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2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gibabyte\Desktop\"/>
    </mc:Choice>
  </mc:AlternateContent>
  <xr:revisionPtr revIDLastSave="0" documentId="13_ncr:1_{CB0D4931-675D-4CBE-809D-633BA51C1923}" xr6:coauthVersionLast="47" xr6:coauthVersionMax="47" xr10:uidLastSave="{00000000-0000-0000-0000-000000000000}"/>
  <bookViews>
    <workbookView xWindow="-120" yWindow="-120" windowWidth="29040" windowHeight="15720" tabRatio="703" activeTab="9" xr2:uid="{27DC0C52-2B27-4E6C-937E-748FA37C6C98}"/>
  </bookViews>
  <sheets>
    <sheet name="Sales Analysis" sheetId="8" r:id="rId1"/>
    <sheet name="Customer Analysis" sheetId="9" r:id="rId2"/>
    <sheet name="Employee Analysis" sheetId="11" r:id="rId3"/>
    <sheet name="Shipping Analysis" sheetId="12" r:id="rId4"/>
    <sheet name="Dashboard" sheetId="13" r:id="rId5"/>
    <sheet name="orders" sheetId="1" r:id="rId6"/>
    <sheet name="order_details" sheetId="2" r:id="rId7"/>
    <sheet name="employees" sheetId="3" r:id="rId8"/>
    <sheet name="customers" sheetId="5" r:id="rId9"/>
    <sheet name="products" sheetId="7" r:id="rId10"/>
    <sheet name="categories" sheetId="6" r:id="rId11"/>
    <sheet name="shippers" sheetId="4" r:id="rId12"/>
  </sheets>
  <definedNames>
    <definedName name="_xlcn.WorksheetConnection_orders.csvCategories" hidden="1">Categories[]</definedName>
    <definedName name="_xlcn.WorksheetConnection_orders.csvCustomers" hidden="1">Customers[]</definedName>
    <definedName name="_xlcn.WorksheetConnection_orders.csvEmployees" hidden="1">Employees[]</definedName>
    <definedName name="_xlcn.WorksheetConnection_orders.csvOrderDetails" hidden="1">OrderDetails[]</definedName>
    <definedName name="_xlcn.WorksheetConnection_orders.csvOrders" hidden="1">Orders[]</definedName>
    <definedName name="_xlcn.WorksheetConnection_orders.csvProducts" hidden="1">Products[]</definedName>
    <definedName name="_xlcn.WorksheetConnection_orders.csvShippers" hidden="1">Shippers[]</definedName>
    <definedName name="Slicer_Category_Name">#N/A</definedName>
    <definedName name="Slicer_CustomerName__Company">#N/A</definedName>
    <definedName name="Slicer_EmployeeName">#N/A</definedName>
    <definedName name="Timeline_order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s>
  <extLst>
    <ext xmlns:x14="http://schemas.microsoft.com/office/spreadsheetml/2009/9/main" uri="{876F7934-8845-4945-9796-88D515C7AA90}">
      <x14:pivotCaches>
        <pivotCache cacheId="18" r:id="rId31"/>
        <pivotCache cacheId="19"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FCE2AD5D-F65C-4FA6-A056-5C36A1767C68}">
      <x15:dataModel>
        <x15:modelTables>
          <x15:modelTable id="Shippers" name="Shippers" connection="WorksheetConnection_orders.csv!Shippers"/>
          <x15:modelTable id="Products" name="Products" connection="WorksheetConnection_orders.csv!Products"/>
          <x15:modelTable id="Orders" name="Orders" connection="WorksheetConnection_orders.csv!Orders"/>
          <x15:modelTable id="OrderDetails" name="OrderDetails" connection="WorksheetConnection_orders.csv!OrderDetails"/>
          <x15:modelTable id="Employees" name="Employees" connection="WorksheetConnection_orders.csv!Employees"/>
          <x15:modelTable id="Customers" name="Customers" connection="WorksheetConnection_orders.csv!Customers"/>
          <x15:modelTable id="Categories" name="Categories" connection="WorksheetConnection_orders.csv!Categories"/>
        </x15:modelTables>
        <x15:modelRelationships>
          <x15:modelRelationship fromTable="Products" fromColumn="categoryID" toTable="Categories" toColumn="categoryID"/>
          <x15:modelRelationship fromTable="OrderDetails" fromColumn="orderID" toTable="Orders" toColumn="orderID"/>
          <x15:modelRelationship fromTable="OrderDetails" fromColumn="productID" toTable="Products" toColumn="productID"/>
          <x15:modelRelationship fromTable="Orders" fromColumn="customerID" toTable="Customers" toColumn="customerID"/>
          <x15:modelRelationship fromTable="Orders" fromColumn="employeeID" toTable="Employees" toColumn="employeeID"/>
          <x15:modelRelationship fromTable="Orders" fromColumn="shipperID" toTable="Shippers" toColumn="shipper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 l="1"/>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3" i="2"/>
  <c r="H2" i="2"/>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O574" i="1"/>
  <c r="O575" i="1"/>
  <c r="O623" i="1"/>
  <c r="O708" i="1"/>
  <c r="O740" i="1"/>
  <c r="O748" i="1"/>
  <c r="N223" i="1"/>
  <c r="N239" i="1"/>
  <c r="N252" i="1"/>
  <c r="N262" i="1"/>
  <c r="N323" i="1"/>
  <c r="N325" i="1"/>
  <c r="N478" i="1"/>
  <c r="N481" i="1"/>
  <c r="N556" i="1"/>
  <c r="N577" i="1"/>
  <c r="N684" i="1"/>
  <c r="N686" i="1"/>
  <c r="M125" i="1"/>
  <c r="M126" i="1"/>
  <c r="M349" i="1"/>
  <c r="M350" i="1"/>
  <c r="M351" i="1"/>
  <c r="M353" i="1"/>
  <c r="M354" i="1"/>
  <c r="M391" i="1"/>
  <c r="M444" i="1"/>
  <c r="M445" i="1"/>
  <c r="M446" i="1"/>
  <c r="M460" i="1"/>
  <c r="M482" i="1"/>
  <c r="M483" i="1"/>
  <c r="M492" i="1"/>
  <c r="M590" i="1"/>
  <c r="M652" i="1"/>
  <c r="M653" i="1"/>
  <c r="M748" i="1"/>
  <c r="M750" i="1"/>
  <c r="M751" i="1"/>
  <c r="M785" i="1"/>
  <c r="M786" i="1"/>
  <c r="M787" i="1"/>
  <c r="K792" i="1"/>
  <c r="U2" i="1"/>
  <c r="M2" i="1" s="1"/>
  <c r="U3" i="1"/>
  <c r="U4" i="1"/>
  <c r="N4" i="1" s="1"/>
  <c r="U5" i="1"/>
  <c r="U6" i="1"/>
  <c r="U7" i="1"/>
  <c r="U8" i="1"/>
  <c r="O8" i="1" s="1"/>
  <c r="U9" i="1"/>
  <c r="N9" i="1" s="1"/>
  <c r="U10" i="1"/>
  <c r="U11" i="1"/>
  <c r="U12" i="1"/>
  <c r="U13" i="1"/>
  <c r="U14" i="1"/>
  <c r="U15" i="1"/>
  <c r="N15" i="1" s="1"/>
  <c r="U16" i="1"/>
  <c r="U17" i="1"/>
  <c r="U18" i="1"/>
  <c r="U19" i="1"/>
  <c r="U20" i="1"/>
  <c r="U21" i="1"/>
  <c r="U22" i="1"/>
  <c r="N22" i="1" s="1"/>
  <c r="U23" i="1"/>
  <c r="U24" i="1"/>
  <c r="N24" i="1" s="1"/>
  <c r="U25" i="1"/>
  <c r="U26" i="1"/>
  <c r="U27" i="1"/>
  <c r="U28" i="1"/>
  <c r="M28" i="1" s="1"/>
  <c r="U29" i="1"/>
  <c r="U30" i="1"/>
  <c r="U31" i="1"/>
  <c r="U32" i="1"/>
  <c r="M32" i="1" s="1"/>
  <c r="U33" i="1"/>
  <c r="M33" i="1" s="1"/>
  <c r="U34" i="1"/>
  <c r="M34" i="1" s="1"/>
  <c r="U35" i="1"/>
  <c r="U36" i="1"/>
  <c r="U37" i="1"/>
  <c r="U38" i="1"/>
  <c r="N38" i="1" s="1"/>
  <c r="U39" i="1"/>
  <c r="U40" i="1"/>
  <c r="U41" i="1"/>
  <c r="U42" i="1"/>
  <c r="N42" i="1" s="1"/>
  <c r="U43" i="1"/>
  <c r="M43" i="1" s="1"/>
  <c r="U44" i="1"/>
  <c r="N44" i="1" s="1"/>
  <c r="U45" i="1"/>
  <c r="U46" i="1"/>
  <c r="O46" i="1" s="1"/>
  <c r="U47" i="1"/>
  <c r="M47" i="1" s="1"/>
  <c r="U48" i="1"/>
  <c r="N48" i="1" s="1"/>
  <c r="U49" i="1"/>
  <c r="U50" i="1"/>
  <c r="M50" i="1" s="1"/>
  <c r="U51" i="1"/>
  <c r="M51" i="1" s="1"/>
  <c r="U52" i="1"/>
  <c r="U53" i="1"/>
  <c r="M53" i="1" s="1"/>
  <c r="U54" i="1"/>
  <c r="U55" i="1"/>
  <c r="U56" i="1"/>
  <c r="U57" i="1"/>
  <c r="U58" i="1"/>
  <c r="U59" i="1"/>
  <c r="U60" i="1"/>
  <c r="O60" i="1" s="1"/>
  <c r="U61" i="1"/>
  <c r="U62" i="1"/>
  <c r="U63" i="1"/>
  <c r="U64" i="1"/>
  <c r="U65" i="1"/>
  <c r="U66" i="1"/>
  <c r="U67" i="1"/>
  <c r="U68" i="1"/>
  <c r="U69" i="1"/>
  <c r="U70" i="1"/>
  <c r="U71" i="1"/>
  <c r="U72" i="1"/>
  <c r="U73" i="1"/>
  <c r="U74" i="1"/>
  <c r="M74" i="1" s="1"/>
  <c r="U75" i="1"/>
  <c r="M75" i="1" s="1"/>
  <c r="U76" i="1"/>
  <c r="O76" i="1" s="1"/>
  <c r="U77" i="1"/>
  <c r="M77" i="1" s="1"/>
  <c r="U78" i="1"/>
  <c r="M78" i="1" s="1"/>
  <c r="U79" i="1"/>
  <c r="M79" i="1" s="1"/>
  <c r="U80" i="1"/>
  <c r="N80" i="1" s="1"/>
  <c r="U81" i="1"/>
  <c r="N81" i="1" s="1"/>
  <c r="U82" i="1"/>
  <c r="U83" i="1"/>
  <c r="U84" i="1"/>
  <c r="M84" i="1" s="1"/>
  <c r="U85" i="1"/>
  <c r="U86" i="1"/>
  <c r="U87" i="1"/>
  <c r="U88" i="1"/>
  <c r="N88" i="1" s="1"/>
  <c r="U89" i="1"/>
  <c r="O89" i="1" s="1"/>
  <c r="U90" i="1"/>
  <c r="U91" i="1"/>
  <c r="U92" i="1"/>
  <c r="U93" i="1"/>
  <c r="O93" i="1" s="1"/>
  <c r="U94" i="1"/>
  <c r="M94" i="1" s="1"/>
  <c r="U95" i="1"/>
  <c r="U96" i="1"/>
  <c r="U97" i="1"/>
  <c r="U98" i="1"/>
  <c r="U99" i="1"/>
  <c r="U100" i="1"/>
  <c r="U101" i="1"/>
  <c r="U102" i="1"/>
  <c r="U103" i="1"/>
  <c r="U104" i="1"/>
  <c r="U105" i="1"/>
  <c r="U106" i="1"/>
  <c r="U107" i="1"/>
  <c r="M107" i="1" s="1"/>
  <c r="U108" i="1"/>
  <c r="M108" i="1" s="1"/>
  <c r="U109" i="1"/>
  <c r="N109" i="1" s="1"/>
  <c r="U110" i="1"/>
  <c r="U111" i="1"/>
  <c r="U112" i="1"/>
  <c r="U113" i="1"/>
  <c r="N113" i="1" s="1"/>
  <c r="U114" i="1"/>
  <c r="U115" i="1"/>
  <c r="U116" i="1"/>
  <c r="U117" i="1"/>
  <c r="M117" i="1" s="1"/>
  <c r="U118" i="1"/>
  <c r="U119" i="1"/>
  <c r="U120" i="1"/>
  <c r="U121" i="1"/>
  <c r="U122" i="1"/>
  <c r="M122" i="1" s="1"/>
  <c r="U123" i="1"/>
  <c r="U124" i="1"/>
  <c r="O124" i="1" s="1"/>
  <c r="U125" i="1"/>
  <c r="U126" i="1"/>
  <c r="U127" i="1"/>
  <c r="O127" i="1" s="1"/>
  <c r="U128" i="1"/>
  <c r="M128" i="1" s="1"/>
  <c r="U129" i="1"/>
  <c r="U130" i="1"/>
  <c r="O130" i="1" s="1"/>
  <c r="U131" i="1"/>
  <c r="U132" i="1"/>
  <c r="O132" i="1" s="1"/>
  <c r="U133" i="1"/>
  <c r="U134" i="1"/>
  <c r="U135" i="1"/>
  <c r="U136" i="1"/>
  <c r="U137" i="1"/>
  <c r="U138" i="1"/>
  <c r="U139" i="1"/>
  <c r="U140" i="1"/>
  <c r="U141" i="1"/>
  <c r="U142" i="1"/>
  <c r="O142" i="1" s="1"/>
  <c r="U143" i="1"/>
  <c r="U144" i="1"/>
  <c r="N144" i="1" s="1"/>
  <c r="U145" i="1"/>
  <c r="U146" i="1"/>
  <c r="M146" i="1" s="1"/>
  <c r="U147" i="1"/>
  <c r="M147" i="1" s="1"/>
  <c r="U148" i="1"/>
  <c r="O148" i="1" s="1"/>
  <c r="U149" i="1"/>
  <c r="U150" i="1"/>
  <c r="U151" i="1"/>
  <c r="U152" i="1"/>
  <c r="U153" i="1"/>
  <c r="U154" i="1"/>
  <c r="M154" i="1" s="1"/>
  <c r="U155" i="1"/>
  <c r="N155" i="1" s="1"/>
  <c r="U156" i="1"/>
  <c r="N156" i="1" s="1"/>
  <c r="U157" i="1"/>
  <c r="U158" i="1"/>
  <c r="U159" i="1"/>
  <c r="U160" i="1"/>
  <c r="U161" i="1"/>
  <c r="N161" i="1" s="1"/>
  <c r="U162" i="1"/>
  <c r="U163" i="1"/>
  <c r="U164" i="1"/>
  <c r="U165" i="1"/>
  <c r="N165" i="1" s="1"/>
  <c r="U166" i="1"/>
  <c r="N166" i="1" s="1"/>
  <c r="U167" i="1"/>
  <c r="N167" i="1" s="1"/>
  <c r="U168" i="1"/>
  <c r="U169" i="1"/>
  <c r="U170" i="1"/>
  <c r="U171" i="1"/>
  <c r="U172" i="1"/>
  <c r="U173" i="1"/>
  <c r="M173" i="1" s="1"/>
  <c r="U174" i="1"/>
  <c r="M174" i="1" s="1"/>
  <c r="U175" i="1"/>
  <c r="M175" i="1" s="1"/>
  <c r="U176" i="1"/>
  <c r="M176" i="1" s="1"/>
  <c r="U177" i="1"/>
  <c r="M177" i="1" s="1"/>
  <c r="U178" i="1"/>
  <c r="O178" i="1" s="1"/>
  <c r="U179" i="1"/>
  <c r="M179" i="1" s="1"/>
  <c r="U180" i="1"/>
  <c r="U181" i="1"/>
  <c r="U182" i="1"/>
  <c r="U183" i="1"/>
  <c r="U184" i="1"/>
  <c r="O184" i="1" s="1"/>
  <c r="U185" i="1"/>
  <c r="U186" i="1"/>
  <c r="U187" i="1"/>
  <c r="U188" i="1"/>
  <c r="U189" i="1"/>
  <c r="O189" i="1" s="1"/>
  <c r="U190" i="1"/>
  <c r="U191" i="1"/>
  <c r="U192" i="1"/>
  <c r="M192" i="1" s="1"/>
  <c r="U193" i="1"/>
  <c r="O193" i="1" s="1"/>
  <c r="U194" i="1"/>
  <c r="O194" i="1" s="1"/>
  <c r="U195" i="1"/>
  <c r="U196" i="1"/>
  <c r="U197" i="1"/>
  <c r="U198" i="1"/>
  <c r="U199" i="1"/>
  <c r="U200" i="1"/>
  <c r="M200" i="1" s="1"/>
  <c r="U201" i="1"/>
  <c r="U202" i="1"/>
  <c r="U203" i="1"/>
  <c r="U204" i="1"/>
  <c r="O204" i="1" s="1"/>
  <c r="U205" i="1"/>
  <c r="M205" i="1" s="1"/>
  <c r="U206" i="1"/>
  <c r="M206" i="1" s="1"/>
  <c r="U207" i="1"/>
  <c r="M207" i="1" s="1"/>
  <c r="U208" i="1"/>
  <c r="O208" i="1" s="1"/>
  <c r="U209" i="1"/>
  <c r="U210" i="1"/>
  <c r="N210" i="1" s="1"/>
  <c r="U211" i="1"/>
  <c r="M211" i="1" s="1"/>
  <c r="U212" i="1"/>
  <c r="U213" i="1"/>
  <c r="M213" i="1" s="1"/>
  <c r="U214" i="1"/>
  <c r="N214" i="1" s="1"/>
  <c r="U215" i="1"/>
  <c r="M215" i="1" s="1"/>
  <c r="U216" i="1"/>
  <c r="U217" i="1"/>
  <c r="U218" i="1"/>
  <c r="U219" i="1"/>
  <c r="O219" i="1" s="1"/>
  <c r="Q219" i="1" s="1"/>
  <c r="U220" i="1"/>
  <c r="U221" i="1"/>
  <c r="M221" i="1" s="1"/>
  <c r="U222" i="1"/>
  <c r="M222" i="1" s="1"/>
  <c r="U223" i="1"/>
  <c r="U224" i="1"/>
  <c r="N224" i="1" s="1"/>
  <c r="U225" i="1"/>
  <c r="M225" i="1" s="1"/>
  <c r="U226" i="1"/>
  <c r="N226" i="1" s="1"/>
  <c r="U227" i="1"/>
  <c r="U228" i="1"/>
  <c r="N228" i="1" s="1"/>
  <c r="U229" i="1"/>
  <c r="U230" i="1"/>
  <c r="U231" i="1"/>
  <c r="U232" i="1"/>
  <c r="U233" i="1"/>
  <c r="U234" i="1"/>
  <c r="U235" i="1"/>
  <c r="U236" i="1"/>
  <c r="U237" i="1"/>
  <c r="U238" i="1"/>
  <c r="U239" i="1"/>
  <c r="U240" i="1"/>
  <c r="M240" i="1" s="1"/>
  <c r="U241" i="1"/>
  <c r="M241" i="1" s="1"/>
  <c r="U242" i="1"/>
  <c r="M242" i="1" s="1"/>
  <c r="U243" i="1"/>
  <c r="U244" i="1"/>
  <c r="U245" i="1"/>
  <c r="M245" i="1" s="1"/>
  <c r="U246" i="1"/>
  <c r="U247" i="1"/>
  <c r="U248" i="1"/>
  <c r="U249" i="1"/>
  <c r="U250" i="1"/>
  <c r="U251" i="1"/>
  <c r="U252" i="1"/>
  <c r="U253" i="1"/>
  <c r="N253" i="1" s="1"/>
  <c r="U254" i="1"/>
  <c r="U255" i="1"/>
  <c r="O255" i="1" s="1"/>
  <c r="U256" i="1"/>
  <c r="U257" i="1"/>
  <c r="U258" i="1"/>
  <c r="U259" i="1"/>
  <c r="U260" i="1"/>
  <c r="U261" i="1"/>
  <c r="U262" i="1"/>
  <c r="U263" i="1"/>
  <c r="U264" i="1"/>
  <c r="O264" i="1" s="1"/>
  <c r="U265" i="1"/>
  <c r="M265" i="1" s="1"/>
  <c r="U266" i="1"/>
  <c r="U267" i="1"/>
  <c r="M267" i="1" s="1"/>
  <c r="U268" i="1"/>
  <c r="U269" i="1"/>
  <c r="M269" i="1" s="1"/>
  <c r="U270" i="1"/>
  <c r="O270" i="1" s="1"/>
  <c r="U271" i="1"/>
  <c r="M271" i="1" s="1"/>
  <c r="U272" i="1"/>
  <c r="U273" i="1"/>
  <c r="U274" i="1"/>
  <c r="M274" i="1" s="1"/>
  <c r="U275" i="1"/>
  <c r="U276" i="1"/>
  <c r="O276" i="1" s="1"/>
  <c r="U277" i="1"/>
  <c r="N277" i="1" s="1"/>
  <c r="U278" i="1"/>
  <c r="U279" i="1"/>
  <c r="U280" i="1"/>
  <c r="U281" i="1"/>
  <c r="O281" i="1" s="1"/>
  <c r="U282" i="1"/>
  <c r="M282" i="1" s="1"/>
  <c r="U283" i="1"/>
  <c r="U284" i="1"/>
  <c r="N284" i="1" s="1"/>
  <c r="U285" i="1"/>
  <c r="M285" i="1" s="1"/>
  <c r="U286" i="1"/>
  <c r="U287" i="1"/>
  <c r="M287" i="1" s="1"/>
  <c r="U288" i="1"/>
  <c r="U289" i="1"/>
  <c r="U290" i="1"/>
  <c r="U291" i="1"/>
  <c r="U292" i="1"/>
  <c r="U293" i="1"/>
  <c r="U294" i="1"/>
  <c r="U295" i="1"/>
  <c r="U296" i="1"/>
  <c r="U297" i="1"/>
  <c r="M297" i="1" s="1"/>
  <c r="U298" i="1"/>
  <c r="U299" i="1"/>
  <c r="U300" i="1"/>
  <c r="N300" i="1" s="1"/>
  <c r="U301" i="1"/>
  <c r="U302" i="1"/>
  <c r="O302" i="1" s="1"/>
  <c r="U303" i="1"/>
  <c r="M303" i="1" s="1"/>
  <c r="U304" i="1"/>
  <c r="M304" i="1" s="1"/>
  <c r="U305" i="1"/>
  <c r="M305" i="1" s="1"/>
  <c r="U306" i="1"/>
  <c r="U307" i="1"/>
  <c r="M307" i="1" s="1"/>
  <c r="U308" i="1"/>
  <c r="U309" i="1"/>
  <c r="U310" i="1"/>
  <c r="U311" i="1"/>
  <c r="U312" i="1"/>
  <c r="O312" i="1" s="1"/>
  <c r="U313" i="1"/>
  <c r="U314" i="1"/>
  <c r="U315" i="1"/>
  <c r="U316" i="1"/>
  <c r="U317" i="1"/>
  <c r="N317" i="1" s="1"/>
  <c r="U318" i="1"/>
  <c r="U319" i="1"/>
  <c r="M319" i="1" s="1"/>
  <c r="U320" i="1"/>
  <c r="N320" i="1" s="1"/>
  <c r="U321" i="1"/>
  <c r="U322" i="1"/>
  <c r="N322" i="1" s="1"/>
  <c r="U323" i="1"/>
  <c r="M323" i="1" s="1"/>
  <c r="U324" i="1"/>
  <c r="U325" i="1"/>
  <c r="M325" i="1" s="1"/>
  <c r="U326" i="1"/>
  <c r="O326" i="1" s="1"/>
  <c r="U327" i="1"/>
  <c r="N327" i="1" s="1"/>
  <c r="U328" i="1"/>
  <c r="U329" i="1"/>
  <c r="U330" i="1"/>
  <c r="U331" i="1"/>
  <c r="U332" i="1"/>
  <c r="M332" i="1" s="1"/>
  <c r="U333" i="1"/>
  <c r="U334" i="1"/>
  <c r="U335" i="1"/>
  <c r="M335" i="1" s="1"/>
  <c r="U336" i="1"/>
  <c r="U337" i="1"/>
  <c r="U338" i="1"/>
  <c r="U339" i="1"/>
  <c r="U340" i="1"/>
  <c r="U341" i="1"/>
  <c r="U342" i="1"/>
  <c r="U343" i="1"/>
  <c r="N343" i="1" s="1"/>
  <c r="U344" i="1"/>
  <c r="U345" i="1"/>
  <c r="U346" i="1"/>
  <c r="U347" i="1"/>
  <c r="M347" i="1" s="1"/>
  <c r="U348" i="1"/>
  <c r="M348" i="1" s="1"/>
  <c r="U349" i="1"/>
  <c r="O349" i="1" s="1"/>
  <c r="U350" i="1"/>
  <c r="O350" i="1" s="1"/>
  <c r="U351" i="1"/>
  <c r="U352" i="1"/>
  <c r="M352" i="1" s="1"/>
  <c r="U353" i="1"/>
  <c r="O353" i="1" s="1"/>
  <c r="U354" i="1"/>
  <c r="U355" i="1"/>
  <c r="M355" i="1" s="1"/>
  <c r="U356" i="1"/>
  <c r="U357" i="1"/>
  <c r="U358" i="1"/>
  <c r="U359" i="1"/>
  <c r="U360" i="1"/>
  <c r="U361" i="1"/>
  <c r="U362" i="1"/>
  <c r="N362" i="1" s="1"/>
  <c r="U363" i="1"/>
  <c r="U364" i="1"/>
  <c r="M364" i="1" s="1"/>
  <c r="U365" i="1"/>
  <c r="M365" i="1" s="1"/>
  <c r="U366" i="1"/>
  <c r="U367" i="1"/>
  <c r="U368" i="1"/>
  <c r="O368" i="1" s="1"/>
  <c r="U369" i="1"/>
  <c r="M369" i="1" s="1"/>
  <c r="U370" i="1"/>
  <c r="U371" i="1"/>
  <c r="M371" i="1" s="1"/>
  <c r="U372" i="1"/>
  <c r="U373" i="1"/>
  <c r="U374" i="1"/>
  <c r="O374" i="1" s="1"/>
  <c r="U375" i="1"/>
  <c r="U376" i="1"/>
  <c r="U377" i="1"/>
  <c r="U378" i="1"/>
  <c r="U379" i="1"/>
  <c r="U380" i="1"/>
  <c r="U381" i="1"/>
  <c r="U382" i="1"/>
  <c r="M382" i="1" s="1"/>
  <c r="U383" i="1"/>
  <c r="U384" i="1"/>
  <c r="M384" i="1" s="1"/>
  <c r="U385" i="1"/>
  <c r="N385" i="1" s="1"/>
  <c r="U386" i="1"/>
  <c r="N386" i="1" s="1"/>
  <c r="U387" i="1"/>
  <c r="U388" i="1"/>
  <c r="U389" i="1"/>
  <c r="U390" i="1"/>
  <c r="O390" i="1" s="1"/>
  <c r="U391" i="1"/>
  <c r="U392" i="1"/>
  <c r="U393" i="1"/>
  <c r="O393" i="1" s="1"/>
  <c r="U394" i="1"/>
  <c r="O394" i="1" s="1"/>
  <c r="U395" i="1"/>
  <c r="M395" i="1" s="1"/>
  <c r="U396" i="1"/>
  <c r="N396" i="1" s="1"/>
  <c r="U397" i="1"/>
  <c r="N397" i="1" s="1"/>
  <c r="U398" i="1"/>
  <c r="U399" i="1"/>
  <c r="U400" i="1"/>
  <c r="M400" i="1" s="1"/>
  <c r="U401" i="1"/>
  <c r="N401" i="1" s="1"/>
  <c r="U402" i="1"/>
  <c r="U403" i="1"/>
  <c r="M403" i="1" s="1"/>
  <c r="U404" i="1"/>
  <c r="U405" i="1"/>
  <c r="U406" i="1"/>
  <c r="U407" i="1"/>
  <c r="U408" i="1"/>
  <c r="U409" i="1"/>
  <c r="U410" i="1"/>
  <c r="U411" i="1"/>
  <c r="U412" i="1"/>
  <c r="O412" i="1" s="1"/>
  <c r="U413" i="1"/>
  <c r="O413" i="1" s="1"/>
  <c r="U414" i="1"/>
  <c r="U415" i="1"/>
  <c r="N415" i="1" s="1"/>
  <c r="U416" i="1"/>
  <c r="N416" i="1" s="1"/>
  <c r="U417" i="1"/>
  <c r="N417" i="1" s="1"/>
  <c r="U418" i="1"/>
  <c r="U419" i="1"/>
  <c r="M419" i="1" s="1"/>
  <c r="U420" i="1"/>
  <c r="M420" i="1" s="1"/>
  <c r="U421" i="1"/>
  <c r="M421" i="1" s="1"/>
  <c r="U422" i="1"/>
  <c r="M422" i="1" s="1"/>
  <c r="U423" i="1"/>
  <c r="O423" i="1" s="1"/>
  <c r="U424" i="1"/>
  <c r="U425" i="1"/>
  <c r="M425" i="1" s="1"/>
  <c r="U426" i="1"/>
  <c r="U427" i="1"/>
  <c r="U428" i="1"/>
  <c r="M428" i="1" s="1"/>
  <c r="U429" i="1"/>
  <c r="M429" i="1" s="1"/>
  <c r="U430" i="1"/>
  <c r="U431" i="1"/>
  <c r="M431" i="1" s="1"/>
  <c r="U432" i="1"/>
  <c r="M432" i="1" s="1"/>
  <c r="U433" i="1"/>
  <c r="N433" i="1" s="1"/>
  <c r="U434" i="1"/>
  <c r="U435" i="1"/>
  <c r="U436" i="1"/>
  <c r="U437" i="1"/>
  <c r="M437" i="1" s="1"/>
  <c r="U438" i="1"/>
  <c r="U439" i="1"/>
  <c r="M439" i="1" s="1"/>
  <c r="U440" i="1"/>
  <c r="U441" i="1"/>
  <c r="U442" i="1"/>
  <c r="M442" i="1" s="1"/>
  <c r="U443" i="1"/>
  <c r="M443" i="1" s="1"/>
  <c r="U444" i="1"/>
  <c r="N444" i="1" s="1"/>
  <c r="U445" i="1"/>
  <c r="N445" i="1" s="1"/>
  <c r="U446" i="1"/>
  <c r="U447" i="1"/>
  <c r="U448" i="1"/>
  <c r="M448" i="1" s="1"/>
  <c r="U449" i="1"/>
  <c r="U450" i="1"/>
  <c r="U451" i="1"/>
  <c r="U452" i="1"/>
  <c r="U453" i="1"/>
  <c r="U454" i="1"/>
  <c r="U455" i="1"/>
  <c r="U456" i="1"/>
  <c r="U457" i="1"/>
  <c r="U458" i="1"/>
  <c r="U459" i="1"/>
  <c r="O459" i="1" s="1"/>
  <c r="Q459" i="1" s="1"/>
  <c r="U460" i="1"/>
  <c r="O460" i="1" s="1"/>
  <c r="U461" i="1"/>
  <c r="M461" i="1" s="1"/>
  <c r="U462" i="1"/>
  <c r="U463" i="1"/>
  <c r="M463" i="1" s="1"/>
  <c r="U464" i="1"/>
  <c r="N464" i="1" s="1"/>
  <c r="U465" i="1"/>
  <c r="M465" i="1" s="1"/>
  <c r="U466" i="1"/>
  <c r="U467" i="1"/>
  <c r="U468" i="1"/>
  <c r="U469" i="1"/>
  <c r="U470" i="1"/>
  <c r="U471" i="1"/>
  <c r="U472" i="1"/>
  <c r="U473" i="1"/>
  <c r="U474" i="1"/>
  <c r="N474" i="1" s="1"/>
  <c r="U475" i="1"/>
  <c r="U476" i="1"/>
  <c r="M476" i="1" s="1"/>
  <c r="U477" i="1"/>
  <c r="M477" i="1" s="1"/>
  <c r="U478" i="1"/>
  <c r="U479" i="1"/>
  <c r="M479" i="1" s="1"/>
  <c r="U480" i="1"/>
  <c r="M480" i="1" s="1"/>
  <c r="U481" i="1"/>
  <c r="U482" i="1"/>
  <c r="O482" i="1" s="1"/>
  <c r="U483" i="1"/>
  <c r="N483" i="1" s="1"/>
  <c r="U484" i="1"/>
  <c r="U485" i="1"/>
  <c r="U486" i="1"/>
  <c r="U487" i="1"/>
  <c r="U488" i="1"/>
  <c r="U489" i="1"/>
  <c r="U490" i="1"/>
  <c r="U491" i="1"/>
  <c r="U492" i="1"/>
  <c r="U493" i="1"/>
  <c r="M493" i="1" s="1"/>
  <c r="U494" i="1"/>
  <c r="U495" i="1"/>
  <c r="N495" i="1" s="1"/>
  <c r="U496" i="1"/>
  <c r="M496" i="1" s="1"/>
  <c r="U497" i="1"/>
  <c r="M497" i="1" s="1"/>
  <c r="U498" i="1"/>
  <c r="M498" i="1" s="1"/>
  <c r="U499" i="1"/>
  <c r="M499" i="1" s="1"/>
  <c r="U500" i="1"/>
  <c r="U501" i="1"/>
  <c r="U502" i="1"/>
  <c r="U503" i="1"/>
  <c r="U504" i="1"/>
  <c r="U505" i="1"/>
  <c r="U506" i="1"/>
  <c r="U507" i="1"/>
  <c r="M507" i="1" s="1"/>
  <c r="U508" i="1"/>
  <c r="O508" i="1" s="1"/>
  <c r="U509" i="1"/>
  <c r="U510" i="1"/>
  <c r="U511" i="1"/>
  <c r="U512" i="1"/>
  <c r="M512" i="1" s="1"/>
  <c r="U513" i="1"/>
  <c r="U514" i="1"/>
  <c r="U515" i="1"/>
  <c r="U516" i="1"/>
  <c r="U517" i="1"/>
  <c r="U518" i="1"/>
  <c r="U519" i="1"/>
  <c r="U520" i="1"/>
  <c r="U521" i="1"/>
  <c r="N521" i="1" s="1"/>
  <c r="U522" i="1"/>
  <c r="U523" i="1"/>
  <c r="O523" i="1" s="1"/>
  <c r="Q523" i="1" s="1"/>
  <c r="U524" i="1"/>
  <c r="O524" i="1" s="1"/>
  <c r="U525" i="1"/>
  <c r="U526" i="1"/>
  <c r="U527" i="1"/>
  <c r="M527" i="1" s="1"/>
  <c r="U528" i="1"/>
  <c r="U529" i="1"/>
  <c r="M529" i="1" s="1"/>
  <c r="U530" i="1"/>
  <c r="U531" i="1"/>
  <c r="U532" i="1"/>
  <c r="U533" i="1"/>
  <c r="U534" i="1"/>
  <c r="U535" i="1"/>
  <c r="U536" i="1"/>
  <c r="U537" i="1"/>
  <c r="U538" i="1"/>
  <c r="U539" i="1"/>
  <c r="U540" i="1"/>
  <c r="M540" i="1" s="1"/>
  <c r="U541" i="1"/>
  <c r="M541" i="1" s="1"/>
  <c r="U542" i="1"/>
  <c r="M542" i="1" s="1"/>
  <c r="U543" i="1"/>
  <c r="M543" i="1" s="1"/>
  <c r="U544" i="1"/>
  <c r="O544" i="1" s="1"/>
  <c r="U545" i="1"/>
  <c r="O545" i="1" s="1"/>
  <c r="U546" i="1"/>
  <c r="M546" i="1" s="1"/>
  <c r="U547" i="1"/>
  <c r="M547" i="1" s="1"/>
  <c r="U548" i="1"/>
  <c r="M548" i="1" s="1"/>
  <c r="U549" i="1"/>
  <c r="M549" i="1" s="1"/>
  <c r="U550" i="1"/>
  <c r="M550" i="1" s="1"/>
  <c r="U551" i="1"/>
  <c r="U552" i="1"/>
  <c r="U553" i="1"/>
  <c r="O553" i="1" s="1"/>
  <c r="U554" i="1"/>
  <c r="U555" i="1"/>
  <c r="N555" i="1" s="1"/>
  <c r="U556" i="1"/>
  <c r="O556" i="1" s="1"/>
  <c r="U557" i="1"/>
  <c r="O557" i="1" s="1"/>
  <c r="U558" i="1"/>
  <c r="M558" i="1" s="1"/>
  <c r="U559" i="1"/>
  <c r="M559" i="1" s="1"/>
  <c r="U560" i="1"/>
  <c r="U561" i="1"/>
  <c r="M561" i="1" s="1"/>
  <c r="U562" i="1"/>
  <c r="M562" i="1" s="1"/>
  <c r="U563" i="1"/>
  <c r="N563" i="1" s="1"/>
  <c r="U564" i="1"/>
  <c r="M564" i="1" s="1"/>
  <c r="U565" i="1"/>
  <c r="U566" i="1"/>
  <c r="U567" i="1"/>
  <c r="M567" i="1" s="1"/>
  <c r="U568" i="1"/>
  <c r="U569" i="1"/>
  <c r="U570" i="1"/>
  <c r="O570" i="1" s="1"/>
  <c r="U571" i="1"/>
  <c r="U572" i="1"/>
  <c r="O572" i="1" s="1"/>
  <c r="U573" i="1"/>
  <c r="N573" i="1" s="1"/>
  <c r="U574" i="1"/>
  <c r="U575" i="1"/>
  <c r="M575" i="1" s="1"/>
  <c r="U576" i="1"/>
  <c r="O576" i="1" s="1"/>
  <c r="U577" i="1"/>
  <c r="O577" i="1" s="1"/>
  <c r="U578" i="1"/>
  <c r="U579" i="1"/>
  <c r="U580" i="1"/>
  <c r="U581" i="1"/>
  <c r="U582" i="1"/>
  <c r="M582" i="1" s="1"/>
  <c r="U583" i="1"/>
  <c r="U584" i="1"/>
  <c r="U585" i="1"/>
  <c r="U586" i="1"/>
  <c r="M586" i="1" s="1"/>
  <c r="U587" i="1"/>
  <c r="U588" i="1"/>
  <c r="U589" i="1"/>
  <c r="U590" i="1"/>
  <c r="U591" i="1"/>
  <c r="O591" i="1" s="1"/>
  <c r="U592" i="1"/>
  <c r="O592" i="1" s="1"/>
  <c r="U593" i="1"/>
  <c r="O593" i="1" s="1"/>
  <c r="U594" i="1"/>
  <c r="M594" i="1" s="1"/>
  <c r="U595" i="1"/>
  <c r="U596" i="1"/>
  <c r="U597" i="1"/>
  <c r="U598" i="1"/>
  <c r="U599" i="1"/>
  <c r="U600" i="1"/>
  <c r="U601" i="1"/>
  <c r="N601" i="1" s="1"/>
  <c r="U602" i="1"/>
  <c r="U603" i="1"/>
  <c r="U604" i="1"/>
  <c r="U605" i="1"/>
  <c r="U606" i="1"/>
  <c r="U607" i="1"/>
  <c r="U608" i="1"/>
  <c r="M608" i="1" s="1"/>
  <c r="U609" i="1"/>
  <c r="M609" i="1" s="1"/>
  <c r="U610" i="1"/>
  <c r="U611" i="1"/>
  <c r="U612" i="1"/>
  <c r="U613" i="1"/>
  <c r="M613" i="1" s="1"/>
  <c r="U614" i="1"/>
  <c r="O614" i="1" s="1"/>
  <c r="U615" i="1"/>
  <c r="N615" i="1" s="1"/>
  <c r="U616" i="1"/>
  <c r="U617" i="1"/>
  <c r="U618" i="1"/>
  <c r="U619" i="1"/>
  <c r="N619" i="1" s="1"/>
  <c r="U620" i="1"/>
  <c r="O620" i="1" s="1"/>
  <c r="U621" i="1"/>
  <c r="U622" i="1"/>
  <c r="O622" i="1" s="1"/>
  <c r="U623" i="1"/>
  <c r="U624" i="1"/>
  <c r="M624" i="1" s="1"/>
  <c r="U625" i="1"/>
  <c r="M625" i="1" s="1"/>
  <c r="U626" i="1"/>
  <c r="O626" i="1" s="1"/>
  <c r="U627" i="1"/>
  <c r="M627" i="1" s="1"/>
  <c r="U628" i="1"/>
  <c r="M628" i="1" s="1"/>
  <c r="U629" i="1"/>
  <c r="M629" i="1" s="1"/>
  <c r="U630" i="1"/>
  <c r="M630" i="1" s="1"/>
  <c r="U631" i="1"/>
  <c r="M631" i="1" s="1"/>
  <c r="U632" i="1"/>
  <c r="U633" i="1"/>
  <c r="U634" i="1"/>
  <c r="U635" i="1"/>
  <c r="M635" i="1" s="1"/>
  <c r="U636" i="1"/>
  <c r="M636" i="1" s="1"/>
  <c r="U637" i="1"/>
  <c r="U638" i="1"/>
  <c r="N638" i="1" s="1"/>
  <c r="U639" i="1"/>
  <c r="U640" i="1"/>
  <c r="U641" i="1"/>
  <c r="O641" i="1" s="1"/>
  <c r="U642" i="1"/>
  <c r="U643" i="1"/>
  <c r="U644" i="1"/>
  <c r="U645" i="1"/>
  <c r="U646" i="1"/>
  <c r="O646" i="1" s="1"/>
  <c r="U647" i="1"/>
  <c r="M647" i="1" s="1"/>
  <c r="U648" i="1"/>
  <c r="U649" i="1"/>
  <c r="M649" i="1" s="1"/>
  <c r="U650" i="1"/>
  <c r="M650" i="1" s="1"/>
  <c r="U651" i="1"/>
  <c r="M651" i="1" s="1"/>
  <c r="U652" i="1"/>
  <c r="O652" i="1" s="1"/>
  <c r="U653" i="1"/>
  <c r="U654" i="1"/>
  <c r="M654" i="1" s="1"/>
  <c r="U655" i="1"/>
  <c r="M655" i="1" s="1"/>
  <c r="U656" i="1"/>
  <c r="O656" i="1" s="1"/>
  <c r="U657" i="1"/>
  <c r="U658" i="1"/>
  <c r="N658" i="1" s="1"/>
  <c r="U659" i="1"/>
  <c r="U660" i="1"/>
  <c r="U661" i="1"/>
  <c r="U662" i="1"/>
  <c r="U663" i="1"/>
  <c r="U664" i="1"/>
  <c r="U665" i="1"/>
  <c r="U666" i="1"/>
  <c r="U667" i="1"/>
  <c r="M667" i="1" s="1"/>
  <c r="U668" i="1"/>
  <c r="N668" i="1" s="1"/>
  <c r="U669" i="1"/>
  <c r="M669" i="1" s="1"/>
  <c r="U670" i="1"/>
  <c r="M670" i="1" s="1"/>
  <c r="U671" i="1"/>
  <c r="M671" i="1" s="1"/>
  <c r="U672" i="1"/>
  <c r="U673" i="1"/>
  <c r="O673" i="1" s="1"/>
  <c r="U674" i="1"/>
  <c r="U675" i="1"/>
  <c r="M675" i="1" s="1"/>
  <c r="U676" i="1"/>
  <c r="U677" i="1"/>
  <c r="U678" i="1"/>
  <c r="U679" i="1"/>
  <c r="U680" i="1"/>
  <c r="U681" i="1"/>
  <c r="U682" i="1"/>
  <c r="U683" i="1"/>
  <c r="U684" i="1"/>
  <c r="O684" i="1" s="1"/>
  <c r="U685" i="1"/>
  <c r="M685" i="1" s="1"/>
  <c r="U686" i="1"/>
  <c r="M686" i="1" s="1"/>
  <c r="U687" i="1"/>
  <c r="U688" i="1"/>
  <c r="U689" i="1"/>
  <c r="M689" i="1" s="1"/>
  <c r="U690" i="1"/>
  <c r="U691" i="1"/>
  <c r="U692" i="1"/>
  <c r="M692" i="1" s="1"/>
  <c r="U693" i="1"/>
  <c r="M693" i="1" s="1"/>
  <c r="U694" i="1"/>
  <c r="M694" i="1" s="1"/>
  <c r="U695" i="1"/>
  <c r="M695" i="1" s="1"/>
  <c r="U696" i="1"/>
  <c r="U697" i="1"/>
  <c r="U698" i="1"/>
  <c r="U699" i="1"/>
  <c r="N699" i="1" s="1"/>
  <c r="U700" i="1"/>
  <c r="M700" i="1" s="1"/>
  <c r="U701" i="1"/>
  <c r="O701" i="1" s="1"/>
  <c r="U702" i="1"/>
  <c r="O702" i="1" s="1"/>
  <c r="U703" i="1"/>
  <c r="U704" i="1"/>
  <c r="U705" i="1"/>
  <c r="U706" i="1"/>
  <c r="O706" i="1" s="1"/>
  <c r="U707" i="1"/>
  <c r="U708" i="1"/>
  <c r="U709" i="1"/>
  <c r="U710" i="1"/>
  <c r="O710" i="1" s="1"/>
  <c r="U711" i="1"/>
  <c r="U712" i="1"/>
  <c r="U713" i="1"/>
  <c r="M713" i="1" s="1"/>
  <c r="U714" i="1"/>
  <c r="U715" i="1"/>
  <c r="U716" i="1"/>
  <c r="O716" i="1" s="1"/>
  <c r="U717" i="1"/>
  <c r="U718" i="1"/>
  <c r="O718" i="1" s="1"/>
  <c r="U719" i="1"/>
  <c r="U720" i="1"/>
  <c r="O720" i="1" s="1"/>
  <c r="U721" i="1"/>
  <c r="U722" i="1"/>
  <c r="U723" i="1"/>
  <c r="M723" i="1" s="1"/>
  <c r="U724" i="1"/>
  <c r="U725" i="1"/>
  <c r="U726" i="1"/>
  <c r="M726" i="1" s="1"/>
  <c r="U727" i="1"/>
  <c r="M727" i="1" s="1"/>
  <c r="U728" i="1"/>
  <c r="U729" i="1"/>
  <c r="N729" i="1" s="1"/>
  <c r="U730" i="1"/>
  <c r="M730" i="1" s="1"/>
  <c r="U731" i="1"/>
  <c r="M731" i="1" s="1"/>
  <c r="U732" i="1"/>
  <c r="O732" i="1" s="1"/>
  <c r="U733" i="1"/>
  <c r="M733" i="1" s="1"/>
  <c r="U734" i="1"/>
  <c r="M734" i="1" s="1"/>
  <c r="U735" i="1"/>
  <c r="U736" i="1"/>
  <c r="U737" i="1"/>
  <c r="U738" i="1"/>
  <c r="U739" i="1"/>
  <c r="N739" i="1" s="1"/>
  <c r="U740" i="1"/>
  <c r="U741" i="1"/>
  <c r="N741" i="1" s="1"/>
  <c r="U742" i="1"/>
  <c r="U743" i="1"/>
  <c r="O743" i="1" s="1"/>
  <c r="U744" i="1"/>
  <c r="N744" i="1" s="1"/>
  <c r="U745" i="1"/>
  <c r="U746" i="1"/>
  <c r="M746" i="1" s="1"/>
  <c r="U747" i="1"/>
  <c r="M747" i="1" s="1"/>
  <c r="U748" i="1"/>
  <c r="U749" i="1"/>
  <c r="N749" i="1" s="1"/>
  <c r="U750" i="1"/>
  <c r="U751" i="1"/>
  <c r="U752" i="1"/>
  <c r="M752" i="1" s="1"/>
  <c r="U753" i="1"/>
  <c r="U754" i="1"/>
  <c r="O754" i="1" s="1"/>
  <c r="U755" i="1"/>
  <c r="U756" i="1"/>
  <c r="U757" i="1"/>
  <c r="U758" i="1"/>
  <c r="U759" i="1"/>
  <c r="U760" i="1"/>
  <c r="O760" i="1" s="1"/>
  <c r="U761" i="1"/>
  <c r="U762" i="1"/>
  <c r="U763" i="1"/>
  <c r="U764" i="1"/>
  <c r="M764" i="1" s="1"/>
  <c r="U765" i="1"/>
  <c r="U766" i="1"/>
  <c r="U767" i="1"/>
  <c r="U768" i="1"/>
  <c r="U769" i="1"/>
  <c r="U770" i="1"/>
  <c r="U771" i="1"/>
  <c r="U772" i="1"/>
  <c r="U773" i="1"/>
  <c r="U774" i="1"/>
  <c r="U775" i="1"/>
  <c r="U776" i="1"/>
  <c r="U777" i="1"/>
  <c r="U778" i="1"/>
  <c r="N778" i="1" s="1"/>
  <c r="U779" i="1"/>
  <c r="U780" i="1"/>
  <c r="M780" i="1" s="1"/>
  <c r="U781" i="1"/>
  <c r="M781" i="1" s="1"/>
  <c r="U782" i="1"/>
  <c r="U783" i="1"/>
  <c r="M783" i="1" s="1"/>
  <c r="U784" i="1"/>
  <c r="N784" i="1" s="1"/>
  <c r="U785" i="1"/>
  <c r="U786" i="1"/>
  <c r="U787" i="1"/>
  <c r="N787" i="1" s="1"/>
  <c r="U788" i="1"/>
  <c r="M788" i="1" s="1"/>
  <c r="U789" i="1"/>
  <c r="U790" i="1"/>
  <c r="N790" i="1" s="1"/>
  <c r="U791" i="1"/>
  <c r="U792" i="1"/>
  <c r="U793" i="1"/>
  <c r="Q793" i="1" s="1"/>
  <c r="U794" i="1"/>
  <c r="N794" i="1" s="1"/>
  <c r="U795" i="1"/>
  <c r="U796" i="1"/>
  <c r="M796" i="1" s="1"/>
  <c r="U797" i="1"/>
  <c r="M797" i="1" s="1"/>
  <c r="U798" i="1"/>
  <c r="M798" i="1" s="1"/>
  <c r="U799" i="1"/>
  <c r="M799" i="1" s="1"/>
  <c r="U800" i="1"/>
  <c r="U801" i="1"/>
  <c r="M801" i="1" s="1"/>
  <c r="U802" i="1"/>
  <c r="U803" i="1"/>
  <c r="N803" i="1" s="1"/>
  <c r="U804" i="1"/>
  <c r="U805" i="1"/>
  <c r="M805" i="1" s="1"/>
  <c r="U806" i="1"/>
  <c r="U807" i="1"/>
  <c r="U808" i="1"/>
  <c r="U809" i="1"/>
  <c r="U810" i="1"/>
  <c r="U811" i="1"/>
  <c r="U812" i="1"/>
  <c r="M812" i="1" s="1"/>
  <c r="U813" i="1"/>
  <c r="M813" i="1" s="1"/>
  <c r="U814" i="1"/>
  <c r="U815" i="1"/>
  <c r="U816" i="1"/>
  <c r="U817" i="1"/>
  <c r="M817" i="1" s="1"/>
  <c r="U818" i="1"/>
  <c r="U819" i="1"/>
  <c r="M819" i="1" s="1"/>
  <c r="U820" i="1"/>
  <c r="N820" i="1" s="1"/>
  <c r="U821" i="1"/>
  <c r="M821" i="1" s="1"/>
  <c r="U822" i="1"/>
  <c r="M822" i="1" s="1"/>
  <c r="U823" i="1"/>
  <c r="U824" i="1"/>
  <c r="U825" i="1"/>
  <c r="N825" i="1" s="1"/>
  <c r="U826" i="1"/>
  <c r="U827" i="1"/>
  <c r="U828" i="1"/>
  <c r="N828" i="1" s="1"/>
  <c r="U829" i="1"/>
  <c r="U830" i="1"/>
  <c r="U831" i="1"/>
  <c r="M831" i="1" s="1"/>
  <c r="C2" i="2" a="1"/>
  <c r="C2" i="2" s="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31" i="2" a="1"/>
  <c r="C31" i="2" s="1"/>
  <c r="C32" i="2" a="1"/>
  <c r="C32" i="2"/>
  <c r="C33" i="2" a="1"/>
  <c r="C33" i="2"/>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c r="C110" i="2" a="1"/>
  <c r="C110" i="2" s="1"/>
  <c r="C111" i="2" a="1"/>
  <c r="C111" i="2" s="1"/>
  <c r="C112" i="2" a="1"/>
  <c r="C112" i="2" s="1"/>
  <c r="C113" i="2" a="1"/>
  <c r="C113" i="2" s="1"/>
  <c r="C114" i="2" a="1"/>
  <c r="C114" i="2"/>
  <c r="C115" i="2" a="1"/>
  <c r="C115" i="2" s="1"/>
  <c r="C116" i="2" a="1"/>
  <c r="C116" i="2" s="1"/>
  <c r="C117" i="2" a="1"/>
  <c r="C117" i="2" s="1"/>
  <c r="C118" i="2" a="1"/>
  <c r="C118" i="2" s="1"/>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6" i="2" a="1"/>
  <c r="C166" i="2" s="1"/>
  <c r="C167" i="2" a="1"/>
  <c r="C167" i="2" s="1"/>
  <c r="C168" i="2" a="1"/>
  <c r="C168"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c r="C218" i="2" a="1"/>
  <c r="C218" i="2" s="1"/>
  <c r="C219" i="2" a="1"/>
  <c r="C219" i="2" s="1"/>
  <c r="C220" i="2" a="1"/>
  <c r="C220" i="2" s="1"/>
  <c r="C221" i="2" a="1"/>
  <c r="C221" i="2" s="1"/>
  <c r="C222" i="2" a="1"/>
  <c r="C222" i="2" s="1"/>
  <c r="C223" i="2" a="1"/>
  <c r="C223" i="2"/>
  <c r="C224" i="2" a="1"/>
  <c r="C224" i="2" s="1"/>
  <c r="C225" i="2" a="1"/>
  <c r="C225" i="2" s="1"/>
  <c r="C226" i="2" a="1"/>
  <c r="C226" i="2" s="1"/>
  <c r="C227" i="2" a="1"/>
  <c r="C227" i="2" s="1"/>
  <c r="C228" i="2" a="1"/>
  <c r="C228" i="2" s="1"/>
  <c r="C229" i="2" a="1"/>
  <c r="C229" i="2" s="1"/>
  <c r="C230" i="2" a="1"/>
  <c r="C230" i="2" s="1"/>
  <c r="C231" i="2" a="1"/>
  <c r="C231" i="2" s="1"/>
  <c r="C232" i="2" a="1"/>
  <c r="C232" i="2" s="1"/>
  <c r="C233" i="2" a="1"/>
  <c r="C233" i="2" s="1"/>
  <c r="C234" i="2" a="1"/>
  <c r="C234" i="2" s="1"/>
  <c r="C235" i="2" a="1"/>
  <c r="C235" i="2" s="1"/>
  <c r="C236" i="2" a="1"/>
  <c r="C236" i="2"/>
  <c r="C237" i="2" a="1"/>
  <c r="C237" i="2" s="1"/>
  <c r="C238" i="2" a="1"/>
  <c r="C238" i="2" s="1"/>
  <c r="C239" i="2" a="1"/>
  <c r="C239" i="2" s="1"/>
  <c r="C240" i="2" a="1"/>
  <c r="C240" i="2" s="1"/>
  <c r="C241" i="2" a="1"/>
  <c r="C241" i="2" s="1"/>
  <c r="C242" i="2" a="1"/>
  <c r="C242" i="2" s="1"/>
  <c r="C243" i="2" a="1"/>
  <c r="C243" i="2" s="1"/>
  <c r="C244" i="2" a="1"/>
  <c r="C244" i="2" s="1"/>
  <c r="C245" i="2" a="1"/>
  <c r="C245" i="2" s="1"/>
  <c r="C246" i="2" a="1"/>
  <c r="C246" i="2" s="1"/>
  <c r="C247" i="2" a="1"/>
  <c r="C247" i="2" s="1"/>
  <c r="C248" i="2" a="1"/>
  <c r="C248" i="2"/>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c r="C289" i="2" a="1"/>
  <c r="C289" i="2" s="1"/>
  <c r="C290" i="2" a="1"/>
  <c r="C290" i="2" s="1"/>
  <c r="C291" i="2" a="1"/>
  <c r="C291" i="2" s="1"/>
  <c r="C292" i="2" a="1"/>
  <c r="C292" i="2" s="1"/>
  <c r="C293" i="2" a="1"/>
  <c r="C293" i="2" s="1"/>
  <c r="C294" i="2" a="1"/>
  <c r="C294" i="2" s="1"/>
  <c r="C295" i="2" a="1"/>
  <c r="C295" i="2" s="1"/>
  <c r="C296" i="2" a="1"/>
  <c r="C296" i="2" s="1"/>
  <c r="C297" i="2" a="1"/>
  <c r="C297" i="2"/>
  <c r="C298" i="2" a="1"/>
  <c r="C298" i="2" s="1"/>
  <c r="C299" i="2" a="1"/>
  <c r="C299" i="2" s="1"/>
  <c r="C300" i="2" a="1"/>
  <c r="C300" i="2" s="1"/>
  <c r="C301" i="2" a="1"/>
  <c r="C301" i="2"/>
  <c r="C302" i="2" a="1"/>
  <c r="C302" i="2" s="1"/>
  <c r="C303" i="2" a="1"/>
  <c r="C303" i="2" s="1"/>
  <c r="C304" i="2" a="1"/>
  <c r="C304" i="2" s="1"/>
  <c r="C305" i="2" a="1"/>
  <c r="C305" i="2" s="1"/>
  <c r="C306" i="2" a="1"/>
  <c r="C306" i="2" s="1"/>
  <c r="C307" i="2" a="1"/>
  <c r="C307" i="2" s="1"/>
  <c r="C308" i="2" a="1"/>
  <c r="C308" i="2" s="1"/>
  <c r="C309" i="2" a="1"/>
  <c r="C309" i="2" s="1"/>
  <c r="C310" i="2" a="1"/>
  <c r="C310" i="2" s="1"/>
  <c r="C311" i="2" a="1"/>
  <c r="C311" i="2"/>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s="1"/>
  <c r="C356" i="2" a="1"/>
  <c r="C356" i="2" s="1"/>
  <c r="C357" i="2" a="1"/>
  <c r="C357" i="2" s="1"/>
  <c r="C358" i="2" a="1"/>
  <c r="C358" i="2" s="1"/>
  <c r="C359" i="2" a="1"/>
  <c r="C359" i="2" s="1"/>
  <c r="C360" i="2" a="1"/>
  <c r="C360" i="2" s="1"/>
  <c r="C361" i="2" a="1"/>
  <c r="C361" i="2" s="1"/>
  <c r="C362" i="2" a="1"/>
  <c r="C362" i="2" s="1"/>
  <c r="C363" i="2" a="1"/>
  <c r="C363" i="2" s="1"/>
  <c r="C364" i="2" a="1"/>
  <c r="C364" i="2" s="1"/>
  <c r="C365" i="2" a="1"/>
  <c r="C365" i="2" s="1"/>
  <c r="C366" i="2" a="1"/>
  <c r="C366" i="2" s="1"/>
  <c r="C367" i="2" a="1"/>
  <c r="C367" i="2" s="1"/>
  <c r="C368" i="2" a="1"/>
  <c r="C368" i="2" s="1"/>
  <c r="C369" i="2" a="1"/>
  <c r="C369" i="2" s="1"/>
  <c r="C370" i="2" a="1"/>
  <c r="C370" i="2"/>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1" i="2" a="1"/>
  <c r="C401" i="2" s="1"/>
  <c r="C402" i="2" a="1"/>
  <c r="C402" i="2" s="1"/>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s="1"/>
  <c r="C415" i="2" a="1"/>
  <c r="C415" i="2" s="1"/>
  <c r="C416" i="2" a="1"/>
  <c r="C416" i="2" s="1"/>
  <c r="C417" i="2" a="1"/>
  <c r="C417" i="2"/>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6" i="2" a="1"/>
  <c r="C446"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s="1"/>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s="1"/>
  <c r="C499" i="2" a="1"/>
  <c r="C499" i="2" s="1"/>
  <c r="C500" i="2" a="1"/>
  <c r="C500" i="2"/>
  <c r="C501" i="2" a="1"/>
  <c r="C501" i="2" s="1"/>
  <c r="C502" i="2" a="1"/>
  <c r="C502"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7" i="2" a="1"/>
  <c r="C517" i="2"/>
  <c r="C518" i="2" a="1"/>
  <c r="C518" i="2" s="1"/>
  <c r="C519" i="2" a="1"/>
  <c r="C519" i="2" s="1"/>
  <c r="C520" i="2" a="1"/>
  <c r="C520" i="2" s="1"/>
  <c r="C521" i="2" a="1"/>
  <c r="C521" i="2" s="1"/>
  <c r="C522" i="2" a="1"/>
  <c r="C522" i="2" s="1"/>
  <c r="C523" i="2" a="1"/>
  <c r="C523" i="2" s="1"/>
  <c r="C524" i="2" a="1"/>
  <c r="C524" i="2" s="1"/>
  <c r="C525" i="2" a="1"/>
  <c r="C525" i="2"/>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s="1"/>
  <c r="C555" i="2" a="1"/>
  <c r="C555" i="2" s="1"/>
  <c r="C556" i="2" a="1"/>
  <c r="C556" i="2" s="1"/>
  <c r="C557" i="2" a="1"/>
  <c r="C557" i="2" s="1"/>
  <c r="C558" i="2" a="1"/>
  <c r="C558" i="2" s="1"/>
  <c r="C559" i="2" a="1"/>
  <c r="C559" i="2" s="1"/>
  <c r="C560" i="2" a="1"/>
  <c r="C560" i="2" s="1"/>
  <c r="C561" i="2" a="1"/>
  <c r="C561" i="2" s="1"/>
  <c r="C562" i="2" a="1"/>
  <c r="C562" i="2" s="1"/>
  <c r="C563" i="2" a="1"/>
  <c r="C563" i="2" s="1"/>
  <c r="C564" i="2" a="1"/>
  <c r="C564" i="2" s="1"/>
  <c r="C565" i="2" a="1"/>
  <c r="C565" i="2" s="1"/>
  <c r="C566" i="2" a="1"/>
  <c r="C566" i="2" s="1"/>
  <c r="C567" i="2" a="1"/>
  <c r="C567" i="2" s="1"/>
  <c r="C568" i="2" a="1"/>
  <c r="C568" i="2" s="1"/>
  <c r="C569" i="2" a="1"/>
  <c r="C569" i="2" s="1"/>
  <c r="C570" i="2" a="1"/>
  <c r="C570" i="2" s="1"/>
  <c r="C571" i="2" a="1"/>
  <c r="C571" i="2" s="1"/>
  <c r="C572" i="2" a="1"/>
  <c r="C572" i="2" s="1"/>
  <c r="C573" i="2" a="1"/>
  <c r="C573" i="2"/>
  <c r="C574" i="2" a="1"/>
  <c r="C574" i="2" s="1"/>
  <c r="C575" i="2" a="1"/>
  <c r="C575" i="2" s="1"/>
  <c r="C576" i="2" a="1"/>
  <c r="C576" i="2" s="1"/>
  <c r="C577" i="2" a="1"/>
  <c r="C577" i="2" s="1"/>
  <c r="C578" i="2" a="1"/>
  <c r="C578" i="2" s="1"/>
  <c r="C579" i="2" a="1"/>
  <c r="C579" i="2" s="1"/>
  <c r="C580" i="2" a="1"/>
  <c r="C580" i="2" s="1"/>
  <c r="C581" i="2" a="1"/>
  <c r="C581" i="2"/>
  <c r="C582" i="2" a="1"/>
  <c r="C582" i="2" s="1"/>
  <c r="C583" i="2" a="1"/>
  <c r="C583" i="2" s="1"/>
  <c r="C584" i="2" a="1"/>
  <c r="C584" i="2" s="1"/>
  <c r="C585" i="2" a="1"/>
  <c r="C585" i="2" s="1"/>
  <c r="C586" i="2" a="1"/>
  <c r="C586" i="2" s="1"/>
  <c r="C587" i="2" a="1"/>
  <c r="C587" i="2" s="1"/>
  <c r="C588" i="2" a="1"/>
  <c r="C588" i="2" s="1"/>
  <c r="C589" i="2" a="1"/>
  <c r="C589" i="2" s="1"/>
  <c r="C590" i="2" a="1"/>
  <c r="C590" i="2" s="1"/>
  <c r="C591" i="2" a="1"/>
  <c r="C591" i="2"/>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s="1"/>
  <c r="C608" i="2" a="1"/>
  <c r="C608" i="2" s="1"/>
  <c r="C609" i="2" a="1"/>
  <c r="C609" i="2" s="1"/>
  <c r="C610" i="2" a="1"/>
  <c r="C610" i="2" s="1"/>
  <c r="C611" i="2" a="1"/>
  <c r="C611" i="2" s="1"/>
  <c r="C612" i="2" a="1"/>
  <c r="C612" i="2" s="1"/>
  <c r="C613" i="2" a="1"/>
  <c r="C613" i="2" s="1"/>
  <c r="C614" i="2" a="1"/>
  <c r="C614" i="2" s="1"/>
  <c r="C615" i="2" a="1"/>
  <c r="C615" i="2" s="1"/>
  <c r="C616" i="2" a="1"/>
  <c r="C616" i="2" s="1"/>
  <c r="C617" i="2" a="1"/>
  <c r="C617" i="2" s="1"/>
  <c r="C618" i="2" a="1"/>
  <c r="C618" i="2"/>
  <c r="C619" i="2" a="1"/>
  <c r="C619" i="2" s="1"/>
  <c r="C620" i="2" a="1"/>
  <c r="C620" i="2" s="1"/>
  <c r="C621" i="2" a="1"/>
  <c r="C621" i="2" s="1"/>
  <c r="C622" i="2" a="1"/>
  <c r="C622" i="2" s="1"/>
  <c r="C623" i="2" a="1"/>
  <c r="C623" i="2" s="1"/>
  <c r="C624" i="2" a="1"/>
  <c r="C624" i="2" s="1"/>
  <c r="C625" i="2" a="1"/>
  <c r="C625" i="2" s="1"/>
  <c r="C626" i="2" a="1"/>
  <c r="C626" i="2" s="1"/>
  <c r="C627" i="2" a="1"/>
  <c r="C627" i="2" s="1"/>
  <c r="C628" i="2" a="1"/>
  <c r="C628" i="2" s="1"/>
  <c r="C629" i="2" a="1"/>
  <c r="C629" i="2" s="1"/>
  <c r="C630" i="2" a="1"/>
  <c r="C630" i="2" s="1"/>
  <c r="C631" i="2" a="1"/>
  <c r="C631" i="2" s="1"/>
  <c r="C632" i="2" a="1"/>
  <c r="C632" i="2" s="1"/>
  <c r="C633" i="2" a="1"/>
  <c r="C633" i="2" s="1"/>
  <c r="C634" i="2" a="1"/>
  <c r="C634" i="2" s="1"/>
  <c r="C635" i="2" a="1"/>
  <c r="C635" i="2" s="1"/>
  <c r="C636" i="2" a="1"/>
  <c r="C636" i="2" s="1"/>
  <c r="C637" i="2" a="1"/>
  <c r="C637" i="2" s="1"/>
  <c r="C638" i="2" a="1"/>
  <c r="C638" i="2" s="1"/>
  <c r="C639" i="2" a="1"/>
  <c r="C639" i="2" s="1"/>
  <c r="C640" i="2" a="1"/>
  <c r="C640" i="2" s="1"/>
  <c r="C641" i="2" a="1"/>
  <c r="C641" i="2"/>
  <c r="C642" i="2" a="1"/>
  <c r="C642" i="2" s="1"/>
  <c r="C643" i="2" a="1"/>
  <c r="C643" i="2" s="1"/>
  <c r="C644" i="2" a="1"/>
  <c r="C644" i="2" s="1"/>
  <c r="C645" i="2" a="1"/>
  <c r="C645" i="2" s="1"/>
  <c r="C646" i="2" a="1"/>
  <c r="C646" i="2" s="1"/>
  <c r="C647" i="2" a="1"/>
  <c r="C647" i="2" s="1"/>
  <c r="C648" i="2" a="1"/>
  <c r="C648" i="2" s="1"/>
  <c r="C649" i="2" a="1"/>
  <c r="C649" i="2" s="1"/>
  <c r="C650" i="2" a="1"/>
  <c r="C650" i="2" s="1"/>
  <c r="C651" i="2" a="1"/>
  <c r="C651" i="2" s="1"/>
  <c r="C652" i="2" a="1"/>
  <c r="C652" i="2"/>
  <c r="C653" i="2" a="1"/>
  <c r="C653" i="2" s="1"/>
  <c r="C654" i="2" a="1"/>
  <c r="C654" i="2"/>
  <c r="C655" i="2" a="1"/>
  <c r="C655" i="2" s="1"/>
  <c r="C656" i="2" a="1"/>
  <c r="C656" i="2" s="1"/>
  <c r="C657" i="2" a="1"/>
  <c r="C657" i="2" s="1"/>
  <c r="C658" i="2" a="1"/>
  <c r="C658" i="2" s="1"/>
  <c r="C659" i="2" a="1"/>
  <c r="C659" i="2" s="1"/>
  <c r="C660" i="2" a="1"/>
  <c r="C660" i="2" s="1"/>
  <c r="C661" i="2" a="1"/>
  <c r="C661" i="2" s="1"/>
  <c r="C662" i="2" a="1"/>
  <c r="C662" i="2" s="1"/>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s="1"/>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s="1"/>
  <c r="C699" i="2" a="1"/>
  <c r="C699" i="2" s="1"/>
  <c r="C700" i="2" a="1"/>
  <c r="C700" i="2" s="1"/>
  <c r="C701" i="2" a="1"/>
  <c r="C701" i="2" s="1"/>
  <c r="C702" i="2" a="1"/>
  <c r="C702" i="2" s="1"/>
  <c r="C703" i="2" a="1"/>
  <c r="C703" i="2" s="1"/>
  <c r="C704" i="2" a="1"/>
  <c r="C704" i="2"/>
  <c r="C705" i="2" a="1"/>
  <c r="C705" i="2" s="1"/>
  <c r="C706" i="2" a="1"/>
  <c r="C706" i="2" s="1"/>
  <c r="C707" i="2" a="1"/>
  <c r="C707" i="2" s="1"/>
  <c r="C708" i="2" a="1"/>
  <c r="C708" i="2" s="1"/>
  <c r="C709" i="2" a="1"/>
  <c r="C709" i="2" s="1"/>
  <c r="C710" i="2" a="1"/>
  <c r="C710" i="2" s="1"/>
  <c r="C711" i="2" a="1"/>
  <c r="C711" i="2" s="1"/>
  <c r="C712" i="2" a="1"/>
  <c r="C712" i="2"/>
  <c r="C713" i="2" a="1"/>
  <c r="C713" i="2" s="1"/>
  <c r="C714" i="2" a="1"/>
  <c r="C714" i="2" s="1"/>
  <c r="C715" i="2" a="1"/>
  <c r="C715" i="2" s="1"/>
  <c r="C716" i="2" a="1"/>
  <c r="C716" i="2" s="1"/>
  <c r="C717" i="2" a="1"/>
  <c r="C717" i="2" s="1"/>
  <c r="C718" i="2" a="1"/>
  <c r="C718" i="2" s="1"/>
  <c r="C719" i="2" a="1"/>
  <c r="C719" i="2" s="1"/>
  <c r="C720" i="2" a="1"/>
  <c r="C720" i="2" s="1"/>
  <c r="C721" i="2" a="1"/>
  <c r="C721" i="2" s="1"/>
  <c r="C722" i="2" a="1"/>
  <c r="C722" i="2" s="1"/>
  <c r="C723" i="2" a="1"/>
  <c r="C723" i="2" s="1"/>
  <c r="C724" i="2" a="1"/>
  <c r="C724" i="2" s="1"/>
  <c r="C725" i="2" a="1"/>
  <c r="C725" i="2" s="1"/>
  <c r="C726" i="2" a="1"/>
  <c r="C726" i="2"/>
  <c r="C727" i="2" a="1"/>
  <c r="C727" i="2" s="1"/>
  <c r="C728" i="2" a="1"/>
  <c r="C728" i="2" s="1"/>
  <c r="C729" i="2" a="1"/>
  <c r="C729" i="2" s="1"/>
  <c r="C730" i="2" a="1"/>
  <c r="C730" i="2" s="1"/>
  <c r="C731" i="2" a="1"/>
  <c r="C731" i="2" s="1"/>
  <c r="C732" i="2" a="1"/>
  <c r="C732" i="2" s="1"/>
  <c r="C733" i="2" a="1"/>
  <c r="C733" i="2" s="1"/>
  <c r="C734" i="2" a="1"/>
  <c r="C734" i="2" s="1"/>
  <c r="C735" i="2" a="1"/>
  <c r="C735" i="2" s="1"/>
  <c r="C736" i="2" a="1"/>
  <c r="C736" i="2" s="1"/>
  <c r="C737" i="2" a="1"/>
  <c r="C737" i="2" s="1"/>
  <c r="C738" i="2" a="1"/>
  <c r="C738" i="2" s="1"/>
  <c r="C739" i="2" a="1"/>
  <c r="C739" i="2" s="1"/>
  <c r="C740" i="2" a="1"/>
  <c r="C740" i="2" s="1"/>
  <c r="C741" i="2" a="1"/>
  <c r="C741" i="2" s="1"/>
  <c r="C742" i="2" a="1"/>
  <c r="C742" i="2" s="1"/>
  <c r="C743" i="2" a="1"/>
  <c r="C743" i="2" s="1"/>
  <c r="C744" i="2" a="1"/>
  <c r="C744" i="2"/>
  <c r="C745" i="2" a="1"/>
  <c r="C745" i="2" s="1"/>
  <c r="C746" i="2" a="1"/>
  <c r="C746" i="2" s="1"/>
  <c r="C747" i="2" a="1"/>
  <c r="C747" i="2" s="1"/>
  <c r="C748" i="2" a="1"/>
  <c r="C748" i="2" s="1"/>
  <c r="C749" i="2" a="1"/>
  <c r="C749" i="2" s="1"/>
  <c r="C750" i="2" a="1"/>
  <c r="C750" i="2" s="1"/>
  <c r="C751" i="2" a="1"/>
  <c r="C751" i="2" s="1"/>
  <c r="C752" i="2" a="1"/>
  <c r="C752" i="2"/>
  <c r="C753" i="2" a="1"/>
  <c r="C753" i="2" s="1"/>
  <c r="C754" i="2" a="1"/>
  <c r="C754" i="2" s="1"/>
  <c r="C755" i="2" a="1"/>
  <c r="C755" i="2"/>
  <c r="C756" i="2" a="1"/>
  <c r="C756" i="2" s="1"/>
  <c r="C757" i="2" a="1"/>
  <c r="C757" i="2" s="1"/>
  <c r="C758" i="2" a="1"/>
  <c r="C758" i="2" s="1"/>
  <c r="C759" i="2" a="1"/>
  <c r="C759" i="2" s="1"/>
  <c r="C760" i="2" a="1"/>
  <c r="C760" i="2" s="1"/>
  <c r="C761" i="2" a="1"/>
  <c r="C761" i="2" s="1"/>
  <c r="C762" i="2" a="1"/>
  <c r="C762" i="2" s="1"/>
  <c r="C763" i="2" a="1"/>
  <c r="C763" i="2" s="1"/>
  <c r="C764" i="2" a="1"/>
  <c r="C764" i="2" s="1"/>
  <c r="C765" i="2" a="1"/>
  <c r="C765" i="2" s="1"/>
  <c r="C766" i="2" a="1"/>
  <c r="C766" i="2" s="1"/>
  <c r="C767" i="2" a="1"/>
  <c r="C767" i="2" s="1"/>
  <c r="C768" i="2" a="1"/>
  <c r="C768" i="2" s="1"/>
  <c r="C769" i="2" a="1"/>
  <c r="C769" i="2" s="1"/>
  <c r="C770" i="2" a="1"/>
  <c r="C770" i="2"/>
  <c r="C771" i="2" a="1"/>
  <c r="C771" i="2" s="1"/>
  <c r="C772" i="2" a="1"/>
  <c r="C772" i="2" s="1"/>
  <c r="C773" i="2" a="1"/>
  <c r="C773" i="2" s="1"/>
  <c r="C774" i="2" a="1"/>
  <c r="C774" i="2" s="1"/>
  <c r="C775" i="2" a="1"/>
  <c r="C775" i="2" s="1"/>
  <c r="C776" i="2" a="1"/>
  <c r="C776" i="2" s="1"/>
  <c r="C777" i="2" a="1"/>
  <c r="C777" i="2" s="1"/>
  <c r="C778" i="2" a="1"/>
  <c r="C778" i="2" s="1"/>
  <c r="C779" i="2" a="1"/>
  <c r="C779" i="2"/>
  <c r="C780" i="2" a="1"/>
  <c r="C780" i="2" s="1"/>
  <c r="C781" i="2" a="1"/>
  <c r="C781" i="2" s="1"/>
  <c r="C782" i="2" a="1"/>
  <c r="C782" i="2" s="1"/>
  <c r="C783" i="2" a="1"/>
  <c r="C783" i="2" s="1"/>
  <c r="C784" i="2" a="1"/>
  <c r="C784" i="2" s="1"/>
  <c r="C785" i="2" a="1"/>
  <c r="C785" i="2" s="1"/>
  <c r="C786" i="2" a="1"/>
  <c r="C786" i="2" s="1"/>
  <c r="C787" i="2" a="1"/>
  <c r="C787" i="2" s="1"/>
  <c r="C788" i="2" a="1"/>
  <c r="C788" i="2" s="1"/>
  <c r="C789" i="2" a="1"/>
  <c r="C789" i="2" s="1"/>
  <c r="C790" i="2" a="1"/>
  <c r="C790" i="2" s="1"/>
  <c r="C791" i="2" a="1"/>
  <c r="C791" i="2"/>
  <c r="C792" i="2" a="1"/>
  <c r="C792" i="2" s="1"/>
  <c r="C793" i="2" a="1"/>
  <c r="C793" i="2" s="1"/>
  <c r="C794" i="2" a="1"/>
  <c r="C794" i="2" s="1"/>
  <c r="C795" i="2" a="1"/>
  <c r="C795" i="2" s="1"/>
  <c r="C796" i="2" a="1"/>
  <c r="C796" i="2" s="1"/>
  <c r="C797" i="2" a="1"/>
  <c r="C797" i="2" s="1"/>
  <c r="C798" i="2" a="1"/>
  <c r="C798" i="2" s="1"/>
  <c r="C799" i="2" a="1"/>
  <c r="C799" i="2" s="1"/>
  <c r="C800" i="2" a="1"/>
  <c r="C800" i="2" s="1"/>
  <c r="C801" i="2" a="1"/>
  <c r="C801" i="2" s="1"/>
  <c r="C802" i="2" a="1"/>
  <c r="C802" i="2" s="1"/>
  <c r="C803" i="2" a="1"/>
  <c r="C803" i="2" s="1"/>
  <c r="C804" i="2" a="1"/>
  <c r="C804" i="2" s="1"/>
  <c r="C805" i="2" a="1"/>
  <c r="C805" i="2" s="1"/>
  <c r="C806" i="2" a="1"/>
  <c r="C806" i="2" s="1"/>
  <c r="C807" i="2" a="1"/>
  <c r="C807" i="2" s="1"/>
  <c r="C808" i="2" a="1"/>
  <c r="C808" i="2" s="1"/>
  <c r="C809" i="2" a="1"/>
  <c r="C809" i="2" s="1"/>
  <c r="C810" i="2" a="1"/>
  <c r="C810" i="2" s="1"/>
  <c r="C811" i="2" a="1"/>
  <c r="C811" i="2" s="1"/>
  <c r="C812" i="2" a="1"/>
  <c r="C812" i="2" s="1"/>
  <c r="C813" i="2" a="1"/>
  <c r="C813" i="2" s="1"/>
  <c r="C814" i="2" a="1"/>
  <c r="C814" i="2" s="1"/>
  <c r="C815" i="2" a="1"/>
  <c r="C815" i="2" s="1"/>
  <c r="C816" i="2" a="1"/>
  <c r="C816" i="2" s="1"/>
  <c r="C817" i="2" a="1"/>
  <c r="C817" i="2" s="1"/>
  <c r="C818" i="2" a="1"/>
  <c r="C818" i="2" s="1"/>
  <c r="C819" i="2" a="1"/>
  <c r="C819" i="2" s="1"/>
  <c r="C820" i="2" a="1"/>
  <c r="C820" i="2" s="1"/>
  <c r="C821" i="2" a="1"/>
  <c r="C821" i="2" s="1"/>
  <c r="C822" i="2" a="1"/>
  <c r="C822" i="2" s="1"/>
  <c r="C823" i="2" a="1"/>
  <c r="C823" i="2" s="1"/>
  <c r="C824" i="2" a="1"/>
  <c r="C824" i="2" s="1"/>
  <c r="C825" i="2" a="1"/>
  <c r="C825" i="2"/>
  <c r="C826" i="2" a="1"/>
  <c r="C826" i="2" s="1"/>
  <c r="C827" i="2" a="1"/>
  <c r="C827" i="2" s="1"/>
  <c r="C828" i="2" a="1"/>
  <c r="C828" i="2" s="1"/>
  <c r="C829" i="2" a="1"/>
  <c r="C829" i="2" s="1"/>
  <c r="C830" i="2" a="1"/>
  <c r="C830" i="2" s="1"/>
  <c r="C831" i="2" a="1"/>
  <c r="C831" i="2" s="1"/>
  <c r="C832" i="2" a="1"/>
  <c r="C832" i="2" s="1"/>
  <c r="C833" i="2" a="1"/>
  <c r="C833" i="2" s="1"/>
  <c r="C834" i="2" a="1"/>
  <c r="C834" i="2" s="1"/>
  <c r="C835" i="2" a="1"/>
  <c r="C835" i="2" s="1"/>
  <c r="C836" i="2" a="1"/>
  <c r="C836" i="2" s="1"/>
  <c r="C837" i="2" a="1"/>
  <c r="C837" i="2" s="1"/>
  <c r="C838" i="2" a="1"/>
  <c r="C838" i="2" s="1"/>
  <c r="C839" i="2" a="1"/>
  <c r="C839" i="2" s="1"/>
  <c r="C840" i="2" a="1"/>
  <c r="C840" i="2" s="1"/>
  <c r="C841" i="2" a="1"/>
  <c r="C841" i="2" s="1"/>
  <c r="C842" i="2" a="1"/>
  <c r="C842" i="2" s="1"/>
  <c r="C843" i="2" a="1"/>
  <c r="C843" i="2" s="1"/>
  <c r="C844" i="2" a="1"/>
  <c r="C844" i="2" s="1"/>
  <c r="C845" i="2" a="1"/>
  <c r="C845" i="2" s="1"/>
  <c r="C846" i="2" a="1"/>
  <c r="C846" i="2" s="1"/>
  <c r="C847" i="2" a="1"/>
  <c r="C847" i="2" s="1"/>
  <c r="C848" i="2" a="1"/>
  <c r="C848" i="2"/>
  <c r="C849" i="2" a="1"/>
  <c r="C849" i="2" s="1"/>
  <c r="C850" i="2" a="1"/>
  <c r="C850" i="2" s="1"/>
  <c r="C851" i="2" a="1"/>
  <c r="C851" i="2" s="1"/>
  <c r="C852" i="2" a="1"/>
  <c r="C852" i="2" s="1"/>
  <c r="C853" i="2" a="1"/>
  <c r="C853" i="2" s="1"/>
  <c r="C854" i="2" a="1"/>
  <c r="C854" i="2" s="1"/>
  <c r="C855" i="2" a="1"/>
  <c r="C855" i="2" s="1"/>
  <c r="C856" i="2" a="1"/>
  <c r="C856" i="2" s="1"/>
  <c r="C857" i="2" a="1"/>
  <c r="C857"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8" i="2" a="1"/>
  <c r="C868" i="2"/>
  <c r="C869" i="2" a="1"/>
  <c r="C869" i="2" s="1"/>
  <c r="C870" i="2" a="1"/>
  <c r="C870" i="2" s="1"/>
  <c r="C871" i="2" a="1"/>
  <c r="C871" i="2" s="1"/>
  <c r="C872" i="2" a="1"/>
  <c r="C872" i="2" s="1"/>
  <c r="C873" i="2" a="1"/>
  <c r="C873" i="2" s="1"/>
  <c r="C874" i="2" a="1"/>
  <c r="C874" i="2" s="1"/>
  <c r="C875" i="2" a="1"/>
  <c r="C875" i="2" s="1"/>
  <c r="C876" i="2" a="1"/>
  <c r="C876" i="2" s="1"/>
  <c r="C877" i="2" a="1"/>
  <c r="C877" i="2" s="1"/>
  <c r="C878" i="2" a="1"/>
  <c r="C878" i="2" s="1"/>
  <c r="C879" i="2" a="1"/>
  <c r="C879" i="2" s="1"/>
  <c r="C880" i="2" a="1"/>
  <c r="C880" i="2" s="1"/>
  <c r="C881" i="2" a="1"/>
  <c r="C881" i="2" s="1"/>
  <c r="C882" i="2" a="1"/>
  <c r="C882" i="2" s="1"/>
  <c r="C883" i="2" a="1"/>
  <c r="C883" i="2" s="1"/>
  <c r="C884" i="2" a="1"/>
  <c r="C884" i="2" s="1"/>
  <c r="C885" i="2" a="1"/>
  <c r="C885" i="2" s="1"/>
  <c r="C886" i="2" a="1"/>
  <c r="C886" i="2" s="1"/>
  <c r="C887" i="2" a="1"/>
  <c r="C887"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4" i="2" a="1"/>
  <c r="C904" i="2" s="1"/>
  <c r="C905" i="2" a="1"/>
  <c r="C905" i="2" s="1"/>
  <c r="C906" i="2" a="1"/>
  <c r="C906" i="2"/>
  <c r="C907" i="2" a="1"/>
  <c r="C907" i="2" s="1"/>
  <c r="C908" i="2" a="1"/>
  <c r="C908" i="2" s="1"/>
  <c r="C909" i="2" a="1"/>
  <c r="C909" i="2" s="1"/>
  <c r="C910" i="2" a="1"/>
  <c r="C910" i="2" s="1"/>
  <c r="C911" i="2" a="1"/>
  <c r="C911" i="2"/>
  <c r="C912" i="2" a="1"/>
  <c r="C912" i="2" s="1"/>
  <c r="C913" i="2" a="1"/>
  <c r="C913" i="2" s="1"/>
  <c r="C914" i="2" a="1"/>
  <c r="C914" i="2" s="1"/>
  <c r="C915" i="2" a="1"/>
  <c r="C915" i="2" s="1"/>
  <c r="C916" i="2" a="1"/>
  <c r="C916" i="2" s="1"/>
  <c r="C917" i="2" a="1"/>
  <c r="C917" i="2" s="1"/>
  <c r="C918" i="2" a="1"/>
  <c r="C918" i="2" s="1"/>
  <c r="C919" i="2" a="1"/>
  <c r="C919" i="2" s="1"/>
  <c r="C920" i="2" a="1"/>
  <c r="C920" i="2"/>
  <c r="C921" i="2" a="1"/>
  <c r="C921" i="2" s="1"/>
  <c r="C922" i="2" a="1"/>
  <c r="C922" i="2" s="1"/>
  <c r="C923" i="2" a="1"/>
  <c r="C923" i="2" s="1"/>
  <c r="C924" i="2" a="1"/>
  <c r="C924" i="2"/>
  <c r="C925" i="2" a="1"/>
  <c r="C925" i="2" s="1"/>
  <c r="C926" i="2" a="1"/>
  <c r="C926" i="2" s="1"/>
  <c r="C927" i="2" a="1"/>
  <c r="C927" i="2" s="1"/>
  <c r="C928" i="2" a="1"/>
  <c r="C928" i="2" s="1"/>
  <c r="C929" i="2" a="1"/>
  <c r="C929" i="2" s="1"/>
  <c r="C930" i="2" a="1"/>
  <c r="C930" i="2" s="1"/>
  <c r="C931" i="2" a="1"/>
  <c r="C931" i="2"/>
  <c r="C932" i="2" a="1"/>
  <c r="C932" i="2" s="1"/>
  <c r="C933" i="2" a="1"/>
  <c r="C933" i="2" s="1"/>
  <c r="C934" i="2" a="1"/>
  <c r="C934" i="2" s="1"/>
  <c r="C935" i="2" a="1"/>
  <c r="C935" i="2" s="1"/>
  <c r="C936" i="2" a="1"/>
  <c r="C936" i="2" s="1"/>
  <c r="C937" i="2" a="1"/>
  <c r="C937" i="2" s="1"/>
  <c r="C938" i="2" a="1"/>
  <c r="C938" i="2" s="1"/>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s="1"/>
  <c r="C954" i="2" a="1"/>
  <c r="C954" i="2" s="1"/>
  <c r="C955" i="2" a="1"/>
  <c r="C955" i="2" s="1"/>
  <c r="C956" i="2" a="1"/>
  <c r="C956" i="2" s="1"/>
  <c r="C957" i="2" a="1"/>
  <c r="C957" i="2" s="1"/>
  <c r="C958" i="2" a="1"/>
  <c r="C958" i="2" s="1"/>
  <c r="C959" i="2" a="1"/>
  <c r="C959" i="2"/>
  <c r="C960" i="2" a="1"/>
  <c r="C960" i="2" s="1"/>
  <c r="C961" i="2" a="1"/>
  <c r="C961" i="2" s="1"/>
  <c r="C962" i="2" a="1"/>
  <c r="C962" i="2" s="1"/>
  <c r="C963" i="2" a="1"/>
  <c r="C963" i="2" s="1"/>
  <c r="C964" i="2" a="1"/>
  <c r="C964" i="2" s="1"/>
  <c r="C965" i="2" a="1"/>
  <c r="C965" i="2" s="1"/>
  <c r="C966" i="2" a="1"/>
  <c r="C966" i="2" s="1"/>
  <c r="C967" i="2" a="1"/>
  <c r="C967" i="2" s="1"/>
  <c r="C968" i="2" a="1"/>
  <c r="C968" i="2" s="1"/>
  <c r="C969" i="2" a="1"/>
  <c r="C969" i="2" s="1"/>
  <c r="C970" i="2" a="1"/>
  <c r="C970" i="2" s="1"/>
  <c r="C971" i="2" a="1"/>
  <c r="C971" i="2" s="1"/>
  <c r="C972" i="2" a="1"/>
  <c r="C972" i="2" s="1"/>
  <c r="C973" i="2" a="1"/>
  <c r="C973" i="2" s="1"/>
  <c r="C974" i="2" a="1"/>
  <c r="C974" i="2" s="1"/>
  <c r="C975" i="2" a="1"/>
  <c r="C975" i="2" s="1"/>
  <c r="C976" i="2" a="1"/>
  <c r="C976" i="2" s="1"/>
  <c r="C977" i="2" a="1"/>
  <c r="C977" i="2" s="1"/>
  <c r="C978" i="2" a="1"/>
  <c r="C978" i="2" s="1"/>
  <c r="C979" i="2" a="1"/>
  <c r="C979" i="2" s="1"/>
  <c r="C980" i="2" a="1"/>
  <c r="C980" i="2" s="1"/>
  <c r="C981" i="2" a="1"/>
  <c r="C981" i="2" s="1"/>
  <c r="C982" i="2" a="1"/>
  <c r="C982" i="2" s="1"/>
  <c r="C983" i="2" a="1"/>
  <c r="C983" i="2" s="1"/>
  <c r="C984" i="2" a="1"/>
  <c r="C984" i="2" s="1"/>
  <c r="C985" i="2" a="1"/>
  <c r="C985" i="2" s="1"/>
  <c r="C986" i="2" a="1"/>
  <c r="C986" i="2" s="1"/>
  <c r="C987" i="2" a="1"/>
  <c r="C987" i="2" s="1"/>
  <c r="C988" i="2" a="1"/>
  <c r="C988" i="2" s="1"/>
  <c r="C989" i="2" a="1"/>
  <c r="C989" i="2" s="1"/>
  <c r="C990" i="2" a="1"/>
  <c r="C990" i="2" s="1"/>
  <c r="C991" i="2" a="1"/>
  <c r="C991" i="2" s="1"/>
  <c r="C992" i="2" a="1"/>
  <c r="C992" i="2" s="1"/>
  <c r="C993" i="2" a="1"/>
  <c r="C993" i="2" s="1"/>
  <c r="C994" i="2" a="1"/>
  <c r="C994" i="2" s="1"/>
  <c r="C995" i="2" a="1"/>
  <c r="C995" i="2" s="1"/>
  <c r="C996" i="2" a="1"/>
  <c r="C996" i="2" s="1"/>
  <c r="C997" i="2" a="1"/>
  <c r="C997" i="2" s="1"/>
  <c r="C998" i="2" a="1"/>
  <c r="C998" i="2" s="1"/>
  <c r="C999" i="2" a="1"/>
  <c r="C999" i="2" s="1"/>
  <c r="C1000" i="2" a="1"/>
  <c r="C1000" i="2" s="1"/>
  <c r="C1001" i="2" a="1"/>
  <c r="C1001" i="2" s="1"/>
  <c r="C1002" i="2" a="1"/>
  <c r="C1002" i="2" s="1"/>
  <c r="C1003" i="2" a="1"/>
  <c r="C1003" i="2" s="1"/>
  <c r="C1004" i="2" a="1"/>
  <c r="C1004" i="2" s="1"/>
  <c r="C1005" i="2" a="1"/>
  <c r="C1005" i="2" s="1"/>
  <c r="C1006" i="2" a="1"/>
  <c r="C1006" i="2" s="1"/>
  <c r="C1007" i="2" a="1"/>
  <c r="C1007" i="2" s="1"/>
  <c r="C1008" i="2" a="1"/>
  <c r="C1008" i="2" s="1"/>
  <c r="C1009" i="2" a="1"/>
  <c r="C1009" i="2" s="1"/>
  <c r="C1010" i="2" a="1"/>
  <c r="C1010" i="2" s="1"/>
  <c r="C1011" i="2" a="1"/>
  <c r="C1011" i="2" s="1"/>
  <c r="C1012" i="2" a="1"/>
  <c r="C1012" i="2" s="1"/>
  <c r="C1013" i="2" a="1"/>
  <c r="C1013" i="2" s="1"/>
  <c r="C1014" i="2" a="1"/>
  <c r="C1014" i="2" s="1"/>
  <c r="C1015" i="2" a="1"/>
  <c r="C1015" i="2" s="1"/>
  <c r="C1016" i="2" a="1"/>
  <c r="C1016" i="2" s="1"/>
  <c r="C1017" i="2" a="1"/>
  <c r="C1017" i="2" s="1"/>
  <c r="C1018" i="2" a="1"/>
  <c r="C1018" i="2"/>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2" i="2" a="1"/>
  <c r="C1032" i="2" s="1"/>
  <c r="C1033" i="2" a="1"/>
  <c r="C1033" i="2"/>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s="1"/>
  <c r="C1044" i="2" a="1"/>
  <c r="C1044" i="2" s="1"/>
  <c r="C1045" i="2" a="1"/>
  <c r="C1045" i="2" s="1"/>
  <c r="C1046" i="2" a="1"/>
  <c r="C1046" i="2" s="1"/>
  <c r="C1047" i="2" a="1"/>
  <c r="C1047" i="2" s="1"/>
  <c r="C1048" i="2" a="1"/>
  <c r="C1048" i="2" s="1"/>
  <c r="C1049" i="2" a="1"/>
  <c r="C1049" i="2" s="1"/>
  <c r="C1050" i="2" a="1"/>
  <c r="C1050" i="2" s="1"/>
  <c r="C1051" i="2" a="1"/>
  <c r="C1051" i="2" s="1"/>
  <c r="C1052" i="2" a="1"/>
  <c r="C1052" i="2" s="1"/>
  <c r="C1053" i="2" a="1"/>
  <c r="C1053" i="2" s="1"/>
  <c r="C1054" i="2" a="1"/>
  <c r="C1054" i="2" s="1"/>
  <c r="C1055" i="2" a="1"/>
  <c r="C1055" i="2" s="1"/>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s="1"/>
  <c r="C1068" i="2" a="1"/>
  <c r="C1068" i="2" s="1"/>
  <c r="C1069" i="2" a="1"/>
  <c r="C1069" i="2" s="1"/>
  <c r="C1070" i="2" a="1"/>
  <c r="C1070" i="2" s="1"/>
  <c r="C1071" i="2" a="1"/>
  <c r="C1071" i="2" s="1"/>
  <c r="C1072" i="2" a="1"/>
  <c r="C1072" i="2" s="1"/>
  <c r="C1073" i="2" a="1"/>
  <c r="C1073" i="2" s="1"/>
  <c r="C1074" i="2" a="1"/>
  <c r="C1074" i="2" s="1"/>
  <c r="C1075" i="2" a="1"/>
  <c r="C1075" i="2" s="1"/>
  <c r="C1076" i="2" a="1"/>
  <c r="C1076" i="2" s="1"/>
  <c r="C1077" i="2" a="1"/>
  <c r="C1077" i="2" s="1"/>
  <c r="C1078" i="2" a="1"/>
  <c r="C1078" i="2" s="1"/>
  <c r="C1079" i="2" a="1"/>
  <c r="C1079" i="2" s="1"/>
  <c r="C1080" i="2" a="1"/>
  <c r="C1080" i="2" s="1"/>
  <c r="C1081" i="2" a="1"/>
  <c r="C1081" i="2" s="1"/>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s="1"/>
  <c r="C1092" i="2" a="1"/>
  <c r="C1092"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s="1"/>
  <c r="C1104" i="2" a="1"/>
  <c r="C1104" i="2" s="1"/>
  <c r="C1105" i="2" a="1"/>
  <c r="C1105" i="2" s="1"/>
  <c r="C1106" i="2" a="1"/>
  <c r="C1106" i="2" s="1"/>
  <c r="C1107" i="2" a="1"/>
  <c r="C1107" i="2" s="1"/>
  <c r="C1108" i="2" a="1"/>
  <c r="C1108" i="2" s="1"/>
  <c r="C1109" i="2" a="1"/>
  <c r="C1109" i="2" s="1"/>
  <c r="C1110" i="2" a="1"/>
  <c r="C1110" i="2" s="1"/>
  <c r="C1111" i="2" a="1"/>
  <c r="C1111" i="2" s="1"/>
  <c r="C1112" i="2" a="1"/>
  <c r="C1112" i="2" s="1"/>
  <c r="C1113" i="2" a="1"/>
  <c r="C1113" i="2" s="1"/>
  <c r="C1114" i="2" a="1"/>
  <c r="C1114" i="2" s="1"/>
  <c r="C1115" i="2" a="1"/>
  <c r="C1115" i="2" s="1"/>
  <c r="C1116" i="2" a="1"/>
  <c r="C1116" i="2"/>
  <c r="C1117" i="2" a="1"/>
  <c r="C1117" i="2" s="1"/>
  <c r="C1118" i="2" a="1"/>
  <c r="C1118" i="2"/>
  <c r="C1119" i="2" a="1"/>
  <c r="C1119" i="2" s="1"/>
  <c r="C1120" i="2" a="1"/>
  <c r="C1120" i="2" s="1"/>
  <c r="C1121" i="2" a="1"/>
  <c r="C1121" i="2" s="1"/>
  <c r="C1122" i="2" a="1"/>
  <c r="C1122" i="2" s="1"/>
  <c r="C1123" i="2" a="1"/>
  <c r="C1123" i="2" s="1"/>
  <c r="C1124" i="2" a="1"/>
  <c r="C1124" i="2" s="1"/>
  <c r="C1125" i="2" a="1"/>
  <c r="C1125" i="2" s="1"/>
  <c r="C1126" i="2" a="1"/>
  <c r="C1126" i="2" s="1"/>
  <c r="C1127" i="2" a="1"/>
  <c r="C1127"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3" i="2" a="1"/>
  <c r="C1143" i="2" s="1"/>
  <c r="C1144" i="2" a="1"/>
  <c r="C1144" i="2" s="1"/>
  <c r="C1145" i="2" a="1"/>
  <c r="C1145" i="2" s="1"/>
  <c r="C1146" i="2" a="1"/>
  <c r="C1146" i="2" s="1"/>
  <c r="C1147" i="2" a="1"/>
  <c r="C1147" i="2" s="1"/>
  <c r="C1148" i="2" a="1"/>
  <c r="C1148" i="2" s="1"/>
  <c r="C1149" i="2" a="1"/>
  <c r="C1149" i="2" s="1"/>
  <c r="C1150" i="2" a="1"/>
  <c r="C1150" i="2" s="1"/>
  <c r="C1151" i="2" a="1"/>
  <c r="C1151" i="2" s="1"/>
  <c r="C1152" i="2" a="1"/>
  <c r="C1152" i="2" s="1"/>
  <c r="C1153" i="2" a="1"/>
  <c r="C1153" i="2" s="1"/>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s="1"/>
  <c r="C1166" i="2" a="1"/>
  <c r="C1166" i="2"/>
  <c r="C1167" i="2" a="1"/>
  <c r="C1167" i="2" s="1"/>
  <c r="C1168" i="2" a="1"/>
  <c r="C1168" i="2" s="1"/>
  <c r="C1169" i="2" a="1"/>
  <c r="C1169" i="2"/>
  <c r="C1170" i="2" a="1"/>
  <c r="C1170" i="2" s="1"/>
  <c r="C1171" i="2" a="1"/>
  <c r="C1171" i="2" s="1"/>
  <c r="C1172" i="2" a="1"/>
  <c r="C1172" i="2" s="1"/>
  <c r="C1173" i="2" a="1"/>
  <c r="C1173" i="2" s="1"/>
  <c r="C1174" i="2" a="1"/>
  <c r="C1174" i="2" s="1"/>
  <c r="C1175" i="2" a="1"/>
  <c r="C1175" i="2" s="1"/>
  <c r="C1176" i="2" a="1"/>
  <c r="C1176" i="2" s="1"/>
  <c r="C1177" i="2" a="1"/>
  <c r="C1177" i="2" s="1"/>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3" i="2" a="1"/>
  <c r="C1193" i="2" s="1"/>
  <c r="C1194" i="2" a="1"/>
  <c r="C1194" i="2" s="1"/>
  <c r="C1195" i="2" a="1"/>
  <c r="C1195" i="2" s="1"/>
  <c r="C1196" i="2" a="1"/>
  <c r="C1196" i="2" s="1"/>
  <c r="C1197" i="2" a="1"/>
  <c r="C1197" i="2" s="1"/>
  <c r="C1198" i="2" a="1"/>
  <c r="C1198" i="2" s="1"/>
  <c r="C1199" i="2" a="1"/>
  <c r="C1199" i="2" s="1"/>
  <c r="C1200" i="2" a="1"/>
  <c r="C1200" i="2" s="1"/>
  <c r="C1201" i="2" a="1"/>
  <c r="C1201" i="2" s="1"/>
  <c r="C1202" i="2" a="1"/>
  <c r="C1202" i="2" s="1"/>
  <c r="C1203" i="2" a="1"/>
  <c r="C1203" i="2" s="1"/>
  <c r="C1204" i="2" a="1"/>
  <c r="C1204" i="2" s="1"/>
  <c r="C1205" i="2" a="1"/>
  <c r="C1205" i="2" s="1"/>
  <c r="C1206" i="2" a="1"/>
  <c r="C1206" i="2" s="1"/>
  <c r="C1207" i="2" a="1"/>
  <c r="C1207" i="2" s="1"/>
  <c r="C1208" i="2" a="1"/>
  <c r="C1208" i="2" s="1"/>
  <c r="C1209" i="2" a="1"/>
  <c r="C1209" i="2"/>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s="1"/>
  <c r="C1224" i="2" a="1"/>
  <c r="C1224" i="2" s="1"/>
  <c r="C1225" i="2" a="1"/>
  <c r="C1225" i="2" s="1"/>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s="1"/>
  <c r="C1243" i="2" a="1"/>
  <c r="C1243" i="2" s="1"/>
  <c r="C1244" i="2" a="1"/>
  <c r="C1244" i="2" s="1"/>
  <c r="C1245" i="2" a="1"/>
  <c r="C1245" i="2" s="1"/>
  <c r="C1246" i="2" a="1"/>
  <c r="C1246" i="2" s="1"/>
  <c r="C1247" i="2" a="1"/>
  <c r="C1247" i="2" s="1"/>
  <c r="C1248" i="2" a="1"/>
  <c r="C1248" i="2" s="1"/>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s="1"/>
  <c r="C1260" i="2" a="1"/>
  <c r="C1260" i="2" s="1"/>
  <c r="C1261" i="2" a="1"/>
  <c r="C1261" i="2" s="1"/>
  <c r="C1262" i="2" a="1"/>
  <c r="C1262" i="2" s="1"/>
  <c r="C1263" i="2" a="1"/>
  <c r="C1263" i="2" s="1"/>
  <c r="C1264" i="2" a="1"/>
  <c r="C1264" i="2" s="1"/>
  <c r="C1265" i="2" a="1"/>
  <c r="C1265" i="2" s="1"/>
  <c r="C1266" i="2" a="1"/>
  <c r="C1266" i="2" s="1"/>
  <c r="C1267" i="2" a="1"/>
  <c r="C1267" i="2" s="1"/>
  <c r="C1268" i="2" a="1"/>
  <c r="C1268" i="2" s="1"/>
  <c r="C1269" i="2" a="1"/>
  <c r="C1269" i="2" s="1"/>
  <c r="C1270" i="2" a="1"/>
  <c r="C1270" i="2" s="1"/>
  <c r="C1271" i="2" a="1"/>
  <c r="C1271" i="2" s="1"/>
  <c r="C1272" i="2" a="1"/>
  <c r="C1272" i="2" s="1"/>
  <c r="C1273" i="2" a="1"/>
  <c r="C1273" i="2"/>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c r="C1289" i="2" a="1"/>
  <c r="C1289" i="2" s="1"/>
  <c r="C1290" i="2" a="1"/>
  <c r="C1290" i="2" s="1"/>
  <c r="C1291" i="2" a="1"/>
  <c r="C1291" i="2" s="1"/>
  <c r="C1292" i="2" a="1"/>
  <c r="C1292" i="2" s="1"/>
  <c r="C1293" i="2" a="1"/>
  <c r="C1293" i="2" s="1"/>
  <c r="C1294" i="2" a="1"/>
  <c r="C1294" i="2"/>
  <c r="C1295" i="2" a="1"/>
  <c r="C1295" i="2" s="1"/>
  <c r="C1296" i="2" a="1"/>
  <c r="C1296" i="2" s="1"/>
  <c r="C1297" i="2" a="1"/>
  <c r="C1297" i="2" s="1"/>
  <c r="C1298" i="2" a="1"/>
  <c r="C1298" i="2" s="1"/>
  <c r="C1299" i="2" a="1"/>
  <c r="C1299" i="2" s="1"/>
  <c r="C1300" i="2" a="1"/>
  <c r="C1300" i="2" s="1"/>
  <c r="C1301" i="2" a="1"/>
  <c r="C1301" i="2" s="1"/>
  <c r="C1302" i="2" a="1"/>
  <c r="C1302" i="2"/>
  <c r="C1303" i="2" a="1"/>
  <c r="C1303" i="2" s="1"/>
  <c r="C1304" i="2" a="1"/>
  <c r="C1304" i="2" s="1"/>
  <c r="C1305" i="2" a="1"/>
  <c r="C1305" i="2" s="1"/>
  <c r="C1306" i="2" a="1"/>
  <c r="C1306" i="2" s="1"/>
  <c r="C1307" i="2" a="1"/>
  <c r="C1307" i="2" s="1"/>
  <c r="C1308" i="2" a="1"/>
  <c r="C1308" i="2" s="1"/>
  <c r="C1309" i="2" a="1"/>
  <c r="C1309" i="2" s="1"/>
  <c r="C1310" i="2" a="1"/>
  <c r="C1310" i="2" s="1"/>
  <c r="C1311" i="2" a="1"/>
  <c r="C1311" i="2" s="1"/>
  <c r="C1312" i="2" a="1"/>
  <c r="C1312" i="2" s="1"/>
  <c r="C1313" i="2" a="1"/>
  <c r="C1313" i="2" s="1"/>
  <c r="C1314" i="2" a="1"/>
  <c r="C1314" i="2" s="1"/>
  <c r="C1315" i="2" a="1"/>
  <c r="C1315" i="2" s="1"/>
  <c r="C1316" i="2" a="1"/>
  <c r="C1316" i="2" s="1"/>
  <c r="C1317" i="2" a="1"/>
  <c r="C1317" i="2" s="1"/>
  <c r="C1318" i="2" a="1"/>
  <c r="C1318" i="2" s="1"/>
  <c r="C1319" i="2" a="1"/>
  <c r="C1319" i="2" s="1"/>
  <c r="C1320" i="2" a="1"/>
  <c r="C1320" i="2" s="1"/>
  <c r="C1321" i="2" a="1"/>
  <c r="C1321" i="2" s="1"/>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s="1"/>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s="1"/>
  <c r="C1344" i="2" a="1"/>
  <c r="C1344" i="2" s="1"/>
  <c r="C1345" i="2" a="1"/>
  <c r="C1345" i="2" s="1"/>
  <c r="C1346" i="2" a="1"/>
  <c r="C1346" i="2" s="1"/>
  <c r="C1347" i="2" a="1"/>
  <c r="C1347" i="2" s="1"/>
  <c r="C1348" i="2" a="1"/>
  <c r="C1348" i="2" s="1"/>
  <c r="C1349" i="2" a="1"/>
  <c r="C1349" i="2" s="1"/>
  <c r="C1350" i="2" a="1"/>
  <c r="C1350" i="2" s="1"/>
  <c r="C1351" i="2" a="1"/>
  <c r="C1351" i="2" s="1"/>
  <c r="C1352" i="2" a="1"/>
  <c r="C1352" i="2" s="1"/>
  <c r="C1353" i="2" a="1"/>
  <c r="C1353" i="2"/>
  <c r="C1354" i="2" a="1"/>
  <c r="C1354" i="2"/>
  <c r="C1355" i="2" a="1"/>
  <c r="C1355" i="2" s="1"/>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s="1"/>
  <c r="C1370" i="2" a="1"/>
  <c r="C1370" i="2" s="1"/>
  <c r="C1371" i="2" a="1"/>
  <c r="C1371" i="2" s="1"/>
  <c r="C1372" i="2" a="1"/>
  <c r="C1372" i="2"/>
  <c r="C1373" i="2" a="1"/>
  <c r="C1373" i="2" s="1"/>
  <c r="C1374" i="2" a="1"/>
  <c r="C1374" i="2" s="1"/>
  <c r="C1375" i="2" a="1"/>
  <c r="C1375" i="2" s="1"/>
  <c r="C1376" i="2" a="1"/>
  <c r="C1376" i="2" s="1"/>
  <c r="C1377" i="2" a="1"/>
  <c r="C1377" i="2" s="1"/>
  <c r="C1378" i="2" a="1"/>
  <c r="C1378" i="2" s="1"/>
  <c r="C1379" i="2" a="1"/>
  <c r="C1379" i="2" s="1"/>
  <c r="C1380" i="2" a="1"/>
  <c r="C1380" i="2" s="1"/>
  <c r="C1381" i="2" a="1"/>
  <c r="C1381" i="2" s="1"/>
  <c r="C1382" i="2" a="1"/>
  <c r="C1382" i="2" s="1"/>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s="1"/>
  <c r="C1393" i="2" a="1"/>
  <c r="C1393" i="2" s="1"/>
  <c r="C1394" i="2" a="1"/>
  <c r="C1394" i="2" s="1"/>
  <c r="C1395" i="2" a="1"/>
  <c r="C1395" i="2" s="1"/>
  <c r="C1396" i="2" a="1"/>
  <c r="C1396" i="2" s="1"/>
  <c r="C1397" i="2" a="1"/>
  <c r="C1397" i="2" s="1"/>
  <c r="C1398" i="2" a="1"/>
  <c r="C1398" i="2" s="1"/>
  <c r="C1399" i="2" a="1"/>
  <c r="C1399" i="2"/>
  <c r="C1400" i="2" a="1"/>
  <c r="C1400" i="2" s="1"/>
  <c r="C1401" i="2" a="1"/>
  <c r="C1401" i="2" s="1"/>
  <c r="C1402" i="2" a="1"/>
  <c r="C1402" i="2" s="1"/>
  <c r="C1403" i="2" a="1"/>
  <c r="C1403" i="2" s="1"/>
  <c r="C1404" i="2" a="1"/>
  <c r="C1404" i="2" s="1"/>
  <c r="C1405" i="2" a="1"/>
  <c r="C1405" i="2" s="1"/>
  <c r="C1406" i="2" a="1"/>
  <c r="C1406" i="2" s="1"/>
  <c r="C1407" i="2" a="1"/>
  <c r="C1407" i="2" s="1"/>
  <c r="C1408" i="2" a="1"/>
  <c r="C1408" i="2" s="1"/>
  <c r="C1409" i="2" a="1"/>
  <c r="C1409" i="2" s="1"/>
  <c r="C1410" i="2" a="1"/>
  <c r="C1410" i="2" s="1"/>
  <c r="C1411" i="2" a="1"/>
  <c r="C1411" i="2" s="1"/>
  <c r="C1412" i="2" a="1"/>
  <c r="C1412" i="2" s="1"/>
  <c r="C1413" i="2" a="1"/>
  <c r="C1413" i="2" s="1"/>
  <c r="C1414" i="2" a="1"/>
  <c r="C1414" i="2" s="1"/>
  <c r="C1415" i="2" a="1"/>
  <c r="C1415" i="2" s="1"/>
  <c r="C1416" i="2" a="1"/>
  <c r="C1416" i="2" s="1"/>
  <c r="C1417" i="2" a="1"/>
  <c r="C1417" i="2" s="1"/>
  <c r="C1418" i="2" a="1"/>
  <c r="C1418" i="2"/>
  <c r="C1419" i="2" a="1"/>
  <c r="C1419" i="2" s="1"/>
  <c r="C1420" i="2" a="1"/>
  <c r="C1420" i="2" s="1"/>
  <c r="C1421" i="2" a="1"/>
  <c r="C1421" i="2" s="1"/>
  <c r="C1422" i="2" a="1"/>
  <c r="C1422" i="2" s="1"/>
  <c r="C1423" i="2" a="1"/>
  <c r="C1423" i="2" s="1"/>
  <c r="C1424" i="2" a="1"/>
  <c r="C1424" i="2" s="1"/>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s="1"/>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s="1"/>
  <c r="C1452" i="2" a="1"/>
  <c r="C1452" i="2" s="1"/>
  <c r="C1453" i="2" a="1"/>
  <c r="C1453" i="2" s="1"/>
  <c r="C1454" i="2" a="1"/>
  <c r="C1454" i="2"/>
  <c r="C1455" i="2" a="1"/>
  <c r="C1455" i="2" s="1"/>
  <c r="C1456" i="2" a="1"/>
  <c r="C1456" i="2" s="1"/>
  <c r="C1457" i="2" a="1"/>
  <c r="C1457" i="2" s="1"/>
  <c r="C1458" i="2" a="1"/>
  <c r="C1458" i="2" s="1"/>
  <c r="C1459" i="2" a="1"/>
  <c r="C1459" i="2" s="1"/>
  <c r="C1460" i="2" a="1"/>
  <c r="C1460" i="2" s="1"/>
  <c r="C1461" i="2" a="1"/>
  <c r="C1461" i="2" s="1"/>
  <c r="C1462" i="2" a="1"/>
  <c r="C1462" i="2" s="1"/>
  <c r="C1463" i="2" a="1"/>
  <c r="C1463" i="2" s="1"/>
  <c r="C1464" i="2" a="1"/>
  <c r="C1464" i="2" s="1"/>
  <c r="C1465" i="2" a="1"/>
  <c r="C1465" i="2" s="1"/>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s="1"/>
  <c r="C1482" i="2" a="1"/>
  <c r="C1482" i="2" s="1"/>
  <c r="C1483" i="2" a="1"/>
  <c r="C1483" i="2" s="1"/>
  <c r="C1484" i="2" a="1"/>
  <c r="C1484" i="2" s="1"/>
  <c r="C1485" i="2" a="1"/>
  <c r="C1485" i="2" s="1"/>
  <c r="C1486" i="2" a="1"/>
  <c r="C1486" i="2" s="1"/>
  <c r="C1487" i="2" a="1"/>
  <c r="C1487" i="2" s="1"/>
  <c r="C1488" i="2" a="1"/>
  <c r="C1488" i="2" s="1"/>
  <c r="C1489" i="2" a="1"/>
  <c r="C1489" i="2" s="1"/>
  <c r="C1490" i="2" a="1"/>
  <c r="C1490" i="2"/>
  <c r="C1491" i="2" a="1"/>
  <c r="C1491" i="2" s="1"/>
  <c r="C1492" i="2" a="1"/>
  <c r="C1492" i="2" s="1"/>
  <c r="C1493" i="2" a="1"/>
  <c r="C1493" i="2" s="1"/>
  <c r="C1494" i="2" a="1"/>
  <c r="C1494" i="2" s="1"/>
  <c r="C1495" i="2" a="1"/>
  <c r="C1495" i="2" s="1"/>
  <c r="C1496" i="2" a="1"/>
  <c r="C1496" i="2" s="1"/>
  <c r="C1497" i="2" a="1"/>
  <c r="C1497" i="2" s="1"/>
  <c r="C1498" i="2" a="1"/>
  <c r="C1498" i="2" s="1"/>
  <c r="C1499" i="2" a="1"/>
  <c r="C1499" i="2" s="1"/>
  <c r="C1500" i="2" a="1"/>
  <c r="C1500" i="2" s="1"/>
  <c r="C1501" i="2" a="1"/>
  <c r="C1501" i="2" s="1"/>
  <c r="C1502" i="2" a="1"/>
  <c r="C1502" i="2" s="1"/>
  <c r="C1503" i="2" a="1"/>
  <c r="C1503" i="2" s="1"/>
  <c r="C1504" i="2" a="1"/>
  <c r="C1504" i="2" s="1"/>
  <c r="C1505" i="2" a="1"/>
  <c r="C1505" i="2" s="1"/>
  <c r="C1506" i="2" a="1"/>
  <c r="C1506" i="2" s="1"/>
  <c r="C1507" i="2" a="1"/>
  <c r="C1507" i="2" s="1"/>
  <c r="C1508" i="2" a="1"/>
  <c r="C1508" i="2" s="1"/>
  <c r="C1509" i="2" a="1"/>
  <c r="C1509" i="2" s="1"/>
  <c r="C1510" i="2" a="1"/>
  <c r="C1510" i="2" s="1"/>
  <c r="C1511" i="2" a="1"/>
  <c r="C1511" i="2" s="1"/>
  <c r="C1512" i="2" a="1"/>
  <c r="C1512" i="2" s="1"/>
  <c r="C1513" i="2" a="1"/>
  <c r="C1513" i="2" s="1"/>
  <c r="C1514" i="2" a="1"/>
  <c r="C1514" i="2" s="1"/>
  <c r="C1515" i="2" a="1"/>
  <c r="C1515" i="2" s="1"/>
  <c r="C1516" i="2" a="1"/>
  <c r="C1516" i="2" s="1"/>
  <c r="C1517" i="2" a="1"/>
  <c r="C1517" i="2" s="1"/>
  <c r="C1518" i="2" a="1"/>
  <c r="C1518" i="2" s="1"/>
  <c r="C1519" i="2" a="1"/>
  <c r="C1519" i="2"/>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c r="C1530" i="2" a="1"/>
  <c r="C1530" i="2" s="1"/>
  <c r="C1531" i="2" a="1"/>
  <c r="C1531" i="2" s="1"/>
  <c r="C1532" i="2" a="1"/>
  <c r="C1532" i="2"/>
  <c r="C1533" i="2" a="1"/>
  <c r="C1533" i="2" s="1"/>
  <c r="C1534" i="2" a="1"/>
  <c r="C1534" i="2" s="1"/>
  <c r="C1535" i="2" a="1"/>
  <c r="C1535" i="2"/>
  <c r="C1536" i="2" a="1"/>
  <c r="C1536" i="2" s="1"/>
  <c r="C1537" i="2" a="1"/>
  <c r="C1537" i="2" s="1"/>
  <c r="C1538" i="2" a="1"/>
  <c r="C1538" i="2" s="1"/>
  <c r="C1539" i="2" a="1"/>
  <c r="C1539" i="2" s="1"/>
  <c r="C1540" i="2" a="1"/>
  <c r="C1540" i="2" s="1"/>
  <c r="C1541" i="2" a="1"/>
  <c r="C1541" i="2"/>
  <c r="C1542" i="2" a="1"/>
  <c r="C1542" i="2" s="1"/>
  <c r="C1543" i="2" a="1"/>
  <c r="C1543" i="2" s="1"/>
  <c r="C1544" i="2" a="1"/>
  <c r="C1544" i="2" s="1"/>
  <c r="C1545" i="2" a="1"/>
  <c r="C1545" i="2" s="1"/>
  <c r="C1546" i="2" a="1"/>
  <c r="C1546" i="2" s="1"/>
  <c r="C1547" i="2" a="1"/>
  <c r="C1547" i="2" s="1"/>
  <c r="C1548" i="2" a="1"/>
  <c r="C1548" i="2"/>
  <c r="C1549" i="2" a="1"/>
  <c r="C1549" i="2" s="1"/>
  <c r="C1550" i="2" a="1"/>
  <c r="C1550" i="2" s="1"/>
  <c r="C1551" i="2" a="1"/>
  <c r="C1551" i="2" s="1"/>
  <c r="C1552" i="2" a="1"/>
  <c r="C1552" i="2" s="1"/>
  <c r="C1553" i="2" a="1"/>
  <c r="C1553" i="2" s="1"/>
  <c r="C1554" i="2" a="1"/>
  <c r="C1554" i="2" s="1"/>
  <c r="C1555" i="2" a="1"/>
  <c r="C1555" i="2" s="1"/>
  <c r="C1556" i="2" a="1"/>
  <c r="C1556" i="2" s="1"/>
  <c r="C1557" i="2" a="1"/>
  <c r="C1557" i="2" s="1"/>
  <c r="C1558" i="2" a="1"/>
  <c r="C1558" i="2"/>
  <c r="C1559" i="2" a="1"/>
  <c r="C1559" i="2" s="1"/>
  <c r="C1560" i="2" a="1"/>
  <c r="C1560" i="2"/>
  <c r="C1561" i="2" a="1"/>
  <c r="C1561" i="2" s="1"/>
  <c r="C1562" i="2" a="1"/>
  <c r="C1562" i="2" s="1"/>
  <c r="C1563" i="2" a="1"/>
  <c r="C1563" i="2" s="1"/>
  <c r="C1564" i="2" a="1"/>
  <c r="C1564" i="2" s="1"/>
  <c r="C1565" i="2" a="1"/>
  <c r="C1565" i="2" s="1"/>
  <c r="C1566" i="2" a="1"/>
  <c r="C1566" i="2" s="1"/>
  <c r="C1567" i="2" a="1"/>
  <c r="C1567" i="2" s="1"/>
  <c r="C1568" i="2" a="1"/>
  <c r="C1568" i="2"/>
  <c r="C1569" i="2" a="1"/>
  <c r="C1569" i="2" s="1"/>
  <c r="C1570" i="2" a="1"/>
  <c r="C1570" i="2" s="1"/>
  <c r="C1571" i="2" a="1"/>
  <c r="C1571" i="2" s="1"/>
  <c r="C1572" i="2" a="1"/>
  <c r="C1572" i="2" s="1"/>
  <c r="C1573" i="2" a="1"/>
  <c r="C1573" i="2" s="1"/>
  <c r="C1574" i="2" a="1"/>
  <c r="C1574" i="2" s="1"/>
  <c r="C1575" i="2" a="1"/>
  <c r="C1575" i="2" s="1"/>
  <c r="C1576" i="2" a="1"/>
  <c r="C1576" i="2" s="1"/>
  <c r="C1577" i="2" a="1"/>
  <c r="C1577" i="2" s="1"/>
  <c r="C1578" i="2" a="1"/>
  <c r="C1578" i="2" s="1"/>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s="1"/>
  <c r="C1604" i="2" a="1"/>
  <c r="C1604" i="2" s="1"/>
  <c r="C1605" i="2" a="1"/>
  <c r="C1605" i="2" s="1"/>
  <c r="C1606" i="2" a="1"/>
  <c r="C1606" i="2"/>
  <c r="C1607" i="2" a="1"/>
  <c r="C1607" i="2" s="1"/>
  <c r="C1608" i="2" a="1"/>
  <c r="C1608" i="2" s="1"/>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s="1"/>
  <c r="C1620" i="2" a="1"/>
  <c r="C1620" i="2" s="1"/>
  <c r="C1621" i="2" a="1"/>
  <c r="C1621" i="2" s="1"/>
  <c r="C1622" i="2" a="1"/>
  <c r="C1622" i="2" s="1"/>
  <c r="C1623" i="2" a="1"/>
  <c r="C1623" i="2" s="1"/>
  <c r="C1624" i="2" a="1"/>
  <c r="C1624" i="2" s="1"/>
  <c r="C1625" i="2" a="1"/>
  <c r="C1625" i="2" s="1"/>
  <c r="C1626" i="2" a="1"/>
  <c r="C1626" i="2" s="1"/>
  <c r="C1627" i="2" a="1"/>
  <c r="C1627" i="2" s="1"/>
  <c r="C1628" i="2" a="1"/>
  <c r="C1628" i="2" s="1"/>
  <c r="C1629" i="2" a="1"/>
  <c r="C1629" i="2" s="1"/>
  <c r="C1630" i="2" a="1"/>
  <c r="C1630" i="2" s="1"/>
  <c r="C1631" i="2" a="1"/>
  <c r="C1631" i="2" s="1"/>
  <c r="C1632" i="2" a="1"/>
  <c r="C1632" i="2" s="1"/>
  <c r="C1633" i="2" a="1"/>
  <c r="C1633" i="2" s="1"/>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s="1"/>
  <c r="C1646" i="2" a="1"/>
  <c r="C1646" i="2"/>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s="1"/>
  <c r="C1657" i="2" a="1"/>
  <c r="C1657" i="2"/>
  <c r="C1658" i="2" a="1"/>
  <c r="C1658" i="2"/>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s="1"/>
  <c r="C1673" i="2" a="1"/>
  <c r="C1673" i="2"/>
  <c r="C1674" i="2" a="1"/>
  <c r="C1674" i="2" s="1"/>
  <c r="C1675" i="2" a="1"/>
  <c r="C1675" i="2" s="1"/>
  <c r="C1676" i="2" a="1"/>
  <c r="C1676" i="2" s="1"/>
  <c r="C1677" i="2" a="1"/>
  <c r="C1677" i="2" s="1"/>
  <c r="C1678" i="2" a="1"/>
  <c r="C1678" i="2"/>
  <c r="C1679" i="2" a="1"/>
  <c r="C1679" i="2" s="1"/>
  <c r="C1680" i="2" a="1"/>
  <c r="C1680" i="2" s="1"/>
  <c r="C1681" i="2" a="1"/>
  <c r="C1681" i="2" s="1"/>
  <c r="C1682" i="2" a="1"/>
  <c r="C1682" i="2" s="1"/>
  <c r="C1683" i="2" a="1"/>
  <c r="C1683" i="2" s="1"/>
  <c r="C1684" i="2" a="1"/>
  <c r="C1684" i="2" s="1"/>
  <c r="C1685" i="2" a="1"/>
  <c r="C1685" i="2"/>
  <c r="C1686" i="2" a="1"/>
  <c r="C1686" i="2" s="1"/>
  <c r="C1687" i="2" a="1"/>
  <c r="C1687" i="2" s="1"/>
  <c r="C1688" i="2" a="1"/>
  <c r="C1688" i="2" s="1"/>
  <c r="C1689" i="2" a="1"/>
  <c r="C1689" i="2" s="1"/>
  <c r="C1690" i="2" a="1"/>
  <c r="C1690" i="2" s="1"/>
  <c r="C1691" i="2" a="1"/>
  <c r="C1691" i="2" s="1"/>
  <c r="C1692" i="2" a="1"/>
  <c r="C1692" i="2" s="1"/>
  <c r="C1693" i="2" a="1"/>
  <c r="C1693" i="2" s="1"/>
  <c r="C1694" i="2" a="1"/>
  <c r="C1694" i="2" s="1"/>
  <c r="C1695" i="2" a="1"/>
  <c r="C1695" i="2" s="1"/>
  <c r="C1696" i="2" a="1"/>
  <c r="C1696" i="2"/>
  <c r="C1697" i="2" a="1"/>
  <c r="C1697" i="2" s="1"/>
  <c r="C1698" i="2" a="1"/>
  <c r="C1698" i="2" s="1"/>
  <c r="C1699" i="2" a="1"/>
  <c r="C1699" i="2" s="1"/>
  <c r="C1700" i="2" a="1"/>
  <c r="C1700" i="2" s="1"/>
  <c r="C1701" i="2" a="1"/>
  <c r="C1701" i="2" s="1"/>
  <c r="C1702" i="2" a="1"/>
  <c r="C1702" i="2" s="1"/>
  <c r="C1703" i="2" a="1"/>
  <c r="C1703" i="2" s="1"/>
  <c r="C1704" i="2" a="1"/>
  <c r="C1704" i="2" s="1"/>
  <c r="C1705" i="2" a="1"/>
  <c r="C1705" i="2" s="1"/>
  <c r="C1706" i="2" a="1"/>
  <c r="C1706" i="2" s="1"/>
  <c r="C1707" i="2" a="1"/>
  <c r="C1707" i="2" s="1"/>
  <c r="C1708" i="2" a="1"/>
  <c r="C1708" i="2" s="1"/>
  <c r="C1709" i="2" a="1"/>
  <c r="C1709" i="2" s="1"/>
  <c r="C1710" i="2" a="1"/>
  <c r="C1710" i="2"/>
  <c r="C1711" i="2" a="1"/>
  <c r="C1711" i="2" s="1"/>
  <c r="C1712" i="2" a="1"/>
  <c r="C1712" i="2" s="1"/>
  <c r="C1713" i="2" a="1"/>
  <c r="C1713" i="2" s="1"/>
  <c r="C1714" i="2" a="1"/>
  <c r="C1714" i="2" s="1"/>
  <c r="C1715" i="2" a="1"/>
  <c r="C1715" i="2" s="1"/>
  <c r="C1716" i="2" a="1"/>
  <c r="C1716" i="2" s="1"/>
  <c r="C1717" i="2" a="1"/>
  <c r="C1717" i="2"/>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s="1"/>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s="1"/>
  <c r="C1738" i="2" a="1"/>
  <c r="C1738" i="2" s="1"/>
  <c r="C1739" i="2" a="1"/>
  <c r="C1739" i="2" s="1"/>
  <c r="C1740" i="2" a="1"/>
  <c r="C1740" i="2"/>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s="1"/>
  <c r="C1752" i="2" a="1"/>
  <c r="C1752" i="2" s="1"/>
  <c r="C1753" i="2" a="1"/>
  <c r="C1753" i="2" s="1"/>
  <c r="C1754" i="2" a="1"/>
  <c r="C1754" i="2" s="1"/>
  <c r="C1755" i="2" a="1"/>
  <c r="C1755" i="2" s="1"/>
  <c r="C1756" i="2" a="1"/>
  <c r="C1756" i="2" s="1"/>
  <c r="C1757" i="2" a="1"/>
  <c r="C1757" i="2" s="1"/>
  <c r="C1758" i="2" a="1"/>
  <c r="C1758" i="2" s="1"/>
  <c r="C1759" i="2" a="1"/>
  <c r="C1759" i="2" s="1"/>
  <c r="C1760" i="2" a="1"/>
  <c r="C1760" i="2" s="1"/>
  <c r="C1761" i="2" a="1"/>
  <c r="C1761" i="2" s="1"/>
  <c r="C1762" i="2" a="1"/>
  <c r="C1762" i="2" s="1"/>
  <c r="C1763" i="2" a="1"/>
  <c r="C1763" i="2" s="1"/>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s="1"/>
  <c r="C1776" i="2" a="1"/>
  <c r="C1776" i="2" s="1"/>
  <c r="C1777" i="2" a="1"/>
  <c r="C1777" i="2" s="1"/>
  <c r="C1778" i="2" a="1"/>
  <c r="C1778" i="2" s="1"/>
  <c r="C1779" i="2" a="1"/>
  <c r="C1779" i="2" s="1"/>
  <c r="C1780" i="2" a="1"/>
  <c r="C1780" i="2" s="1"/>
  <c r="C1781" i="2" a="1"/>
  <c r="C1781" i="2" s="1"/>
  <c r="C1782" i="2" a="1"/>
  <c r="C1782" i="2" s="1"/>
  <c r="C1783" i="2" a="1"/>
  <c r="C1783" i="2" s="1"/>
  <c r="C1784" i="2" a="1"/>
  <c r="C1784" i="2" s="1"/>
  <c r="C1785" i="2" a="1"/>
  <c r="C1785" i="2" s="1"/>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c r="C1797" i="2" a="1"/>
  <c r="C1797" i="2" s="1"/>
  <c r="C1798" i="2" a="1"/>
  <c r="C1798" i="2" s="1"/>
  <c r="C1799" i="2" a="1"/>
  <c r="C1799" i="2" s="1"/>
  <c r="C1800" i="2" a="1"/>
  <c r="C1800" i="2" s="1"/>
  <c r="C1801" i="2" a="1"/>
  <c r="C1801" i="2" s="1"/>
  <c r="C1802" i="2" a="1"/>
  <c r="C1802" i="2" s="1"/>
  <c r="C1803" i="2" a="1"/>
  <c r="C1803" i="2" s="1"/>
  <c r="C1804" i="2" a="1"/>
  <c r="C1804" i="2" s="1"/>
  <c r="C1805" i="2" a="1"/>
  <c r="C1805" i="2" s="1"/>
  <c r="C1806" i="2" a="1"/>
  <c r="C1806" i="2" s="1"/>
  <c r="C1807" i="2" a="1"/>
  <c r="C1807" i="2" s="1"/>
  <c r="C1808" i="2" a="1"/>
  <c r="C1808" i="2" s="1"/>
  <c r="C1809" i="2" a="1"/>
  <c r="C1809" i="2"/>
  <c r="C1810" i="2" a="1"/>
  <c r="C1810" i="2" s="1"/>
  <c r="C1811" i="2" a="1"/>
  <c r="C1811" i="2" s="1"/>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s="1"/>
  <c r="C1822" i="2" a="1"/>
  <c r="C1822" i="2" s="1"/>
  <c r="C1823" i="2" a="1"/>
  <c r="C1823" i="2" s="1"/>
  <c r="C1824" i="2" a="1"/>
  <c r="C1824" i="2" s="1"/>
  <c r="C1825" i="2" a="1"/>
  <c r="C1825" i="2" s="1"/>
  <c r="C1826" i="2" a="1"/>
  <c r="C1826" i="2" s="1"/>
  <c r="C1827" i="2" a="1"/>
  <c r="C1827" i="2" s="1"/>
  <c r="C1828" i="2" a="1"/>
  <c r="C1828" i="2" s="1"/>
  <c r="C1829" i="2" a="1"/>
  <c r="C1829" i="2" s="1"/>
  <c r="C1830" i="2" a="1"/>
  <c r="C1830" i="2" s="1"/>
  <c r="C1831" i="2" a="1"/>
  <c r="C1831" i="2" s="1"/>
  <c r="C1832" i="2" a="1"/>
  <c r="C1832" i="2" s="1"/>
  <c r="C1833" i="2" a="1"/>
  <c r="C1833" i="2" s="1"/>
  <c r="C1834" i="2" a="1"/>
  <c r="C1834" i="2" s="1"/>
  <c r="C1835" i="2" a="1"/>
  <c r="C1835" i="2" s="1"/>
  <c r="C1836" i="2" a="1"/>
  <c r="C1836" i="2" s="1"/>
  <c r="C1837" i="2" a="1"/>
  <c r="C1837" i="2" s="1"/>
  <c r="C1838" i="2" a="1"/>
  <c r="C1838" i="2"/>
  <c r="C1839" i="2" a="1"/>
  <c r="C1839" i="2" s="1"/>
  <c r="C1840" i="2" a="1"/>
  <c r="C1840" i="2" s="1"/>
  <c r="C1841" i="2" a="1"/>
  <c r="C1841" i="2" s="1"/>
  <c r="C1842" i="2" a="1"/>
  <c r="C1842" i="2" s="1"/>
  <c r="C1843" i="2" a="1"/>
  <c r="C1843" i="2" s="1"/>
  <c r="C1844" i="2" a="1"/>
  <c r="C1844" i="2" s="1"/>
  <c r="C1845" i="2" a="1"/>
  <c r="C1845" i="2" s="1"/>
  <c r="C1846" i="2" a="1"/>
  <c r="C1846" i="2" s="1"/>
  <c r="C1847" i="2" a="1"/>
  <c r="C1847" i="2" s="1"/>
  <c r="C1848" i="2" a="1"/>
  <c r="C1848" i="2" s="1"/>
  <c r="C1849" i="2" a="1"/>
  <c r="C1849" i="2"/>
  <c r="C1850" i="2" a="1"/>
  <c r="C1850" i="2" s="1"/>
  <c r="C1851" i="2" a="1"/>
  <c r="C1851" i="2" s="1"/>
  <c r="C1852" i="2" a="1"/>
  <c r="C1852" i="2" s="1"/>
  <c r="C1853" i="2" a="1"/>
  <c r="C1853" i="2" s="1"/>
  <c r="C1854" i="2" a="1"/>
  <c r="C1854" i="2" s="1"/>
  <c r="C1855" i="2" a="1"/>
  <c r="C1855" i="2" s="1"/>
  <c r="C1856" i="2" a="1"/>
  <c r="C1856" i="2" s="1"/>
  <c r="C1857" i="2" a="1"/>
  <c r="C1857" i="2" s="1"/>
  <c r="C1858" i="2" a="1"/>
  <c r="C1858" i="2" s="1"/>
  <c r="C1859" i="2" a="1"/>
  <c r="C1859" i="2" s="1"/>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s="1"/>
  <c r="C1870" i="2" a="1"/>
  <c r="C1870" i="2" s="1"/>
  <c r="C1871" i="2" a="1"/>
  <c r="C1871" i="2" s="1"/>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s="1"/>
  <c r="C1882" i="2" a="1"/>
  <c r="C1882" i="2" s="1"/>
  <c r="C1883" i="2" a="1"/>
  <c r="C1883" i="2" s="1"/>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s="1"/>
  <c r="C1894" i="2" a="1"/>
  <c r="C1894" i="2" s="1"/>
  <c r="C1895" i="2" a="1"/>
  <c r="C1895" i="2"/>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s="1"/>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s="1"/>
  <c r="C1918" i="2" a="1"/>
  <c r="C1918" i="2" s="1"/>
  <c r="C1919" i="2" a="1"/>
  <c r="C1919" i="2" s="1"/>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s="1"/>
  <c r="C1930" i="2" a="1"/>
  <c r="C1930" i="2" s="1"/>
  <c r="C1931" i="2" a="1"/>
  <c r="C1931" i="2" s="1"/>
  <c r="C1932" i="2" a="1"/>
  <c r="C1932" i="2" s="1"/>
  <c r="C1933" i="2" a="1"/>
  <c r="C1933" i="2" s="1"/>
  <c r="C1934" i="2" a="1"/>
  <c r="C1934" i="2"/>
  <c r="C1935" i="2" a="1"/>
  <c r="C1935" i="2" s="1"/>
  <c r="C1936" i="2" a="1"/>
  <c r="C1936" i="2" s="1"/>
  <c r="C1937" i="2" a="1"/>
  <c r="C1937" i="2" s="1"/>
  <c r="C1938" i="2" a="1"/>
  <c r="C1938" i="2"/>
  <c r="C1939" i="2" a="1"/>
  <c r="C1939" i="2" s="1"/>
  <c r="C1940" i="2" a="1"/>
  <c r="C1940" i="2" s="1"/>
  <c r="C1941" i="2" a="1"/>
  <c r="C1941" i="2" s="1"/>
  <c r="C1942" i="2" a="1"/>
  <c r="C1942" i="2" s="1"/>
  <c r="C1943" i="2" a="1"/>
  <c r="C1943" i="2" s="1"/>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s="1"/>
  <c r="C1957" i="2" a="1"/>
  <c r="C1957" i="2" s="1"/>
  <c r="C1958" i="2" a="1"/>
  <c r="C1958" i="2" s="1"/>
  <c r="C1959" i="2" a="1"/>
  <c r="C1959" i="2" s="1"/>
  <c r="C1960" i="2" a="1"/>
  <c r="C1960" i="2"/>
  <c r="C1961" i="2" a="1"/>
  <c r="C1961" i="2" s="1"/>
  <c r="C1962" i="2" a="1"/>
  <c r="C1962" i="2" s="1"/>
  <c r="C1963" i="2" a="1"/>
  <c r="C1963" i="2" s="1"/>
  <c r="C1964" i="2" a="1"/>
  <c r="C1964" i="2" s="1"/>
  <c r="C1965" i="2" a="1"/>
  <c r="C1965" i="2" s="1"/>
  <c r="C1966" i="2" a="1"/>
  <c r="C1966" i="2" s="1"/>
  <c r="C1967" i="2" a="1"/>
  <c r="C1967" i="2"/>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s="1"/>
  <c r="C1982" i="2" a="1"/>
  <c r="C1982" i="2" s="1"/>
  <c r="C1983" i="2" a="1"/>
  <c r="C1983" i="2" s="1"/>
  <c r="C1984" i="2" a="1"/>
  <c r="C1984" i="2" s="1"/>
  <c r="C1985" i="2" a="1"/>
  <c r="C1985" i="2" s="1"/>
  <c r="C1986" i="2" a="1"/>
  <c r="C1986" i="2" s="1"/>
  <c r="C1987" i="2" a="1"/>
  <c r="C1987" i="2" s="1"/>
  <c r="C1988" i="2" a="1"/>
  <c r="C1988" i="2" s="1"/>
  <c r="C1989" i="2" a="1"/>
  <c r="C1989" i="2"/>
  <c r="C1990" i="2" a="1"/>
  <c r="C1990" i="2" s="1"/>
  <c r="C1991" i="2" a="1"/>
  <c r="C1991" i="2" s="1"/>
  <c r="C1992" i="2" a="1"/>
  <c r="C1992" i="2" s="1"/>
  <c r="C1993" i="2" a="1"/>
  <c r="C1993" i="2" s="1"/>
  <c r="C1994" i="2" a="1"/>
  <c r="C1994" i="2" s="1"/>
  <c r="C1995" i="2" a="1"/>
  <c r="C1995" i="2" s="1"/>
  <c r="C1996" i="2" a="1"/>
  <c r="C1996" i="2" s="1"/>
  <c r="C1997" i="2" a="1"/>
  <c r="C1997" i="2" s="1"/>
  <c r="C1998" i="2" a="1"/>
  <c r="C1998" i="2" s="1"/>
  <c r="C1999" i="2" a="1"/>
  <c r="C1999" i="2" s="1"/>
  <c r="C2000" i="2" a="1"/>
  <c r="C2000" i="2" s="1"/>
  <c r="C2001" i="2" a="1"/>
  <c r="C2001" i="2" s="1"/>
  <c r="C2002" i="2" a="1"/>
  <c r="C2002" i="2" s="1"/>
  <c r="C2003" i="2" a="1"/>
  <c r="C2003" i="2" s="1"/>
  <c r="C2004" i="2" a="1"/>
  <c r="C2004" i="2" s="1"/>
  <c r="C2005" i="2" a="1"/>
  <c r="C2005" i="2" s="1"/>
  <c r="C2006" i="2" a="1"/>
  <c r="C2006" i="2"/>
  <c r="C2007" i="2" a="1"/>
  <c r="C2007" i="2" s="1"/>
  <c r="C2008" i="2" a="1"/>
  <c r="C2008" i="2" s="1"/>
  <c r="C2009" i="2" a="1"/>
  <c r="C2009" i="2" s="1"/>
  <c r="C2010" i="2" a="1"/>
  <c r="C2010" i="2" s="1"/>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s="1"/>
  <c r="C2044" i="2" a="1"/>
  <c r="C2044" i="2" s="1"/>
  <c r="C2045" i="2" a="1"/>
  <c r="C2045" i="2" s="1"/>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c r="C2064" i="2" a="1"/>
  <c r="C2064" i="2" s="1"/>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s="1"/>
  <c r="C2101" i="2" a="1"/>
  <c r="C2101" i="2" s="1"/>
  <c r="C2102" i="2" a="1"/>
  <c r="C2102" i="2" s="1"/>
  <c r="C2103" i="2" a="1"/>
  <c r="C2103" i="2"/>
  <c r="C2104" i="2" a="1"/>
  <c r="C2104" i="2" s="1"/>
  <c r="C2105" i="2" a="1"/>
  <c r="C2105" i="2" s="1"/>
  <c r="C2106" i="2" a="1"/>
  <c r="C2106" i="2" s="1"/>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s="1"/>
  <c r="C2119" i="2" a="1"/>
  <c r="C2119" i="2" s="1"/>
  <c r="C2120" i="2" a="1"/>
  <c r="C2120" i="2" s="1"/>
  <c r="C2121" i="2" a="1"/>
  <c r="C2121" i="2" s="1"/>
  <c r="C2122" i="2" a="1"/>
  <c r="C2122" i="2" s="1"/>
  <c r="C2123" i="2" a="1"/>
  <c r="C2123" i="2" s="1"/>
  <c r="C2124" i="2" a="1"/>
  <c r="C2124" i="2" s="1"/>
  <c r="C2125" i="2" a="1"/>
  <c r="C2125" i="2" s="1"/>
  <c r="C2126" i="2" a="1"/>
  <c r="C2126" i="2"/>
  <c r="C2127" i="2" a="1"/>
  <c r="C2127" i="2" s="1"/>
  <c r="C2128" i="2" a="1"/>
  <c r="C2128" i="2" s="1"/>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s="1"/>
  <c r="C2152" i="2" a="1"/>
  <c r="C2152" i="2" s="1"/>
  <c r="C2153" i="2" a="1"/>
  <c r="C2153" i="2" s="1"/>
  <c r="C2154" i="2" a="1"/>
  <c r="C2154" i="2" s="1"/>
  <c r="C2155" i="2" a="1"/>
  <c r="C2155" i="2" s="1"/>
  <c r="C2156" i="2" a="1"/>
  <c r="C2156" i="2" s="1"/>
  <c r="T2" i="1" a="1"/>
  <c r="T2" i="1" s="1"/>
  <c r="T3" i="1" a="1"/>
  <c r="T3" i="1" s="1"/>
  <c r="T4" i="1" a="1"/>
  <c r="T4" i="1" s="1"/>
  <c r="T5" i="1" a="1"/>
  <c r="T5" i="1" s="1"/>
  <c r="T6" i="1" a="1"/>
  <c r="T6" i="1" s="1"/>
  <c r="T7" i="1" a="1"/>
  <c r="T7" i="1" s="1"/>
  <c r="T8" i="1" a="1"/>
  <c r="T8" i="1" s="1"/>
  <c r="T9" i="1" a="1"/>
  <c r="T9" i="1" s="1"/>
  <c r="T10" i="1" a="1"/>
  <c r="T10" i="1" s="1"/>
  <c r="T11" i="1" a="1"/>
  <c r="T11" i="1" s="1"/>
  <c r="T12" i="1" a="1"/>
  <c r="T12" i="1"/>
  <c r="T13" i="1" a="1"/>
  <c r="T13" i="1"/>
  <c r="T14" i="1" a="1"/>
  <c r="T14" i="1" s="1"/>
  <c r="T15" i="1" a="1"/>
  <c r="T15" i="1" s="1"/>
  <c r="T16" i="1" a="1"/>
  <c r="T16" i="1" s="1"/>
  <c r="T17" i="1" a="1"/>
  <c r="T17" i="1" s="1"/>
  <c r="T18" i="1" a="1"/>
  <c r="T18" i="1" s="1"/>
  <c r="T19" i="1" a="1"/>
  <c r="T19" i="1" s="1"/>
  <c r="T20" i="1" a="1"/>
  <c r="T20" i="1" s="1"/>
  <c r="T21" i="1" a="1"/>
  <c r="T21" i="1" s="1"/>
  <c r="T22" i="1" a="1"/>
  <c r="T22" i="1" s="1"/>
  <c r="T23" i="1" a="1"/>
  <c r="T23" i="1" s="1"/>
  <c r="T24" i="1" a="1"/>
  <c r="T24" i="1" s="1"/>
  <c r="T25" i="1" a="1"/>
  <c r="T25" i="1" s="1"/>
  <c r="T26" i="1" a="1"/>
  <c r="T26" i="1" s="1"/>
  <c r="T27" i="1" a="1"/>
  <c r="T27" i="1" s="1"/>
  <c r="T28" i="1" a="1"/>
  <c r="T28" i="1" s="1"/>
  <c r="T29" i="1" a="1"/>
  <c r="T29" i="1" s="1"/>
  <c r="T30" i="1" a="1"/>
  <c r="T30" i="1" s="1"/>
  <c r="T31" i="1" a="1"/>
  <c r="T31" i="1" s="1"/>
  <c r="T32" i="1" a="1"/>
  <c r="T32" i="1" s="1"/>
  <c r="T33" i="1" a="1"/>
  <c r="T33" i="1" s="1"/>
  <c r="T34" i="1" a="1"/>
  <c r="T34" i="1" s="1"/>
  <c r="T35" i="1" a="1"/>
  <c r="T35" i="1" s="1"/>
  <c r="T36" i="1" a="1"/>
  <c r="T36" i="1" s="1"/>
  <c r="T37" i="1" a="1"/>
  <c r="T37" i="1" s="1"/>
  <c r="T38" i="1" a="1"/>
  <c r="T38" i="1" s="1"/>
  <c r="T39" i="1" a="1"/>
  <c r="T39" i="1" s="1"/>
  <c r="T40" i="1" a="1"/>
  <c r="T40" i="1" s="1"/>
  <c r="T41" i="1" a="1"/>
  <c r="T41" i="1" s="1"/>
  <c r="T42" i="1" a="1"/>
  <c r="T42" i="1" s="1"/>
  <c r="T43" i="1" a="1"/>
  <c r="T43" i="1"/>
  <c r="T44" i="1" a="1"/>
  <c r="T44" i="1" s="1"/>
  <c r="T45" i="1" a="1"/>
  <c r="T45" i="1" s="1"/>
  <c r="T46" i="1" a="1"/>
  <c r="T46" i="1" s="1"/>
  <c r="T47" i="1" a="1"/>
  <c r="T47" i="1" s="1"/>
  <c r="T48" i="1" a="1"/>
  <c r="T48" i="1" s="1"/>
  <c r="T49" i="1" a="1"/>
  <c r="T49" i="1" s="1"/>
  <c r="T50" i="1" a="1"/>
  <c r="T50" i="1" s="1"/>
  <c r="T51" i="1" a="1"/>
  <c r="T51" i="1" s="1"/>
  <c r="T52" i="1" a="1"/>
  <c r="T52" i="1" s="1"/>
  <c r="T53" i="1" a="1"/>
  <c r="T53" i="1" s="1"/>
  <c r="T54" i="1" a="1"/>
  <c r="T54" i="1" s="1"/>
  <c r="T55" i="1" a="1"/>
  <c r="T55" i="1" s="1"/>
  <c r="T56" i="1" a="1"/>
  <c r="T56" i="1" s="1"/>
  <c r="T57" i="1" a="1"/>
  <c r="T57" i="1" s="1"/>
  <c r="T58" i="1" a="1"/>
  <c r="T58" i="1" s="1"/>
  <c r="T59" i="1" a="1"/>
  <c r="T59" i="1" s="1"/>
  <c r="T60" i="1" a="1"/>
  <c r="T60" i="1" s="1"/>
  <c r="T61" i="1" a="1"/>
  <c r="T61" i="1" s="1"/>
  <c r="T62" i="1" a="1"/>
  <c r="T62" i="1" s="1"/>
  <c r="T63" i="1" a="1"/>
  <c r="T63" i="1" s="1"/>
  <c r="T64" i="1" a="1"/>
  <c r="T64" i="1" s="1"/>
  <c r="T65" i="1" a="1"/>
  <c r="T65" i="1" s="1"/>
  <c r="T66" i="1" a="1"/>
  <c r="T66" i="1" s="1"/>
  <c r="T67" i="1" a="1"/>
  <c r="T67" i="1" s="1"/>
  <c r="T68" i="1" a="1"/>
  <c r="T68" i="1" s="1"/>
  <c r="T69" i="1" a="1"/>
  <c r="T69" i="1" s="1"/>
  <c r="T70" i="1" a="1"/>
  <c r="T70" i="1" s="1"/>
  <c r="T71" i="1" a="1"/>
  <c r="T71" i="1" s="1"/>
  <c r="T72" i="1" a="1"/>
  <c r="T72" i="1" s="1"/>
  <c r="T73" i="1" a="1"/>
  <c r="T73" i="1" s="1"/>
  <c r="T74" i="1" a="1"/>
  <c r="T74" i="1" s="1"/>
  <c r="T75" i="1" a="1"/>
  <c r="T75" i="1" s="1"/>
  <c r="T76" i="1" a="1"/>
  <c r="T76" i="1" s="1"/>
  <c r="T77" i="1" a="1"/>
  <c r="T77" i="1" s="1"/>
  <c r="T78" i="1" a="1"/>
  <c r="T78" i="1" s="1"/>
  <c r="T79" i="1" a="1"/>
  <c r="T79" i="1" s="1"/>
  <c r="T80" i="1" a="1"/>
  <c r="T80" i="1" s="1"/>
  <c r="T81" i="1" a="1"/>
  <c r="T81" i="1" s="1"/>
  <c r="T82" i="1" a="1"/>
  <c r="T82" i="1" s="1"/>
  <c r="T83" i="1" a="1"/>
  <c r="T83" i="1" s="1"/>
  <c r="T84" i="1" a="1"/>
  <c r="T84" i="1" s="1"/>
  <c r="T85" i="1" a="1"/>
  <c r="T85" i="1" s="1"/>
  <c r="T86" i="1" a="1"/>
  <c r="T86" i="1" s="1"/>
  <c r="T87" i="1" a="1"/>
  <c r="T87" i="1" s="1"/>
  <c r="T88" i="1" a="1"/>
  <c r="T88" i="1" s="1"/>
  <c r="T89" i="1" a="1"/>
  <c r="T89" i="1"/>
  <c r="T90" i="1" a="1"/>
  <c r="T90" i="1" s="1"/>
  <c r="T91" i="1" a="1"/>
  <c r="T91" i="1" s="1"/>
  <c r="T92" i="1" a="1"/>
  <c r="T92" i="1"/>
  <c r="T93" i="1" a="1"/>
  <c r="T93" i="1"/>
  <c r="T94" i="1" a="1"/>
  <c r="T94" i="1" s="1"/>
  <c r="T95" i="1" a="1"/>
  <c r="T95" i="1" s="1"/>
  <c r="T96" i="1" a="1"/>
  <c r="T96" i="1" s="1"/>
  <c r="T97" i="1" a="1"/>
  <c r="T97" i="1" s="1"/>
  <c r="T98" i="1" a="1"/>
  <c r="T98" i="1" s="1"/>
  <c r="T99" i="1" a="1"/>
  <c r="T99" i="1"/>
  <c r="T100" i="1" a="1"/>
  <c r="T100" i="1" s="1"/>
  <c r="T101" i="1" a="1"/>
  <c r="T101" i="1" s="1"/>
  <c r="T102" i="1" a="1"/>
  <c r="T102" i="1" s="1"/>
  <c r="T103" i="1" a="1"/>
  <c r="T103" i="1"/>
  <c r="T104" i="1" a="1"/>
  <c r="T104" i="1" s="1"/>
  <c r="T105" i="1" a="1"/>
  <c r="T105" i="1" s="1"/>
  <c r="T106" i="1" a="1"/>
  <c r="T106" i="1" s="1"/>
  <c r="T107" i="1" a="1"/>
  <c r="T107" i="1" s="1"/>
  <c r="T108" i="1" a="1"/>
  <c r="T108" i="1" s="1"/>
  <c r="T109" i="1" a="1"/>
  <c r="T109" i="1"/>
  <c r="T110" i="1" a="1"/>
  <c r="T110" i="1"/>
  <c r="T111" i="1" a="1"/>
  <c r="T111" i="1" s="1"/>
  <c r="T112" i="1" a="1"/>
  <c r="T112" i="1" s="1"/>
  <c r="T113" i="1" a="1"/>
  <c r="T113" i="1" s="1"/>
  <c r="T114" i="1" a="1"/>
  <c r="T114" i="1" s="1"/>
  <c r="T115" i="1" a="1"/>
  <c r="T115" i="1" s="1"/>
  <c r="T116" i="1" a="1"/>
  <c r="T116" i="1"/>
  <c r="T117" i="1" a="1"/>
  <c r="T117" i="1"/>
  <c r="T118" i="1" a="1"/>
  <c r="T118" i="1" s="1"/>
  <c r="T119" i="1" a="1"/>
  <c r="T119" i="1" s="1"/>
  <c r="T120" i="1" a="1"/>
  <c r="T120" i="1" s="1"/>
  <c r="T121" i="1" a="1"/>
  <c r="T121" i="1" s="1"/>
  <c r="T122" i="1" a="1"/>
  <c r="T122" i="1" s="1"/>
  <c r="T123" i="1" a="1"/>
  <c r="T123" i="1" s="1"/>
  <c r="T124" i="1" a="1"/>
  <c r="T124" i="1" s="1"/>
  <c r="T125" i="1" a="1"/>
  <c r="T125" i="1" s="1"/>
  <c r="T126" i="1" a="1"/>
  <c r="T126" i="1" s="1"/>
  <c r="T127" i="1" a="1"/>
  <c r="T127" i="1" s="1"/>
  <c r="T128" i="1" a="1"/>
  <c r="T128" i="1" s="1"/>
  <c r="T129" i="1" a="1"/>
  <c r="T129" i="1" s="1"/>
  <c r="T130" i="1" a="1"/>
  <c r="T130" i="1" s="1"/>
  <c r="T131" i="1" a="1"/>
  <c r="T131" i="1" s="1"/>
  <c r="T132" i="1" a="1"/>
  <c r="T132" i="1" s="1"/>
  <c r="T133" i="1" a="1"/>
  <c r="T133" i="1" s="1"/>
  <c r="T134" i="1" a="1"/>
  <c r="T134" i="1" s="1"/>
  <c r="T135" i="1" a="1"/>
  <c r="T135" i="1" s="1"/>
  <c r="T136" i="1" a="1"/>
  <c r="T136" i="1" s="1"/>
  <c r="T137" i="1" a="1"/>
  <c r="T137" i="1" s="1"/>
  <c r="T138" i="1" a="1"/>
  <c r="T138" i="1" s="1"/>
  <c r="T139" i="1" a="1"/>
  <c r="T139" i="1" s="1"/>
  <c r="T140" i="1" a="1"/>
  <c r="T140" i="1" s="1"/>
  <c r="T141" i="1" a="1"/>
  <c r="T141" i="1" s="1"/>
  <c r="T142" i="1" a="1"/>
  <c r="T142" i="1"/>
  <c r="T143" i="1" a="1"/>
  <c r="T143" i="1" s="1"/>
  <c r="T144" i="1" a="1"/>
  <c r="T144" i="1"/>
  <c r="T145" i="1" a="1"/>
  <c r="T145" i="1" s="1"/>
  <c r="T146" i="1" a="1"/>
  <c r="T146" i="1" s="1"/>
  <c r="T147" i="1" a="1"/>
  <c r="T147" i="1" s="1"/>
  <c r="T148" i="1" a="1"/>
  <c r="T148" i="1" s="1"/>
  <c r="T149" i="1" a="1"/>
  <c r="T149" i="1" s="1"/>
  <c r="T150" i="1" a="1"/>
  <c r="T150" i="1" s="1"/>
  <c r="T151" i="1" a="1"/>
  <c r="T151" i="1" s="1"/>
  <c r="T152" i="1" a="1"/>
  <c r="T152" i="1"/>
  <c r="T153" i="1" a="1"/>
  <c r="T153" i="1" s="1"/>
  <c r="T154" i="1" a="1"/>
  <c r="T154" i="1" s="1"/>
  <c r="T155" i="1" a="1"/>
  <c r="T155" i="1" s="1"/>
  <c r="T156" i="1" a="1"/>
  <c r="T156" i="1" s="1"/>
  <c r="T157" i="1" a="1"/>
  <c r="T157" i="1" s="1"/>
  <c r="T158" i="1" a="1"/>
  <c r="T158" i="1" s="1"/>
  <c r="T159" i="1" a="1"/>
  <c r="T159" i="1" s="1"/>
  <c r="T160" i="1" a="1"/>
  <c r="T160" i="1" s="1"/>
  <c r="T161" i="1" a="1"/>
  <c r="T161" i="1" s="1"/>
  <c r="T162" i="1" a="1"/>
  <c r="T162" i="1" s="1"/>
  <c r="T163" i="1" a="1"/>
  <c r="T163" i="1" s="1"/>
  <c r="T164" i="1" a="1"/>
  <c r="T164" i="1" s="1"/>
  <c r="T165" i="1" a="1"/>
  <c r="T165" i="1" s="1"/>
  <c r="T166" i="1" a="1"/>
  <c r="T166" i="1" s="1"/>
  <c r="T167" i="1" a="1"/>
  <c r="T167" i="1" s="1"/>
  <c r="T168" i="1" a="1"/>
  <c r="T168" i="1" s="1"/>
  <c r="T169" i="1" a="1"/>
  <c r="T169" i="1" s="1"/>
  <c r="T170" i="1" a="1"/>
  <c r="T170" i="1" s="1"/>
  <c r="T171" i="1" a="1"/>
  <c r="T171" i="1" s="1"/>
  <c r="T172" i="1" a="1"/>
  <c r="T172" i="1" s="1"/>
  <c r="T173" i="1" a="1"/>
  <c r="T173" i="1" s="1"/>
  <c r="T174" i="1" a="1"/>
  <c r="T174" i="1" s="1"/>
  <c r="T175" i="1" a="1"/>
  <c r="T175" i="1" s="1"/>
  <c r="T176" i="1" a="1"/>
  <c r="T176" i="1" s="1"/>
  <c r="T177" i="1" a="1"/>
  <c r="T177" i="1" s="1"/>
  <c r="T178" i="1" a="1"/>
  <c r="T178" i="1" s="1"/>
  <c r="T179" i="1" a="1"/>
  <c r="T179" i="1" s="1"/>
  <c r="T180" i="1" a="1"/>
  <c r="T180" i="1"/>
  <c r="T181" i="1" a="1"/>
  <c r="T181" i="1" s="1"/>
  <c r="T182" i="1" a="1"/>
  <c r="T182" i="1" s="1"/>
  <c r="T183" i="1" a="1"/>
  <c r="T183" i="1" s="1"/>
  <c r="T184" i="1" a="1"/>
  <c r="T184" i="1" s="1"/>
  <c r="T185" i="1" a="1"/>
  <c r="T185" i="1" s="1"/>
  <c r="T186" i="1" a="1"/>
  <c r="T186" i="1" s="1"/>
  <c r="T187" i="1" a="1"/>
  <c r="T187" i="1" s="1"/>
  <c r="T188" i="1" a="1"/>
  <c r="T188" i="1" s="1"/>
  <c r="T189" i="1" a="1"/>
  <c r="T189" i="1" s="1"/>
  <c r="T190" i="1" a="1"/>
  <c r="T190" i="1" s="1"/>
  <c r="T191" i="1" a="1"/>
  <c r="T191" i="1" s="1"/>
  <c r="T192" i="1" a="1"/>
  <c r="T192" i="1" s="1"/>
  <c r="T193" i="1" a="1"/>
  <c r="T193" i="1" s="1"/>
  <c r="T194" i="1" a="1"/>
  <c r="T194" i="1" s="1"/>
  <c r="T195" i="1" a="1"/>
  <c r="T195" i="1" s="1"/>
  <c r="T196" i="1" a="1"/>
  <c r="T196" i="1" s="1"/>
  <c r="T197" i="1" a="1"/>
  <c r="T197" i="1"/>
  <c r="T198" i="1" a="1"/>
  <c r="T198" i="1" s="1"/>
  <c r="T199" i="1" a="1"/>
  <c r="T199" i="1" s="1"/>
  <c r="T200" i="1" a="1"/>
  <c r="T200" i="1" s="1"/>
  <c r="T201" i="1" a="1"/>
  <c r="T201" i="1" s="1"/>
  <c r="T202" i="1" a="1"/>
  <c r="T202" i="1" s="1"/>
  <c r="T203" i="1" a="1"/>
  <c r="T203" i="1" s="1"/>
  <c r="T204" i="1" a="1"/>
  <c r="T204" i="1" s="1"/>
  <c r="T205" i="1" a="1"/>
  <c r="T205" i="1" s="1"/>
  <c r="T206" i="1" a="1"/>
  <c r="T206" i="1" s="1"/>
  <c r="T207" i="1" a="1"/>
  <c r="T207" i="1" s="1"/>
  <c r="T208" i="1" a="1"/>
  <c r="T208" i="1" s="1"/>
  <c r="T209" i="1" a="1"/>
  <c r="T209" i="1" s="1"/>
  <c r="T210" i="1" a="1"/>
  <c r="T210" i="1" s="1"/>
  <c r="T211" i="1" a="1"/>
  <c r="T211" i="1" s="1"/>
  <c r="T212" i="1" a="1"/>
  <c r="T212" i="1" s="1"/>
  <c r="T213" i="1" a="1"/>
  <c r="T213" i="1" s="1"/>
  <c r="T214" i="1" a="1"/>
  <c r="T214" i="1"/>
  <c r="T215" i="1" a="1"/>
  <c r="T215" i="1" s="1"/>
  <c r="T216" i="1" a="1"/>
  <c r="T216" i="1" s="1"/>
  <c r="T217" i="1" a="1"/>
  <c r="T217" i="1" s="1"/>
  <c r="T218" i="1" a="1"/>
  <c r="T218" i="1" s="1"/>
  <c r="T219" i="1" a="1"/>
  <c r="T219" i="1" s="1"/>
  <c r="T220" i="1" a="1"/>
  <c r="T220" i="1" s="1"/>
  <c r="T221" i="1" a="1"/>
  <c r="T221" i="1" s="1"/>
  <c r="T222" i="1" a="1"/>
  <c r="T222" i="1" s="1"/>
  <c r="T223" i="1" a="1"/>
  <c r="T223" i="1" s="1"/>
  <c r="T224" i="1" a="1"/>
  <c r="T224" i="1" s="1"/>
  <c r="T225" i="1" a="1"/>
  <c r="T225" i="1" s="1"/>
  <c r="T226" i="1" a="1"/>
  <c r="T226" i="1" s="1"/>
  <c r="T227" i="1" a="1"/>
  <c r="T227" i="1" s="1"/>
  <c r="T228" i="1" a="1"/>
  <c r="T228" i="1" s="1"/>
  <c r="T229" i="1" a="1"/>
  <c r="T229" i="1" s="1"/>
  <c r="T230" i="1" a="1"/>
  <c r="T230" i="1" s="1"/>
  <c r="T231" i="1" a="1"/>
  <c r="T231" i="1" s="1"/>
  <c r="T232" i="1" a="1"/>
  <c r="T232" i="1" s="1"/>
  <c r="T233" i="1" a="1"/>
  <c r="T233" i="1" s="1"/>
  <c r="T234" i="1" a="1"/>
  <c r="T234" i="1" s="1"/>
  <c r="T235" i="1" a="1"/>
  <c r="T235" i="1" s="1"/>
  <c r="T236" i="1" a="1"/>
  <c r="T236" i="1" s="1"/>
  <c r="T237" i="1" a="1"/>
  <c r="T237" i="1" s="1"/>
  <c r="T238" i="1" a="1"/>
  <c r="T238" i="1" s="1"/>
  <c r="T239" i="1" a="1"/>
  <c r="T239" i="1" s="1"/>
  <c r="T240" i="1" a="1"/>
  <c r="T240" i="1" s="1"/>
  <c r="T241" i="1" a="1"/>
  <c r="T241" i="1" s="1"/>
  <c r="T242" i="1" a="1"/>
  <c r="T242" i="1" s="1"/>
  <c r="T243" i="1" a="1"/>
  <c r="T243" i="1" s="1"/>
  <c r="T244" i="1" a="1"/>
  <c r="T244" i="1"/>
  <c r="T245" i="1" a="1"/>
  <c r="T245" i="1" s="1"/>
  <c r="T246" i="1" a="1"/>
  <c r="T246" i="1" s="1"/>
  <c r="T247" i="1" a="1"/>
  <c r="T247" i="1" s="1"/>
  <c r="T248" i="1" a="1"/>
  <c r="T248" i="1" s="1"/>
  <c r="T249" i="1" a="1"/>
  <c r="T249" i="1" s="1"/>
  <c r="T250" i="1" a="1"/>
  <c r="T250" i="1" s="1"/>
  <c r="T251" i="1" a="1"/>
  <c r="T251" i="1" s="1"/>
  <c r="T252" i="1" a="1"/>
  <c r="T252" i="1" s="1"/>
  <c r="T253" i="1" a="1"/>
  <c r="T253" i="1"/>
  <c r="T254" i="1" a="1"/>
  <c r="T254" i="1" s="1"/>
  <c r="T255" i="1" a="1"/>
  <c r="T255" i="1" s="1"/>
  <c r="T256" i="1" a="1"/>
  <c r="T256" i="1" s="1"/>
  <c r="T257" i="1" a="1"/>
  <c r="T257" i="1" s="1"/>
  <c r="T258" i="1" a="1"/>
  <c r="T258" i="1" s="1"/>
  <c r="T259" i="1" a="1"/>
  <c r="T259" i="1" s="1"/>
  <c r="T260" i="1" a="1"/>
  <c r="T260" i="1" s="1"/>
  <c r="T261" i="1" a="1"/>
  <c r="T261" i="1"/>
  <c r="T262" i="1" a="1"/>
  <c r="T262" i="1" s="1"/>
  <c r="T263" i="1" a="1"/>
  <c r="T263" i="1" s="1"/>
  <c r="T264" i="1" a="1"/>
  <c r="T264" i="1" s="1"/>
  <c r="T265" i="1" a="1"/>
  <c r="T265" i="1" s="1"/>
  <c r="T266" i="1" a="1"/>
  <c r="T266" i="1" s="1"/>
  <c r="T267" i="1" a="1"/>
  <c r="T267" i="1"/>
  <c r="T268" i="1" a="1"/>
  <c r="T268" i="1"/>
  <c r="T269" i="1" a="1"/>
  <c r="T269" i="1" s="1"/>
  <c r="T270" i="1" a="1"/>
  <c r="T270" i="1" s="1"/>
  <c r="T271" i="1" a="1"/>
  <c r="T271" i="1"/>
  <c r="T272" i="1" a="1"/>
  <c r="T272" i="1" s="1"/>
  <c r="T273" i="1" a="1"/>
  <c r="T273" i="1" s="1"/>
  <c r="T274" i="1" a="1"/>
  <c r="T274" i="1" s="1"/>
  <c r="T275" i="1" a="1"/>
  <c r="T275" i="1" s="1"/>
  <c r="T276" i="1" a="1"/>
  <c r="T276" i="1" s="1"/>
  <c r="T277" i="1" a="1"/>
  <c r="T277" i="1" s="1"/>
  <c r="T278" i="1" a="1"/>
  <c r="T278" i="1"/>
  <c r="T279" i="1" a="1"/>
  <c r="T279" i="1" s="1"/>
  <c r="T280" i="1" a="1"/>
  <c r="T280" i="1" s="1"/>
  <c r="T281" i="1" a="1"/>
  <c r="T281" i="1" s="1"/>
  <c r="T282" i="1" a="1"/>
  <c r="T282" i="1" s="1"/>
  <c r="T283" i="1" a="1"/>
  <c r="T283" i="1" s="1"/>
  <c r="T284" i="1" a="1"/>
  <c r="T284" i="1" s="1"/>
  <c r="T285" i="1" a="1"/>
  <c r="T285" i="1"/>
  <c r="T286" i="1" a="1"/>
  <c r="T286" i="1" s="1"/>
  <c r="T287" i="1" a="1"/>
  <c r="T287" i="1" s="1"/>
  <c r="T288" i="1" a="1"/>
  <c r="T288" i="1" s="1"/>
  <c r="T289" i="1" a="1"/>
  <c r="T289" i="1" s="1"/>
  <c r="T290" i="1" a="1"/>
  <c r="T290" i="1" s="1"/>
  <c r="T291" i="1" a="1"/>
  <c r="T291" i="1" s="1"/>
  <c r="T292" i="1" a="1"/>
  <c r="T292" i="1" s="1"/>
  <c r="T293" i="1" a="1"/>
  <c r="T293" i="1" s="1"/>
  <c r="T294" i="1" a="1"/>
  <c r="T294" i="1" s="1"/>
  <c r="T295" i="1" a="1"/>
  <c r="T295" i="1" s="1"/>
  <c r="T296" i="1" a="1"/>
  <c r="T296" i="1" s="1"/>
  <c r="T297" i="1" a="1"/>
  <c r="T297" i="1" s="1"/>
  <c r="T298" i="1" a="1"/>
  <c r="T298" i="1" s="1"/>
  <c r="T299" i="1" a="1"/>
  <c r="T299" i="1" s="1"/>
  <c r="T300" i="1" a="1"/>
  <c r="T300" i="1" s="1"/>
  <c r="T301" i="1" a="1"/>
  <c r="T301" i="1" s="1"/>
  <c r="T302" i="1" a="1"/>
  <c r="T302" i="1"/>
  <c r="T303" i="1" a="1"/>
  <c r="T303" i="1" s="1"/>
  <c r="T304" i="1" a="1"/>
  <c r="T304" i="1" s="1"/>
  <c r="T305" i="1" a="1"/>
  <c r="T305" i="1" s="1"/>
  <c r="T306" i="1" a="1"/>
  <c r="T306" i="1" s="1"/>
  <c r="T307" i="1" a="1"/>
  <c r="T307" i="1" s="1"/>
  <c r="T308" i="1" a="1"/>
  <c r="T308" i="1" s="1"/>
  <c r="T309" i="1" a="1"/>
  <c r="T309" i="1" s="1"/>
  <c r="T310" i="1" a="1"/>
  <c r="T310" i="1" s="1"/>
  <c r="T311" i="1" a="1"/>
  <c r="T311" i="1" s="1"/>
  <c r="T312" i="1" a="1"/>
  <c r="T312" i="1" s="1"/>
  <c r="T313" i="1" a="1"/>
  <c r="T313" i="1" s="1"/>
  <c r="T314" i="1" a="1"/>
  <c r="T314" i="1" s="1"/>
  <c r="T315" i="1" a="1"/>
  <c r="T315" i="1" s="1"/>
  <c r="T316" i="1" a="1"/>
  <c r="T316" i="1" s="1"/>
  <c r="T317" i="1" a="1"/>
  <c r="T317" i="1"/>
  <c r="T318" i="1" a="1"/>
  <c r="T318" i="1" s="1"/>
  <c r="T319" i="1" a="1"/>
  <c r="T319" i="1" s="1"/>
  <c r="T320" i="1" a="1"/>
  <c r="T320" i="1" s="1"/>
  <c r="T321" i="1" a="1"/>
  <c r="T321" i="1" s="1"/>
  <c r="T322" i="1" a="1"/>
  <c r="T322" i="1" s="1"/>
  <c r="T323" i="1" a="1"/>
  <c r="T323" i="1" s="1"/>
  <c r="T324" i="1" a="1"/>
  <c r="T324" i="1" s="1"/>
  <c r="T325" i="1" a="1"/>
  <c r="T325" i="1" s="1"/>
  <c r="T326" i="1" a="1"/>
  <c r="T326" i="1" s="1"/>
  <c r="T327" i="1" a="1"/>
  <c r="T327" i="1" s="1"/>
  <c r="T328" i="1" a="1"/>
  <c r="T328" i="1"/>
  <c r="T329" i="1" a="1"/>
  <c r="T329" i="1" s="1"/>
  <c r="T330" i="1" a="1"/>
  <c r="T330" i="1" s="1"/>
  <c r="T331" i="1" a="1"/>
  <c r="T331" i="1" s="1"/>
  <c r="T332" i="1" a="1"/>
  <c r="T332" i="1" s="1"/>
  <c r="T333" i="1" a="1"/>
  <c r="T333" i="1" s="1"/>
  <c r="T334" i="1" a="1"/>
  <c r="T334" i="1" s="1"/>
  <c r="T335" i="1" a="1"/>
  <c r="T335" i="1" s="1"/>
  <c r="T336" i="1" a="1"/>
  <c r="T336" i="1" s="1"/>
  <c r="T337" i="1" a="1"/>
  <c r="T337" i="1" s="1"/>
  <c r="T338" i="1" a="1"/>
  <c r="T338" i="1" s="1"/>
  <c r="T339" i="1" a="1"/>
  <c r="T339" i="1" s="1"/>
  <c r="T340" i="1" a="1"/>
  <c r="T340" i="1" s="1"/>
  <c r="T341" i="1" a="1"/>
  <c r="T341" i="1" s="1"/>
  <c r="T342" i="1" a="1"/>
  <c r="T342" i="1" s="1"/>
  <c r="T343" i="1" a="1"/>
  <c r="T343" i="1" s="1"/>
  <c r="T344" i="1" a="1"/>
  <c r="T344" i="1" s="1"/>
  <c r="T345" i="1" a="1"/>
  <c r="T345" i="1" s="1"/>
  <c r="T346" i="1" a="1"/>
  <c r="T346" i="1" s="1"/>
  <c r="T347" i="1" a="1"/>
  <c r="T347" i="1" s="1"/>
  <c r="T348" i="1" a="1"/>
  <c r="T348" i="1" s="1"/>
  <c r="T349" i="1" a="1"/>
  <c r="T349" i="1" s="1"/>
  <c r="T350" i="1" a="1"/>
  <c r="T350" i="1" s="1"/>
  <c r="T351" i="1" a="1"/>
  <c r="T351" i="1" s="1"/>
  <c r="T352" i="1" a="1"/>
  <c r="T352" i="1" s="1"/>
  <c r="T353" i="1" a="1"/>
  <c r="T353" i="1" s="1"/>
  <c r="T354" i="1" a="1"/>
  <c r="T354" i="1" s="1"/>
  <c r="T355" i="1" a="1"/>
  <c r="T355" i="1" s="1"/>
  <c r="T356" i="1" a="1"/>
  <c r="T356" i="1"/>
  <c r="T357" i="1" a="1"/>
  <c r="T357" i="1" s="1"/>
  <c r="T358" i="1" a="1"/>
  <c r="T358" i="1" s="1"/>
  <c r="T359" i="1" a="1"/>
  <c r="T359" i="1" s="1"/>
  <c r="T360" i="1" a="1"/>
  <c r="T360" i="1" s="1"/>
  <c r="T361" i="1" a="1"/>
  <c r="T361" i="1" s="1"/>
  <c r="T362" i="1" a="1"/>
  <c r="T362" i="1" s="1"/>
  <c r="T363" i="1" a="1"/>
  <c r="T363" i="1" s="1"/>
  <c r="T364" i="1" a="1"/>
  <c r="T364" i="1" s="1"/>
  <c r="T365" i="1" a="1"/>
  <c r="T365" i="1" s="1"/>
  <c r="T366" i="1" a="1"/>
  <c r="T366" i="1" s="1"/>
  <c r="T367" i="1" a="1"/>
  <c r="T367" i="1"/>
  <c r="T368" i="1" a="1"/>
  <c r="T368" i="1" s="1"/>
  <c r="T369" i="1" a="1"/>
  <c r="T369" i="1" s="1"/>
  <c r="T370" i="1" a="1"/>
  <c r="T370" i="1" s="1"/>
  <c r="T371" i="1" a="1"/>
  <c r="T371" i="1" s="1"/>
  <c r="T372" i="1" a="1"/>
  <c r="T372" i="1" s="1"/>
  <c r="T373" i="1" a="1"/>
  <c r="T373" i="1" s="1"/>
  <c r="T374" i="1" a="1"/>
  <c r="T374" i="1" s="1"/>
  <c r="T375" i="1" a="1"/>
  <c r="T375" i="1" s="1"/>
  <c r="T376" i="1" a="1"/>
  <c r="T376" i="1" s="1"/>
  <c r="T377" i="1" a="1"/>
  <c r="T377" i="1" s="1"/>
  <c r="T378" i="1" a="1"/>
  <c r="T378" i="1" s="1"/>
  <c r="T379" i="1" a="1"/>
  <c r="T379" i="1" s="1"/>
  <c r="T380" i="1" a="1"/>
  <c r="T380" i="1" s="1"/>
  <c r="T381" i="1" a="1"/>
  <c r="T381" i="1"/>
  <c r="T382" i="1" a="1"/>
  <c r="T382" i="1" s="1"/>
  <c r="T383" i="1" a="1"/>
  <c r="T383" i="1" s="1"/>
  <c r="T384" i="1" a="1"/>
  <c r="T384" i="1" s="1"/>
  <c r="T385" i="1" a="1"/>
  <c r="T385" i="1" s="1"/>
  <c r="T386" i="1" a="1"/>
  <c r="T386" i="1" s="1"/>
  <c r="T387" i="1" a="1"/>
  <c r="T387" i="1" s="1"/>
  <c r="T388" i="1" a="1"/>
  <c r="T388" i="1"/>
  <c r="T389" i="1" a="1"/>
  <c r="T389" i="1" s="1"/>
  <c r="T390" i="1" a="1"/>
  <c r="T390" i="1" s="1"/>
  <c r="T391" i="1" a="1"/>
  <c r="T391" i="1" s="1"/>
  <c r="T392" i="1" a="1"/>
  <c r="T392" i="1" s="1"/>
  <c r="T393" i="1" a="1"/>
  <c r="T393" i="1" s="1"/>
  <c r="T394" i="1" a="1"/>
  <c r="T394" i="1" s="1"/>
  <c r="T395" i="1" a="1"/>
  <c r="T395" i="1"/>
  <c r="T396" i="1" a="1"/>
  <c r="T396" i="1" s="1"/>
  <c r="T397" i="1" a="1"/>
  <c r="T397" i="1" s="1"/>
  <c r="T398" i="1" a="1"/>
  <c r="T398" i="1"/>
  <c r="T399" i="1" a="1"/>
  <c r="T399" i="1" s="1"/>
  <c r="T400" i="1" a="1"/>
  <c r="T400" i="1" s="1"/>
  <c r="T401" i="1" a="1"/>
  <c r="T401" i="1" s="1"/>
  <c r="T402" i="1" a="1"/>
  <c r="T402" i="1" s="1"/>
  <c r="T403" i="1" a="1"/>
  <c r="T403" i="1" s="1"/>
  <c r="T404" i="1" a="1"/>
  <c r="T404" i="1" s="1"/>
  <c r="T405" i="1" a="1"/>
  <c r="T405" i="1" s="1"/>
  <c r="T406" i="1" a="1"/>
  <c r="T406" i="1"/>
  <c r="T407" i="1" a="1"/>
  <c r="T407" i="1"/>
  <c r="T408" i="1" a="1"/>
  <c r="T408" i="1" s="1"/>
  <c r="T409" i="1" a="1"/>
  <c r="T409" i="1" s="1"/>
  <c r="T410" i="1" a="1"/>
  <c r="T410" i="1" s="1"/>
  <c r="T411" i="1" a="1"/>
  <c r="T411" i="1" s="1"/>
  <c r="T412" i="1" a="1"/>
  <c r="T412" i="1" s="1"/>
  <c r="T413" i="1" a="1"/>
  <c r="T413" i="1" s="1"/>
  <c r="T414" i="1" a="1"/>
  <c r="T414" i="1" s="1"/>
  <c r="T415" i="1" a="1"/>
  <c r="T415" i="1" s="1"/>
  <c r="T416" i="1" a="1"/>
  <c r="T416" i="1"/>
  <c r="T417" i="1" a="1"/>
  <c r="T417" i="1" s="1"/>
  <c r="T418" i="1" a="1"/>
  <c r="T418" i="1" s="1"/>
  <c r="T419" i="1" a="1"/>
  <c r="T419" i="1" s="1"/>
  <c r="T420" i="1" a="1"/>
  <c r="T420" i="1" s="1"/>
  <c r="T421" i="1" a="1"/>
  <c r="T421" i="1" s="1"/>
  <c r="T422" i="1" a="1"/>
  <c r="T422" i="1"/>
  <c r="T423" i="1" a="1"/>
  <c r="T423" i="1" s="1"/>
  <c r="T424" i="1" a="1"/>
  <c r="T424" i="1" s="1"/>
  <c r="T425" i="1" a="1"/>
  <c r="T425" i="1" s="1"/>
  <c r="T426" i="1" a="1"/>
  <c r="T426" i="1" s="1"/>
  <c r="T427" i="1" a="1"/>
  <c r="T427" i="1" s="1"/>
  <c r="T428" i="1" a="1"/>
  <c r="T428" i="1" s="1"/>
  <c r="T429" i="1" a="1"/>
  <c r="T429" i="1" s="1"/>
  <c r="T430" i="1" a="1"/>
  <c r="T430" i="1"/>
  <c r="T431" i="1" a="1"/>
  <c r="T431" i="1" s="1"/>
  <c r="T432" i="1" a="1"/>
  <c r="T432" i="1"/>
  <c r="T433" i="1" a="1"/>
  <c r="T433" i="1"/>
  <c r="T434" i="1" a="1"/>
  <c r="T434" i="1" s="1"/>
  <c r="T435" i="1" a="1"/>
  <c r="T435" i="1" s="1"/>
  <c r="T436" i="1" a="1"/>
  <c r="T436" i="1" s="1"/>
  <c r="T437" i="1" a="1"/>
  <c r="T437" i="1" s="1"/>
  <c r="T438" i="1" a="1"/>
  <c r="T438" i="1" s="1"/>
  <c r="T439" i="1" a="1"/>
  <c r="T439" i="1" s="1"/>
  <c r="T440" i="1" a="1"/>
  <c r="T440" i="1" s="1"/>
  <c r="T441" i="1" a="1"/>
  <c r="T441" i="1" s="1"/>
  <c r="T442" i="1" a="1"/>
  <c r="T442" i="1" s="1"/>
  <c r="T443" i="1" a="1"/>
  <c r="T443" i="1"/>
  <c r="T444" i="1" a="1"/>
  <c r="T444" i="1"/>
  <c r="T445" i="1" a="1"/>
  <c r="T445" i="1"/>
  <c r="T446" i="1" a="1"/>
  <c r="T446" i="1" s="1"/>
  <c r="T447" i="1" a="1"/>
  <c r="T447" i="1" s="1"/>
  <c r="T448" i="1" a="1"/>
  <c r="T448" i="1" s="1"/>
  <c r="T449" i="1" a="1"/>
  <c r="T449" i="1" s="1"/>
  <c r="T450" i="1" a="1"/>
  <c r="T450" i="1" s="1"/>
  <c r="T451" i="1" a="1"/>
  <c r="T451" i="1" s="1"/>
  <c r="T452" i="1" a="1"/>
  <c r="T452" i="1" s="1"/>
  <c r="T453" i="1" a="1"/>
  <c r="T453" i="1" s="1"/>
  <c r="T454" i="1" a="1"/>
  <c r="T454" i="1" s="1"/>
  <c r="T455" i="1" a="1"/>
  <c r="T455" i="1" s="1"/>
  <c r="T456" i="1" a="1"/>
  <c r="T456" i="1"/>
  <c r="T457" i="1" a="1"/>
  <c r="T457" i="1" s="1"/>
  <c r="T458" i="1" a="1"/>
  <c r="T458" i="1" s="1"/>
  <c r="T459" i="1" a="1"/>
  <c r="T459" i="1" s="1"/>
  <c r="T460" i="1" a="1"/>
  <c r="T460" i="1" s="1"/>
  <c r="T461" i="1" a="1"/>
  <c r="T461" i="1" s="1"/>
  <c r="T462" i="1" a="1"/>
  <c r="T462" i="1" s="1"/>
  <c r="T463" i="1" a="1"/>
  <c r="T463" i="1" s="1"/>
  <c r="T464" i="1" a="1"/>
  <c r="T464" i="1" s="1"/>
  <c r="T465" i="1" a="1"/>
  <c r="T465" i="1" s="1"/>
  <c r="T466" i="1" a="1"/>
  <c r="T466" i="1" s="1"/>
  <c r="T467" i="1" a="1"/>
  <c r="T467" i="1"/>
  <c r="T468" i="1" a="1"/>
  <c r="T468" i="1" s="1"/>
  <c r="T469" i="1" a="1"/>
  <c r="T469" i="1" s="1"/>
  <c r="T470" i="1" a="1"/>
  <c r="T470" i="1" s="1"/>
  <c r="T471" i="1" a="1"/>
  <c r="T471" i="1" s="1"/>
  <c r="T472" i="1" a="1"/>
  <c r="T472" i="1" s="1"/>
  <c r="T473" i="1" a="1"/>
  <c r="T473" i="1"/>
  <c r="T474" i="1" a="1"/>
  <c r="T474" i="1" s="1"/>
  <c r="T475" i="1" a="1"/>
  <c r="T475" i="1" s="1"/>
  <c r="T476" i="1" a="1"/>
  <c r="T476" i="1" s="1"/>
  <c r="T477" i="1" a="1"/>
  <c r="T477" i="1" s="1"/>
  <c r="T478" i="1" a="1"/>
  <c r="T478" i="1" s="1"/>
  <c r="T479" i="1" a="1"/>
  <c r="T479" i="1"/>
  <c r="T480" i="1" a="1"/>
  <c r="T480" i="1"/>
  <c r="T481" i="1" a="1"/>
  <c r="T481" i="1" s="1"/>
  <c r="T482" i="1" a="1"/>
  <c r="T482" i="1" s="1"/>
  <c r="T483" i="1" a="1"/>
  <c r="T483" i="1" s="1"/>
  <c r="T484" i="1" a="1"/>
  <c r="T484" i="1" s="1"/>
  <c r="T485" i="1" a="1"/>
  <c r="T485" i="1" s="1"/>
  <c r="T486" i="1" a="1"/>
  <c r="T486" i="1" s="1"/>
  <c r="T487" i="1" a="1"/>
  <c r="T487" i="1" s="1"/>
  <c r="T488" i="1" a="1"/>
  <c r="T488" i="1" s="1"/>
  <c r="T489" i="1" a="1"/>
  <c r="T489" i="1" s="1"/>
  <c r="T490" i="1" a="1"/>
  <c r="T490" i="1" s="1"/>
  <c r="T491" i="1" a="1"/>
  <c r="T491" i="1" s="1"/>
  <c r="T492" i="1" a="1"/>
  <c r="T492" i="1" s="1"/>
  <c r="T493" i="1" a="1"/>
  <c r="T493" i="1" s="1"/>
  <c r="T494" i="1" a="1"/>
  <c r="T494" i="1"/>
  <c r="T495" i="1" a="1"/>
  <c r="T495" i="1" s="1"/>
  <c r="T496" i="1" a="1"/>
  <c r="T496" i="1" s="1"/>
  <c r="T497" i="1" a="1"/>
  <c r="T497" i="1" s="1"/>
  <c r="T498" i="1" a="1"/>
  <c r="T498" i="1" s="1"/>
  <c r="T499" i="1" a="1"/>
  <c r="T499" i="1" s="1"/>
  <c r="T500" i="1" a="1"/>
  <c r="T500" i="1"/>
  <c r="T501" i="1" a="1"/>
  <c r="T501" i="1" s="1"/>
  <c r="T502" i="1" a="1"/>
  <c r="T502" i="1" s="1"/>
  <c r="T503" i="1" a="1"/>
  <c r="T503" i="1" s="1"/>
  <c r="T504" i="1" a="1"/>
  <c r="T504" i="1" s="1"/>
  <c r="T505" i="1" a="1"/>
  <c r="T505" i="1" s="1"/>
  <c r="T506" i="1" a="1"/>
  <c r="T506" i="1" s="1"/>
  <c r="T507" i="1" a="1"/>
  <c r="T507" i="1" s="1"/>
  <c r="T508" i="1" a="1"/>
  <c r="T508" i="1" s="1"/>
  <c r="T509" i="1" a="1"/>
  <c r="T509" i="1" s="1"/>
  <c r="T510" i="1" a="1"/>
  <c r="T510" i="1" s="1"/>
  <c r="T511" i="1" a="1"/>
  <c r="T511" i="1" s="1"/>
  <c r="T512" i="1" a="1"/>
  <c r="T512" i="1"/>
  <c r="T513" i="1" a="1"/>
  <c r="T513" i="1"/>
  <c r="T514" i="1" a="1"/>
  <c r="T514" i="1" s="1"/>
  <c r="T515" i="1" a="1"/>
  <c r="T515" i="1" s="1"/>
  <c r="T516" i="1" a="1"/>
  <c r="T516" i="1" s="1"/>
  <c r="T517" i="1" a="1"/>
  <c r="T517" i="1" s="1"/>
  <c r="T518" i="1" a="1"/>
  <c r="T518" i="1" s="1"/>
  <c r="T519" i="1" a="1"/>
  <c r="T519" i="1" s="1"/>
  <c r="T520" i="1" a="1"/>
  <c r="T520" i="1" s="1"/>
  <c r="T521" i="1" a="1"/>
  <c r="T521" i="1" s="1"/>
  <c r="T522" i="1" a="1"/>
  <c r="T522" i="1" s="1"/>
  <c r="T523" i="1" a="1"/>
  <c r="T523" i="1" s="1"/>
  <c r="T524" i="1" a="1"/>
  <c r="T524" i="1" s="1"/>
  <c r="T525" i="1" a="1"/>
  <c r="T525" i="1" s="1"/>
  <c r="T526" i="1" a="1"/>
  <c r="T526" i="1" s="1"/>
  <c r="T527" i="1" a="1"/>
  <c r="T527" i="1" s="1"/>
  <c r="T528" i="1" a="1"/>
  <c r="T528" i="1" s="1"/>
  <c r="T529" i="1" a="1"/>
  <c r="T529" i="1" s="1"/>
  <c r="T530" i="1" a="1"/>
  <c r="T530" i="1" s="1"/>
  <c r="T531" i="1" a="1"/>
  <c r="T531" i="1" s="1"/>
  <c r="T532" i="1" a="1"/>
  <c r="T532" i="1" s="1"/>
  <c r="T533" i="1" a="1"/>
  <c r="T533" i="1" s="1"/>
  <c r="T534" i="1" a="1"/>
  <c r="T534" i="1" s="1"/>
  <c r="T535" i="1" a="1"/>
  <c r="T535" i="1" s="1"/>
  <c r="T536" i="1" a="1"/>
  <c r="T536" i="1"/>
  <c r="T537" i="1" a="1"/>
  <c r="T537" i="1"/>
  <c r="T538" i="1" a="1"/>
  <c r="T538" i="1" s="1"/>
  <c r="T539" i="1" a="1"/>
  <c r="T539" i="1" s="1"/>
  <c r="T540" i="1" a="1"/>
  <c r="T540" i="1"/>
  <c r="T541" i="1" a="1"/>
  <c r="T541" i="1" s="1"/>
  <c r="T542" i="1" a="1"/>
  <c r="T542" i="1" s="1"/>
  <c r="T543" i="1" a="1"/>
  <c r="T543" i="1" s="1"/>
  <c r="T544" i="1" a="1"/>
  <c r="T544" i="1" s="1"/>
  <c r="T545" i="1" a="1"/>
  <c r="T545" i="1" s="1"/>
  <c r="T546" i="1" a="1"/>
  <c r="T546" i="1" s="1"/>
  <c r="T547" i="1" a="1"/>
  <c r="T547" i="1"/>
  <c r="T548" i="1" a="1"/>
  <c r="T548" i="1" s="1"/>
  <c r="T549" i="1" a="1"/>
  <c r="T549" i="1" s="1"/>
  <c r="T550" i="1" a="1"/>
  <c r="T550" i="1"/>
  <c r="T551" i="1" a="1"/>
  <c r="T551" i="1"/>
  <c r="T552" i="1" a="1"/>
  <c r="T552" i="1" s="1"/>
  <c r="T553" i="1" a="1"/>
  <c r="T553" i="1" s="1"/>
  <c r="T554" i="1" a="1"/>
  <c r="T554" i="1" s="1"/>
  <c r="T555" i="1" a="1"/>
  <c r="T555" i="1" s="1"/>
  <c r="T556" i="1" a="1"/>
  <c r="T556" i="1" s="1"/>
  <c r="T557" i="1" a="1"/>
  <c r="T557" i="1" s="1"/>
  <c r="T558" i="1" a="1"/>
  <c r="T558" i="1" s="1"/>
  <c r="T559" i="1" a="1"/>
  <c r="T559" i="1" s="1"/>
  <c r="T560" i="1" a="1"/>
  <c r="T560" i="1"/>
  <c r="T561" i="1" a="1"/>
  <c r="T561" i="1"/>
  <c r="T562" i="1" a="1"/>
  <c r="T562" i="1" s="1"/>
  <c r="T563" i="1" a="1"/>
  <c r="T563" i="1"/>
  <c r="T564" i="1" a="1"/>
  <c r="T564" i="1" s="1"/>
  <c r="T565" i="1" a="1"/>
  <c r="T565" i="1" s="1"/>
  <c r="T566" i="1" a="1"/>
  <c r="T566" i="1" s="1"/>
  <c r="T567" i="1" a="1"/>
  <c r="T567" i="1" s="1"/>
  <c r="T568" i="1" a="1"/>
  <c r="T568" i="1"/>
  <c r="T569" i="1" a="1"/>
  <c r="T569" i="1" s="1"/>
  <c r="T570" i="1" a="1"/>
  <c r="T570" i="1" s="1"/>
  <c r="T571" i="1" a="1"/>
  <c r="T571" i="1"/>
  <c r="T572" i="1" a="1"/>
  <c r="T572" i="1" s="1"/>
  <c r="T573" i="1" a="1"/>
  <c r="T573" i="1" s="1"/>
  <c r="T574" i="1" a="1"/>
  <c r="T574" i="1" s="1"/>
  <c r="T575" i="1" a="1"/>
  <c r="T575" i="1" s="1"/>
  <c r="T576" i="1" a="1"/>
  <c r="T576" i="1" s="1"/>
  <c r="T577" i="1" a="1"/>
  <c r="T577" i="1" s="1"/>
  <c r="T578" i="1" a="1"/>
  <c r="T578" i="1" s="1"/>
  <c r="T579" i="1" a="1"/>
  <c r="T579" i="1" s="1"/>
  <c r="T580" i="1" a="1"/>
  <c r="T580" i="1" s="1"/>
  <c r="T581" i="1" a="1"/>
  <c r="T581" i="1" s="1"/>
  <c r="T582" i="1" a="1"/>
  <c r="T582" i="1" s="1"/>
  <c r="T583" i="1" a="1"/>
  <c r="T583" i="1" s="1"/>
  <c r="T584" i="1" a="1"/>
  <c r="T584" i="1" s="1"/>
  <c r="T585" i="1" a="1"/>
  <c r="T585" i="1"/>
  <c r="T586" i="1" a="1"/>
  <c r="T586" i="1" s="1"/>
  <c r="T587" i="1" a="1"/>
  <c r="T587" i="1" s="1"/>
  <c r="T588" i="1" a="1"/>
  <c r="T588" i="1" s="1"/>
  <c r="T589" i="1" a="1"/>
  <c r="T589" i="1" s="1"/>
  <c r="T590" i="1" a="1"/>
  <c r="T590" i="1" s="1"/>
  <c r="T591" i="1" a="1"/>
  <c r="T591" i="1"/>
  <c r="T592" i="1" a="1"/>
  <c r="T592" i="1" s="1"/>
  <c r="T593" i="1" a="1"/>
  <c r="T593" i="1" s="1"/>
  <c r="T594" i="1" a="1"/>
  <c r="T594" i="1" s="1"/>
  <c r="T595" i="1" a="1"/>
  <c r="T595" i="1"/>
  <c r="T596" i="1" a="1"/>
  <c r="T596" i="1" s="1"/>
  <c r="T597" i="1" a="1"/>
  <c r="T597" i="1" s="1"/>
  <c r="T598" i="1" a="1"/>
  <c r="T598" i="1" s="1"/>
  <c r="T599" i="1" a="1"/>
  <c r="T599" i="1" s="1"/>
  <c r="T600" i="1" a="1"/>
  <c r="T600" i="1" s="1"/>
  <c r="T601" i="1" a="1"/>
  <c r="T601" i="1" s="1"/>
  <c r="T602" i="1" a="1"/>
  <c r="T602" i="1" s="1"/>
  <c r="T603" i="1" a="1"/>
  <c r="T603" i="1" s="1"/>
  <c r="T604" i="1" a="1"/>
  <c r="T604" i="1" s="1"/>
  <c r="T605" i="1" a="1"/>
  <c r="T605" i="1" s="1"/>
  <c r="T606" i="1" a="1"/>
  <c r="T606" i="1"/>
  <c r="T607" i="1" a="1"/>
  <c r="T607" i="1" s="1"/>
  <c r="T608" i="1" a="1"/>
  <c r="T608" i="1" s="1"/>
  <c r="T609" i="1" a="1"/>
  <c r="T609" i="1" s="1"/>
  <c r="T610" i="1" a="1"/>
  <c r="T610" i="1" s="1"/>
  <c r="T611" i="1" a="1"/>
  <c r="T611" i="1" s="1"/>
  <c r="T612" i="1" a="1"/>
  <c r="T612" i="1" s="1"/>
  <c r="T613" i="1" a="1"/>
  <c r="T613" i="1" s="1"/>
  <c r="T614" i="1" a="1"/>
  <c r="T614" i="1" s="1"/>
  <c r="T615" i="1" a="1"/>
  <c r="T615" i="1" s="1"/>
  <c r="T616" i="1" a="1"/>
  <c r="T616" i="1" s="1"/>
  <c r="T617" i="1" a="1"/>
  <c r="T617" i="1" s="1"/>
  <c r="T618" i="1" a="1"/>
  <c r="T618" i="1" s="1"/>
  <c r="T619" i="1" a="1"/>
  <c r="T619" i="1" s="1"/>
  <c r="T620" i="1" a="1"/>
  <c r="T620" i="1"/>
  <c r="T621" i="1" a="1"/>
  <c r="T621" i="1" s="1"/>
  <c r="T622" i="1" a="1"/>
  <c r="T622" i="1" s="1"/>
  <c r="T623" i="1" a="1"/>
  <c r="T623" i="1" s="1"/>
  <c r="T624" i="1" a="1"/>
  <c r="T624" i="1" s="1"/>
  <c r="T625" i="1" a="1"/>
  <c r="T625" i="1" s="1"/>
  <c r="T626" i="1" a="1"/>
  <c r="T626" i="1" s="1"/>
  <c r="T627" i="1" a="1"/>
  <c r="T627" i="1" s="1"/>
  <c r="T628" i="1" a="1"/>
  <c r="T628" i="1" s="1"/>
  <c r="T629" i="1" a="1"/>
  <c r="T629" i="1"/>
  <c r="T630" i="1" a="1"/>
  <c r="T630" i="1"/>
  <c r="T631" i="1" a="1"/>
  <c r="T631" i="1" s="1"/>
  <c r="T632" i="1" a="1"/>
  <c r="T632" i="1" s="1"/>
  <c r="T633" i="1" a="1"/>
  <c r="T633" i="1" s="1"/>
  <c r="T634" i="1" a="1"/>
  <c r="T634" i="1" s="1"/>
  <c r="T635" i="1" a="1"/>
  <c r="T635" i="1" s="1"/>
  <c r="T636" i="1" a="1"/>
  <c r="T636" i="1" s="1"/>
  <c r="T637" i="1" a="1"/>
  <c r="T637" i="1" s="1"/>
  <c r="T638" i="1" a="1"/>
  <c r="T638" i="1" s="1"/>
  <c r="T639" i="1" a="1"/>
  <c r="T639" i="1" s="1"/>
  <c r="T640" i="1" a="1"/>
  <c r="T640" i="1"/>
  <c r="T641" i="1" a="1"/>
  <c r="T641" i="1" s="1"/>
  <c r="T642" i="1" a="1"/>
  <c r="T642" i="1" s="1"/>
  <c r="T643" i="1" a="1"/>
  <c r="T643" i="1" s="1"/>
  <c r="T644" i="1" a="1"/>
  <c r="T644" i="1" s="1"/>
  <c r="T645" i="1" a="1"/>
  <c r="T645" i="1" s="1"/>
  <c r="T646" i="1" a="1"/>
  <c r="T646" i="1" s="1"/>
  <c r="T647" i="1" a="1"/>
  <c r="T647" i="1" s="1"/>
  <c r="T648" i="1" a="1"/>
  <c r="T648" i="1"/>
  <c r="T649" i="1" a="1"/>
  <c r="T649" i="1" s="1"/>
  <c r="T650" i="1" a="1"/>
  <c r="T650" i="1" s="1"/>
  <c r="T651" i="1" a="1"/>
  <c r="T651" i="1" s="1"/>
  <c r="T652" i="1" a="1"/>
  <c r="T652" i="1" s="1"/>
  <c r="T653" i="1" a="1"/>
  <c r="T653" i="1" s="1"/>
  <c r="T654" i="1" a="1"/>
  <c r="T654" i="1" s="1"/>
  <c r="T655" i="1" a="1"/>
  <c r="T655" i="1" s="1"/>
  <c r="T656" i="1" a="1"/>
  <c r="T656" i="1"/>
  <c r="T657" i="1" a="1"/>
  <c r="T657" i="1" s="1"/>
  <c r="T658" i="1" a="1"/>
  <c r="T658" i="1" s="1"/>
  <c r="T659" i="1" a="1"/>
  <c r="T659" i="1" s="1"/>
  <c r="T660" i="1" a="1"/>
  <c r="T660" i="1" s="1"/>
  <c r="T661" i="1" a="1"/>
  <c r="T661" i="1" s="1"/>
  <c r="T662" i="1" a="1"/>
  <c r="T662" i="1" s="1"/>
  <c r="T663" i="1" a="1"/>
  <c r="T663" i="1" s="1"/>
  <c r="T664" i="1" a="1"/>
  <c r="T664" i="1" s="1"/>
  <c r="T665" i="1" a="1"/>
  <c r="T665" i="1" s="1"/>
  <c r="T666" i="1" a="1"/>
  <c r="T666" i="1" s="1"/>
  <c r="T667" i="1" a="1"/>
  <c r="T667" i="1" s="1"/>
  <c r="T668" i="1" a="1"/>
  <c r="T668" i="1"/>
  <c r="T669" i="1" a="1"/>
  <c r="T669" i="1" s="1"/>
  <c r="T670" i="1" a="1"/>
  <c r="T670" i="1" s="1"/>
  <c r="T671" i="1" a="1"/>
  <c r="T671" i="1" s="1"/>
  <c r="T672" i="1" a="1"/>
  <c r="T672" i="1" s="1"/>
  <c r="T673" i="1" a="1"/>
  <c r="T673" i="1"/>
  <c r="T674" i="1" a="1"/>
  <c r="T674" i="1" s="1"/>
  <c r="T675" i="1" a="1"/>
  <c r="T675" i="1" s="1"/>
  <c r="T676" i="1" a="1"/>
  <c r="T676" i="1" s="1"/>
  <c r="T677" i="1" a="1"/>
  <c r="T677" i="1" s="1"/>
  <c r="T678" i="1" a="1"/>
  <c r="T678" i="1"/>
  <c r="T679" i="1" a="1"/>
  <c r="T679" i="1"/>
  <c r="T680" i="1" a="1"/>
  <c r="T680" i="1" s="1"/>
  <c r="T681" i="1" a="1"/>
  <c r="T681" i="1" s="1"/>
  <c r="T682" i="1" a="1"/>
  <c r="T682" i="1" s="1"/>
  <c r="T683" i="1" a="1"/>
  <c r="T683" i="1" s="1"/>
  <c r="T684" i="1" a="1"/>
  <c r="T684" i="1" s="1"/>
  <c r="T685" i="1" a="1"/>
  <c r="T685" i="1" s="1"/>
  <c r="T686" i="1" a="1"/>
  <c r="T686" i="1" s="1"/>
  <c r="T687" i="1" a="1"/>
  <c r="T687" i="1" s="1"/>
  <c r="T688" i="1" a="1"/>
  <c r="T688" i="1" s="1"/>
  <c r="T689" i="1" a="1"/>
  <c r="T689" i="1" s="1"/>
  <c r="T690" i="1" a="1"/>
  <c r="T690" i="1" s="1"/>
  <c r="T691" i="1" a="1"/>
  <c r="T691" i="1" s="1"/>
  <c r="T692" i="1" a="1"/>
  <c r="T692" i="1" s="1"/>
  <c r="T693" i="1" a="1"/>
  <c r="T693" i="1" s="1"/>
  <c r="T694" i="1" a="1"/>
  <c r="T694" i="1"/>
  <c r="T695" i="1" a="1"/>
  <c r="T695" i="1" s="1"/>
  <c r="T696" i="1" a="1"/>
  <c r="T696" i="1" s="1"/>
  <c r="T697" i="1" a="1"/>
  <c r="T697" i="1" s="1"/>
  <c r="T698" i="1" a="1"/>
  <c r="T698" i="1" s="1"/>
  <c r="T699" i="1" a="1"/>
  <c r="T699" i="1" s="1"/>
  <c r="T700" i="1" a="1"/>
  <c r="T700" i="1" s="1"/>
  <c r="T701" i="1" a="1"/>
  <c r="T701" i="1" s="1"/>
  <c r="T702" i="1" a="1"/>
  <c r="T702" i="1"/>
  <c r="T703" i="1" a="1"/>
  <c r="T703" i="1" s="1"/>
  <c r="T704" i="1" a="1"/>
  <c r="T704" i="1" s="1"/>
  <c r="T705" i="1" a="1"/>
  <c r="T705" i="1" s="1"/>
  <c r="T706" i="1" a="1"/>
  <c r="T706" i="1" s="1"/>
  <c r="T707" i="1" a="1"/>
  <c r="T707" i="1" s="1"/>
  <c r="T708" i="1" a="1"/>
  <c r="T708" i="1" s="1"/>
  <c r="T709" i="1" a="1"/>
  <c r="T709" i="1" s="1"/>
  <c r="T710" i="1" a="1"/>
  <c r="T710" i="1" s="1"/>
  <c r="T711" i="1" a="1"/>
  <c r="T711" i="1" s="1"/>
  <c r="T712" i="1" a="1"/>
  <c r="T712" i="1"/>
  <c r="T713" i="1" a="1"/>
  <c r="T713" i="1"/>
  <c r="T714" i="1" a="1"/>
  <c r="T714" i="1" s="1"/>
  <c r="T715" i="1" a="1"/>
  <c r="T715" i="1" s="1"/>
  <c r="T716" i="1" a="1"/>
  <c r="T716" i="1" s="1"/>
  <c r="T717" i="1" a="1"/>
  <c r="T717" i="1" s="1"/>
  <c r="T718" i="1" a="1"/>
  <c r="T718" i="1" s="1"/>
  <c r="T719" i="1" a="1"/>
  <c r="T719" i="1" s="1"/>
  <c r="T720" i="1" a="1"/>
  <c r="T720" i="1" s="1"/>
  <c r="T721" i="1" a="1"/>
  <c r="T721" i="1"/>
  <c r="T722" i="1" a="1"/>
  <c r="T722" i="1" s="1"/>
  <c r="T723" i="1" a="1"/>
  <c r="T723" i="1" s="1"/>
  <c r="T724" i="1" a="1"/>
  <c r="T724" i="1" s="1"/>
  <c r="T725" i="1" a="1"/>
  <c r="T725" i="1" s="1"/>
  <c r="T726" i="1" a="1"/>
  <c r="T726" i="1" s="1"/>
  <c r="T727" i="1" a="1"/>
  <c r="T727" i="1" s="1"/>
  <c r="T728" i="1" a="1"/>
  <c r="T728" i="1" s="1"/>
  <c r="T729" i="1" a="1"/>
  <c r="T729" i="1" s="1"/>
  <c r="T730" i="1" a="1"/>
  <c r="T730" i="1" s="1"/>
  <c r="T731" i="1" a="1"/>
  <c r="T731" i="1" s="1"/>
  <c r="T732" i="1" a="1"/>
  <c r="T732" i="1" s="1"/>
  <c r="T733" i="1" a="1"/>
  <c r="T733" i="1" s="1"/>
  <c r="T734" i="1" a="1"/>
  <c r="T734" i="1"/>
  <c r="T735" i="1" a="1"/>
  <c r="T735" i="1" s="1"/>
  <c r="T736" i="1" a="1"/>
  <c r="T736" i="1" s="1"/>
  <c r="T737" i="1" a="1"/>
  <c r="T737" i="1" s="1"/>
  <c r="T738" i="1" a="1"/>
  <c r="T738" i="1" s="1"/>
  <c r="T739" i="1" a="1"/>
  <c r="T739" i="1" s="1"/>
  <c r="T740" i="1" a="1"/>
  <c r="T740" i="1" s="1"/>
  <c r="T741" i="1" a="1"/>
  <c r="T741" i="1" s="1"/>
  <c r="T742" i="1" a="1"/>
  <c r="T742" i="1" s="1"/>
  <c r="T743" i="1" a="1"/>
  <c r="T743" i="1" s="1"/>
  <c r="T744" i="1" a="1"/>
  <c r="T744" i="1" s="1"/>
  <c r="T745" i="1" a="1"/>
  <c r="T745" i="1" s="1"/>
  <c r="T746" i="1" a="1"/>
  <c r="T746" i="1" s="1"/>
  <c r="T747" i="1" a="1"/>
  <c r="T747" i="1"/>
  <c r="T748" i="1" a="1"/>
  <c r="T748" i="1" s="1"/>
  <c r="T749" i="1" a="1"/>
  <c r="T749" i="1" s="1"/>
  <c r="T750" i="1" a="1"/>
  <c r="T750" i="1"/>
  <c r="T751" i="1" a="1"/>
  <c r="T751" i="1" s="1"/>
  <c r="T752" i="1" a="1"/>
  <c r="T752" i="1" s="1"/>
  <c r="T753" i="1" a="1"/>
  <c r="T753" i="1" s="1"/>
  <c r="T754" i="1" a="1"/>
  <c r="T754" i="1" s="1"/>
  <c r="T755" i="1" a="1"/>
  <c r="T755" i="1" s="1"/>
  <c r="T756" i="1" a="1"/>
  <c r="T756" i="1" s="1"/>
  <c r="T757" i="1" a="1"/>
  <c r="T757" i="1" s="1"/>
  <c r="T758" i="1" a="1"/>
  <c r="T758" i="1" s="1"/>
  <c r="T759" i="1" a="1"/>
  <c r="T759" i="1" s="1"/>
  <c r="T760" i="1" a="1"/>
  <c r="T760" i="1" s="1"/>
  <c r="T761" i="1" a="1"/>
  <c r="T761" i="1" s="1"/>
  <c r="T762" i="1" a="1"/>
  <c r="T762" i="1" s="1"/>
  <c r="T763" i="1" a="1"/>
  <c r="T763" i="1" s="1"/>
  <c r="T764" i="1" a="1"/>
  <c r="T764" i="1" s="1"/>
  <c r="T765" i="1" a="1"/>
  <c r="T765" i="1" s="1"/>
  <c r="T766" i="1" a="1"/>
  <c r="T766" i="1" s="1"/>
  <c r="T767" i="1" a="1"/>
  <c r="T767" i="1" s="1"/>
  <c r="T768" i="1" a="1"/>
  <c r="T768" i="1"/>
  <c r="T769" i="1" a="1"/>
  <c r="T769" i="1" s="1"/>
  <c r="T770" i="1" a="1"/>
  <c r="T770" i="1" s="1"/>
  <c r="T771" i="1" a="1"/>
  <c r="T771" i="1" s="1"/>
  <c r="T772" i="1" a="1"/>
  <c r="T772" i="1" s="1"/>
  <c r="T773" i="1" a="1"/>
  <c r="T773" i="1" s="1"/>
  <c r="T774" i="1" a="1"/>
  <c r="T774" i="1" s="1"/>
  <c r="T775" i="1" a="1"/>
  <c r="T775" i="1" s="1"/>
  <c r="T776" i="1" a="1"/>
  <c r="T776" i="1" s="1"/>
  <c r="T777" i="1" a="1"/>
  <c r="T777" i="1" s="1"/>
  <c r="T778" i="1" a="1"/>
  <c r="T778" i="1"/>
  <c r="T779" i="1" a="1"/>
  <c r="T779" i="1"/>
  <c r="T780" i="1" a="1"/>
  <c r="T780" i="1" s="1"/>
  <c r="T781" i="1" a="1"/>
  <c r="T781" i="1" s="1"/>
  <c r="T782" i="1" a="1"/>
  <c r="T782" i="1" s="1"/>
  <c r="T783" i="1" a="1"/>
  <c r="T783" i="1" s="1"/>
  <c r="T784" i="1" a="1"/>
  <c r="T784" i="1" s="1"/>
  <c r="T785" i="1" a="1"/>
  <c r="T785" i="1" s="1"/>
  <c r="T786" i="1" a="1"/>
  <c r="T786" i="1" s="1"/>
  <c r="T787" i="1" a="1"/>
  <c r="T787" i="1" s="1"/>
  <c r="T788" i="1" a="1"/>
  <c r="T788" i="1" s="1"/>
  <c r="T789" i="1" a="1"/>
  <c r="T789" i="1" s="1"/>
  <c r="T790" i="1" a="1"/>
  <c r="T790" i="1" s="1"/>
  <c r="T791" i="1" a="1"/>
  <c r="T791" i="1" s="1"/>
  <c r="T792" i="1" a="1"/>
  <c r="T792" i="1" s="1"/>
  <c r="T793" i="1" a="1"/>
  <c r="T793" i="1"/>
  <c r="T794" i="1" a="1"/>
  <c r="T794" i="1"/>
  <c r="T795" i="1" a="1"/>
  <c r="T795" i="1" s="1"/>
  <c r="T796" i="1" a="1"/>
  <c r="T796" i="1" s="1"/>
  <c r="T797" i="1" a="1"/>
  <c r="T797" i="1" s="1"/>
  <c r="T798" i="1" a="1"/>
  <c r="T798" i="1" s="1"/>
  <c r="T799" i="1" a="1"/>
  <c r="T799" i="1" s="1"/>
  <c r="T800" i="1" a="1"/>
  <c r="T800" i="1" s="1"/>
  <c r="T801" i="1" a="1"/>
  <c r="T801" i="1" s="1"/>
  <c r="T802" i="1" a="1"/>
  <c r="T802" i="1"/>
  <c r="T803" i="1" a="1"/>
  <c r="T803" i="1" s="1"/>
  <c r="T804" i="1" a="1"/>
  <c r="T804" i="1" s="1"/>
  <c r="T805" i="1" a="1"/>
  <c r="T805" i="1" s="1"/>
  <c r="T806" i="1" a="1"/>
  <c r="T806" i="1"/>
  <c r="T807" i="1" a="1"/>
  <c r="T807" i="1"/>
  <c r="T808" i="1" a="1"/>
  <c r="T808" i="1" s="1"/>
  <c r="T809" i="1" a="1"/>
  <c r="T809" i="1" s="1"/>
  <c r="T810" i="1" a="1"/>
  <c r="T810" i="1" s="1"/>
  <c r="T811" i="1" a="1"/>
  <c r="T811" i="1" s="1"/>
  <c r="T812" i="1" a="1"/>
  <c r="T812" i="1" s="1"/>
  <c r="T813" i="1" a="1"/>
  <c r="T813" i="1" s="1"/>
  <c r="T814" i="1" a="1"/>
  <c r="T814" i="1"/>
  <c r="T815" i="1" a="1"/>
  <c r="T815" i="1" s="1"/>
  <c r="T816" i="1" a="1"/>
  <c r="T816" i="1" s="1"/>
  <c r="T817" i="1" a="1"/>
  <c r="T817" i="1" s="1"/>
  <c r="T818" i="1" a="1"/>
  <c r="T818" i="1" s="1"/>
  <c r="T819" i="1" a="1"/>
  <c r="T819" i="1" s="1"/>
  <c r="T820" i="1" a="1"/>
  <c r="T820" i="1" s="1"/>
  <c r="T821" i="1" a="1"/>
  <c r="T821" i="1" s="1"/>
  <c r="T822" i="1" a="1"/>
  <c r="T822" i="1" s="1"/>
  <c r="T823" i="1" a="1"/>
  <c r="T823" i="1" s="1"/>
  <c r="T824" i="1" a="1"/>
  <c r="T824" i="1" s="1"/>
  <c r="T825" i="1" a="1"/>
  <c r="T825" i="1"/>
  <c r="T826" i="1" a="1"/>
  <c r="T826" i="1" s="1"/>
  <c r="T827" i="1" a="1"/>
  <c r="T827" i="1" s="1"/>
  <c r="T828" i="1" a="1"/>
  <c r="T828" i="1" s="1"/>
  <c r="T829" i="1" a="1"/>
  <c r="T829" i="1" s="1"/>
  <c r="T830" i="1" a="1"/>
  <c r="T830" i="1" s="1"/>
  <c r="T831" i="1" a="1"/>
  <c r="T831" i="1" s="1"/>
  <c r="S2" i="1" a="1"/>
  <c r="S2" i="1" s="1"/>
  <c r="S3" i="1" a="1"/>
  <c r="S3" i="1" s="1"/>
  <c r="S4" i="1" a="1"/>
  <c r="S4" i="1" s="1"/>
  <c r="S5" i="1" a="1"/>
  <c r="S5" i="1" s="1"/>
  <c r="S6" i="1" a="1"/>
  <c r="S6" i="1" s="1"/>
  <c r="S7" i="1" a="1"/>
  <c r="S7" i="1" s="1"/>
  <c r="S8" i="1" a="1"/>
  <c r="S8" i="1" s="1"/>
  <c r="S9" i="1" a="1"/>
  <c r="S9" i="1" s="1"/>
  <c r="S10" i="1" a="1"/>
  <c r="S10" i="1" s="1"/>
  <c r="S11" i="1" a="1"/>
  <c r="S11" i="1" s="1"/>
  <c r="S12" i="1" a="1"/>
  <c r="S12" i="1" s="1"/>
  <c r="S13" i="1" a="1"/>
  <c r="S13" i="1" s="1"/>
  <c r="S14" i="1" a="1"/>
  <c r="S14" i="1" s="1"/>
  <c r="S15" i="1" a="1"/>
  <c r="S15" i="1" s="1"/>
  <c r="S16" i="1" a="1"/>
  <c r="S16" i="1" s="1"/>
  <c r="S17" i="1" a="1"/>
  <c r="S17" i="1" s="1"/>
  <c r="S18" i="1" a="1"/>
  <c r="S18" i="1" s="1"/>
  <c r="S19" i="1" a="1"/>
  <c r="S19" i="1" s="1"/>
  <c r="S20" i="1" a="1"/>
  <c r="S20" i="1" s="1"/>
  <c r="S21" i="1" a="1"/>
  <c r="S21" i="1"/>
  <c r="S22" i="1" a="1"/>
  <c r="S22" i="1" s="1"/>
  <c r="S23" i="1" a="1"/>
  <c r="S23" i="1" s="1"/>
  <c r="S24" i="1" a="1"/>
  <c r="S24" i="1" s="1"/>
  <c r="S25" i="1" a="1"/>
  <c r="S25" i="1" s="1"/>
  <c r="S26" i="1" a="1"/>
  <c r="S26" i="1" s="1"/>
  <c r="S27" i="1" a="1"/>
  <c r="S27" i="1" s="1"/>
  <c r="S28" i="1" a="1"/>
  <c r="S28" i="1" s="1"/>
  <c r="S29" i="1" a="1"/>
  <c r="S29" i="1" s="1"/>
  <c r="S30" i="1" a="1"/>
  <c r="S30" i="1" s="1"/>
  <c r="S31" i="1" a="1"/>
  <c r="S31" i="1" s="1"/>
  <c r="S32" i="1" a="1"/>
  <c r="S32" i="1" s="1"/>
  <c r="S33" i="1" a="1"/>
  <c r="S33" i="1"/>
  <c r="S34" i="1" a="1"/>
  <c r="S34" i="1" s="1"/>
  <c r="S35" i="1" a="1"/>
  <c r="S35" i="1" s="1"/>
  <c r="S36" i="1" a="1"/>
  <c r="S36" i="1" s="1"/>
  <c r="S37" i="1" a="1"/>
  <c r="S37" i="1" s="1"/>
  <c r="S38" i="1" a="1"/>
  <c r="S38" i="1" s="1"/>
  <c r="S39" i="1" a="1"/>
  <c r="S39" i="1" s="1"/>
  <c r="S40" i="1" a="1"/>
  <c r="S40" i="1" s="1"/>
  <c r="S41" i="1" a="1"/>
  <c r="S41" i="1" s="1"/>
  <c r="S42" i="1" a="1"/>
  <c r="S42" i="1" s="1"/>
  <c r="S43" i="1" a="1"/>
  <c r="S43" i="1" s="1"/>
  <c r="S44" i="1" a="1"/>
  <c r="S44" i="1" s="1"/>
  <c r="S45" i="1" a="1"/>
  <c r="S45" i="1"/>
  <c r="S46" i="1" a="1"/>
  <c r="S46" i="1" s="1"/>
  <c r="S47" i="1" a="1"/>
  <c r="S47" i="1" s="1"/>
  <c r="S48" i="1" a="1"/>
  <c r="S48" i="1"/>
  <c r="S49" i="1" a="1"/>
  <c r="S49" i="1" s="1"/>
  <c r="S50" i="1" a="1"/>
  <c r="S50" i="1" s="1"/>
  <c r="S51" i="1" a="1"/>
  <c r="S51" i="1" s="1"/>
  <c r="S52" i="1" a="1"/>
  <c r="S52" i="1" s="1"/>
  <c r="S53" i="1" a="1"/>
  <c r="S53" i="1" s="1"/>
  <c r="S54" i="1" a="1"/>
  <c r="S54" i="1" s="1"/>
  <c r="S55" i="1" a="1"/>
  <c r="S55" i="1" s="1"/>
  <c r="S56" i="1" a="1"/>
  <c r="S56" i="1" s="1"/>
  <c r="S57" i="1" a="1"/>
  <c r="S57" i="1" s="1"/>
  <c r="S58" i="1" a="1"/>
  <c r="S58" i="1" s="1"/>
  <c r="S59" i="1" a="1"/>
  <c r="S59" i="1" s="1"/>
  <c r="S60" i="1" a="1"/>
  <c r="S60" i="1" s="1"/>
  <c r="S61" i="1" a="1"/>
  <c r="S61" i="1" s="1"/>
  <c r="S62" i="1" a="1"/>
  <c r="S62" i="1" s="1"/>
  <c r="S63" i="1" a="1"/>
  <c r="S63" i="1" s="1"/>
  <c r="S64" i="1" a="1"/>
  <c r="S64" i="1" s="1"/>
  <c r="S65" i="1" a="1"/>
  <c r="S65" i="1"/>
  <c r="S66" i="1" a="1"/>
  <c r="S66" i="1" s="1"/>
  <c r="S67" i="1" a="1"/>
  <c r="S67" i="1" s="1"/>
  <c r="S68" i="1" a="1"/>
  <c r="S68" i="1" s="1"/>
  <c r="S69" i="1" a="1"/>
  <c r="S69" i="1" s="1"/>
  <c r="S70" i="1" a="1"/>
  <c r="S70" i="1" s="1"/>
  <c r="S71" i="1" a="1"/>
  <c r="S71" i="1" s="1"/>
  <c r="S72" i="1" a="1"/>
  <c r="S72" i="1" s="1"/>
  <c r="S73" i="1" a="1"/>
  <c r="S73" i="1" s="1"/>
  <c r="S74" i="1" a="1"/>
  <c r="S74" i="1" s="1"/>
  <c r="S75" i="1" a="1"/>
  <c r="S75" i="1" s="1"/>
  <c r="S76" i="1" a="1"/>
  <c r="S76" i="1" s="1"/>
  <c r="S77" i="1" a="1"/>
  <c r="S77" i="1" s="1"/>
  <c r="S78" i="1" a="1"/>
  <c r="S78" i="1" s="1"/>
  <c r="S79" i="1" a="1"/>
  <c r="S79" i="1" s="1"/>
  <c r="S80" i="1" a="1"/>
  <c r="S80" i="1" s="1"/>
  <c r="S81" i="1" a="1"/>
  <c r="S81" i="1" s="1"/>
  <c r="S82" i="1" a="1"/>
  <c r="S82" i="1" s="1"/>
  <c r="S83" i="1" a="1"/>
  <c r="S83" i="1" s="1"/>
  <c r="S84" i="1" a="1"/>
  <c r="S84" i="1" s="1"/>
  <c r="S85" i="1" a="1"/>
  <c r="S85" i="1" s="1"/>
  <c r="S86" i="1" a="1"/>
  <c r="S86" i="1" s="1"/>
  <c r="S87" i="1" a="1"/>
  <c r="S87" i="1" s="1"/>
  <c r="S88" i="1" a="1"/>
  <c r="S88" i="1" s="1"/>
  <c r="S89" i="1" a="1"/>
  <c r="S89" i="1" s="1"/>
  <c r="S90" i="1" a="1"/>
  <c r="S90" i="1" s="1"/>
  <c r="S91" i="1" a="1"/>
  <c r="S91" i="1" s="1"/>
  <c r="S92" i="1" a="1"/>
  <c r="S92" i="1" s="1"/>
  <c r="S93" i="1" a="1"/>
  <c r="S93" i="1" s="1"/>
  <c r="S94" i="1" a="1"/>
  <c r="S94" i="1" s="1"/>
  <c r="S95" i="1" a="1"/>
  <c r="S95" i="1" s="1"/>
  <c r="S96" i="1" a="1"/>
  <c r="S96" i="1" s="1"/>
  <c r="S97" i="1" a="1"/>
  <c r="S97" i="1" s="1"/>
  <c r="S98" i="1" a="1"/>
  <c r="S98" i="1" s="1"/>
  <c r="S99" i="1" a="1"/>
  <c r="S99" i="1" s="1"/>
  <c r="S100" i="1" a="1"/>
  <c r="S100" i="1" s="1"/>
  <c r="S101" i="1" a="1"/>
  <c r="S101" i="1"/>
  <c r="S102" i="1" a="1"/>
  <c r="S102" i="1"/>
  <c r="S103" i="1" a="1"/>
  <c r="S103" i="1" s="1"/>
  <c r="S104" i="1" a="1"/>
  <c r="S104" i="1" s="1"/>
  <c r="S105" i="1" a="1"/>
  <c r="S105" i="1" s="1"/>
  <c r="S106" i="1" a="1"/>
  <c r="S106" i="1" s="1"/>
  <c r="S107" i="1" a="1"/>
  <c r="S107" i="1" s="1"/>
  <c r="S108" i="1" a="1"/>
  <c r="S108" i="1" s="1"/>
  <c r="S109" i="1" a="1"/>
  <c r="S109" i="1" s="1"/>
  <c r="S110" i="1" a="1"/>
  <c r="S110" i="1" s="1"/>
  <c r="S111" i="1" a="1"/>
  <c r="S111" i="1" s="1"/>
  <c r="S112" i="1" a="1"/>
  <c r="S112" i="1"/>
  <c r="S113" i="1" a="1"/>
  <c r="S113" i="1" s="1"/>
  <c r="S114" i="1" a="1"/>
  <c r="S114" i="1" s="1"/>
  <c r="S115" i="1" a="1"/>
  <c r="S115" i="1" s="1"/>
  <c r="S116" i="1" a="1"/>
  <c r="S116" i="1" s="1"/>
  <c r="S117" i="1" a="1"/>
  <c r="S117" i="1" s="1"/>
  <c r="S118" i="1" a="1"/>
  <c r="S118" i="1" s="1"/>
  <c r="S119" i="1" a="1"/>
  <c r="S119" i="1" s="1"/>
  <c r="S120" i="1" a="1"/>
  <c r="S120" i="1" s="1"/>
  <c r="S121" i="1" a="1"/>
  <c r="S121" i="1" s="1"/>
  <c r="S122" i="1" a="1"/>
  <c r="S122" i="1" s="1"/>
  <c r="S123" i="1" a="1"/>
  <c r="S123" i="1"/>
  <c r="S124" i="1" a="1"/>
  <c r="S124" i="1" s="1"/>
  <c r="S125" i="1" a="1"/>
  <c r="S125" i="1" s="1"/>
  <c r="S126" i="1" a="1"/>
  <c r="S126" i="1" s="1"/>
  <c r="S127" i="1" a="1"/>
  <c r="S127" i="1"/>
  <c r="S128" i="1" a="1"/>
  <c r="S128" i="1" s="1"/>
  <c r="S129" i="1" a="1"/>
  <c r="S129" i="1" s="1"/>
  <c r="S130" i="1" a="1"/>
  <c r="S130" i="1" s="1"/>
  <c r="S131" i="1" a="1"/>
  <c r="S131" i="1" s="1"/>
  <c r="S132" i="1" a="1"/>
  <c r="S132" i="1" s="1"/>
  <c r="S133" i="1" a="1"/>
  <c r="S133" i="1" s="1"/>
  <c r="S134" i="1" a="1"/>
  <c r="S134" i="1" s="1"/>
  <c r="S135" i="1" a="1"/>
  <c r="S135" i="1" s="1"/>
  <c r="S136" i="1" a="1"/>
  <c r="S136" i="1" s="1"/>
  <c r="S137" i="1" a="1"/>
  <c r="S137" i="1" s="1"/>
  <c r="S138" i="1" a="1"/>
  <c r="S138" i="1" s="1"/>
  <c r="S139" i="1" a="1"/>
  <c r="S139" i="1" s="1"/>
  <c r="S140" i="1" a="1"/>
  <c r="S140" i="1"/>
  <c r="S141" i="1" a="1"/>
  <c r="S141" i="1" s="1"/>
  <c r="S142" i="1" a="1"/>
  <c r="S142" i="1" s="1"/>
  <c r="S143" i="1" a="1"/>
  <c r="S143" i="1" s="1"/>
  <c r="S144" i="1" a="1"/>
  <c r="S144" i="1" s="1"/>
  <c r="S145" i="1" a="1"/>
  <c r="S145" i="1"/>
  <c r="S146" i="1" a="1"/>
  <c r="S146" i="1" s="1"/>
  <c r="S147" i="1" a="1"/>
  <c r="S147" i="1" s="1"/>
  <c r="S148" i="1" a="1"/>
  <c r="S148" i="1" s="1"/>
  <c r="S149" i="1" a="1"/>
  <c r="S149" i="1" s="1"/>
  <c r="S150" i="1" a="1"/>
  <c r="S150" i="1"/>
  <c r="S151" i="1" a="1"/>
  <c r="S151" i="1" s="1"/>
  <c r="S152" i="1" a="1"/>
  <c r="S152" i="1" s="1"/>
  <c r="S153" i="1" a="1"/>
  <c r="S153" i="1" s="1"/>
  <c r="S154" i="1" a="1"/>
  <c r="S154" i="1" s="1"/>
  <c r="S155" i="1" a="1"/>
  <c r="S155" i="1"/>
  <c r="S156" i="1" a="1"/>
  <c r="S156" i="1" s="1"/>
  <c r="S157" i="1" a="1"/>
  <c r="S157" i="1"/>
  <c r="S158" i="1" a="1"/>
  <c r="S158" i="1" s="1"/>
  <c r="S159" i="1" a="1"/>
  <c r="S159" i="1" s="1"/>
  <c r="S160" i="1" a="1"/>
  <c r="S160" i="1"/>
  <c r="S161" i="1" a="1"/>
  <c r="S161" i="1" s="1"/>
  <c r="S162" i="1" a="1"/>
  <c r="S162" i="1" s="1"/>
  <c r="S163" i="1" a="1"/>
  <c r="S163" i="1" s="1"/>
  <c r="S164" i="1" a="1"/>
  <c r="S164" i="1" s="1"/>
  <c r="S165" i="1" a="1"/>
  <c r="S165" i="1" s="1"/>
  <c r="S166" i="1" a="1"/>
  <c r="S166" i="1" s="1"/>
  <c r="S167" i="1" a="1"/>
  <c r="S167" i="1" s="1"/>
  <c r="S168" i="1" a="1"/>
  <c r="S168" i="1" s="1"/>
  <c r="S169" i="1" a="1"/>
  <c r="S169" i="1" s="1"/>
  <c r="S170" i="1" a="1"/>
  <c r="S170" i="1" s="1"/>
  <c r="S171" i="1" a="1"/>
  <c r="S171" i="1" s="1"/>
  <c r="S172" i="1" a="1"/>
  <c r="S172" i="1" s="1"/>
  <c r="S173" i="1" a="1"/>
  <c r="S173" i="1" s="1"/>
  <c r="S174" i="1" a="1"/>
  <c r="S174" i="1" s="1"/>
  <c r="S175" i="1" a="1"/>
  <c r="S175" i="1" s="1"/>
  <c r="S176" i="1" a="1"/>
  <c r="S176" i="1" s="1"/>
  <c r="S177" i="1" a="1"/>
  <c r="S177" i="1" s="1"/>
  <c r="S178" i="1" a="1"/>
  <c r="S178" i="1" s="1"/>
  <c r="S179" i="1" a="1"/>
  <c r="S179" i="1" s="1"/>
  <c r="S180" i="1" a="1"/>
  <c r="S180" i="1" s="1"/>
  <c r="S181" i="1" a="1"/>
  <c r="S181" i="1" s="1"/>
  <c r="S182" i="1" a="1"/>
  <c r="S182" i="1" s="1"/>
  <c r="S183" i="1" a="1"/>
  <c r="S183" i="1" s="1"/>
  <c r="S184" i="1" a="1"/>
  <c r="S184" i="1" s="1"/>
  <c r="S185" i="1" a="1"/>
  <c r="S185" i="1" s="1"/>
  <c r="S186" i="1" a="1"/>
  <c r="S186" i="1" s="1"/>
  <c r="S187" i="1" a="1"/>
  <c r="S187" i="1" s="1"/>
  <c r="S188" i="1" a="1"/>
  <c r="S188" i="1" s="1"/>
  <c r="S189" i="1" a="1"/>
  <c r="S189" i="1" s="1"/>
  <c r="S190" i="1" a="1"/>
  <c r="S190" i="1" s="1"/>
  <c r="S191" i="1" a="1"/>
  <c r="S191" i="1" s="1"/>
  <c r="S192" i="1" a="1"/>
  <c r="S192" i="1" s="1"/>
  <c r="S193" i="1" a="1"/>
  <c r="S193" i="1" s="1"/>
  <c r="S194" i="1" a="1"/>
  <c r="S194" i="1" s="1"/>
  <c r="S195" i="1" a="1"/>
  <c r="S195" i="1" s="1"/>
  <c r="S196" i="1" a="1"/>
  <c r="S196" i="1" s="1"/>
  <c r="S197" i="1" a="1"/>
  <c r="S197" i="1" s="1"/>
  <c r="S198" i="1" a="1"/>
  <c r="S198" i="1" s="1"/>
  <c r="S199" i="1" a="1"/>
  <c r="S199" i="1" s="1"/>
  <c r="S200" i="1" a="1"/>
  <c r="S200" i="1"/>
  <c r="S201" i="1" a="1"/>
  <c r="S201" i="1" s="1"/>
  <c r="S202" i="1" a="1"/>
  <c r="S202" i="1" s="1"/>
  <c r="S203" i="1" a="1"/>
  <c r="S203" i="1" s="1"/>
  <c r="S204" i="1" a="1"/>
  <c r="S204" i="1" s="1"/>
  <c r="S205" i="1" a="1"/>
  <c r="S205" i="1"/>
  <c r="S206" i="1" a="1"/>
  <c r="S206" i="1"/>
  <c r="S207" i="1" a="1"/>
  <c r="S207" i="1" s="1"/>
  <c r="S208" i="1" a="1"/>
  <c r="S208" i="1" s="1"/>
  <c r="S209" i="1" a="1"/>
  <c r="S209" i="1" s="1"/>
  <c r="S210" i="1" a="1"/>
  <c r="S210" i="1" s="1"/>
  <c r="S211" i="1" a="1"/>
  <c r="S211" i="1" s="1"/>
  <c r="S212" i="1" a="1"/>
  <c r="S212" i="1"/>
  <c r="S213" i="1" a="1"/>
  <c r="S213" i="1" s="1"/>
  <c r="S214" i="1" a="1"/>
  <c r="S214" i="1" s="1"/>
  <c r="S215" i="1" a="1"/>
  <c r="S215" i="1" s="1"/>
  <c r="S216" i="1" a="1"/>
  <c r="S216" i="1" s="1"/>
  <c r="S217" i="1" a="1"/>
  <c r="S217" i="1" s="1"/>
  <c r="S218" i="1" a="1"/>
  <c r="S218" i="1" s="1"/>
  <c r="S219" i="1" a="1"/>
  <c r="S219" i="1" s="1"/>
  <c r="S220" i="1" a="1"/>
  <c r="S220" i="1" s="1"/>
  <c r="S221" i="1" a="1"/>
  <c r="S221" i="1" s="1"/>
  <c r="S222" i="1" a="1"/>
  <c r="S222" i="1" s="1"/>
  <c r="S223" i="1" a="1"/>
  <c r="S223" i="1"/>
  <c r="S224" i="1" a="1"/>
  <c r="S224" i="1" s="1"/>
  <c r="S225" i="1" a="1"/>
  <c r="S225" i="1" s="1"/>
  <c r="S226" i="1" a="1"/>
  <c r="S226" i="1" s="1"/>
  <c r="S227" i="1" a="1"/>
  <c r="S227" i="1" s="1"/>
  <c r="S228" i="1" a="1"/>
  <c r="S228" i="1" s="1"/>
  <c r="S229" i="1" a="1"/>
  <c r="S229" i="1" s="1"/>
  <c r="S230" i="1" a="1"/>
  <c r="S230" i="1"/>
  <c r="S231" i="1" a="1"/>
  <c r="S231" i="1" s="1"/>
  <c r="S232" i="1" a="1"/>
  <c r="S232" i="1" s="1"/>
  <c r="S233" i="1" a="1"/>
  <c r="S233" i="1" s="1"/>
  <c r="S234" i="1" a="1"/>
  <c r="S234" i="1" s="1"/>
  <c r="S235" i="1" a="1"/>
  <c r="S235" i="1" s="1"/>
  <c r="S236" i="1" a="1"/>
  <c r="S236" i="1" s="1"/>
  <c r="S237" i="1" a="1"/>
  <c r="S237" i="1" s="1"/>
  <c r="S238" i="1" a="1"/>
  <c r="S238" i="1" s="1"/>
  <c r="S239" i="1" a="1"/>
  <c r="S239" i="1" s="1"/>
  <c r="S240" i="1" a="1"/>
  <c r="S240" i="1" s="1"/>
  <c r="S241" i="1" a="1"/>
  <c r="S241" i="1" s="1"/>
  <c r="S242" i="1" a="1"/>
  <c r="S242" i="1" s="1"/>
  <c r="S243" i="1" a="1"/>
  <c r="S243" i="1" s="1"/>
  <c r="S244" i="1" a="1"/>
  <c r="S244" i="1" s="1"/>
  <c r="S245" i="1" a="1"/>
  <c r="S245" i="1" s="1"/>
  <c r="S246" i="1" a="1"/>
  <c r="S246" i="1"/>
  <c r="S247" i="1" a="1"/>
  <c r="S247" i="1" s="1"/>
  <c r="S248" i="1" a="1"/>
  <c r="S248" i="1" s="1"/>
  <c r="S249" i="1" a="1"/>
  <c r="S249" i="1" s="1"/>
  <c r="S250" i="1" a="1"/>
  <c r="S250" i="1" s="1"/>
  <c r="S251" i="1" a="1"/>
  <c r="S251" i="1" s="1"/>
  <c r="S252" i="1" a="1"/>
  <c r="S252" i="1" s="1"/>
  <c r="S253" i="1" a="1"/>
  <c r="S253" i="1" s="1"/>
  <c r="S254" i="1" a="1"/>
  <c r="S254" i="1" s="1"/>
  <c r="S255" i="1" a="1"/>
  <c r="S255" i="1" s="1"/>
  <c r="S256" i="1" a="1"/>
  <c r="S256" i="1" s="1"/>
  <c r="S257" i="1" a="1"/>
  <c r="S257" i="1" s="1"/>
  <c r="S258" i="1" a="1"/>
  <c r="S258" i="1" s="1"/>
  <c r="S259" i="1" a="1"/>
  <c r="S259" i="1" s="1"/>
  <c r="S260" i="1" a="1"/>
  <c r="S260" i="1" s="1"/>
  <c r="S261" i="1" a="1"/>
  <c r="S261" i="1" s="1"/>
  <c r="S262" i="1" a="1"/>
  <c r="S262" i="1" s="1"/>
  <c r="S263" i="1" a="1"/>
  <c r="S263" i="1" s="1"/>
  <c r="S264" i="1" a="1"/>
  <c r="S264" i="1" s="1"/>
  <c r="S265" i="1" a="1"/>
  <c r="S265" i="1" s="1"/>
  <c r="S266" i="1" a="1"/>
  <c r="S266" i="1" s="1"/>
  <c r="S267" i="1" a="1"/>
  <c r="S267" i="1" s="1"/>
  <c r="S268" i="1" a="1"/>
  <c r="S268" i="1" s="1"/>
  <c r="S269" i="1" a="1"/>
  <c r="S269" i="1" s="1"/>
  <c r="S270" i="1" a="1"/>
  <c r="S270" i="1" s="1"/>
  <c r="S271" i="1" a="1"/>
  <c r="S271" i="1" s="1"/>
  <c r="S272" i="1" a="1"/>
  <c r="S272" i="1" s="1"/>
  <c r="S273" i="1" a="1"/>
  <c r="S273" i="1" s="1"/>
  <c r="S274" i="1" a="1"/>
  <c r="S274" i="1" s="1"/>
  <c r="S275" i="1" a="1"/>
  <c r="S275" i="1" s="1"/>
  <c r="S276" i="1" a="1"/>
  <c r="S276" i="1" s="1"/>
  <c r="S277" i="1" a="1"/>
  <c r="S277" i="1" s="1"/>
  <c r="S278" i="1" a="1"/>
  <c r="S278" i="1" s="1"/>
  <c r="S279" i="1" a="1"/>
  <c r="S279" i="1" s="1"/>
  <c r="S280" i="1" a="1"/>
  <c r="S280" i="1" s="1"/>
  <c r="S281" i="1" a="1"/>
  <c r="S281" i="1" s="1"/>
  <c r="S282" i="1" a="1"/>
  <c r="S282" i="1" s="1"/>
  <c r="S283" i="1" a="1"/>
  <c r="S283" i="1" s="1"/>
  <c r="S284" i="1" a="1"/>
  <c r="S284" i="1" s="1"/>
  <c r="S285" i="1" a="1"/>
  <c r="S285" i="1" s="1"/>
  <c r="S286" i="1" a="1"/>
  <c r="S286" i="1" s="1"/>
  <c r="S287" i="1" a="1"/>
  <c r="S287" i="1" s="1"/>
  <c r="S288" i="1" a="1"/>
  <c r="S288" i="1" s="1"/>
  <c r="S289" i="1" a="1"/>
  <c r="S289" i="1"/>
  <c r="S290" i="1" a="1"/>
  <c r="S290" i="1" s="1"/>
  <c r="S291" i="1" a="1"/>
  <c r="S291" i="1"/>
  <c r="S292" i="1" a="1"/>
  <c r="S292" i="1" s="1"/>
  <c r="S293" i="1" a="1"/>
  <c r="S293" i="1" s="1"/>
  <c r="S294" i="1" a="1"/>
  <c r="S294" i="1" s="1"/>
  <c r="S295" i="1" a="1"/>
  <c r="S295" i="1" s="1"/>
  <c r="S296" i="1" a="1"/>
  <c r="S296" i="1"/>
  <c r="S297" i="1" a="1"/>
  <c r="S297" i="1" s="1"/>
  <c r="S298" i="1" a="1"/>
  <c r="S298" i="1" s="1"/>
  <c r="S299" i="1" a="1"/>
  <c r="S299" i="1" s="1"/>
  <c r="S300" i="1" a="1"/>
  <c r="S300" i="1" s="1"/>
  <c r="S301" i="1" a="1"/>
  <c r="S301" i="1" s="1"/>
  <c r="S302" i="1" a="1"/>
  <c r="S302" i="1" s="1"/>
  <c r="S303" i="1" a="1"/>
  <c r="S303" i="1" s="1"/>
  <c r="S304" i="1" a="1"/>
  <c r="S304" i="1"/>
  <c r="S305" i="1" a="1"/>
  <c r="S305" i="1" s="1"/>
  <c r="S306" i="1" a="1"/>
  <c r="S306" i="1" s="1"/>
  <c r="S307" i="1" a="1"/>
  <c r="S307" i="1" s="1"/>
  <c r="S308" i="1" a="1"/>
  <c r="S308" i="1" s="1"/>
  <c r="S309" i="1" a="1"/>
  <c r="S309" i="1" s="1"/>
  <c r="S310" i="1" a="1"/>
  <c r="S310" i="1" s="1"/>
  <c r="S311" i="1" a="1"/>
  <c r="S311" i="1"/>
  <c r="S312" i="1" a="1"/>
  <c r="S312" i="1" s="1"/>
  <c r="S313" i="1" a="1"/>
  <c r="S313" i="1" s="1"/>
  <c r="S314" i="1" a="1"/>
  <c r="S314" i="1" s="1"/>
  <c r="S315" i="1" a="1"/>
  <c r="S315" i="1"/>
  <c r="S316" i="1" a="1"/>
  <c r="S316" i="1" s="1"/>
  <c r="S317" i="1" a="1"/>
  <c r="S317" i="1"/>
  <c r="S318" i="1" a="1"/>
  <c r="S318" i="1" s="1"/>
  <c r="S319" i="1" a="1"/>
  <c r="S319" i="1" s="1"/>
  <c r="S320" i="1" a="1"/>
  <c r="S320" i="1" s="1"/>
  <c r="S321" i="1" a="1"/>
  <c r="S321" i="1" s="1"/>
  <c r="S322" i="1" a="1"/>
  <c r="S322" i="1" s="1"/>
  <c r="S323" i="1" a="1"/>
  <c r="S323" i="1" s="1"/>
  <c r="S324" i="1" a="1"/>
  <c r="S324" i="1" s="1"/>
  <c r="S325" i="1" a="1"/>
  <c r="S325" i="1" s="1"/>
  <c r="S326" i="1" a="1"/>
  <c r="S326" i="1" s="1"/>
  <c r="S327" i="1" a="1"/>
  <c r="S327" i="1" s="1"/>
  <c r="S328" i="1" a="1"/>
  <c r="S328" i="1"/>
  <c r="S329" i="1" a="1"/>
  <c r="S329" i="1" s="1"/>
  <c r="S330" i="1" a="1"/>
  <c r="S330" i="1" s="1"/>
  <c r="S331" i="1" a="1"/>
  <c r="S331" i="1" s="1"/>
  <c r="S332" i="1" a="1"/>
  <c r="S332" i="1" s="1"/>
  <c r="S333" i="1" a="1"/>
  <c r="S333" i="1" s="1"/>
  <c r="S334" i="1" a="1"/>
  <c r="S334" i="1" s="1"/>
  <c r="S335" i="1" a="1"/>
  <c r="S335" i="1" s="1"/>
  <c r="S336" i="1" a="1"/>
  <c r="S336" i="1" s="1"/>
  <c r="S337" i="1" a="1"/>
  <c r="S337" i="1" s="1"/>
  <c r="S338" i="1" a="1"/>
  <c r="S338" i="1" s="1"/>
  <c r="S339" i="1" a="1"/>
  <c r="S339" i="1" s="1"/>
  <c r="S340" i="1" a="1"/>
  <c r="S340" i="1" s="1"/>
  <c r="S341" i="1" a="1"/>
  <c r="S341" i="1" s="1"/>
  <c r="S342" i="1" a="1"/>
  <c r="S342" i="1" s="1"/>
  <c r="S343" i="1" a="1"/>
  <c r="S343" i="1" s="1"/>
  <c r="S344" i="1" a="1"/>
  <c r="S344" i="1" s="1"/>
  <c r="S345" i="1" a="1"/>
  <c r="S345" i="1" s="1"/>
  <c r="S346" i="1" a="1"/>
  <c r="S346" i="1" s="1"/>
  <c r="S347" i="1" a="1"/>
  <c r="S347" i="1" s="1"/>
  <c r="S348" i="1" a="1"/>
  <c r="S348" i="1" s="1"/>
  <c r="S349" i="1" a="1"/>
  <c r="S349" i="1" s="1"/>
  <c r="S350" i="1" a="1"/>
  <c r="S350" i="1" s="1"/>
  <c r="S351" i="1" a="1"/>
  <c r="S351" i="1"/>
  <c r="S352" i="1" a="1"/>
  <c r="S352" i="1" s="1"/>
  <c r="S353" i="1" a="1"/>
  <c r="S353" i="1" s="1"/>
  <c r="S354" i="1" a="1"/>
  <c r="S354" i="1" s="1"/>
  <c r="S355" i="1" a="1"/>
  <c r="S355" i="1" s="1"/>
  <c r="S356" i="1" a="1"/>
  <c r="S356" i="1"/>
  <c r="S357" i="1" a="1"/>
  <c r="S357" i="1"/>
  <c r="S358" i="1" a="1"/>
  <c r="S358" i="1" s="1"/>
  <c r="S359" i="1" a="1"/>
  <c r="S359" i="1" s="1"/>
  <c r="S360" i="1" a="1"/>
  <c r="S360" i="1" s="1"/>
  <c r="S361" i="1" a="1"/>
  <c r="S361" i="1" s="1"/>
  <c r="S362" i="1" a="1"/>
  <c r="S362" i="1" s="1"/>
  <c r="S363" i="1" a="1"/>
  <c r="S363" i="1" s="1"/>
  <c r="S364" i="1" a="1"/>
  <c r="S364" i="1" s="1"/>
  <c r="S365" i="1" a="1"/>
  <c r="S365" i="1" s="1"/>
  <c r="S366" i="1" a="1"/>
  <c r="S366" i="1" s="1"/>
  <c r="S367" i="1" a="1"/>
  <c r="S367" i="1" s="1"/>
  <c r="S368" i="1" a="1"/>
  <c r="S368" i="1" s="1"/>
  <c r="S369" i="1" a="1"/>
  <c r="S369" i="1" s="1"/>
  <c r="S370" i="1" a="1"/>
  <c r="S370" i="1" s="1"/>
  <c r="S371" i="1" a="1"/>
  <c r="S371" i="1" s="1"/>
  <c r="S372" i="1" a="1"/>
  <c r="S372" i="1" s="1"/>
  <c r="S373" i="1" a="1"/>
  <c r="S373" i="1" s="1"/>
  <c r="S374" i="1" a="1"/>
  <c r="S374" i="1" s="1"/>
  <c r="S375" i="1" a="1"/>
  <c r="S375" i="1" s="1"/>
  <c r="S376" i="1" a="1"/>
  <c r="S376" i="1" s="1"/>
  <c r="S377" i="1" a="1"/>
  <c r="S377" i="1" s="1"/>
  <c r="S378" i="1" a="1"/>
  <c r="S378" i="1" s="1"/>
  <c r="S379" i="1" a="1"/>
  <c r="S379" i="1" s="1"/>
  <c r="S380" i="1" a="1"/>
  <c r="S380" i="1" s="1"/>
  <c r="S381" i="1" a="1"/>
  <c r="S381" i="1" s="1"/>
  <c r="S382" i="1" a="1"/>
  <c r="S382" i="1" s="1"/>
  <c r="S383" i="1" a="1"/>
  <c r="S383" i="1"/>
  <c r="S384" i="1" a="1"/>
  <c r="S384" i="1" s="1"/>
  <c r="S385" i="1" a="1"/>
  <c r="S385" i="1" s="1"/>
  <c r="S386" i="1" a="1"/>
  <c r="S386" i="1" s="1"/>
  <c r="S387" i="1" a="1"/>
  <c r="S387" i="1" s="1"/>
  <c r="S388" i="1" a="1"/>
  <c r="S388" i="1" s="1"/>
  <c r="S389" i="1" a="1"/>
  <c r="S389" i="1" s="1"/>
  <c r="S390" i="1" a="1"/>
  <c r="S390" i="1" s="1"/>
  <c r="S391" i="1" a="1"/>
  <c r="S391" i="1" s="1"/>
  <c r="S392" i="1" a="1"/>
  <c r="S392" i="1" s="1"/>
  <c r="S393" i="1" a="1"/>
  <c r="S393" i="1"/>
  <c r="S394" i="1" a="1"/>
  <c r="S394" i="1" s="1"/>
  <c r="S395" i="1" a="1"/>
  <c r="S395" i="1" s="1"/>
  <c r="S396" i="1" a="1"/>
  <c r="S396" i="1" s="1"/>
  <c r="S397" i="1" a="1"/>
  <c r="S397" i="1" s="1"/>
  <c r="S398" i="1" a="1"/>
  <c r="S398" i="1" s="1"/>
  <c r="S399" i="1" a="1"/>
  <c r="S399" i="1"/>
  <c r="S400" i="1" a="1"/>
  <c r="S400" i="1"/>
  <c r="S401" i="1" a="1"/>
  <c r="S401" i="1" s="1"/>
  <c r="S402" i="1" a="1"/>
  <c r="S402" i="1" s="1"/>
  <c r="S403" i="1" a="1"/>
  <c r="S403" i="1" s="1"/>
  <c r="S404" i="1" a="1"/>
  <c r="S404" i="1" s="1"/>
  <c r="S405" i="1" a="1"/>
  <c r="S405" i="1" s="1"/>
  <c r="S406" i="1" a="1"/>
  <c r="S406" i="1" s="1"/>
  <c r="S407" i="1" a="1"/>
  <c r="S407" i="1" s="1"/>
  <c r="S408" i="1" a="1"/>
  <c r="S408" i="1" s="1"/>
  <c r="S409" i="1" a="1"/>
  <c r="S409" i="1" s="1"/>
  <c r="S410" i="1" a="1"/>
  <c r="S410" i="1" s="1"/>
  <c r="S411" i="1" a="1"/>
  <c r="S411" i="1"/>
  <c r="S412" i="1" a="1"/>
  <c r="S412" i="1" s="1"/>
  <c r="S413" i="1" a="1"/>
  <c r="S413" i="1" s="1"/>
  <c r="S414" i="1" a="1"/>
  <c r="S414" i="1" s="1"/>
  <c r="S415" i="1" a="1"/>
  <c r="S415" i="1"/>
  <c r="S416" i="1" a="1"/>
  <c r="S416" i="1" s="1"/>
  <c r="S417" i="1" a="1"/>
  <c r="S417" i="1" s="1"/>
  <c r="S418" i="1" a="1"/>
  <c r="S418" i="1" s="1"/>
  <c r="S419" i="1" a="1"/>
  <c r="S419" i="1" s="1"/>
  <c r="S420" i="1" a="1"/>
  <c r="S420" i="1" s="1"/>
  <c r="S421" i="1" a="1"/>
  <c r="S421" i="1" s="1"/>
  <c r="S422" i="1" a="1"/>
  <c r="S422" i="1"/>
  <c r="S423" i="1" a="1"/>
  <c r="S423" i="1" s="1"/>
  <c r="S424" i="1" a="1"/>
  <c r="S424" i="1" s="1"/>
  <c r="S425" i="1" a="1"/>
  <c r="S425" i="1"/>
  <c r="S426" i="1" a="1"/>
  <c r="S426" i="1" s="1"/>
  <c r="S427" i="1" a="1"/>
  <c r="S427" i="1"/>
  <c r="S428" i="1" a="1"/>
  <c r="S428" i="1" s="1"/>
  <c r="S429" i="1" a="1"/>
  <c r="S429" i="1" s="1"/>
  <c r="S430" i="1" a="1"/>
  <c r="S430" i="1" s="1"/>
  <c r="S431" i="1" a="1"/>
  <c r="S431" i="1" s="1"/>
  <c r="S432" i="1" a="1"/>
  <c r="S432" i="1" s="1"/>
  <c r="S433" i="1" a="1"/>
  <c r="S433" i="1"/>
  <c r="S434" i="1" a="1"/>
  <c r="S434" i="1" s="1"/>
  <c r="S435" i="1" a="1"/>
  <c r="S435" i="1" s="1"/>
  <c r="S436" i="1" a="1"/>
  <c r="S436" i="1" s="1"/>
  <c r="S437" i="1" a="1"/>
  <c r="S437" i="1" s="1"/>
  <c r="S438" i="1" a="1"/>
  <c r="S438" i="1" s="1"/>
  <c r="S439" i="1" a="1"/>
  <c r="S439" i="1" s="1"/>
  <c r="S440" i="1" a="1"/>
  <c r="S440" i="1"/>
  <c r="S441" i="1" a="1"/>
  <c r="S441" i="1" s="1"/>
  <c r="S442" i="1" a="1"/>
  <c r="S442" i="1" s="1"/>
  <c r="S443" i="1" a="1"/>
  <c r="S443" i="1" s="1"/>
  <c r="S444" i="1" a="1"/>
  <c r="S444" i="1" s="1"/>
  <c r="S445" i="1" a="1"/>
  <c r="S445" i="1" s="1"/>
  <c r="S446" i="1" a="1"/>
  <c r="S446" i="1" s="1"/>
  <c r="S447" i="1" a="1"/>
  <c r="S447" i="1" s="1"/>
  <c r="S448" i="1" a="1"/>
  <c r="S448" i="1" s="1"/>
  <c r="S449" i="1" a="1"/>
  <c r="S449" i="1"/>
  <c r="S450" i="1" a="1"/>
  <c r="S450" i="1" s="1"/>
  <c r="S451" i="1" a="1"/>
  <c r="S451" i="1" s="1"/>
  <c r="S452" i="1" a="1"/>
  <c r="S452" i="1" s="1"/>
  <c r="S453" i="1" a="1"/>
  <c r="S453" i="1" s="1"/>
  <c r="S454" i="1" a="1"/>
  <c r="S454" i="1" s="1"/>
  <c r="S455" i="1" a="1"/>
  <c r="S455" i="1" s="1"/>
  <c r="S456" i="1" a="1"/>
  <c r="S456" i="1" s="1"/>
  <c r="S457" i="1" a="1"/>
  <c r="S457" i="1" s="1"/>
  <c r="S458" i="1" a="1"/>
  <c r="S458" i="1" s="1"/>
  <c r="S459" i="1" a="1"/>
  <c r="S459" i="1" s="1"/>
  <c r="S460" i="1" a="1"/>
  <c r="S460" i="1" s="1"/>
  <c r="S461" i="1" a="1"/>
  <c r="S461" i="1" s="1"/>
  <c r="S462" i="1" a="1"/>
  <c r="S462" i="1" s="1"/>
  <c r="S463" i="1" a="1"/>
  <c r="S463" i="1" s="1"/>
  <c r="S464" i="1" a="1"/>
  <c r="S464" i="1" s="1"/>
  <c r="S465" i="1" a="1"/>
  <c r="S465" i="1" s="1"/>
  <c r="S466" i="1" a="1"/>
  <c r="S466" i="1" s="1"/>
  <c r="S467" i="1" a="1"/>
  <c r="S467" i="1" s="1"/>
  <c r="S468" i="1" a="1"/>
  <c r="S468" i="1" s="1"/>
  <c r="S469" i="1" a="1"/>
  <c r="S469" i="1" s="1"/>
  <c r="S470" i="1" a="1"/>
  <c r="S470" i="1"/>
  <c r="S471" i="1" a="1"/>
  <c r="S471" i="1" s="1"/>
  <c r="S472" i="1" a="1"/>
  <c r="S472" i="1" s="1"/>
  <c r="S473" i="1" a="1"/>
  <c r="S473" i="1" s="1"/>
  <c r="S474" i="1" a="1"/>
  <c r="S474" i="1" s="1"/>
  <c r="S475" i="1" a="1"/>
  <c r="S475" i="1" s="1"/>
  <c r="S476" i="1" a="1"/>
  <c r="S476" i="1"/>
  <c r="S477" i="1" a="1"/>
  <c r="S477" i="1" s="1"/>
  <c r="S478" i="1" a="1"/>
  <c r="S478" i="1" s="1"/>
  <c r="S479" i="1" a="1"/>
  <c r="S479" i="1" s="1"/>
  <c r="S480" i="1" a="1"/>
  <c r="S480" i="1" s="1"/>
  <c r="S481" i="1" a="1"/>
  <c r="S481" i="1"/>
  <c r="S482" i="1" a="1"/>
  <c r="S482" i="1" s="1"/>
  <c r="S483" i="1" a="1"/>
  <c r="S483" i="1" s="1"/>
  <c r="S484" i="1" a="1"/>
  <c r="S484" i="1" s="1"/>
  <c r="S485" i="1" a="1"/>
  <c r="S485" i="1" s="1"/>
  <c r="S486" i="1" a="1"/>
  <c r="S486" i="1"/>
  <c r="S487" i="1" a="1"/>
  <c r="S487" i="1" s="1"/>
  <c r="S488" i="1" a="1"/>
  <c r="S488" i="1" s="1"/>
  <c r="S489" i="1" a="1"/>
  <c r="S489" i="1" s="1"/>
  <c r="S490" i="1" a="1"/>
  <c r="S490" i="1" s="1"/>
  <c r="S491" i="1" a="1"/>
  <c r="S491" i="1" s="1"/>
  <c r="S492" i="1" a="1"/>
  <c r="S492" i="1" s="1"/>
  <c r="S493" i="1" a="1"/>
  <c r="S493" i="1" s="1"/>
  <c r="S494" i="1" a="1"/>
  <c r="S494" i="1" s="1"/>
  <c r="S495" i="1" a="1"/>
  <c r="S495" i="1" s="1"/>
  <c r="S496" i="1" a="1"/>
  <c r="S496" i="1" s="1"/>
  <c r="S497" i="1" a="1"/>
  <c r="S497" i="1"/>
  <c r="S498" i="1" a="1"/>
  <c r="S498" i="1" s="1"/>
  <c r="S499" i="1" a="1"/>
  <c r="S499" i="1"/>
  <c r="S500" i="1" a="1"/>
  <c r="S500" i="1" s="1"/>
  <c r="S501" i="1" a="1"/>
  <c r="S501" i="1" s="1"/>
  <c r="S502" i="1" a="1"/>
  <c r="S502" i="1" s="1"/>
  <c r="S503" i="1" a="1"/>
  <c r="S503" i="1" s="1"/>
  <c r="S504" i="1" a="1"/>
  <c r="S504" i="1" s="1"/>
  <c r="S505" i="1" a="1"/>
  <c r="S505" i="1" s="1"/>
  <c r="S506" i="1" a="1"/>
  <c r="S506" i="1" s="1"/>
  <c r="S507" i="1" a="1"/>
  <c r="S507" i="1" s="1"/>
  <c r="S508" i="1" a="1"/>
  <c r="S508" i="1" s="1"/>
  <c r="S509" i="1" a="1"/>
  <c r="S509" i="1" s="1"/>
  <c r="S510" i="1" a="1"/>
  <c r="S510" i="1" s="1"/>
  <c r="S511" i="1" a="1"/>
  <c r="S511" i="1" s="1"/>
  <c r="S512" i="1" a="1"/>
  <c r="S512" i="1" s="1"/>
  <c r="S513" i="1" a="1"/>
  <c r="S513" i="1" s="1"/>
  <c r="S514" i="1" a="1"/>
  <c r="S514" i="1" s="1"/>
  <c r="S515" i="1" a="1"/>
  <c r="S515" i="1" s="1"/>
  <c r="S516" i="1" a="1"/>
  <c r="S516" i="1" s="1"/>
  <c r="S517" i="1" a="1"/>
  <c r="S517" i="1" s="1"/>
  <c r="S518" i="1" a="1"/>
  <c r="S518" i="1" s="1"/>
  <c r="S519" i="1" a="1"/>
  <c r="S519" i="1" s="1"/>
  <c r="S520" i="1" a="1"/>
  <c r="S520" i="1" s="1"/>
  <c r="S521" i="1" a="1"/>
  <c r="S521" i="1" s="1"/>
  <c r="S522" i="1" a="1"/>
  <c r="S522" i="1" s="1"/>
  <c r="S523" i="1" a="1"/>
  <c r="S523" i="1" s="1"/>
  <c r="S524" i="1" a="1"/>
  <c r="S524" i="1" s="1"/>
  <c r="S525" i="1" a="1"/>
  <c r="S525" i="1" s="1"/>
  <c r="S526" i="1" a="1"/>
  <c r="S526" i="1" s="1"/>
  <c r="S527" i="1" a="1"/>
  <c r="S527" i="1" s="1"/>
  <c r="S528" i="1" a="1"/>
  <c r="S528" i="1" s="1"/>
  <c r="S529" i="1" a="1"/>
  <c r="S529" i="1" s="1"/>
  <c r="S530" i="1" a="1"/>
  <c r="S530" i="1" s="1"/>
  <c r="S531" i="1" a="1"/>
  <c r="S531" i="1" s="1"/>
  <c r="S532" i="1" a="1"/>
  <c r="S532" i="1" s="1"/>
  <c r="S533" i="1" a="1"/>
  <c r="S533" i="1" s="1"/>
  <c r="S534" i="1" a="1"/>
  <c r="S534" i="1" s="1"/>
  <c r="S535" i="1" a="1"/>
  <c r="S535" i="1" s="1"/>
  <c r="S536" i="1" a="1"/>
  <c r="S536" i="1" s="1"/>
  <c r="S537" i="1" a="1"/>
  <c r="S537" i="1" s="1"/>
  <c r="S538" i="1" a="1"/>
  <c r="S538" i="1" s="1"/>
  <c r="S539" i="1" a="1"/>
  <c r="S539" i="1" s="1"/>
  <c r="S540" i="1" a="1"/>
  <c r="S540" i="1" s="1"/>
  <c r="S541" i="1" a="1"/>
  <c r="S541" i="1" s="1"/>
  <c r="S542" i="1" a="1"/>
  <c r="S542" i="1" s="1"/>
  <c r="S543" i="1" a="1"/>
  <c r="S543" i="1" s="1"/>
  <c r="S544" i="1" a="1"/>
  <c r="S544" i="1" s="1"/>
  <c r="S545" i="1" a="1"/>
  <c r="S545" i="1"/>
  <c r="S546" i="1" a="1"/>
  <c r="S546" i="1" s="1"/>
  <c r="S547" i="1" a="1"/>
  <c r="S547" i="1" s="1"/>
  <c r="S548" i="1" a="1"/>
  <c r="S548" i="1" s="1"/>
  <c r="S549" i="1" a="1"/>
  <c r="S549" i="1" s="1"/>
  <c r="S550" i="1" a="1"/>
  <c r="S550" i="1" s="1"/>
  <c r="S551" i="1" a="1"/>
  <c r="S551" i="1" s="1"/>
  <c r="S552" i="1" a="1"/>
  <c r="S552" i="1" s="1"/>
  <c r="S553" i="1" a="1"/>
  <c r="S553" i="1" s="1"/>
  <c r="S554" i="1" a="1"/>
  <c r="S554" i="1" s="1"/>
  <c r="S555" i="1" a="1"/>
  <c r="S555" i="1" s="1"/>
  <c r="S556" i="1" a="1"/>
  <c r="S556" i="1" s="1"/>
  <c r="S557" i="1" a="1"/>
  <c r="S557" i="1" s="1"/>
  <c r="S558" i="1" a="1"/>
  <c r="S558" i="1" s="1"/>
  <c r="S559" i="1" a="1"/>
  <c r="S559" i="1" s="1"/>
  <c r="S560" i="1" a="1"/>
  <c r="S560" i="1" s="1"/>
  <c r="S561" i="1" a="1"/>
  <c r="S561" i="1" s="1"/>
  <c r="S562" i="1" a="1"/>
  <c r="S562" i="1" s="1"/>
  <c r="S563" i="1" a="1"/>
  <c r="S563" i="1" s="1"/>
  <c r="S564" i="1" a="1"/>
  <c r="S564" i="1" s="1"/>
  <c r="S565" i="1" a="1"/>
  <c r="S565" i="1" s="1"/>
  <c r="S566" i="1" a="1"/>
  <c r="S566" i="1" s="1"/>
  <c r="S567" i="1" a="1"/>
  <c r="S567" i="1" s="1"/>
  <c r="S568" i="1" a="1"/>
  <c r="S568" i="1" s="1"/>
  <c r="S569" i="1" a="1"/>
  <c r="S569" i="1" s="1"/>
  <c r="S570" i="1" a="1"/>
  <c r="S570" i="1" s="1"/>
  <c r="S571" i="1" a="1"/>
  <c r="S571" i="1" s="1"/>
  <c r="S572" i="1" a="1"/>
  <c r="S572" i="1"/>
  <c r="S573" i="1" a="1"/>
  <c r="S573" i="1"/>
  <c r="S574" i="1" a="1"/>
  <c r="S574" i="1" s="1"/>
  <c r="S575" i="1" a="1"/>
  <c r="S575" i="1" s="1"/>
  <c r="S576" i="1" a="1"/>
  <c r="S576" i="1" s="1"/>
  <c r="S577" i="1" a="1"/>
  <c r="S577" i="1" s="1"/>
  <c r="S578" i="1" a="1"/>
  <c r="S578" i="1" s="1"/>
  <c r="S579" i="1" a="1"/>
  <c r="S579" i="1" s="1"/>
  <c r="S580" i="1" a="1"/>
  <c r="S580" i="1" s="1"/>
  <c r="S581" i="1" a="1"/>
  <c r="S581" i="1" s="1"/>
  <c r="S582" i="1" a="1"/>
  <c r="S582" i="1" s="1"/>
  <c r="S583" i="1" a="1"/>
  <c r="S583" i="1" s="1"/>
  <c r="S584" i="1" a="1"/>
  <c r="S584" i="1" s="1"/>
  <c r="S585" i="1" a="1"/>
  <c r="S585" i="1" s="1"/>
  <c r="S586" i="1" a="1"/>
  <c r="S586" i="1" s="1"/>
  <c r="S587" i="1" a="1"/>
  <c r="S587" i="1"/>
  <c r="S588" i="1" a="1"/>
  <c r="S588" i="1" s="1"/>
  <c r="S589" i="1" a="1"/>
  <c r="S589" i="1" s="1"/>
  <c r="S590" i="1" a="1"/>
  <c r="S590" i="1" s="1"/>
  <c r="S591" i="1" a="1"/>
  <c r="S591" i="1" s="1"/>
  <c r="S592" i="1" a="1"/>
  <c r="S592" i="1" s="1"/>
  <c r="S593" i="1" a="1"/>
  <c r="S593" i="1" s="1"/>
  <c r="S594" i="1" a="1"/>
  <c r="S594" i="1" s="1"/>
  <c r="S595" i="1" a="1"/>
  <c r="S595" i="1" s="1"/>
  <c r="S596" i="1" a="1"/>
  <c r="S596" i="1" s="1"/>
  <c r="S597" i="1" a="1"/>
  <c r="S597" i="1" s="1"/>
  <c r="S598" i="1" a="1"/>
  <c r="S598" i="1" s="1"/>
  <c r="S599" i="1" a="1"/>
  <c r="S599" i="1" s="1"/>
  <c r="S600" i="1" a="1"/>
  <c r="S600" i="1" s="1"/>
  <c r="S601" i="1" a="1"/>
  <c r="S601" i="1" s="1"/>
  <c r="S602" i="1" a="1"/>
  <c r="S602" i="1" s="1"/>
  <c r="S603" i="1" a="1"/>
  <c r="S603" i="1" s="1"/>
  <c r="S604" i="1" a="1"/>
  <c r="S604" i="1" s="1"/>
  <c r="S605" i="1" a="1"/>
  <c r="S605" i="1" s="1"/>
  <c r="S606" i="1" a="1"/>
  <c r="S606" i="1" s="1"/>
  <c r="S607" i="1" a="1"/>
  <c r="S607" i="1" s="1"/>
  <c r="S608" i="1" a="1"/>
  <c r="S608" i="1" s="1"/>
  <c r="S609" i="1" a="1"/>
  <c r="S609" i="1" s="1"/>
  <c r="S610" i="1" a="1"/>
  <c r="S610" i="1" s="1"/>
  <c r="S611" i="1" a="1"/>
  <c r="S611" i="1" s="1"/>
  <c r="S612" i="1" a="1"/>
  <c r="S612" i="1"/>
  <c r="S613" i="1" a="1"/>
  <c r="S613" i="1" s="1"/>
  <c r="S614" i="1" a="1"/>
  <c r="S614" i="1" s="1"/>
  <c r="S615" i="1" a="1"/>
  <c r="S615" i="1" s="1"/>
  <c r="S616" i="1" a="1"/>
  <c r="S616" i="1" s="1"/>
  <c r="S617" i="1" a="1"/>
  <c r="S617" i="1" s="1"/>
  <c r="S618" i="1" a="1"/>
  <c r="S618" i="1" s="1"/>
  <c r="S619" i="1" a="1"/>
  <c r="S619" i="1" s="1"/>
  <c r="S620" i="1" a="1"/>
  <c r="S620" i="1"/>
  <c r="S621" i="1" a="1"/>
  <c r="S621" i="1"/>
  <c r="S622" i="1" a="1"/>
  <c r="S622" i="1"/>
  <c r="S623" i="1" a="1"/>
  <c r="S623" i="1" s="1"/>
  <c r="S624" i="1" a="1"/>
  <c r="S624" i="1" s="1"/>
  <c r="S625" i="1" a="1"/>
  <c r="S625" i="1" s="1"/>
  <c r="S626" i="1" a="1"/>
  <c r="S626" i="1" s="1"/>
  <c r="S627" i="1" a="1"/>
  <c r="S627" i="1" s="1"/>
  <c r="S628" i="1" a="1"/>
  <c r="S628" i="1" s="1"/>
  <c r="S629" i="1" a="1"/>
  <c r="S629" i="1" s="1"/>
  <c r="S630" i="1" a="1"/>
  <c r="S630" i="1" s="1"/>
  <c r="S631" i="1" a="1"/>
  <c r="S631" i="1" s="1"/>
  <c r="S632" i="1" a="1"/>
  <c r="S632" i="1" s="1"/>
  <c r="S633" i="1" a="1"/>
  <c r="S633" i="1" s="1"/>
  <c r="S634" i="1" a="1"/>
  <c r="S634" i="1" s="1"/>
  <c r="S635" i="1" a="1"/>
  <c r="S635" i="1"/>
  <c r="S636" i="1" a="1"/>
  <c r="S636" i="1" s="1"/>
  <c r="S637" i="1" a="1"/>
  <c r="S637" i="1" s="1"/>
  <c r="S638" i="1" a="1"/>
  <c r="S638" i="1"/>
  <c r="S639" i="1" a="1"/>
  <c r="S639" i="1" s="1"/>
  <c r="S640" i="1" a="1"/>
  <c r="S640" i="1" s="1"/>
  <c r="S641" i="1" a="1"/>
  <c r="S641" i="1" s="1"/>
  <c r="S642" i="1" a="1"/>
  <c r="S642" i="1" s="1"/>
  <c r="S643" i="1" a="1"/>
  <c r="S643" i="1" s="1"/>
  <c r="S644" i="1" a="1"/>
  <c r="S644" i="1"/>
  <c r="S645" i="1" a="1"/>
  <c r="S645" i="1" s="1"/>
  <c r="S646" i="1" a="1"/>
  <c r="S646" i="1" s="1"/>
  <c r="S647" i="1" a="1"/>
  <c r="S647" i="1"/>
  <c r="S648" i="1" a="1"/>
  <c r="S648" i="1" s="1"/>
  <c r="S649" i="1" a="1"/>
  <c r="S649" i="1" s="1"/>
  <c r="S650" i="1" a="1"/>
  <c r="S650" i="1" s="1"/>
  <c r="S651" i="1" a="1"/>
  <c r="S651" i="1" s="1"/>
  <c r="S652" i="1" a="1"/>
  <c r="S652" i="1" s="1"/>
  <c r="S653" i="1" a="1"/>
  <c r="S653" i="1" s="1"/>
  <c r="S654" i="1" a="1"/>
  <c r="S654" i="1" s="1"/>
  <c r="S655" i="1" a="1"/>
  <c r="S655" i="1" s="1"/>
  <c r="S656" i="1" a="1"/>
  <c r="S656" i="1" s="1"/>
  <c r="S657" i="1" a="1"/>
  <c r="S657" i="1" s="1"/>
  <c r="S658" i="1" a="1"/>
  <c r="S658" i="1" s="1"/>
  <c r="S659" i="1" a="1"/>
  <c r="S659" i="1" s="1"/>
  <c r="S660" i="1" a="1"/>
  <c r="S660" i="1" s="1"/>
  <c r="S661" i="1" a="1"/>
  <c r="S661" i="1" s="1"/>
  <c r="S662" i="1" a="1"/>
  <c r="S662" i="1" s="1"/>
  <c r="S663" i="1" a="1"/>
  <c r="S663" i="1" s="1"/>
  <c r="S664" i="1" a="1"/>
  <c r="S664" i="1" s="1"/>
  <c r="S665" i="1" a="1"/>
  <c r="S665" i="1" s="1"/>
  <c r="S666" i="1" a="1"/>
  <c r="S666" i="1" s="1"/>
  <c r="S667" i="1" a="1"/>
  <c r="S667" i="1" s="1"/>
  <c r="S668" i="1" a="1"/>
  <c r="S668" i="1" s="1"/>
  <c r="S669" i="1" a="1"/>
  <c r="S669" i="1" s="1"/>
  <c r="S670" i="1" a="1"/>
  <c r="S670" i="1" s="1"/>
  <c r="S671" i="1" a="1"/>
  <c r="S671" i="1" s="1"/>
  <c r="S672" i="1" a="1"/>
  <c r="S672" i="1" s="1"/>
  <c r="S673" i="1" a="1"/>
  <c r="S673" i="1" s="1"/>
  <c r="S674" i="1" a="1"/>
  <c r="S674" i="1" s="1"/>
  <c r="S675" i="1" a="1"/>
  <c r="S675" i="1" s="1"/>
  <c r="S676" i="1" a="1"/>
  <c r="S676" i="1" s="1"/>
  <c r="S677" i="1" a="1"/>
  <c r="S677" i="1" s="1"/>
  <c r="S678" i="1" a="1"/>
  <c r="S678" i="1" s="1"/>
  <c r="S679" i="1" a="1"/>
  <c r="S679" i="1" s="1"/>
  <c r="S680" i="1" a="1"/>
  <c r="S680" i="1" s="1"/>
  <c r="S681" i="1" a="1"/>
  <c r="S681" i="1" s="1"/>
  <c r="S682" i="1" a="1"/>
  <c r="S682" i="1" s="1"/>
  <c r="S683" i="1" a="1"/>
  <c r="S683" i="1" s="1"/>
  <c r="S684" i="1" a="1"/>
  <c r="S684" i="1" s="1"/>
  <c r="S685" i="1" a="1"/>
  <c r="S685" i="1" s="1"/>
  <c r="S686" i="1" a="1"/>
  <c r="S686" i="1" s="1"/>
  <c r="S687" i="1" a="1"/>
  <c r="S687" i="1" s="1"/>
  <c r="S688" i="1" a="1"/>
  <c r="S688" i="1" s="1"/>
  <c r="S689" i="1" a="1"/>
  <c r="S689" i="1"/>
  <c r="S690" i="1" a="1"/>
  <c r="S690" i="1"/>
  <c r="S691" i="1" a="1"/>
  <c r="S691" i="1" s="1"/>
  <c r="S692" i="1" a="1"/>
  <c r="S692" i="1" s="1"/>
  <c r="S693" i="1" a="1"/>
  <c r="S693" i="1" s="1"/>
  <c r="S694" i="1" a="1"/>
  <c r="S694" i="1" s="1"/>
  <c r="S695" i="1" a="1"/>
  <c r="S695" i="1" s="1"/>
  <c r="S696" i="1" a="1"/>
  <c r="S696" i="1" s="1"/>
  <c r="S697" i="1" a="1"/>
  <c r="S697" i="1" s="1"/>
  <c r="S698" i="1" a="1"/>
  <c r="S698" i="1" s="1"/>
  <c r="S699" i="1" a="1"/>
  <c r="S699" i="1" s="1"/>
  <c r="S700" i="1" a="1"/>
  <c r="S700" i="1" s="1"/>
  <c r="S701" i="1" a="1"/>
  <c r="S701" i="1" s="1"/>
  <c r="S702" i="1" a="1"/>
  <c r="S702" i="1" s="1"/>
  <c r="S703" i="1" a="1"/>
  <c r="S703" i="1"/>
  <c r="S704" i="1" a="1"/>
  <c r="S704" i="1" s="1"/>
  <c r="S705" i="1" a="1"/>
  <c r="S705" i="1" s="1"/>
  <c r="S706" i="1" a="1"/>
  <c r="S706" i="1" s="1"/>
  <c r="S707" i="1" a="1"/>
  <c r="S707" i="1" s="1"/>
  <c r="S708" i="1" a="1"/>
  <c r="S708" i="1" s="1"/>
  <c r="S709" i="1" a="1"/>
  <c r="S709" i="1" s="1"/>
  <c r="S710" i="1" a="1"/>
  <c r="S710" i="1"/>
  <c r="S711" i="1" a="1"/>
  <c r="S711" i="1" s="1"/>
  <c r="S712" i="1" a="1"/>
  <c r="S712" i="1" s="1"/>
  <c r="S713" i="1" a="1"/>
  <c r="S713" i="1" s="1"/>
  <c r="S714" i="1" a="1"/>
  <c r="S714" i="1" s="1"/>
  <c r="S715" i="1" a="1"/>
  <c r="S715" i="1" s="1"/>
  <c r="S716" i="1" a="1"/>
  <c r="S716" i="1" s="1"/>
  <c r="S717" i="1" a="1"/>
  <c r="S717" i="1" s="1"/>
  <c r="S718" i="1" a="1"/>
  <c r="S718" i="1" s="1"/>
  <c r="S719" i="1" a="1"/>
  <c r="S719" i="1"/>
  <c r="S720" i="1" a="1"/>
  <c r="S720" i="1" s="1"/>
  <c r="S721" i="1" a="1"/>
  <c r="S721" i="1" s="1"/>
  <c r="S722" i="1" a="1"/>
  <c r="S722" i="1" s="1"/>
  <c r="S723" i="1" a="1"/>
  <c r="S723" i="1" s="1"/>
  <c r="S724" i="1" a="1"/>
  <c r="S724" i="1" s="1"/>
  <c r="S725" i="1" a="1"/>
  <c r="S725" i="1" s="1"/>
  <c r="S726" i="1" a="1"/>
  <c r="S726" i="1" s="1"/>
  <c r="S727" i="1" a="1"/>
  <c r="S727" i="1" s="1"/>
  <c r="S728" i="1" a="1"/>
  <c r="S728" i="1" s="1"/>
  <c r="S729" i="1" a="1"/>
  <c r="S729" i="1" s="1"/>
  <c r="S730" i="1" a="1"/>
  <c r="S730" i="1" s="1"/>
  <c r="S731" i="1" a="1"/>
  <c r="S731" i="1" s="1"/>
  <c r="S732" i="1" a="1"/>
  <c r="S732" i="1" s="1"/>
  <c r="S733" i="1" a="1"/>
  <c r="S733" i="1" s="1"/>
  <c r="S734" i="1" a="1"/>
  <c r="S734" i="1" s="1"/>
  <c r="S735" i="1" a="1"/>
  <c r="S735" i="1" s="1"/>
  <c r="S736" i="1" a="1"/>
  <c r="S736" i="1" s="1"/>
  <c r="S737" i="1" a="1"/>
  <c r="S737" i="1" s="1"/>
  <c r="S738" i="1" a="1"/>
  <c r="S738" i="1" s="1"/>
  <c r="S739" i="1" a="1"/>
  <c r="S739" i="1" s="1"/>
  <c r="S740" i="1" a="1"/>
  <c r="S740" i="1" s="1"/>
  <c r="S741" i="1" a="1"/>
  <c r="S741" i="1" s="1"/>
  <c r="S742" i="1" a="1"/>
  <c r="S742" i="1" s="1"/>
  <c r="S743" i="1" a="1"/>
  <c r="S743" i="1" s="1"/>
  <c r="S744" i="1" a="1"/>
  <c r="S744" i="1" s="1"/>
  <c r="S745" i="1" a="1"/>
  <c r="S745" i="1" s="1"/>
  <c r="S746" i="1" a="1"/>
  <c r="S746" i="1"/>
  <c r="S747" i="1" a="1"/>
  <c r="S747" i="1" s="1"/>
  <c r="S748" i="1" a="1"/>
  <c r="S748" i="1" s="1"/>
  <c r="S749" i="1" a="1"/>
  <c r="S749" i="1" s="1"/>
  <c r="S750" i="1" a="1"/>
  <c r="S750" i="1" s="1"/>
  <c r="S751" i="1" a="1"/>
  <c r="S751" i="1" s="1"/>
  <c r="S752" i="1" a="1"/>
  <c r="S752" i="1" s="1"/>
  <c r="S753" i="1" a="1"/>
  <c r="S753" i="1" s="1"/>
  <c r="S754" i="1" a="1"/>
  <c r="S754" i="1" s="1"/>
  <c r="S755" i="1" a="1"/>
  <c r="S755" i="1" s="1"/>
  <c r="S756" i="1" a="1"/>
  <c r="S756" i="1" s="1"/>
  <c r="S757" i="1" a="1"/>
  <c r="S757" i="1" s="1"/>
  <c r="S758" i="1" a="1"/>
  <c r="S758" i="1" s="1"/>
  <c r="S759" i="1" a="1"/>
  <c r="S759" i="1" s="1"/>
  <c r="S760" i="1" a="1"/>
  <c r="S760" i="1" s="1"/>
  <c r="S761" i="1" a="1"/>
  <c r="S761" i="1" s="1"/>
  <c r="S762" i="1" a="1"/>
  <c r="S762" i="1" s="1"/>
  <c r="S763" i="1" a="1"/>
  <c r="S763" i="1" s="1"/>
  <c r="S764" i="1" a="1"/>
  <c r="S764" i="1" s="1"/>
  <c r="S765" i="1" a="1"/>
  <c r="S765" i="1" s="1"/>
  <c r="S766" i="1" a="1"/>
  <c r="S766" i="1" s="1"/>
  <c r="S767" i="1" a="1"/>
  <c r="S767" i="1" s="1"/>
  <c r="S768" i="1" a="1"/>
  <c r="S768" i="1" s="1"/>
  <c r="S769" i="1" a="1"/>
  <c r="S769" i="1" s="1"/>
  <c r="S770" i="1" a="1"/>
  <c r="S770" i="1" s="1"/>
  <c r="S771" i="1" a="1"/>
  <c r="S771" i="1" s="1"/>
  <c r="S772" i="1" a="1"/>
  <c r="S772" i="1" s="1"/>
  <c r="S773" i="1" a="1"/>
  <c r="S773" i="1" s="1"/>
  <c r="S774" i="1" a="1"/>
  <c r="S774" i="1" s="1"/>
  <c r="S775" i="1" a="1"/>
  <c r="S775" i="1" s="1"/>
  <c r="S776" i="1" a="1"/>
  <c r="S776" i="1" s="1"/>
  <c r="S777" i="1" a="1"/>
  <c r="S777" i="1" s="1"/>
  <c r="S778" i="1" a="1"/>
  <c r="S778" i="1" s="1"/>
  <c r="S779" i="1" a="1"/>
  <c r="S779" i="1" s="1"/>
  <c r="S780" i="1" a="1"/>
  <c r="S780" i="1" s="1"/>
  <c r="S781" i="1" a="1"/>
  <c r="S781" i="1" s="1"/>
  <c r="S782" i="1" a="1"/>
  <c r="S782" i="1" s="1"/>
  <c r="S783" i="1" a="1"/>
  <c r="S783" i="1" s="1"/>
  <c r="S784" i="1" a="1"/>
  <c r="S784" i="1" s="1"/>
  <c r="S785" i="1" a="1"/>
  <c r="S785" i="1" s="1"/>
  <c r="S786" i="1" a="1"/>
  <c r="S786" i="1" s="1"/>
  <c r="S787" i="1" a="1"/>
  <c r="S787" i="1" s="1"/>
  <c r="S788" i="1" a="1"/>
  <c r="S788" i="1" s="1"/>
  <c r="S789" i="1" a="1"/>
  <c r="S789" i="1" s="1"/>
  <c r="S790" i="1" a="1"/>
  <c r="S790" i="1" s="1"/>
  <c r="S791" i="1" a="1"/>
  <c r="S791" i="1" s="1"/>
  <c r="S792" i="1" a="1"/>
  <c r="S792" i="1" s="1"/>
  <c r="S793" i="1" a="1"/>
  <c r="S793" i="1" s="1"/>
  <c r="S794" i="1" a="1"/>
  <c r="S794" i="1" s="1"/>
  <c r="S795" i="1" a="1"/>
  <c r="S795" i="1" s="1"/>
  <c r="S796" i="1" a="1"/>
  <c r="S796" i="1" s="1"/>
  <c r="S797" i="1" a="1"/>
  <c r="S797" i="1" s="1"/>
  <c r="S798" i="1" a="1"/>
  <c r="S798" i="1" s="1"/>
  <c r="S799" i="1" a="1"/>
  <c r="S799" i="1" s="1"/>
  <c r="S800" i="1" a="1"/>
  <c r="S800" i="1"/>
  <c r="S801" i="1" a="1"/>
  <c r="S801" i="1"/>
  <c r="S802" i="1" a="1"/>
  <c r="S802" i="1" s="1"/>
  <c r="S803" i="1" a="1"/>
  <c r="S803" i="1" s="1"/>
  <c r="S804" i="1" a="1"/>
  <c r="S804" i="1" s="1"/>
  <c r="S805" i="1" a="1"/>
  <c r="S805" i="1" s="1"/>
  <c r="S806" i="1" a="1"/>
  <c r="S806" i="1" s="1"/>
  <c r="S807" i="1" a="1"/>
  <c r="S807" i="1" s="1"/>
  <c r="S808" i="1" a="1"/>
  <c r="S808" i="1" s="1"/>
  <c r="S809" i="1" a="1"/>
  <c r="S809" i="1" s="1"/>
  <c r="S810" i="1" a="1"/>
  <c r="S810" i="1" s="1"/>
  <c r="S811" i="1" a="1"/>
  <c r="S811" i="1" s="1"/>
  <c r="S812" i="1" a="1"/>
  <c r="S812" i="1" s="1"/>
  <c r="S813" i="1" a="1"/>
  <c r="S813" i="1" s="1"/>
  <c r="S814" i="1" a="1"/>
  <c r="S814" i="1" s="1"/>
  <c r="S815" i="1" a="1"/>
  <c r="S815" i="1" s="1"/>
  <c r="S816" i="1" a="1"/>
  <c r="S816" i="1"/>
  <c r="S817" i="1" a="1"/>
  <c r="S817" i="1" s="1"/>
  <c r="S818" i="1" a="1"/>
  <c r="S818" i="1" s="1"/>
  <c r="S819" i="1" a="1"/>
  <c r="S819" i="1" s="1"/>
  <c r="S820" i="1" a="1"/>
  <c r="S820" i="1" s="1"/>
  <c r="S821" i="1" a="1"/>
  <c r="S821" i="1" s="1"/>
  <c r="S822" i="1" a="1"/>
  <c r="S822" i="1" s="1"/>
  <c r="S823" i="1" a="1"/>
  <c r="S823" i="1" s="1"/>
  <c r="S824" i="1" a="1"/>
  <c r="S824" i="1" s="1"/>
  <c r="S825" i="1" a="1"/>
  <c r="S825" i="1" s="1"/>
  <c r="S826" i="1" a="1"/>
  <c r="S826" i="1" s="1"/>
  <c r="S827" i="1" a="1"/>
  <c r="S827" i="1" s="1"/>
  <c r="S828" i="1" a="1"/>
  <c r="S828" i="1" s="1"/>
  <c r="S829" i="1" a="1"/>
  <c r="S829" i="1" s="1"/>
  <c r="S830" i="1" a="1"/>
  <c r="S830" i="1" s="1"/>
  <c r="S831" i="1" a="1"/>
  <c r="S831" i="1" s="1"/>
  <c r="R2" i="1" a="1"/>
  <c r="R2" i="1" s="1"/>
  <c r="R3" i="1" a="1"/>
  <c r="R3" i="1" s="1"/>
  <c r="R4" i="1" a="1"/>
  <c r="R4" i="1" s="1"/>
  <c r="R5" i="1" a="1"/>
  <c r="R5" i="1" s="1"/>
  <c r="R6" i="1" a="1"/>
  <c r="R6" i="1" s="1"/>
  <c r="R7" i="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c r="R32" i="1" a="1"/>
  <c r="R32" i="1" s="1"/>
  <c r="R33" i="1" a="1"/>
  <c r="R33" i="1" s="1"/>
  <c r="R34" i="1" a="1"/>
  <c r="R34" i="1" s="1"/>
  <c r="R35" i="1" a="1"/>
  <c r="R35" i="1" s="1"/>
  <c r="R36" i="1" a="1"/>
  <c r="R36" i="1" s="1"/>
  <c r="R37" i="1" a="1"/>
  <c r="R37" i="1" s="1"/>
  <c r="R38" i="1" a="1"/>
  <c r="R38" i="1" s="1"/>
  <c r="R39" i="1" a="1"/>
  <c r="R39" i="1" s="1"/>
  <c r="R40" i="1" a="1"/>
  <c r="R40" i="1" s="1"/>
  <c r="R41" i="1" a="1"/>
  <c r="R41" i="1" s="1"/>
  <c r="R42" i="1" a="1"/>
  <c r="R42" i="1" s="1"/>
  <c r="R43" i="1" a="1"/>
  <c r="R43" i="1" s="1"/>
  <c r="R44" i="1" a="1"/>
  <c r="R44" i="1" s="1"/>
  <c r="R45" i="1" a="1"/>
  <c r="R45" i="1" s="1"/>
  <c r="R46" i="1" a="1"/>
  <c r="R46" i="1" s="1"/>
  <c r="R47" i="1" a="1"/>
  <c r="R47" i="1" s="1"/>
  <c r="R48" i="1" a="1"/>
  <c r="R48" i="1" s="1"/>
  <c r="R49" i="1" a="1"/>
  <c r="R49" i="1" s="1"/>
  <c r="R50" i="1" a="1"/>
  <c r="R50" i="1" s="1"/>
  <c r="R51" i="1" a="1"/>
  <c r="R51" i="1" s="1"/>
  <c r="R52" i="1" a="1"/>
  <c r="R52" i="1" s="1"/>
  <c r="R53" i="1" a="1"/>
  <c r="R53" i="1" s="1"/>
  <c r="R54" i="1" a="1"/>
  <c r="R54" i="1" s="1"/>
  <c r="R55" i="1" a="1"/>
  <c r="R55" i="1" s="1"/>
  <c r="R56" i="1" a="1"/>
  <c r="R56" i="1" s="1"/>
  <c r="R57" i="1" a="1"/>
  <c r="R57" i="1" s="1"/>
  <c r="R58" i="1" a="1"/>
  <c r="R58" i="1" s="1"/>
  <c r="R59" i="1" a="1"/>
  <c r="R59" i="1" s="1"/>
  <c r="R60" i="1" a="1"/>
  <c r="R60" i="1" s="1"/>
  <c r="R61" i="1" a="1"/>
  <c r="R61" i="1"/>
  <c r="R62" i="1" a="1"/>
  <c r="R62" i="1" s="1"/>
  <c r="R63" i="1" a="1"/>
  <c r="R63" i="1"/>
  <c r="R64" i="1" a="1"/>
  <c r="R64" i="1" s="1"/>
  <c r="R65" i="1" a="1"/>
  <c r="R65" i="1" s="1"/>
  <c r="R66" i="1" a="1"/>
  <c r="R66" i="1" s="1"/>
  <c r="R67" i="1" a="1"/>
  <c r="R67" i="1" s="1"/>
  <c r="R68" i="1" a="1"/>
  <c r="R68" i="1" s="1"/>
  <c r="R69" i="1" a="1"/>
  <c r="R69" i="1" s="1"/>
  <c r="R70" i="1" a="1"/>
  <c r="R70" i="1" s="1"/>
  <c r="R71" i="1" a="1"/>
  <c r="R71" i="1" s="1"/>
  <c r="R72" i="1" a="1"/>
  <c r="R72" i="1" s="1"/>
  <c r="R73" i="1" a="1"/>
  <c r="R73" i="1" s="1"/>
  <c r="R74" i="1" a="1"/>
  <c r="R74" i="1" s="1"/>
  <c r="R75" i="1" a="1"/>
  <c r="R75" i="1" s="1"/>
  <c r="R76" i="1" a="1"/>
  <c r="R76" i="1" s="1"/>
  <c r="R77" i="1" a="1"/>
  <c r="R77" i="1" s="1"/>
  <c r="R78" i="1" a="1"/>
  <c r="R78" i="1" s="1"/>
  <c r="R79" i="1" a="1"/>
  <c r="R79" i="1" s="1"/>
  <c r="R80" i="1" a="1"/>
  <c r="R80" i="1" s="1"/>
  <c r="R81" i="1" a="1"/>
  <c r="R81" i="1" s="1"/>
  <c r="R82" i="1" a="1"/>
  <c r="R82" i="1" s="1"/>
  <c r="R83" i="1" a="1"/>
  <c r="R83" i="1" s="1"/>
  <c r="R84" i="1" a="1"/>
  <c r="R84" i="1" s="1"/>
  <c r="R85" i="1" a="1"/>
  <c r="R85" i="1" s="1"/>
  <c r="R86" i="1" a="1"/>
  <c r="R86" i="1" s="1"/>
  <c r="R87" i="1" a="1"/>
  <c r="R87" i="1" s="1"/>
  <c r="R88" i="1" a="1"/>
  <c r="R88" i="1" s="1"/>
  <c r="R89" i="1" a="1"/>
  <c r="R89" i="1" s="1"/>
  <c r="R90" i="1" a="1"/>
  <c r="R90" i="1" s="1"/>
  <c r="R91" i="1" a="1"/>
  <c r="R91" i="1" s="1"/>
  <c r="R92" i="1" a="1"/>
  <c r="R92" i="1" s="1"/>
  <c r="R93" i="1" a="1"/>
  <c r="R93" i="1" s="1"/>
  <c r="R94" i="1" a="1"/>
  <c r="R94" i="1" s="1"/>
  <c r="R95" i="1" a="1"/>
  <c r="R95" i="1" s="1"/>
  <c r="R96" i="1" a="1"/>
  <c r="R96" i="1" s="1"/>
  <c r="R97" i="1" a="1"/>
  <c r="R97" i="1" s="1"/>
  <c r="R98" i="1" a="1"/>
  <c r="R98" i="1" s="1"/>
  <c r="R99" i="1" a="1"/>
  <c r="R99" i="1" s="1"/>
  <c r="R100" i="1" a="1"/>
  <c r="R100" i="1" s="1"/>
  <c r="R101" i="1" a="1"/>
  <c r="R101" i="1" s="1"/>
  <c r="R102" i="1" a="1"/>
  <c r="R102" i="1" s="1"/>
  <c r="R103" i="1" a="1"/>
  <c r="R103" i="1" s="1"/>
  <c r="R104" i="1" a="1"/>
  <c r="R104" i="1" s="1"/>
  <c r="R105" i="1" a="1"/>
  <c r="R105" i="1" s="1"/>
  <c r="R106" i="1" a="1"/>
  <c r="R106" i="1" s="1"/>
  <c r="R107" i="1" a="1"/>
  <c r="R107" i="1" s="1"/>
  <c r="R108" i="1" a="1"/>
  <c r="R108" i="1" s="1"/>
  <c r="R109" i="1" a="1"/>
  <c r="R109" i="1" s="1"/>
  <c r="R110" i="1" a="1"/>
  <c r="R110" i="1" s="1"/>
  <c r="R111" i="1" a="1"/>
  <c r="R111" i="1" s="1"/>
  <c r="R112" i="1" a="1"/>
  <c r="R112" i="1" s="1"/>
  <c r="R113" i="1" a="1"/>
  <c r="R113" i="1" s="1"/>
  <c r="R114" i="1" a="1"/>
  <c r="R114" i="1" s="1"/>
  <c r="R115" i="1" a="1"/>
  <c r="R115" i="1"/>
  <c r="R116" i="1" a="1"/>
  <c r="R116" i="1" s="1"/>
  <c r="R117" i="1" a="1"/>
  <c r="R117" i="1" s="1"/>
  <c r="R118" i="1" a="1"/>
  <c r="R118" i="1"/>
  <c r="R119" i="1" a="1"/>
  <c r="R119" i="1" s="1"/>
  <c r="R120" i="1" a="1"/>
  <c r="R120" i="1" s="1"/>
  <c r="R121" i="1" a="1"/>
  <c r="R121" i="1" s="1"/>
  <c r="R122" i="1" a="1"/>
  <c r="R122" i="1" s="1"/>
  <c r="R123" i="1" a="1"/>
  <c r="R123" i="1" s="1"/>
  <c r="R124" i="1" a="1"/>
  <c r="R124" i="1" s="1"/>
  <c r="R125" i="1" a="1"/>
  <c r="R125" i="1" s="1"/>
  <c r="R126" i="1" a="1"/>
  <c r="R126" i="1" s="1"/>
  <c r="R127" i="1" a="1"/>
  <c r="R127" i="1" s="1"/>
  <c r="R128" i="1" a="1"/>
  <c r="R128" i="1" s="1"/>
  <c r="R129" i="1" a="1"/>
  <c r="R129" i="1" s="1"/>
  <c r="R130" i="1" a="1"/>
  <c r="R130" i="1" s="1"/>
  <c r="R131" i="1" a="1"/>
  <c r="R131" i="1" s="1"/>
  <c r="R132" i="1" a="1"/>
  <c r="R132" i="1" s="1"/>
  <c r="R133" i="1" a="1"/>
  <c r="R133" i="1" s="1"/>
  <c r="R134" i="1" a="1"/>
  <c r="R134" i="1" s="1"/>
  <c r="R135" i="1" a="1"/>
  <c r="R135" i="1" s="1"/>
  <c r="R136" i="1" a="1"/>
  <c r="R136" i="1" s="1"/>
  <c r="R137" i="1" a="1"/>
  <c r="R137" i="1" s="1"/>
  <c r="R138" i="1" a="1"/>
  <c r="R138" i="1" s="1"/>
  <c r="R139" i="1" a="1"/>
  <c r="R139" i="1" s="1"/>
  <c r="R140" i="1" a="1"/>
  <c r="R140" i="1" s="1"/>
  <c r="R141" i="1" a="1"/>
  <c r="R141" i="1" s="1"/>
  <c r="R142" i="1" a="1"/>
  <c r="R142" i="1" s="1"/>
  <c r="R143" i="1" a="1"/>
  <c r="R143" i="1" s="1"/>
  <c r="R144" i="1" a="1"/>
  <c r="R144" i="1" s="1"/>
  <c r="R145" i="1" a="1"/>
  <c r="R145" i="1" s="1"/>
  <c r="R146" i="1" a="1"/>
  <c r="R146" i="1" s="1"/>
  <c r="R147" i="1" a="1"/>
  <c r="R147" i="1" s="1"/>
  <c r="R148" i="1" a="1"/>
  <c r="R148" i="1" s="1"/>
  <c r="R149" i="1" a="1"/>
  <c r="R149" i="1" s="1"/>
  <c r="R150" i="1" a="1"/>
  <c r="R150" i="1" s="1"/>
  <c r="R151" i="1" a="1"/>
  <c r="R151" i="1" s="1"/>
  <c r="R152" i="1" a="1"/>
  <c r="R152" i="1" s="1"/>
  <c r="R153" i="1" a="1"/>
  <c r="R153" i="1" s="1"/>
  <c r="R154" i="1" a="1"/>
  <c r="R154" i="1" s="1"/>
  <c r="R155" i="1" a="1"/>
  <c r="R155" i="1" s="1"/>
  <c r="R156" i="1" a="1"/>
  <c r="R156" i="1" s="1"/>
  <c r="R157" i="1" a="1"/>
  <c r="R157" i="1" s="1"/>
  <c r="R158" i="1" a="1"/>
  <c r="R158" i="1" s="1"/>
  <c r="R159" i="1" a="1"/>
  <c r="R159" i="1" s="1"/>
  <c r="R160" i="1" a="1"/>
  <c r="R160" i="1" s="1"/>
  <c r="R161" i="1" a="1"/>
  <c r="R161" i="1" s="1"/>
  <c r="R162" i="1" a="1"/>
  <c r="R162" i="1" s="1"/>
  <c r="R163" i="1" a="1"/>
  <c r="R163" i="1" s="1"/>
  <c r="R164" i="1" a="1"/>
  <c r="R164" i="1" s="1"/>
  <c r="R165" i="1" a="1"/>
  <c r="R165" i="1" s="1"/>
  <c r="R166" i="1" a="1"/>
  <c r="R166" i="1"/>
  <c r="R167" i="1" a="1"/>
  <c r="R167" i="1"/>
  <c r="R168" i="1" a="1"/>
  <c r="R168" i="1" s="1"/>
  <c r="R169" i="1" a="1"/>
  <c r="R169" i="1" s="1"/>
  <c r="R170" i="1" a="1"/>
  <c r="R170" i="1" s="1"/>
  <c r="R171" i="1" a="1"/>
  <c r="R171" i="1" s="1"/>
  <c r="R172" i="1" a="1"/>
  <c r="R172" i="1" s="1"/>
  <c r="R173" i="1" a="1"/>
  <c r="R173" i="1" s="1"/>
  <c r="R174" i="1" a="1"/>
  <c r="R174" i="1" s="1"/>
  <c r="R175" i="1" a="1"/>
  <c r="R175" i="1" s="1"/>
  <c r="R176" i="1" a="1"/>
  <c r="R176" i="1" s="1"/>
  <c r="R177" i="1" a="1"/>
  <c r="R177" i="1"/>
  <c r="R178" i="1" a="1"/>
  <c r="R178" i="1" s="1"/>
  <c r="R179" i="1" a="1"/>
  <c r="R179" i="1" s="1"/>
  <c r="R180" i="1" a="1"/>
  <c r="R180" i="1" s="1"/>
  <c r="R181" i="1" a="1"/>
  <c r="R181" i="1" s="1"/>
  <c r="R182" i="1" a="1"/>
  <c r="R182" i="1" s="1"/>
  <c r="R183" i="1" a="1"/>
  <c r="R183" i="1" s="1"/>
  <c r="R184" i="1" a="1"/>
  <c r="R184" i="1" s="1"/>
  <c r="R185" i="1" a="1"/>
  <c r="R185" i="1" s="1"/>
  <c r="R186" i="1" a="1"/>
  <c r="R186" i="1" s="1"/>
  <c r="R187" i="1" a="1"/>
  <c r="R187" i="1" s="1"/>
  <c r="R188" i="1" a="1"/>
  <c r="R188" i="1" s="1"/>
  <c r="R189" i="1" a="1"/>
  <c r="R189" i="1" s="1"/>
  <c r="R190" i="1" a="1"/>
  <c r="R190" i="1" s="1"/>
  <c r="R191" i="1" a="1"/>
  <c r="R191" i="1"/>
  <c r="R192" i="1" a="1"/>
  <c r="R192" i="1" s="1"/>
  <c r="R193" i="1" a="1"/>
  <c r="R193" i="1" s="1"/>
  <c r="R194" i="1" a="1"/>
  <c r="R194" i="1" s="1"/>
  <c r="R195" i="1" a="1"/>
  <c r="R195" i="1" s="1"/>
  <c r="R196" i="1" a="1"/>
  <c r="R196" i="1" s="1"/>
  <c r="R197" i="1" a="1"/>
  <c r="R197" i="1" s="1"/>
  <c r="R198" i="1" a="1"/>
  <c r="R198" i="1" s="1"/>
  <c r="R199" i="1" a="1"/>
  <c r="R199" i="1" s="1"/>
  <c r="R200" i="1" a="1"/>
  <c r="R200" i="1" s="1"/>
  <c r="R201" i="1" a="1"/>
  <c r="R201" i="1" s="1"/>
  <c r="R202" i="1" a="1"/>
  <c r="R202" i="1" s="1"/>
  <c r="R203" i="1" a="1"/>
  <c r="R203" i="1" s="1"/>
  <c r="R204" i="1" a="1"/>
  <c r="R204" i="1" s="1"/>
  <c r="R205" i="1" a="1"/>
  <c r="R205" i="1" s="1"/>
  <c r="R206" i="1" a="1"/>
  <c r="R206" i="1" s="1"/>
  <c r="R207" i="1" a="1"/>
  <c r="R207" i="1" s="1"/>
  <c r="R208" i="1" a="1"/>
  <c r="R208" i="1" s="1"/>
  <c r="R209" i="1" a="1"/>
  <c r="R209" i="1" s="1"/>
  <c r="R210" i="1" a="1"/>
  <c r="R210" i="1" s="1"/>
  <c r="R211" i="1" a="1"/>
  <c r="R211" i="1" s="1"/>
  <c r="R212" i="1" a="1"/>
  <c r="R212" i="1" s="1"/>
  <c r="R213" i="1" a="1"/>
  <c r="R213" i="1" s="1"/>
  <c r="R214" i="1" a="1"/>
  <c r="R214" i="1" s="1"/>
  <c r="R215" i="1" a="1"/>
  <c r="R215" i="1" s="1"/>
  <c r="R216" i="1" a="1"/>
  <c r="R216" i="1" s="1"/>
  <c r="R217" i="1" a="1"/>
  <c r="R217" i="1" s="1"/>
  <c r="R218" i="1" a="1"/>
  <c r="R218" i="1" s="1"/>
  <c r="R219" i="1" a="1"/>
  <c r="R219" i="1" s="1"/>
  <c r="R220" i="1" a="1"/>
  <c r="R220" i="1" s="1"/>
  <c r="R221" i="1" a="1"/>
  <c r="R221" i="1" s="1"/>
  <c r="R222" i="1" a="1"/>
  <c r="R222" i="1" s="1"/>
  <c r="R223" i="1" a="1"/>
  <c r="R223" i="1" s="1"/>
  <c r="R224" i="1" a="1"/>
  <c r="R224" i="1" s="1"/>
  <c r="R225" i="1" a="1"/>
  <c r="R225" i="1" s="1"/>
  <c r="R226" i="1" a="1"/>
  <c r="R226" i="1" s="1"/>
  <c r="R227" i="1" a="1"/>
  <c r="R227" i="1" s="1"/>
  <c r="R228" i="1" a="1"/>
  <c r="R228" i="1" s="1"/>
  <c r="R229" i="1" a="1"/>
  <c r="R229" i="1" s="1"/>
  <c r="R230" i="1" a="1"/>
  <c r="R230" i="1" s="1"/>
  <c r="R231" i="1" a="1"/>
  <c r="R231" i="1" s="1"/>
  <c r="R232" i="1" a="1"/>
  <c r="R232" i="1" s="1"/>
  <c r="R233" i="1" a="1"/>
  <c r="R233" i="1" s="1"/>
  <c r="R234" i="1" a="1"/>
  <c r="R234" i="1" s="1"/>
  <c r="R235" i="1" a="1"/>
  <c r="R235" i="1" s="1"/>
  <c r="R236" i="1" a="1"/>
  <c r="R236" i="1" s="1"/>
  <c r="R237" i="1" a="1"/>
  <c r="R237" i="1" s="1"/>
  <c r="R238" i="1" a="1"/>
  <c r="R238" i="1"/>
  <c r="R239" i="1" a="1"/>
  <c r="R239" i="1" s="1"/>
  <c r="R240" i="1" a="1"/>
  <c r="R240" i="1" s="1"/>
  <c r="R241" i="1" a="1"/>
  <c r="R241" i="1" s="1"/>
  <c r="R242" i="1" a="1"/>
  <c r="R242" i="1" s="1"/>
  <c r="R243" i="1" a="1"/>
  <c r="R243" i="1" s="1"/>
  <c r="R244" i="1" a="1"/>
  <c r="R244" i="1" s="1"/>
  <c r="R245" i="1" a="1"/>
  <c r="R245" i="1" s="1"/>
  <c r="R246" i="1" a="1"/>
  <c r="R246" i="1" s="1"/>
  <c r="R247" i="1" a="1"/>
  <c r="R247" i="1" s="1"/>
  <c r="R248" i="1" a="1"/>
  <c r="R248" i="1" s="1"/>
  <c r="R249" i="1" a="1"/>
  <c r="R249" i="1" s="1"/>
  <c r="R250" i="1" a="1"/>
  <c r="R250" i="1" s="1"/>
  <c r="R251" i="1" a="1"/>
  <c r="R251" i="1" s="1"/>
  <c r="R252" i="1" a="1"/>
  <c r="R252" i="1" s="1"/>
  <c r="R253" i="1" a="1"/>
  <c r="R253" i="1" s="1"/>
  <c r="R254" i="1" a="1"/>
  <c r="R254" i="1" s="1"/>
  <c r="R255" i="1" a="1"/>
  <c r="R255" i="1" s="1"/>
  <c r="R256" i="1" a="1"/>
  <c r="R256" i="1" s="1"/>
  <c r="R257" i="1" a="1"/>
  <c r="R257" i="1" s="1"/>
  <c r="R258" i="1" a="1"/>
  <c r="R258" i="1" s="1"/>
  <c r="R259" i="1" a="1"/>
  <c r="R259" i="1" s="1"/>
  <c r="R260" i="1" a="1"/>
  <c r="R260" i="1" s="1"/>
  <c r="R261" i="1" a="1"/>
  <c r="R261" i="1" s="1"/>
  <c r="R262" i="1" a="1"/>
  <c r="R262" i="1" s="1"/>
  <c r="R263" i="1" a="1"/>
  <c r="R263" i="1" s="1"/>
  <c r="R264" i="1" a="1"/>
  <c r="R264" i="1" s="1"/>
  <c r="R265" i="1" a="1"/>
  <c r="R265" i="1" s="1"/>
  <c r="R266" i="1" a="1"/>
  <c r="R266" i="1" s="1"/>
  <c r="R267" i="1" a="1"/>
  <c r="R267" i="1" s="1"/>
  <c r="R268" i="1" a="1"/>
  <c r="R268" i="1" s="1"/>
  <c r="R269" i="1" a="1"/>
  <c r="R269" i="1" s="1"/>
  <c r="R270" i="1" a="1"/>
  <c r="R270" i="1" s="1"/>
  <c r="R271" i="1" a="1"/>
  <c r="R271" i="1" s="1"/>
  <c r="R272" i="1" a="1"/>
  <c r="R272" i="1" s="1"/>
  <c r="R273" i="1" a="1"/>
  <c r="R273" i="1" s="1"/>
  <c r="R274" i="1" a="1"/>
  <c r="R274" i="1" s="1"/>
  <c r="R275" i="1" a="1"/>
  <c r="R275" i="1" s="1"/>
  <c r="R276" i="1" a="1"/>
  <c r="R276" i="1" s="1"/>
  <c r="R277" i="1" a="1"/>
  <c r="R277" i="1" s="1"/>
  <c r="R278" i="1" a="1"/>
  <c r="R278" i="1" s="1"/>
  <c r="R279" i="1" a="1"/>
  <c r="R279" i="1" s="1"/>
  <c r="R280" i="1" a="1"/>
  <c r="R280" i="1"/>
  <c r="R281" i="1" a="1"/>
  <c r="R281" i="1" s="1"/>
  <c r="R282" i="1" a="1"/>
  <c r="R282" i="1" s="1"/>
  <c r="R283" i="1" a="1"/>
  <c r="R283" i="1" s="1"/>
  <c r="R284" i="1" a="1"/>
  <c r="R284" i="1" s="1"/>
  <c r="R285" i="1" a="1"/>
  <c r="R285" i="1" s="1"/>
  <c r="R286" i="1" a="1"/>
  <c r="R286" i="1" s="1"/>
  <c r="R287" i="1" a="1"/>
  <c r="R287" i="1" s="1"/>
  <c r="R288" i="1" a="1"/>
  <c r="R288" i="1"/>
  <c r="R289" i="1" a="1"/>
  <c r="R289" i="1" s="1"/>
  <c r="R290" i="1" a="1"/>
  <c r="R290" i="1" s="1"/>
  <c r="R291" i="1" a="1"/>
  <c r="R291" i="1" s="1"/>
  <c r="R292" i="1" a="1"/>
  <c r="R292" i="1" s="1"/>
  <c r="R293" i="1" a="1"/>
  <c r="R293" i="1" s="1"/>
  <c r="R294" i="1" a="1"/>
  <c r="R294" i="1" s="1"/>
  <c r="R295" i="1" a="1"/>
  <c r="R295" i="1" s="1"/>
  <c r="R296" i="1" a="1"/>
  <c r="R296" i="1" s="1"/>
  <c r="R297" i="1" a="1"/>
  <c r="R297" i="1" s="1"/>
  <c r="R298" i="1" a="1"/>
  <c r="R298" i="1" s="1"/>
  <c r="R299" i="1" a="1"/>
  <c r="R299" i="1" s="1"/>
  <c r="R300" i="1" a="1"/>
  <c r="R300" i="1" s="1"/>
  <c r="R301" i="1" a="1"/>
  <c r="R301" i="1" s="1"/>
  <c r="R302" i="1" a="1"/>
  <c r="R302" i="1" s="1"/>
  <c r="R303" i="1" a="1"/>
  <c r="R303" i="1" s="1"/>
  <c r="R304" i="1" a="1"/>
  <c r="R304" i="1" s="1"/>
  <c r="R305" i="1" a="1"/>
  <c r="R305" i="1"/>
  <c r="R306" i="1" a="1"/>
  <c r="R306" i="1" s="1"/>
  <c r="R307" i="1" a="1"/>
  <c r="R307" i="1" s="1"/>
  <c r="R308" i="1" a="1"/>
  <c r="R308" i="1" s="1"/>
  <c r="R309" i="1" a="1"/>
  <c r="R309" i="1" s="1"/>
  <c r="R310" i="1" a="1"/>
  <c r="R310" i="1" s="1"/>
  <c r="R311" i="1" a="1"/>
  <c r="R311" i="1" s="1"/>
  <c r="R312" i="1" a="1"/>
  <c r="R312" i="1" s="1"/>
  <c r="R313" i="1" a="1"/>
  <c r="R313" i="1" s="1"/>
  <c r="R314" i="1" a="1"/>
  <c r="R314" i="1" s="1"/>
  <c r="R315" i="1" a="1"/>
  <c r="R315" i="1" s="1"/>
  <c r="R316" i="1" a="1"/>
  <c r="R316" i="1" s="1"/>
  <c r="R317" i="1" a="1"/>
  <c r="R317" i="1" s="1"/>
  <c r="R318" i="1" a="1"/>
  <c r="R318" i="1" s="1"/>
  <c r="R319" i="1" a="1"/>
  <c r="R319" i="1" s="1"/>
  <c r="R320" i="1" a="1"/>
  <c r="R320" i="1" s="1"/>
  <c r="R321" i="1" a="1"/>
  <c r="R321" i="1" s="1"/>
  <c r="R322" i="1" a="1"/>
  <c r="R322" i="1" s="1"/>
  <c r="R323" i="1" a="1"/>
  <c r="R323" i="1" s="1"/>
  <c r="R324" i="1" a="1"/>
  <c r="R324" i="1" s="1"/>
  <c r="R325" i="1" a="1"/>
  <c r="R325" i="1" s="1"/>
  <c r="R326" i="1" a="1"/>
  <c r="R326" i="1" s="1"/>
  <c r="R327" i="1" a="1"/>
  <c r="R327" i="1" s="1"/>
  <c r="R328" i="1" a="1"/>
  <c r="R328" i="1" s="1"/>
  <c r="R329" i="1" a="1"/>
  <c r="R329" i="1" s="1"/>
  <c r="R330" i="1" a="1"/>
  <c r="R330" i="1" s="1"/>
  <c r="R331" i="1" a="1"/>
  <c r="R331" i="1" s="1"/>
  <c r="R332" i="1" a="1"/>
  <c r="R332" i="1" s="1"/>
  <c r="R333" i="1" a="1"/>
  <c r="R333" i="1" s="1"/>
  <c r="R334" i="1" a="1"/>
  <c r="R334" i="1"/>
  <c r="R335" i="1" a="1"/>
  <c r="R335" i="1" s="1"/>
  <c r="R336" i="1" a="1"/>
  <c r="R336" i="1" s="1"/>
  <c r="R337" i="1" a="1"/>
  <c r="R337" i="1" s="1"/>
  <c r="R338" i="1" a="1"/>
  <c r="R338" i="1" s="1"/>
  <c r="R339" i="1" a="1"/>
  <c r="R339" i="1" s="1"/>
  <c r="R340" i="1" a="1"/>
  <c r="R340" i="1" s="1"/>
  <c r="R341" i="1" a="1"/>
  <c r="R341" i="1" s="1"/>
  <c r="R342" i="1" a="1"/>
  <c r="R342" i="1" s="1"/>
  <c r="R343" i="1" a="1"/>
  <c r="R343" i="1" s="1"/>
  <c r="R344" i="1" a="1"/>
  <c r="R344" i="1" s="1"/>
  <c r="R345" i="1" a="1"/>
  <c r="R345" i="1" s="1"/>
  <c r="R346" i="1" a="1"/>
  <c r="R346" i="1" s="1"/>
  <c r="R347" i="1" a="1"/>
  <c r="R347" i="1" s="1"/>
  <c r="R348" i="1" a="1"/>
  <c r="R348" i="1"/>
  <c r="R349" i="1" a="1"/>
  <c r="R349" i="1"/>
  <c r="R350" i="1" a="1"/>
  <c r="R350" i="1" s="1"/>
  <c r="R351" i="1" a="1"/>
  <c r="R351" i="1" s="1"/>
  <c r="R352" i="1" a="1"/>
  <c r="R352" i="1" s="1"/>
  <c r="R353" i="1" a="1"/>
  <c r="R353" i="1" s="1"/>
  <c r="R354" i="1" a="1"/>
  <c r="R354" i="1" s="1"/>
  <c r="R355" i="1" a="1"/>
  <c r="R355" i="1" s="1"/>
  <c r="R356" i="1" a="1"/>
  <c r="R356" i="1" s="1"/>
  <c r="R357" i="1" a="1"/>
  <c r="R357" i="1" s="1"/>
  <c r="R358" i="1" a="1"/>
  <c r="R358" i="1" s="1"/>
  <c r="R359" i="1" a="1"/>
  <c r="R359" i="1"/>
  <c r="R360" i="1" a="1"/>
  <c r="R360" i="1" s="1"/>
  <c r="R361" i="1" a="1"/>
  <c r="R361" i="1" s="1"/>
  <c r="R362" i="1" a="1"/>
  <c r="R362" i="1" s="1"/>
  <c r="R363" i="1" a="1"/>
  <c r="R363" i="1" s="1"/>
  <c r="R364" i="1" a="1"/>
  <c r="R364" i="1" s="1"/>
  <c r="R365" i="1" a="1"/>
  <c r="R365" i="1" s="1"/>
  <c r="R366" i="1" a="1"/>
  <c r="R366" i="1" s="1"/>
  <c r="R367" i="1" a="1"/>
  <c r="R367" i="1" s="1"/>
  <c r="R368" i="1" a="1"/>
  <c r="R368" i="1" s="1"/>
  <c r="R369" i="1" a="1"/>
  <c r="R369" i="1" s="1"/>
  <c r="R370" i="1" a="1"/>
  <c r="R370" i="1" s="1"/>
  <c r="R371" i="1" a="1"/>
  <c r="R371" i="1" s="1"/>
  <c r="R372" i="1" a="1"/>
  <c r="R372" i="1" s="1"/>
  <c r="R373" i="1" a="1"/>
  <c r="R373" i="1" s="1"/>
  <c r="R374" i="1" a="1"/>
  <c r="R374" i="1"/>
  <c r="R375" i="1" a="1"/>
  <c r="R375" i="1" s="1"/>
  <c r="R376" i="1" a="1"/>
  <c r="R376" i="1" s="1"/>
  <c r="R377" i="1" a="1"/>
  <c r="R377" i="1" s="1"/>
  <c r="R378" i="1" a="1"/>
  <c r="R378" i="1" s="1"/>
  <c r="R379" i="1" a="1"/>
  <c r="R379" i="1" s="1"/>
  <c r="R380" i="1" a="1"/>
  <c r="R380" i="1" s="1"/>
  <c r="R381" i="1" a="1"/>
  <c r="R381" i="1" s="1"/>
  <c r="R382" i="1" a="1"/>
  <c r="R382" i="1" s="1"/>
  <c r="R383" i="1" a="1"/>
  <c r="R383" i="1" s="1"/>
  <c r="R384" i="1" a="1"/>
  <c r="R384" i="1" s="1"/>
  <c r="R385" i="1" a="1"/>
  <c r="R385" i="1" s="1"/>
  <c r="R386" i="1" a="1"/>
  <c r="R386" i="1" s="1"/>
  <c r="R387" i="1" a="1"/>
  <c r="R387" i="1" s="1"/>
  <c r="R388" i="1" a="1"/>
  <c r="R388" i="1"/>
  <c r="R389" i="1" a="1"/>
  <c r="R389" i="1" s="1"/>
  <c r="R390" i="1" a="1"/>
  <c r="R390" i="1" s="1"/>
  <c r="R391" i="1" a="1"/>
  <c r="R391" i="1" s="1"/>
  <c r="R392" i="1" a="1"/>
  <c r="R392" i="1" s="1"/>
  <c r="R393" i="1" a="1"/>
  <c r="R393" i="1"/>
  <c r="R394" i="1" a="1"/>
  <c r="R394" i="1" s="1"/>
  <c r="R395" i="1" a="1"/>
  <c r="R395" i="1" s="1"/>
  <c r="R396" i="1" a="1"/>
  <c r="R396" i="1" s="1"/>
  <c r="R397" i="1" a="1"/>
  <c r="R397" i="1" s="1"/>
  <c r="R398" i="1" a="1"/>
  <c r="R398" i="1" s="1"/>
  <c r="R399" i="1" a="1"/>
  <c r="R399" i="1" s="1"/>
  <c r="R400" i="1" a="1"/>
  <c r="R400" i="1" s="1"/>
  <c r="R401" i="1" a="1"/>
  <c r="R401" i="1" s="1"/>
  <c r="R402" i="1" a="1"/>
  <c r="R402" i="1" s="1"/>
  <c r="R403" i="1" a="1"/>
  <c r="R403" i="1" s="1"/>
  <c r="R404" i="1" a="1"/>
  <c r="R404" i="1" s="1"/>
  <c r="R405" i="1" a="1"/>
  <c r="R405" i="1" s="1"/>
  <c r="R406" i="1" a="1"/>
  <c r="R406" i="1" s="1"/>
  <c r="R407" i="1" a="1"/>
  <c r="R407" i="1" s="1"/>
  <c r="R408" i="1" a="1"/>
  <c r="R408" i="1" s="1"/>
  <c r="R409" i="1" a="1"/>
  <c r="R409" i="1" s="1"/>
  <c r="R410" i="1" a="1"/>
  <c r="R410" i="1" s="1"/>
  <c r="R411" i="1" a="1"/>
  <c r="R411" i="1" s="1"/>
  <c r="R412" i="1" a="1"/>
  <c r="R412" i="1" s="1"/>
  <c r="R413" i="1" a="1"/>
  <c r="R413" i="1" s="1"/>
  <c r="R414" i="1" a="1"/>
  <c r="R414" i="1" s="1"/>
  <c r="R415" i="1" a="1"/>
  <c r="R415" i="1" s="1"/>
  <c r="R416" i="1" a="1"/>
  <c r="R416" i="1" s="1"/>
  <c r="R417" i="1" a="1"/>
  <c r="R417" i="1" s="1"/>
  <c r="R418" i="1" a="1"/>
  <c r="R418" i="1" s="1"/>
  <c r="R419" i="1" a="1"/>
  <c r="R419" i="1" s="1"/>
  <c r="R420" i="1" a="1"/>
  <c r="R420" i="1" s="1"/>
  <c r="R421" i="1" a="1"/>
  <c r="R421" i="1" s="1"/>
  <c r="R422" i="1" a="1"/>
  <c r="R422" i="1" s="1"/>
  <c r="R423" i="1" a="1"/>
  <c r="R423" i="1" s="1"/>
  <c r="R424" i="1" a="1"/>
  <c r="R424" i="1" s="1"/>
  <c r="R425" i="1" a="1"/>
  <c r="R425" i="1" s="1"/>
  <c r="R426" i="1" a="1"/>
  <c r="R426" i="1" s="1"/>
  <c r="R427" i="1" a="1"/>
  <c r="R427" i="1" s="1"/>
  <c r="R428" i="1" a="1"/>
  <c r="R428" i="1" s="1"/>
  <c r="R429" i="1" a="1"/>
  <c r="R429" i="1" s="1"/>
  <c r="R430" i="1" a="1"/>
  <c r="R430" i="1" s="1"/>
  <c r="R431" i="1" a="1"/>
  <c r="R431" i="1" s="1"/>
  <c r="R432" i="1" a="1"/>
  <c r="R432" i="1" s="1"/>
  <c r="R433" i="1" a="1"/>
  <c r="R433" i="1" s="1"/>
  <c r="R434" i="1" a="1"/>
  <c r="R434" i="1" s="1"/>
  <c r="R435" i="1" a="1"/>
  <c r="R435" i="1" s="1"/>
  <c r="R436" i="1" a="1"/>
  <c r="R436" i="1" s="1"/>
  <c r="R437" i="1" a="1"/>
  <c r="R437" i="1" s="1"/>
  <c r="R438" i="1" a="1"/>
  <c r="R438" i="1" s="1"/>
  <c r="R439" i="1" a="1"/>
  <c r="R439" i="1"/>
  <c r="R440" i="1" a="1"/>
  <c r="R440" i="1" s="1"/>
  <c r="R441" i="1" a="1"/>
  <c r="R441" i="1" s="1"/>
  <c r="R442" i="1" a="1"/>
  <c r="R442" i="1" s="1"/>
  <c r="R443" i="1" a="1"/>
  <c r="R443" i="1" s="1"/>
  <c r="R444" i="1" a="1"/>
  <c r="R444" i="1" s="1"/>
  <c r="R445" i="1" a="1"/>
  <c r="R445" i="1" s="1"/>
  <c r="R446" i="1" a="1"/>
  <c r="R446" i="1" s="1"/>
  <c r="R447" i="1" a="1"/>
  <c r="R447" i="1" s="1"/>
  <c r="R448" i="1" a="1"/>
  <c r="R448" i="1" s="1"/>
  <c r="R449" i="1" a="1"/>
  <c r="R449" i="1" s="1"/>
  <c r="R450" i="1" a="1"/>
  <c r="R450" i="1" s="1"/>
  <c r="R451" i="1" a="1"/>
  <c r="R451" i="1" s="1"/>
  <c r="R452" i="1" a="1"/>
  <c r="R452" i="1" s="1"/>
  <c r="R453" i="1" a="1"/>
  <c r="R453" i="1" s="1"/>
  <c r="R454" i="1" a="1"/>
  <c r="R454" i="1" s="1"/>
  <c r="R455" i="1" a="1"/>
  <c r="R455" i="1" s="1"/>
  <c r="R456" i="1" a="1"/>
  <c r="R456" i="1"/>
  <c r="R457" i="1" a="1"/>
  <c r="R457" i="1" s="1"/>
  <c r="R458" i="1" a="1"/>
  <c r="R458" i="1" s="1"/>
  <c r="R459" i="1" a="1"/>
  <c r="R459" i="1" s="1"/>
  <c r="R460" i="1" a="1"/>
  <c r="R460" i="1" s="1"/>
  <c r="R461" i="1" a="1"/>
  <c r="R461" i="1" s="1"/>
  <c r="R462" i="1" a="1"/>
  <c r="R462" i="1" s="1"/>
  <c r="R463" i="1" a="1"/>
  <c r="R463" i="1" s="1"/>
  <c r="R464" i="1" a="1"/>
  <c r="R464" i="1" s="1"/>
  <c r="R465" i="1" a="1"/>
  <c r="R465" i="1"/>
  <c r="R466" i="1" a="1"/>
  <c r="R466" i="1" s="1"/>
  <c r="R467" i="1" a="1"/>
  <c r="R467" i="1" s="1"/>
  <c r="R468" i="1" a="1"/>
  <c r="R468" i="1" s="1"/>
  <c r="R469" i="1" a="1"/>
  <c r="R469" i="1" s="1"/>
  <c r="R470" i="1" a="1"/>
  <c r="R470" i="1" s="1"/>
  <c r="R471" i="1" a="1"/>
  <c r="R471" i="1" s="1"/>
  <c r="R472" i="1" a="1"/>
  <c r="R472" i="1" s="1"/>
  <c r="R473" i="1" a="1"/>
  <c r="R473" i="1" s="1"/>
  <c r="R474" i="1" a="1"/>
  <c r="R474" i="1" s="1"/>
  <c r="R475" i="1" a="1"/>
  <c r="R475" i="1"/>
  <c r="R476" i="1" a="1"/>
  <c r="R476" i="1" s="1"/>
  <c r="R477" i="1" a="1"/>
  <c r="R477" i="1"/>
  <c r="R478" i="1" a="1"/>
  <c r="R478" i="1" s="1"/>
  <c r="R479" i="1" a="1"/>
  <c r="R479" i="1" s="1"/>
  <c r="R480" i="1" a="1"/>
  <c r="R480" i="1" s="1"/>
  <c r="R481" i="1" a="1"/>
  <c r="R481" i="1" s="1"/>
  <c r="R482" i="1" a="1"/>
  <c r="R482" i="1" s="1"/>
  <c r="R483" i="1" a="1"/>
  <c r="R483" i="1" s="1"/>
  <c r="R484" i="1" a="1"/>
  <c r="R484" i="1" s="1"/>
  <c r="R485" i="1" a="1"/>
  <c r="R485" i="1" s="1"/>
  <c r="R486" i="1" a="1"/>
  <c r="R486" i="1" s="1"/>
  <c r="R487" i="1" a="1"/>
  <c r="R487" i="1" s="1"/>
  <c r="R488" i="1" a="1"/>
  <c r="R488" i="1" s="1"/>
  <c r="R489" i="1" a="1"/>
  <c r="R489" i="1" s="1"/>
  <c r="R490" i="1" a="1"/>
  <c r="R490" i="1" s="1"/>
  <c r="R491" i="1" a="1"/>
  <c r="R491" i="1" s="1"/>
  <c r="R492" i="1" a="1"/>
  <c r="R492" i="1" s="1"/>
  <c r="R493" i="1" a="1"/>
  <c r="R493" i="1" s="1"/>
  <c r="R494" i="1" a="1"/>
  <c r="R494" i="1" s="1"/>
  <c r="R495" i="1" a="1"/>
  <c r="R495" i="1" s="1"/>
  <c r="R496" i="1" a="1"/>
  <c r="R496" i="1" s="1"/>
  <c r="R497" i="1" a="1"/>
  <c r="R497" i="1" s="1"/>
  <c r="R498" i="1" a="1"/>
  <c r="R498" i="1" s="1"/>
  <c r="R499" i="1" a="1"/>
  <c r="R499" i="1" s="1"/>
  <c r="R500" i="1" a="1"/>
  <c r="R500" i="1" s="1"/>
  <c r="R501" i="1" a="1"/>
  <c r="R501" i="1" s="1"/>
  <c r="R502" i="1" a="1"/>
  <c r="R502" i="1" s="1"/>
  <c r="R503" i="1" a="1"/>
  <c r="R503" i="1" s="1"/>
  <c r="R504" i="1" a="1"/>
  <c r="R504" i="1" s="1"/>
  <c r="R505" i="1" a="1"/>
  <c r="R505" i="1" s="1"/>
  <c r="R506" i="1" a="1"/>
  <c r="R506" i="1" s="1"/>
  <c r="R507" i="1" a="1"/>
  <c r="R507" i="1" s="1"/>
  <c r="R508" i="1" a="1"/>
  <c r="R508" i="1" s="1"/>
  <c r="R509" i="1" a="1"/>
  <c r="R509" i="1" s="1"/>
  <c r="R510" i="1" a="1"/>
  <c r="R510" i="1" s="1"/>
  <c r="R511" i="1" a="1"/>
  <c r="R511" i="1"/>
  <c r="R512" i="1" a="1"/>
  <c r="R512" i="1" s="1"/>
  <c r="R513" i="1" a="1"/>
  <c r="R513" i="1" s="1"/>
  <c r="R514" i="1" a="1"/>
  <c r="R514" i="1" s="1"/>
  <c r="R515" i="1" a="1"/>
  <c r="R515" i="1" s="1"/>
  <c r="R516" i="1" a="1"/>
  <c r="R516" i="1" s="1"/>
  <c r="R517" i="1" a="1"/>
  <c r="R517" i="1"/>
  <c r="R518" i="1" a="1"/>
  <c r="R518" i="1" s="1"/>
  <c r="R519" i="1" a="1"/>
  <c r="R519" i="1" s="1"/>
  <c r="R520" i="1" a="1"/>
  <c r="R520" i="1" s="1"/>
  <c r="R521" i="1" a="1"/>
  <c r="R521" i="1"/>
  <c r="R522" i="1" a="1"/>
  <c r="R522" i="1" s="1"/>
  <c r="R523" i="1" a="1"/>
  <c r="R523" i="1" s="1"/>
  <c r="R524" i="1" a="1"/>
  <c r="R524" i="1" s="1"/>
  <c r="R525" i="1" a="1"/>
  <c r="R525" i="1" s="1"/>
  <c r="R526" i="1" a="1"/>
  <c r="R526" i="1" s="1"/>
  <c r="R527" i="1" a="1"/>
  <c r="R527" i="1" s="1"/>
  <c r="R528" i="1" a="1"/>
  <c r="R528" i="1" s="1"/>
  <c r="R529" i="1" a="1"/>
  <c r="R529" i="1" s="1"/>
  <c r="R530" i="1" a="1"/>
  <c r="R530" i="1" s="1"/>
  <c r="R531" i="1" a="1"/>
  <c r="R531" i="1" s="1"/>
  <c r="R532" i="1" a="1"/>
  <c r="R532" i="1" s="1"/>
  <c r="R533" i="1" a="1"/>
  <c r="R533" i="1" s="1"/>
  <c r="R534" i="1" a="1"/>
  <c r="R534" i="1" s="1"/>
  <c r="R535" i="1" a="1"/>
  <c r="R535" i="1" s="1"/>
  <c r="R536" i="1" a="1"/>
  <c r="R536" i="1" s="1"/>
  <c r="R537" i="1" a="1"/>
  <c r="R537" i="1" s="1"/>
  <c r="R538" i="1" a="1"/>
  <c r="R538" i="1" s="1"/>
  <c r="R539" i="1" a="1"/>
  <c r="R539" i="1" s="1"/>
  <c r="R540" i="1" a="1"/>
  <c r="R540" i="1" s="1"/>
  <c r="R541" i="1" a="1"/>
  <c r="R541" i="1" s="1"/>
  <c r="R542" i="1" a="1"/>
  <c r="R542" i="1" s="1"/>
  <c r="R543" i="1" a="1"/>
  <c r="R543" i="1" s="1"/>
  <c r="R544" i="1" a="1"/>
  <c r="R544" i="1" s="1"/>
  <c r="R545" i="1" a="1"/>
  <c r="R545" i="1" s="1"/>
  <c r="R546" i="1" a="1"/>
  <c r="R546" i="1" s="1"/>
  <c r="R547" i="1" a="1"/>
  <c r="R547" i="1" s="1"/>
  <c r="R548" i="1" a="1"/>
  <c r="R548" i="1" s="1"/>
  <c r="R549" i="1" a="1"/>
  <c r="R549" i="1" s="1"/>
  <c r="R550" i="1" a="1"/>
  <c r="R550" i="1" s="1"/>
  <c r="R551" i="1" a="1"/>
  <c r="R551" i="1" s="1"/>
  <c r="R552" i="1" a="1"/>
  <c r="R552" i="1" s="1"/>
  <c r="R553" i="1" a="1"/>
  <c r="R553" i="1" s="1"/>
  <c r="R554" i="1" a="1"/>
  <c r="R554" i="1" s="1"/>
  <c r="R555" i="1" a="1"/>
  <c r="R555" i="1" s="1"/>
  <c r="R556" i="1" a="1"/>
  <c r="R556" i="1" s="1"/>
  <c r="R557" i="1" a="1"/>
  <c r="R557" i="1" s="1"/>
  <c r="R558" i="1" a="1"/>
  <c r="R558" i="1"/>
  <c r="R559" i="1" a="1"/>
  <c r="R559" i="1" s="1"/>
  <c r="R560" i="1" a="1"/>
  <c r="R560" i="1" s="1"/>
  <c r="R561" i="1" a="1"/>
  <c r="R561" i="1" s="1"/>
  <c r="R562" i="1" a="1"/>
  <c r="R562" i="1" s="1"/>
  <c r="R563" i="1" a="1"/>
  <c r="R563" i="1" s="1"/>
  <c r="R564" i="1" a="1"/>
  <c r="R564" i="1"/>
  <c r="R565" i="1" a="1"/>
  <c r="R565" i="1" s="1"/>
  <c r="R566" i="1" a="1"/>
  <c r="R566" i="1" s="1"/>
  <c r="R567" i="1" a="1"/>
  <c r="R567" i="1" s="1"/>
  <c r="R568" i="1" a="1"/>
  <c r="R568" i="1" s="1"/>
  <c r="R569" i="1" a="1"/>
  <c r="R569" i="1" s="1"/>
  <c r="R570" i="1" a="1"/>
  <c r="R570" i="1" s="1"/>
  <c r="R571" i="1" a="1"/>
  <c r="R571" i="1" s="1"/>
  <c r="R572" i="1" a="1"/>
  <c r="R572" i="1" s="1"/>
  <c r="R573" i="1" a="1"/>
  <c r="R573" i="1" s="1"/>
  <c r="R574" i="1" a="1"/>
  <c r="R574" i="1" s="1"/>
  <c r="R575" i="1" a="1"/>
  <c r="R575" i="1" s="1"/>
  <c r="R576" i="1" a="1"/>
  <c r="R576" i="1"/>
  <c r="R577" i="1" a="1"/>
  <c r="R577" i="1" s="1"/>
  <c r="R578" i="1" a="1"/>
  <c r="R578" i="1" s="1"/>
  <c r="R579" i="1" a="1"/>
  <c r="R579" i="1" s="1"/>
  <c r="R580" i="1" a="1"/>
  <c r="R580" i="1" s="1"/>
  <c r="R581" i="1" a="1"/>
  <c r="R581" i="1" s="1"/>
  <c r="R582" i="1" a="1"/>
  <c r="R582" i="1" s="1"/>
  <c r="R583" i="1" a="1"/>
  <c r="R583" i="1" s="1"/>
  <c r="R584" i="1" a="1"/>
  <c r="R584" i="1" s="1"/>
  <c r="R585" i="1" a="1"/>
  <c r="R585" i="1" s="1"/>
  <c r="R586" i="1" a="1"/>
  <c r="R586" i="1" s="1"/>
  <c r="R587" i="1" a="1"/>
  <c r="R587" i="1"/>
  <c r="R588" i="1" a="1"/>
  <c r="R588" i="1" s="1"/>
  <c r="R589" i="1" a="1"/>
  <c r="R589" i="1" s="1"/>
  <c r="R590" i="1" a="1"/>
  <c r="R590" i="1" s="1"/>
  <c r="R591" i="1" a="1"/>
  <c r="R591" i="1" s="1"/>
  <c r="R592" i="1" a="1"/>
  <c r="R592" i="1" s="1"/>
  <c r="R593" i="1" a="1"/>
  <c r="R593" i="1" s="1"/>
  <c r="R594" i="1" a="1"/>
  <c r="R594" i="1" s="1"/>
  <c r="R595" i="1" a="1"/>
  <c r="R595" i="1" s="1"/>
  <c r="R596" i="1" a="1"/>
  <c r="R596" i="1" s="1"/>
  <c r="R597" i="1" a="1"/>
  <c r="R597" i="1" s="1"/>
  <c r="R598" i="1" a="1"/>
  <c r="R598" i="1" s="1"/>
  <c r="R599" i="1" a="1"/>
  <c r="R599" i="1" s="1"/>
  <c r="R600" i="1" a="1"/>
  <c r="R600" i="1" s="1"/>
  <c r="R601" i="1" a="1"/>
  <c r="R601" i="1" s="1"/>
  <c r="R602" i="1" a="1"/>
  <c r="R602" i="1" s="1"/>
  <c r="R603" i="1" a="1"/>
  <c r="R603" i="1" s="1"/>
  <c r="R604" i="1" a="1"/>
  <c r="R604" i="1" s="1"/>
  <c r="R605" i="1" a="1"/>
  <c r="R605" i="1" s="1"/>
  <c r="R606" i="1" a="1"/>
  <c r="R606" i="1" s="1"/>
  <c r="R607" i="1" a="1"/>
  <c r="R607" i="1" s="1"/>
  <c r="R608" i="1" a="1"/>
  <c r="R608" i="1" s="1"/>
  <c r="R609" i="1" a="1"/>
  <c r="R609" i="1" s="1"/>
  <c r="R610" i="1" a="1"/>
  <c r="R610" i="1" s="1"/>
  <c r="R611" i="1" a="1"/>
  <c r="R611" i="1" s="1"/>
  <c r="R612" i="1" a="1"/>
  <c r="R612" i="1" s="1"/>
  <c r="R613" i="1" a="1"/>
  <c r="R613" i="1" s="1"/>
  <c r="R614" i="1" a="1"/>
  <c r="R614" i="1" s="1"/>
  <c r="R615" i="1" a="1"/>
  <c r="R615" i="1" s="1"/>
  <c r="R616" i="1" a="1"/>
  <c r="R616" i="1" s="1"/>
  <c r="R617" i="1" a="1"/>
  <c r="R617" i="1" s="1"/>
  <c r="R618" i="1" a="1"/>
  <c r="R618" i="1" s="1"/>
  <c r="R619" i="1" a="1"/>
  <c r="R619" i="1" s="1"/>
  <c r="R620" i="1" a="1"/>
  <c r="R620" i="1" s="1"/>
  <c r="R621" i="1" a="1"/>
  <c r="R621" i="1" s="1"/>
  <c r="R622" i="1" a="1"/>
  <c r="R622" i="1" s="1"/>
  <c r="R623" i="1" a="1"/>
  <c r="R623" i="1" s="1"/>
  <c r="R624" i="1" a="1"/>
  <c r="R624" i="1" s="1"/>
  <c r="R625" i="1" a="1"/>
  <c r="R625" i="1" s="1"/>
  <c r="R626" i="1" a="1"/>
  <c r="R626" i="1" s="1"/>
  <c r="R627" i="1" a="1"/>
  <c r="R627" i="1" s="1"/>
  <c r="R628" i="1" a="1"/>
  <c r="R628" i="1" s="1"/>
  <c r="R629" i="1" a="1"/>
  <c r="R629" i="1" s="1"/>
  <c r="R630" i="1" a="1"/>
  <c r="R630" i="1" s="1"/>
  <c r="R631" i="1" a="1"/>
  <c r="R631" i="1" s="1"/>
  <c r="R632" i="1" a="1"/>
  <c r="R632" i="1" s="1"/>
  <c r="R633" i="1" a="1"/>
  <c r="R633" i="1" s="1"/>
  <c r="R634" i="1" a="1"/>
  <c r="R634" i="1" s="1"/>
  <c r="R635" i="1" a="1"/>
  <c r="R635" i="1" s="1"/>
  <c r="R636" i="1" a="1"/>
  <c r="R636" i="1" s="1"/>
  <c r="R637" i="1" a="1"/>
  <c r="R637" i="1" s="1"/>
  <c r="R638" i="1" a="1"/>
  <c r="R638" i="1" s="1"/>
  <c r="R639" i="1" a="1"/>
  <c r="R639" i="1" s="1"/>
  <c r="R640" i="1" a="1"/>
  <c r="R640" i="1" s="1"/>
  <c r="R641" i="1" a="1"/>
  <c r="R641" i="1" s="1"/>
  <c r="R642" i="1" a="1"/>
  <c r="R642" i="1" s="1"/>
  <c r="R643" i="1" a="1"/>
  <c r="R643" i="1" s="1"/>
  <c r="R644" i="1" a="1"/>
  <c r="R644" i="1" s="1"/>
  <c r="R645" i="1" a="1"/>
  <c r="R645" i="1" s="1"/>
  <c r="R646" i="1" a="1"/>
  <c r="R646" i="1" s="1"/>
  <c r="R647" i="1" a="1"/>
  <c r="R647" i="1"/>
  <c r="R648" i="1" a="1"/>
  <c r="R648" i="1" s="1"/>
  <c r="R649" i="1" a="1"/>
  <c r="R649" i="1" s="1"/>
  <c r="R650" i="1" a="1"/>
  <c r="R650" i="1" s="1"/>
  <c r="R651" i="1" a="1"/>
  <c r="R651" i="1" s="1"/>
  <c r="R652" i="1" a="1"/>
  <c r="R652" i="1" s="1"/>
  <c r="R653" i="1" a="1"/>
  <c r="R653" i="1" s="1"/>
  <c r="R654" i="1" a="1"/>
  <c r="R654" i="1" s="1"/>
  <c r="R655" i="1" a="1"/>
  <c r="R655" i="1" s="1"/>
  <c r="R656" i="1" a="1"/>
  <c r="R656" i="1" s="1"/>
  <c r="R657" i="1" a="1"/>
  <c r="R657" i="1" s="1"/>
  <c r="R658" i="1" a="1"/>
  <c r="R658" i="1" s="1"/>
  <c r="R659" i="1" a="1"/>
  <c r="R659" i="1" s="1"/>
  <c r="R660" i="1" a="1"/>
  <c r="R660" i="1" s="1"/>
  <c r="R661" i="1" a="1"/>
  <c r="R661" i="1" s="1"/>
  <c r="R662" i="1" a="1"/>
  <c r="R662" i="1" s="1"/>
  <c r="R663" i="1" a="1"/>
  <c r="R663" i="1" s="1"/>
  <c r="R664" i="1" a="1"/>
  <c r="R664" i="1" s="1"/>
  <c r="R665" i="1" a="1"/>
  <c r="R665" i="1" s="1"/>
  <c r="R666" i="1" a="1"/>
  <c r="R666" i="1" s="1"/>
  <c r="R667" i="1" a="1"/>
  <c r="R667" i="1" s="1"/>
  <c r="R668" i="1" a="1"/>
  <c r="R668" i="1" s="1"/>
  <c r="R669" i="1" a="1"/>
  <c r="R669" i="1" s="1"/>
  <c r="R670" i="1" a="1"/>
  <c r="R670" i="1" s="1"/>
  <c r="R671" i="1" a="1"/>
  <c r="R671" i="1" s="1"/>
  <c r="R672" i="1" a="1"/>
  <c r="R672" i="1" s="1"/>
  <c r="R673" i="1" a="1"/>
  <c r="R673" i="1" s="1"/>
  <c r="R674" i="1" a="1"/>
  <c r="R674" i="1" s="1"/>
  <c r="R675" i="1" a="1"/>
  <c r="R675" i="1"/>
  <c r="R676" i="1" a="1"/>
  <c r="R676" i="1" s="1"/>
  <c r="R677" i="1" a="1"/>
  <c r="R677" i="1" s="1"/>
  <c r="R678" i="1" a="1"/>
  <c r="R678" i="1" s="1"/>
  <c r="R679" i="1" a="1"/>
  <c r="R679" i="1" s="1"/>
  <c r="R680" i="1" a="1"/>
  <c r="R680" i="1" s="1"/>
  <c r="R681" i="1" a="1"/>
  <c r="R681" i="1" s="1"/>
  <c r="R682" i="1" a="1"/>
  <c r="R682" i="1" s="1"/>
  <c r="R683" i="1" a="1"/>
  <c r="R683" i="1" s="1"/>
  <c r="R684" i="1" a="1"/>
  <c r="R684" i="1" s="1"/>
  <c r="R685" i="1" a="1"/>
  <c r="R685" i="1" s="1"/>
  <c r="R686" i="1" a="1"/>
  <c r="R686" i="1" s="1"/>
  <c r="R687" i="1" a="1"/>
  <c r="R687" i="1"/>
  <c r="R688" i="1" a="1"/>
  <c r="R688" i="1" s="1"/>
  <c r="R689" i="1" a="1"/>
  <c r="R689" i="1"/>
  <c r="R690" i="1" a="1"/>
  <c r="R690" i="1" s="1"/>
  <c r="R691" i="1" a="1"/>
  <c r="R691" i="1" s="1"/>
  <c r="R692" i="1" a="1"/>
  <c r="R692" i="1" s="1"/>
  <c r="R693" i="1" a="1"/>
  <c r="R693" i="1" s="1"/>
  <c r="R694" i="1" a="1"/>
  <c r="R694" i="1" s="1"/>
  <c r="R695" i="1" a="1"/>
  <c r="R695" i="1" s="1"/>
  <c r="R696" i="1" a="1"/>
  <c r="R696" i="1" s="1"/>
  <c r="R697" i="1" a="1"/>
  <c r="R697" i="1" s="1"/>
  <c r="R698" i="1" a="1"/>
  <c r="R698" i="1"/>
  <c r="R699" i="1" a="1"/>
  <c r="R699" i="1" s="1"/>
  <c r="R700" i="1" a="1"/>
  <c r="R700" i="1" s="1"/>
  <c r="R701" i="1" a="1"/>
  <c r="R701" i="1" s="1"/>
  <c r="R702" i="1" a="1"/>
  <c r="R702" i="1" s="1"/>
  <c r="R703" i="1" a="1"/>
  <c r="R703" i="1"/>
  <c r="R704" i="1" a="1"/>
  <c r="R704" i="1" s="1"/>
  <c r="R705" i="1" a="1"/>
  <c r="R705" i="1" s="1"/>
  <c r="R706" i="1" a="1"/>
  <c r="R706" i="1" s="1"/>
  <c r="R707" i="1" a="1"/>
  <c r="R707" i="1" s="1"/>
  <c r="R708" i="1" a="1"/>
  <c r="R708" i="1" s="1"/>
  <c r="R709" i="1" a="1"/>
  <c r="R709" i="1" s="1"/>
  <c r="R710" i="1" a="1"/>
  <c r="R710" i="1" s="1"/>
  <c r="R711" i="1" a="1"/>
  <c r="R711" i="1" s="1"/>
  <c r="R712" i="1" a="1"/>
  <c r="R712" i="1" s="1"/>
  <c r="R713" i="1" a="1"/>
  <c r="R713" i="1" s="1"/>
  <c r="R714" i="1" a="1"/>
  <c r="R714" i="1" s="1"/>
  <c r="R715" i="1" a="1"/>
  <c r="R715" i="1" s="1"/>
  <c r="R716" i="1" a="1"/>
  <c r="R716" i="1" s="1"/>
  <c r="R717" i="1" a="1"/>
  <c r="R717" i="1" s="1"/>
  <c r="R718" i="1" a="1"/>
  <c r="R718" i="1"/>
  <c r="R719" i="1" a="1"/>
  <c r="R719" i="1" s="1"/>
  <c r="R720" i="1" a="1"/>
  <c r="R720" i="1" s="1"/>
  <c r="R721" i="1" a="1"/>
  <c r="R721" i="1" s="1"/>
  <c r="R722" i="1" a="1"/>
  <c r="R722" i="1" s="1"/>
  <c r="R723" i="1" a="1"/>
  <c r="R723" i="1" s="1"/>
  <c r="R724" i="1" a="1"/>
  <c r="R724" i="1" s="1"/>
  <c r="R725" i="1" a="1"/>
  <c r="R725" i="1" s="1"/>
  <c r="R726" i="1" a="1"/>
  <c r="R726" i="1" s="1"/>
  <c r="R727" i="1" a="1"/>
  <c r="R727" i="1" s="1"/>
  <c r="R728" i="1" a="1"/>
  <c r="R728" i="1" s="1"/>
  <c r="R729" i="1" a="1"/>
  <c r="R729" i="1" s="1"/>
  <c r="R730" i="1" a="1"/>
  <c r="R730" i="1" s="1"/>
  <c r="R731" i="1" a="1"/>
  <c r="R731" i="1" s="1"/>
  <c r="R732" i="1" a="1"/>
  <c r="R732" i="1" s="1"/>
  <c r="R733" i="1" a="1"/>
  <c r="R733" i="1" s="1"/>
  <c r="R734" i="1" a="1"/>
  <c r="R734" i="1" s="1"/>
  <c r="R735" i="1" a="1"/>
  <c r="R735" i="1" s="1"/>
  <c r="R736" i="1" a="1"/>
  <c r="R736" i="1" s="1"/>
  <c r="R737" i="1" a="1"/>
  <c r="R737" i="1" s="1"/>
  <c r="R738" i="1" a="1"/>
  <c r="R738" i="1"/>
  <c r="R739" i="1" a="1"/>
  <c r="R739" i="1" s="1"/>
  <c r="R740" i="1" a="1"/>
  <c r="R740" i="1" s="1"/>
  <c r="R741" i="1" a="1"/>
  <c r="R741" i="1" s="1"/>
  <c r="R742" i="1" a="1"/>
  <c r="R742" i="1"/>
  <c r="R743" i="1" a="1"/>
  <c r="R743" i="1"/>
  <c r="R744" i="1" a="1"/>
  <c r="R744" i="1" s="1"/>
  <c r="R745" i="1" a="1"/>
  <c r="R745" i="1" s="1"/>
  <c r="R746" i="1" a="1"/>
  <c r="R746" i="1" s="1"/>
  <c r="R747" i="1" a="1"/>
  <c r="R747" i="1" s="1"/>
  <c r="R748" i="1" a="1"/>
  <c r="R748" i="1" s="1"/>
  <c r="R749" i="1" a="1"/>
  <c r="R749" i="1" s="1"/>
  <c r="R750" i="1" a="1"/>
  <c r="R750" i="1" s="1"/>
  <c r="R751" i="1" a="1"/>
  <c r="R751" i="1" s="1"/>
  <c r="R752" i="1" a="1"/>
  <c r="R752" i="1" s="1"/>
  <c r="R753" i="1" a="1"/>
  <c r="R753" i="1" s="1"/>
  <c r="R754" i="1" a="1"/>
  <c r="R754" i="1" s="1"/>
  <c r="R755" i="1" a="1"/>
  <c r="R755" i="1" s="1"/>
  <c r="R756" i="1" a="1"/>
  <c r="R756" i="1" s="1"/>
  <c r="R757" i="1" a="1"/>
  <c r="R757" i="1" s="1"/>
  <c r="R758" i="1" a="1"/>
  <c r="R758" i="1" s="1"/>
  <c r="R759" i="1" a="1"/>
  <c r="R759" i="1" s="1"/>
  <c r="R760" i="1" a="1"/>
  <c r="R760" i="1" s="1"/>
  <c r="R761" i="1" a="1"/>
  <c r="R761" i="1" s="1"/>
  <c r="R762" i="1" a="1"/>
  <c r="R762" i="1"/>
  <c r="R763" i="1" a="1"/>
  <c r="R763" i="1" s="1"/>
  <c r="R764" i="1" a="1"/>
  <c r="R764" i="1" s="1"/>
  <c r="R765" i="1" a="1"/>
  <c r="R765" i="1" s="1"/>
  <c r="R766" i="1" a="1"/>
  <c r="R766" i="1" s="1"/>
  <c r="R767" i="1" a="1"/>
  <c r="R767" i="1" s="1"/>
  <c r="R768" i="1" a="1"/>
  <c r="R768" i="1" s="1"/>
  <c r="R769" i="1" a="1"/>
  <c r="R769" i="1" s="1"/>
  <c r="R770" i="1" a="1"/>
  <c r="R770" i="1" s="1"/>
  <c r="R771" i="1" a="1"/>
  <c r="R771" i="1" s="1"/>
  <c r="R772" i="1" a="1"/>
  <c r="R772" i="1" s="1"/>
  <c r="R773" i="1" a="1"/>
  <c r="R773" i="1" s="1"/>
  <c r="R774" i="1" a="1"/>
  <c r="R774" i="1" s="1"/>
  <c r="R775" i="1" a="1"/>
  <c r="R775" i="1" s="1"/>
  <c r="R776" i="1" a="1"/>
  <c r="R776" i="1" s="1"/>
  <c r="R777" i="1" a="1"/>
  <c r="R777" i="1" s="1"/>
  <c r="R778" i="1" a="1"/>
  <c r="R778" i="1" s="1"/>
  <c r="R779" i="1" a="1"/>
  <c r="R779" i="1" s="1"/>
  <c r="R780" i="1" a="1"/>
  <c r="R780" i="1" s="1"/>
  <c r="R781" i="1" a="1"/>
  <c r="R781" i="1" s="1"/>
  <c r="R782" i="1" a="1"/>
  <c r="R782" i="1" s="1"/>
  <c r="R783" i="1" a="1"/>
  <c r="R783" i="1" s="1"/>
  <c r="R784" i="1" a="1"/>
  <c r="R784" i="1" s="1"/>
  <c r="R785" i="1" a="1"/>
  <c r="R785" i="1" s="1"/>
  <c r="R786" i="1" a="1"/>
  <c r="R786" i="1" s="1"/>
  <c r="R787" i="1" a="1"/>
  <c r="R787" i="1" s="1"/>
  <c r="R788" i="1" a="1"/>
  <c r="R788" i="1" s="1"/>
  <c r="R789" i="1" a="1"/>
  <c r="R789" i="1" s="1"/>
  <c r="R790" i="1" a="1"/>
  <c r="R790" i="1" s="1"/>
  <c r="R791" i="1" a="1"/>
  <c r="R791" i="1" s="1"/>
  <c r="R792" i="1" a="1"/>
  <c r="R792" i="1" s="1"/>
  <c r="R793" i="1" a="1"/>
  <c r="R793" i="1" s="1"/>
  <c r="R794" i="1" a="1"/>
  <c r="R794" i="1" s="1"/>
  <c r="R795" i="1" a="1"/>
  <c r="R795" i="1" s="1"/>
  <c r="R796" i="1" a="1"/>
  <c r="R796" i="1" s="1"/>
  <c r="R797" i="1" a="1"/>
  <c r="R797" i="1" s="1"/>
  <c r="R798" i="1" a="1"/>
  <c r="R798" i="1" s="1"/>
  <c r="R799" i="1" a="1"/>
  <c r="R799" i="1" s="1"/>
  <c r="R800" i="1" a="1"/>
  <c r="R800" i="1" s="1"/>
  <c r="R801" i="1" a="1"/>
  <c r="R801" i="1" s="1"/>
  <c r="R802" i="1" a="1"/>
  <c r="R802" i="1" s="1"/>
  <c r="R803" i="1" a="1"/>
  <c r="R803" i="1" s="1"/>
  <c r="R804" i="1" a="1"/>
  <c r="R804" i="1" s="1"/>
  <c r="R805" i="1" a="1"/>
  <c r="R805" i="1" s="1"/>
  <c r="R806" i="1" a="1"/>
  <c r="R806" i="1" s="1"/>
  <c r="R807" i="1" a="1"/>
  <c r="R807" i="1" s="1"/>
  <c r="R808" i="1" a="1"/>
  <c r="R808" i="1" s="1"/>
  <c r="R809" i="1" a="1"/>
  <c r="R809" i="1" s="1"/>
  <c r="R810" i="1" a="1"/>
  <c r="R810" i="1" s="1"/>
  <c r="R811" i="1" a="1"/>
  <c r="R811" i="1"/>
  <c r="R812" i="1" a="1"/>
  <c r="R812" i="1" s="1"/>
  <c r="R813" i="1" a="1"/>
  <c r="R813" i="1" s="1"/>
  <c r="R814" i="1" a="1"/>
  <c r="R814" i="1" s="1"/>
  <c r="R815" i="1" a="1"/>
  <c r="R815" i="1" s="1"/>
  <c r="R816" i="1" a="1"/>
  <c r="R816" i="1" s="1"/>
  <c r="R817" i="1" a="1"/>
  <c r="R817" i="1" s="1"/>
  <c r="R818" i="1" a="1"/>
  <c r="R818" i="1" s="1"/>
  <c r="R819" i="1" a="1"/>
  <c r="R819" i="1" s="1"/>
  <c r="R820" i="1" a="1"/>
  <c r="R820" i="1" s="1"/>
  <c r="R821" i="1" a="1"/>
  <c r="R821" i="1" s="1"/>
  <c r="R822" i="1" a="1"/>
  <c r="R822" i="1" s="1"/>
  <c r="R823" i="1" a="1"/>
  <c r="R823" i="1" s="1"/>
  <c r="R824" i="1" a="1"/>
  <c r="R824" i="1" s="1"/>
  <c r="R825" i="1" a="1"/>
  <c r="R825" i="1" s="1"/>
  <c r="R826" i="1" a="1"/>
  <c r="R826" i="1" s="1"/>
  <c r="R827" i="1" a="1"/>
  <c r="R827" i="1" s="1"/>
  <c r="R828" i="1" a="1"/>
  <c r="R828" i="1" s="1"/>
  <c r="R829" i="1" a="1"/>
  <c r="R829" i="1" s="1"/>
  <c r="R830" i="1" a="1"/>
  <c r="R830" i="1" s="1"/>
  <c r="R831" i="1" a="1"/>
  <c r="R831"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2" i="1"/>
  <c r="I232" i="1"/>
  <c r="J232" i="1" s="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I20" i="1" s="1"/>
  <c r="J20" i="1" s="1"/>
  <c r="G54" i="2"/>
  <c r="G55" i="2"/>
  <c r="G56" i="2"/>
  <c r="G57" i="2"/>
  <c r="G58" i="2"/>
  <c r="G59" i="2"/>
  <c r="G60" i="2"/>
  <c r="G61" i="2"/>
  <c r="G62" i="2"/>
  <c r="G63" i="2"/>
  <c r="I25" i="1" s="1"/>
  <c r="J25" i="1" s="1"/>
  <c r="G64" i="2"/>
  <c r="G65" i="2"/>
  <c r="G66" i="2"/>
  <c r="G67" i="2"/>
  <c r="G68" i="2"/>
  <c r="G69" i="2"/>
  <c r="G70" i="2"/>
  <c r="G71" i="2"/>
  <c r="G72" i="2"/>
  <c r="G73" i="2"/>
  <c r="G74" i="2"/>
  <c r="G75" i="2"/>
  <c r="G76" i="2"/>
  <c r="G77" i="2"/>
  <c r="G78" i="2"/>
  <c r="G79" i="2"/>
  <c r="G80" i="2"/>
  <c r="G81" i="2"/>
  <c r="G82" i="2"/>
  <c r="G83" i="2"/>
  <c r="G84" i="2"/>
  <c r="I33" i="1" s="1"/>
  <c r="J33" i="1" s="1"/>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I46" i="1" s="1"/>
  <c r="J46" i="1" s="1"/>
  <c r="G121" i="2"/>
  <c r="G122" i="2"/>
  <c r="G123" i="2"/>
  <c r="G124" i="2"/>
  <c r="G125" i="2"/>
  <c r="G126" i="2"/>
  <c r="G127" i="2"/>
  <c r="G128" i="2"/>
  <c r="G129" i="2"/>
  <c r="G130" i="2"/>
  <c r="I49" i="1" s="1"/>
  <c r="J49" i="1" s="1"/>
  <c r="G131" i="2"/>
  <c r="G132" i="2"/>
  <c r="G133" i="2"/>
  <c r="G134" i="2"/>
  <c r="G135" i="2"/>
  <c r="I51" i="1" s="1"/>
  <c r="J51" i="1" s="1"/>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I67" i="1" s="1"/>
  <c r="J67" i="1" s="1"/>
  <c r="G179" i="2"/>
  <c r="G180" i="2"/>
  <c r="G181" i="2"/>
  <c r="G182" i="2"/>
  <c r="G183" i="2"/>
  <c r="I69" i="1" s="1"/>
  <c r="J69" i="1" s="1"/>
  <c r="G184" i="2"/>
  <c r="G185" i="2"/>
  <c r="G186" i="2"/>
  <c r="I71" i="1" s="1"/>
  <c r="J71" i="1" s="1"/>
  <c r="G187" i="2"/>
  <c r="G188" i="2"/>
  <c r="G189" i="2"/>
  <c r="G190" i="2"/>
  <c r="G191" i="2"/>
  <c r="G192" i="2"/>
  <c r="I74" i="1" s="1"/>
  <c r="J74" i="1" s="1"/>
  <c r="G193" i="2"/>
  <c r="I75" i="1" s="1"/>
  <c r="J75" i="1" s="1"/>
  <c r="G194" i="2"/>
  <c r="I76" i="1" s="1"/>
  <c r="J76" i="1" s="1"/>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I85" i="1" s="1"/>
  <c r="J85" i="1" s="1"/>
  <c r="G225" i="2"/>
  <c r="G226" i="2"/>
  <c r="G227" i="2"/>
  <c r="G228" i="2"/>
  <c r="G229" i="2"/>
  <c r="G230" i="2"/>
  <c r="G231" i="2"/>
  <c r="G232" i="2"/>
  <c r="G233" i="2"/>
  <c r="G234" i="2"/>
  <c r="G235" i="2"/>
  <c r="G236" i="2"/>
  <c r="G237" i="2"/>
  <c r="I90" i="1" s="1"/>
  <c r="J90" i="1" s="1"/>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I103" i="1" s="1"/>
  <c r="J103" i="1" s="1"/>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I119" i="1" s="1"/>
  <c r="J119" i="1" s="1"/>
  <c r="G316" i="2"/>
  <c r="G317" i="2"/>
  <c r="G318" i="2"/>
  <c r="G319" i="2"/>
  <c r="G320" i="2"/>
  <c r="G321" i="2"/>
  <c r="G322" i="2"/>
  <c r="G323" i="2"/>
  <c r="G324" i="2"/>
  <c r="G325" i="2"/>
  <c r="G326" i="2"/>
  <c r="G327" i="2"/>
  <c r="I123" i="1" s="1"/>
  <c r="J123" i="1" s="1"/>
  <c r="G328" i="2"/>
  <c r="G329" i="2"/>
  <c r="G330" i="2"/>
  <c r="G331" i="2"/>
  <c r="I125" i="1" s="1"/>
  <c r="J125" i="1" s="1"/>
  <c r="G332" i="2"/>
  <c r="G333" i="2"/>
  <c r="G334" i="2"/>
  <c r="G335" i="2"/>
  <c r="G336" i="2"/>
  <c r="G337" i="2"/>
  <c r="G338" i="2"/>
  <c r="G339" i="2"/>
  <c r="G340" i="2"/>
  <c r="G341" i="2"/>
  <c r="G342" i="2"/>
  <c r="I130" i="1" s="1"/>
  <c r="J130" i="1" s="1"/>
  <c r="G343" i="2"/>
  <c r="G344" i="2"/>
  <c r="G345" i="2"/>
  <c r="I132" i="1" s="1"/>
  <c r="J132" i="1" s="1"/>
  <c r="G346" i="2"/>
  <c r="G347" i="2"/>
  <c r="G348" i="2"/>
  <c r="G349" i="2"/>
  <c r="G350" i="2"/>
  <c r="G351" i="2"/>
  <c r="G352" i="2"/>
  <c r="G353" i="2"/>
  <c r="I135" i="1" s="1"/>
  <c r="J135" i="1" s="1"/>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I145" i="1" s="1"/>
  <c r="J145" i="1" s="1"/>
  <c r="G385" i="2"/>
  <c r="I146" i="1" s="1"/>
  <c r="J146" i="1" s="1"/>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I159" i="1" s="1"/>
  <c r="J159" i="1" s="1"/>
  <c r="G422" i="2"/>
  <c r="G423" i="2"/>
  <c r="G424" i="2"/>
  <c r="G425" i="2"/>
  <c r="G426" i="2"/>
  <c r="G427" i="2"/>
  <c r="G428" i="2"/>
  <c r="G429" i="2"/>
  <c r="G430" i="2"/>
  <c r="G431" i="2"/>
  <c r="G432" i="2"/>
  <c r="G433" i="2"/>
  <c r="G434" i="2"/>
  <c r="G435" i="2"/>
  <c r="G436" i="2"/>
  <c r="G437" i="2"/>
  <c r="G438" i="2"/>
  <c r="G439" i="2"/>
  <c r="G440" i="2"/>
  <c r="I166" i="1" s="1"/>
  <c r="J166" i="1" s="1"/>
  <c r="G441" i="2"/>
  <c r="G442" i="2"/>
  <c r="G443" i="2"/>
  <c r="G444" i="2"/>
  <c r="G445" i="2"/>
  <c r="G446" i="2"/>
  <c r="G447" i="2"/>
  <c r="G448" i="2"/>
  <c r="G449" i="2"/>
  <c r="G450" i="2"/>
  <c r="G451" i="2"/>
  <c r="G452" i="2"/>
  <c r="G453" i="2"/>
  <c r="I171" i="1" s="1"/>
  <c r="J171" i="1" s="1"/>
  <c r="G454" i="2"/>
  <c r="G455" i="2"/>
  <c r="G456" i="2"/>
  <c r="G457" i="2"/>
  <c r="G458" i="2"/>
  <c r="G459" i="2"/>
  <c r="G460" i="2"/>
  <c r="G461" i="2"/>
  <c r="G462" i="2"/>
  <c r="G463" i="2"/>
  <c r="G464" i="2"/>
  <c r="G465" i="2"/>
  <c r="G466" i="2"/>
  <c r="G467" i="2"/>
  <c r="G468" i="2"/>
  <c r="G469" i="2"/>
  <c r="I176" i="1" s="1"/>
  <c r="J176" i="1" s="1"/>
  <c r="G470" i="2"/>
  <c r="G471" i="2"/>
  <c r="G472" i="2"/>
  <c r="G473" i="2"/>
  <c r="G474" i="2"/>
  <c r="G475" i="2"/>
  <c r="G476" i="2"/>
  <c r="G477" i="2"/>
  <c r="G478" i="2"/>
  <c r="G479" i="2"/>
  <c r="I181" i="1" s="1"/>
  <c r="J181" i="1" s="1"/>
  <c r="G480" i="2"/>
  <c r="I182" i="1" s="1"/>
  <c r="J182" i="1" s="1"/>
  <c r="G481" i="2"/>
  <c r="G482" i="2"/>
  <c r="G483" i="2"/>
  <c r="G484" i="2"/>
  <c r="G485" i="2"/>
  <c r="G486" i="2"/>
  <c r="G487" i="2"/>
  <c r="G488" i="2"/>
  <c r="G489" i="2"/>
  <c r="G490" i="2"/>
  <c r="G491" i="2"/>
  <c r="G492" i="2"/>
  <c r="I187" i="1" s="1"/>
  <c r="J187" i="1" s="1"/>
  <c r="G493" i="2"/>
  <c r="G494" i="2"/>
  <c r="G495" i="2"/>
  <c r="G496" i="2"/>
  <c r="G497" i="2"/>
  <c r="G498" i="2"/>
  <c r="G499" i="2"/>
  <c r="G500" i="2"/>
  <c r="G501" i="2"/>
  <c r="G502" i="2"/>
  <c r="I191" i="1" s="1"/>
  <c r="J191" i="1" s="1"/>
  <c r="G503" i="2"/>
  <c r="G504" i="2"/>
  <c r="G505" i="2"/>
  <c r="G506" i="2"/>
  <c r="G507" i="2"/>
  <c r="G508" i="2"/>
  <c r="G509" i="2"/>
  <c r="G510" i="2"/>
  <c r="G511" i="2"/>
  <c r="G512" i="2"/>
  <c r="G513" i="2"/>
  <c r="G514" i="2"/>
  <c r="I195" i="1" s="1"/>
  <c r="J195" i="1" s="1"/>
  <c r="G515" i="2"/>
  <c r="G516" i="2"/>
  <c r="G517" i="2"/>
  <c r="G518" i="2"/>
  <c r="G519" i="2"/>
  <c r="I197" i="1" s="1"/>
  <c r="J197" i="1" s="1"/>
  <c r="G520" i="2"/>
  <c r="G521" i="2"/>
  <c r="G522" i="2"/>
  <c r="G523" i="2"/>
  <c r="G524" i="2"/>
  <c r="G525" i="2"/>
  <c r="G526" i="2"/>
  <c r="G527" i="2"/>
  <c r="G528" i="2"/>
  <c r="G529" i="2"/>
  <c r="G530" i="2"/>
  <c r="G531" i="2"/>
  <c r="G532" i="2"/>
  <c r="G533" i="2"/>
  <c r="I202" i="1" s="1"/>
  <c r="J202" i="1" s="1"/>
  <c r="G534" i="2"/>
  <c r="G535" i="2"/>
  <c r="G536" i="2"/>
  <c r="G537" i="2"/>
  <c r="G538" i="2"/>
  <c r="G539" i="2"/>
  <c r="G540" i="2"/>
  <c r="G541" i="2"/>
  <c r="G542" i="2"/>
  <c r="G543" i="2"/>
  <c r="G544" i="2"/>
  <c r="G545" i="2"/>
  <c r="G546" i="2"/>
  <c r="G547" i="2"/>
  <c r="G548" i="2"/>
  <c r="G549" i="2"/>
  <c r="G550" i="2"/>
  <c r="G551" i="2"/>
  <c r="G552" i="2"/>
  <c r="G553" i="2"/>
  <c r="G554" i="2"/>
  <c r="G555" i="2"/>
  <c r="G556" i="2"/>
  <c r="G557" i="2"/>
  <c r="I211" i="1" s="1"/>
  <c r="J211" i="1" s="1"/>
  <c r="G558" i="2"/>
  <c r="G559" i="2"/>
  <c r="G560" i="2"/>
  <c r="G561" i="2"/>
  <c r="G562" i="2"/>
  <c r="G563" i="2"/>
  <c r="G564" i="2"/>
  <c r="G565" i="2"/>
  <c r="I213" i="1" s="1"/>
  <c r="J213" i="1" s="1"/>
  <c r="G566" i="2"/>
  <c r="G567" i="2"/>
  <c r="I214" i="1" s="1"/>
  <c r="J214" i="1" s="1"/>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I226" i="1" s="1"/>
  <c r="J226" i="1" s="1"/>
  <c r="G600" i="2"/>
  <c r="G601" i="2"/>
  <c r="G602" i="2"/>
  <c r="G603" i="2"/>
  <c r="G604" i="2"/>
  <c r="G605" i="2"/>
  <c r="G606" i="2"/>
  <c r="G607" i="2"/>
  <c r="G608" i="2"/>
  <c r="G609" i="2"/>
  <c r="G610" i="2"/>
  <c r="G611" i="2"/>
  <c r="G612" i="2"/>
  <c r="G613" i="2"/>
  <c r="I231" i="1" s="1"/>
  <c r="J231" i="1" s="1"/>
  <c r="G614" i="2"/>
  <c r="G615" i="2"/>
  <c r="G616" i="2"/>
  <c r="G617" i="2"/>
  <c r="G618" i="2"/>
  <c r="G619" i="2"/>
  <c r="G620" i="2"/>
  <c r="G621" i="2"/>
  <c r="G622" i="2"/>
  <c r="G623" i="2"/>
  <c r="I236" i="1" s="1"/>
  <c r="J236" i="1" s="1"/>
  <c r="G624" i="2"/>
  <c r="G625" i="2"/>
  <c r="G626" i="2"/>
  <c r="G627" i="2"/>
  <c r="G628" i="2"/>
  <c r="G629" i="2"/>
  <c r="G630" i="2"/>
  <c r="G631" i="2"/>
  <c r="G632" i="2"/>
  <c r="G633" i="2"/>
  <c r="G634" i="2"/>
  <c r="G635" i="2"/>
  <c r="G636" i="2"/>
  <c r="G637" i="2"/>
  <c r="G638" i="2"/>
  <c r="G639" i="2"/>
  <c r="I242" i="1" s="1"/>
  <c r="J242" i="1" s="1"/>
  <c r="G640" i="2"/>
  <c r="G641" i="2"/>
  <c r="G642" i="2"/>
  <c r="G643" i="2"/>
  <c r="G644" i="2"/>
  <c r="G645" i="2"/>
  <c r="G646" i="2"/>
  <c r="G647" i="2"/>
  <c r="G648" i="2"/>
  <c r="G649" i="2"/>
  <c r="G650" i="2"/>
  <c r="G651" i="2"/>
  <c r="G652" i="2"/>
  <c r="G653" i="2"/>
  <c r="I248" i="1" s="1"/>
  <c r="J248" i="1" s="1"/>
  <c r="G654" i="2"/>
  <c r="G655" i="2"/>
  <c r="G656" i="2"/>
  <c r="G657" i="2"/>
  <c r="I250" i="1" s="1"/>
  <c r="J250" i="1" s="1"/>
  <c r="G658" i="2"/>
  <c r="G659" i="2"/>
  <c r="G660" i="2"/>
  <c r="G661" i="2"/>
  <c r="G662" i="2"/>
  <c r="G663" i="2"/>
  <c r="G664" i="2"/>
  <c r="G665" i="2"/>
  <c r="G666" i="2"/>
  <c r="G667" i="2"/>
  <c r="G668" i="2"/>
  <c r="I255" i="1" s="1"/>
  <c r="J255" i="1" s="1"/>
  <c r="G669" i="2"/>
  <c r="G670" i="2"/>
  <c r="G671" i="2"/>
  <c r="G672" i="2"/>
  <c r="G673" i="2"/>
  <c r="G674" i="2"/>
  <c r="G675" i="2"/>
  <c r="G676" i="2"/>
  <c r="G677" i="2"/>
  <c r="G678" i="2"/>
  <c r="I259" i="1" s="1"/>
  <c r="J259" i="1" s="1"/>
  <c r="G679" i="2"/>
  <c r="G680" i="2"/>
  <c r="G681" i="2"/>
  <c r="G682" i="2"/>
  <c r="G683" i="2"/>
  <c r="G684" i="2"/>
  <c r="G685" i="2"/>
  <c r="I263" i="1" s="1"/>
  <c r="J263" i="1" s="1"/>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I285" i="1" s="1"/>
  <c r="J285" i="1" s="1"/>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I296" i="1" s="1"/>
  <c r="J296" i="1" s="1"/>
  <c r="G792" i="2"/>
  <c r="G793" i="2"/>
  <c r="G794" i="2"/>
  <c r="G795" i="2"/>
  <c r="G796" i="2"/>
  <c r="I299" i="1" s="1"/>
  <c r="J299" i="1" s="1"/>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I310" i="1" s="1"/>
  <c r="J310" i="1" s="1"/>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I322" i="1" s="1"/>
  <c r="J322" i="1" s="1"/>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I331" i="1" s="1"/>
  <c r="J331" i="1" s="1"/>
  <c r="G886" i="2"/>
  <c r="G887" i="2"/>
  <c r="G888" i="2"/>
  <c r="G889" i="2"/>
  <c r="G890" i="2"/>
  <c r="G891" i="2"/>
  <c r="G892" i="2"/>
  <c r="G893" i="2"/>
  <c r="G894" i="2"/>
  <c r="I335" i="1" s="1"/>
  <c r="J335" i="1" s="1"/>
  <c r="G895" i="2"/>
  <c r="G896" i="2"/>
  <c r="G897" i="2"/>
  <c r="G898" i="2"/>
  <c r="G899" i="2"/>
  <c r="G900" i="2"/>
  <c r="I338" i="1" s="1"/>
  <c r="J338" i="1" s="1"/>
  <c r="G901" i="2"/>
  <c r="I339" i="1" s="1"/>
  <c r="J339" i="1" s="1"/>
  <c r="G902" i="2"/>
  <c r="I340" i="1" s="1"/>
  <c r="J340" i="1" s="1"/>
  <c r="G903" i="2"/>
  <c r="G904" i="2"/>
  <c r="G905" i="2"/>
  <c r="G906" i="2"/>
  <c r="G907" i="2"/>
  <c r="G908" i="2"/>
  <c r="I343" i="1" s="1"/>
  <c r="J343" i="1" s="1"/>
  <c r="G909" i="2"/>
  <c r="G910" i="2"/>
  <c r="G911" i="2"/>
  <c r="G912" i="2"/>
  <c r="G913" i="2"/>
  <c r="G914" i="2"/>
  <c r="G915" i="2"/>
  <c r="G916" i="2"/>
  <c r="G917" i="2"/>
  <c r="I347" i="1" s="1"/>
  <c r="J347" i="1" s="1"/>
  <c r="G918" i="2"/>
  <c r="G919" i="2"/>
  <c r="G920" i="2"/>
  <c r="G921" i="2"/>
  <c r="G922" i="2"/>
  <c r="G923" i="2"/>
  <c r="G924" i="2"/>
  <c r="G925" i="2"/>
  <c r="G926" i="2"/>
  <c r="G927" i="2"/>
  <c r="G928" i="2"/>
  <c r="G929" i="2"/>
  <c r="G930" i="2"/>
  <c r="G931" i="2"/>
  <c r="G932" i="2"/>
  <c r="I353" i="1" s="1"/>
  <c r="J353" i="1" s="1"/>
  <c r="G933" i="2"/>
  <c r="I354" i="1" s="1"/>
  <c r="J354" i="1" s="1"/>
  <c r="G934" i="2"/>
  <c r="G935" i="2"/>
  <c r="G936" i="2"/>
  <c r="G937" i="2"/>
  <c r="I356" i="1" s="1"/>
  <c r="J356" i="1" s="1"/>
  <c r="G938" i="2"/>
  <c r="G939" i="2"/>
  <c r="G940" i="2"/>
  <c r="G941" i="2"/>
  <c r="G942" i="2"/>
  <c r="G943" i="2"/>
  <c r="G944" i="2"/>
  <c r="G945" i="2"/>
  <c r="G946" i="2"/>
  <c r="G947" i="2"/>
  <c r="G948" i="2"/>
  <c r="G949" i="2"/>
  <c r="G950" i="2"/>
  <c r="G951" i="2"/>
  <c r="G952" i="2"/>
  <c r="G953" i="2"/>
  <c r="G954" i="2"/>
  <c r="I362" i="1" s="1"/>
  <c r="J362" i="1" s="1"/>
  <c r="G955" i="2"/>
  <c r="G956" i="2"/>
  <c r="G957" i="2"/>
  <c r="G958" i="2"/>
  <c r="I364" i="1" s="1"/>
  <c r="J364" i="1" s="1"/>
  <c r="G959" i="2"/>
  <c r="G960" i="2"/>
  <c r="G961" i="2"/>
  <c r="G962" i="2"/>
  <c r="G963" i="2"/>
  <c r="G964" i="2"/>
  <c r="G965" i="2"/>
  <c r="G966" i="2"/>
  <c r="G967" i="2"/>
  <c r="G968" i="2"/>
  <c r="G969" i="2"/>
  <c r="G970" i="2"/>
  <c r="G971" i="2"/>
  <c r="G972" i="2"/>
  <c r="I369" i="1" s="1"/>
  <c r="J369" i="1" s="1"/>
  <c r="G973" i="2"/>
  <c r="G974" i="2"/>
  <c r="G975" i="2"/>
  <c r="G976" i="2"/>
  <c r="G977" i="2"/>
  <c r="I371" i="1" s="1"/>
  <c r="J371" i="1" s="1"/>
  <c r="G978" i="2"/>
  <c r="G979" i="2"/>
  <c r="G980" i="2"/>
  <c r="G981" i="2"/>
  <c r="I373" i="1" s="1"/>
  <c r="J373" i="1" s="1"/>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I382" i="1" s="1"/>
  <c r="J382" i="1" s="1"/>
  <c r="G1008" i="2"/>
  <c r="G1009" i="2"/>
  <c r="G1010" i="2"/>
  <c r="G1011" i="2"/>
  <c r="G1012" i="2"/>
  <c r="I385" i="1" s="1"/>
  <c r="J385" i="1" s="1"/>
  <c r="G1013" i="2"/>
  <c r="I386" i="1" s="1"/>
  <c r="J386" i="1" s="1"/>
  <c r="G1014" i="2"/>
  <c r="G1015" i="2"/>
  <c r="G1016" i="2"/>
  <c r="G1017" i="2"/>
  <c r="G1018" i="2"/>
  <c r="G1019" i="2"/>
  <c r="G1020" i="2"/>
  <c r="G1021" i="2"/>
  <c r="G1022" i="2"/>
  <c r="G1023" i="2"/>
  <c r="G1024" i="2"/>
  <c r="G1025" i="2"/>
  <c r="G1026" i="2"/>
  <c r="G1027" i="2"/>
  <c r="G1028" i="2"/>
  <c r="G1029" i="2"/>
  <c r="I391" i="1" s="1"/>
  <c r="J391" i="1" s="1"/>
  <c r="G1030" i="2"/>
  <c r="G1031" i="2"/>
  <c r="G1032" i="2"/>
  <c r="G1033" i="2"/>
  <c r="G1034" i="2"/>
  <c r="I393" i="1" s="1"/>
  <c r="J393" i="1" s="1"/>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I405" i="1" s="1"/>
  <c r="J405" i="1" s="1"/>
  <c r="G1064" i="2"/>
  <c r="G1065" i="2"/>
  <c r="G1066" i="2"/>
  <c r="G1067" i="2"/>
  <c r="G1068" i="2"/>
  <c r="G1069" i="2"/>
  <c r="G1070" i="2"/>
  <c r="G1071" i="2"/>
  <c r="I409" i="1" s="1"/>
  <c r="J409" i="1" s="1"/>
  <c r="G1072" i="2"/>
  <c r="G1073" i="2"/>
  <c r="G1074" i="2"/>
  <c r="G1075" i="2"/>
  <c r="G1076" i="2"/>
  <c r="G1077" i="2"/>
  <c r="G1078" i="2"/>
  <c r="G1079" i="2"/>
  <c r="G1080" i="2"/>
  <c r="G1081" i="2"/>
  <c r="G1082" i="2"/>
  <c r="G1083" i="2"/>
  <c r="G1084" i="2"/>
  <c r="G1085" i="2"/>
  <c r="G1086" i="2"/>
  <c r="G1087" i="2"/>
  <c r="G1088" i="2"/>
  <c r="I414" i="1" s="1"/>
  <c r="J414" i="1" s="1"/>
  <c r="G1089" i="2"/>
  <c r="G1090" i="2"/>
  <c r="G1091" i="2"/>
  <c r="I416" i="1" s="1"/>
  <c r="J416" i="1" s="1"/>
  <c r="G1092" i="2"/>
  <c r="G1093" i="2"/>
  <c r="G1094" i="2"/>
  <c r="G1095" i="2"/>
  <c r="G1096" i="2"/>
  <c r="G1097" i="2"/>
  <c r="G1098" i="2"/>
  <c r="G1099" i="2"/>
  <c r="G1100" i="2"/>
  <c r="G1101" i="2"/>
  <c r="G1102" i="2"/>
  <c r="G1103" i="2"/>
  <c r="G1104" i="2"/>
  <c r="G1105" i="2"/>
  <c r="G1106" i="2"/>
  <c r="G1107" i="2"/>
  <c r="G1108" i="2"/>
  <c r="I423" i="1" s="1"/>
  <c r="J423" i="1" s="1"/>
  <c r="G1109" i="2"/>
  <c r="G1110" i="2"/>
  <c r="G1111" i="2"/>
  <c r="G1112" i="2"/>
  <c r="G1113" i="2"/>
  <c r="G1114" i="2"/>
  <c r="G1115" i="2"/>
  <c r="G1116" i="2"/>
  <c r="G1117" i="2"/>
  <c r="G1118" i="2"/>
  <c r="G1119" i="2"/>
  <c r="G1120" i="2"/>
  <c r="G1121" i="2"/>
  <c r="G1122" i="2"/>
  <c r="I428" i="1" s="1"/>
  <c r="J428" i="1" s="1"/>
  <c r="G1123" i="2"/>
  <c r="G1124" i="2"/>
  <c r="G1125" i="2"/>
  <c r="G1126" i="2"/>
  <c r="G1127" i="2"/>
  <c r="G1128" i="2"/>
  <c r="G1129" i="2"/>
  <c r="G1130" i="2"/>
  <c r="G1131" i="2"/>
  <c r="G1132" i="2"/>
  <c r="G1133" i="2"/>
  <c r="G1134" i="2"/>
  <c r="G1135" i="2"/>
  <c r="I433" i="1" s="1"/>
  <c r="J433" i="1" s="1"/>
  <c r="G1136" i="2"/>
  <c r="G1137" i="2"/>
  <c r="G1138" i="2"/>
  <c r="G1139" i="2"/>
  <c r="G1140" i="2"/>
  <c r="G1141" i="2"/>
  <c r="I435" i="1" s="1"/>
  <c r="J435" i="1" s="1"/>
  <c r="G1142" i="2"/>
  <c r="G1143" i="2"/>
  <c r="G1144" i="2"/>
  <c r="G1145" i="2"/>
  <c r="I437" i="1" s="1"/>
  <c r="J437" i="1" s="1"/>
  <c r="G1146" i="2"/>
  <c r="G1147" i="2"/>
  <c r="G1148" i="2"/>
  <c r="G1149" i="2"/>
  <c r="G1150" i="2"/>
  <c r="G1151" i="2"/>
  <c r="G1152" i="2"/>
  <c r="G1153" i="2"/>
  <c r="G1154" i="2"/>
  <c r="G1155" i="2"/>
  <c r="G1156" i="2"/>
  <c r="G1157" i="2"/>
  <c r="G1158" i="2"/>
  <c r="G1159" i="2"/>
  <c r="G1160" i="2"/>
  <c r="I443" i="1" s="1"/>
  <c r="J443" i="1" s="1"/>
  <c r="G1161" i="2"/>
  <c r="G1162" i="2"/>
  <c r="G1163" i="2"/>
  <c r="G1164" i="2"/>
  <c r="G1165" i="2"/>
  <c r="G1166" i="2"/>
  <c r="G1167" i="2"/>
  <c r="G1168" i="2"/>
  <c r="I446" i="1" s="1"/>
  <c r="J446" i="1" s="1"/>
  <c r="G1169" i="2"/>
  <c r="G1170" i="2"/>
  <c r="G1171" i="2"/>
  <c r="G1172" i="2"/>
  <c r="G1173" i="2"/>
  <c r="G1174" i="2"/>
  <c r="G1175" i="2"/>
  <c r="G1176" i="2"/>
  <c r="G1177" i="2"/>
  <c r="G1178" i="2"/>
  <c r="G1179" i="2"/>
  <c r="G1180" i="2"/>
  <c r="G1181" i="2"/>
  <c r="G1182" i="2"/>
  <c r="G1183" i="2"/>
  <c r="G1184" i="2"/>
  <c r="G1185" i="2"/>
  <c r="G1186" i="2"/>
  <c r="G1187" i="2"/>
  <c r="G1188" i="2"/>
  <c r="G1189" i="2"/>
  <c r="G1190" i="2"/>
  <c r="I453" i="1" s="1"/>
  <c r="J453" i="1" s="1"/>
  <c r="G1191" i="2"/>
  <c r="G1192" i="2"/>
  <c r="G1193" i="2"/>
  <c r="G1194" i="2"/>
  <c r="G1195" i="2"/>
  <c r="G1196" i="2"/>
  <c r="G1197" i="2"/>
  <c r="G1198" i="2"/>
  <c r="G1199" i="2"/>
  <c r="G1200" i="2"/>
  <c r="G1201" i="2"/>
  <c r="G1202" i="2"/>
  <c r="G1203" i="2"/>
  <c r="G1204" i="2"/>
  <c r="G1205" i="2"/>
  <c r="G1206" i="2"/>
  <c r="G1207" i="2"/>
  <c r="I459" i="1" s="1"/>
  <c r="J459" i="1" s="1"/>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I470" i="1" s="1"/>
  <c r="J470" i="1" s="1"/>
  <c r="G1238" i="2"/>
  <c r="G1239" i="2"/>
  <c r="G1240" i="2"/>
  <c r="G1241" i="2"/>
  <c r="G1242" i="2"/>
  <c r="G1243" i="2"/>
  <c r="G1244" i="2"/>
  <c r="G1245" i="2"/>
  <c r="G1246" i="2"/>
  <c r="G1247" i="2"/>
  <c r="G1248" i="2"/>
  <c r="G1249" i="2"/>
  <c r="G1250" i="2"/>
  <c r="G1251" i="2"/>
  <c r="G1252" i="2"/>
  <c r="I475" i="1" s="1"/>
  <c r="J475" i="1" s="1"/>
  <c r="G1253" i="2"/>
  <c r="G1254" i="2"/>
  <c r="G1255" i="2"/>
  <c r="G1256" i="2"/>
  <c r="G1257" i="2"/>
  <c r="I477" i="1" s="1"/>
  <c r="J477" i="1" s="1"/>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I486" i="1" s="1"/>
  <c r="J486" i="1" s="1"/>
  <c r="G1281" i="2"/>
  <c r="G1282" i="2"/>
  <c r="G1283" i="2"/>
  <c r="G1284" i="2"/>
  <c r="G1285" i="2"/>
  <c r="I488" i="1" s="1"/>
  <c r="J488" i="1" s="1"/>
  <c r="G1286" i="2"/>
  <c r="G1287" i="2"/>
  <c r="G1288" i="2"/>
  <c r="G1289" i="2"/>
  <c r="G1290" i="2"/>
  <c r="G1291" i="2"/>
  <c r="G1292" i="2"/>
  <c r="G1293" i="2"/>
  <c r="I492" i="1" s="1"/>
  <c r="J492" i="1" s="1"/>
  <c r="G1294" i="2"/>
  <c r="G1295" i="2"/>
  <c r="G1296" i="2"/>
  <c r="G1297" i="2"/>
  <c r="G1298" i="2"/>
  <c r="G1299" i="2"/>
  <c r="G1300" i="2"/>
  <c r="I495" i="1" s="1"/>
  <c r="J495" i="1" s="1"/>
  <c r="G1301" i="2"/>
  <c r="G1302" i="2"/>
  <c r="G1303" i="2"/>
  <c r="G1304" i="2"/>
  <c r="I497" i="1" s="1"/>
  <c r="J497" i="1" s="1"/>
  <c r="G1305" i="2"/>
  <c r="I498" i="1" s="1"/>
  <c r="J498" i="1" s="1"/>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I507" i="1" s="1"/>
  <c r="J507" i="1" s="1"/>
  <c r="G1334" i="2"/>
  <c r="G1335" i="2"/>
  <c r="I508" i="1" s="1"/>
  <c r="J508" i="1" s="1"/>
  <c r="G1336" i="2"/>
  <c r="G1337" i="2"/>
  <c r="G1338" i="2"/>
  <c r="G1339" i="2"/>
  <c r="G1340" i="2"/>
  <c r="G1341" i="2"/>
  <c r="G1342" i="2"/>
  <c r="G1343" i="2"/>
  <c r="G1344" i="2"/>
  <c r="G1345" i="2"/>
  <c r="G1346" i="2"/>
  <c r="G1347" i="2"/>
  <c r="G1348" i="2"/>
  <c r="G1349" i="2"/>
  <c r="G1350" i="2"/>
  <c r="G1351" i="2"/>
  <c r="I513" i="1" s="1"/>
  <c r="J513" i="1" s="1"/>
  <c r="G1352" i="2"/>
  <c r="G1353" i="2"/>
  <c r="G1354" i="2"/>
  <c r="G1355" i="2"/>
  <c r="G1356" i="2"/>
  <c r="G1357" i="2"/>
  <c r="G1358" i="2"/>
  <c r="G1359" i="2"/>
  <c r="G1360" i="2"/>
  <c r="G1361" i="2"/>
  <c r="G1362" i="2"/>
  <c r="G1363" i="2"/>
  <c r="G1364" i="2"/>
  <c r="G1365" i="2"/>
  <c r="I518" i="1" s="1"/>
  <c r="J518" i="1" s="1"/>
  <c r="G1366" i="2"/>
  <c r="I519" i="1" s="1"/>
  <c r="J519" i="1" s="1"/>
  <c r="G1367" i="2"/>
  <c r="G1368" i="2"/>
  <c r="G1369" i="2"/>
  <c r="G1370" i="2"/>
  <c r="I521" i="1" s="1"/>
  <c r="J521" i="1" s="1"/>
  <c r="G1371" i="2"/>
  <c r="G1372" i="2"/>
  <c r="G1373" i="2"/>
  <c r="G1374" i="2"/>
  <c r="G1375" i="2"/>
  <c r="G1376" i="2"/>
  <c r="G1377" i="2"/>
  <c r="G1378" i="2"/>
  <c r="G1379" i="2"/>
  <c r="I524" i="1" s="1"/>
  <c r="J524" i="1" s="1"/>
  <c r="G1380" i="2"/>
  <c r="I525" i="1" s="1"/>
  <c r="J525" i="1" s="1"/>
  <c r="G1381" i="2"/>
  <c r="I526" i="1" s="1"/>
  <c r="J526" i="1" s="1"/>
  <c r="G1382" i="2"/>
  <c r="G1383" i="2"/>
  <c r="G1384" i="2"/>
  <c r="G1385" i="2"/>
  <c r="G1386" i="2"/>
  <c r="G1387" i="2"/>
  <c r="G1388" i="2"/>
  <c r="G1389" i="2"/>
  <c r="G1390" i="2"/>
  <c r="G1391" i="2"/>
  <c r="G1392" i="2"/>
  <c r="G1393" i="2"/>
  <c r="G1394" i="2"/>
  <c r="I531" i="1" s="1"/>
  <c r="J531" i="1" s="1"/>
  <c r="G1395" i="2"/>
  <c r="I532" i="1" s="1"/>
  <c r="J532" i="1" s="1"/>
  <c r="G1396" i="2"/>
  <c r="G1397" i="2"/>
  <c r="I533" i="1" s="1"/>
  <c r="J533" i="1" s="1"/>
  <c r="G1398" i="2"/>
  <c r="G1399" i="2"/>
  <c r="I534" i="1" s="1"/>
  <c r="J534" i="1" s="1"/>
  <c r="G1400" i="2"/>
  <c r="G1401" i="2"/>
  <c r="G1402" i="2"/>
  <c r="G1403" i="2"/>
  <c r="I536" i="1" s="1"/>
  <c r="J536" i="1" s="1"/>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I547" i="1" s="1"/>
  <c r="J547" i="1" s="1"/>
  <c r="G1430" i="2"/>
  <c r="G1431" i="2"/>
  <c r="G1432" i="2"/>
  <c r="G1433" i="2"/>
  <c r="G1434" i="2"/>
  <c r="G1435" i="2"/>
  <c r="G1436" i="2"/>
  <c r="G1437" i="2"/>
  <c r="G1438" i="2"/>
  <c r="G1439" i="2"/>
  <c r="I551" i="1" s="1"/>
  <c r="J551" i="1" s="1"/>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I561" i="1" s="1"/>
  <c r="J561" i="1" s="1"/>
  <c r="G1466" i="2"/>
  <c r="G1467" i="2"/>
  <c r="G1468" i="2"/>
  <c r="I563" i="1" s="1"/>
  <c r="J563" i="1" s="1"/>
  <c r="G1469" i="2"/>
  <c r="G1470" i="2"/>
  <c r="G1471" i="2"/>
  <c r="G1472" i="2"/>
  <c r="G1473" i="2"/>
  <c r="G1474" i="2"/>
  <c r="G1475" i="2"/>
  <c r="G1476" i="2"/>
  <c r="G1477" i="2"/>
  <c r="I566" i="1" s="1"/>
  <c r="J566" i="1" s="1"/>
  <c r="G1478" i="2"/>
  <c r="G1479" i="2"/>
  <c r="I567" i="1" s="1"/>
  <c r="J567" i="1" s="1"/>
  <c r="G1480" i="2"/>
  <c r="G1481" i="2"/>
  <c r="G1482" i="2"/>
  <c r="G1483" i="2"/>
  <c r="G1484" i="2"/>
  <c r="I569" i="1" s="1"/>
  <c r="J569" i="1" s="1"/>
  <c r="G1485" i="2"/>
  <c r="G1486" i="2"/>
  <c r="G1487" i="2"/>
  <c r="G1488" i="2"/>
  <c r="G1489" i="2"/>
  <c r="G1490" i="2"/>
  <c r="G1491" i="2"/>
  <c r="G1492" i="2"/>
  <c r="G1493" i="2"/>
  <c r="I573" i="1" s="1"/>
  <c r="J573" i="1" s="1"/>
  <c r="G1494" i="2"/>
  <c r="G1495" i="2"/>
  <c r="I574" i="1" s="1"/>
  <c r="J574" i="1" s="1"/>
  <c r="G1496" i="2"/>
  <c r="G1497" i="2"/>
  <c r="G1498" i="2"/>
  <c r="G1499" i="2"/>
  <c r="G1500" i="2"/>
  <c r="G1501" i="2"/>
  <c r="G1502" i="2"/>
  <c r="G1503" i="2"/>
  <c r="G1504" i="2"/>
  <c r="G1505" i="2"/>
  <c r="G1506" i="2"/>
  <c r="G1507" i="2"/>
  <c r="G1508" i="2"/>
  <c r="G1509" i="2"/>
  <c r="G1510" i="2"/>
  <c r="G1511" i="2"/>
  <c r="I581" i="1" s="1"/>
  <c r="J581" i="1" s="1"/>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I597" i="1" s="1"/>
  <c r="J597" i="1" s="1"/>
  <c r="G1562" i="2"/>
  <c r="I598" i="1" s="1"/>
  <c r="J598" i="1" s="1"/>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I607" i="1" s="1"/>
  <c r="J607" i="1" s="1"/>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I619" i="1" s="1"/>
  <c r="J619" i="1" s="1"/>
  <c r="G1624" i="2"/>
  <c r="G1625" i="2"/>
  <c r="G1626" i="2"/>
  <c r="G1627" i="2"/>
  <c r="I621" i="1" s="1"/>
  <c r="J621" i="1" s="1"/>
  <c r="G1628" i="2"/>
  <c r="G1629" i="2"/>
  <c r="G1630" i="2"/>
  <c r="G1631" i="2"/>
  <c r="G1632" i="2"/>
  <c r="G1633" i="2"/>
  <c r="G1634" i="2"/>
  <c r="G1635" i="2"/>
  <c r="G1636" i="2"/>
  <c r="G1637" i="2"/>
  <c r="G1638" i="2"/>
  <c r="G1639" i="2"/>
  <c r="G1640" i="2"/>
  <c r="G1641" i="2"/>
  <c r="G1642" i="2"/>
  <c r="G1643" i="2"/>
  <c r="G1644" i="2"/>
  <c r="G1645" i="2"/>
  <c r="G1646" i="2"/>
  <c r="I628" i="1" s="1"/>
  <c r="J628" i="1" s="1"/>
  <c r="G1647" i="2"/>
  <c r="G1648" i="2"/>
  <c r="G1649" i="2"/>
  <c r="G1650" i="2"/>
  <c r="G1651" i="2"/>
  <c r="G1652" i="2"/>
  <c r="G1653" i="2"/>
  <c r="I631" i="1" s="1"/>
  <c r="J631" i="1" s="1"/>
  <c r="G1654" i="2"/>
  <c r="I632" i="1" s="1"/>
  <c r="J632" i="1" s="1"/>
  <c r="G1655" i="2"/>
  <c r="G1656" i="2"/>
  <c r="G1657" i="2"/>
  <c r="G1658" i="2"/>
  <c r="G1659" i="2"/>
  <c r="G1660" i="2"/>
  <c r="G1661" i="2"/>
  <c r="I635" i="1" s="1"/>
  <c r="J635" i="1" s="1"/>
  <c r="G1662" i="2"/>
  <c r="G1663" i="2"/>
  <c r="G1664" i="2"/>
  <c r="G1665" i="2"/>
  <c r="I637" i="1" s="1"/>
  <c r="J637" i="1" s="1"/>
  <c r="G1666" i="2"/>
  <c r="G1667" i="2"/>
  <c r="G1668" i="2"/>
  <c r="G1669" i="2"/>
  <c r="G1670" i="2"/>
  <c r="G1671" i="2"/>
  <c r="G1672" i="2"/>
  <c r="G1673" i="2"/>
  <c r="G1674" i="2"/>
  <c r="G1675" i="2"/>
  <c r="G1676" i="2"/>
  <c r="I641" i="1" s="1"/>
  <c r="J641" i="1" s="1"/>
  <c r="G1677" i="2"/>
  <c r="G1678" i="2"/>
  <c r="G1679" i="2"/>
  <c r="G1680" i="2"/>
  <c r="G1681" i="2"/>
  <c r="G1682" i="2"/>
  <c r="G1683" i="2"/>
  <c r="G1684" i="2"/>
  <c r="I645" i="1" s="1"/>
  <c r="J645" i="1" s="1"/>
  <c r="G1685" i="2"/>
  <c r="I646" i="1" s="1"/>
  <c r="J646" i="1" s="1"/>
  <c r="G1686" i="2"/>
  <c r="G1687" i="2"/>
  <c r="G1688" i="2"/>
  <c r="G1689" i="2"/>
  <c r="G1690" i="2"/>
  <c r="G1691" i="2"/>
  <c r="G1692" i="2"/>
  <c r="G1693" i="2"/>
  <c r="G1694" i="2"/>
  <c r="G1695" i="2"/>
  <c r="G1696" i="2"/>
  <c r="G1697" i="2"/>
  <c r="G1698" i="2"/>
  <c r="G1699" i="2"/>
  <c r="G1700" i="2"/>
  <c r="G1701" i="2"/>
  <c r="I651" i="1" s="1"/>
  <c r="J651" i="1" s="1"/>
  <c r="G1702" i="2"/>
  <c r="I652" i="1" s="1"/>
  <c r="J652" i="1" s="1"/>
  <c r="G1703" i="2"/>
  <c r="I653" i="1" s="1"/>
  <c r="J653" i="1" s="1"/>
  <c r="G1704" i="2"/>
  <c r="I654" i="1" s="1"/>
  <c r="J654" i="1" s="1"/>
  <c r="G1705" i="2"/>
  <c r="G1706" i="2"/>
  <c r="G1707" i="2"/>
  <c r="G1708" i="2"/>
  <c r="G1709" i="2"/>
  <c r="G1710" i="2"/>
  <c r="G1711" i="2"/>
  <c r="G1712" i="2"/>
  <c r="G1713" i="2"/>
  <c r="G1714" i="2"/>
  <c r="I659" i="1" s="1"/>
  <c r="J659" i="1" s="1"/>
  <c r="G1715" i="2"/>
  <c r="I660" i="1" s="1"/>
  <c r="J660" i="1" s="1"/>
  <c r="G1716" i="2"/>
  <c r="I661" i="1" s="1"/>
  <c r="J661" i="1" s="1"/>
  <c r="G1717" i="2"/>
  <c r="I662" i="1" s="1"/>
  <c r="J662" i="1" s="1"/>
  <c r="G1718" i="2"/>
  <c r="G1719" i="2"/>
  <c r="G1720" i="2"/>
  <c r="G1721" i="2"/>
  <c r="G1722" i="2"/>
  <c r="G1723" i="2"/>
  <c r="G1724" i="2"/>
  <c r="G1725" i="2"/>
  <c r="G1726" i="2"/>
  <c r="G1727" i="2"/>
  <c r="G1728" i="2"/>
  <c r="G1729" i="2"/>
  <c r="G1730" i="2"/>
  <c r="G1731" i="2"/>
  <c r="G1732" i="2"/>
  <c r="G1733" i="2"/>
  <c r="I668" i="1" s="1"/>
  <c r="J668" i="1" s="1"/>
  <c r="G1734" i="2"/>
  <c r="G1735" i="2"/>
  <c r="G1736" i="2"/>
  <c r="G1737" i="2"/>
  <c r="G1738" i="2"/>
  <c r="G1739" i="2"/>
  <c r="G1740" i="2"/>
  <c r="G1741" i="2"/>
  <c r="G1742" i="2"/>
  <c r="G1743" i="2"/>
  <c r="G1744" i="2"/>
  <c r="G1745" i="2"/>
  <c r="G1746" i="2"/>
  <c r="G1747" i="2"/>
  <c r="I674" i="1" s="1"/>
  <c r="J674" i="1" s="1"/>
  <c r="G1748" i="2"/>
  <c r="G1749" i="2"/>
  <c r="I675" i="1" s="1"/>
  <c r="J675" i="1" s="1"/>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I688" i="1" s="1"/>
  <c r="J688" i="1" s="1"/>
  <c r="G1785" i="2"/>
  <c r="G1786" i="2"/>
  <c r="G1787" i="2"/>
  <c r="G1788" i="2"/>
  <c r="I690" i="1" s="1"/>
  <c r="J690" i="1" s="1"/>
  <c r="G1789" i="2"/>
  <c r="G1790" i="2"/>
  <c r="G1791" i="2"/>
  <c r="G1792" i="2"/>
  <c r="G1793" i="2"/>
  <c r="G1794" i="2"/>
  <c r="G1795" i="2"/>
  <c r="G1796" i="2"/>
  <c r="G1797" i="2"/>
  <c r="I694" i="1" s="1"/>
  <c r="J694" i="1" s="1"/>
  <c r="G1798" i="2"/>
  <c r="G1799" i="2"/>
  <c r="G1800" i="2"/>
  <c r="G1801" i="2"/>
  <c r="G1802" i="2"/>
  <c r="G1803" i="2"/>
  <c r="I696" i="1" s="1"/>
  <c r="J696" i="1" s="1"/>
  <c r="G1804" i="2"/>
  <c r="G1805" i="2"/>
  <c r="G1806" i="2"/>
  <c r="G1807" i="2"/>
  <c r="G1808" i="2"/>
  <c r="G1809" i="2"/>
  <c r="G1810" i="2"/>
  <c r="G1811" i="2"/>
  <c r="G1812" i="2"/>
  <c r="G1813" i="2"/>
  <c r="G1814" i="2"/>
  <c r="G1815" i="2"/>
  <c r="I701" i="1" s="1"/>
  <c r="J701" i="1" s="1"/>
  <c r="G1816" i="2"/>
  <c r="G1817" i="2"/>
  <c r="G1818" i="2"/>
  <c r="G1819" i="2"/>
  <c r="G1820" i="2"/>
  <c r="G1821" i="2"/>
  <c r="G1822" i="2"/>
  <c r="G1823" i="2"/>
  <c r="I704" i="1" s="1"/>
  <c r="J704" i="1" s="1"/>
  <c r="G1824" i="2"/>
  <c r="G1825" i="2"/>
  <c r="G1826" i="2"/>
  <c r="G1827" i="2"/>
  <c r="G1828" i="2"/>
  <c r="G1829" i="2"/>
  <c r="I707" i="1" s="1"/>
  <c r="J707" i="1" s="1"/>
  <c r="G1830" i="2"/>
  <c r="G1831" i="2"/>
  <c r="G1832" i="2"/>
  <c r="G1833" i="2"/>
  <c r="G1834" i="2"/>
  <c r="G1835" i="2"/>
  <c r="I709" i="1" s="1"/>
  <c r="J709" i="1" s="1"/>
  <c r="G1836" i="2"/>
  <c r="G1837" i="2"/>
  <c r="G1838" i="2"/>
  <c r="G1839" i="2"/>
  <c r="G1840" i="2"/>
  <c r="G1841" i="2"/>
  <c r="G1842" i="2"/>
  <c r="G1843" i="2"/>
  <c r="G1844" i="2"/>
  <c r="G1845" i="2"/>
  <c r="I713" i="1" s="1"/>
  <c r="J713" i="1" s="1"/>
  <c r="G1846" i="2"/>
  <c r="G1847" i="2"/>
  <c r="G1848" i="2"/>
  <c r="G1849" i="2"/>
  <c r="G1850" i="2"/>
  <c r="G1851" i="2"/>
  <c r="G1852" i="2"/>
  <c r="G1853" i="2"/>
  <c r="G1854" i="2"/>
  <c r="G1855" i="2"/>
  <c r="I717" i="1" s="1"/>
  <c r="J717" i="1" s="1"/>
  <c r="G1856" i="2"/>
  <c r="G1857" i="2"/>
  <c r="G1858" i="2"/>
  <c r="G1859" i="2"/>
  <c r="I719" i="1" s="1"/>
  <c r="J719" i="1" s="1"/>
  <c r="G1860" i="2"/>
  <c r="G1861" i="2"/>
  <c r="G1862" i="2"/>
  <c r="G1863" i="2"/>
  <c r="G1864" i="2"/>
  <c r="G1865" i="2"/>
  <c r="G1866" i="2"/>
  <c r="G1867" i="2"/>
  <c r="G1868" i="2"/>
  <c r="I723" i="1" s="1"/>
  <c r="J723" i="1" s="1"/>
  <c r="G1869" i="2"/>
  <c r="I724" i="1" s="1"/>
  <c r="J724" i="1" s="1"/>
  <c r="G1870" i="2"/>
  <c r="I725" i="1" s="1"/>
  <c r="J725" i="1" s="1"/>
  <c r="G1871" i="2"/>
  <c r="G1872" i="2"/>
  <c r="G1873" i="2"/>
  <c r="G1874" i="2"/>
  <c r="G1875" i="2"/>
  <c r="G1876" i="2"/>
  <c r="I728" i="1" s="1"/>
  <c r="J728" i="1" s="1"/>
  <c r="G1877" i="2"/>
  <c r="I729" i="1" s="1"/>
  <c r="J729" i="1" s="1"/>
  <c r="G1878" i="2"/>
  <c r="G1879" i="2"/>
  <c r="I730" i="1" s="1"/>
  <c r="J730" i="1" s="1"/>
  <c r="G1880" i="2"/>
  <c r="G1881" i="2"/>
  <c r="G1882" i="2"/>
  <c r="G1883" i="2"/>
  <c r="G1884" i="2"/>
  <c r="G1885" i="2"/>
  <c r="G1886" i="2"/>
  <c r="G1887" i="2"/>
  <c r="G1888" i="2"/>
  <c r="G1889" i="2"/>
  <c r="G1890" i="2"/>
  <c r="G1891" i="2"/>
  <c r="G1892" i="2"/>
  <c r="G1893" i="2"/>
  <c r="G1894" i="2"/>
  <c r="I734" i="1" s="1"/>
  <c r="J734" i="1" s="1"/>
  <c r="G1895" i="2"/>
  <c r="I735" i="1" s="1"/>
  <c r="J735" i="1" s="1"/>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I746" i="1" s="1"/>
  <c r="J746" i="1" s="1"/>
  <c r="G1926" i="2"/>
  <c r="G1927" i="2"/>
  <c r="I747" i="1" s="1"/>
  <c r="J747" i="1" s="1"/>
  <c r="G1928" i="2"/>
  <c r="I748" i="1" s="1"/>
  <c r="J748" i="1" s="1"/>
  <c r="G1929" i="2"/>
  <c r="G1930" i="2"/>
  <c r="G1931" i="2"/>
  <c r="I750" i="1" s="1"/>
  <c r="J750" i="1" s="1"/>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I758" i="1" s="1"/>
  <c r="J758" i="1" s="1"/>
  <c r="G1958" i="2"/>
  <c r="G1959" i="2"/>
  <c r="I759" i="1" s="1"/>
  <c r="J759" i="1" s="1"/>
  <c r="G1960" i="2"/>
  <c r="G1961" i="2"/>
  <c r="G1962" i="2"/>
  <c r="G1963" i="2"/>
  <c r="G1964" i="2"/>
  <c r="G1965" i="2"/>
  <c r="G1966" i="2"/>
  <c r="G1967" i="2"/>
  <c r="G1968" i="2"/>
  <c r="G1969" i="2"/>
  <c r="G1970" i="2"/>
  <c r="G1971" i="2"/>
  <c r="G1972" i="2"/>
  <c r="G1973" i="2"/>
  <c r="I765" i="1" s="1"/>
  <c r="J765" i="1" s="1"/>
  <c r="G1974" i="2"/>
  <c r="G1975" i="2"/>
  <c r="G1976" i="2"/>
  <c r="G1977" i="2"/>
  <c r="G1978" i="2"/>
  <c r="G1979" i="2"/>
  <c r="G1980" i="2"/>
  <c r="G1981" i="2"/>
  <c r="G1982" i="2"/>
  <c r="I768" i="1" s="1"/>
  <c r="J768" i="1" s="1"/>
  <c r="G1983" i="2"/>
  <c r="G1984" i="2"/>
  <c r="G1985" i="2"/>
  <c r="G1986" i="2"/>
  <c r="G1987" i="2"/>
  <c r="G1988" i="2"/>
  <c r="G1989" i="2"/>
  <c r="G1990" i="2"/>
  <c r="G1991" i="2"/>
  <c r="G1992" i="2"/>
  <c r="G1993" i="2"/>
  <c r="G1994" i="2"/>
  <c r="G1995" i="2"/>
  <c r="I774" i="1" s="1"/>
  <c r="J774" i="1" s="1"/>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I791" i="1" s="1"/>
  <c r="J791" i="1" s="1"/>
  <c r="G2043" i="2"/>
  <c r="G2044" i="2"/>
  <c r="G2045" i="2"/>
  <c r="G2046" i="2"/>
  <c r="G2047" i="2"/>
  <c r="G2048" i="2"/>
  <c r="G2049" i="2"/>
  <c r="G2050" i="2"/>
  <c r="I794" i="1" s="1"/>
  <c r="J794" i="1" s="1"/>
  <c r="G2051" i="2"/>
  <c r="G2052" i="2"/>
  <c r="G2053" i="2"/>
  <c r="I796" i="1" s="1"/>
  <c r="J796" i="1" s="1"/>
  <c r="G2054" i="2"/>
  <c r="G2055" i="2"/>
  <c r="I797" i="1" s="1"/>
  <c r="J797" i="1" s="1"/>
  <c r="G2056" i="2"/>
  <c r="I798" i="1" s="1"/>
  <c r="J798" i="1" s="1"/>
  <c r="G2057" i="2"/>
  <c r="G2058" i="2"/>
  <c r="G2059" i="2"/>
  <c r="G2060" i="2"/>
  <c r="G2061" i="2"/>
  <c r="G2062" i="2"/>
  <c r="G2063" i="2"/>
  <c r="G2064" i="2"/>
  <c r="I802" i="1" s="1"/>
  <c r="J802" i="1" s="1"/>
  <c r="G2065" i="2"/>
  <c r="G2066" i="2"/>
  <c r="G2067" i="2"/>
  <c r="I804" i="1" s="1"/>
  <c r="J804" i="1" s="1"/>
  <c r="G2068" i="2"/>
  <c r="I805" i="1" s="1"/>
  <c r="J805" i="1" s="1"/>
  <c r="G2069" i="2"/>
  <c r="I806" i="1" s="1"/>
  <c r="J806" i="1" s="1"/>
  <c r="G2070" i="2"/>
  <c r="G2071" i="2"/>
  <c r="G2072" i="2"/>
  <c r="G2073" i="2"/>
  <c r="G2074" i="2"/>
  <c r="G2075" i="2"/>
  <c r="G2076" i="2"/>
  <c r="G2077" i="2"/>
  <c r="G2078" i="2"/>
  <c r="G2079" i="2"/>
  <c r="G2080" i="2"/>
  <c r="G2081" i="2"/>
  <c r="G2082" i="2"/>
  <c r="G2083" i="2"/>
  <c r="I811" i="1" s="1"/>
  <c r="J811" i="1" s="1"/>
  <c r="G2084" i="2"/>
  <c r="G2085" i="2"/>
  <c r="G2086" i="2"/>
  <c r="G2087" i="2"/>
  <c r="G2088" i="2"/>
  <c r="G2089" i="2"/>
  <c r="G2090" i="2"/>
  <c r="G2091" i="2"/>
  <c r="G2092" i="2"/>
  <c r="I815" i="1" s="1"/>
  <c r="J815" i="1" s="1"/>
  <c r="G2093" i="2"/>
  <c r="G2094" i="2"/>
  <c r="G2095" i="2"/>
  <c r="G2096" i="2"/>
  <c r="G2097" i="2"/>
  <c r="G2098" i="2"/>
  <c r="G2099" i="2"/>
  <c r="G2100" i="2"/>
  <c r="G2101" i="2"/>
  <c r="G2102" i="2"/>
  <c r="G2103" i="2"/>
  <c r="G2104" i="2"/>
  <c r="G2105" i="2"/>
  <c r="G2106" i="2"/>
  <c r="G2107" i="2"/>
  <c r="G2108" i="2"/>
  <c r="I821" i="1" s="1"/>
  <c r="J821" i="1" s="1"/>
  <c r="G2109" i="2"/>
  <c r="G2110" i="2"/>
  <c r="G2111" i="2"/>
  <c r="G2112" i="2"/>
  <c r="I823" i="1" s="1"/>
  <c r="J823" i="1" s="1"/>
  <c r="G2113" i="2"/>
  <c r="G2114" i="2"/>
  <c r="G2115" i="2"/>
  <c r="G2116" i="2"/>
  <c r="G2117" i="2"/>
  <c r="I825" i="1" s="1"/>
  <c r="J825" i="1" s="1"/>
  <c r="G2118" i="2"/>
  <c r="G2119" i="2"/>
  <c r="G2120" i="2"/>
  <c r="G2121" i="2"/>
  <c r="G2122" i="2"/>
  <c r="G2123" i="2"/>
  <c r="G2124" i="2"/>
  <c r="G2125" i="2"/>
  <c r="I828" i="1" s="1"/>
  <c r="J828" i="1" s="1"/>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 i="2"/>
  <c r="I43" i="1" l="1"/>
  <c r="J43" i="1" s="1"/>
  <c r="I549" i="1"/>
  <c r="J549" i="1" s="1"/>
  <c r="I663" i="1"/>
  <c r="J663" i="1" s="1"/>
  <c r="I246" i="1"/>
  <c r="J246" i="1" s="1"/>
  <c r="I469" i="1"/>
  <c r="J469" i="1" s="1"/>
  <c r="I810" i="1"/>
  <c r="J810" i="1" s="1"/>
  <c r="I667" i="1"/>
  <c r="J667" i="1" s="1"/>
  <c r="I712" i="1"/>
  <c r="J712" i="1" s="1"/>
  <c r="I56" i="1"/>
  <c r="J56" i="1" s="1"/>
  <c r="I485" i="1"/>
  <c r="J485" i="1" s="1"/>
  <c r="I306" i="1"/>
  <c r="J306" i="1" s="1"/>
  <c r="I162" i="1"/>
  <c r="J162" i="1" s="1"/>
  <c r="I627" i="1"/>
  <c r="J627" i="1" s="1"/>
  <c r="I264" i="1"/>
  <c r="J264" i="1" s="1"/>
  <c r="I66" i="1"/>
  <c r="J66" i="1" s="1"/>
  <c r="I610" i="1"/>
  <c r="J610" i="1" s="1"/>
  <c r="I200" i="1"/>
  <c r="J200" i="1" s="1"/>
  <c r="M784" i="1"/>
  <c r="I739" i="1"/>
  <c r="J739" i="1" s="1"/>
  <c r="O624" i="1"/>
  <c r="Q624" i="1" s="1"/>
  <c r="I275" i="1"/>
  <c r="J275" i="1" s="1"/>
  <c r="I359" i="1"/>
  <c r="J359" i="1" s="1"/>
  <c r="I229" i="1"/>
  <c r="J229" i="1" s="1"/>
  <c r="I54" i="1"/>
  <c r="J54" i="1" s="1"/>
  <c r="I6" i="1"/>
  <c r="J6" i="1" s="1"/>
  <c r="I360" i="1"/>
  <c r="J360" i="1" s="1"/>
  <c r="I136" i="1"/>
  <c r="J136" i="1" s="1"/>
  <c r="M576" i="1"/>
  <c r="N460" i="1"/>
  <c r="O445" i="1"/>
  <c r="M828" i="1"/>
  <c r="M302" i="1"/>
  <c r="N423" i="1"/>
  <c r="N84" i="1"/>
  <c r="O444" i="1"/>
  <c r="M545" i="1"/>
  <c r="M413" i="1"/>
  <c r="N764" i="1"/>
  <c r="N419" i="1"/>
  <c r="O401" i="1"/>
  <c r="M544" i="1"/>
  <c r="M412" i="1"/>
  <c r="N760" i="1"/>
  <c r="N364" i="1"/>
  <c r="O385" i="1"/>
  <c r="Q701" i="1"/>
  <c r="Q189" i="1"/>
  <c r="M820" i="1"/>
  <c r="N76" i="1"/>
  <c r="I685" i="1"/>
  <c r="J685" i="1" s="1"/>
  <c r="I680" i="1"/>
  <c r="J680" i="1" s="1"/>
  <c r="I673" i="1"/>
  <c r="J673" i="1" s="1"/>
  <c r="I629" i="1"/>
  <c r="J629" i="1" s="1"/>
  <c r="I616" i="1"/>
  <c r="J616" i="1" s="1"/>
  <c r="I552" i="1"/>
  <c r="J552" i="1" s="1"/>
  <c r="I151" i="1"/>
  <c r="J151" i="1" s="1"/>
  <c r="Q524" i="1"/>
  <c r="Q60" i="1"/>
  <c r="M668" i="1"/>
  <c r="M396" i="1"/>
  <c r="M193" i="1"/>
  <c r="N743" i="1"/>
  <c r="N702" i="1"/>
  <c r="O812" i="1"/>
  <c r="O156" i="1"/>
  <c r="Q156" i="1" s="1"/>
  <c r="M394" i="1"/>
  <c r="M144" i="1"/>
  <c r="N701" i="1"/>
  <c r="N326" i="1"/>
  <c r="N818" i="1"/>
  <c r="M818" i="1"/>
  <c r="O802" i="1"/>
  <c r="M802" i="1"/>
  <c r="M738" i="1"/>
  <c r="N738" i="1"/>
  <c r="O738" i="1"/>
  <c r="Q738" i="1" s="1"/>
  <c r="N626" i="1"/>
  <c r="M626" i="1"/>
  <c r="O610" i="1"/>
  <c r="Q610" i="1" s="1"/>
  <c r="N610" i="1"/>
  <c r="N466" i="1"/>
  <c r="O466" i="1"/>
  <c r="Q466" i="1" s="1"/>
  <c r="M466" i="1"/>
  <c r="O418" i="1"/>
  <c r="Q418" i="1" s="1"/>
  <c r="M418" i="1"/>
  <c r="N418" i="1"/>
  <c r="N354" i="1"/>
  <c r="O354" i="1"/>
  <c r="M306" i="1"/>
  <c r="O306" i="1"/>
  <c r="N274" i="1"/>
  <c r="O274" i="1"/>
  <c r="Q274" i="1" s="1"/>
  <c r="M749" i="1"/>
  <c r="M401" i="1"/>
  <c r="N576" i="1"/>
  <c r="Q8" i="1"/>
  <c r="O769" i="1"/>
  <c r="Q769" i="1" s="1"/>
  <c r="M769" i="1"/>
  <c r="M705" i="1"/>
  <c r="N705" i="1"/>
  <c r="O705" i="1"/>
  <c r="O513" i="1"/>
  <c r="Q513" i="1" s="1"/>
  <c r="N513" i="1"/>
  <c r="O481" i="1"/>
  <c r="M481" i="1"/>
  <c r="M321" i="1"/>
  <c r="N321" i="1"/>
  <c r="O81" i="1"/>
  <c r="M81" i="1"/>
  <c r="N575" i="1"/>
  <c r="Q276" i="1"/>
  <c r="O816" i="1"/>
  <c r="M816" i="1"/>
  <c r="O800" i="1"/>
  <c r="Q800" i="1" s="1"/>
  <c r="M800" i="1"/>
  <c r="O768" i="1"/>
  <c r="Q768" i="1" s="1"/>
  <c r="M768" i="1"/>
  <c r="N736" i="1"/>
  <c r="O736" i="1"/>
  <c r="Q736" i="1" s="1"/>
  <c r="N704" i="1"/>
  <c r="O704" i="1"/>
  <c r="N688" i="1"/>
  <c r="M688" i="1"/>
  <c r="O672" i="1"/>
  <c r="Q672" i="1" s="1"/>
  <c r="M672" i="1"/>
  <c r="N672" i="1"/>
  <c r="N560" i="1"/>
  <c r="O560" i="1"/>
  <c r="Q560" i="1" s="1"/>
  <c r="N528" i="1"/>
  <c r="O528" i="1"/>
  <c r="Q528" i="1" s="1"/>
  <c r="M528" i="1"/>
  <c r="O464" i="1"/>
  <c r="Q464" i="1" s="1"/>
  <c r="M464" i="1"/>
  <c r="N448" i="1"/>
  <c r="O448" i="1"/>
  <c r="Q448" i="1" s="1"/>
  <c r="N368" i="1"/>
  <c r="M368" i="1"/>
  <c r="O160" i="1"/>
  <c r="N160" i="1"/>
  <c r="M160" i="1"/>
  <c r="O112" i="1"/>
  <c r="N112" i="1"/>
  <c r="M112" i="1"/>
  <c r="M736" i="1"/>
  <c r="N802" i="1"/>
  <c r="Q184" i="1"/>
  <c r="O815" i="1"/>
  <c r="M815" i="1"/>
  <c r="O767" i="1"/>
  <c r="Q767" i="1" s="1"/>
  <c r="M767" i="1"/>
  <c r="O703" i="1"/>
  <c r="Q703" i="1" s="1"/>
  <c r="N703" i="1"/>
  <c r="N687" i="1"/>
  <c r="M687" i="1"/>
  <c r="O655" i="1"/>
  <c r="Q655" i="1" s="1"/>
  <c r="N655" i="1"/>
  <c r="N607" i="1"/>
  <c r="M607" i="1"/>
  <c r="M447" i="1"/>
  <c r="O447" i="1"/>
  <c r="O383" i="1"/>
  <c r="Q383" i="1" s="1"/>
  <c r="N383" i="1"/>
  <c r="O367" i="1"/>
  <c r="Q367" i="1" s="1"/>
  <c r="N367" i="1"/>
  <c r="O271" i="1"/>
  <c r="Q271" i="1" s="1"/>
  <c r="N271" i="1"/>
  <c r="O239" i="1"/>
  <c r="Q239" i="1" s="1"/>
  <c r="M239" i="1"/>
  <c r="O223" i="1"/>
  <c r="M223" i="1"/>
  <c r="M704" i="1"/>
  <c r="M593" i="1"/>
  <c r="N800" i="1"/>
  <c r="N557" i="1"/>
  <c r="M830" i="1"/>
  <c r="N830" i="1"/>
  <c r="N814" i="1"/>
  <c r="O814" i="1"/>
  <c r="Q814" i="1" s="1"/>
  <c r="O782" i="1"/>
  <c r="Q782" i="1" s="1"/>
  <c r="M782" i="1"/>
  <c r="O766" i="1"/>
  <c r="Q766" i="1" s="1"/>
  <c r="M766" i="1"/>
  <c r="O654" i="1"/>
  <c r="Q654" i="1" s="1"/>
  <c r="N654" i="1"/>
  <c r="N574" i="1"/>
  <c r="M574" i="1"/>
  <c r="O526" i="1"/>
  <c r="Q526" i="1" s="1"/>
  <c r="M526" i="1"/>
  <c r="N526" i="1"/>
  <c r="O510" i="1"/>
  <c r="Q510" i="1" s="1"/>
  <c r="M510" i="1"/>
  <c r="N510" i="1"/>
  <c r="N494" i="1"/>
  <c r="O494" i="1"/>
  <c r="Q494" i="1" s="1"/>
  <c r="O478" i="1"/>
  <c r="Q478" i="1" s="1"/>
  <c r="M478" i="1"/>
  <c r="N462" i="1"/>
  <c r="M462" i="1"/>
  <c r="O462" i="1"/>
  <c r="Q462" i="1" s="1"/>
  <c r="M430" i="1"/>
  <c r="N430" i="1"/>
  <c r="O414" i="1"/>
  <c r="M414" i="1"/>
  <c r="N414" i="1"/>
  <c r="N366" i="1"/>
  <c r="O366" i="1"/>
  <c r="O318" i="1"/>
  <c r="Q318" i="1" s="1"/>
  <c r="M318" i="1"/>
  <c r="N318" i="1"/>
  <c r="O286" i="1"/>
  <c r="Q286" i="1" s="1"/>
  <c r="N286" i="1"/>
  <c r="O190" i="1"/>
  <c r="Q190" i="1" s="1"/>
  <c r="M190" i="1"/>
  <c r="N126" i="1"/>
  <c r="O126" i="1"/>
  <c r="Q126" i="1" s="1"/>
  <c r="N110" i="1"/>
  <c r="O110" i="1"/>
  <c r="M110" i="1"/>
  <c r="N62" i="1"/>
  <c r="O62" i="1"/>
  <c r="O30" i="1"/>
  <c r="N30" i="1"/>
  <c r="M30" i="1"/>
  <c r="M703" i="1"/>
  <c r="M592" i="1"/>
  <c r="Q740" i="1"/>
  <c r="Q829" i="1"/>
  <c r="N829" i="1"/>
  <c r="O829" i="1"/>
  <c r="O765" i="1"/>
  <c r="Q765" i="1" s="1"/>
  <c r="M765" i="1"/>
  <c r="N653" i="1"/>
  <c r="O653" i="1"/>
  <c r="O573" i="1"/>
  <c r="M573" i="1"/>
  <c r="O525" i="1"/>
  <c r="Q525" i="1" s="1"/>
  <c r="N525" i="1"/>
  <c r="M525" i="1"/>
  <c r="O509" i="1"/>
  <c r="M509" i="1"/>
  <c r="N509" i="1"/>
  <c r="N333" i="1"/>
  <c r="M333" i="1"/>
  <c r="O205" i="1"/>
  <c r="Q205" i="1" s="1"/>
  <c r="N205" i="1"/>
  <c r="O109" i="1"/>
  <c r="Q109" i="1" s="1"/>
  <c r="M109" i="1"/>
  <c r="M591" i="1"/>
  <c r="N783" i="1"/>
  <c r="N482" i="1"/>
  <c r="Q708" i="1"/>
  <c r="Q281" i="1"/>
  <c r="M563" i="1"/>
  <c r="M423" i="1"/>
  <c r="M390" i="1"/>
  <c r="N523" i="1"/>
  <c r="M732" i="1"/>
  <c r="N524" i="1"/>
  <c r="O314" i="1"/>
  <c r="Q314" i="1" s="1"/>
  <c r="Q264" i="1"/>
  <c r="M9" i="1"/>
  <c r="N652" i="1"/>
  <c r="Q684" i="1"/>
  <c r="Q743" i="1"/>
  <c r="Q423" i="1"/>
  <c r="M729" i="1"/>
  <c r="M684" i="1"/>
  <c r="M524" i="1"/>
  <c r="N620" i="1"/>
  <c r="O474" i="1"/>
  <c r="O364" i="1"/>
  <c r="Q509" i="1"/>
  <c r="Q710" i="1"/>
  <c r="Q646" i="1"/>
  <c r="Q614" i="1"/>
  <c r="Q390" i="1"/>
  <c r="Q374" i="1"/>
  <c r="Q326" i="1"/>
  <c r="M556" i="1"/>
  <c r="Q508" i="1"/>
  <c r="M156" i="1"/>
  <c r="N614" i="1"/>
  <c r="N281" i="1"/>
  <c r="N148" i="1"/>
  <c r="Q132" i="1"/>
  <c r="N613" i="1"/>
  <c r="N508" i="1"/>
  <c r="O649" i="1"/>
  <c r="Q649" i="1" s="1"/>
  <c r="M508" i="1"/>
  <c r="M76" i="1"/>
  <c r="O636" i="1"/>
  <c r="Q636" i="1" s="1"/>
  <c r="O4" i="1"/>
  <c r="Q4" i="1" s="1"/>
  <c r="O795" i="1"/>
  <c r="Q795" i="1" s="1"/>
  <c r="N795" i="1"/>
  <c r="M795" i="1"/>
  <c r="O699" i="1"/>
  <c r="Q699" i="1" s="1"/>
  <c r="M699" i="1"/>
  <c r="O587" i="1"/>
  <c r="Q587" i="1"/>
  <c r="M587" i="1"/>
  <c r="N587" i="1"/>
  <c r="O491" i="1"/>
  <c r="Q491" i="1" s="1"/>
  <c r="M491" i="1"/>
  <c r="N491" i="1"/>
  <c r="O363" i="1"/>
  <c r="Q363" i="1" s="1"/>
  <c r="N363" i="1"/>
  <c r="M363" i="1"/>
  <c r="O251" i="1"/>
  <c r="Q251" i="1" s="1"/>
  <c r="M251" i="1"/>
  <c r="N251" i="1"/>
  <c r="O123" i="1"/>
  <c r="Q123" i="1" s="1"/>
  <c r="N123" i="1"/>
  <c r="M123" i="1"/>
  <c r="Q762" i="1"/>
  <c r="N762" i="1"/>
  <c r="O762" i="1"/>
  <c r="O666" i="1"/>
  <c r="Q666" i="1" s="1"/>
  <c r="N666" i="1"/>
  <c r="N554" i="1"/>
  <c r="O554" i="1"/>
  <c r="Q554" i="1" s="1"/>
  <c r="M554" i="1"/>
  <c r="N458" i="1"/>
  <c r="O458" i="1"/>
  <c r="Q458" i="1" s="1"/>
  <c r="N202" i="1"/>
  <c r="O202" i="1"/>
  <c r="Q202" i="1" s="1"/>
  <c r="M202" i="1"/>
  <c r="O122" i="1"/>
  <c r="Q122" i="1" s="1"/>
  <c r="N122" i="1"/>
  <c r="O26" i="1"/>
  <c r="Q26" i="1" s="1"/>
  <c r="N26" i="1"/>
  <c r="M26" i="1"/>
  <c r="O777" i="1"/>
  <c r="Q777" i="1" s="1"/>
  <c r="N777" i="1"/>
  <c r="M777" i="1"/>
  <c r="O665" i="1"/>
  <c r="Q665" i="1"/>
  <c r="M665" i="1"/>
  <c r="O585" i="1"/>
  <c r="Q585" i="1" s="1"/>
  <c r="N585" i="1"/>
  <c r="M521" i="1"/>
  <c r="O521" i="1"/>
  <c r="Q521" i="1" s="1"/>
  <c r="O425" i="1"/>
  <c r="Q425" i="1" s="1"/>
  <c r="N425" i="1"/>
  <c r="N249" i="1"/>
  <c r="O249" i="1"/>
  <c r="Q249" i="1" s="1"/>
  <c r="N201" i="1"/>
  <c r="M201" i="1"/>
  <c r="N137" i="1"/>
  <c r="O137" i="1"/>
  <c r="Q137" i="1" s="1"/>
  <c r="M137" i="1"/>
  <c r="N57" i="1"/>
  <c r="M57" i="1"/>
  <c r="O57" i="1"/>
  <c r="Q57" i="1" s="1"/>
  <c r="N41" i="1"/>
  <c r="O41" i="1"/>
  <c r="Q41" i="1" s="1"/>
  <c r="M41" i="1"/>
  <c r="M792" i="1"/>
  <c r="N792" i="1"/>
  <c r="O792" i="1"/>
  <c r="Q792" i="1" s="1"/>
  <c r="M696" i="1"/>
  <c r="N696" i="1"/>
  <c r="O696" i="1"/>
  <c r="Q696" i="1" s="1"/>
  <c r="N600" i="1"/>
  <c r="M600" i="1"/>
  <c r="O600" i="1"/>
  <c r="Q600" i="1" s="1"/>
  <c r="N504" i="1"/>
  <c r="M504" i="1"/>
  <c r="O504" i="1"/>
  <c r="Q504" i="1" s="1"/>
  <c r="O424" i="1"/>
  <c r="Q424" i="1" s="1"/>
  <c r="N424" i="1"/>
  <c r="M424" i="1"/>
  <c r="O360" i="1"/>
  <c r="Q360" i="1" s="1"/>
  <c r="N360" i="1"/>
  <c r="M360" i="1"/>
  <c r="N280" i="1"/>
  <c r="M280" i="1"/>
  <c r="N216" i="1"/>
  <c r="O216" i="1"/>
  <c r="M216" i="1"/>
  <c r="Q216" i="1"/>
  <c r="N152" i="1"/>
  <c r="O152" i="1"/>
  <c r="Q152" i="1" s="1"/>
  <c r="O72" i="1"/>
  <c r="Q72" i="1" s="1"/>
  <c r="N72" i="1"/>
  <c r="M72" i="1"/>
  <c r="M459" i="1"/>
  <c r="O791" i="1"/>
  <c r="Q791" i="1" s="1"/>
  <c r="M791" i="1"/>
  <c r="O711" i="1"/>
  <c r="Q711" i="1" s="1"/>
  <c r="N711" i="1"/>
  <c r="O599" i="1"/>
  <c r="Q599" i="1" s="1"/>
  <c r="N599" i="1"/>
  <c r="M599" i="1"/>
  <c r="O519" i="1"/>
  <c r="Q519" i="1" s="1"/>
  <c r="N519" i="1"/>
  <c r="M519" i="1"/>
  <c r="O487" i="1"/>
  <c r="Q487" i="1" s="1"/>
  <c r="N487" i="1"/>
  <c r="O343" i="1"/>
  <c r="Q343" i="1" s="1"/>
  <c r="M343" i="1"/>
  <c r="O263" i="1"/>
  <c r="Q263" i="1" s="1"/>
  <c r="N263" i="1"/>
  <c r="M263" i="1"/>
  <c r="O183" i="1"/>
  <c r="Q183" i="1" s="1"/>
  <c r="N183" i="1"/>
  <c r="M183" i="1"/>
  <c r="O135" i="1"/>
  <c r="Q135" i="1" s="1"/>
  <c r="M135" i="1"/>
  <c r="O55" i="1"/>
  <c r="Q55" i="1" s="1"/>
  <c r="N55" i="1"/>
  <c r="M55" i="1"/>
  <c r="O7" i="1"/>
  <c r="Q7" i="1" s="1"/>
  <c r="M7" i="1"/>
  <c r="N7" i="1"/>
  <c r="M523" i="1"/>
  <c r="M249" i="1"/>
  <c r="Q574" i="1"/>
  <c r="O806" i="1"/>
  <c r="Q806" i="1" s="1"/>
  <c r="N806" i="1"/>
  <c r="O550" i="1"/>
  <c r="Q550" i="1" s="1"/>
  <c r="N550" i="1"/>
  <c r="O454" i="1"/>
  <c r="Q454" i="1" s="1"/>
  <c r="M454" i="1"/>
  <c r="N454" i="1"/>
  <c r="O246" i="1"/>
  <c r="Q246" i="1" s="1"/>
  <c r="N246" i="1"/>
  <c r="O166" i="1"/>
  <c r="Q166" i="1" s="1"/>
  <c r="M166" i="1"/>
  <c r="O86" i="1"/>
  <c r="Q86" i="1" s="1"/>
  <c r="M86" i="1"/>
  <c r="M614" i="1"/>
  <c r="O821" i="1"/>
  <c r="Q821" i="1" s="1"/>
  <c r="N821" i="1"/>
  <c r="O741" i="1"/>
  <c r="Q741" i="1"/>
  <c r="M741" i="1"/>
  <c r="O677" i="1"/>
  <c r="Q677" i="1" s="1"/>
  <c r="N677" i="1"/>
  <c r="M677" i="1"/>
  <c r="O597" i="1"/>
  <c r="Q597" i="1"/>
  <c r="N597" i="1"/>
  <c r="M597" i="1"/>
  <c r="O517" i="1"/>
  <c r="Q517" i="1" s="1"/>
  <c r="N517" i="1"/>
  <c r="M517" i="1"/>
  <c r="O453" i="1"/>
  <c r="Q453" i="1" s="1"/>
  <c r="N453" i="1"/>
  <c r="M453" i="1"/>
  <c r="O373" i="1"/>
  <c r="Q373" i="1" s="1"/>
  <c r="N373" i="1"/>
  <c r="O293" i="1"/>
  <c r="Q293" i="1" s="1"/>
  <c r="N293" i="1"/>
  <c r="O197" i="1"/>
  <c r="Q197" i="1"/>
  <c r="N197" i="1"/>
  <c r="M197" i="1"/>
  <c r="O85" i="1"/>
  <c r="Q85" i="1" s="1"/>
  <c r="N85" i="1"/>
  <c r="O21" i="1"/>
  <c r="Q21" i="1" s="1"/>
  <c r="N21" i="1"/>
  <c r="M21" i="1"/>
  <c r="N804" i="1"/>
  <c r="O804" i="1"/>
  <c r="Q804" i="1" s="1"/>
  <c r="N788" i="1"/>
  <c r="O788" i="1"/>
  <c r="Q788" i="1" s="1"/>
  <c r="N772" i="1"/>
  <c r="O772" i="1"/>
  <c r="Q772" i="1" s="1"/>
  <c r="M772" i="1"/>
  <c r="N756" i="1"/>
  <c r="O756" i="1"/>
  <c r="Q756" i="1" s="1"/>
  <c r="M756" i="1"/>
  <c r="N740" i="1"/>
  <c r="M740" i="1"/>
  <c r="O724" i="1"/>
  <c r="Q724" i="1" s="1"/>
  <c r="N724" i="1"/>
  <c r="M724" i="1"/>
  <c r="N708" i="1"/>
  <c r="M708" i="1"/>
  <c r="N692" i="1"/>
  <c r="O692" i="1"/>
  <c r="Q692" i="1" s="1"/>
  <c r="N676" i="1"/>
  <c r="O676" i="1"/>
  <c r="Q676" i="1" s="1"/>
  <c r="N660" i="1"/>
  <c r="O660" i="1"/>
  <c r="Q660" i="1" s="1"/>
  <c r="M660" i="1"/>
  <c r="N644" i="1"/>
  <c r="O644" i="1"/>
  <c r="Q644" i="1" s="1"/>
  <c r="M644" i="1"/>
  <c r="N628" i="1"/>
  <c r="O628" i="1"/>
  <c r="Q628" i="1" s="1"/>
  <c r="N612" i="1"/>
  <c r="O612" i="1"/>
  <c r="Q612" i="1" s="1"/>
  <c r="N596" i="1"/>
  <c r="O596" i="1"/>
  <c r="Q596" i="1" s="1"/>
  <c r="M596" i="1"/>
  <c r="N580" i="1"/>
  <c r="O580" i="1"/>
  <c r="Q580" i="1" s="1"/>
  <c r="M580" i="1"/>
  <c r="N564" i="1"/>
  <c r="O564" i="1"/>
  <c r="Q564" i="1" s="1"/>
  <c r="N548" i="1"/>
  <c r="O548" i="1"/>
  <c r="Q548" i="1" s="1"/>
  <c r="N532" i="1"/>
  <c r="O532" i="1"/>
  <c r="Q532" i="1" s="1"/>
  <c r="M532" i="1"/>
  <c r="N516" i="1"/>
  <c r="O516" i="1"/>
  <c r="Q516" i="1" s="1"/>
  <c r="M516" i="1"/>
  <c r="N500" i="1"/>
  <c r="O500" i="1"/>
  <c r="Q500" i="1" s="1"/>
  <c r="N484" i="1"/>
  <c r="O484" i="1"/>
  <c r="Q484" i="1" s="1"/>
  <c r="M484" i="1"/>
  <c r="O468" i="1"/>
  <c r="Q468" i="1" s="1"/>
  <c r="N468" i="1"/>
  <c r="M468" i="1"/>
  <c r="N452" i="1"/>
  <c r="O452" i="1"/>
  <c r="Q452" i="1" s="1"/>
  <c r="M452" i="1"/>
  <c r="N436" i="1"/>
  <c r="O436" i="1"/>
  <c r="Q436" i="1" s="1"/>
  <c r="M436" i="1"/>
  <c r="N420" i="1"/>
  <c r="O420" i="1"/>
  <c r="Q420" i="1" s="1"/>
  <c r="N404" i="1"/>
  <c r="O404" i="1"/>
  <c r="Q404" i="1" s="1"/>
  <c r="M404" i="1"/>
  <c r="N388" i="1"/>
  <c r="M388" i="1"/>
  <c r="N372" i="1"/>
  <c r="O372" i="1"/>
  <c r="Q372" i="1" s="1"/>
  <c r="N356" i="1"/>
  <c r="O356" i="1"/>
  <c r="Q356" i="1" s="1"/>
  <c r="M356" i="1"/>
  <c r="N340" i="1"/>
  <c r="O340" i="1"/>
  <c r="Q340" i="1" s="1"/>
  <c r="M340" i="1"/>
  <c r="N324" i="1"/>
  <c r="O324" i="1"/>
  <c r="Q324" i="1" s="1"/>
  <c r="M324" i="1"/>
  <c r="N308" i="1"/>
  <c r="M308" i="1"/>
  <c r="O308" i="1"/>
  <c r="Q308" i="1" s="1"/>
  <c r="N292" i="1"/>
  <c r="O292" i="1"/>
  <c r="Q292" i="1" s="1"/>
  <c r="M292" i="1"/>
  <c r="N276" i="1"/>
  <c r="M276" i="1"/>
  <c r="N260" i="1"/>
  <c r="M260" i="1"/>
  <c r="O260" i="1"/>
  <c r="Q260" i="1" s="1"/>
  <c r="O244" i="1"/>
  <c r="Q244" i="1" s="1"/>
  <c r="N244" i="1"/>
  <c r="O228" i="1"/>
  <c r="Q228" i="1" s="1"/>
  <c r="M228" i="1"/>
  <c r="O212" i="1"/>
  <c r="Q212" i="1" s="1"/>
  <c r="M212" i="1"/>
  <c r="N196" i="1"/>
  <c r="M196" i="1"/>
  <c r="M180" i="1"/>
  <c r="N180" i="1"/>
  <c r="O180" i="1"/>
  <c r="Q180" i="1" s="1"/>
  <c r="O164" i="1"/>
  <c r="Q164" i="1" s="1"/>
  <c r="N164" i="1"/>
  <c r="M164" i="1"/>
  <c r="Q148" i="1"/>
  <c r="N132" i="1"/>
  <c r="M132" i="1"/>
  <c r="M116" i="1"/>
  <c r="O116" i="1"/>
  <c r="Q116" i="1" s="1"/>
  <c r="N116" i="1"/>
  <c r="O100" i="1"/>
  <c r="Q100" i="1" s="1"/>
  <c r="M100" i="1"/>
  <c r="O68" i="1"/>
  <c r="Q68" i="1" s="1"/>
  <c r="M68" i="1"/>
  <c r="N68" i="1"/>
  <c r="M52" i="1"/>
  <c r="N52" i="1"/>
  <c r="O52" i="1"/>
  <c r="Q52" i="1" s="1"/>
  <c r="N36" i="1"/>
  <c r="M36" i="1"/>
  <c r="O36" i="1"/>
  <c r="Q36" i="1" s="1"/>
  <c r="O20" i="1"/>
  <c r="Q20" i="1" s="1"/>
  <c r="M20" i="1"/>
  <c r="M612" i="1"/>
  <c r="M374" i="1"/>
  <c r="M152" i="1"/>
  <c r="N710" i="1"/>
  <c r="N390" i="1"/>
  <c r="N219" i="1"/>
  <c r="Q705" i="1"/>
  <c r="Q93" i="1"/>
  <c r="O763" i="1"/>
  <c r="Q763" i="1" s="1"/>
  <c r="N763" i="1"/>
  <c r="O651" i="1"/>
  <c r="Q651" i="1"/>
  <c r="N651" i="1"/>
  <c r="O571" i="1"/>
  <c r="Q571" i="1" s="1"/>
  <c r="N571" i="1"/>
  <c r="M571" i="1"/>
  <c r="O475" i="1"/>
  <c r="Q475" i="1" s="1"/>
  <c r="N475" i="1"/>
  <c r="M475" i="1"/>
  <c r="O379" i="1"/>
  <c r="Q379" i="1" s="1"/>
  <c r="M379" i="1"/>
  <c r="O299" i="1"/>
  <c r="Q299" i="1" s="1"/>
  <c r="M299" i="1"/>
  <c r="N299" i="1"/>
  <c r="O203" i="1"/>
  <c r="Q203" i="1" s="1"/>
  <c r="N203" i="1"/>
  <c r="M203" i="1"/>
  <c r="O91" i="1"/>
  <c r="Q91" i="1"/>
  <c r="N91" i="1"/>
  <c r="M91" i="1"/>
  <c r="O794" i="1"/>
  <c r="M794" i="1"/>
  <c r="O698" i="1"/>
  <c r="Q698" i="1" s="1"/>
  <c r="N698" i="1"/>
  <c r="M698" i="1"/>
  <c r="N602" i="1"/>
  <c r="O602" i="1"/>
  <c r="Q602" i="1" s="1"/>
  <c r="M602" i="1"/>
  <c r="O522" i="1"/>
  <c r="Q522" i="1" s="1"/>
  <c r="N522" i="1"/>
  <c r="M410" i="1"/>
  <c r="N410" i="1"/>
  <c r="O410" i="1"/>
  <c r="Q410" i="1" s="1"/>
  <c r="O330" i="1"/>
  <c r="Q330" i="1" s="1"/>
  <c r="N330" i="1"/>
  <c r="N218" i="1"/>
  <c r="O218" i="1"/>
  <c r="Q218" i="1" s="1"/>
  <c r="M218" i="1"/>
  <c r="N138" i="1"/>
  <c r="O138" i="1"/>
  <c r="Q138" i="1" s="1"/>
  <c r="M138" i="1"/>
  <c r="O42" i="1"/>
  <c r="M42" i="1"/>
  <c r="Q42" i="1"/>
  <c r="O825" i="1"/>
  <c r="Q825" i="1"/>
  <c r="O761" i="1"/>
  <c r="Q761" i="1" s="1"/>
  <c r="N761" i="1"/>
  <c r="M761" i="1"/>
  <c r="O681" i="1"/>
  <c r="Q681" i="1" s="1"/>
  <c r="N681" i="1"/>
  <c r="M681" i="1"/>
  <c r="O617" i="1"/>
  <c r="Q617" i="1" s="1"/>
  <c r="M617" i="1"/>
  <c r="O537" i="1"/>
  <c r="Q537" i="1" s="1"/>
  <c r="N537" i="1"/>
  <c r="M537" i="1"/>
  <c r="N441" i="1"/>
  <c r="O441" i="1"/>
  <c r="Q441" i="1" s="1"/>
  <c r="N297" i="1"/>
  <c r="O297" i="1"/>
  <c r="Q297" i="1" s="1"/>
  <c r="O824" i="1"/>
  <c r="M824" i="1"/>
  <c r="Q824" i="1"/>
  <c r="N824" i="1"/>
  <c r="Q760" i="1"/>
  <c r="M760" i="1"/>
  <c r="M728" i="1"/>
  <c r="N728" i="1"/>
  <c r="O728" i="1"/>
  <c r="Q728" i="1" s="1"/>
  <c r="M648" i="1"/>
  <c r="O648" i="1"/>
  <c r="Q648" i="1" s="1"/>
  <c r="N568" i="1"/>
  <c r="M568" i="1"/>
  <c r="O568" i="1"/>
  <c r="Q568" i="1" s="1"/>
  <c r="N472" i="1"/>
  <c r="M472" i="1"/>
  <c r="O472" i="1"/>
  <c r="Q472" i="1" s="1"/>
  <c r="N408" i="1"/>
  <c r="M408" i="1"/>
  <c r="O408" i="1"/>
  <c r="Q408" i="1" s="1"/>
  <c r="N328" i="1"/>
  <c r="M328" i="1"/>
  <c r="O328" i="1"/>
  <c r="Q328" i="1" s="1"/>
  <c r="N264" i="1"/>
  <c r="M264" i="1"/>
  <c r="M184" i="1"/>
  <c r="N184" i="1"/>
  <c r="N136" i="1"/>
  <c r="O136" i="1"/>
  <c r="Q136" i="1" s="1"/>
  <c r="M136" i="1"/>
  <c r="O40" i="1"/>
  <c r="Q40" i="1" s="1"/>
  <c r="N40" i="1"/>
  <c r="M40" i="1"/>
  <c r="N665" i="1"/>
  <c r="O775" i="1"/>
  <c r="Q775" i="1" s="1"/>
  <c r="N775" i="1"/>
  <c r="M775" i="1"/>
  <c r="O663" i="1"/>
  <c r="Q663" i="1" s="1"/>
  <c r="N663" i="1"/>
  <c r="M663" i="1"/>
  <c r="O551" i="1"/>
  <c r="Q551" i="1" s="1"/>
  <c r="M551" i="1"/>
  <c r="O375" i="1"/>
  <c r="Q375" i="1" s="1"/>
  <c r="M375" i="1"/>
  <c r="N375" i="1"/>
  <c r="O295" i="1"/>
  <c r="Q295" i="1" s="1"/>
  <c r="N295" i="1"/>
  <c r="O215" i="1"/>
  <c r="Q215" i="1" s="1"/>
  <c r="N215" i="1"/>
  <c r="O151" i="1"/>
  <c r="Q151" i="1" s="1"/>
  <c r="M151" i="1"/>
  <c r="N151" i="1"/>
  <c r="O71" i="1"/>
  <c r="Q71" i="1" s="1"/>
  <c r="M71" i="1"/>
  <c r="N71" i="1"/>
  <c r="O39" i="1"/>
  <c r="Q39" i="1" s="1"/>
  <c r="N39" i="1"/>
  <c r="M39" i="1"/>
  <c r="M487" i="1"/>
  <c r="O630" i="1"/>
  <c r="Q630" i="1" s="1"/>
  <c r="N630" i="1"/>
  <c r="O534" i="1"/>
  <c r="Q534" i="1" s="1"/>
  <c r="N534" i="1"/>
  <c r="M534" i="1"/>
  <c r="O486" i="1"/>
  <c r="Q486" i="1" s="1"/>
  <c r="M486" i="1"/>
  <c r="N486" i="1"/>
  <c r="O438" i="1"/>
  <c r="Q438" i="1" s="1"/>
  <c r="N438" i="1"/>
  <c r="O342" i="1"/>
  <c r="Q342" i="1" s="1"/>
  <c r="N342" i="1"/>
  <c r="M342" i="1"/>
  <c r="O230" i="1"/>
  <c r="Q230" i="1" s="1"/>
  <c r="N230" i="1"/>
  <c r="M230" i="1"/>
  <c r="O134" i="1"/>
  <c r="Q134" i="1" s="1"/>
  <c r="M134" i="1"/>
  <c r="N134" i="1"/>
  <c r="O70" i="1"/>
  <c r="Q70" i="1" s="1"/>
  <c r="N70" i="1"/>
  <c r="M70" i="1"/>
  <c r="O6" i="1"/>
  <c r="Q6" i="1" s="1"/>
  <c r="M6" i="1"/>
  <c r="N6" i="1"/>
  <c r="M522" i="1"/>
  <c r="O729" i="1"/>
  <c r="Q729" i="1" s="1"/>
  <c r="O805" i="1"/>
  <c r="N805" i="1"/>
  <c r="Q805" i="1"/>
  <c r="O725" i="1"/>
  <c r="Q725" i="1" s="1"/>
  <c r="N725" i="1"/>
  <c r="M725" i="1"/>
  <c r="O645" i="1"/>
  <c r="Q645" i="1" s="1"/>
  <c r="N645" i="1"/>
  <c r="M645" i="1"/>
  <c r="O565" i="1"/>
  <c r="Q565" i="1"/>
  <c r="N565" i="1"/>
  <c r="O437" i="1"/>
  <c r="Q437" i="1" s="1"/>
  <c r="N437" i="1"/>
  <c r="O341" i="1"/>
  <c r="Q341" i="1" s="1"/>
  <c r="M341" i="1"/>
  <c r="N341" i="1"/>
  <c r="O261" i="1"/>
  <c r="Q261" i="1"/>
  <c r="N261" i="1"/>
  <c r="M261" i="1"/>
  <c r="O213" i="1"/>
  <c r="Q213" i="1" s="1"/>
  <c r="N213" i="1"/>
  <c r="O149" i="1"/>
  <c r="Q149" i="1"/>
  <c r="N149" i="1"/>
  <c r="O101" i="1"/>
  <c r="Q101" i="1" s="1"/>
  <c r="N101" i="1"/>
  <c r="M101" i="1"/>
  <c r="Q270" i="1"/>
  <c r="O819" i="1"/>
  <c r="Q819" i="1"/>
  <c r="N819" i="1"/>
  <c r="O803" i="1"/>
  <c r="Q803" i="1" s="1"/>
  <c r="O787" i="1"/>
  <c r="Q787" i="1" s="1"/>
  <c r="O771" i="1"/>
  <c r="Q771" i="1"/>
  <c r="N771" i="1"/>
  <c r="M771" i="1"/>
  <c r="O755" i="1"/>
  <c r="Q755" i="1" s="1"/>
  <c r="N755" i="1"/>
  <c r="M755" i="1"/>
  <c r="O739" i="1"/>
  <c r="Q739" i="1" s="1"/>
  <c r="M739" i="1"/>
  <c r="O723" i="1"/>
  <c r="Q723" i="1"/>
  <c r="N723" i="1"/>
  <c r="O707" i="1"/>
  <c r="Q707" i="1" s="1"/>
  <c r="N707" i="1"/>
  <c r="M707" i="1"/>
  <c r="O691" i="1"/>
  <c r="Q691" i="1"/>
  <c r="N691" i="1"/>
  <c r="M691" i="1"/>
  <c r="O675" i="1"/>
  <c r="Q675" i="1" s="1"/>
  <c r="N675" i="1"/>
  <c r="O659" i="1"/>
  <c r="Q659" i="1" s="1"/>
  <c r="N659" i="1"/>
  <c r="M659" i="1"/>
  <c r="O643" i="1"/>
  <c r="Q643" i="1" s="1"/>
  <c r="N643" i="1"/>
  <c r="M643" i="1"/>
  <c r="O627" i="1"/>
  <c r="Q627" i="1"/>
  <c r="N627" i="1"/>
  <c r="O611" i="1"/>
  <c r="Q611" i="1" s="1"/>
  <c r="N611" i="1"/>
  <c r="O595" i="1"/>
  <c r="Q595" i="1"/>
  <c r="M595" i="1"/>
  <c r="N595" i="1"/>
  <c r="O579" i="1"/>
  <c r="Q579" i="1"/>
  <c r="N579" i="1"/>
  <c r="M579" i="1"/>
  <c r="O563" i="1"/>
  <c r="Q563" i="1" s="1"/>
  <c r="O547" i="1"/>
  <c r="Q547" i="1"/>
  <c r="N547" i="1"/>
  <c r="O531" i="1"/>
  <c r="Q531" i="1"/>
  <c r="N531" i="1"/>
  <c r="M531" i="1"/>
  <c r="O515" i="1"/>
  <c r="Q515" i="1" s="1"/>
  <c r="N515" i="1"/>
  <c r="M515" i="1"/>
  <c r="O499" i="1"/>
  <c r="Q499" i="1" s="1"/>
  <c r="N499" i="1"/>
  <c r="O483" i="1"/>
  <c r="Q483" i="1" s="1"/>
  <c r="O467" i="1"/>
  <c r="Q467" i="1" s="1"/>
  <c r="N467" i="1"/>
  <c r="M467" i="1"/>
  <c r="O451" i="1"/>
  <c r="Q451" i="1" s="1"/>
  <c r="M451" i="1"/>
  <c r="N451" i="1"/>
  <c r="O435" i="1"/>
  <c r="Q435" i="1" s="1"/>
  <c r="N435" i="1"/>
  <c r="M435" i="1"/>
  <c r="O419" i="1"/>
  <c r="Q419" i="1" s="1"/>
  <c r="O403" i="1"/>
  <c r="Q403" i="1" s="1"/>
  <c r="N403" i="1"/>
  <c r="O387" i="1"/>
  <c r="N387" i="1"/>
  <c r="M387" i="1"/>
  <c r="O371" i="1"/>
  <c r="Q371" i="1" s="1"/>
  <c r="N371" i="1"/>
  <c r="O355" i="1"/>
  <c r="Q355" i="1"/>
  <c r="N355" i="1"/>
  <c r="O339" i="1"/>
  <c r="Q339" i="1"/>
  <c r="M339" i="1"/>
  <c r="N339" i="1"/>
  <c r="O323" i="1"/>
  <c r="Q323" i="1" s="1"/>
  <c r="O307" i="1"/>
  <c r="Q307" i="1" s="1"/>
  <c r="N307" i="1"/>
  <c r="O291" i="1"/>
  <c r="N291" i="1"/>
  <c r="M291" i="1"/>
  <c r="Q291" i="1"/>
  <c r="O275" i="1"/>
  <c r="Q275" i="1" s="1"/>
  <c r="N275" i="1"/>
  <c r="O259" i="1"/>
  <c r="Q259" i="1" s="1"/>
  <c r="N259" i="1"/>
  <c r="M259" i="1"/>
  <c r="O243" i="1"/>
  <c r="N243" i="1"/>
  <c r="Q243" i="1"/>
  <c r="O227" i="1"/>
  <c r="Q227" i="1" s="1"/>
  <c r="N227" i="1"/>
  <c r="M227" i="1"/>
  <c r="O211" i="1"/>
  <c r="Q211" i="1" s="1"/>
  <c r="N211" i="1"/>
  <c r="O195" i="1"/>
  <c r="Q195" i="1" s="1"/>
  <c r="N195" i="1"/>
  <c r="M195" i="1"/>
  <c r="O179" i="1"/>
  <c r="Q179" i="1" s="1"/>
  <c r="N179" i="1"/>
  <c r="O163" i="1"/>
  <c r="N163" i="1"/>
  <c r="M163" i="1"/>
  <c r="Q163" i="1"/>
  <c r="O147" i="1"/>
  <c r="Q147" i="1" s="1"/>
  <c r="N147" i="1"/>
  <c r="O131" i="1"/>
  <c r="Q131" i="1"/>
  <c r="N131" i="1"/>
  <c r="M131" i="1"/>
  <c r="O115" i="1"/>
  <c r="Q115" i="1" s="1"/>
  <c r="N115" i="1"/>
  <c r="M115" i="1"/>
  <c r="O99" i="1"/>
  <c r="Q99" i="1" s="1"/>
  <c r="N99" i="1"/>
  <c r="M99" i="1"/>
  <c r="O83" i="1"/>
  <c r="Q83" i="1" s="1"/>
  <c r="N83" i="1"/>
  <c r="M83" i="1"/>
  <c r="O67" i="1"/>
  <c r="Q67" i="1" s="1"/>
  <c r="N67" i="1"/>
  <c r="M67" i="1"/>
  <c r="O51" i="1"/>
  <c r="Q51" i="1" s="1"/>
  <c r="N51" i="1"/>
  <c r="O35" i="1"/>
  <c r="Q35" i="1" s="1"/>
  <c r="N35" i="1"/>
  <c r="M35" i="1"/>
  <c r="O19" i="1"/>
  <c r="Q19" i="1"/>
  <c r="N19" i="1"/>
  <c r="M19" i="1"/>
  <c r="O3" i="1"/>
  <c r="Q3" i="1" s="1"/>
  <c r="M3" i="1"/>
  <c r="N3" i="1"/>
  <c r="M804" i="1"/>
  <c r="M711" i="1"/>
  <c r="M611" i="1"/>
  <c r="M373" i="1"/>
  <c r="M295" i="1"/>
  <c r="M244" i="1"/>
  <c r="M149" i="1"/>
  <c r="M88" i="1"/>
  <c r="N791" i="1"/>
  <c r="N706" i="1"/>
  <c r="N648" i="1"/>
  <c r="N20" i="1"/>
  <c r="O392" i="1"/>
  <c r="Q392" i="1" s="1"/>
  <c r="Q223" i="1"/>
  <c r="Q354" i="1"/>
  <c r="O747" i="1"/>
  <c r="Q747" i="1" s="1"/>
  <c r="O411" i="1"/>
  <c r="Q411" i="1" s="1"/>
  <c r="N411" i="1"/>
  <c r="M411" i="1"/>
  <c r="O331" i="1"/>
  <c r="Q331" i="1"/>
  <c r="O235" i="1"/>
  <c r="Q235" i="1" s="1"/>
  <c r="N235" i="1"/>
  <c r="M235" i="1"/>
  <c r="O171" i="1"/>
  <c r="Q171" i="1"/>
  <c r="N171" i="1"/>
  <c r="M171" i="1"/>
  <c r="O59" i="1"/>
  <c r="Q59" i="1" s="1"/>
  <c r="N59" i="1"/>
  <c r="M59" i="1"/>
  <c r="O11" i="1"/>
  <c r="Q11" i="1" s="1"/>
  <c r="N11" i="1"/>
  <c r="N810" i="1"/>
  <c r="O810" i="1"/>
  <c r="Q810" i="1" s="1"/>
  <c r="M810" i="1"/>
  <c r="O730" i="1"/>
  <c r="Q730" i="1" s="1"/>
  <c r="N730" i="1"/>
  <c r="O634" i="1"/>
  <c r="Q634" i="1" s="1"/>
  <c r="N634" i="1"/>
  <c r="O586" i="1"/>
  <c r="N586" i="1"/>
  <c r="Q586" i="1"/>
  <c r="O506" i="1"/>
  <c r="Q506" i="1" s="1"/>
  <c r="N506" i="1"/>
  <c r="O426" i="1"/>
  <c r="Q426" i="1" s="1"/>
  <c r="N426" i="1"/>
  <c r="M426" i="1"/>
  <c r="O346" i="1"/>
  <c r="Q346" i="1" s="1"/>
  <c r="N346" i="1"/>
  <c r="M346" i="1"/>
  <c r="O266" i="1"/>
  <c r="Q266" i="1" s="1"/>
  <c r="N266" i="1"/>
  <c r="O154" i="1"/>
  <c r="N154" i="1"/>
  <c r="Q154" i="1"/>
  <c r="N58" i="1"/>
  <c r="M58" i="1"/>
  <c r="O58" i="1"/>
  <c r="Q58" i="1" s="1"/>
  <c r="O809" i="1"/>
  <c r="Q809" i="1" s="1"/>
  <c r="M809" i="1"/>
  <c r="N809" i="1"/>
  <c r="O745" i="1"/>
  <c r="Q745" i="1" s="1"/>
  <c r="N745" i="1"/>
  <c r="N713" i="1"/>
  <c r="O713" i="1"/>
  <c r="Q713" i="1" s="1"/>
  <c r="N649" i="1"/>
  <c r="O569" i="1"/>
  <c r="Q569" i="1" s="1"/>
  <c r="N569" i="1"/>
  <c r="O505" i="1"/>
  <c r="Q505" i="1" s="1"/>
  <c r="N505" i="1"/>
  <c r="O457" i="1"/>
  <c r="Q457" i="1" s="1"/>
  <c r="M457" i="1"/>
  <c r="O377" i="1"/>
  <c r="Q377" i="1"/>
  <c r="N329" i="1"/>
  <c r="O329" i="1"/>
  <c r="Q329" i="1" s="1"/>
  <c r="N233" i="1"/>
  <c r="M233" i="1"/>
  <c r="O233" i="1"/>
  <c r="Q233" i="1" s="1"/>
  <c r="N153" i="1"/>
  <c r="O153" i="1"/>
  <c r="Q153" i="1" s="1"/>
  <c r="N89" i="1"/>
  <c r="Q89" i="1"/>
  <c r="M89" i="1"/>
  <c r="M219" i="1"/>
  <c r="N43" i="1"/>
  <c r="Q447" i="1"/>
  <c r="N776" i="1"/>
  <c r="M776" i="1"/>
  <c r="O776" i="1"/>
  <c r="Q776" i="1" s="1"/>
  <c r="O680" i="1"/>
  <c r="Q680" i="1" s="1"/>
  <c r="M680" i="1"/>
  <c r="N680" i="1"/>
  <c r="N584" i="1"/>
  <c r="O584" i="1"/>
  <c r="Q584" i="1" s="1"/>
  <c r="M584" i="1"/>
  <c r="N488" i="1"/>
  <c r="M488" i="1"/>
  <c r="O488" i="1"/>
  <c r="Q488" i="1" s="1"/>
  <c r="N344" i="1"/>
  <c r="M344" i="1"/>
  <c r="O344" i="1"/>
  <c r="Q344" i="1" s="1"/>
  <c r="Q445" i="1"/>
  <c r="O807" i="1"/>
  <c r="Q807" i="1" s="1"/>
  <c r="M807" i="1"/>
  <c r="N807" i="1"/>
  <c r="O727" i="1"/>
  <c r="Q727" i="1" s="1"/>
  <c r="N727" i="1"/>
  <c r="O631" i="1"/>
  <c r="Q631" i="1" s="1"/>
  <c r="N631" i="1"/>
  <c r="O535" i="1"/>
  <c r="Q535" i="1" s="1"/>
  <c r="N535" i="1"/>
  <c r="M535" i="1"/>
  <c r="O455" i="1"/>
  <c r="Q455" i="1" s="1"/>
  <c r="M455" i="1"/>
  <c r="N455" i="1"/>
  <c r="O327" i="1"/>
  <c r="Q327" i="1" s="1"/>
  <c r="M327" i="1"/>
  <c r="O247" i="1"/>
  <c r="Q247" i="1" s="1"/>
  <c r="N247" i="1"/>
  <c r="O119" i="1"/>
  <c r="Q119" i="1" s="1"/>
  <c r="N119" i="1"/>
  <c r="M119" i="1"/>
  <c r="O774" i="1"/>
  <c r="Q774" i="1" s="1"/>
  <c r="N774" i="1"/>
  <c r="M774" i="1"/>
  <c r="O726" i="1"/>
  <c r="Q726" i="1" s="1"/>
  <c r="N726" i="1"/>
  <c r="O678" i="1"/>
  <c r="Q678" i="1" s="1"/>
  <c r="N678" i="1"/>
  <c r="M678" i="1"/>
  <c r="O598" i="1"/>
  <c r="Q598" i="1" s="1"/>
  <c r="N598" i="1"/>
  <c r="M598" i="1"/>
  <c r="O502" i="1"/>
  <c r="Q502" i="1" s="1"/>
  <c r="N502" i="1"/>
  <c r="M502" i="1"/>
  <c r="O406" i="1"/>
  <c r="Q406" i="1" s="1"/>
  <c r="N406" i="1"/>
  <c r="M406" i="1"/>
  <c r="O294" i="1"/>
  <c r="Q294" i="1" s="1"/>
  <c r="N294" i="1"/>
  <c r="O198" i="1"/>
  <c r="Q198" i="1" s="1"/>
  <c r="N198" i="1"/>
  <c r="M198" i="1"/>
  <c r="O102" i="1"/>
  <c r="Q102" i="1" s="1"/>
  <c r="M102" i="1"/>
  <c r="N102" i="1"/>
  <c r="O38" i="1"/>
  <c r="Q38" i="1" s="1"/>
  <c r="M38" i="1"/>
  <c r="O757" i="1"/>
  <c r="Q757" i="1" s="1"/>
  <c r="N757" i="1"/>
  <c r="M757" i="1"/>
  <c r="O661" i="1"/>
  <c r="N661" i="1"/>
  <c r="Q661" i="1"/>
  <c r="M661" i="1"/>
  <c r="O581" i="1"/>
  <c r="Q581" i="1"/>
  <c r="N581" i="1"/>
  <c r="M581" i="1"/>
  <c r="O501" i="1"/>
  <c r="Q501" i="1" s="1"/>
  <c r="M501" i="1"/>
  <c r="N501" i="1"/>
  <c r="O421" i="1"/>
  <c r="Q421" i="1" s="1"/>
  <c r="N421" i="1"/>
  <c r="O309" i="1"/>
  <c r="Q309" i="1"/>
  <c r="N309" i="1"/>
  <c r="M309" i="1"/>
  <c r="O181" i="1"/>
  <c r="M181" i="1"/>
  <c r="N181" i="1"/>
  <c r="Q181" i="1"/>
  <c r="O69" i="1"/>
  <c r="Q69" i="1" s="1"/>
  <c r="N69" i="1"/>
  <c r="M69" i="1"/>
  <c r="M377" i="1"/>
  <c r="M246" i="1"/>
  <c r="Q110" i="1"/>
  <c r="Q802" i="1"/>
  <c r="O786" i="1"/>
  <c r="Q786" i="1" s="1"/>
  <c r="N786" i="1"/>
  <c r="O770" i="1"/>
  <c r="Q770" i="1" s="1"/>
  <c r="N770" i="1"/>
  <c r="N754" i="1"/>
  <c r="M754" i="1"/>
  <c r="O722" i="1"/>
  <c r="Q722" i="1" s="1"/>
  <c r="N722" i="1"/>
  <c r="M722" i="1"/>
  <c r="Q706" i="1"/>
  <c r="O690" i="1"/>
  <c r="Q690" i="1" s="1"/>
  <c r="N690" i="1"/>
  <c r="M690" i="1"/>
  <c r="O674" i="1"/>
  <c r="Q674" i="1" s="1"/>
  <c r="N674" i="1"/>
  <c r="M674" i="1"/>
  <c r="O658" i="1"/>
  <c r="Q658" i="1" s="1"/>
  <c r="M658" i="1"/>
  <c r="O642" i="1"/>
  <c r="Q642" i="1" s="1"/>
  <c r="N642" i="1"/>
  <c r="M642" i="1"/>
  <c r="O594" i="1"/>
  <c r="Q594" i="1" s="1"/>
  <c r="N594" i="1"/>
  <c r="O578" i="1"/>
  <c r="Q578" i="1" s="1"/>
  <c r="N578" i="1"/>
  <c r="M578" i="1"/>
  <c r="O562" i="1"/>
  <c r="Q562" i="1" s="1"/>
  <c r="N562" i="1"/>
  <c r="O546" i="1"/>
  <c r="Q546" i="1" s="1"/>
  <c r="N546" i="1"/>
  <c r="O530" i="1"/>
  <c r="Q530" i="1" s="1"/>
  <c r="N530" i="1"/>
  <c r="O514" i="1"/>
  <c r="Q514" i="1" s="1"/>
  <c r="N514" i="1"/>
  <c r="M514" i="1"/>
  <c r="N498" i="1"/>
  <c r="O498" i="1"/>
  <c r="Q498" i="1" s="1"/>
  <c r="Q482" i="1"/>
  <c r="O450" i="1"/>
  <c r="Q450" i="1" s="1"/>
  <c r="N450" i="1"/>
  <c r="M450" i="1"/>
  <c r="N434" i="1"/>
  <c r="M434" i="1"/>
  <c r="O434" i="1"/>
  <c r="Q434" i="1" s="1"/>
  <c r="N402" i="1"/>
  <c r="O402" i="1"/>
  <c r="Q402" i="1" s="1"/>
  <c r="O386" i="1"/>
  <c r="Q386" i="1" s="1"/>
  <c r="M386" i="1"/>
  <c r="O370" i="1"/>
  <c r="Q370" i="1" s="1"/>
  <c r="N370" i="1"/>
  <c r="N338" i="1"/>
  <c r="M338" i="1"/>
  <c r="O338" i="1"/>
  <c r="Q338" i="1" s="1"/>
  <c r="O322" i="1"/>
  <c r="Q322" i="1" s="1"/>
  <c r="M322" i="1"/>
  <c r="M803" i="1"/>
  <c r="M770" i="1"/>
  <c r="M745" i="1"/>
  <c r="M710" i="1"/>
  <c r="M676" i="1"/>
  <c r="M610" i="1"/>
  <c r="M372" i="1"/>
  <c r="M294" i="1"/>
  <c r="M243" i="1"/>
  <c r="M148" i="1"/>
  <c r="M85" i="1"/>
  <c r="N646" i="1"/>
  <c r="N212" i="1"/>
  <c r="N100" i="1"/>
  <c r="O820" i="1"/>
  <c r="Q820" i="1" s="1"/>
  <c r="Q673" i="1"/>
  <c r="O388" i="1"/>
  <c r="Q388" i="1" s="1"/>
  <c r="Q208" i="1"/>
  <c r="O88" i="1"/>
  <c r="Q88" i="1" s="1"/>
  <c r="O683" i="1"/>
  <c r="Q683" i="1" s="1"/>
  <c r="N683" i="1"/>
  <c r="M683" i="1"/>
  <c r="O155" i="1"/>
  <c r="Q155" i="1" s="1"/>
  <c r="M155" i="1"/>
  <c r="O27" i="1"/>
  <c r="Q27" i="1"/>
  <c r="N27" i="1"/>
  <c r="M27" i="1"/>
  <c r="N747" i="1"/>
  <c r="Q626" i="1"/>
  <c r="Q826" i="1"/>
  <c r="O826" i="1"/>
  <c r="M826" i="1"/>
  <c r="O714" i="1"/>
  <c r="Q714" i="1" s="1"/>
  <c r="N714" i="1"/>
  <c r="O618" i="1"/>
  <c r="Q618" i="1" s="1"/>
  <c r="M618" i="1"/>
  <c r="N490" i="1"/>
  <c r="O378" i="1"/>
  <c r="Q378" i="1" s="1"/>
  <c r="N378" i="1"/>
  <c r="O298" i="1"/>
  <c r="Q298" i="1" s="1"/>
  <c r="N298" i="1"/>
  <c r="M298" i="1"/>
  <c r="O170" i="1"/>
  <c r="Q170" i="1" s="1"/>
  <c r="N170" i="1"/>
  <c r="M170" i="1"/>
  <c r="O90" i="1"/>
  <c r="Q90" i="1"/>
  <c r="M90" i="1"/>
  <c r="O10" i="1"/>
  <c r="Q10" i="1" s="1"/>
  <c r="N10" i="1"/>
  <c r="M10" i="1"/>
  <c r="M762" i="1"/>
  <c r="Q306" i="1"/>
  <c r="O758" i="1"/>
  <c r="Q758" i="1" s="1"/>
  <c r="N758" i="1"/>
  <c r="M758" i="1"/>
  <c r="O662" i="1"/>
  <c r="Q662" i="1" s="1"/>
  <c r="N662" i="1"/>
  <c r="M662" i="1"/>
  <c r="O566" i="1"/>
  <c r="Q566" i="1" s="1"/>
  <c r="N566" i="1"/>
  <c r="O262" i="1"/>
  <c r="Q262" i="1" s="1"/>
  <c r="M262" i="1"/>
  <c r="O150" i="1"/>
  <c r="Q150" i="1" s="1"/>
  <c r="M150" i="1"/>
  <c r="N150" i="1"/>
  <c r="O22" i="1"/>
  <c r="Q22" i="1" s="1"/>
  <c r="M22" i="1"/>
  <c r="M378" i="1"/>
  <c r="Q573" i="1"/>
  <c r="O789" i="1"/>
  <c r="Q789" i="1" s="1"/>
  <c r="N789" i="1"/>
  <c r="M789" i="1"/>
  <c r="O709" i="1"/>
  <c r="Q709" i="1" s="1"/>
  <c r="N709" i="1"/>
  <c r="O613" i="1"/>
  <c r="Q613" i="1" s="1"/>
  <c r="O533" i="1"/>
  <c r="Q533" i="1"/>
  <c r="N533" i="1"/>
  <c r="M533" i="1"/>
  <c r="O469" i="1"/>
  <c r="Q469" i="1" s="1"/>
  <c r="N469" i="1"/>
  <c r="M469" i="1"/>
  <c r="O389" i="1"/>
  <c r="Q389" i="1" s="1"/>
  <c r="N389" i="1"/>
  <c r="M389" i="1"/>
  <c r="O325" i="1"/>
  <c r="Q325" i="1"/>
  <c r="O245" i="1"/>
  <c r="Q245" i="1" s="1"/>
  <c r="N245" i="1"/>
  <c r="O165" i="1"/>
  <c r="Q165" i="1" s="1"/>
  <c r="M165" i="1"/>
  <c r="O53" i="1"/>
  <c r="Q53" i="1"/>
  <c r="N53" i="1"/>
  <c r="M806" i="1"/>
  <c r="Q577" i="1"/>
  <c r="M743" i="1"/>
  <c r="M709" i="1"/>
  <c r="M646" i="1"/>
  <c r="M569" i="1"/>
  <c r="M331" i="1"/>
  <c r="M293" i="1"/>
  <c r="N379" i="1"/>
  <c r="N90" i="1"/>
  <c r="Q794" i="1"/>
  <c r="O818" i="1"/>
  <c r="Q818" i="1" s="1"/>
  <c r="Q656" i="1"/>
  <c r="Q385" i="1"/>
  <c r="Q204" i="1"/>
  <c r="O84" i="1"/>
  <c r="Q84" i="1" s="1"/>
  <c r="O779" i="1"/>
  <c r="Q779" i="1" s="1"/>
  <c r="N779" i="1"/>
  <c r="M779" i="1"/>
  <c r="O667" i="1"/>
  <c r="Q667" i="1" s="1"/>
  <c r="N667" i="1"/>
  <c r="O603" i="1"/>
  <c r="Q603" i="1" s="1"/>
  <c r="N603" i="1"/>
  <c r="O539" i="1"/>
  <c r="Q539" i="1" s="1"/>
  <c r="N539" i="1"/>
  <c r="M539" i="1"/>
  <c r="O427" i="1"/>
  <c r="Q427" i="1"/>
  <c r="M427" i="1"/>
  <c r="N427" i="1"/>
  <c r="O347" i="1"/>
  <c r="Q347" i="1" s="1"/>
  <c r="N347" i="1"/>
  <c r="O267" i="1"/>
  <c r="Q267" i="1" s="1"/>
  <c r="N267" i="1"/>
  <c r="O187" i="1"/>
  <c r="Q187" i="1" s="1"/>
  <c r="N187" i="1"/>
  <c r="M187" i="1"/>
  <c r="O75" i="1"/>
  <c r="Q75" i="1" s="1"/>
  <c r="N75" i="1"/>
  <c r="O43" i="1"/>
  <c r="Q43" i="1"/>
  <c r="M763" i="1"/>
  <c r="O746" i="1"/>
  <c r="Q746" i="1" s="1"/>
  <c r="N746" i="1"/>
  <c r="N650" i="1"/>
  <c r="O538" i="1"/>
  <c r="Q538" i="1" s="1"/>
  <c r="M538" i="1"/>
  <c r="N538" i="1"/>
  <c r="N442" i="1"/>
  <c r="O442" i="1"/>
  <c r="Q442" i="1" s="1"/>
  <c r="M362" i="1"/>
  <c r="O362" i="1"/>
  <c r="Q362" i="1" s="1"/>
  <c r="M250" i="1"/>
  <c r="O250" i="1"/>
  <c r="Q250" i="1" s="1"/>
  <c r="N250" i="1"/>
  <c r="O106" i="1"/>
  <c r="Q106" i="1" s="1"/>
  <c r="N106" i="1"/>
  <c r="M106" i="1"/>
  <c r="M666" i="1"/>
  <c r="N331" i="1"/>
  <c r="O633" i="1"/>
  <c r="Q633" i="1" s="1"/>
  <c r="N633" i="1"/>
  <c r="Q553" i="1"/>
  <c r="N553" i="1"/>
  <c r="M553" i="1"/>
  <c r="N473" i="1"/>
  <c r="O473" i="1"/>
  <c r="Q473" i="1" s="1"/>
  <c r="M473" i="1"/>
  <c r="M393" i="1"/>
  <c r="Q393" i="1"/>
  <c r="N393" i="1"/>
  <c r="O345" i="1"/>
  <c r="Q345" i="1" s="1"/>
  <c r="M345" i="1"/>
  <c r="N345" i="1"/>
  <c r="O265" i="1"/>
  <c r="Q265" i="1" s="1"/>
  <c r="N265" i="1"/>
  <c r="N185" i="1"/>
  <c r="O185" i="1"/>
  <c r="Q185" i="1" s="1"/>
  <c r="N121" i="1"/>
  <c r="M121" i="1"/>
  <c r="O121" i="1"/>
  <c r="Q121" i="1" s="1"/>
  <c r="N73" i="1"/>
  <c r="O73" i="1"/>
  <c r="Q73" i="1" s="1"/>
  <c r="M73" i="1"/>
  <c r="N25" i="1"/>
  <c r="M25" i="1"/>
  <c r="O25" i="1"/>
  <c r="Q25" i="1" s="1"/>
  <c r="N826" i="1"/>
  <c r="M808" i="1"/>
  <c r="O808" i="1"/>
  <c r="N808" i="1"/>
  <c r="Q808" i="1"/>
  <c r="M712" i="1"/>
  <c r="N712" i="1"/>
  <c r="O712" i="1"/>
  <c r="Q712" i="1" s="1"/>
  <c r="M632" i="1"/>
  <c r="O632" i="1"/>
  <c r="Q632" i="1" s="1"/>
  <c r="N632" i="1"/>
  <c r="N552" i="1"/>
  <c r="M552" i="1"/>
  <c r="O552" i="1"/>
  <c r="Q552" i="1" s="1"/>
  <c r="N520" i="1"/>
  <c r="M520" i="1"/>
  <c r="O520" i="1"/>
  <c r="Q520" i="1" s="1"/>
  <c r="N440" i="1"/>
  <c r="M440" i="1"/>
  <c r="O440" i="1"/>
  <c r="Q440" i="1" s="1"/>
  <c r="N376" i="1"/>
  <c r="M376" i="1"/>
  <c r="O376" i="1"/>
  <c r="Q376" i="1" s="1"/>
  <c r="Q312" i="1"/>
  <c r="N312" i="1"/>
  <c r="M312" i="1"/>
  <c r="M232" i="1"/>
  <c r="N232" i="1"/>
  <c r="O232" i="1"/>
  <c r="Q232" i="1" s="1"/>
  <c r="M120" i="1"/>
  <c r="N120" i="1"/>
  <c r="O120" i="1"/>
  <c r="Q120" i="1" s="1"/>
  <c r="O24" i="1"/>
  <c r="Q24" i="1" s="1"/>
  <c r="M24" i="1"/>
  <c r="O280" i="1"/>
  <c r="Q280" i="1" s="1"/>
  <c r="O759" i="1"/>
  <c r="Q759" i="1" s="1"/>
  <c r="N759" i="1"/>
  <c r="M759" i="1"/>
  <c r="O647" i="1"/>
  <c r="Q647" i="1" s="1"/>
  <c r="N647" i="1"/>
  <c r="O583" i="1"/>
  <c r="Q583" i="1" s="1"/>
  <c r="N583" i="1"/>
  <c r="O471" i="1"/>
  <c r="Q471" i="1" s="1"/>
  <c r="N471" i="1"/>
  <c r="M471" i="1"/>
  <c r="O359" i="1"/>
  <c r="Q359" i="1" s="1"/>
  <c r="N359" i="1"/>
  <c r="M359" i="1"/>
  <c r="O279" i="1"/>
  <c r="Q279" i="1" s="1"/>
  <c r="N279" i="1"/>
  <c r="O199" i="1"/>
  <c r="Q199" i="1" s="1"/>
  <c r="M199" i="1"/>
  <c r="N199" i="1"/>
  <c r="O87" i="1"/>
  <c r="Q87" i="1" s="1"/>
  <c r="M87" i="1"/>
  <c r="N87" i="1"/>
  <c r="Q444" i="1"/>
  <c r="O822" i="1"/>
  <c r="Q822" i="1"/>
  <c r="N822" i="1"/>
  <c r="O518" i="1"/>
  <c r="Q518" i="1" s="1"/>
  <c r="N518" i="1"/>
  <c r="M518" i="1"/>
  <c r="O470" i="1"/>
  <c r="Q470" i="1" s="1"/>
  <c r="N470" i="1"/>
  <c r="M470" i="1"/>
  <c r="O422" i="1"/>
  <c r="Q422" i="1" s="1"/>
  <c r="N422" i="1"/>
  <c r="O358" i="1"/>
  <c r="Q358" i="1" s="1"/>
  <c r="M358" i="1"/>
  <c r="N358" i="1"/>
  <c r="O278" i="1"/>
  <c r="Q278" i="1" s="1"/>
  <c r="N278" i="1"/>
  <c r="M278" i="1"/>
  <c r="O182" i="1"/>
  <c r="Q182" i="1" s="1"/>
  <c r="N182" i="1"/>
  <c r="O54" i="1"/>
  <c r="Q54" i="1" s="1"/>
  <c r="M54" i="1"/>
  <c r="N54" i="1"/>
  <c r="M247" i="1"/>
  <c r="N135" i="1"/>
  <c r="Q124" i="1"/>
  <c r="O773" i="1"/>
  <c r="Q773" i="1"/>
  <c r="M773" i="1"/>
  <c r="N773" i="1"/>
  <c r="O693" i="1"/>
  <c r="Q693" i="1"/>
  <c r="N693" i="1"/>
  <c r="O629" i="1"/>
  <c r="Q629" i="1" s="1"/>
  <c r="N629" i="1"/>
  <c r="O549" i="1"/>
  <c r="Q549" i="1" s="1"/>
  <c r="N549" i="1"/>
  <c r="O485" i="1"/>
  <c r="Q485" i="1" s="1"/>
  <c r="M485" i="1"/>
  <c r="N485" i="1"/>
  <c r="O405" i="1"/>
  <c r="Q405" i="1" s="1"/>
  <c r="N405" i="1"/>
  <c r="M405" i="1"/>
  <c r="O357" i="1"/>
  <c r="Q357" i="1" s="1"/>
  <c r="M357" i="1"/>
  <c r="N357" i="1"/>
  <c r="O277" i="1"/>
  <c r="Q277" i="1"/>
  <c r="M277" i="1"/>
  <c r="O229" i="1"/>
  <c r="Q229" i="1" s="1"/>
  <c r="N229" i="1"/>
  <c r="M229" i="1"/>
  <c r="O133" i="1"/>
  <c r="M133" i="1"/>
  <c r="Q133" i="1"/>
  <c r="N133" i="1"/>
  <c r="O117" i="1"/>
  <c r="N117" i="1"/>
  <c r="Q117" i="1"/>
  <c r="O37" i="1"/>
  <c r="N37" i="1"/>
  <c r="Q37" i="1"/>
  <c r="O5" i="1"/>
  <c r="Q5" i="1"/>
  <c r="N5" i="1"/>
  <c r="M5" i="1"/>
  <c r="M714" i="1"/>
  <c r="M153" i="1"/>
  <c r="M37" i="1"/>
  <c r="Q576" i="1"/>
  <c r="M706" i="1"/>
  <c r="M506" i="1"/>
  <c r="M441" i="1"/>
  <c r="M402" i="1"/>
  <c r="M370" i="1"/>
  <c r="M330" i="1"/>
  <c r="M281" i="1"/>
  <c r="M11" i="1"/>
  <c r="N551" i="1"/>
  <c r="N377" i="1"/>
  <c r="N86" i="1"/>
  <c r="Q653" i="1"/>
  <c r="Q368" i="1"/>
  <c r="O201" i="1"/>
  <c r="Q201" i="1" s="1"/>
  <c r="Q81" i="1"/>
  <c r="O811" i="1"/>
  <c r="Q811" i="1" s="1"/>
  <c r="N811" i="1"/>
  <c r="M811" i="1"/>
  <c r="O715" i="1"/>
  <c r="Q715" i="1" s="1"/>
  <c r="N715" i="1"/>
  <c r="O619" i="1"/>
  <c r="Q619" i="1" s="1"/>
  <c r="M619" i="1"/>
  <c r="O507" i="1"/>
  <c r="Q507" i="1"/>
  <c r="N507" i="1"/>
  <c r="O395" i="1"/>
  <c r="Q395" i="1" s="1"/>
  <c r="N395" i="1"/>
  <c r="O283" i="1"/>
  <c r="Q283" i="1" s="1"/>
  <c r="M283" i="1"/>
  <c r="O139" i="1"/>
  <c r="Q139" i="1" s="1"/>
  <c r="N139" i="1"/>
  <c r="M139" i="1"/>
  <c r="N234" i="1"/>
  <c r="O234" i="1"/>
  <c r="Q234" i="1" s="1"/>
  <c r="M234" i="1"/>
  <c r="O823" i="1"/>
  <c r="Q823" i="1" s="1"/>
  <c r="N823" i="1"/>
  <c r="O695" i="1"/>
  <c r="Q695" i="1" s="1"/>
  <c r="N695" i="1"/>
  <c r="O407" i="1"/>
  <c r="Q407" i="1" s="1"/>
  <c r="N407" i="1"/>
  <c r="M407" i="1"/>
  <c r="Q255" i="1"/>
  <c r="M825" i="1"/>
  <c r="M634" i="1"/>
  <c r="M566" i="1"/>
  <c r="M505" i="1"/>
  <c r="M329" i="1"/>
  <c r="M279" i="1"/>
  <c r="M185" i="1"/>
  <c r="N618" i="1"/>
  <c r="N459" i="1"/>
  <c r="N374" i="1"/>
  <c r="N283" i="1"/>
  <c r="N200" i="1"/>
  <c r="Q366" i="1"/>
  <c r="O200" i="1"/>
  <c r="Q200" i="1" s="1"/>
  <c r="O827" i="1"/>
  <c r="Q827" i="1"/>
  <c r="N827" i="1"/>
  <c r="M827" i="1"/>
  <c r="O731" i="1"/>
  <c r="Q731" i="1" s="1"/>
  <c r="N731" i="1"/>
  <c r="O635" i="1"/>
  <c r="Q635" i="1" s="1"/>
  <c r="N635" i="1"/>
  <c r="O555" i="1"/>
  <c r="Q555" i="1" s="1"/>
  <c r="M555" i="1"/>
  <c r="O443" i="1"/>
  <c r="Q443" i="1" s="1"/>
  <c r="N443" i="1"/>
  <c r="O315" i="1"/>
  <c r="Q315" i="1" s="1"/>
  <c r="N315" i="1"/>
  <c r="M315" i="1"/>
  <c r="O107" i="1"/>
  <c r="N107" i="1"/>
  <c r="Q107" i="1"/>
  <c r="Q754" i="1"/>
  <c r="Q178" i="1"/>
  <c r="O778" i="1"/>
  <c r="Q778" i="1" s="1"/>
  <c r="M778" i="1"/>
  <c r="O682" i="1"/>
  <c r="Q682" i="1" s="1"/>
  <c r="N682" i="1"/>
  <c r="M682" i="1"/>
  <c r="Q570" i="1"/>
  <c r="M570" i="1"/>
  <c r="N570" i="1"/>
  <c r="Q474" i="1"/>
  <c r="M474" i="1"/>
  <c r="Q394" i="1"/>
  <c r="N394" i="1"/>
  <c r="N314" i="1"/>
  <c r="M314" i="1"/>
  <c r="O186" i="1"/>
  <c r="Q186" i="1" s="1"/>
  <c r="N186" i="1"/>
  <c r="M186" i="1"/>
  <c r="O74" i="1"/>
  <c r="Q74" i="1" s="1"/>
  <c r="N74" i="1"/>
  <c r="N793" i="1"/>
  <c r="O793" i="1"/>
  <c r="M793" i="1"/>
  <c r="O697" i="1"/>
  <c r="Q697" i="1" s="1"/>
  <c r="N697" i="1"/>
  <c r="M697" i="1"/>
  <c r="O601" i="1"/>
  <c r="Q601" i="1" s="1"/>
  <c r="M601" i="1"/>
  <c r="O489" i="1"/>
  <c r="Q489" i="1" s="1"/>
  <c r="N489" i="1"/>
  <c r="O409" i="1"/>
  <c r="Q409" i="1" s="1"/>
  <c r="N409" i="1"/>
  <c r="M409" i="1"/>
  <c r="N361" i="1"/>
  <c r="O361" i="1"/>
  <c r="Q361" i="1" s="1"/>
  <c r="M361" i="1"/>
  <c r="O313" i="1"/>
  <c r="Q313" i="1" s="1"/>
  <c r="N313" i="1"/>
  <c r="M313" i="1"/>
  <c r="N217" i="1"/>
  <c r="M217" i="1"/>
  <c r="O217" i="1"/>
  <c r="Q217" i="1" s="1"/>
  <c r="N169" i="1"/>
  <c r="O169" i="1"/>
  <c r="Q169" i="1" s="1"/>
  <c r="M169" i="1"/>
  <c r="N105" i="1"/>
  <c r="M105" i="1"/>
  <c r="O105" i="1"/>
  <c r="Q105" i="1" s="1"/>
  <c r="M490" i="1"/>
  <c r="M266" i="1"/>
  <c r="O282" i="1"/>
  <c r="Q282" i="1" s="1"/>
  <c r="O744" i="1"/>
  <c r="Q744" i="1" s="1"/>
  <c r="M744" i="1"/>
  <c r="M664" i="1"/>
  <c r="O664" i="1"/>
  <c r="Q664" i="1" s="1"/>
  <c r="N664" i="1"/>
  <c r="O616" i="1"/>
  <c r="Q616" i="1" s="1"/>
  <c r="N616" i="1"/>
  <c r="M616" i="1"/>
  <c r="N536" i="1"/>
  <c r="M536" i="1"/>
  <c r="O536" i="1"/>
  <c r="Q536" i="1" s="1"/>
  <c r="N456" i="1"/>
  <c r="O456" i="1"/>
  <c r="Q456" i="1" s="1"/>
  <c r="M456" i="1"/>
  <c r="N392" i="1"/>
  <c r="M392" i="1"/>
  <c r="N296" i="1"/>
  <c r="O296" i="1"/>
  <c r="M296" i="1"/>
  <c r="Q296" i="1"/>
  <c r="M248" i="1"/>
  <c r="O248" i="1"/>
  <c r="Q248" i="1" s="1"/>
  <c r="N248" i="1"/>
  <c r="O168" i="1"/>
  <c r="Q168" i="1" s="1"/>
  <c r="M168" i="1"/>
  <c r="O104" i="1"/>
  <c r="Q104" i="1" s="1"/>
  <c r="N104" i="1"/>
  <c r="M104" i="1"/>
  <c r="N56" i="1"/>
  <c r="M56" i="1"/>
  <c r="O56" i="1"/>
  <c r="Q56" i="1" s="1"/>
  <c r="N8" i="1"/>
  <c r="M8" i="1"/>
  <c r="M489" i="1"/>
  <c r="Q575" i="1"/>
  <c r="O679" i="1"/>
  <c r="Q679" i="1" s="1"/>
  <c r="N679" i="1"/>
  <c r="M679" i="1"/>
  <c r="O615" i="1"/>
  <c r="Q615" i="1" s="1"/>
  <c r="M615" i="1"/>
  <c r="O567" i="1"/>
  <c r="Q567" i="1" s="1"/>
  <c r="N567" i="1"/>
  <c r="O503" i="1"/>
  <c r="Q503" i="1" s="1"/>
  <c r="N503" i="1"/>
  <c r="M503" i="1"/>
  <c r="O439" i="1"/>
  <c r="Q439" i="1" s="1"/>
  <c r="N439" i="1"/>
  <c r="O391" i="1"/>
  <c r="Q391" i="1" s="1"/>
  <c r="N391" i="1"/>
  <c r="O311" i="1"/>
  <c r="Q311" i="1" s="1"/>
  <c r="N311" i="1"/>
  <c r="M311" i="1"/>
  <c r="O231" i="1"/>
  <c r="Q231" i="1" s="1"/>
  <c r="M231" i="1"/>
  <c r="N231" i="1"/>
  <c r="O167" i="1"/>
  <c r="Q167" i="1" s="1"/>
  <c r="M167" i="1"/>
  <c r="O103" i="1"/>
  <c r="Q103" i="1" s="1"/>
  <c r="N103" i="1"/>
  <c r="M103" i="1"/>
  <c r="O23" i="1"/>
  <c r="Q23" i="1" s="1"/>
  <c r="N23" i="1"/>
  <c r="M23" i="1"/>
  <c r="M585" i="1"/>
  <c r="M458" i="1"/>
  <c r="O790" i="1"/>
  <c r="Q790" i="1" s="1"/>
  <c r="M790" i="1"/>
  <c r="O742" i="1"/>
  <c r="Q742" i="1" s="1"/>
  <c r="N742" i="1"/>
  <c r="M742" i="1"/>
  <c r="O694" i="1"/>
  <c r="Q694" i="1" s="1"/>
  <c r="N694" i="1"/>
  <c r="O582" i="1"/>
  <c r="Q582" i="1" s="1"/>
  <c r="N582" i="1"/>
  <c r="O310" i="1"/>
  <c r="Q310" i="1" s="1"/>
  <c r="M310" i="1"/>
  <c r="N310" i="1"/>
  <c r="O214" i="1"/>
  <c r="Q214" i="1" s="1"/>
  <c r="M214" i="1"/>
  <c r="O118" i="1"/>
  <c r="Q118" i="1" s="1"/>
  <c r="M118" i="1"/>
  <c r="N118" i="1"/>
  <c r="M715" i="1"/>
  <c r="M583" i="1"/>
  <c r="Q622" i="1"/>
  <c r="Q30" i="1"/>
  <c r="M823" i="1"/>
  <c r="M633" i="1"/>
  <c r="M603" i="1"/>
  <c r="M565" i="1"/>
  <c r="M530" i="1"/>
  <c r="M500" i="1"/>
  <c r="M438" i="1"/>
  <c r="M326" i="1"/>
  <c r="M275" i="1"/>
  <c r="M182" i="1"/>
  <c r="M4" i="1"/>
  <c r="N617" i="1"/>
  <c r="N457" i="1"/>
  <c r="N282" i="1"/>
  <c r="N168" i="1"/>
  <c r="Q387" i="1"/>
  <c r="O650" i="1"/>
  <c r="Q650" i="1" s="1"/>
  <c r="O490" i="1"/>
  <c r="Q490" i="1" s="1"/>
  <c r="Q364" i="1"/>
  <c r="O196" i="1"/>
  <c r="Q196" i="1" s="1"/>
  <c r="O290" i="1"/>
  <c r="Q290" i="1" s="1"/>
  <c r="N290" i="1"/>
  <c r="M290" i="1"/>
  <c r="O258" i="1"/>
  <c r="Q258" i="1" s="1"/>
  <c r="N258" i="1"/>
  <c r="O242" i="1"/>
  <c r="Q242" i="1" s="1"/>
  <c r="N242" i="1"/>
  <c r="O210" i="1"/>
  <c r="Q210" i="1" s="1"/>
  <c r="M210" i="1"/>
  <c r="Q194" i="1"/>
  <c r="N178" i="1"/>
  <c r="M178" i="1"/>
  <c r="N162" i="1"/>
  <c r="O162" i="1"/>
  <c r="Q162" i="1" s="1"/>
  <c r="M162" i="1"/>
  <c r="O146" i="1"/>
  <c r="Q146" i="1" s="1"/>
  <c r="N146" i="1"/>
  <c r="Q130" i="1"/>
  <c r="O114" i="1"/>
  <c r="Q114" i="1" s="1"/>
  <c r="M114" i="1"/>
  <c r="O98" i="1"/>
  <c r="Q98" i="1" s="1"/>
  <c r="N98" i="1"/>
  <c r="M82" i="1"/>
  <c r="N82" i="1"/>
  <c r="O82" i="1"/>
  <c r="Q82" i="1" s="1"/>
  <c r="O66" i="1"/>
  <c r="Q66" i="1" s="1"/>
  <c r="M66" i="1"/>
  <c r="N50" i="1"/>
  <c r="O50" i="1"/>
  <c r="Q50" i="1" s="1"/>
  <c r="N34" i="1"/>
  <c r="O34" i="1"/>
  <c r="Q34" i="1" s="1"/>
  <c r="O18" i="1"/>
  <c r="Q18" i="1" s="1"/>
  <c r="N18" i="1"/>
  <c r="M18" i="1"/>
  <c r="O2" i="1"/>
  <c r="Q2" i="1" s="1"/>
  <c r="N2" i="1"/>
  <c r="N413" i="1"/>
  <c r="Q704" i="1"/>
  <c r="Q623" i="1"/>
  <c r="Q62" i="1"/>
  <c r="O817" i="1"/>
  <c r="Q817" i="1" s="1"/>
  <c r="N817" i="1"/>
  <c r="O801" i="1"/>
  <c r="Q801" i="1" s="1"/>
  <c r="N801" i="1"/>
  <c r="O785" i="1"/>
  <c r="Q785" i="1" s="1"/>
  <c r="N785" i="1"/>
  <c r="O753" i="1"/>
  <c r="Q753" i="1" s="1"/>
  <c r="N753" i="1"/>
  <c r="N737" i="1"/>
  <c r="O737" i="1"/>
  <c r="Q737" i="1" s="1"/>
  <c r="O721" i="1"/>
  <c r="Q721" i="1" s="1"/>
  <c r="N721" i="1"/>
  <c r="O689" i="1"/>
  <c r="Q689" i="1" s="1"/>
  <c r="N689" i="1"/>
  <c r="N673" i="1"/>
  <c r="M673" i="1"/>
  <c r="N657" i="1"/>
  <c r="O657" i="1"/>
  <c r="Q657" i="1" s="1"/>
  <c r="M657" i="1"/>
  <c r="Q641" i="1"/>
  <c r="N625" i="1"/>
  <c r="O625" i="1"/>
  <c r="Q625" i="1" s="1"/>
  <c r="O609" i="1"/>
  <c r="Q609" i="1" s="1"/>
  <c r="N609" i="1"/>
  <c r="Q593" i="1"/>
  <c r="O561" i="1"/>
  <c r="Q561" i="1" s="1"/>
  <c r="N561" i="1"/>
  <c r="Q545" i="1"/>
  <c r="O529" i="1"/>
  <c r="Q529" i="1" s="1"/>
  <c r="N529" i="1"/>
  <c r="O497" i="1"/>
  <c r="Q497" i="1" s="1"/>
  <c r="N497" i="1"/>
  <c r="Q481" i="1"/>
  <c r="O465" i="1"/>
  <c r="Q465" i="1" s="1"/>
  <c r="N465" i="1"/>
  <c r="O449" i="1"/>
  <c r="Q449" i="1" s="1"/>
  <c r="N449" i="1"/>
  <c r="O433" i="1"/>
  <c r="Q433" i="1" s="1"/>
  <c r="M433" i="1"/>
  <c r="O417" i="1"/>
  <c r="Q417" i="1" s="1"/>
  <c r="M417" i="1"/>
  <c r="O369" i="1"/>
  <c r="Q369" i="1" s="1"/>
  <c r="N369" i="1"/>
  <c r="Q353" i="1"/>
  <c r="N337" i="1"/>
  <c r="O337" i="1"/>
  <c r="Q337" i="1" s="1"/>
  <c r="O305" i="1"/>
  <c r="Q305" i="1" s="1"/>
  <c r="N305" i="1"/>
  <c r="O289" i="1"/>
  <c r="Q289" i="1" s="1"/>
  <c r="N289" i="1"/>
  <c r="N273" i="1"/>
  <c r="O273" i="1"/>
  <c r="Q273" i="1" s="1"/>
  <c r="M273" i="1"/>
  <c r="N257" i="1"/>
  <c r="M257" i="1"/>
  <c r="O241" i="1"/>
  <c r="Q241" i="1" s="1"/>
  <c r="N241" i="1"/>
  <c r="O225" i="1"/>
  <c r="Q225" i="1" s="1"/>
  <c r="N225" i="1"/>
  <c r="N209" i="1"/>
  <c r="O209" i="1"/>
  <c r="Q209" i="1" s="1"/>
  <c r="M209" i="1"/>
  <c r="Q193" i="1"/>
  <c r="N177" i="1"/>
  <c r="O177" i="1"/>
  <c r="Q177" i="1" s="1"/>
  <c r="O161" i="1"/>
  <c r="Q161" i="1" s="1"/>
  <c r="M161" i="1"/>
  <c r="N145" i="1"/>
  <c r="M145" i="1"/>
  <c r="O129" i="1"/>
  <c r="Q129" i="1" s="1"/>
  <c r="N129" i="1"/>
  <c r="M113" i="1"/>
  <c r="O113" i="1"/>
  <c r="Q113" i="1" s="1"/>
  <c r="N97" i="1"/>
  <c r="O97" i="1"/>
  <c r="Q97" i="1" s="1"/>
  <c r="M65" i="1"/>
  <c r="O65" i="1"/>
  <c r="Q65" i="1" s="1"/>
  <c r="N65" i="1"/>
  <c r="O49" i="1"/>
  <c r="Q49" i="1" s="1"/>
  <c r="M49" i="1"/>
  <c r="N49" i="1"/>
  <c r="N33" i="1"/>
  <c r="O33" i="1"/>
  <c r="Q33" i="1" s="1"/>
  <c r="O17" i="1"/>
  <c r="Q17" i="1" s="1"/>
  <c r="N17" i="1"/>
  <c r="M17" i="1"/>
  <c r="M814" i="1"/>
  <c r="M721" i="1"/>
  <c r="M702" i="1"/>
  <c r="M560" i="1"/>
  <c r="M367" i="1"/>
  <c r="M317" i="1"/>
  <c r="M289" i="1"/>
  <c r="M62" i="1"/>
  <c r="N732" i="1"/>
  <c r="N641" i="1"/>
  <c r="N593" i="1"/>
  <c r="N194" i="1"/>
  <c r="Q831" i="1"/>
  <c r="O257" i="1"/>
  <c r="Q257" i="1" s="1"/>
  <c r="Q816" i="1"/>
  <c r="N816" i="1"/>
  <c r="O752" i="1"/>
  <c r="Q752" i="1" s="1"/>
  <c r="N752" i="1"/>
  <c r="Q720" i="1"/>
  <c r="N656" i="1"/>
  <c r="M656" i="1"/>
  <c r="O640" i="1"/>
  <c r="Q640" i="1" s="1"/>
  <c r="M640" i="1"/>
  <c r="N624" i="1"/>
  <c r="O608" i="1"/>
  <c r="Q608" i="1" s="1"/>
  <c r="N608" i="1"/>
  <c r="Q592" i="1"/>
  <c r="Q544" i="1"/>
  <c r="N512" i="1"/>
  <c r="O512" i="1"/>
  <c r="Q512" i="1" s="1"/>
  <c r="O496" i="1"/>
  <c r="Q496" i="1" s="1"/>
  <c r="N496" i="1"/>
  <c r="O480" i="1"/>
  <c r="Q480" i="1" s="1"/>
  <c r="N480" i="1"/>
  <c r="O432" i="1"/>
  <c r="Q432" i="1"/>
  <c r="N432" i="1"/>
  <c r="O416" i="1"/>
  <c r="Q416" i="1" s="1"/>
  <c r="M416" i="1"/>
  <c r="O400" i="1"/>
  <c r="Q400" i="1" s="1"/>
  <c r="N400" i="1"/>
  <c r="N384" i="1"/>
  <c r="O384" i="1"/>
  <c r="Q384" i="1" s="1"/>
  <c r="O352" i="1"/>
  <c r="Q352" i="1" s="1"/>
  <c r="N352" i="1"/>
  <c r="N336" i="1"/>
  <c r="O336" i="1"/>
  <c r="Q336" i="1" s="1"/>
  <c r="O320" i="1"/>
  <c r="Q320" i="1" s="1"/>
  <c r="M320" i="1"/>
  <c r="N304" i="1"/>
  <c r="O304" i="1"/>
  <c r="Q304" i="1" s="1"/>
  <c r="O288" i="1"/>
  <c r="Q288" i="1" s="1"/>
  <c r="M288" i="1"/>
  <c r="N288" i="1"/>
  <c r="N272" i="1"/>
  <c r="O272" i="1"/>
  <c r="Q272" i="1" s="1"/>
  <c r="M272" i="1"/>
  <c r="N256" i="1"/>
  <c r="O256" i="1"/>
  <c r="Q256" i="1" s="1"/>
  <c r="M256" i="1"/>
  <c r="O240" i="1"/>
  <c r="Q240" i="1" s="1"/>
  <c r="N240" i="1"/>
  <c r="N208" i="1"/>
  <c r="M208" i="1"/>
  <c r="N192" i="1"/>
  <c r="O192" i="1"/>
  <c r="Q192" i="1" s="1"/>
  <c r="N176" i="1"/>
  <c r="O176" i="1"/>
  <c r="Q176" i="1" s="1"/>
  <c r="Q160" i="1"/>
  <c r="N128" i="1"/>
  <c r="O128" i="1"/>
  <c r="Q128" i="1" s="1"/>
  <c r="Q112" i="1"/>
  <c r="O96" i="1"/>
  <c r="Q96" i="1" s="1"/>
  <c r="N96" i="1"/>
  <c r="O80" i="1"/>
  <c r="Q80" i="1" s="1"/>
  <c r="M80" i="1"/>
  <c r="O64" i="1"/>
  <c r="Q64" i="1" s="1"/>
  <c r="N64" i="1"/>
  <c r="M64" i="1"/>
  <c r="M48" i="1"/>
  <c r="O48" i="1"/>
  <c r="Q48" i="1" s="1"/>
  <c r="N32" i="1"/>
  <c r="O32" i="1"/>
  <c r="Q32" i="1" s="1"/>
  <c r="N16" i="1"/>
  <c r="O16" i="1"/>
  <c r="Q16" i="1" s="1"/>
  <c r="M720" i="1"/>
  <c r="M701" i="1"/>
  <c r="M620" i="1"/>
  <c r="M495" i="1"/>
  <c r="M366" i="1"/>
  <c r="M98" i="1"/>
  <c r="N769" i="1"/>
  <c r="N640" i="1"/>
  <c r="N592" i="1"/>
  <c r="N353" i="1"/>
  <c r="N306" i="1"/>
  <c r="N193" i="1"/>
  <c r="O784" i="1"/>
  <c r="Q784" i="1" s="1"/>
  <c r="O607" i="1"/>
  <c r="Q607" i="1" s="1"/>
  <c r="O333" i="1"/>
  <c r="Q333" i="1" s="1"/>
  <c r="O831" i="1"/>
  <c r="N831" i="1"/>
  <c r="Q815" i="1"/>
  <c r="N815" i="1"/>
  <c r="Q799" i="1"/>
  <c r="O799" i="1"/>
  <c r="N799" i="1"/>
  <c r="O783" i="1"/>
  <c r="Q783" i="1" s="1"/>
  <c r="O751" i="1"/>
  <c r="Q751" i="1" s="1"/>
  <c r="N751" i="1"/>
  <c r="N735" i="1"/>
  <c r="O735" i="1"/>
  <c r="Q735" i="1" s="1"/>
  <c r="O719" i="1"/>
  <c r="Q719" i="1" s="1"/>
  <c r="N719" i="1"/>
  <c r="O671" i="1"/>
  <c r="Q671" i="1" s="1"/>
  <c r="N671" i="1"/>
  <c r="O639" i="1"/>
  <c r="Q639" i="1" s="1"/>
  <c r="N639" i="1"/>
  <c r="M639" i="1"/>
  <c r="N623" i="1"/>
  <c r="M623" i="1"/>
  <c r="Q591" i="1"/>
  <c r="O559" i="1"/>
  <c r="Q559" i="1" s="1"/>
  <c r="N559" i="1"/>
  <c r="O543" i="1"/>
  <c r="Q543" i="1" s="1"/>
  <c r="N543" i="1"/>
  <c r="O527" i="1"/>
  <c r="Q527" i="1" s="1"/>
  <c r="N527" i="1"/>
  <c r="O511" i="1"/>
  <c r="Q511" i="1" s="1"/>
  <c r="N511" i="1"/>
  <c r="O479" i="1"/>
  <c r="Q479" i="1" s="1"/>
  <c r="N479" i="1"/>
  <c r="O463" i="1"/>
  <c r="Q463" i="1" s="1"/>
  <c r="N463" i="1"/>
  <c r="O431" i="1"/>
  <c r="Q431" i="1" s="1"/>
  <c r="N431" i="1"/>
  <c r="M415" i="1"/>
  <c r="O415" i="1"/>
  <c r="Q415" i="1" s="1"/>
  <c r="O399" i="1"/>
  <c r="Q399" i="1" s="1"/>
  <c r="N399" i="1"/>
  <c r="M399" i="1"/>
  <c r="O351" i="1"/>
  <c r="Q351" i="1" s="1"/>
  <c r="N351" i="1"/>
  <c r="O335" i="1"/>
  <c r="Q335" i="1" s="1"/>
  <c r="N335" i="1"/>
  <c r="O319" i="1"/>
  <c r="Q319" i="1" s="1"/>
  <c r="N319" i="1"/>
  <c r="O303" i="1"/>
  <c r="Q303" i="1" s="1"/>
  <c r="N303" i="1"/>
  <c r="O287" i="1"/>
  <c r="Q287" i="1" s="1"/>
  <c r="N287" i="1"/>
  <c r="N255" i="1"/>
  <c r="M255" i="1"/>
  <c r="N207" i="1"/>
  <c r="O207" i="1"/>
  <c r="Q207" i="1" s="1"/>
  <c r="O191" i="1"/>
  <c r="Q191" i="1" s="1"/>
  <c r="N191" i="1"/>
  <c r="M191" i="1"/>
  <c r="N175" i="1"/>
  <c r="O175" i="1"/>
  <c r="Q175" i="1" s="1"/>
  <c r="O159" i="1"/>
  <c r="Q159" i="1" s="1"/>
  <c r="N159" i="1"/>
  <c r="M159" i="1"/>
  <c r="O143" i="1"/>
  <c r="Q143" i="1" s="1"/>
  <c r="N143" i="1"/>
  <c r="M143" i="1"/>
  <c r="Q127" i="1"/>
  <c r="O111" i="1"/>
  <c r="Q111" i="1" s="1"/>
  <c r="N111" i="1"/>
  <c r="M111" i="1"/>
  <c r="O95" i="1"/>
  <c r="Q95" i="1" s="1"/>
  <c r="N95" i="1"/>
  <c r="M95" i="1"/>
  <c r="O79" i="1"/>
  <c r="Q79" i="1" s="1"/>
  <c r="N79" i="1"/>
  <c r="O63" i="1"/>
  <c r="Q63" i="1" s="1"/>
  <c r="N63" i="1"/>
  <c r="M63" i="1"/>
  <c r="O47" i="1"/>
  <c r="Q47" i="1"/>
  <c r="N47" i="1"/>
  <c r="O31" i="1"/>
  <c r="Q31" i="1" s="1"/>
  <c r="N31" i="1"/>
  <c r="M31" i="1"/>
  <c r="O15" i="1"/>
  <c r="Q15" i="1" s="1"/>
  <c r="M15" i="1"/>
  <c r="M719" i="1"/>
  <c r="M494" i="1"/>
  <c r="M337" i="1"/>
  <c r="M286" i="1"/>
  <c r="M130" i="1"/>
  <c r="M97" i="1"/>
  <c r="N768" i="1"/>
  <c r="N591" i="1"/>
  <c r="N545" i="1"/>
  <c r="N447" i="1"/>
  <c r="N350" i="1"/>
  <c r="N302" i="1"/>
  <c r="N190" i="1"/>
  <c r="N130" i="1"/>
  <c r="O145" i="1"/>
  <c r="Q145" i="1" s="1"/>
  <c r="O830" i="1"/>
  <c r="Q830" i="1"/>
  <c r="O798" i="1"/>
  <c r="Q798" i="1" s="1"/>
  <c r="N798" i="1"/>
  <c r="N782" i="1"/>
  <c r="O750" i="1"/>
  <c r="Q750" i="1" s="1"/>
  <c r="N750" i="1"/>
  <c r="N734" i="1"/>
  <c r="O734" i="1"/>
  <c r="Q734" i="1" s="1"/>
  <c r="Q718" i="1"/>
  <c r="Q702" i="1"/>
  <c r="O670" i="1"/>
  <c r="Q670" i="1" s="1"/>
  <c r="N670" i="1"/>
  <c r="O638" i="1"/>
  <c r="Q638" i="1" s="1"/>
  <c r="M638" i="1"/>
  <c r="N622" i="1"/>
  <c r="M622" i="1"/>
  <c r="N606" i="1"/>
  <c r="O606" i="1"/>
  <c r="Q606" i="1" s="1"/>
  <c r="M606" i="1"/>
  <c r="O590" i="1"/>
  <c r="Q590" i="1" s="1"/>
  <c r="N590" i="1"/>
  <c r="O558" i="1"/>
  <c r="Q558" i="1" s="1"/>
  <c r="N558" i="1"/>
  <c r="O542" i="1"/>
  <c r="Q542" i="1" s="1"/>
  <c r="N542" i="1"/>
  <c r="O446" i="1"/>
  <c r="Q446" i="1" s="1"/>
  <c r="N446" i="1"/>
  <c r="O430" i="1"/>
  <c r="Q430" i="1" s="1"/>
  <c r="Q414" i="1"/>
  <c r="O398" i="1"/>
  <c r="Q398" i="1" s="1"/>
  <c r="N398" i="1"/>
  <c r="M398" i="1"/>
  <c r="O382" i="1"/>
  <c r="Q382" i="1" s="1"/>
  <c r="N382" i="1"/>
  <c r="Q350" i="1"/>
  <c r="N334" i="1"/>
  <c r="O334" i="1"/>
  <c r="Q334" i="1" s="1"/>
  <c r="Q302" i="1"/>
  <c r="M270" i="1"/>
  <c r="N270" i="1"/>
  <c r="N254" i="1"/>
  <c r="M254" i="1"/>
  <c r="O254" i="1"/>
  <c r="Q254" i="1" s="1"/>
  <c r="O238" i="1"/>
  <c r="Q238" i="1" s="1"/>
  <c r="N238" i="1"/>
  <c r="M238" i="1"/>
  <c r="O222" i="1"/>
  <c r="Q222" i="1" s="1"/>
  <c r="N222" i="1"/>
  <c r="N206" i="1"/>
  <c r="O206" i="1"/>
  <c r="Q206" i="1" s="1"/>
  <c r="N174" i="1"/>
  <c r="O174" i="1"/>
  <c r="Q174" i="1" s="1"/>
  <c r="N158" i="1"/>
  <c r="O158" i="1"/>
  <c r="Q158" i="1" s="1"/>
  <c r="M158" i="1"/>
  <c r="M142" i="1"/>
  <c r="N142" i="1"/>
  <c r="N94" i="1"/>
  <c r="O94" i="1"/>
  <c r="Q94" i="1" s="1"/>
  <c r="N78" i="1"/>
  <c r="O78" i="1"/>
  <c r="Q78" i="1" s="1"/>
  <c r="Q46" i="1"/>
  <c r="M46" i="1"/>
  <c r="O14" i="1"/>
  <c r="Q14" i="1" s="1"/>
  <c r="M14" i="1"/>
  <c r="N14" i="1"/>
  <c r="M829" i="1"/>
  <c r="M737" i="1"/>
  <c r="M718" i="1"/>
  <c r="M641" i="1"/>
  <c r="M577" i="1"/>
  <c r="M557" i="1"/>
  <c r="M513" i="1"/>
  <c r="M449" i="1"/>
  <c r="M385" i="1"/>
  <c r="M336" i="1"/>
  <c r="M226" i="1"/>
  <c r="M129" i="1"/>
  <c r="M96" i="1"/>
  <c r="N767" i="1"/>
  <c r="N720" i="1"/>
  <c r="N636" i="1"/>
  <c r="N544" i="1"/>
  <c r="N349" i="1"/>
  <c r="N127" i="1"/>
  <c r="N66" i="1"/>
  <c r="O688" i="1"/>
  <c r="Q688" i="1" s="1"/>
  <c r="O321" i="1"/>
  <c r="Q321" i="1" s="1"/>
  <c r="O144" i="1"/>
  <c r="Q144" i="1" s="1"/>
  <c r="Q813" i="1"/>
  <c r="N813" i="1"/>
  <c r="O813" i="1"/>
  <c r="O797" i="1"/>
  <c r="Q797" i="1" s="1"/>
  <c r="N797" i="1"/>
  <c r="O781" i="1"/>
  <c r="Q781" i="1" s="1"/>
  <c r="N781" i="1"/>
  <c r="O749" i="1"/>
  <c r="Q749" i="1" s="1"/>
  <c r="N733" i="1"/>
  <c r="O733" i="1"/>
  <c r="Q733" i="1" s="1"/>
  <c r="O717" i="1"/>
  <c r="Q717" i="1" s="1"/>
  <c r="N717" i="1"/>
  <c r="O685" i="1"/>
  <c r="Q685" i="1" s="1"/>
  <c r="N685" i="1"/>
  <c r="O669" i="1"/>
  <c r="Q669" i="1" s="1"/>
  <c r="N669" i="1"/>
  <c r="O637" i="1"/>
  <c r="Q637" i="1" s="1"/>
  <c r="N637" i="1"/>
  <c r="O621" i="1"/>
  <c r="Q621" i="1" s="1"/>
  <c r="M621" i="1"/>
  <c r="N605" i="1"/>
  <c r="O605" i="1"/>
  <c r="Q605" i="1" s="1"/>
  <c r="M605" i="1"/>
  <c r="N589" i="1"/>
  <c r="O589" i="1"/>
  <c r="Q589" i="1" s="1"/>
  <c r="M589" i="1"/>
  <c r="Q557" i="1"/>
  <c r="O541" i="1"/>
  <c r="Q541" i="1" s="1"/>
  <c r="N541" i="1"/>
  <c r="O493" i="1"/>
  <c r="Q493" i="1" s="1"/>
  <c r="N493" i="1"/>
  <c r="O477" i="1"/>
  <c r="Q477" i="1" s="1"/>
  <c r="N477" i="1"/>
  <c r="N461" i="1"/>
  <c r="O461" i="1"/>
  <c r="Q461" i="1" s="1"/>
  <c r="O429" i="1"/>
  <c r="Q429" i="1"/>
  <c r="N429" i="1"/>
  <c r="Q413" i="1"/>
  <c r="O397" i="1"/>
  <c r="Q397" i="1" s="1"/>
  <c r="M397" i="1"/>
  <c r="O381" i="1"/>
  <c r="Q381" i="1" s="1"/>
  <c r="N381" i="1"/>
  <c r="M381" i="1"/>
  <c r="N365" i="1"/>
  <c r="O365" i="1"/>
  <c r="Q365" i="1" s="1"/>
  <c r="Q349" i="1"/>
  <c r="O301" i="1"/>
  <c r="Q301" i="1" s="1"/>
  <c r="N301" i="1"/>
  <c r="M301" i="1"/>
  <c r="O285" i="1"/>
  <c r="Q285" i="1" s="1"/>
  <c r="N285" i="1"/>
  <c r="O269" i="1"/>
  <c r="Q269" i="1" s="1"/>
  <c r="N269" i="1"/>
  <c r="O253" i="1"/>
  <c r="Q253" i="1" s="1"/>
  <c r="M253" i="1"/>
  <c r="O237" i="1"/>
  <c r="Q237" i="1" s="1"/>
  <c r="N237" i="1"/>
  <c r="M237" i="1"/>
  <c r="O221" i="1"/>
  <c r="Q221" i="1" s="1"/>
  <c r="N221" i="1"/>
  <c r="N189" i="1"/>
  <c r="M189" i="1"/>
  <c r="O173" i="1"/>
  <c r="Q173" i="1"/>
  <c r="N173" i="1"/>
  <c r="O157" i="1"/>
  <c r="Q157" i="1" s="1"/>
  <c r="N157" i="1"/>
  <c r="O141" i="1"/>
  <c r="Q141" i="1" s="1"/>
  <c r="N141" i="1"/>
  <c r="M141" i="1"/>
  <c r="N125" i="1"/>
  <c r="O125" i="1"/>
  <c r="Q125" i="1" s="1"/>
  <c r="N93" i="1"/>
  <c r="M93" i="1"/>
  <c r="N77" i="1"/>
  <c r="O77" i="1"/>
  <c r="Q77" i="1" s="1"/>
  <c r="N61" i="1"/>
  <c r="O61" i="1"/>
  <c r="Q61" i="1" s="1"/>
  <c r="M61" i="1"/>
  <c r="N45" i="1"/>
  <c r="O45" i="1"/>
  <c r="Q45" i="1"/>
  <c r="M45" i="1"/>
  <c r="N29" i="1"/>
  <c r="O29" i="1"/>
  <c r="Q29" i="1" s="1"/>
  <c r="M29" i="1"/>
  <c r="N13" i="1"/>
  <c r="O13" i="1"/>
  <c r="Q13" i="1" s="1"/>
  <c r="M13" i="1"/>
  <c r="M717" i="1"/>
  <c r="M637" i="1"/>
  <c r="M258" i="1"/>
  <c r="N766" i="1"/>
  <c r="N718" i="1"/>
  <c r="O687" i="1"/>
  <c r="Q687" i="1" s="1"/>
  <c r="Q401" i="1"/>
  <c r="O317" i="1"/>
  <c r="Q317" i="1" s="1"/>
  <c r="O226" i="1"/>
  <c r="Q226" i="1" s="1"/>
  <c r="Q142" i="1"/>
  <c r="O828" i="1"/>
  <c r="Q828" i="1"/>
  <c r="Q812" i="1"/>
  <c r="N812" i="1"/>
  <c r="O796" i="1"/>
  <c r="Q796" i="1" s="1"/>
  <c r="N796" i="1"/>
  <c r="O780" i="1"/>
  <c r="Q780" i="1" s="1"/>
  <c r="N780" i="1"/>
  <c r="O764" i="1"/>
  <c r="Q764" i="1"/>
  <c r="Q748" i="1"/>
  <c r="N748" i="1"/>
  <c r="Q732" i="1"/>
  <c r="Q716" i="1"/>
  <c r="O700" i="1"/>
  <c r="Q700" i="1" s="1"/>
  <c r="N700" i="1"/>
  <c r="O668" i="1"/>
  <c r="Q668" i="1" s="1"/>
  <c r="Q652" i="1"/>
  <c r="Q620" i="1"/>
  <c r="N604" i="1"/>
  <c r="O604" i="1"/>
  <c r="Q604" i="1" s="1"/>
  <c r="M604" i="1"/>
  <c r="O588" i="1"/>
  <c r="Q588" i="1" s="1"/>
  <c r="N588" i="1"/>
  <c r="M588" i="1"/>
  <c r="Q572" i="1"/>
  <c r="N572" i="1"/>
  <c r="M572" i="1"/>
  <c r="Q556" i="1"/>
  <c r="O540" i="1"/>
  <c r="Q540" i="1" s="1"/>
  <c r="N540" i="1"/>
  <c r="N492" i="1"/>
  <c r="O492" i="1"/>
  <c r="Q492" i="1" s="1"/>
  <c r="O476" i="1"/>
  <c r="Q476" i="1" s="1"/>
  <c r="N476" i="1"/>
  <c r="Q460" i="1"/>
  <c r="O428" i="1"/>
  <c r="Q428" i="1"/>
  <c r="N428" i="1"/>
  <c r="Q412" i="1"/>
  <c r="N412" i="1"/>
  <c r="O380" i="1"/>
  <c r="Q380" i="1" s="1"/>
  <c r="N380" i="1"/>
  <c r="M380" i="1"/>
  <c r="O348" i="1"/>
  <c r="Q348" i="1" s="1"/>
  <c r="N348" i="1"/>
  <c r="O332" i="1"/>
  <c r="Q332" i="1" s="1"/>
  <c r="N332" i="1"/>
  <c r="N316" i="1"/>
  <c r="M316" i="1"/>
  <c r="O300" i="1"/>
  <c r="Q300" i="1" s="1"/>
  <c r="M300" i="1"/>
  <c r="O284" i="1"/>
  <c r="Q284" i="1" s="1"/>
  <c r="M284" i="1"/>
  <c r="O268" i="1"/>
  <c r="Q268" i="1" s="1"/>
  <c r="M268" i="1"/>
  <c r="N268" i="1"/>
  <c r="M252" i="1"/>
  <c r="O252" i="1"/>
  <c r="Q252" i="1" s="1"/>
  <c r="N236" i="1"/>
  <c r="M236" i="1"/>
  <c r="O236" i="1"/>
  <c r="Q236" i="1" s="1"/>
  <c r="O220" i="1"/>
  <c r="Q220" i="1" s="1"/>
  <c r="M220" i="1"/>
  <c r="N220" i="1"/>
  <c r="M204" i="1"/>
  <c r="N204" i="1"/>
  <c r="O188" i="1"/>
  <c r="Q188" i="1" s="1"/>
  <c r="M188" i="1"/>
  <c r="N188" i="1"/>
  <c r="M172" i="1"/>
  <c r="N172" i="1"/>
  <c r="O172" i="1"/>
  <c r="Q172" i="1" s="1"/>
  <c r="M140" i="1"/>
  <c r="N140" i="1"/>
  <c r="N124" i="1"/>
  <c r="M124" i="1"/>
  <c r="O108" i="1"/>
  <c r="Q108" i="1" s="1"/>
  <c r="N108" i="1"/>
  <c r="N92" i="1"/>
  <c r="O92" i="1"/>
  <c r="Q92" i="1" s="1"/>
  <c r="M92" i="1"/>
  <c r="Q76" i="1"/>
  <c r="N60" i="1"/>
  <c r="M60" i="1"/>
  <c r="O44" i="1"/>
  <c r="Q44" i="1" s="1"/>
  <c r="M44" i="1"/>
  <c r="O28" i="1"/>
  <c r="Q28" i="1" s="1"/>
  <c r="N28" i="1"/>
  <c r="O12" i="1"/>
  <c r="Q12" i="1" s="1"/>
  <c r="N12" i="1"/>
  <c r="M12" i="1"/>
  <c r="M753" i="1"/>
  <c r="M735" i="1"/>
  <c r="M716" i="1"/>
  <c r="M511" i="1"/>
  <c r="M383" i="1"/>
  <c r="M334" i="1"/>
  <c r="M224" i="1"/>
  <c r="M194" i="1"/>
  <c r="M157" i="1"/>
  <c r="M127" i="1"/>
  <c r="M16" i="1"/>
  <c r="N765" i="1"/>
  <c r="N716" i="1"/>
  <c r="N621" i="1"/>
  <c r="N114" i="1"/>
  <c r="N46" i="1"/>
  <c r="O686" i="1"/>
  <c r="Q686" i="1" s="1"/>
  <c r="O495" i="1"/>
  <c r="Q495" i="1" s="1"/>
  <c r="O396" i="1"/>
  <c r="Q396" i="1" s="1"/>
  <c r="O316" i="1"/>
  <c r="Q316" i="1" s="1"/>
  <c r="O224" i="1"/>
  <c r="Q224" i="1" s="1"/>
  <c r="O140" i="1"/>
  <c r="Q140" i="1" s="1"/>
  <c r="O9" i="1"/>
  <c r="Q9" i="1" s="1"/>
  <c r="I726" i="1"/>
  <c r="J726" i="1" s="1"/>
  <c r="I389" i="1"/>
  <c r="J389" i="1" s="1"/>
  <c r="I290" i="1"/>
  <c r="J290" i="1" s="1"/>
  <c r="I102" i="1"/>
  <c r="J102" i="1" s="1"/>
  <c r="I792" i="1"/>
  <c r="J792" i="1" s="1"/>
  <c r="I743" i="1"/>
  <c r="J743" i="1" s="1"/>
  <c r="I678" i="1"/>
  <c r="J678" i="1" s="1"/>
  <c r="I648" i="1"/>
  <c r="J648" i="1" s="1"/>
  <c r="I455" i="1"/>
  <c r="J455" i="1" s="1"/>
  <c r="I363" i="1"/>
  <c r="J363" i="1" s="1"/>
  <c r="I358" i="1"/>
  <c r="J358" i="1" s="1"/>
  <c r="I323" i="1"/>
  <c r="J323" i="1" s="1"/>
  <c r="I199" i="1"/>
  <c r="J199" i="1" s="1"/>
  <c r="I168" i="1"/>
  <c r="J168" i="1" s="1"/>
  <c r="I120" i="1"/>
  <c r="J120" i="1" s="1"/>
  <c r="I53" i="1"/>
  <c r="J53" i="1" s="1"/>
  <c r="I814" i="1"/>
  <c r="J814" i="1" s="1"/>
  <c r="I731" i="1"/>
  <c r="J731" i="1" s="1"/>
  <c r="I528" i="1"/>
  <c r="J528" i="1" s="1"/>
  <c r="I342" i="1"/>
  <c r="J342" i="1" s="1"/>
  <c r="I562" i="1"/>
  <c r="J562" i="1" s="1"/>
  <c r="I478" i="1"/>
  <c r="J478" i="1" s="1"/>
  <c r="I407" i="1"/>
  <c r="J407" i="1" s="1"/>
  <c r="I357" i="1"/>
  <c r="J357" i="1" s="1"/>
  <c r="I808" i="1"/>
  <c r="J808" i="1" s="1"/>
  <c r="I737" i="1"/>
  <c r="J737" i="1" s="1"/>
  <c r="I576" i="1"/>
  <c r="J576" i="1" s="1"/>
  <c r="I295" i="1"/>
  <c r="J295" i="1" s="1"/>
  <c r="I147" i="1"/>
  <c r="J147" i="1" s="1"/>
  <c r="I87" i="1"/>
  <c r="J87" i="1" s="1"/>
  <c r="I3" i="1"/>
  <c r="J3" i="1" s="1"/>
  <c r="I795" i="1"/>
  <c r="J795" i="1" s="1"/>
  <c r="I280" i="1"/>
  <c r="J280" i="1" s="1"/>
  <c r="I803" i="1"/>
  <c r="J803" i="1" s="1"/>
  <c r="I539" i="1"/>
  <c r="J539" i="1" s="1"/>
  <c r="I487" i="1"/>
  <c r="J487" i="1" s="1"/>
  <c r="I403" i="1"/>
  <c r="J403" i="1" s="1"/>
  <c r="I279" i="1"/>
  <c r="J279" i="1" s="1"/>
  <c r="I152" i="1"/>
  <c r="J152" i="1" s="1"/>
  <c r="I611" i="1"/>
  <c r="J611" i="1" s="1"/>
  <c r="I545" i="1"/>
  <c r="J545" i="1" s="1"/>
  <c r="I402" i="1"/>
  <c r="J402" i="1" s="1"/>
  <c r="I55" i="1"/>
  <c r="J55" i="1" s="1"/>
  <c r="I699" i="1"/>
  <c r="J699" i="1" s="1"/>
  <c r="I757" i="1"/>
  <c r="J757" i="1" s="1"/>
  <c r="I397" i="1"/>
  <c r="J397" i="1" s="1"/>
  <c r="I777" i="1"/>
  <c r="J777" i="1" s="1"/>
  <c r="I372" i="1"/>
  <c r="J372" i="1" s="1"/>
  <c r="I238" i="1"/>
  <c r="J238" i="1" s="1"/>
  <c r="I158" i="1"/>
  <c r="J158" i="1" s="1"/>
  <c r="I447" i="1"/>
  <c r="J447" i="1" s="1"/>
  <c r="I115" i="1"/>
  <c r="J115" i="1" s="1"/>
  <c r="I18" i="1"/>
  <c r="J18" i="1" s="1"/>
  <c r="I578" i="1"/>
  <c r="J578" i="1" s="1"/>
  <c r="I427" i="1"/>
  <c r="J427" i="1" s="1"/>
  <c r="I679" i="1"/>
  <c r="J679" i="1" s="1"/>
  <c r="I615" i="1"/>
  <c r="J615" i="1" s="1"/>
  <c r="I593" i="1"/>
  <c r="J593" i="1" s="1"/>
  <c r="I570" i="1"/>
  <c r="J570" i="1" s="1"/>
  <c r="I516" i="1"/>
  <c r="J516" i="1" s="1"/>
  <c r="I472" i="1"/>
  <c r="J472" i="1" s="1"/>
  <c r="I426" i="1"/>
  <c r="J426" i="1" s="1"/>
  <c r="I413" i="1"/>
  <c r="J413" i="1" s="1"/>
  <c r="I408" i="1"/>
  <c r="J408" i="1" s="1"/>
  <c r="I395" i="1"/>
  <c r="J395" i="1" s="1"/>
  <c r="I376" i="1"/>
  <c r="J376" i="1" s="1"/>
  <c r="I344" i="1"/>
  <c r="J344" i="1" s="1"/>
  <c r="I329" i="1"/>
  <c r="J329" i="1" s="1"/>
  <c r="I300" i="1"/>
  <c r="J300" i="1" s="1"/>
  <c r="I283" i="1"/>
  <c r="J283" i="1" s="1"/>
  <c r="I278" i="1"/>
  <c r="J278" i="1" s="1"/>
  <c r="I273" i="1"/>
  <c r="J273" i="1" s="1"/>
  <c r="I256" i="1"/>
  <c r="J256" i="1" s="1"/>
  <c r="I235" i="1"/>
  <c r="J235" i="1" s="1"/>
  <c r="I217" i="1"/>
  <c r="J217" i="1" s="1"/>
  <c r="I188" i="1"/>
  <c r="J188" i="1" s="1"/>
  <c r="I180" i="1"/>
  <c r="J180" i="1" s="1"/>
  <c r="I174" i="1"/>
  <c r="J174" i="1" s="1"/>
  <c r="I150" i="1"/>
  <c r="J150" i="1" s="1"/>
  <c r="I139" i="1"/>
  <c r="J139" i="1" s="1"/>
  <c r="I134" i="1"/>
  <c r="J134" i="1" s="1"/>
  <c r="I114" i="1"/>
  <c r="J114" i="1" s="1"/>
  <c r="I101" i="1"/>
  <c r="J101" i="1" s="1"/>
  <c r="I96" i="1"/>
  <c r="J96" i="1" s="1"/>
  <c r="I73" i="1"/>
  <c r="J73" i="1" s="1"/>
  <c r="I59" i="1"/>
  <c r="J59" i="1" s="1"/>
  <c r="I48" i="1"/>
  <c r="J48" i="1" s="1"/>
  <c r="I42" i="1"/>
  <c r="J42" i="1" s="1"/>
  <c r="I37" i="1"/>
  <c r="J37" i="1" s="1"/>
  <c r="I24" i="1"/>
  <c r="J24" i="1" s="1"/>
  <c r="I17" i="1"/>
  <c r="J17" i="1" s="1"/>
  <c r="I11" i="1"/>
  <c r="J11" i="1" s="1"/>
  <c r="I771" i="1"/>
  <c r="J771" i="1" s="1"/>
  <c r="I572" i="1"/>
  <c r="J572" i="1" s="1"/>
  <c r="I579" i="1"/>
  <c r="J579" i="1" s="1"/>
  <c r="I346" i="1"/>
  <c r="J346" i="1" s="1"/>
  <c r="I128" i="1"/>
  <c r="J128" i="1" s="1"/>
  <c r="I770" i="1"/>
  <c r="J770" i="1" s="1"/>
  <c r="I517" i="1"/>
  <c r="J517" i="1" s="1"/>
  <c r="I243" i="1"/>
  <c r="J243" i="1" s="1"/>
  <c r="I163" i="1"/>
  <c r="J163" i="1" s="1"/>
  <c r="I86" i="1"/>
  <c r="J86" i="1" s="1"/>
  <c r="I307" i="1"/>
  <c r="J307" i="1" s="1"/>
  <c r="I523" i="1"/>
  <c r="J523" i="1" s="1"/>
  <c r="I744" i="1"/>
  <c r="J744" i="1" s="1"/>
  <c r="I822" i="1"/>
  <c r="J822" i="1" s="1"/>
  <c r="I691" i="1"/>
  <c r="J691" i="1" s="1"/>
  <c r="I665" i="1"/>
  <c r="J665" i="1" s="1"/>
  <c r="I604" i="1"/>
  <c r="J604" i="1" s="1"/>
  <c r="I588" i="1"/>
  <c r="J588" i="1" s="1"/>
  <c r="I564" i="1"/>
  <c r="J564" i="1" s="1"/>
  <c r="I451" i="1"/>
  <c r="J451" i="1" s="1"/>
  <c r="I439" i="1"/>
  <c r="J439" i="1" s="1"/>
  <c r="I420" i="1"/>
  <c r="J420" i="1" s="1"/>
  <c r="I401" i="1"/>
  <c r="J401" i="1" s="1"/>
  <c r="I381" i="1"/>
  <c r="J381" i="1" s="1"/>
  <c r="I370" i="1"/>
  <c r="J370" i="1" s="1"/>
  <c r="I491" i="1"/>
  <c r="J491" i="1" s="1"/>
  <c r="I216" i="1"/>
  <c r="J216" i="1" s="1"/>
  <c r="I210" i="1"/>
  <c r="J210" i="1" s="1"/>
  <c r="I72" i="1"/>
  <c r="J72" i="1" s="1"/>
  <c r="I624" i="1"/>
  <c r="J624" i="1" s="1"/>
  <c r="I19" i="1"/>
  <c r="J19" i="1" s="1"/>
  <c r="I441" i="1"/>
  <c r="J441" i="1" s="1"/>
  <c r="I302" i="1"/>
  <c r="J302" i="1" s="1"/>
  <c r="I201" i="1"/>
  <c r="J201" i="1" s="1"/>
  <c r="I104" i="1"/>
  <c r="J104" i="1" s="1"/>
  <c r="I595" i="1"/>
  <c r="J595" i="1" s="1"/>
  <c r="I415" i="1"/>
  <c r="J415" i="1" s="1"/>
  <c r="I61" i="1"/>
  <c r="J61" i="1" s="1"/>
  <c r="I600" i="1"/>
  <c r="J600" i="1" s="1"/>
  <c r="I274" i="1"/>
  <c r="J274" i="1" s="1"/>
  <c r="I787" i="1"/>
  <c r="J787" i="1" s="1"/>
  <c r="I530" i="1"/>
  <c r="J530" i="1" s="1"/>
  <c r="I91" i="1"/>
  <c r="J91" i="1" s="1"/>
  <c r="I786" i="1"/>
  <c r="J786" i="1" s="1"/>
  <c r="I710" i="1"/>
  <c r="J710" i="1" s="1"/>
  <c r="I657" i="1"/>
  <c r="J657" i="1" s="1"/>
  <c r="I642" i="1"/>
  <c r="J642" i="1" s="1"/>
  <c r="I599" i="1"/>
  <c r="J599" i="1" s="1"/>
  <c r="I764" i="1"/>
  <c r="J764" i="1" s="1"/>
  <c r="I390" i="1"/>
  <c r="J390" i="1" s="1"/>
  <c r="I776" i="1"/>
  <c r="J776" i="1" s="1"/>
  <c r="I175" i="1"/>
  <c r="J175" i="1" s="1"/>
  <c r="I434" i="1"/>
  <c r="J434" i="1" s="1"/>
  <c r="I2" i="1"/>
  <c r="J2" i="1" s="1"/>
  <c r="I315" i="1"/>
  <c r="J315" i="1" s="1"/>
  <c r="I298" i="1"/>
  <c r="J298" i="1" s="1"/>
  <c r="I254" i="1"/>
  <c r="J254" i="1" s="1"/>
  <c r="I221" i="1"/>
  <c r="J221" i="1" s="1"/>
  <c r="I204" i="1"/>
  <c r="J204" i="1" s="1"/>
  <c r="I186" i="1"/>
  <c r="J186" i="1" s="1"/>
  <c r="I138" i="1"/>
  <c r="J138" i="1" s="1"/>
  <c r="I107" i="1"/>
  <c r="J107" i="1" s="1"/>
  <c r="I64" i="1"/>
  <c r="J64" i="1" s="1"/>
  <c r="I29" i="1"/>
  <c r="J29" i="1" s="1"/>
  <c r="I10" i="1"/>
  <c r="J10" i="1" s="1"/>
  <c r="I693" i="1"/>
  <c r="J693" i="1" s="1"/>
  <c r="I352" i="1"/>
  <c r="J352" i="1" s="1"/>
  <c r="I727" i="1"/>
  <c r="J727" i="1" s="1"/>
  <c r="I224" i="1"/>
  <c r="J224" i="1" s="1"/>
  <c r="I38" i="1"/>
  <c r="J38" i="1" s="1"/>
  <c r="I565" i="1"/>
  <c r="J565" i="1" s="1"/>
  <c r="I294" i="1"/>
  <c r="J294" i="1" s="1"/>
  <c r="I594" i="1"/>
  <c r="J594" i="1" s="1"/>
  <c r="I584" i="1"/>
  <c r="J584" i="1" s="1"/>
  <c r="I781" i="1"/>
  <c r="J781" i="1" s="1"/>
  <c r="I807" i="1"/>
  <c r="J807" i="1" s="1"/>
  <c r="I424" i="1"/>
  <c r="J424" i="1" s="1"/>
  <c r="I379" i="1"/>
  <c r="J379" i="1" s="1"/>
  <c r="I22" i="1"/>
  <c r="J22" i="1" s="1"/>
  <c r="I8" i="1"/>
  <c r="J8" i="1" s="1"/>
  <c r="I630" i="1"/>
  <c r="J630" i="1" s="1"/>
  <c r="I251" i="1"/>
  <c r="J251" i="1" s="1"/>
  <c r="I824" i="1"/>
  <c r="J824" i="1" s="1"/>
  <c r="I330" i="1"/>
  <c r="J330" i="1" s="1"/>
  <c r="I763" i="1"/>
  <c r="J763" i="1" s="1"/>
  <c r="I325" i="1"/>
  <c r="J325" i="1" s="1"/>
  <c r="I711" i="1"/>
  <c r="J711" i="1" s="1"/>
  <c r="I456" i="1"/>
  <c r="J456" i="1" s="1"/>
  <c r="I762" i="1"/>
  <c r="J762" i="1" s="1"/>
  <c r="I326" i="1"/>
  <c r="J326" i="1" s="1"/>
  <c r="I183" i="1"/>
  <c r="J183" i="1" s="1"/>
  <c r="I705" i="1"/>
  <c r="J705" i="1" s="1"/>
  <c r="I194" i="1"/>
  <c r="J194" i="1" s="1"/>
  <c r="I7" i="1"/>
  <c r="J7" i="1" s="1"/>
  <c r="I571" i="1"/>
  <c r="J571" i="1" s="1"/>
  <c r="I311" i="1"/>
  <c r="J311" i="1" s="1"/>
  <c r="I544" i="1"/>
  <c r="J544" i="1" s="1"/>
  <c r="I738" i="1"/>
  <c r="J738" i="1" s="1"/>
  <c r="I184" i="1"/>
  <c r="J184" i="1" s="1"/>
  <c r="I474" i="1"/>
  <c r="J474" i="1" s="1"/>
  <c r="I384" i="1"/>
  <c r="J384" i="1" s="1"/>
  <c r="I207" i="1"/>
  <c r="J207" i="1" s="1"/>
  <c r="I13" i="1"/>
  <c r="J13" i="1" s="1"/>
  <c r="I783" i="1"/>
  <c r="J783" i="1" s="1"/>
  <c r="I422" i="1"/>
  <c r="J422" i="1" s="1"/>
  <c r="I230" i="1"/>
  <c r="J230" i="1" s="1"/>
  <c r="I141" i="1"/>
  <c r="J141" i="1" s="1"/>
  <c r="I44" i="1"/>
  <c r="J44" i="1" s="1"/>
  <c r="I658" i="1"/>
  <c r="J658" i="1" s="1"/>
  <c r="I440" i="1"/>
  <c r="J440" i="1" s="1"/>
  <c r="I257" i="1"/>
  <c r="J257" i="1" s="1"/>
  <c r="I643" i="1"/>
  <c r="J643" i="1" s="1"/>
  <c r="I421" i="1"/>
  <c r="J421" i="1" s="1"/>
  <c r="I801" i="1"/>
  <c r="J801" i="1" s="1"/>
  <c r="I672" i="1"/>
  <c r="J672" i="1" s="1"/>
  <c r="I324" i="1"/>
  <c r="J324" i="1" s="1"/>
  <c r="I816" i="1"/>
  <c r="J816" i="1" s="1"/>
  <c r="I756" i="1"/>
  <c r="J756" i="1" s="1"/>
  <c r="I327" i="1"/>
  <c r="J327" i="1" s="1"/>
  <c r="I245" i="1"/>
  <c r="J245" i="1" s="1"/>
  <c r="I550" i="1"/>
  <c r="J550" i="1" s="1"/>
  <c r="I450" i="1"/>
  <c r="J450" i="1" s="1"/>
  <c r="I262" i="1"/>
  <c r="J262" i="1" s="1"/>
  <c r="I179" i="1"/>
  <c r="J179" i="1" s="1"/>
  <c r="I23" i="1"/>
  <c r="J23" i="1" s="1"/>
  <c r="I556" i="1"/>
  <c r="J556" i="1" s="1"/>
  <c r="I425" i="1"/>
  <c r="J425" i="1" s="1"/>
  <c r="I504" i="1"/>
  <c r="J504" i="1" s="1"/>
  <c r="I827" i="1"/>
  <c r="J827" i="1" s="1"/>
  <c r="I592" i="1"/>
  <c r="J592" i="1" s="1"/>
  <c r="I499" i="1"/>
  <c r="J499" i="1" s="1"/>
  <c r="I438" i="1"/>
  <c r="J438" i="1" s="1"/>
  <c r="I419" i="1"/>
  <c r="J419" i="1" s="1"/>
  <c r="I293" i="1"/>
  <c r="J293" i="1" s="1"/>
  <c r="I228" i="1"/>
  <c r="J228" i="1" s="1"/>
  <c r="I155" i="1"/>
  <c r="J155" i="1" s="1"/>
  <c r="I515" i="1"/>
  <c r="J515" i="1" s="1"/>
  <c r="I767" i="1"/>
  <c r="J767" i="1" s="1"/>
  <c r="I609" i="1"/>
  <c r="J609" i="1" s="1"/>
  <c r="I583" i="1"/>
  <c r="J583" i="1" s="1"/>
  <c r="I467" i="1"/>
  <c r="J467" i="1" s="1"/>
  <c r="I380" i="1"/>
  <c r="J380" i="1" s="1"/>
  <c r="I268" i="1"/>
  <c r="J268" i="1" s="1"/>
  <c r="I247" i="1"/>
  <c r="J247" i="1" s="1"/>
  <c r="I193" i="1"/>
  <c r="J193" i="1" s="1"/>
  <c r="I328" i="1"/>
  <c r="J328" i="1" s="1"/>
  <c r="I761" i="1"/>
  <c r="J761" i="1" s="1"/>
  <c r="I634" i="1"/>
  <c r="J634" i="1" s="1"/>
  <c r="I272" i="1"/>
  <c r="J272" i="1" s="1"/>
  <c r="I133" i="1"/>
  <c r="J133" i="1" s="1"/>
  <c r="I695" i="1"/>
  <c r="J695" i="1" s="1"/>
  <c r="I664" i="1"/>
  <c r="J664" i="1" s="1"/>
  <c r="I543" i="1"/>
  <c r="J543" i="1" s="1"/>
  <c r="I775" i="1"/>
  <c r="J775" i="1" s="1"/>
  <c r="I587" i="1"/>
  <c r="J587" i="1" s="1"/>
  <c r="I603" i="1"/>
  <c r="J603" i="1" s="1"/>
  <c r="I716" i="1"/>
  <c r="J716" i="1" s="1"/>
  <c r="I800" i="1"/>
  <c r="J800" i="1" s="1"/>
  <c r="I780" i="1"/>
  <c r="J780" i="1" s="1"/>
  <c r="I703" i="1"/>
  <c r="J703" i="1" s="1"/>
  <c r="I656" i="1"/>
  <c r="J656" i="1" s="1"/>
  <c r="I522" i="1"/>
  <c r="J522" i="1" s="1"/>
  <c r="I484" i="1"/>
  <c r="J484" i="1" s="1"/>
  <c r="I461" i="1"/>
  <c r="J461" i="1" s="1"/>
  <c r="I445" i="1"/>
  <c r="J445" i="1" s="1"/>
  <c r="I432" i="1"/>
  <c r="J432" i="1" s="1"/>
  <c r="I394" i="1"/>
  <c r="J394" i="1" s="1"/>
  <c r="I388" i="1"/>
  <c r="J388" i="1" s="1"/>
  <c r="I334" i="1"/>
  <c r="J334" i="1" s="1"/>
  <c r="I305" i="1"/>
  <c r="J305" i="1" s="1"/>
  <c r="I289" i="1"/>
  <c r="J289" i="1" s="1"/>
  <c r="I234" i="1"/>
  <c r="J234" i="1" s="1"/>
  <c r="I173" i="1"/>
  <c r="J173" i="1" s="1"/>
  <c r="I161" i="1"/>
  <c r="J161" i="1" s="1"/>
  <c r="I95" i="1"/>
  <c r="J95" i="1" s="1"/>
  <c r="I79" i="1"/>
  <c r="J79" i="1" s="1"/>
  <c r="I36" i="1"/>
  <c r="J36" i="1" s="1"/>
  <c r="I779" i="1"/>
  <c r="J779" i="1" s="1"/>
  <c r="I535" i="1"/>
  <c r="J535" i="1" s="1"/>
  <c r="I741" i="1"/>
  <c r="J741" i="1" s="1"/>
  <c r="I520" i="1"/>
  <c r="J520" i="1" s="1"/>
  <c r="I177" i="1"/>
  <c r="J177" i="1" s="1"/>
  <c r="I41" i="1"/>
  <c r="J41" i="1" s="1"/>
  <c r="I742" i="1"/>
  <c r="J742" i="1" s="1"/>
  <c r="I309" i="1"/>
  <c r="J309" i="1" s="1"/>
  <c r="I5" i="1"/>
  <c r="J5" i="1" s="1"/>
  <c r="I683" i="1"/>
  <c r="J683" i="1" s="1"/>
  <c r="I375" i="1"/>
  <c r="J375" i="1" s="1"/>
  <c r="I118" i="1"/>
  <c r="J118" i="1" s="1"/>
  <c r="I760" i="1"/>
  <c r="J760" i="1" s="1"/>
  <c r="I582" i="1"/>
  <c r="J582" i="1" s="1"/>
  <c r="I568" i="1"/>
  <c r="J568" i="1" s="1"/>
  <c r="I406" i="1"/>
  <c r="J406" i="1" s="1"/>
  <c r="I454" i="1"/>
  <c r="J454" i="1" s="1"/>
  <c r="I392" i="1"/>
  <c r="J392" i="1" s="1"/>
  <c r="I341" i="1"/>
  <c r="J341" i="1" s="1"/>
  <c r="I789" i="1"/>
  <c r="J789" i="1" s="1"/>
  <c r="I411" i="1"/>
  <c r="J411" i="1" s="1"/>
  <c r="I312" i="1"/>
  <c r="J312" i="1" s="1"/>
  <c r="I165" i="1"/>
  <c r="J165" i="1" s="1"/>
  <c r="I93" i="1"/>
  <c r="J93" i="1" s="1"/>
  <c r="I57" i="1"/>
  <c r="J57" i="1" s="1"/>
  <c r="I45" i="1"/>
  <c r="J45" i="1" s="1"/>
  <c r="I34" i="1"/>
  <c r="J34" i="1" s="1"/>
  <c r="I27" i="1"/>
  <c r="J27" i="1" s="1"/>
  <c r="I706" i="1"/>
  <c r="J706" i="1" s="1"/>
  <c r="I546" i="1"/>
  <c r="J546" i="1" s="1"/>
  <c r="I16" i="1"/>
  <c r="J16" i="1" s="1"/>
  <c r="I503" i="1"/>
  <c r="J503" i="1" s="1"/>
  <c r="I167" i="1"/>
  <c r="J167" i="1" s="1"/>
  <c r="I819" i="1"/>
  <c r="J819" i="1" s="1"/>
  <c r="I613" i="1"/>
  <c r="J613" i="1" s="1"/>
  <c r="I501" i="1"/>
  <c r="J501" i="1" s="1"/>
  <c r="I142" i="1"/>
  <c r="J142" i="1" s="1"/>
  <c r="I39" i="1"/>
  <c r="J39" i="1" s="1"/>
  <c r="I830" i="1"/>
  <c r="J830" i="1" s="1"/>
  <c r="I788" i="1"/>
  <c r="J788" i="1" s="1"/>
  <c r="I745" i="1"/>
  <c r="J745" i="1" s="1"/>
  <c r="I650" i="1"/>
  <c r="J650" i="1" s="1"/>
  <c r="I644" i="1"/>
  <c r="J644" i="1" s="1"/>
  <c r="I638" i="1"/>
  <c r="J638" i="1" s="1"/>
  <c r="I617" i="1"/>
  <c r="J617" i="1" s="1"/>
  <c r="I558" i="1"/>
  <c r="J558" i="1" s="1"/>
  <c r="I553" i="1"/>
  <c r="J553" i="1" s="1"/>
  <c r="I506" i="1"/>
  <c r="J506" i="1" s="1"/>
  <c r="I481" i="1"/>
  <c r="J481" i="1" s="1"/>
  <c r="I464" i="1"/>
  <c r="J464" i="1" s="1"/>
  <c r="I337" i="1"/>
  <c r="J337" i="1" s="1"/>
  <c r="I319" i="1"/>
  <c r="J319" i="1" s="1"/>
  <c r="I286" i="1"/>
  <c r="J286" i="1" s="1"/>
  <c r="I164" i="1"/>
  <c r="J164" i="1" s="1"/>
  <c r="I97" i="1"/>
  <c r="J97" i="1" s="1"/>
  <c r="I92" i="1"/>
  <c r="J92" i="1" s="1"/>
  <c r="I62" i="1"/>
  <c r="J62" i="1" s="1"/>
  <c r="I83" i="1"/>
  <c r="J83" i="1" s="1"/>
  <c r="I755" i="1"/>
  <c r="J755" i="1" s="1"/>
  <c r="I198" i="1"/>
  <c r="J198" i="1" s="1"/>
  <c r="I261" i="1"/>
  <c r="J261" i="1" s="1"/>
  <c r="I677" i="1"/>
  <c r="J677" i="1" s="1"/>
  <c r="I374" i="1"/>
  <c r="J374" i="1" s="1"/>
  <c r="I614" i="1"/>
  <c r="J614" i="1" s="1"/>
  <c r="I277" i="1"/>
  <c r="J277" i="1" s="1"/>
  <c r="I715" i="1"/>
  <c r="J715" i="1" s="1"/>
  <c r="I483" i="1"/>
  <c r="J483" i="1" s="1"/>
  <c r="I40" i="1"/>
  <c r="J40" i="1" s="1"/>
  <c r="I88" i="1"/>
  <c r="J88" i="1" s="1"/>
  <c r="I718" i="1"/>
  <c r="J718" i="1" s="1"/>
  <c r="I666" i="1"/>
  <c r="J666" i="1" s="1"/>
  <c r="I605" i="1"/>
  <c r="J605" i="1" s="1"/>
  <c r="I511" i="1"/>
  <c r="J511" i="1" s="1"/>
  <c r="I494" i="1"/>
  <c r="J494" i="1" s="1"/>
  <c r="I463" i="1"/>
  <c r="J463" i="1" s="1"/>
  <c r="I457" i="1"/>
  <c r="J457" i="1" s="1"/>
  <c r="I410" i="1"/>
  <c r="J410" i="1" s="1"/>
  <c r="I383" i="1"/>
  <c r="J383" i="1" s="1"/>
  <c r="I318" i="1"/>
  <c r="J318" i="1" s="1"/>
  <c r="I301" i="1"/>
  <c r="J301" i="1" s="1"/>
  <c r="I265" i="1"/>
  <c r="J265" i="1" s="1"/>
  <c r="I237" i="1"/>
  <c r="J237" i="1" s="1"/>
  <c r="I206" i="1"/>
  <c r="J206" i="1" s="1"/>
  <c r="I170" i="1"/>
  <c r="J170" i="1" s="1"/>
  <c r="I157" i="1"/>
  <c r="J157" i="1" s="1"/>
  <c r="I127" i="1"/>
  <c r="J127" i="1" s="1"/>
  <c r="I110" i="1"/>
  <c r="J110" i="1" s="1"/>
  <c r="I80" i="1"/>
  <c r="J80" i="1" s="1"/>
  <c r="I32" i="1"/>
  <c r="J32" i="1" s="1"/>
  <c r="I26" i="1"/>
  <c r="J26" i="1" s="1"/>
  <c r="I471" i="1"/>
  <c r="J471" i="1" s="1"/>
  <c r="I70" i="1"/>
  <c r="J70" i="1" s="1"/>
  <c r="I647" i="1"/>
  <c r="J647" i="1" s="1"/>
  <c r="I502" i="1"/>
  <c r="J502" i="1" s="1"/>
  <c r="I817" i="1"/>
  <c r="J817" i="1" s="1"/>
  <c r="I782" i="1"/>
  <c r="J782" i="1" s="1"/>
  <c r="I769" i="1"/>
  <c r="J769" i="1" s="1"/>
  <c r="I752" i="1"/>
  <c r="J752" i="1" s="1"/>
  <c r="I698" i="1"/>
  <c r="J698" i="1" s="1"/>
  <c r="I692" i="1"/>
  <c r="J692" i="1" s="1"/>
  <c r="I623" i="1"/>
  <c r="J623" i="1" s="1"/>
  <c r="I589" i="1"/>
  <c r="J589" i="1" s="1"/>
  <c r="I505" i="1"/>
  <c r="J505" i="1" s="1"/>
  <c r="I480" i="1"/>
  <c r="J480" i="1" s="1"/>
  <c r="I473" i="1"/>
  <c r="J473" i="1" s="1"/>
  <c r="I396" i="1"/>
  <c r="J396" i="1" s="1"/>
  <c r="I377" i="1"/>
  <c r="J377" i="1" s="1"/>
  <c r="I365" i="1"/>
  <c r="J365" i="1" s="1"/>
  <c r="I351" i="1"/>
  <c r="J351" i="1" s="1"/>
  <c r="I345" i="1"/>
  <c r="J345" i="1" s="1"/>
  <c r="I336" i="1"/>
  <c r="J336" i="1" s="1"/>
  <c r="I269" i="1"/>
  <c r="J269" i="1" s="1"/>
  <c r="I218" i="1"/>
  <c r="J218" i="1" s="1"/>
  <c r="I189" i="1"/>
  <c r="J189" i="1" s="1"/>
  <c r="I140" i="1"/>
  <c r="J140" i="1" s="1"/>
  <c r="I12" i="1"/>
  <c r="J12" i="1" s="1"/>
  <c r="I773" i="1"/>
  <c r="J773" i="1" s="1"/>
  <c r="I790" i="1"/>
  <c r="J790" i="1" s="1"/>
  <c r="I555" i="1"/>
  <c r="J555" i="1" s="1"/>
  <c r="I215" i="1"/>
  <c r="J215" i="1" s="1"/>
  <c r="I829" i="1"/>
  <c r="J829" i="1" s="1"/>
  <c r="I793" i="1"/>
  <c r="J793" i="1" s="1"/>
  <c r="I649" i="1"/>
  <c r="J649" i="1" s="1"/>
  <c r="I636" i="1"/>
  <c r="J636" i="1" s="1"/>
  <c r="I557" i="1"/>
  <c r="J557" i="1" s="1"/>
  <c r="I538" i="1"/>
  <c r="J538" i="1" s="1"/>
  <c r="I500" i="1"/>
  <c r="J500" i="1" s="1"/>
  <c r="I493" i="1"/>
  <c r="J493" i="1" s="1"/>
  <c r="I468" i="1"/>
  <c r="J468" i="1" s="1"/>
  <c r="I462" i="1"/>
  <c r="J462" i="1" s="1"/>
  <c r="I317" i="1"/>
  <c r="J317" i="1" s="1"/>
  <c r="I284" i="1"/>
  <c r="J284" i="1" s="1"/>
  <c r="I249" i="1"/>
  <c r="J249" i="1" s="1"/>
  <c r="I223" i="1"/>
  <c r="J223" i="1" s="1"/>
  <c r="I212" i="1"/>
  <c r="J212" i="1" s="1"/>
  <c r="I169" i="1"/>
  <c r="J169" i="1" s="1"/>
  <c r="I156" i="1"/>
  <c r="J156" i="1" s="1"/>
  <c r="I121" i="1"/>
  <c r="J121" i="1" s="1"/>
  <c r="I109" i="1"/>
  <c r="J109" i="1" s="1"/>
  <c r="I84" i="1"/>
  <c r="J84" i="1" s="1"/>
  <c r="I60" i="1"/>
  <c r="J60" i="1" s="1"/>
  <c r="I31" i="1"/>
  <c r="J31" i="1" s="1"/>
  <c r="I809" i="1"/>
  <c r="J809" i="1" s="1"/>
  <c r="I751" i="1"/>
  <c r="J751" i="1" s="1"/>
  <c r="I732" i="1"/>
  <c r="J732" i="1" s="1"/>
  <c r="I697" i="1"/>
  <c r="J697" i="1" s="1"/>
  <c r="I684" i="1"/>
  <c r="J684" i="1" s="1"/>
  <c r="I671" i="1"/>
  <c r="J671" i="1" s="1"/>
  <c r="I622" i="1"/>
  <c r="J622" i="1" s="1"/>
  <c r="I577" i="1"/>
  <c r="J577" i="1" s="1"/>
  <c r="I537" i="1"/>
  <c r="J537" i="1" s="1"/>
  <c r="I529" i="1"/>
  <c r="J529" i="1" s="1"/>
  <c r="I510" i="1"/>
  <c r="J510" i="1" s="1"/>
  <c r="I479" i="1"/>
  <c r="J479" i="1" s="1"/>
  <c r="I350" i="1"/>
  <c r="J350" i="1" s="1"/>
  <c r="I316" i="1"/>
  <c r="J316" i="1" s="1"/>
  <c r="I241" i="1"/>
  <c r="J241" i="1" s="1"/>
  <c r="I222" i="1"/>
  <c r="J222" i="1" s="1"/>
  <c r="I205" i="1"/>
  <c r="J205" i="1" s="1"/>
  <c r="I144" i="1"/>
  <c r="J144" i="1" s="1"/>
  <c r="I126" i="1"/>
  <c r="J126" i="1" s="1"/>
  <c r="I108" i="1"/>
  <c r="J108" i="1" s="1"/>
  <c r="I65" i="1"/>
  <c r="J65" i="1" s="1"/>
  <c r="I30" i="1"/>
  <c r="J30" i="1" s="1"/>
  <c r="I689" i="1"/>
  <c r="J689" i="1" s="1"/>
  <c r="I412" i="1"/>
  <c r="J412" i="1" s="1"/>
  <c r="I149" i="1"/>
  <c r="J149" i="1" s="1"/>
  <c r="I89" i="1"/>
  <c r="J89" i="1" s="1"/>
  <c r="I608" i="1"/>
  <c r="J608" i="1" s="1"/>
  <c r="I321" i="1"/>
  <c r="J321" i="1" s="1"/>
  <c r="I220" i="1"/>
  <c r="J220" i="1" s="1"/>
  <c r="I28" i="1"/>
  <c r="J28" i="1" s="1"/>
  <c r="I143" i="1"/>
  <c r="J143" i="1" s="1"/>
  <c r="I348" i="1"/>
  <c r="J348" i="1" s="1"/>
  <c r="I260" i="1"/>
  <c r="J260" i="1" s="1"/>
  <c r="I233" i="1"/>
  <c r="J233" i="1" s="1"/>
  <c r="I209" i="1"/>
  <c r="J209" i="1" s="1"/>
  <c r="I203" i="1"/>
  <c r="J203" i="1" s="1"/>
  <c r="I192" i="1"/>
  <c r="J192" i="1" s="1"/>
  <c r="I185" i="1"/>
  <c r="J185" i="1" s="1"/>
  <c r="I172" i="1"/>
  <c r="J172" i="1" s="1"/>
  <c r="I154" i="1"/>
  <c r="J154" i="1" s="1"/>
  <c r="I148" i="1"/>
  <c r="J148" i="1" s="1"/>
  <c r="I137" i="1"/>
  <c r="J137" i="1" s="1"/>
  <c r="I131" i="1"/>
  <c r="J131" i="1" s="1"/>
  <c r="I117" i="1"/>
  <c r="J117" i="1" s="1"/>
  <c r="I99" i="1"/>
  <c r="J99" i="1" s="1"/>
  <c r="I82" i="1"/>
  <c r="J82" i="1" s="1"/>
  <c r="I21" i="1"/>
  <c r="J21" i="1" s="1"/>
  <c r="I4" i="1"/>
  <c r="J4" i="1" s="1"/>
  <c r="I602" i="1"/>
  <c r="J602" i="1" s="1"/>
  <c r="I368" i="1"/>
  <c r="J368" i="1" s="1"/>
  <c r="I100" i="1"/>
  <c r="J100" i="1" s="1"/>
  <c r="I542" i="1"/>
  <c r="J542" i="1" s="1"/>
  <c r="I297" i="1"/>
  <c r="J297" i="1" s="1"/>
  <c r="I106" i="1"/>
  <c r="J106" i="1" s="1"/>
  <c r="I721" i="1"/>
  <c r="J721" i="1" s="1"/>
  <c r="I367" i="1"/>
  <c r="J367" i="1" s="1"/>
  <c r="I687" i="1"/>
  <c r="J687" i="1" s="1"/>
  <c r="I436" i="1"/>
  <c r="J436" i="1" s="1"/>
  <c r="I112" i="1"/>
  <c r="J112" i="1" s="1"/>
  <c r="I9" i="1"/>
  <c r="J9" i="1" s="1"/>
  <c r="I749" i="1"/>
  <c r="J749" i="1" s="1"/>
  <c r="I490" i="1"/>
  <c r="J490" i="1" s="1"/>
  <c r="I240" i="1"/>
  <c r="J240" i="1" s="1"/>
  <c r="I736" i="1"/>
  <c r="J736" i="1" s="1"/>
  <c r="I460" i="1"/>
  <c r="J460" i="1" s="1"/>
  <c r="I227" i="1"/>
  <c r="J227" i="1" s="1"/>
  <c r="I94" i="1"/>
  <c r="J94" i="1" s="1"/>
  <c r="I813" i="1"/>
  <c r="J813" i="1" s="1"/>
  <c r="I304" i="1"/>
  <c r="J304" i="1" s="1"/>
  <c r="I669" i="1"/>
  <c r="J669" i="1" s="1"/>
  <c r="I430" i="1"/>
  <c r="J430" i="1" s="1"/>
  <c r="I78" i="1"/>
  <c r="J78" i="1" s="1"/>
  <c r="I448" i="1"/>
  <c r="J448" i="1" s="1"/>
  <c r="I252" i="1"/>
  <c r="J252" i="1" s="1"/>
  <c r="I799" i="1"/>
  <c r="J799" i="1" s="1"/>
  <c r="I655" i="1"/>
  <c r="J655" i="1" s="1"/>
  <c r="I431" i="1"/>
  <c r="J431" i="1" s="1"/>
  <c r="I400" i="1"/>
  <c r="J400" i="1" s="1"/>
  <c r="I702" i="1"/>
  <c r="J702" i="1" s="1"/>
  <c r="I514" i="1"/>
  <c r="J514" i="1" s="1"/>
  <c r="I314" i="1"/>
  <c r="J314" i="1" s="1"/>
  <c r="I292" i="1"/>
  <c r="J292" i="1" s="1"/>
  <c r="I124" i="1"/>
  <c r="J124" i="1" s="1"/>
  <c r="I58" i="1"/>
  <c r="J58" i="1" s="1"/>
  <c r="I754" i="1"/>
  <c r="J754" i="1" s="1"/>
  <c r="I548" i="1"/>
  <c r="J548" i="1" s="1"/>
  <c r="I387" i="1"/>
  <c r="J387" i="1" s="1"/>
  <c r="I271" i="1"/>
  <c r="J271" i="1" s="1"/>
  <c r="I676" i="1"/>
  <c r="J676" i="1" s="1"/>
  <c r="I541" i="1"/>
  <c r="J541" i="1" s="1"/>
  <c r="I313" i="1"/>
  <c r="J313" i="1" s="1"/>
  <c r="I496" i="1"/>
  <c r="J496" i="1" s="1"/>
  <c r="I239" i="1"/>
  <c r="J239" i="1" s="1"/>
  <c r="I63" i="1"/>
  <c r="J63" i="1" s="1"/>
  <c r="I818" i="1"/>
  <c r="J818" i="1" s="1"/>
  <c r="I700" i="1"/>
  <c r="J700" i="1" s="1"/>
  <c r="I580" i="1"/>
  <c r="J580" i="1" s="1"/>
  <c r="I512" i="1"/>
  <c r="J512" i="1" s="1"/>
  <c r="I482" i="1"/>
  <c r="J482" i="1" s="1"/>
  <c r="I270" i="1"/>
  <c r="J270" i="1" s="1"/>
  <c r="I105" i="1"/>
  <c r="J105" i="1" s="1"/>
  <c r="I670" i="1"/>
  <c r="J670" i="1" s="1"/>
  <c r="I466" i="1"/>
  <c r="J466" i="1" s="1"/>
  <c r="I527" i="1"/>
  <c r="J527" i="1" s="1"/>
  <c r="I332" i="1"/>
  <c r="J332" i="1" s="1"/>
  <c r="I586" i="1"/>
  <c r="J586" i="1" s="1"/>
  <c r="I160" i="1"/>
  <c r="J160" i="1" s="1"/>
  <c r="I625" i="1"/>
  <c r="J625" i="1" s="1"/>
  <c r="I442" i="1"/>
  <c r="J442" i="1" s="1"/>
  <c r="I291" i="1"/>
  <c r="J291" i="1" s="1"/>
  <c r="I398" i="1"/>
  <c r="J398" i="1" s="1"/>
  <c r="I129" i="1"/>
  <c r="J129" i="1" s="1"/>
  <c r="I740" i="1"/>
  <c r="J740" i="1" s="1"/>
  <c r="I590" i="1"/>
  <c r="J590" i="1" s="1"/>
  <c r="I429" i="1"/>
  <c r="J429" i="1" s="1"/>
  <c r="I266" i="1"/>
  <c r="J266" i="1" s="1"/>
  <c r="I68" i="1"/>
  <c r="J68" i="1" s="1"/>
  <c r="I722" i="1"/>
  <c r="J722" i="1" s="1"/>
  <c r="I444" i="1"/>
  <c r="J444" i="1" s="1"/>
  <c r="I575" i="1"/>
  <c r="J575" i="1" s="1"/>
  <c r="I178" i="1"/>
  <c r="J178" i="1" s="1"/>
  <c r="I826" i="1"/>
  <c r="J826" i="1" s="1"/>
  <c r="I708" i="1"/>
  <c r="J708" i="1" s="1"/>
  <c r="I355" i="1"/>
  <c r="J355" i="1" s="1"/>
  <c r="I714" i="1"/>
  <c r="J714" i="1" s="1"/>
  <c r="I554" i="1"/>
  <c r="J554" i="1" s="1"/>
  <c r="I320" i="1"/>
  <c r="J320" i="1" s="1"/>
  <c r="I720" i="1"/>
  <c r="J720" i="1" s="1"/>
  <c r="I190" i="1"/>
  <c r="J190" i="1" s="1"/>
  <c r="I122" i="1"/>
  <c r="J122" i="1" s="1"/>
  <c r="I640" i="1"/>
  <c r="J640" i="1" s="1"/>
  <c r="I47" i="1"/>
  <c r="J47" i="1" s="1"/>
  <c r="I626" i="1"/>
  <c r="J626" i="1" s="1"/>
  <c r="I449" i="1"/>
  <c r="J449" i="1" s="1"/>
  <c r="I253" i="1"/>
  <c r="J253" i="1" s="1"/>
  <c r="I15" i="1"/>
  <c r="J15" i="1" s="1"/>
  <c r="I785" i="1"/>
  <c r="J785" i="1" s="1"/>
  <c r="I633" i="1"/>
  <c r="J633" i="1" s="1"/>
  <c r="I418" i="1"/>
  <c r="J418" i="1" s="1"/>
  <c r="I560" i="1"/>
  <c r="J560" i="1" s="1"/>
  <c r="I778" i="1"/>
  <c r="J778" i="1" s="1"/>
  <c r="I639" i="1"/>
  <c r="J639" i="1" s="1"/>
  <c r="I476" i="1"/>
  <c r="J476" i="1" s="1"/>
  <c r="I287" i="1"/>
  <c r="J287" i="1" s="1"/>
  <c r="I681" i="1"/>
  <c r="J681" i="1" s="1"/>
  <c r="I559" i="1"/>
  <c r="J559" i="1" s="1"/>
  <c r="I417" i="1"/>
  <c r="J417" i="1" s="1"/>
  <c r="I258" i="1"/>
  <c r="J258" i="1" s="1"/>
  <c r="I98" i="1"/>
  <c r="J98" i="1" s="1"/>
  <c r="I50" i="1"/>
  <c r="J50" i="1" s="1"/>
  <c r="I753" i="1"/>
  <c r="J753" i="1" s="1"/>
  <c r="I601" i="1"/>
  <c r="J601" i="1" s="1"/>
  <c r="I404" i="1"/>
  <c r="J404" i="1" s="1"/>
  <c r="I244" i="1"/>
  <c r="J244" i="1" s="1"/>
  <c r="I77" i="1"/>
  <c r="J77" i="1" s="1"/>
  <c r="I366" i="1"/>
  <c r="J366" i="1" s="1"/>
  <c r="I452" i="1"/>
  <c r="J452" i="1" s="1"/>
  <c r="I820" i="1"/>
  <c r="J820" i="1" s="1"/>
  <c r="I349" i="1"/>
  <c r="J349" i="1" s="1"/>
  <c r="I509" i="1"/>
  <c r="J509" i="1" s="1"/>
  <c r="I282" i="1"/>
  <c r="J282" i="1" s="1"/>
  <c r="I35" i="1"/>
  <c r="J35" i="1" s="1"/>
  <c r="I399" i="1"/>
  <c r="J399" i="1" s="1"/>
  <c r="I772" i="1"/>
  <c r="J772" i="1" s="1"/>
  <c r="I591" i="1"/>
  <c r="J591" i="1" s="1"/>
  <c r="I596" i="1"/>
  <c r="J596" i="1" s="1"/>
  <c r="I465" i="1"/>
  <c r="J465" i="1" s="1"/>
  <c r="I276" i="1"/>
  <c r="J276" i="1" s="1"/>
  <c r="I831" i="1"/>
  <c r="J831" i="1" s="1"/>
  <c r="I606" i="1"/>
  <c r="J606" i="1" s="1"/>
  <c r="I303" i="1"/>
  <c r="J303" i="1" s="1"/>
  <c r="I208" i="1"/>
  <c r="J208" i="1" s="1"/>
  <c r="I733" i="1"/>
  <c r="J733" i="1" s="1"/>
  <c r="I612" i="1"/>
  <c r="J612" i="1" s="1"/>
  <c r="I458" i="1"/>
  <c r="J458" i="1" s="1"/>
  <c r="I116" i="1"/>
  <c r="J116" i="1" s="1"/>
  <c r="I81" i="1"/>
  <c r="J81" i="1" s="1"/>
  <c r="I333" i="1"/>
  <c r="J333" i="1" s="1"/>
  <c r="I113" i="1"/>
  <c r="J113" i="1" s="1"/>
  <c r="I620" i="1"/>
  <c r="J620" i="1" s="1"/>
  <c r="I288" i="1"/>
  <c r="J288" i="1" s="1"/>
  <c r="I52" i="1"/>
  <c r="J52" i="1" s="1"/>
  <c r="I766" i="1"/>
  <c r="J766" i="1" s="1"/>
  <c r="I682" i="1"/>
  <c r="J682" i="1" s="1"/>
  <c r="I489" i="1"/>
  <c r="J489" i="1" s="1"/>
  <c r="I267" i="1"/>
  <c r="J267" i="1" s="1"/>
  <c r="I281" i="1"/>
  <c r="J281" i="1" s="1"/>
  <c r="I361" i="1"/>
  <c r="J361" i="1" s="1"/>
  <c r="I308" i="1"/>
  <c r="J308" i="1" s="1"/>
  <c r="I219" i="1"/>
  <c r="J219" i="1" s="1"/>
  <c r="I812" i="1"/>
  <c r="J812" i="1" s="1"/>
  <c r="I618" i="1"/>
  <c r="J618" i="1" s="1"/>
  <c r="I378" i="1"/>
  <c r="J378" i="1" s="1"/>
  <c r="I225" i="1"/>
  <c r="J225" i="1" s="1"/>
  <c r="I14" i="1"/>
  <c r="J14" i="1" s="1"/>
  <c r="I784" i="1"/>
  <c r="J784" i="1" s="1"/>
  <c r="I686" i="1"/>
  <c r="J686" i="1" s="1"/>
  <c r="I585" i="1"/>
  <c r="J585" i="1" s="1"/>
  <c r="I540" i="1"/>
  <c r="J540" i="1" s="1"/>
  <c r="I196" i="1"/>
  <c r="J196" i="1" s="1"/>
  <c r="I153" i="1"/>
  <c r="J153" i="1" s="1"/>
  <c r="I111" i="1"/>
  <c r="J11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C9EF9A-23AE-4D91-9B35-D3FD3BF6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2E7182-1024-4589-849D-C13C64EE083F}" name="WorksheetConnection_orders.csv!Categories" type="102" refreshedVersion="8" minRefreshableVersion="5">
    <extLst>
      <ext xmlns:x15="http://schemas.microsoft.com/office/spreadsheetml/2010/11/main" uri="{DE250136-89BD-433C-8126-D09CA5730AF9}">
        <x15:connection id="Categories">
          <x15:rangePr sourceName="_xlcn.WorksheetConnection_orders.csvCategories"/>
        </x15:connection>
      </ext>
    </extLst>
  </connection>
  <connection id="3" xr16:uid="{55AA9EF7-8A76-486D-A6B5-7FF6037F60F2}" name="WorksheetConnection_orders.csv!Customers" type="102" refreshedVersion="8" minRefreshableVersion="5">
    <extLst>
      <ext xmlns:x15="http://schemas.microsoft.com/office/spreadsheetml/2010/11/main" uri="{DE250136-89BD-433C-8126-D09CA5730AF9}">
        <x15:connection id="Customers">
          <x15:rangePr sourceName="_xlcn.WorksheetConnection_orders.csvCustomers"/>
        </x15:connection>
      </ext>
    </extLst>
  </connection>
  <connection id="4" xr16:uid="{BCC6109E-3874-4F3F-BA0B-D3597C3A1F08}" name="WorksheetConnection_orders.csv!Employees" type="102" refreshedVersion="8" minRefreshableVersion="5">
    <extLst>
      <ext xmlns:x15="http://schemas.microsoft.com/office/spreadsheetml/2010/11/main" uri="{DE250136-89BD-433C-8126-D09CA5730AF9}">
        <x15:connection id="Employees">
          <x15:rangePr sourceName="_xlcn.WorksheetConnection_orders.csvEmployees"/>
        </x15:connection>
      </ext>
    </extLst>
  </connection>
  <connection id="5" xr16:uid="{390DEF7E-352B-471D-8B40-BE6CB13883BD}" name="WorksheetConnection_orders.csv!OrderDetails" type="102" refreshedVersion="8" minRefreshableVersion="5">
    <extLst>
      <ext xmlns:x15="http://schemas.microsoft.com/office/spreadsheetml/2010/11/main" uri="{DE250136-89BD-433C-8126-D09CA5730AF9}">
        <x15:connection id="OrderDetails">
          <x15:rangePr sourceName="_xlcn.WorksheetConnection_orders.csvOrderDetails"/>
        </x15:connection>
      </ext>
    </extLst>
  </connection>
  <connection id="6" xr16:uid="{EC409DBA-4A6E-493D-AF11-3990C191FD07}" name="WorksheetConnection_orders.csv!Orders" type="102" refreshedVersion="8" minRefreshableVersion="5">
    <extLst>
      <ext xmlns:x15="http://schemas.microsoft.com/office/spreadsheetml/2010/11/main" uri="{DE250136-89BD-433C-8126-D09CA5730AF9}">
        <x15:connection id="Orders">
          <x15:rangePr sourceName="_xlcn.WorksheetConnection_orders.csvOrders"/>
        </x15:connection>
      </ext>
    </extLst>
  </connection>
  <connection id="7" xr16:uid="{72C0D2F6-F445-414B-8DA4-A7D49BADE90D}" name="WorksheetConnection_orders.csv!Products" type="102" refreshedVersion="8" minRefreshableVersion="5">
    <extLst>
      <ext xmlns:x15="http://schemas.microsoft.com/office/spreadsheetml/2010/11/main" uri="{DE250136-89BD-433C-8126-D09CA5730AF9}">
        <x15:connection id="Products">
          <x15:rangePr sourceName="_xlcn.WorksheetConnection_orders.csvProducts"/>
        </x15:connection>
      </ext>
    </extLst>
  </connection>
  <connection id="8" xr16:uid="{7F6D572F-D628-4594-98CC-470107BDA7CA}" name="WorksheetConnection_orders.csv!Shippers" type="102" refreshedVersion="8" minRefreshableVersion="5">
    <extLst>
      <ext xmlns:x15="http://schemas.microsoft.com/office/spreadsheetml/2010/11/main" uri="{DE250136-89BD-433C-8126-D09CA5730AF9}">
        <x15:connection id="Shippers">
          <x15:rangePr sourceName="_xlcn.WorksheetConnection_orders.csvShipp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<sst xmlns="http://schemas.openxmlformats.org/spreadsheetml/2006/main" count="1841" uniqueCount="623">
  <si>
    <t>orderID</t>
  </si>
  <si>
    <t>customerID</t>
  </si>
  <si>
    <t>employeeID</t>
  </si>
  <si>
    <t>orderDate</t>
  </si>
  <si>
    <t>requiredDate</t>
  </si>
  <si>
    <t>shippedDate</t>
  </si>
  <si>
    <t>shipperID</t>
  </si>
  <si>
    <t>freight</t>
  </si>
  <si>
    <t>VINET</t>
  </si>
  <si>
    <t>TOMSP</t>
  </si>
  <si>
    <t>HANAR</t>
  </si>
  <si>
    <t>VICTE</t>
  </si>
  <si>
    <t>SUPRD</t>
  </si>
  <si>
    <t>CHOPS</t>
  </si>
  <si>
    <t>RICSU</t>
  </si>
  <si>
    <t>WELLI</t>
  </si>
  <si>
    <t>HILAA</t>
  </si>
  <si>
    <t>ERNSH</t>
  </si>
  <si>
    <t>CENTC</t>
  </si>
  <si>
    <t>OTTIK</t>
  </si>
  <si>
    <t>QUEDE</t>
  </si>
  <si>
    <t>RATTC</t>
  </si>
  <si>
    <t>FOLKO</t>
  </si>
  <si>
    <t>BLONP</t>
  </si>
  <si>
    <t>WARTH</t>
  </si>
  <si>
    <t>FRANK</t>
  </si>
  <si>
    <t>GROSR</t>
  </si>
  <si>
    <t>WHITC</t>
  </si>
  <si>
    <t>SPLIR</t>
  </si>
  <si>
    <t>QUICK</t>
  </si>
  <si>
    <t>MAGAA</t>
  </si>
  <si>
    <t>TORTU</t>
  </si>
  <si>
    <t>MORGK</t>
  </si>
  <si>
    <t>BERGS</t>
  </si>
  <si>
    <t>LEHMS</t>
  </si>
  <si>
    <t>ROMEY</t>
  </si>
  <si>
    <t>LILAS</t>
  </si>
  <si>
    <t>RICAR</t>
  </si>
  <si>
    <t>REGGC</t>
  </si>
  <si>
    <t>BSBEV</t>
  </si>
  <si>
    <t>COMMI</t>
  </si>
  <si>
    <t>TRADH</t>
  </si>
  <si>
    <t>HUNGO</t>
  </si>
  <si>
    <t>WANDK</t>
  </si>
  <si>
    <t>GODOS</t>
  </si>
  <si>
    <t>OLDWO</t>
  </si>
  <si>
    <t>LONEP</t>
  </si>
  <si>
    <t>ANATR</t>
  </si>
  <si>
    <t>THEBI</t>
  </si>
  <si>
    <t>DUMON</t>
  </si>
  <si>
    <t>ISLAT</t>
  </si>
  <si>
    <t>PERIC</t>
  </si>
  <si>
    <t>KOENE</t>
  </si>
  <si>
    <t>SAVEA</t>
  </si>
  <si>
    <t>BOLID</t>
  </si>
  <si>
    <t>FURIB</t>
  </si>
  <si>
    <t>BONAP</t>
  </si>
  <si>
    <t>MEREP</t>
  </si>
  <si>
    <t>PRINI</t>
  </si>
  <si>
    <t>SIMOB</t>
  </si>
  <si>
    <t>FAMIA</t>
  </si>
  <si>
    <t>LAMAI</t>
  </si>
  <si>
    <t>PICCO</t>
  </si>
  <si>
    <t>AROUT</t>
  </si>
  <si>
    <t>SEVES</t>
  </si>
  <si>
    <t>DRACD</t>
  </si>
  <si>
    <t>EASTC</t>
  </si>
  <si>
    <t>ANTON</t>
  </si>
  <si>
    <t>GALED</t>
  </si>
  <si>
    <t>VAFFE</t>
  </si>
  <si>
    <t>QUEEN</t>
  </si>
  <si>
    <t>WOLZA</t>
  </si>
  <si>
    <t>HUNGC</t>
  </si>
  <si>
    <t>SANTG</t>
  </si>
  <si>
    <t>BOTTM</t>
  </si>
  <si>
    <t>LINOD</t>
  </si>
  <si>
    <t>FOLIG</t>
  </si>
  <si>
    <t>OCEAN</t>
  </si>
  <si>
    <t>FRANS</t>
  </si>
  <si>
    <t>GOURL</t>
  </si>
  <si>
    <t>CONSH</t>
  </si>
  <si>
    <t>RANCH</t>
  </si>
  <si>
    <t>LAZYK</t>
  </si>
  <si>
    <t>LAUGB</t>
  </si>
  <si>
    <t>BLAUS</t>
  </si>
  <si>
    <t>NORTS</t>
  </si>
  <si>
    <t>CACTU</t>
  </si>
  <si>
    <t>GREAL</t>
  </si>
  <si>
    <t>MAISD</t>
  </si>
  <si>
    <t>TRAIH</t>
  </si>
  <si>
    <t>LETSS</t>
  </si>
  <si>
    <t>WILMK</t>
  </si>
  <si>
    <t>THECR</t>
  </si>
  <si>
    <t>ALFKI</t>
  </si>
  <si>
    <t>FRANR</t>
  </si>
  <si>
    <t>SPECD</t>
  </si>
  <si>
    <t>LACOR</t>
  </si>
  <si>
    <t>discount</t>
  </si>
  <si>
    <t>quantity</t>
  </si>
  <si>
    <t>unitPrice</t>
  </si>
  <si>
    <t>productID</t>
  </si>
  <si>
    <t>Total</t>
  </si>
  <si>
    <t>Total (No Shipping)</t>
  </si>
  <si>
    <t>Total + Shipping</t>
  </si>
  <si>
    <t>UK</t>
  </si>
  <si>
    <t>London</t>
  </si>
  <si>
    <t>Sales Representative</t>
  </si>
  <si>
    <t>Anne Dodsworth</t>
  </si>
  <si>
    <t>USA</t>
  </si>
  <si>
    <t>New York</t>
  </si>
  <si>
    <t>Sales Manager</t>
  </si>
  <si>
    <t>Laura Callahan</t>
  </si>
  <si>
    <t>Robert King</t>
  </si>
  <si>
    <t>Michael Suyama</t>
  </si>
  <si>
    <t>Steven Buchanan</t>
  </si>
  <si>
    <t>Margaret Peacock</t>
  </si>
  <si>
    <t>Janet Leverling</t>
  </si>
  <si>
    <t>Vice President Sales</t>
  </si>
  <si>
    <t>Andrew Fuller</t>
  </si>
  <si>
    <t>Nancy Davolio</t>
  </si>
  <si>
    <t>reportsTo</t>
  </si>
  <si>
    <t>country</t>
  </si>
  <si>
    <t>city</t>
  </si>
  <si>
    <t>title</t>
  </si>
  <si>
    <t>employeeName</t>
  </si>
  <si>
    <t>Federal Shipping</t>
  </si>
  <si>
    <t>United Package</t>
  </si>
  <si>
    <t>Speedy Express</t>
  </si>
  <si>
    <t>companyName</t>
  </si>
  <si>
    <t>Poland</t>
  </si>
  <si>
    <t>Warszawa</t>
  </si>
  <si>
    <t>Owner</t>
  </si>
  <si>
    <t>Zbyszek Piestrzeniewicz</t>
  </si>
  <si>
    <t>Wolski  Zajazd</t>
  </si>
  <si>
    <t>Finland</t>
  </si>
  <si>
    <t>Helsinki</t>
  </si>
  <si>
    <t>Owner/Marketing Assistant</t>
  </si>
  <si>
    <t>Matti Karttunen</t>
  </si>
  <si>
    <t>Wilman Kala</t>
  </si>
  <si>
    <t>Seattle</t>
  </si>
  <si>
    <t>Karl Jablonski</t>
  </si>
  <si>
    <t>White Clover Markets</t>
  </si>
  <si>
    <t>Brazil</t>
  </si>
  <si>
    <t>Resende</t>
  </si>
  <si>
    <t>Paula Parente</t>
  </si>
  <si>
    <t>Wellington Importadora</t>
  </si>
  <si>
    <t>Oulu</t>
  </si>
  <si>
    <t>Accounting Manager</t>
  </si>
  <si>
    <t>Pirkko Koskitalo</t>
  </si>
  <si>
    <t>Wartian Herkku</t>
  </si>
  <si>
    <t>Germany</t>
  </si>
  <si>
    <t>Stuttgart</t>
  </si>
  <si>
    <t>Rita Müller</t>
  </si>
  <si>
    <t>Die Wandernde Kuh</t>
  </si>
  <si>
    <t>France</t>
  </si>
  <si>
    <t>Reims</t>
  </si>
  <si>
    <t>Paul Henriot</t>
  </si>
  <si>
    <t>Vins et alcools Chevalier</t>
  </si>
  <si>
    <t>Lyon</t>
  </si>
  <si>
    <t>Sales Agent</t>
  </si>
  <si>
    <t>Mary Saveley</t>
  </si>
  <si>
    <t>Victuailles en stock</t>
  </si>
  <si>
    <t>Denmark</t>
  </si>
  <si>
    <t>Århus</t>
  </si>
  <si>
    <t>Palle Ibsen</t>
  </si>
  <si>
    <t>Vaffeljernet</t>
  </si>
  <si>
    <t>Kirkland</t>
  </si>
  <si>
    <t>Sales Associate</t>
  </si>
  <si>
    <t>Helvetius Nagy</t>
  </si>
  <si>
    <t>Trail's Head Gourmet Provisioners</t>
  </si>
  <si>
    <t>Sao Paulo</t>
  </si>
  <si>
    <t>Anabela Domingues</t>
  </si>
  <si>
    <t>Tradição Hipermercados</t>
  </si>
  <si>
    <t>Mexico</t>
  </si>
  <si>
    <t>Mexico City</t>
  </si>
  <si>
    <t>Miguel Angel Paolino</t>
  </si>
  <si>
    <t>Tortuga Restaurante</t>
  </si>
  <si>
    <t>Münster</t>
  </si>
  <si>
    <t>Marketing Manager</t>
  </si>
  <si>
    <t>Karin Josephs</t>
  </si>
  <si>
    <t>Toms Spezialitäten</t>
  </si>
  <si>
    <t>Butte</t>
  </si>
  <si>
    <t>Marketing Assistant</t>
  </si>
  <si>
    <t>Liu Wong</t>
  </si>
  <si>
    <t>The Cracker Box</t>
  </si>
  <si>
    <t>Portland</t>
  </si>
  <si>
    <t>Liz Nixon</t>
  </si>
  <si>
    <t>The Big Cheese</t>
  </si>
  <si>
    <t>Belgium</t>
  </si>
  <si>
    <t>Charleroi</t>
  </si>
  <si>
    <t>Pascale Cartrain</t>
  </si>
  <si>
    <t>Suprêmes délices</t>
  </si>
  <si>
    <t>Lander</t>
  </si>
  <si>
    <t>Art Braunschweiger</t>
  </si>
  <si>
    <t>Split Rail Beer &amp; Ale</t>
  </si>
  <si>
    <t>Paris</t>
  </si>
  <si>
    <t>Dominique Perrier</t>
  </si>
  <si>
    <t>Spécialités du monde</t>
  </si>
  <si>
    <t>Kobenhavn</t>
  </si>
  <si>
    <t>Jytte Petersen</t>
  </si>
  <si>
    <t>Simons bistro</t>
  </si>
  <si>
    <t>Hari Kumar</t>
  </si>
  <si>
    <t>Seven Seas Imports</t>
  </si>
  <si>
    <t>Boise</t>
  </si>
  <si>
    <t>Jose Pavarotti</t>
  </si>
  <si>
    <t>Save-a-lot Markets</t>
  </si>
  <si>
    <t>Norway</t>
  </si>
  <si>
    <t>Stavern</t>
  </si>
  <si>
    <t>Jonas Bergulfsen</t>
  </si>
  <si>
    <t>Santé Gourmet</t>
  </si>
  <si>
    <t>Spain</t>
  </si>
  <si>
    <t>Madrid</t>
  </si>
  <si>
    <t>Alejandra Camino</t>
  </si>
  <si>
    <t>Romero y tomillo</t>
  </si>
  <si>
    <t>Switzerland</t>
  </si>
  <si>
    <t>Genève</t>
  </si>
  <si>
    <t>Michael Holz</t>
  </si>
  <si>
    <t>Richter Supermarkt</t>
  </si>
  <si>
    <t>Rio de Janeiro</t>
  </si>
  <si>
    <t>Assistant Sales Agent</t>
  </si>
  <si>
    <t>Janete Limeira</t>
  </si>
  <si>
    <t>Ricardo Adocicados</t>
  </si>
  <si>
    <t>Italy</t>
  </si>
  <si>
    <t>Reggio Emilia</t>
  </si>
  <si>
    <t>Maurizio Moroni</t>
  </si>
  <si>
    <t>Reggiani Caseifici</t>
  </si>
  <si>
    <t>Albuquerque</t>
  </si>
  <si>
    <t>Assistant Sales Representative</t>
  </si>
  <si>
    <t>Paula Wilson</t>
  </si>
  <si>
    <t>Rattlesnake Canyon Grocery</t>
  </si>
  <si>
    <t>Argentina</t>
  </si>
  <si>
    <t>Buenos Aires</t>
  </si>
  <si>
    <t>Sergio Gutiérrez</t>
  </si>
  <si>
    <t>Rancho grande</t>
  </si>
  <si>
    <t>Cunewalde</t>
  </si>
  <si>
    <t>Horst Kloss</t>
  </si>
  <si>
    <t>QUICK-Stop</t>
  </si>
  <si>
    <t>Lúcia Carvalho</t>
  </si>
  <si>
    <t>Queen Cozinha</t>
  </si>
  <si>
    <t>Bernardo Batista</t>
  </si>
  <si>
    <t>Que Delícia</t>
  </si>
  <si>
    <t>Portugal</t>
  </si>
  <si>
    <t>Lisboa</t>
  </si>
  <si>
    <t>Isabel de Castro</t>
  </si>
  <si>
    <t>Princesa Isabel Vinhos</t>
  </si>
  <si>
    <t>Austria</t>
  </si>
  <si>
    <t>Salzburg</t>
  </si>
  <si>
    <t>Georg Pipps</t>
  </si>
  <si>
    <t>Piccolo und mehr</t>
  </si>
  <si>
    <t>Guillermo Fernández</t>
  </si>
  <si>
    <t>Pericles Comidas clásicas</t>
  </si>
  <si>
    <t>Marie Bertrand</t>
  </si>
  <si>
    <t>Paris spécialités</t>
  </si>
  <si>
    <t>PARIS</t>
  </si>
  <si>
    <t>Köln</t>
  </si>
  <si>
    <t>Henriette Pfalzheim</t>
  </si>
  <si>
    <t>Ottilies Käseladen</t>
  </si>
  <si>
    <t>Anchorage</t>
  </si>
  <si>
    <t>Rene Phillips</t>
  </si>
  <si>
    <t>Old World Delicatessen</t>
  </si>
  <si>
    <t>Yvonne Moncada</t>
  </si>
  <si>
    <t>Océano Atlántico Ltda.</t>
  </si>
  <si>
    <t>Simon Crowther</t>
  </si>
  <si>
    <t>North/South</t>
  </si>
  <si>
    <t>Leipzig</t>
  </si>
  <si>
    <t>Alexander Feuer</t>
  </si>
  <si>
    <t>Morgenstern Gesundkost</t>
  </si>
  <si>
    <t>Canada</t>
  </si>
  <si>
    <t>Montréal</t>
  </si>
  <si>
    <t>Jean Fresnière</t>
  </si>
  <si>
    <t>Mère Paillarde</t>
  </si>
  <si>
    <t>Bruxelles</t>
  </si>
  <si>
    <t>Catherine Dewey</t>
  </si>
  <si>
    <t>Maison Dewey</t>
  </si>
  <si>
    <t>Bergamo</t>
  </si>
  <si>
    <t>Giovanni Rovelli</t>
  </si>
  <si>
    <t>Magazzini Alimentari Riuniti</t>
  </si>
  <si>
    <t>Fran Wilson</t>
  </si>
  <si>
    <t>Lonesome Pine Restaurant</t>
  </si>
  <si>
    <t>Venezuela</t>
  </si>
  <si>
    <t>I. de Margarita</t>
  </si>
  <si>
    <t>Felipe Izquierdo</t>
  </si>
  <si>
    <t>LINO-Delicateses</t>
  </si>
  <si>
    <t>Barquisimeto</t>
  </si>
  <si>
    <t>Carlos González</t>
  </si>
  <si>
    <t>LILA-Supermercado</t>
  </si>
  <si>
    <t>San Francisco</t>
  </si>
  <si>
    <t>Jaime Yorres</t>
  </si>
  <si>
    <t>Let's Stop N Shop</t>
  </si>
  <si>
    <t>Frankfurt a.M.</t>
  </si>
  <si>
    <t>Renate Messner</t>
  </si>
  <si>
    <t>Lehmanns Marktstand</t>
  </si>
  <si>
    <t>Walla Walla</t>
  </si>
  <si>
    <t>John Steel</t>
  </si>
  <si>
    <t>Lazy K Kountry Store</t>
  </si>
  <si>
    <t>Vancouver</t>
  </si>
  <si>
    <t>Yoshi Tannamuri</t>
  </si>
  <si>
    <t>Laughing Bacchus Wine Cellars</t>
  </si>
  <si>
    <t>Toulouse</t>
  </si>
  <si>
    <t>Annette Roulet</t>
  </si>
  <si>
    <t>La maison d'Asie</t>
  </si>
  <si>
    <t>Versailles</t>
  </si>
  <si>
    <t>Daniel Tonini</t>
  </si>
  <si>
    <t>La corne d'abondance</t>
  </si>
  <si>
    <t>Brandenburg</t>
  </si>
  <si>
    <t>Philip Cramer</t>
  </si>
  <si>
    <t>Königlich Essen</t>
  </si>
  <si>
    <t>Cowes</t>
  </si>
  <si>
    <t>Helen Bennett</t>
  </si>
  <si>
    <t>Island Trading</t>
  </si>
  <si>
    <t>Ireland</t>
  </si>
  <si>
    <t>Cork</t>
  </si>
  <si>
    <t>Patricia McKenna</t>
  </si>
  <si>
    <t>Hungry Owl All-Night Grocers</t>
  </si>
  <si>
    <t>Elgin</t>
  </si>
  <si>
    <t>Yoshi Latimer</t>
  </si>
  <si>
    <t>Hungry Coyote Import Store</t>
  </si>
  <si>
    <t>San Cristóbal</t>
  </si>
  <si>
    <t>Carlos Hernández</t>
  </si>
  <si>
    <t>HILARION-Abastos</t>
  </si>
  <si>
    <t>Mario Pontes</t>
  </si>
  <si>
    <t>Hanari Carnes</t>
  </si>
  <si>
    <t>Caracas</t>
  </si>
  <si>
    <t>Manuel Pereira</t>
  </si>
  <si>
    <t>GROSELLA-Restaurante</t>
  </si>
  <si>
    <t>Eugene</t>
  </si>
  <si>
    <t>Howard Snyder</t>
  </si>
  <si>
    <t>Great Lakes Food Market</t>
  </si>
  <si>
    <t>Campinas</t>
  </si>
  <si>
    <t>André Fonseca</t>
  </si>
  <si>
    <t>Gourmet Lanchonetes</t>
  </si>
  <si>
    <t>Sevilla</t>
  </si>
  <si>
    <t>José Pedro Freyre</t>
  </si>
  <si>
    <t>Godos Cocina Típica</t>
  </si>
  <si>
    <t>Barcelona</t>
  </si>
  <si>
    <t>Eduardo Saavedra</t>
  </si>
  <si>
    <t>Galería del gastrónomo</t>
  </si>
  <si>
    <t>Lino Rodriguez</t>
  </si>
  <si>
    <t>Furia Bacalhau e Frutos do Mar</t>
  </si>
  <si>
    <t>Torino</t>
  </si>
  <si>
    <t>Paolo Accorti</t>
  </si>
  <si>
    <t>Franchi S.p.A.</t>
  </si>
  <si>
    <t>Nantes</t>
  </si>
  <si>
    <t>Carine Schmitt</t>
  </si>
  <si>
    <t>France restauration</t>
  </si>
  <si>
    <t>München</t>
  </si>
  <si>
    <t>Peter Franken</t>
  </si>
  <si>
    <t>Frankenversand</t>
  </si>
  <si>
    <t>Sweden</t>
  </si>
  <si>
    <t>Bräcke</t>
  </si>
  <si>
    <t>Maria Larsson</t>
  </si>
  <si>
    <t>Folk och fä HB</t>
  </si>
  <si>
    <t>Lille</t>
  </si>
  <si>
    <t>Martine Rancé</t>
  </si>
  <si>
    <t>Folies gourmandes</t>
  </si>
  <si>
    <t>Diego Roel</t>
  </si>
  <si>
    <t>FISSA Fabrica Inter. Salchichas S.A.</t>
  </si>
  <si>
    <t>FISSA</t>
  </si>
  <si>
    <t>Aria Cruz</t>
  </si>
  <si>
    <t>Familia Arquibaldo</t>
  </si>
  <si>
    <t>Graz</t>
  </si>
  <si>
    <t>Roland Mendel</t>
  </si>
  <si>
    <t>Ernst Handel</t>
  </si>
  <si>
    <t>Ann Devon</t>
  </si>
  <si>
    <t>Eastern Connection</t>
  </si>
  <si>
    <t>Janine Labrune</t>
  </si>
  <si>
    <t>Du monde entier</t>
  </si>
  <si>
    <t>Aachen</t>
  </si>
  <si>
    <t>Order Administrator</t>
  </si>
  <si>
    <t>Sven Ottlieb</t>
  </si>
  <si>
    <t>Drachenblut Delikatessen</t>
  </si>
  <si>
    <t>Elizabeth Brown</t>
  </si>
  <si>
    <t>Consolidated Holdings</t>
  </si>
  <si>
    <t>Pedro Afonso</t>
  </si>
  <si>
    <t>Comércio Mineiro</t>
  </si>
  <si>
    <t>Bern</t>
  </si>
  <si>
    <t>Yang Wang</t>
  </si>
  <si>
    <t>Chop-suey Chinese</t>
  </si>
  <si>
    <t>Francisco Chang</t>
  </si>
  <si>
    <t>Centro comercial Moctezuma</t>
  </si>
  <si>
    <t>Patricio Simpson</t>
  </si>
  <si>
    <t>Cactus Comidas para llevar</t>
  </si>
  <si>
    <t>Victoria Ashworth</t>
  </si>
  <si>
    <t>B's Beverages</t>
  </si>
  <si>
    <t>Tsawassen</t>
  </si>
  <si>
    <t>Elizabeth Lincoln</t>
  </si>
  <si>
    <t>Bottom-Dollar Markets</t>
  </si>
  <si>
    <t>Marseille</t>
  </si>
  <si>
    <t>Laurence Lebihan</t>
  </si>
  <si>
    <t>Bon app'</t>
  </si>
  <si>
    <t>Martín Sommer</t>
  </si>
  <si>
    <t>Bólido Comidas preparadas</t>
  </si>
  <si>
    <t>Strasbourg</t>
  </si>
  <si>
    <t>Frédérique Citeaux</t>
  </si>
  <si>
    <t>Blondesddsl père et fils</t>
  </si>
  <si>
    <t>Mannheim</t>
  </si>
  <si>
    <t>Hanna Moos</t>
  </si>
  <si>
    <t>Blauer See Delikatessen</t>
  </si>
  <si>
    <t>Luleå</t>
  </si>
  <si>
    <t>Christina Berglund</t>
  </si>
  <si>
    <t>Berglunds snabbköp</t>
  </si>
  <si>
    <t>Thomas Hardy</t>
  </si>
  <si>
    <t>Around the Horn</t>
  </si>
  <si>
    <t>Antonio Moreno</t>
  </si>
  <si>
    <t>Antonio Moreno Taquería</t>
  </si>
  <si>
    <t>Ana Trujillo</t>
  </si>
  <si>
    <t>Ana Trujillo Emparedados y helados</t>
  </si>
  <si>
    <t>Berlin</t>
  </si>
  <si>
    <t>Maria Anders</t>
  </si>
  <si>
    <t>Alfreds Futterkiste</t>
  </si>
  <si>
    <t>contactTitle</t>
  </si>
  <si>
    <t>contactName</t>
  </si>
  <si>
    <t>Seaweed and fish</t>
  </si>
  <si>
    <t>Seafood</t>
  </si>
  <si>
    <t>Dried fruit and bean curd</t>
  </si>
  <si>
    <t>Produce</t>
  </si>
  <si>
    <t>Prepared meats</t>
  </si>
  <si>
    <t>Meat &amp; Poultry</t>
  </si>
  <si>
    <t>Breads, crackers, pasta, and cereal</t>
  </si>
  <si>
    <t>Grains &amp; Cereals</t>
  </si>
  <si>
    <t>Cheeses</t>
  </si>
  <si>
    <t>Dairy Products</t>
  </si>
  <si>
    <t>Desserts, candies, and sweet breads</t>
  </si>
  <si>
    <t>Confections</t>
  </si>
  <si>
    <t>Sweet and savory sauces, relishes, spreads, and seasonings</t>
  </si>
  <si>
    <t>Condiments</t>
  </si>
  <si>
    <t>Soft drinks, coffees, teas, beers, and ales</t>
  </si>
  <si>
    <t>Beverages</t>
  </si>
  <si>
    <t>description</t>
  </si>
  <si>
    <t>categoryName</t>
  </si>
  <si>
    <t>categoryID</t>
  </si>
  <si>
    <t>12 boxes</t>
  </si>
  <si>
    <t>Original Frankfurter Grüne Soße</t>
  </si>
  <si>
    <t>500 ml</t>
  </si>
  <si>
    <t>Lakkaliköri</t>
  </si>
  <si>
    <t>24 - 0.5 l bottles</t>
  </si>
  <si>
    <t>Rhönbräu Klosterbier</t>
  </si>
  <si>
    <t>5 kg pkg.</t>
  </si>
  <si>
    <t>Longlife Tofu</t>
  </si>
  <si>
    <t>24 - 150 g jars</t>
  </si>
  <si>
    <t>Röd Kaviar</t>
  </si>
  <si>
    <t>24 - 200 g pkgs.</t>
  </si>
  <si>
    <t>Mozzarella di Giovanni</t>
  </si>
  <si>
    <t>10 - 500 g pkgs.</t>
  </si>
  <si>
    <t>Flotemysost</t>
  </si>
  <si>
    <t>24 - 355 ml bottles</t>
  </si>
  <si>
    <t>Outback Lager</t>
  </si>
  <si>
    <t>10 kg pkg.</t>
  </si>
  <si>
    <t>Gudbrandsdalsost</t>
  </si>
  <si>
    <t>10 boxes x 8 pieces</t>
  </si>
  <si>
    <t>Scottish Longbreads</t>
  </si>
  <si>
    <t>24 - 12 oz bottles</t>
  </si>
  <si>
    <t>Laughing Lumberjack Lager</t>
  </si>
  <si>
    <t>24 - 8 oz jars</t>
  </si>
  <si>
    <t>Louisiana Hot Spiced Okra</t>
  </si>
  <si>
    <t>32 - 8 oz bottles</t>
  </si>
  <si>
    <t>Louisiana Fiery Hot Pepper Sauce</t>
  </si>
  <si>
    <t>20 bags x 4 pieces</t>
  </si>
  <si>
    <t>Wimmers gute Semmelknödel</t>
  </si>
  <si>
    <t>15 - 625 g jars</t>
  </si>
  <si>
    <t>Vegie-spread</t>
  </si>
  <si>
    <t>48 pies</t>
  </si>
  <si>
    <t>Tarte au sucre</t>
  </si>
  <si>
    <t>24 - 500 ml bottles</t>
  </si>
  <si>
    <t>Sirop d'érable</t>
  </si>
  <si>
    <t>15 - 300 g rounds</t>
  </si>
  <si>
    <t>Camembert Pierrot</t>
  </si>
  <si>
    <t>Raclette Courdavault</t>
  </si>
  <si>
    <t>24 pieces</t>
  </si>
  <si>
    <t>Escargots de Bourgogne</t>
  </si>
  <si>
    <t>24 - 250 g pkgs.</t>
  </si>
  <si>
    <t>Ravioli Angelo</t>
  </si>
  <si>
    <t>Gnocchi di nonna Alice</t>
  </si>
  <si>
    <t>24 boxes x 2 pies</t>
  </si>
  <si>
    <t>Pâté chinois</t>
  </si>
  <si>
    <t>16 pies</t>
  </si>
  <si>
    <t>Tourtière</t>
  </si>
  <si>
    <t>48 pieces</t>
  </si>
  <si>
    <t>Perth Pasties</t>
  </si>
  <si>
    <t>16 - 2 kg boxes</t>
  </si>
  <si>
    <t>Filo Mix</t>
  </si>
  <si>
    <t>50 - 300 g pkgs.</t>
  </si>
  <si>
    <t>Manjimup Dried Apples</t>
  </si>
  <si>
    <t>12 - 100 g bars</t>
  </si>
  <si>
    <t>Valkoinen suklaa</t>
  </si>
  <si>
    <t>24 - 50 g pkgs.</t>
  </si>
  <si>
    <t>Maxilaku</t>
  </si>
  <si>
    <t>10 pkgs.</t>
  </si>
  <si>
    <t>Chocolade</t>
  </si>
  <si>
    <t>10 - 4 oz boxes</t>
  </si>
  <si>
    <t>Zaanse koeken</t>
  </si>
  <si>
    <t>4 - 450 g glasses</t>
  </si>
  <si>
    <t>Spegesild</t>
  </si>
  <si>
    <t>1k pkg.</t>
  </si>
  <si>
    <t>Rogede sild</t>
  </si>
  <si>
    <t>20 - 2 kg bags</t>
  </si>
  <si>
    <t>Gula Malacca</t>
  </si>
  <si>
    <t>16 - 500 g tins</t>
  </si>
  <si>
    <t>Ipoh Coffee</t>
  </si>
  <si>
    <t>32 - 1 kg pkgs.</t>
  </si>
  <si>
    <t>Singaporean Hokkien Fried Mee</t>
  </si>
  <si>
    <t>12 - 12 oz cans</t>
  </si>
  <si>
    <t>Jack's New England Clam Chowder</t>
  </si>
  <si>
    <t>24 - 4 oz tins</t>
  </si>
  <si>
    <t>Boston Crab Meat</t>
  </si>
  <si>
    <t>750 cc per bottle</t>
  </si>
  <si>
    <t>Chartreuse verte</t>
  </si>
  <si>
    <t>12 - 75 cl bottles</t>
  </si>
  <si>
    <t>Côte de Blaye</t>
  </si>
  <si>
    <t>12 - 500 g pkgs.</t>
  </si>
  <si>
    <t>Gravad lax</t>
  </si>
  <si>
    <t>24 - 250 g  jars</t>
  </si>
  <si>
    <t>Inlagd Sill</t>
  </si>
  <si>
    <t>Steeleye Stout</t>
  </si>
  <si>
    <t>Sasquatch Ale</t>
  </si>
  <si>
    <t>500 g</t>
  </si>
  <si>
    <t>Geitost</t>
  </si>
  <si>
    <t>Mascarpone Fabioli</t>
  </si>
  <si>
    <t>12 - 100 g pkgs</t>
  </si>
  <si>
    <t>Gorgonzola Telino</t>
  </si>
  <si>
    <t>10 - 200 g glasses</t>
  </si>
  <si>
    <t>Nord-Ost Matjeshering</t>
  </si>
  <si>
    <t>50 bags x 30 sausgs.</t>
  </si>
  <si>
    <t>Thüringer Rostbratwurst</t>
  </si>
  <si>
    <t>25 - 825 g cans</t>
  </si>
  <si>
    <t>Rössle Sauerkraut</t>
  </si>
  <si>
    <t>100 - 100 g pieces</t>
  </si>
  <si>
    <t>Schoggi Schokolade</t>
  </si>
  <si>
    <t>100 - 250 g bags</t>
  </si>
  <si>
    <t>Gumbär Gummibärchen</t>
  </si>
  <si>
    <t>20 - 450 g glasses</t>
  </si>
  <si>
    <t>NuNuCa Nuß-Nougat-Creme</t>
  </si>
  <si>
    <t>12 - 355 ml cans</t>
  </si>
  <si>
    <t>Guarana Fantastica</t>
  </si>
  <si>
    <t>12 - 250 g pkgs.</t>
  </si>
  <si>
    <t>Tunnbröd</t>
  </si>
  <si>
    <t>24 - 500 g pkgs.</t>
  </si>
  <si>
    <t>Gustaf's Knackebröd</t>
  </si>
  <si>
    <t>24 pkgs. x 4 pieces</t>
  </si>
  <si>
    <t>Sir Rodney's Scones</t>
  </si>
  <si>
    <t>30 gift boxes</t>
  </si>
  <si>
    <t>Sir Rodney's Marmalade</t>
  </si>
  <si>
    <t>10 boxes x 12 pieces</t>
  </si>
  <si>
    <t>Teatime Chocolate Biscuits</t>
  </si>
  <si>
    <t>16 kg pkg.</t>
  </si>
  <si>
    <t>Carnarvon Tigers</t>
  </si>
  <si>
    <t>20 - 1 kg tins</t>
  </si>
  <si>
    <t>Alice Mutton</t>
  </si>
  <si>
    <t>32 - 500 g boxes</t>
  </si>
  <si>
    <t>Pavlova</t>
  </si>
  <si>
    <t>24 - 250 ml bottles</t>
  </si>
  <si>
    <t>Genen Shouyu</t>
  </si>
  <si>
    <t>40 - 100 g pkgs.</t>
  </si>
  <si>
    <t>Tofu</t>
  </si>
  <si>
    <t>2 kg box</t>
  </si>
  <si>
    <t>Konbu</t>
  </si>
  <si>
    <t>Queso Manchego La Pastora</t>
  </si>
  <si>
    <t>1 kg pkg.</t>
  </si>
  <si>
    <t>Queso Cabrales</t>
  </si>
  <si>
    <t>12 - 200 ml jars</t>
  </si>
  <si>
    <t>Ikura</t>
  </si>
  <si>
    <t>18 - 500 g pkgs.</t>
  </si>
  <si>
    <t>Mishi Kobe Niku</t>
  </si>
  <si>
    <t>12 - 12 oz jars</t>
  </si>
  <si>
    <t>Northwoods Cranberry Sauce</t>
  </si>
  <si>
    <t>12 - 1 lb pkgs.</t>
  </si>
  <si>
    <t>Uncle Bob's Organic Dried Pears</t>
  </si>
  <si>
    <t>12 - 8 oz jars</t>
  </si>
  <si>
    <t>Grandma's Boysenberry Spread</t>
  </si>
  <si>
    <t>36 boxes</t>
  </si>
  <si>
    <t>Chef Anton's Gumbo Mix</t>
  </si>
  <si>
    <t>48 - 6 oz jars</t>
  </si>
  <si>
    <t>Chef Anton's Cajun Seasoning</t>
  </si>
  <si>
    <t>12 - 550 ml bottles</t>
  </si>
  <si>
    <t>Aniseed Syrup</t>
  </si>
  <si>
    <t>Chang</t>
  </si>
  <si>
    <t>10 boxes x 20 bags</t>
  </si>
  <si>
    <t>Chai</t>
  </si>
  <si>
    <t>discontinued</t>
  </si>
  <si>
    <t>quantityPerUnit</t>
  </si>
  <si>
    <t>productName</t>
  </si>
  <si>
    <t>Order Month</t>
  </si>
  <si>
    <t>Order Day</t>
  </si>
  <si>
    <t>Shipped Month</t>
  </si>
  <si>
    <t>Shipped Day</t>
  </si>
  <si>
    <t>Delivery Time in Days</t>
  </si>
  <si>
    <t>Required Shipping Time in Days</t>
  </si>
  <si>
    <t>Req_Shipp_Act_Shipp_Diff</t>
  </si>
  <si>
    <t>EmployeeName</t>
  </si>
  <si>
    <t>CustomerName (Company)</t>
  </si>
  <si>
    <t>ShipperName</t>
  </si>
  <si>
    <t>ProductName</t>
  </si>
  <si>
    <t>Sum of Total</t>
  </si>
  <si>
    <t>Sum of Total (No Shipping)</t>
  </si>
  <si>
    <t>Row Labels</t>
  </si>
  <si>
    <t>Apr</t>
  </si>
  <si>
    <t>Aug</t>
  </si>
  <si>
    <t>Dec</t>
  </si>
  <si>
    <t>Feb</t>
  </si>
  <si>
    <t>Jan</t>
  </si>
  <si>
    <t>Jul</t>
  </si>
  <si>
    <t>Jun</t>
  </si>
  <si>
    <t>Mar</t>
  </si>
  <si>
    <t>May</t>
  </si>
  <si>
    <t>Nov</t>
  </si>
  <si>
    <t>Oct</t>
  </si>
  <si>
    <t>Sep</t>
  </si>
  <si>
    <t>Grand Total</t>
  </si>
  <si>
    <t>Count of orderID</t>
  </si>
  <si>
    <t>Average of Total (No Shipping)</t>
  </si>
  <si>
    <t>Distinct Count of customerID</t>
  </si>
  <si>
    <t>CLV Estimate</t>
  </si>
  <si>
    <t>Shipping Status</t>
  </si>
  <si>
    <t>AVG Delivery Time</t>
  </si>
  <si>
    <t>Percentage</t>
  </si>
  <si>
    <t>Employee Name</t>
  </si>
  <si>
    <t>Total Sales</t>
  </si>
  <si>
    <t>Shipper ID</t>
  </si>
  <si>
    <t>Average cost of shipping</t>
  </si>
  <si>
    <t>Customer</t>
  </si>
  <si>
    <t>Total Bought</t>
  </si>
  <si>
    <t>Number of orders</t>
  </si>
  <si>
    <t>Category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</si>
</sst>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0;\(\$#,##0.00\);\$#,##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4" fontId="0" fillId="0" borderId="0" xfId="0" applyNumberForma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164" formatCode="&quot;$&quot;#,##0.00"/>
    </dxf>
    <dxf>
      <numFmt numFmtId="0" formatCode="General"/>
    </dxf>
    <dxf>
      <numFmt numFmtId="164" formatCode="&quot;$&quot;#,##0.00"/>
    </dxf>
    <dxf>
      <numFmt numFmtId="14" formatCode="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0" formatCode="General"/>
    </dxf>
    <dxf>
      <numFmt numFmtId="0" formatCode="General"/>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microsoft.com/office/2011/relationships/timelineCache" Target="timelineCaches/timelineCache1.xml"/><Relationship Id="rId40" Type="http://schemas.openxmlformats.org/officeDocument/2006/relationships/styles" Target="style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microsoft.com/office/2007/relationships/slicerCache" Target="slicerCaches/slicerCache3.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1.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8.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1.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onnections" Target="connections.xml"/><Relationship Id="rId34" Type="http://schemas.microsoft.com/office/2007/relationships/slicerCache" Target="slicerCaches/slicerCache2.xml"/><Relationship Id="rId50" Type="http://schemas.openxmlformats.org/officeDocument/2006/relationships/customXml" Target="../customXml/item6.xml"/><Relationship Id="rId55"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[NorthTrades.xlsx]Sales Analysis!MonthlySales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Analysis'!$B$3</c:f>
              <c:strCache>
                <c:ptCount val="1"/>
                <c:pt idx="0">
                  <c:v>Total</c:v>
                </c:pt>
              </c:strCache>
            </c:strRef>
          </c:tx>
          <c:spPr>
            <a:ln w="28575" cap="rnd">
              <a:solidFill>
                <a:schemeClr val="accent1"/>
              </a:solidFill>
              <a:round/>
            </a:ln>
            <a:effectLst/>
          </c:spPr>
          <c:marker>
            <c:symbol val="none"/>
          </c:marker>
          <c:cat>
            <c:strRef>
              <c:f>'Sales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Analysis'!$B$4:$B$16</c:f>
              <c:numCache>
                <c:formatCode>"$"#,##0.00</c:formatCode>
                <c:ptCount val="12"/>
                <c:pt idx="0">
                  <c:v>155480.18049999999</c:v>
                </c:pt>
                <c:pt idx="1">
                  <c:v>137898.92250000002</c:v>
                </c:pt>
                <c:pt idx="2">
                  <c:v>143401.375</c:v>
                </c:pt>
                <c:pt idx="3">
                  <c:v>176831.63500000001</c:v>
                </c:pt>
                <c:pt idx="4">
                  <c:v>72114.920500000022</c:v>
                </c:pt>
                <c:pt idx="5">
                  <c:v>36362.802500000005</c:v>
                </c:pt>
                <c:pt idx="6">
                  <c:v>78882.752499999988</c:v>
                </c:pt>
                <c:pt idx="7">
                  <c:v>72772.945000000007</c:v>
                </c:pt>
                <c:pt idx="8">
                  <c:v>82010.642499999987</c:v>
                </c:pt>
                <c:pt idx="9">
                  <c:v>104264.95099999997</c:v>
                </c:pt>
                <c:pt idx="10">
                  <c:v>89133.853999999992</c:v>
                </c:pt>
                <c:pt idx="11">
                  <c:v>116638.05849999998</c:v>
                </c:pt>
              </c:numCache>
            </c:numRef>
          </c:val>
          <c:smooth val="0"/>
          <c:extLst>
            <c:ext xmlns:c16="http://schemas.microsoft.com/office/drawing/2014/chart" uri="{C3380CC4-5D6E-409C-BE32-E72D297353CC}">
              <c16:uniqueId val="{00000001-1B6A-4658-8FD7-098179189B8F}"/>
            </c:ext>
          </c:extLst>
        </c:ser>
        <c:dLbls>
          <c:showLegendKey val="0"/>
          <c:showVal val="0"/>
          <c:showCatName val="0"/>
          <c:showSerName val="0"/>
          <c:showPercent val="0"/>
          <c:showBubbleSize val="0"/>
        </c:dLbls>
        <c:smooth val="0"/>
        <c:axId val="783068640"/>
        <c:axId val="783071520"/>
      </c:lineChart>
      <c:catAx>
        <c:axId val="7830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83071520"/>
        <c:crosses val="autoZero"/>
        <c:auto val="1"/>
        <c:lblAlgn val="ctr"/>
        <c:lblOffset val="100"/>
        <c:noMultiLvlLbl val="0"/>
      </c:catAx>
      <c:valAx>
        <c:axId val="783071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8306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[NorthTrades.xlsx]Sales Analysis!TopProducts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Analysis'!$E$18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Analysis'!$D$19:$D$24</c:f>
              <c:strCache>
                <c:ptCount val="5"/>
                <c:pt idx="0">
                  <c:v>Côte de Blaye</c:v>
                </c:pt>
                <c:pt idx="1">
                  <c:v>Thüringer Rostbratwurst</c:v>
                </c:pt>
                <c:pt idx="2">
                  <c:v>Raclette Courdavault</c:v>
                </c:pt>
                <c:pt idx="3">
                  <c:v>Tarte au sucre</c:v>
                </c:pt>
                <c:pt idx="4">
                  <c:v>Camembert Pierrot</c:v>
                </c:pt>
              </c:strCache>
            </c:strRef>
          </c:cat>
          <c:val>
            <c:numRef>
              <c:f>'Sales Analysis'!$E$19:$E$24</c:f>
              <c:numCache>
                <c:formatCode>"$"#,##0.00</c:formatCode>
                <c:ptCount val="5"/>
                <c:pt idx="0">
                  <c:v>141396.73499999999</c:v>
                </c:pt>
                <c:pt idx="1">
                  <c:v>80368.672000000006</c:v>
                </c:pt>
                <c:pt idx="2">
                  <c:v>71155.7</c:v>
                </c:pt>
                <c:pt idx="3">
                  <c:v>47234.97</c:v>
                </c:pt>
                <c:pt idx="4">
                  <c:v>46825.48</c:v>
                </c:pt>
              </c:numCache>
            </c:numRef>
          </c:val>
          <c:extLst>
            <c:ext xmlns:c16="http://schemas.microsoft.com/office/drawing/2014/chart" uri="{C3380CC4-5D6E-409C-BE32-E72D297353CC}">
              <c16:uniqueId val="{00000000-BD35-453B-AFE2-EA327A2DD58C}"/>
            </c:ext>
          </c:extLst>
        </c:ser>
        <c:dLbls>
          <c:dLblPos val="outEnd"/>
          <c:showLegendKey val="0"/>
          <c:showVal val="1"/>
          <c:showCatName val="0"/>
          <c:showSerName val="0"/>
          <c:showPercent val="0"/>
          <c:showBubbleSize val="0"/>
        </c:dLbls>
        <c:gapWidth val="182"/>
        <c:axId val="230877760"/>
        <c:axId val="783072000"/>
      </c:barChart>
      <c:catAx>
        <c:axId val="2308777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83072000"/>
        <c:crosses val="autoZero"/>
        <c:auto val="1"/>
        <c:lblAlgn val="ctr"/>
        <c:lblOffset val="100"/>
        <c:noMultiLvlLbl val="0"/>
      </c:catAx>
      <c:valAx>
        <c:axId val="783072000"/>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23087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[NorthTrades.xlsx]Sales Analysis!SalesbyCategory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Analysis'!$E$7</c:f>
              <c:strCache>
                <c:ptCount val="1"/>
                <c:pt idx="0">
                  <c:v>Total</c:v>
                </c:pt>
              </c:strCache>
            </c:strRef>
          </c:tx>
          <c:spPr>
            <a:solidFill>
              <a:schemeClr val="accent1"/>
            </a:solidFill>
            <a:ln>
              <a:noFill/>
            </a:ln>
            <a:effectLst/>
          </c:spPr>
          <c:invertIfNegative val="0"/>
          <c:cat>
            <c:strRef>
              <c:f>'Sales Analysis'!$D$8:$D$16</c:f>
              <c:strCache>
                <c:ptCount val="8"/>
                <c:pt idx="0">
                  <c:v>Beverages</c:v>
                </c:pt>
                <c:pt idx="1">
                  <c:v>Dairy Products</c:v>
                </c:pt>
                <c:pt idx="2">
                  <c:v>Confections</c:v>
                </c:pt>
                <c:pt idx="3">
                  <c:v>Meat &amp; Poultry</c:v>
                </c:pt>
                <c:pt idx="4">
                  <c:v>Seafood</c:v>
                </c:pt>
                <c:pt idx="5">
                  <c:v>Condiments</c:v>
                </c:pt>
                <c:pt idx="6">
                  <c:v>Produce</c:v>
                </c:pt>
                <c:pt idx="7">
                  <c:v>Grains &amp; Cereals</c:v>
                </c:pt>
              </c:strCache>
            </c:strRef>
          </c:cat>
          <c:val>
            <c:numRef>
              <c:f>'Sales Analysis'!$E$8:$E$16</c:f>
              <c:numCache>
                <c:formatCode>"$"#,##0.00</c:formatCode>
                <c:ptCount val="8"/>
                <c:pt idx="0">
                  <c:v>267868.17999999993</c:v>
                </c:pt>
                <c:pt idx="1">
                  <c:v>234507.285</c:v>
                </c:pt>
                <c:pt idx="2">
                  <c:v>167357.22499999995</c:v>
                </c:pt>
                <c:pt idx="3">
                  <c:v>163022.35949999999</c:v>
                </c:pt>
                <c:pt idx="4">
                  <c:v>131261.73750000002</c:v>
                </c:pt>
                <c:pt idx="5">
                  <c:v>106047.08500000002</c:v>
                </c:pt>
                <c:pt idx="6">
                  <c:v>99984.579999999987</c:v>
                </c:pt>
                <c:pt idx="7">
                  <c:v>95744.587500000009</c:v>
                </c:pt>
              </c:numCache>
            </c:numRef>
          </c:val>
          <c:extLst>
            <c:ext xmlns:c16="http://schemas.microsoft.com/office/drawing/2014/chart" uri="{C3380CC4-5D6E-409C-BE32-E72D297353CC}">
              <c16:uniqueId val="{00000000-03EE-47E1-9C6D-71370E09D519}"/>
            </c:ext>
          </c:extLst>
        </c:ser>
        <c:dLbls>
          <c:showLegendKey val="0"/>
          <c:showVal val="0"/>
          <c:showCatName val="0"/>
          <c:showSerName val="0"/>
          <c:showPercent val="0"/>
          <c:showBubbleSize val="0"/>
        </c:dLbls>
        <c:gapWidth val="219"/>
        <c:overlap val="-27"/>
        <c:axId val="923226592"/>
        <c:axId val="923227072"/>
      </c:barChart>
      <c:catAx>
        <c:axId val="92322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23227072"/>
        <c:crosses val="autoZero"/>
        <c:auto val="1"/>
        <c:lblAlgn val="ctr"/>
        <c:lblOffset val="100"/>
        <c:noMultiLvlLbl val="0"/>
      </c:catAx>
      <c:valAx>
        <c:axId val="923227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2322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[NorthTrades.xlsx]Sales Analysis!SalesbyCountry</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3 Countries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Analysis'!$H$8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Analysis'!$G$9:$G$12</c:f>
              <c:strCache>
                <c:ptCount val="3"/>
                <c:pt idx="0">
                  <c:v>USA</c:v>
                </c:pt>
                <c:pt idx="1">
                  <c:v>Germany</c:v>
                </c:pt>
                <c:pt idx="2">
                  <c:v>Austria</c:v>
                </c:pt>
              </c:strCache>
            </c:strRef>
          </c:cat>
          <c:val>
            <c:numRef>
              <c:f>'Sales Analysis'!$H$9:$H$12</c:f>
              <c:numCache>
                <c:formatCode>"$"#,##0.00</c:formatCode>
                <c:ptCount val="3"/>
                <c:pt idx="0">
                  <c:v>245584.61050000007</c:v>
                </c:pt>
                <c:pt idx="1">
                  <c:v>230284.6335</c:v>
                </c:pt>
                <c:pt idx="2">
                  <c:v>128003.83850000001</c:v>
                </c:pt>
              </c:numCache>
            </c:numRef>
          </c:val>
          <c:extLst>
            <c:ext xmlns:c16="http://schemas.microsoft.com/office/drawing/2014/chart" uri="{C3380CC4-5D6E-409C-BE32-E72D297353CC}">
              <c16:uniqueId val="{00000000-68E9-407B-B28F-85F68AF9FEEE}"/>
            </c:ext>
          </c:extLst>
        </c:ser>
        <c:dLbls>
          <c:dLblPos val="outEnd"/>
          <c:showLegendKey val="0"/>
          <c:showVal val="1"/>
          <c:showCatName val="0"/>
          <c:showSerName val="0"/>
          <c:showPercent val="0"/>
          <c:showBubbleSize val="0"/>
        </c:dLbls>
        <c:gapWidth val="182"/>
        <c:axId val="925484320"/>
        <c:axId val="925482400"/>
      </c:barChart>
      <c:catAx>
        <c:axId val="9254843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925482400"/>
        <c:crosses val="autoZero"/>
        <c:auto val="1"/>
        <c:lblAlgn val="ctr"/>
        <c:lblOffset val="100"/>
        <c:noMultiLvlLbl val="0"/>
      </c:catAx>
      <c:valAx>
        <c:axId val="925482400"/>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92548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[NorthTrades.xlsx]Customer Analysis!TopCustomers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Analysis'!$E$8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Analysis'!$D$9:$D$14</c:f>
              <c:strCache>
                <c:ptCount val="5"/>
                <c:pt idx="0">
                  <c:v>QUICK</c:v>
                </c:pt>
                <c:pt idx="1">
                  <c:v>ERNSH</c:v>
                </c:pt>
                <c:pt idx="2">
                  <c:v>SAVEA</c:v>
                </c:pt>
                <c:pt idx="3">
                  <c:v>RATTC</c:v>
                </c:pt>
                <c:pt idx="4">
                  <c:v>HUNGO</c:v>
                </c:pt>
              </c:strCache>
            </c:strRef>
          </c:cat>
          <c:val>
            <c:numRef>
              <c:f>'Customer Analysis'!$E$9:$E$14</c:f>
              <c:numCache>
                <c:formatCode>"$"#,##0.00</c:formatCode>
                <c:ptCount val="5"/>
                <c:pt idx="0">
                  <c:v>110277.30500000001</c:v>
                </c:pt>
                <c:pt idx="1">
                  <c:v>104874.9785</c:v>
                </c:pt>
                <c:pt idx="2">
                  <c:v>104361.95</c:v>
                </c:pt>
                <c:pt idx="3">
                  <c:v>51097.800500000005</c:v>
                </c:pt>
                <c:pt idx="4">
                  <c:v>49979.904999999999</c:v>
                </c:pt>
              </c:numCache>
            </c:numRef>
          </c:val>
          <c:extLst>
            <c:ext xmlns:c16="http://schemas.microsoft.com/office/drawing/2014/chart" uri="{C3380CC4-5D6E-409C-BE32-E72D297353CC}">
              <c16:uniqueId val="{00000000-1191-4363-B328-FE7BC5CD55D8}"/>
            </c:ext>
          </c:extLst>
        </c:ser>
        <c:dLbls>
          <c:dLblPos val="inEnd"/>
          <c:showLegendKey val="0"/>
          <c:showVal val="1"/>
          <c:showCatName val="0"/>
          <c:showSerName val="0"/>
          <c:showPercent val="0"/>
          <c:showBubbleSize val="0"/>
        </c:dLbls>
        <c:gapWidth val="182"/>
        <c:axId val="621284656"/>
        <c:axId val="621292816"/>
      </c:barChart>
      <c:catAx>
        <c:axId val="6212846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1292816"/>
        <c:crosses val="autoZero"/>
        <c:auto val="1"/>
        <c:lblAlgn val="ctr"/>
        <c:lblOffset val="100"/>
        <c:noMultiLvlLbl val="0"/>
      </c:catAx>
      <c:valAx>
        <c:axId val="621292816"/>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62128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[NorthTrades.xlsx]Employee Analysis!EmployeeOrders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Processed Orders</a:t>
            </a:r>
            <a:r>
              <a:rPr lang="en-US" baseline="0"/>
              <a: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'Employee Analysis'!$E$3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0F-4553-9A4B-80330ACBB7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0F-4553-9A4B-80330ACBB7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0F-4553-9A4B-80330ACBB7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0F-4553-9A4B-80330ACBB7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0F-4553-9A4B-80330ACBB72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0F-4553-9A4B-80330ACBB72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80F-4553-9A4B-80330ACBB72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80F-4553-9A4B-80330ACBB72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80F-4553-9A4B-80330ACBB7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Analysis'!$D$4:$D$13</c:f>
              <c:strCache>
                <c:ptCount val="9"/>
                <c:pt idx="0">
                  <c:v>Andrew Fuller</c:v>
                </c:pt>
                <c:pt idx="1">
                  <c:v>Anne Dodsworth</c:v>
                </c:pt>
                <c:pt idx="2">
                  <c:v>Janet Leverling</c:v>
                </c:pt>
                <c:pt idx="3">
                  <c:v>Laura Callahan</c:v>
                </c:pt>
                <c:pt idx="4">
                  <c:v>Margaret Peacock</c:v>
                </c:pt>
                <c:pt idx="5">
                  <c:v>Michael Suyama</c:v>
                </c:pt>
                <c:pt idx="6">
                  <c:v>Nancy Davolio</c:v>
                </c:pt>
                <c:pt idx="7">
                  <c:v>Robert King</c:v>
                </c:pt>
                <c:pt idx="8">
                  <c:v>Steven Buchanan</c:v>
                </c:pt>
              </c:strCache>
            </c:strRef>
          </c:cat>
          <c:val>
            <c:numRef>
              <c:f>'Employee Analysis'!$E$4:$E$13</c:f>
              <c:numCache>
                <c:formatCode>0.00%</c:formatCode>
                <c:ptCount val="9"/>
                <c:pt idx="0">
                  <c:v>0.11614525628893063</c:v>
                </c:pt>
                <c:pt idx="1">
                  <c:v>5.2112939448297292E-2</c:v>
                </c:pt>
                <c:pt idx="2">
                  <c:v>0.15301379962993827</c:v>
                </c:pt>
                <c:pt idx="3">
                  <c:v>0.12506312236048531</c:v>
                </c:pt>
                <c:pt idx="4">
                  <c:v>0.18753586915069423</c:v>
                </c:pt>
                <c:pt idx="5">
                  <c:v>8.0581590135453893E-2</c:v>
                </c:pt>
                <c:pt idx="6">
                  <c:v>0.14829723583666435</c:v>
                </c:pt>
                <c:pt idx="7">
                  <c:v>8.6827215073659231E-2</c:v>
                </c:pt>
                <c:pt idx="8">
                  <c:v>5.042297207587678E-2</c:v>
                </c:pt>
              </c:numCache>
            </c:numRef>
          </c:val>
          <c:extLst>
            <c:ext xmlns:c16="http://schemas.microsoft.com/office/drawing/2014/chart" uri="{C3380CC4-5D6E-409C-BE32-E72D297353CC}">
              <c16:uniqueId val="{00000012-E80F-4553-9A4B-80330ACBB72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28572</xdr:colOff>
      <xdr:row>1</xdr:row>
      <xdr:rowOff>0</xdr:rowOff>
    </xdr:from>
    <xdr:to>
      <xdr:col>24</xdr:col>
      <xdr:colOff>273842</xdr:colOff>
      <xdr:row>6</xdr:row>
      <xdr:rowOff>0</xdr:rowOff>
    </xdr:to>
    <xdr:sp macro="" textlink="">
      <xdr:nvSpPr>
        <xdr:cNvPr id="3" name="Rectangle: Rounded Corners 2">
          <a:extLst>
            <a:ext uri="{FF2B5EF4-FFF2-40B4-BE49-F238E27FC236}">
              <a16:creationId xmlns:a16="http://schemas.microsoft.com/office/drawing/2014/main" id="{EEBDCD78-53FF-4541-8C45-8B52271C9E85}"/>
            </a:ext>
          </a:extLst>
        </xdr:cNvPr>
        <xdr:cNvSpPr/>
      </xdr:nvSpPr>
      <xdr:spPr>
        <a:xfrm>
          <a:off x="147635" y="59531"/>
          <a:ext cx="21819395" cy="952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400"/>
            <a:t>NorthWind</a:t>
          </a:r>
          <a:r>
            <a:rPr lang="fr-FR" sz="4400" baseline="0"/>
            <a:t> Trader Dashboard</a:t>
          </a:r>
          <a:endParaRPr lang="fr-FR" sz="4400"/>
        </a:p>
      </xdr:txBody>
    </xdr:sp>
    <xdr:clientData/>
  </xdr:twoCellAnchor>
  <xdr:twoCellAnchor>
    <xdr:from>
      <xdr:col>1</xdr:col>
      <xdr:colOff>1</xdr:colOff>
      <xdr:row>14</xdr:row>
      <xdr:rowOff>39120</xdr:rowOff>
    </xdr:from>
    <xdr:to>
      <xdr:col>7</xdr:col>
      <xdr:colOff>881062</xdr:colOff>
      <xdr:row>28</xdr:row>
      <xdr:rowOff>39120</xdr:rowOff>
    </xdr:to>
    <xdr:graphicFrame macro="">
      <xdr:nvGraphicFramePr>
        <xdr:cNvPr id="6" name="Chart 5">
          <a:extLst>
            <a:ext uri="{FF2B5EF4-FFF2-40B4-BE49-F238E27FC236}">
              <a16:creationId xmlns:a16="http://schemas.microsoft.com/office/drawing/2014/main" id="{CE446B9D-852B-47F9-9215-705531E4E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942294</xdr:colOff>
      <xdr:row>14</xdr:row>
      <xdr:rowOff>51025</xdr:rowOff>
    </xdr:from>
    <xdr:to>
      <xdr:col>15</xdr:col>
      <xdr:colOff>166687</xdr:colOff>
      <xdr:row>28</xdr:row>
      <xdr:rowOff>51025</xdr:rowOff>
    </xdr:to>
    <xdr:graphicFrame macro="">
      <xdr:nvGraphicFramePr>
        <xdr:cNvPr id="8" name="Chart 7">
          <a:extLst>
            <a:ext uri="{FF2B5EF4-FFF2-40B4-BE49-F238E27FC236}">
              <a16:creationId xmlns:a16="http://schemas.microsoft.com/office/drawing/2014/main" id="{35365B76-50EB-4782-AF25-ABEA1FAE3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108857</xdr:colOff>
      <xdr:row>28</xdr:row>
      <xdr:rowOff>146277</xdr:rowOff>
    </xdr:from>
    <xdr:to>
      <xdr:col>8</xdr:col>
      <xdr:colOff>585106</xdr:colOff>
      <xdr:row>42</xdr:row>
      <xdr:rowOff>146277</xdr:rowOff>
    </xdr:to>
    <xdr:graphicFrame macro="">
      <xdr:nvGraphicFramePr>
        <xdr:cNvPr id="9" name="Chart 8">
          <a:extLst>
            <a:ext uri="{FF2B5EF4-FFF2-40B4-BE49-F238E27FC236}">
              <a16:creationId xmlns:a16="http://schemas.microsoft.com/office/drawing/2014/main" id="{426D5DD5-38DA-4132-B46A-7739DDBD6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226220</xdr:colOff>
      <xdr:row>14</xdr:row>
      <xdr:rowOff>39800</xdr:rowOff>
    </xdr:from>
    <xdr:to>
      <xdr:col>18</xdr:col>
      <xdr:colOff>1035843</xdr:colOff>
      <xdr:row>27</xdr:row>
      <xdr:rowOff>39800</xdr:rowOff>
    </xdr:to>
    <xdr:graphicFrame macro="">
      <xdr:nvGraphicFramePr>
        <xdr:cNvPr id="10" name="Chart 9">
          <a:extLst>
            <a:ext uri="{FF2B5EF4-FFF2-40B4-BE49-F238E27FC236}">
              <a16:creationId xmlns:a16="http://schemas.microsoft.com/office/drawing/2014/main" id="{BB014B98-E940-4C36-8D6A-2FD9E9899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671854</xdr:colOff>
      <xdr:row>28</xdr:row>
      <xdr:rowOff>146846</xdr:rowOff>
    </xdr:from>
    <xdr:to>
      <xdr:col>15</xdr:col>
      <xdr:colOff>1512094</xdr:colOff>
      <xdr:row>43</xdr:row>
      <xdr:rowOff>1</xdr:rowOff>
    </xdr:to>
    <xdr:graphicFrame macro="">
      <xdr:nvGraphicFramePr>
        <xdr:cNvPr id="11" name="Chart 10">
          <a:extLst>
            <a:ext uri="{FF2B5EF4-FFF2-40B4-BE49-F238E27FC236}">
              <a16:creationId xmlns:a16="http://schemas.microsoft.com/office/drawing/2014/main" id="{DF89FA5E-F120-4C40-BAB1-577B63D19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1114085</xdr:colOff>
      <xdr:row>17</xdr:row>
      <xdr:rowOff>95590</xdr:rowOff>
    </xdr:from>
    <xdr:to>
      <xdr:col>24</xdr:col>
      <xdr:colOff>202406</xdr:colOff>
      <xdr:row>27</xdr:row>
      <xdr:rowOff>189789</xdr:rowOff>
    </xdr:to>
    <xdr:graphicFrame macro="">
      <xdr:nvGraphicFramePr>
        <xdr:cNvPr id="12" name="Chart 11">
          <a:extLst>
            <a:ext uri="{FF2B5EF4-FFF2-40B4-BE49-F238E27FC236}">
              <a16:creationId xmlns:a16="http://schemas.microsoft.com/office/drawing/2014/main" id="{BC7D3DA2-D52E-4A02-8FED-7F0AC29F3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xdr:colOff>
      <xdr:row>6</xdr:row>
      <xdr:rowOff>59530</xdr:rowOff>
    </xdr:from>
    <xdr:to>
      <xdr:col>16</xdr:col>
      <xdr:colOff>571500</xdr:colOff>
      <xdr:row>13</xdr:row>
      <xdr:rowOff>97630</xdr:rowOff>
    </xdr:to>
    <mc:AlternateContent xmlns:mc="http://schemas.openxmlformats.org/markup-compatibility/2006" xmlns:tsle="http://schemas.microsoft.com/office/drawing/2012/timeslicer">
      <mc:Choice Requires="tsle">
        <xdr:graphicFrame macro="">
          <xdr:nvGraphicFramePr>
            <xdr:cNvPr id="16" name="orderDate">
              <a:extLst>
                <a:ext uri="{FF2B5EF4-FFF2-40B4-BE49-F238E27FC236}">
                  <a16:creationId xmlns:a16="http://schemas.microsoft.com/office/drawing/2014/main" id="{A76D4108-789C-A411-86CE-79953F3478D3}"/>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119064" y="1071561"/>
              <a:ext cx="14644686" cy="1371600"/>
            </a:xfrm>
            <a:prstGeom prst="rect">
              <a:avLst/>
            </a:prstGeom>
            <a:solidFill>
              <a:prstClr val="white"/>
            </a:solidFill>
            <a:ln w="1">
              <a:solidFill>
                <a:prstClr val="green"/>
              </a:solidFill>
            </a:ln>
          </xdr:spPr>
          <xdr:txBody>
            <a:bodyPr vertOverflow="clip" horzOverflow="clip"/>
            <a:lstStyle/>
            <a:p>
              <a:r>
                <a:rPr lang="fr-FR" sz="1100"/>
                <a:t>Timeline: Works in Excel 2013 or higher. Do not move or resize.</a:t>
              </a:r>
            </a:p>
          </xdr:txBody>
        </xdr:sp>
      </mc:Fallback>
    </mc:AlternateContent>
    <xdr:clientData/>
  </xdr:twoCellAnchor>
  <xdr:twoCellAnchor editAs="oneCell">
    <xdr:from>
      <xdr:col>19</xdr:col>
      <xdr:colOff>1</xdr:colOff>
      <xdr:row>6</xdr:row>
      <xdr:rowOff>69058</xdr:rowOff>
    </xdr:from>
    <xdr:to>
      <xdr:col>21</xdr:col>
      <xdr:colOff>964406</xdr:colOff>
      <xdr:row>17</xdr:row>
      <xdr:rowOff>47626</xdr:rowOff>
    </xdr:to>
    <mc:AlternateContent xmlns:mc="http://schemas.openxmlformats.org/markup-compatibility/2006" xmlns:a14="http://schemas.microsoft.com/office/drawing/2010/main">
      <mc:Choice Requires="a14">
        <xdr:graphicFrame macro="">
          <xdr:nvGraphicFramePr>
            <xdr:cNvPr id="19" name="CustomerName (Company)">
              <a:extLst>
                <a:ext uri="{FF2B5EF4-FFF2-40B4-BE49-F238E27FC236}">
                  <a16:creationId xmlns:a16="http://schemas.microsoft.com/office/drawing/2014/main" id="{4FA20FEA-4E25-4A36-F404-A7F4D5B391F5}"/>
                </a:ext>
              </a:extLst>
            </xdr:cNvPr>
            <xdr:cNvGraphicFramePr/>
          </xdr:nvGraphicFramePr>
          <xdr:xfrm>
            <a:off x="0" y="0"/>
            <a:ext cx="0" cy="0"/>
          </xdr:xfrm>
          <a:graphic>
            <a:graphicData uri="http://schemas.microsoft.com/office/drawing/2010/slicer">
              <sle:slicer xmlns:sle="http://schemas.microsoft.com/office/drawing/2010/slicer" name="CustomerName (Company)"/>
            </a:graphicData>
          </a:graphic>
        </xdr:graphicFrame>
      </mc:Choice>
      <mc:Fallback xmlns="">
        <xdr:sp macro="" textlink="">
          <xdr:nvSpPr>
            <xdr:cNvPr id="0" name=""/>
            <xdr:cNvSpPr>
              <a:spLocks noTextEdit="1"/>
            </xdr:cNvSpPr>
          </xdr:nvSpPr>
          <xdr:spPr>
            <a:xfrm>
              <a:off x="17740314" y="1081089"/>
              <a:ext cx="2274092" cy="2074068"/>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666748</xdr:colOff>
      <xdr:row>6</xdr:row>
      <xdr:rowOff>80964</xdr:rowOff>
    </xdr:from>
    <xdr:to>
      <xdr:col>18</xdr:col>
      <xdr:colOff>1047750</xdr:colOff>
      <xdr:row>13</xdr:row>
      <xdr:rowOff>130970</xdr:rowOff>
    </xdr:to>
    <mc:AlternateContent xmlns:mc="http://schemas.openxmlformats.org/markup-compatibility/2006" xmlns:a14="http://schemas.microsoft.com/office/drawing/2010/main">
      <mc:Choice Requires="a14">
        <xdr:graphicFrame macro="">
          <xdr:nvGraphicFramePr>
            <xdr:cNvPr id="20" name="EmployeeName">
              <a:extLst>
                <a:ext uri="{FF2B5EF4-FFF2-40B4-BE49-F238E27FC236}">
                  <a16:creationId xmlns:a16="http://schemas.microsoft.com/office/drawing/2014/main" id="{E28376BE-0FFD-896F-A786-B7ECB27CEB35}"/>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14858998" y="1092995"/>
              <a:ext cx="2797971" cy="1383506"/>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1071562</xdr:colOff>
      <xdr:row>6</xdr:row>
      <xdr:rowOff>69056</xdr:rowOff>
    </xdr:from>
    <xdr:to>
      <xdr:col>24</xdr:col>
      <xdr:colOff>202406</xdr:colOff>
      <xdr:row>17</xdr:row>
      <xdr:rowOff>59531</xdr:rowOff>
    </xdr:to>
    <mc:AlternateContent xmlns:mc="http://schemas.openxmlformats.org/markup-compatibility/2006" xmlns:a14="http://schemas.microsoft.com/office/drawing/2010/main">
      <mc:Choice Requires="a14">
        <xdr:graphicFrame macro="">
          <xdr:nvGraphicFramePr>
            <xdr:cNvPr id="21" name="Category Name">
              <a:extLst>
                <a:ext uri="{FF2B5EF4-FFF2-40B4-BE49-F238E27FC236}">
                  <a16:creationId xmlns:a16="http://schemas.microsoft.com/office/drawing/2014/main" id="{7AD68ED8-FFB2-B4AF-C665-D003CE5925D6}"/>
                </a:ext>
              </a:extLst>
            </xdr:cNvPr>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20121562" y="1081087"/>
              <a:ext cx="1774032" cy="208597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7337966" backgroundQuery="1" createdVersion="8" refreshedVersion="8" minRefreshableVersion="3" recordCount="0" supportSubquery="1" supportAdvancedDrill="1" xr:uid="{62956BC4-532A-4535-99EB-7136B8248164}">
  <cacheSource type="external" connectionId="1"/>
  <cacheFields count="3">
    <cacheField name="[Measures].[Sum of Total (No Shipping)]" caption="Sum of Total (No Shipping)" numFmtId="0" hierarchy="65" level="32767"/>
    <cacheField name="[Orders].[Order Month].[Order Month]" caption="Order Month" numFmtId="0" hierarchy="33" level="1">
      <sharedItems count="12">
        <s v="Apr"/>
        <s v="Aug"/>
        <s v="Dec"/>
        <s v="Feb"/>
        <s v="Jan"/>
        <s v="Jul"/>
        <s v="Jun"/>
        <s v="Mar"/>
        <s v="May"/>
        <s v="Nov"/>
        <s v="Oct"/>
        <s v="Sep"/>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2"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2" memberValueDatatype="130" unbalanced="0"/>
    <cacheHierarchy uniqueName="[Customers].[customerID]" caption="customerID" attribute="1" defaultMemberUniqueName="[Customers].[customerID].[All]" allUniqueName="[Customers].[customerID].[All]" dimensionUniqueName="[Customers]" displayFolder="" count="2"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cacheHierarchy uniqueName="[Customers].[contactName]" caption="contactName" attribute="1" defaultMemberUniqueName="[Customers].[contactName].[All]" allUniqueName="[Customers].[contactName].[All]" dimensionUniqueName="[Customers]" displayFolder="" count="2" memberValueDatatype="130" unbalanced="0"/>
    <cacheHierarchy uniqueName="[Customers].[contactTitle]" caption="contactTitle" attribute="1" defaultMemberUniqueName="[Customers].[contactTitle].[All]" allUniqueName="[Customers].[contactTitl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Employees].[employeeID]" caption="employeeID" attribute="1" defaultMemberUniqueName="[Employees].[employeeID].[All]" allUniqueName="[Employees].[employeeID].[All]" dimensionUniqueName="[Employees]" displayFolder="" count="2" memberValueDatatype="20"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2" memberValueDatatype="130" unbalanced="0"/>
    <cacheHierarchy uniqueName="[Employees].[city]" caption="city" attribute="1" defaultMemberUniqueName="[Employees].[city].[All]" allUniqueName="[Employees].[city].[All]" dimensionUniqueName="[Employees]" displayFolder="" count="2" memberValueDatatype="130" unbalanced="0"/>
    <cacheHierarchy uniqueName="[Employees].[country]" caption="country" attribute="1" defaultMemberUniqueName="[Employees].[country].[All]" allUniqueName="[Employees].[country].[All]" dimensionUniqueName="[Employees]" displayFolder="" count="2" memberValueDatatype="130" unbalanced="0"/>
    <cacheHierarchy uniqueName="[Employees].[reportsTo]" caption="reportsTo" attribute="1" defaultMemberUniqueName="[Employees].[reportsTo].[All]" allUniqueName="[Employees].[reportsTo].[All]" dimensionUniqueName="[Employees]" displayFolder="" count="2" memberValueDatatype="20" unbalanced="0"/>
    <cacheHierarchy uniqueName="[OrderDetails].[orderID]" caption="orderID" attribute="1" defaultMemberUniqueName="[OrderDetails].[orderID].[All]" allUniqueName="[OrderDetails].[orderID].[All]" dimensionUniqueName="[OrderDetails]" displayFolder="" count="2" memberValueDatatype="20" unbalanced="0"/>
    <cacheHierarchy uniqueName="[OrderDetails].[productID]" caption="productID" attribute="1" defaultMemberUniqueName="[OrderDetails].[productID].[All]" allUniqueName="[OrderDetails].[productID].[All]" dimensionUniqueName="[OrderDetails]" displayFolder="" count="2" memberValueDatatype="20" unbalanced="0"/>
    <cacheHierarchy uniqueName="[OrderDetails].[ProductName]" caption="ProductName" attribute="1" defaultMemberUniqueName="[OrderDetails].[ProductName].[All]" allUniqueName="[OrderDetails].[ProductName].[All]" dimensionUniqueName="[OrderDetails]" displayFolder="" count="2" memberValueDatatype="130" unbalanced="0"/>
    <cacheHierarchy uniqueName="[OrderDetails].[unitPrice]" caption="unitPrice" attribute="1" defaultMemberUniqueName="[OrderDetails].[unitPrice].[All]" allUniqueName="[OrderDetails].[unitPrice].[All]" dimensionUniqueName="[OrderDetails]" displayFolder="" count="2" memberValueDatatype="5" unbalanced="0"/>
    <cacheHierarchy uniqueName="[OrderDetails].[quantity]" caption="quantity" attribute="1" defaultMemberUniqueName="[OrderDetails].[quantity].[All]" allUniqueName="[OrderDetails].[quantity].[All]" dimensionUniqueName="[OrderDetails]" displayFolder="" count="2" memberValueDatatype="20" unbalanced="0"/>
    <cacheHierarchy uniqueName="[OrderDetails].[discount]" caption="discount" attribute="1" defaultMemberUniqueName="[OrderDetails].[discount].[All]" allUniqueName="[OrderDetails].[discount].[All]" dimensionUniqueName="[OrderDetails]" displayFolder="" count="2" memberValueDatatype="5" unbalanced="0"/>
    <cacheHierarchy uniqueName="[OrderDetails].[Total]" caption="Total" attribute="1" defaultMemberUniqueName="[OrderDetails].[Total].[All]" allUniqueName="[OrderDetails].[Total].[All]" dimensionUniqueName="[OrderDetails]" displayFolder="" count="2"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2" memberValueDatatype="20" unbalanced="0"/>
    <cacheHierarchy uniqueName="[Orders].[customerID]" caption="customerID" attribute="1" defaultMemberUniqueName="[Orders].[customerID].[All]" allUniqueName="[Orders].[customerID].[All]" dimensionUniqueName="[Orders]" displayFolder="" count="2" memberValueDatatype="130" unbalanced="0"/>
    <cacheHierarchy uniqueName="[Orders].[employeeID]" caption="employeeID" attribute="1" defaultMemberUniqueName="[Orders].[employeeID].[All]" allUniqueName="[Orders].[employeeID].[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 caption="shippedDate" attribute="1" time="1" defaultMemberUniqueName="[Orders].[shippedDate].[All]" allUniqueName="[Orders].[shippedDate].[All]" dimensionUniqueName="[Orders]" displayFolder="" count="2" memberValueDatatype="7" unbalanced="0"/>
    <cacheHierarchy uniqueName="[Orders].[shipperID]" caption="shipperID" attribute="1" defaultMemberUniqueName="[Orders].[shipperID].[All]" allUniqueName="[Orders].[shipperID].[All]" dimensionUniqueName="[Orders]" displayFolder="" count="2" memberValueDatatype="20" unbalanced="0"/>
    <cacheHierarchy uniqueName="[Orders].[freight]" caption="freight" attribute="1" defaultMemberUniqueName="[Orders].[freight].[All]" allUniqueName="[Orders].[freight].[All]" dimensionUniqueName="[Orders]" displayFolder="" count="2" memberValueDatatype="5" unbalanced="0"/>
    <cacheHierarchy uniqueName="[Orders].[Total (No Shipping)]" caption="Total (No Shipping)" attribute="1" defaultMemberUniqueName="[Orders].[Total (No Shipping)].[All]" allUniqueName="[Orders].[Total (No Shipping)].[All]" dimensionUniqueName="[Orders]" displayFolder="" count="2" memberValueDatatype="5" unbalanced="0"/>
    <cacheHierarchy uniqueName="[Orders].[Total + Shipping]" caption="Total + Shipping" attribute="1" defaultMemberUniqueName="[Orders].[Total + Shipping].[All]" allUniqueName="[Orders].[Total + Shipping].[All]" dimensionUniqueName="[Orders]" displayFolder="" count="2"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1"/>
      </fieldsUsage>
    </cacheHierarchy>
    <cacheHierarchy uniqueName="[Orders].[Order Day]" caption="Order Day" attribute="1" defaultMemberUniqueName="[Orders].[Order Day].[All]" allUniqueName="[Orders].[Order Day].[All]" dimensionUniqueName="[Orders]" displayFolder="" count="2" memberValueDatatype="130" unbalanced="0"/>
    <cacheHierarchy uniqueName="[Orders].[Shipped Month]" caption="Shipped Month" attribute="1" defaultMemberUniqueName="[Orders].[Shipped Month].[All]" allUniqueName="[Orders].[Shipped Month].[All]" dimensionUniqueName="[Orders]" displayFolder="" count="2" memberValueDatatype="130" unbalanced="0"/>
    <cacheHierarchy uniqueName="[Orders].[Shipped Day]" caption="Shipped Day" attribute="1" defaultMemberUniqueName="[Orders].[Shipped Day].[All]" allUniqueName="[Orders].[Shipped Day].[All]" dimensionUniqueName="[Orders]" displayFolder="" count="2" memberValueDatatype="130" unbalanced="0"/>
    <cacheHierarchy uniqueName="[Orders].[Delivery Time in Days]" caption="Delivery Time in Days" attribute="1" defaultMemberUniqueName="[Orders].[Delivery Time in Days].[All]" allUniqueName="[Orders].[Delivery Time in Days].[All]" dimensionUniqueName="[Orders]" displayFolder="" count="2"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2"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2"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2" memberValueDatatype="130" unbalanced="0"/>
    <cacheHierarchy uniqueName="[Orders].[Shipping Status]" caption="Shipping Status" attribute="1" defaultMemberUniqueName="[Orders].[Shipping Status].[All]" allUniqueName="[Orders].[Shipping Status].[All]" dimensionUniqueName="[Orders]" displayFolder="" count="2" memberValueDatatype="130" unbalanced="0"/>
    <cacheHierarchy uniqueName="[Products].[productID]" caption="productID" attribute="1" defaultMemberUniqueName="[Products].[productID].[All]" allUniqueName="[Products].[productID].[All]" dimensionUniqueName="[Products]" displayFolder="" count="2" memberValueDatatype="2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quantityPerUnit]" caption="quantityPerUnit" attribute="1" defaultMemberUniqueName="[Products].[quantityPerUnit].[All]" allUniqueName="[Products].[quantityPerUnit].[All]" dimensionUniqueName="[Products]" displayFolder="" count="2" memberValueDatatype="130" unbalanced="0"/>
    <cacheHierarchy uniqueName="[Products].[unitPrice]" caption="unitPrice" attribute="1" defaultMemberUniqueName="[Products].[unitPrice].[All]" allUniqueName="[Products].[unitPrice].[All]" dimensionUniqueName="[Products]" displayFolder="" count="2" memberValueDatatype="5" unbalanced="0"/>
    <cacheHierarchy uniqueName="[Products].[discontinued]" caption="discontinued" attribute="1" defaultMemberUniqueName="[Products].[discontinued].[All]" allUniqueName="[Products].[discontinued].[All]" dimensionUniqueName="[Products]" displayFolder="" count="2" memberValueDatatype="20" unbalanced="0"/>
    <cacheHierarchy uniqueName="[Products].[categoryID]" caption="categoryID" attribute="1" defaultMemberUniqueName="[Products].[categoryID].[All]" allUniqueName="[Products].[categoryID].[All]" dimensionUniqueName="[Products]" displayFolder="" count="2" memberValueDatatype="20" unbalanced="0"/>
    <cacheHierarchy uniqueName="[Products].[Category Name]" caption="Category Name" attribute="1" defaultMemberUniqueName="[Products].[Category Name].[All]" allUniqueName="[Products].[Category Name].[All]" dimensionUniqueName="[Products]" displayFolder="" count="2" memberValueDatatype="130" unbalanced="0"/>
    <cacheHierarchy uniqueName="[Shippers].[shipperID]" caption="shipperID" attribute="1" defaultMemberUniqueName="[Shippers].[shipperID].[All]" allUniqueName="[Shippers].[shipperID].[All]" dimensionUniqueName="[Shippers]" displayFolder="" count="2" memberValueDatatype="20" unbalanced="0"/>
    <cacheHierarchy uniqueName="[Shippers].[companyName]" caption="companyName" attribute="1" defaultMemberUniqueName="[Shippers].[companyName].[All]" allUniqueName="[Shippers].[companyName].[All]" dimensionUniqueName="[Shippers]" displayFolder="" count="2"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7685182" backgroundQuery="1" createdVersion="8" refreshedVersion="8" minRefreshableVersion="3" recordCount="0" supportSubquery="1" supportAdvancedDrill="1" xr:uid="{E20DCC23-9241-453D-AB36-1D11EBCE677B}">
  <cacheSource type="external" connectionId="1"/>
  <cacheFields count="3">
    <cacheField name="[Orders].[customerID].[customerID]" caption="customerID" numFmtId="0" hierarchy="24"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Measures].[Count of orderID]" caption="Count of orderID" numFmtId="0" hierarchy="67"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2" memberValueDatatype="130" unbalanced="0">
      <fieldsUsage count="2">
        <fieldUsage x="-1"/>
        <fieldUsage x="0"/>
      </fieldsUsage>
    </cacheHierarchy>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8032405" backgroundQuery="1" createdVersion="8" refreshedVersion="8" minRefreshableVersion="3" recordCount="0" supportSubquery="1" supportAdvancedDrill="1" xr:uid="{674C2AAA-B6FE-4228-9573-C486D6743E43}">
  <cacheSource type="external" connectionId="1"/>
  <cacheFields count="3">
    <cacheField name="[Orders].[customerID].[customerID]" caption="customerID" numFmtId="0" hierarchy="24" level="1">
      <sharedItems count="5">
        <s v="ERNSH"/>
        <s v="HUNGO"/>
        <s v="QUICK"/>
        <s v="RATTC"/>
        <s v="SAVEA"/>
      </sharedItems>
    </cacheField>
    <cacheField name="[Measures].[Sum of Total (No Shipping)]" caption="Sum of Total (No Shipping)" numFmtId="0" hierarchy="65"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2" memberValueDatatype="130" unbalanced="0">
      <fieldsUsage count="2">
        <fieldUsage x="-1"/>
        <fieldUsage x="0"/>
      </fieldsUsage>
    </cacheHierarchy>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8032405" backgroundQuery="1" createdVersion="8" refreshedVersion="8" minRefreshableVersion="3" recordCount="0" supportSubquery="1" supportAdvancedDrill="1" xr:uid="{EF488156-A9BE-44D7-B7AB-0554677DF408}">
  <cacheSource type="external" connectionId="1"/>
  <cacheFields count="2">
    <cacheField name="[Measures].[Distinct Count of customerID]" caption="Distinct Count of customerID" numFmtId="0" hierarchy="73"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1"/>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8495367" backgroundQuery="1" createdVersion="8" refreshedVersion="8" minRefreshableVersion="3" recordCount="0" supportSubquery="1" supportAdvancedDrill="1" xr:uid="{5D7836C7-C0EF-4172-9197-879E1953574C}">
  <cacheSource type="external" connectionId="1"/>
  <cacheFields count="3">
    <cacheField name="[Orders].[shipperID].[shipperID]" caption="shipperID" numFmtId="0" hierarchy="29"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Orders].[shipperID].&amp;[1]"/>
            <x15:cachedUniqueName index="1" name="[Orders].[shipperID].&amp;[2]"/>
            <x15:cachedUniqueName index="2" name="[Orders].[shipperID].&amp;[3]"/>
          </x15:cachedUniqueNames>
        </ext>
      </extLst>
    </cacheField>
    <cacheField name="[Measures].[Average of freight]" caption="Average of freight" numFmtId="0" hierarchy="76"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2" memberValueDatatype="20" unbalanced="0">
      <fieldsUsage count="2">
        <fieldUsage x="-1"/>
        <fieldUsage x="0"/>
      </fieldsUsage>
    </cacheHierarchy>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884259" backgroundQuery="1" createdVersion="8" refreshedVersion="8" minRefreshableVersion="3" recordCount="0" supportSubquery="1" supportAdvancedDrill="1" xr:uid="{E2036EC7-20D6-47C4-88DC-F4BC71692104}">
  <cacheSource type="external" connectionId="1"/>
  <cacheFields count="5">
    <cacheField name="[Orders].[customerID].[customerID]" caption="customerID" numFmtId="0" hierarchy="24" level="1">
      <sharedItems count="5">
        <s v="ERNSH"/>
        <s v="HUNGO"/>
        <s v="QUICK"/>
        <s v="RATTC"/>
        <s v="SAVEA"/>
      </sharedItems>
    </cacheField>
    <cacheField name="[Measures].[Sum of Total (No Shipping)]" caption="Sum of Total (No Shipping)" numFmtId="0" hierarchy="65" level="32767"/>
    <cacheField name="[Measures].[Count of orderID]" caption="Count of orderID" numFmtId="0" hierarchy="67" level="32767"/>
    <cacheField name="[Measures].[CLV Estimate]" caption="CLV Estimate" numFmtId="0" hierarchy="53"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4"/>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2" memberValueDatatype="130" unbalanced="0">
      <fieldsUsage count="2">
        <fieldUsage x="-1"/>
        <fieldUsage x="0"/>
      </fieldsUsage>
    </cacheHierarchy>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oneField="1">
      <fieldsUsage count="1">
        <fieldUsage x="3"/>
      </fieldsUsage>
    </cacheHierarchy>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9189814" backgroundQuery="1" createdVersion="8" refreshedVersion="8" minRefreshableVersion="3" recordCount="0" supportSubquery="1" supportAdvancedDrill="1" xr:uid="{D86AA200-8997-4614-878B-55115FA8B5CB}">
  <cacheSource type="external" connectionId="1"/>
  <cacheFields count="3">
    <cacheField name="[Measures].[Sum of Total (No Shipping)]" caption="Sum of Total (No Shipping)" numFmtId="0" hierarchy="65" level="32767"/>
    <cacheField name="[Orders].[EmployeeName].[EmployeeName]" caption="EmployeeName" numFmtId="0" hierarchy="40" level="1">
      <sharedItems count="9">
        <s v="Andrew Fuller"/>
        <s v="Anne Dodsworth"/>
        <s v="Janet Leverling"/>
        <s v="Laura Callahan"/>
        <s v="Margaret Peacock"/>
        <s v="Michael Suyama"/>
        <s v="Nancy Davolio"/>
        <s v="Robert King"/>
        <s v="Steven Buchanan"/>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fieldsUsage count="2">
        <fieldUsage x="-1"/>
        <fieldUsage x="1"/>
      </fieldsUsage>
    </cacheHierarchy>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9537037" backgroundQuery="1" createdVersion="8" refreshedVersion="8" minRefreshableVersion="3" recordCount="0" supportSubquery="1" supportAdvancedDrill="1" xr:uid="{EC4F8565-81C2-463B-BDDA-BF6B521422FB}">
  <cacheSource type="external" connectionId="1"/>
  <cacheFields count="3">
    <cacheField name="[Orders].[employeeID].[employeeID]" caption="employeeID" numFmtId="0" hierarchy="25" level="1">
      <sharedItems containsSemiMixedTypes="0" containsString="0" containsNumber="1" containsInteger="1" minValue="1" maxValue="9" count="9">
        <n v="1"/>
        <n v="2"/>
        <n v="3"/>
        <n v="4"/>
        <n v="5"/>
        <n v="6"/>
        <n v="7"/>
        <n v="8"/>
        <n v="9"/>
      </sharedItems>
      <extLst>
        <ext xmlns:x15="http://schemas.microsoft.com/office/spreadsheetml/2010/11/main" uri="{4F2E5C28-24EA-4eb8-9CBF-B6C8F9C3D259}">
          <x15:cachedUniqueNames>
            <x15:cachedUniqueName index="0" name="[Orders].[employeeID].&amp;[1]"/>
            <x15:cachedUniqueName index="1" name="[Orders].[employeeID].&amp;[2]"/>
            <x15:cachedUniqueName index="2" name="[Orders].[employeeID].&amp;[3]"/>
            <x15:cachedUniqueName index="3" name="[Orders].[employeeID].&amp;[4]"/>
            <x15:cachedUniqueName index="4" name="[Orders].[employeeID].&amp;[5]"/>
            <x15:cachedUniqueName index="5" name="[Orders].[employeeID].&amp;[6]"/>
            <x15:cachedUniqueName index="6" name="[Orders].[employeeID].&amp;[7]"/>
            <x15:cachedUniqueName index="7" name="[Orders].[employeeID].&amp;[8]"/>
            <x15:cachedUniqueName index="8" name="[Orders].[employeeID].&amp;[9]"/>
          </x15:cachedUniqueNames>
        </ext>
      </extLst>
    </cacheField>
    <cacheField name="[Measures].[Average of Total (No Shipping)]" caption="Average of Total (No Shipping)" numFmtId="0" hierarchy="70"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2" memberValueDatatype="20" unbalanced="0">
      <fieldsUsage count="2">
        <fieldUsage x="-1"/>
        <fieldUsage x="0"/>
      </fieldsUsage>
    </cacheHierarchy>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4988426" backgroundQuery="1" createdVersion="8" refreshedVersion="8" minRefreshableVersion="3" recordCount="0" supportSubquery="1" supportAdvancedDrill="1" xr:uid="{9D24E8BC-42CC-4717-9C9A-2F7583673FBA}">
  <cacheSource type="external" connectionId="1"/>
  <cacheFields count="3">
    <cacheField name="[Measures].[Sum of orderID]" caption="Sum of orderID" numFmtId="0" hierarchy="66" level="32767"/>
    <cacheField name="[Orders].[EmployeeName].[EmployeeName]" caption="EmployeeName" numFmtId="0" hierarchy="40" level="1">
      <sharedItems count="9">
        <s v="Andrew Fuller"/>
        <s v="Anne Dodsworth"/>
        <s v="Janet Leverling"/>
        <s v="Laura Callahan"/>
        <s v="Margaret Peacock"/>
        <s v="Michael Suyama"/>
        <s v="Nancy Davolio"/>
        <s v="Robert King"/>
        <s v="Steven Buchanan"/>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fieldsUsage count="2">
        <fieldUsage x="-1"/>
        <fieldUsage x="1"/>
      </fieldsUsage>
    </cacheHierarchy>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0347222" backgroundQuery="1" createdVersion="8" refreshedVersion="8" minRefreshableVersion="3" recordCount="0" supportSubquery="1" supportAdvancedDrill="1" xr:uid="{4E6F0B17-A892-4EEB-AF77-7E4D0B754E66}">
  <cacheSource type="external" connectionId="1"/>
  <cacheFields count="3">
    <cacheField name="[Orders].[employeeID].[employeeID]" caption="employeeID" numFmtId="0" hierarchy="25" level="1">
      <sharedItems containsSemiMixedTypes="0" containsString="0" containsNumber="1" containsInteger="1" minValue="1" maxValue="9" count="9">
        <n v="1"/>
        <n v="2"/>
        <n v="3"/>
        <n v="4"/>
        <n v="5"/>
        <n v="6"/>
        <n v="7"/>
        <n v="8"/>
        <n v="9"/>
      </sharedItems>
      <extLst>
        <ext xmlns:x15="http://schemas.microsoft.com/office/spreadsheetml/2010/11/main" uri="{4F2E5C28-24EA-4eb8-9CBF-B6C8F9C3D259}">
          <x15:cachedUniqueNames>
            <x15:cachedUniqueName index="0" name="[Orders].[employeeID].&amp;[1]"/>
            <x15:cachedUniqueName index="1" name="[Orders].[employeeID].&amp;[2]"/>
            <x15:cachedUniqueName index="2" name="[Orders].[employeeID].&amp;[3]"/>
            <x15:cachedUniqueName index="3" name="[Orders].[employeeID].&amp;[4]"/>
            <x15:cachedUniqueName index="4" name="[Orders].[employeeID].&amp;[5]"/>
            <x15:cachedUniqueName index="5" name="[Orders].[employeeID].&amp;[6]"/>
            <x15:cachedUniqueName index="6" name="[Orders].[employeeID].&amp;[7]"/>
            <x15:cachedUniqueName index="7" name="[Orders].[employeeID].&amp;[8]"/>
            <x15:cachedUniqueName index="8" name="[Orders].[employeeID].&amp;[9]"/>
          </x15:cachedUniqueNames>
        </ext>
      </extLst>
    </cacheField>
    <cacheField name="[Measures].[Sum of Total (No Shipping)]" caption="Sum of Total (No Shipping)" numFmtId="0" hierarchy="65"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2" memberValueDatatype="20" unbalanced="0">
      <fieldsUsage count="2">
        <fieldUsage x="-1"/>
        <fieldUsage x="0"/>
      </fieldsUsage>
    </cacheHierarchy>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0694445" backgroundQuery="1" createdVersion="8" refreshedVersion="8" minRefreshableVersion="3" recordCount="0" supportSubquery="1" supportAdvancedDrill="1" xr:uid="{7EC08BA7-D750-43E9-91CE-92EDC010A7A2}">
  <cacheSource type="external" connectionId="1"/>
  <cacheFields count="3">
    <cacheField name="[Measures].[Count of orderID]" caption="Count of orderID" numFmtId="0" hierarchy="67" level="32767"/>
    <cacheField name="[Orders].[employeeID].[employeeID]" caption="employeeID" numFmtId="0" hierarchy="25" level="1">
      <sharedItems containsSemiMixedTypes="0" containsString="0" containsNumber="1" containsInteger="1" minValue="1" maxValue="9" count="9">
        <n v="1"/>
        <n v="2"/>
        <n v="3"/>
        <n v="4"/>
        <n v="5"/>
        <n v="6"/>
        <n v="7"/>
        <n v="8"/>
        <n v="9"/>
      </sharedItems>
      <extLst>
        <ext xmlns:x15="http://schemas.microsoft.com/office/spreadsheetml/2010/11/main" uri="{4F2E5C28-24EA-4eb8-9CBF-B6C8F9C3D259}">
          <x15:cachedUniqueNames>
            <x15:cachedUniqueName index="0" name="[Orders].[employeeID].&amp;[1]"/>
            <x15:cachedUniqueName index="1" name="[Orders].[employeeID].&amp;[2]"/>
            <x15:cachedUniqueName index="2" name="[Orders].[employeeID].&amp;[3]"/>
            <x15:cachedUniqueName index="3" name="[Orders].[employeeID].&amp;[4]"/>
            <x15:cachedUniqueName index="4" name="[Orders].[employeeID].&amp;[5]"/>
            <x15:cachedUniqueName index="5" name="[Orders].[employeeID].&amp;[6]"/>
            <x15:cachedUniqueName index="6" name="[Orders].[employeeID].&amp;[7]"/>
            <x15:cachedUniqueName index="7" name="[Orders].[employeeID].&amp;[8]"/>
            <x15:cachedUniqueName index="8" name="[Orders].[employeeID].&amp;[9]"/>
          </x15:cachedUniqueNames>
        </ext>
      </extLst>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2" memberValueDatatype="20" unbalanced="0">
      <fieldsUsage count="2">
        <fieldUsage x="-1"/>
        <fieldUsage x="1"/>
      </fieldsUsage>
    </cacheHierarchy>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0694445" backgroundQuery="1" createdVersion="8" refreshedVersion="8" minRefreshableVersion="3" recordCount="0" supportSubquery="1" supportAdvancedDrill="1" xr:uid="{9AA91407-706E-40A8-AF49-C955A4491A73}">
  <cacheSource type="external" connectionId="1"/>
  <cacheFields count="3">
    <cacheField name="[Orders].[Order Month].[Order Month]" caption="Order Month" numFmtId="0" hierarchy="33" level="1">
      <sharedItems count="12">
        <s v="Apr"/>
        <s v="Aug"/>
        <s v="Dec"/>
        <s v="Feb"/>
        <s v="Jan"/>
        <s v="Jul"/>
        <s v="Jun"/>
        <s v="Mar"/>
        <s v="May"/>
        <s v="Nov"/>
        <s v="Oct"/>
        <s v="Sep"/>
      </sharedItems>
    </cacheField>
    <cacheField name="[Measures].[Average of Total (No Shipping)]" caption="Average of Total (No Shipping)" numFmtId="0" hierarchy="70"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1041669" backgroundQuery="1" createdVersion="8" refreshedVersion="8" minRefreshableVersion="3" recordCount="0" supportSubquery="1" supportAdvancedDrill="1" xr:uid="{70CE254A-BCF5-4AC1-A1ED-3D7F89229B09}">
  <cacheSource type="external" connectionId="1"/>
  <cacheFields count="3">
    <cacheField name="[Orders].[Order Month].[Order Month]" caption="Order Month" numFmtId="0" hierarchy="33" level="1">
      <sharedItems count="12">
        <s v="Apr"/>
        <s v="Aug"/>
        <s v="Dec"/>
        <s v="Feb"/>
        <s v="Jan"/>
        <s v="Jul"/>
        <s v="Jun"/>
        <s v="Mar"/>
        <s v="May"/>
        <s v="Nov"/>
        <s v="Oct"/>
        <s v="Sep"/>
      </sharedItems>
    </cacheField>
    <cacheField name="[Measures].[Count of orderID]" caption="Count of orderID" numFmtId="0" hierarchy="67"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1388892" backgroundQuery="1" createdVersion="8" refreshedVersion="8" minRefreshableVersion="3" recordCount="0" supportSubquery="1" supportAdvancedDrill="1" xr:uid="{3744E509-F243-4644-BAB1-04156DBA3416}">
  <cacheSource type="external" connectionId="1"/>
  <cacheFields count="4">
    <cacheField name="[Orders].[Order Month].[Order Month]" caption="Order Month" numFmtId="0" hierarchy="33" level="1">
      <sharedItems count="12">
        <s v="Apr"/>
        <s v="Aug"/>
        <s v="Dec"/>
        <s v="Feb"/>
        <s v="Jan"/>
        <s v="Jul"/>
        <s v="Jun"/>
        <s v="Mar"/>
        <s v="May"/>
        <s v="Nov"/>
        <s v="Oct"/>
        <s v="Sep"/>
      </sharedItems>
    </cacheField>
    <cacheField name="[Measures].[Sum of Total]" caption="Sum of Total" numFmtId="0" hierarchy="64" level="32767"/>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2"/>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3"/>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1736108" backgroundQuery="1" createdVersion="8" refreshedVersion="8" minRefreshableVersion="3" recordCount="0" supportSubquery="1" supportAdvancedDrill="1" xr:uid="{BC05AD86-BABA-4568-8DD0-2959BE2BB42D}">
  <cacheSource type="external" connectionId="1"/>
  <cacheFields count="4">
    <cacheField name="[Orders].[Order Month].[Order Month]" caption="Order Month" numFmtId="0" hierarchy="33" level="1">
      <sharedItems count="12">
        <s v="Apr"/>
        <s v="Aug"/>
        <s v="Dec"/>
        <s v="Feb"/>
        <s v="Jan"/>
        <s v="Jul"/>
        <s v="Jun"/>
        <s v="Mar"/>
        <s v="May"/>
        <s v="Nov"/>
        <s v="Oct"/>
        <s v="Sep"/>
      </sharedItems>
    </cacheField>
    <cacheField name="[Measures].[Sum of Total]" caption="Sum of Total" numFmtId="0" hierarchy="64" level="32767"/>
    <cacheField name="[Customers].[country].[country]" caption="country" numFmtId="0" hierarchy="8" level="1">
      <sharedItems count="3">
        <s v="Austria"/>
        <s v="Germany"/>
        <s v="USA"/>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2"/>
      </fieldsUsage>
    </cacheHierarchy>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3"/>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2083331" backgroundQuery="1" createdVersion="8" refreshedVersion="8" minRefreshableVersion="3" recordCount="0" supportSubquery="1" supportAdvancedDrill="1" xr:uid="{467E9A6C-3DC9-442F-B528-DC66008B7EF9}">
  <cacheSource type="external" connectionId="1"/>
  <cacheFields count="4">
    <cacheField name="[Orders].[Order Month].[Order Month]" caption="Order Month" numFmtId="0" hierarchy="33" level="1">
      <sharedItems count="12">
        <s v="Apr"/>
        <s v="Aug"/>
        <s v="Dec"/>
        <s v="Feb"/>
        <s v="Jan"/>
        <s v="Jul"/>
        <s v="Jun"/>
        <s v="Mar"/>
        <s v="May"/>
        <s v="Nov"/>
        <s v="Oct"/>
        <s v="Sep"/>
      </sharedItems>
    </cacheField>
    <cacheField name="[Measures].[Sum of Total]" caption="Sum of Total" numFmtId="0" hierarchy="64" level="32767"/>
    <cacheField name="[Products].[productName].[productName]" caption="productName" numFmtId="0" hierarchy="45" level="1">
      <sharedItems count="5">
        <s v="Camembert Pierrot"/>
        <s v="Côte de Blaye"/>
        <s v="Raclette Courdavault"/>
        <s v="Tarte au sucre"/>
        <s v="Thüringer Rostbratwurst"/>
      </sharedItems>
    </cacheField>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3"/>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2" memberValueDatatype="130" unbalanced="0">
      <fieldsUsage count="2">
        <fieldUsage x="-1"/>
        <fieldUsage x="0"/>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2199077" backgroundQuery="1" createdVersion="8" refreshedVersion="8" minRefreshableVersion="3" recordCount="0" supportSubquery="1" supportAdvancedDrill="1" xr:uid="{624D4FC0-85A4-481F-BB7D-E43404CBEE67}">
  <cacheSource type="external" connectionId="1"/>
  <cacheFields count="2">
    <cacheField name="[Measures].[AVG Delivery Time]" caption="AVG Delivery Time" numFmtId="0" hierarchy="54"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1"/>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oneField="1">
      <fieldsUsage count="1">
        <fieldUsage x="0"/>
      </fieldsUsage>
    </cacheHierarchy>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5952546293" backgroundQuery="1" createdVersion="8" refreshedVersion="8" minRefreshableVersion="3" recordCount="0" supportSubquery="1" supportAdvancedDrill="1" xr:uid="{039EAD65-72A8-4F35-A402-759926697C32}">
  <cacheSource type="external" connectionId="1"/>
  <cacheFields count="3">
    <cacheField name="[Orders].[shipperID].[shipperID]" caption="shipperID" numFmtId="0" hierarchy="29"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Orders].[shipperID].&amp;[1]"/>
            <x15:cachedUniqueName index="1" name="[Orders].[shipperID].&amp;[2]"/>
            <x15:cachedUniqueName index="2" name="[Orders].[shipperID].&amp;[3]"/>
          </x15:cachedUniqueNames>
        </ext>
      </extLst>
    </cacheField>
    <cacheField name="[Measures].[Count of orderID]" caption="Count of orderID" numFmtId="0" hierarchy="67" level="32767"/>
    <cacheField name="[OrderDetails].[Category Name].[Category Name]" caption="Category Name" numFmtId="0" hierarchy="22" level="1">
      <sharedItems containsSemiMixedTypes="0" containsNonDate="0" containsString="0"/>
    </cacheField>
  </cacheFields>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fieldsUsage count="2">
        <fieldUsage x="-1"/>
        <fieldUsage x="2"/>
      </fieldsUsage>
    </cacheHierarchy>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2" memberValueDatatype="20" unbalanced="0">
      <fieldsUsage count="2">
        <fieldUsage x="-1"/>
        <fieldUsage x="0"/>
      </fieldsUsage>
    </cacheHierarchy>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dimensions count="8">
    <dimension name="Categories" uniqueName="[Categories]" caption="Categories"/>
    <dimension name="Customers" uniqueName="[Customers]" caption="Customers"/>
    <dimension name="Employees" uniqueName="[Employees]" caption="Employees"/>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s>
  <measureGroups count="7">
    <measureGroup name="Categories" caption="Categories"/>
    <measureGroup name="Customers" caption="Customers"/>
    <measureGroup name="Employees" caption="Employees"/>
    <measureGroup name="OrderDetails" caption="OrderDetails"/>
    <measureGroup name="Orders" caption="Orders"/>
    <measureGroup name="Products" caption="Products"/>
    <measureGroup name="Shippers" caption="Shippers"/>
  </measureGroups>
  <maps count="17">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4" dimension="1"/>
    <map measureGroup="4" dimension="2"/>
    <map measureGroup="4" dimension="5"/>
    <map measureGroup="4" dimension="7"/>
    <map measureGroup="5" dimension="0"/>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4413078706" backgroundQuery="1" createdVersion="3" refreshedVersion="8" minRefreshableVersion="3" recordCount="0" supportSubquery="1" supportAdvancedDrill="1" xr:uid="{53F25097-77E3-47BC-9EDE-A8DEC87F7A4F}">
  <cacheSource type="external" connectionId="1">
    <extLst>
      <ext xmlns:x14="http://schemas.microsoft.com/office/spreadsheetml/2009/9/main" uri="{F057638F-6D5F-4e77-A914-E7F072B9BCA8}">
        <x14:sourceConnection name="ThisWorkbookDataModel"/>
      </ext>
    </extLst>
  </cacheSource>
  <cacheFields count="0"/>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0" memberValueDatatype="13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2" memberValueDatatype="130" unbalanced="0"/>
    <cacheHierarchy uniqueName="[Orders].[CustomerName (Company)]" caption="CustomerName (Company)" attribute="1" defaultMemberUniqueName="[Orders].[CustomerName (Company)].[All]" allUniqueName="[Orders].[CustomerName (Company)].[All]" dimensionUniqueName="[Orders]" displayFolder="" count="2"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577700712"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4683796295" backgroundQuery="1" createdVersion="3" refreshedVersion="8" minRefreshableVersion="3" recordCount="0" supportSubquery="1" supportAdvancedDrill="1" xr:uid="{B99CAF13-8A1A-48A5-8A50-2B653294A97E}">
  <cacheSource type="external" connectionId="1">
    <extLst>
      <ext xmlns:x14="http://schemas.microsoft.com/office/spreadsheetml/2009/9/main" uri="{F057638F-6D5F-4e77-A914-E7F072B9BCA8}">
        <x14:sourceConnection name="ThisWorkbookDataModel"/>
      </ext>
    </extLst>
  </cacheSource>
  <cacheFields count="0"/>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2" memberValueDatatype="13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0" memberValueDatatype="130" unbalanced="0"/>
    <cacheHierarchy uniqueName="[Orders].[CustomerName (Company)]" caption="CustomerName (Company)" attribute="1" defaultMemberUniqueName="[Orders].[CustomerName (Company)].[All]" allUniqueName="[Orders].[CustomerName (Company)].[All]" dimensionUniqueName="[Orders]" displayFolder="" count="0"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390430392"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abyte" refreshedDate="45868.004413425922" backgroundQuery="1" createdVersion="3" refreshedVersion="8" minRefreshableVersion="3" recordCount="0" supportSubquery="1" supportAdvancedDrill="1" xr:uid="{5F24AB99-BCB1-46CC-803D-C5A89E64C8BB}">
  <cacheSource type="external" connectionId="1">
    <extLst>
      <ext xmlns:x14="http://schemas.microsoft.com/office/spreadsheetml/2009/9/main" uri="{F057638F-6D5F-4e77-A914-E7F072B9BCA8}">
        <x14:sourceConnection name="ThisWorkbookDataModel"/>
      </ext>
    </extLst>
  </cacheSource>
  <cacheFields count="0"/>
  <cacheHierarchies count="77">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OrderDetails].[orderID]" caption="orderID" attribute="1" defaultMemberUniqueName="[OrderDetails].[orderID].[All]" allUniqueName="[OrderDetails].[orderID].[All]" dimensionUniqueName="[OrderDetails]" displayFolder="" count="0" memberValueDatatype="20" unbalanced="0"/>
    <cacheHierarchy uniqueName="[OrderDetails].[productID]" caption="productID" attribute="1" defaultMemberUniqueName="[OrderDetails].[productID].[All]" allUniqueName="[OrderDetails].[productID].[All]" dimensionUniqueName="[OrderDetails]" displayFolder="" count="0" memberValueDatatype="20" unbalanced="0"/>
    <cacheHierarchy uniqueName="[OrderDetails].[ProductName]" caption="ProductName" attribute="1" defaultMemberUniqueName="[OrderDetails].[ProductName].[All]" allUniqueName="[OrderDetails].[ProductName].[All]" dimensionUniqueName="[OrderDetails]" displayFolder="" count="0" memberValueDatatype="130" unbalanced="0"/>
    <cacheHierarchy uniqueName="[OrderDetails].[unitPrice]" caption="unitPrice" attribute="1" defaultMemberUniqueName="[OrderDetails].[unitPrice].[All]" allUniqueName="[OrderDetails].[unitPrice].[All]" dimensionUniqueName="[OrderDetails]" displayFolder="" count="0" memberValueDatatype="5" unbalanced="0"/>
    <cacheHierarchy uniqueName="[OrderDetails].[quantity]" caption="quantity" attribute="1" defaultMemberUniqueName="[OrderDetails].[quantity].[All]" allUniqueName="[OrderDetails].[quantity].[All]" dimensionUniqueName="[OrderDetails]" displayFolder="" count="0" memberValueDatatype="20" unbalanced="0"/>
    <cacheHierarchy uniqueName="[OrderDetails].[discount]" caption="discount" attribute="1" defaultMemberUniqueName="[OrderDetails].[discount].[All]" allUniqueName="[OrderDetails].[discount].[All]" dimensionUniqueName="[OrderDetails]" displayFolder="" count="0" memberValueDatatype="5" unbalanced="0"/>
    <cacheHierarchy uniqueName="[OrderDetails].[Total]" caption="Total" attribute="1" defaultMemberUniqueName="[OrderDetails].[Total].[All]" allUniqueName="[OrderDetails].[Total].[All]" dimensionUniqueName="[OrderDetails]" displayFolder="" count="0" memberValueDatatype="5" unbalanced="0"/>
    <cacheHierarchy uniqueName="[OrderDetails].[Category Name]" caption="Category Name" attribute="1" defaultMemberUniqueName="[OrderDetails].[Category Name].[All]" allUniqueName="[OrderDetails].[Category Name].[All]" dimensionUniqueName="[OrderDetails]" displayFolder="" count="0" memberValueDatatype="13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Total (No Shipping)]" caption="Total (No Shipping)" attribute="1" defaultMemberUniqueName="[Orders].[Total (No Shipping)].[All]" allUniqueName="[Orders].[Total (No Shipping)].[All]" dimensionUniqueName="[Orders]" displayFolder="" count="0" memberValueDatatype="5" unbalanced="0"/>
    <cacheHierarchy uniqueName="[Orders].[Total + Shipping]" caption="Total + Shipping" attribute="1" defaultMemberUniqueName="[Orders].[Total + Shipping].[All]" allUniqueName="[Orders].[Total + Shipping].[All]" dimensionUniqueName="[Orders]" displayFolder="" count="0" memberValueDatatype="5" unbalanced="0"/>
    <cacheHierarchy uniqueName="[Orders].[Order Month]" caption="Order Month" attribute="1" defaultMemberUniqueName="[Orders].[Order Month].[All]" allUniqueName="[Orders].[Order Month].[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Shipped Month]" caption="Shipped Month" attribute="1" defaultMemberUniqueName="[Orders].[Shipped Month].[All]" allUniqueName="[Orders].[Shipped Month].[All]" dimensionUniqueName="[Orders]" displayFolder="" count="0" memberValueDatatype="130" unbalanced="0"/>
    <cacheHierarchy uniqueName="[Orders].[Shipped Day]" caption="Shipped Day" attribute="1" defaultMemberUniqueName="[Orders].[Shipped Day].[All]" allUniqueName="[Orders].[Shipped Day].[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130" unbalanced="0"/>
    <cacheHierarchy uniqueName="[Orders].[Required Shipping Time in Days]" caption="Required Shipping Time in Days" attribute="1" defaultMemberUniqueName="[Orders].[Required Shipping Time in Days].[All]" allUniqueName="[Orders].[Required Shipping Time in Days].[All]" dimensionUniqueName="[Orders]" displayFolder="" count="0" memberValueDatatype="20" unbalanced="0"/>
    <cacheHierarchy uniqueName="[Orders].[Req_Shipp_Act_Shipp_Diff]" caption="Req_Shipp_Act_Shipp_Diff" attribute="1" defaultMemberUniqueName="[Orders].[Req_Shipp_Act_Shipp_Diff].[All]" allUniqueName="[Orders].[Req_Shipp_Act_Shipp_Diff].[All]" dimensionUniqueName="[Orders]" displayFolder="" count="0" memberValueDatatype="130" unbalanced="0"/>
    <cacheHierarchy uniqueName="[Orders].[EmployeeName]" caption="EmployeeName" attribute="1" defaultMemberUniqueName="[Orders].[EmployeeName].[All]" allUniqueName="[Orders].[EmployeeName].[All]" dimensionUniqueName="[Orders]" displayFolder="" count="0" memberValueDatatype="130" unbalanced="0"/>
    <cacheHierarchy uniqueName="[Orders].[CustomerName (Company)]" caption="CustomerName (Company)" attribute="1" defaultMemberUniqueName="[Orders].[CustomerName (Company)].[All]" allUniqueName="[Orders].[CustomerName (Company)].[All]" dimensionUniqueName="[Orders]" displayFolder="" count="0" memberValueDatatype="130" unbalanced="0"/>
    <cacheHierarchy uniqueName="[Orders].[ShipperName]" caption="ShipperName" attribute="1" defaultMemberUniqueName="[Orders].[ShipperName].[All]" allUniqueName="[Orders].[ShipperName].[All]" dimensionUniqueName="[Orders]" displayFolder="" count="0" memberValueDatatype="130" unbalanced="0"/>
    <cacheHierarchy uniqueName="[Orders].[Shipping Status]" caption="Shipping Status" attribute="1" defaultMemberUniqueName="[Orders].[Shipping Status].[All]" allUniqueName="[Orders].[Shipping Status].[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discontinued]" caption="discontinued" attribute="1" defaultMemberUniqueName="[Products].[discontinued].[All]" allUniqueName="[Products].[discontinued].[All]" dimensionUniqueName="[Products]" displayFolder="" count="0" memberValueDatatype="20"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Category Name]" caption="Category Name" attribute="1" defaultMemberUniqueName="[Products].[Category Name].[All]" allUniqueName="[Products].[Category Name].[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Measures].[CLV Estimate]" caption="CLV Estimate" measure="1" displayFolder="" measureGroup="Orders" count="0"/>
    <cacheHierarchy uniqueName="[Measures].[AVG Delivery Time]" caption="AVG Delivery Time" measure="1" displayFolder="" measureGroup="Orders" count="0"/>
    <cacheHierarchy uniqueName="[Measures].[__XL_Count Categories]" caption="__XL_Count Categories" measure="1" displayFolder="" measureGroup="Categorie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No measures defined]" caption="__No measures defined" measure="1" displayFolder="" count="0" hidden="1"/>
    <cacheHierarchy uniqueName="[Measures].[Sum of Total + Shipping]" caption="Sum of Total + Shipping" measure="1" displayFolder="" measureGroup="Orders" count="0" hidden="1">
      <extLst>
        <ext xmlns:x15="http://schemas.microsoft.com/office/spreadsheetml/2010/11/main" uri="{B97F6D7D-B522-45F9-BDA1-12C45D357490}">
          <x15:cacheHierarchy aggregatedColumn="32"/>
        </ext>
      </extLst>
    </cacheHierarchy>
    <cacheHierarchy uniqueName="[Measures].[Sum of Total]" caption="Sum of Total" measure="1" displayFolder="" measureGroup="OrderDetails" count="0" hidden="1">
      <extLst>
        <ext xmlns:x15="http://schemas.microsoft.com/office/spreadsheetml/2010/11/main" uri="{B97F6D7D-B522-45F9-BDA1-12C45D357490}">
          <x15:cacheHierarchy aggregatedColumn="21"/>
        </ext>
      </extLst>
    </cacheHierarchy>
    <cacheHierarchy uniqueName="[Measures].[Sum of Total (No Shipping)]" caption="Sum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23"/>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23"/>
        </ext>
      </extLst>
    </cacheHierarchy>
    <cacheHierarchy uniqueName="[Measures].[Sum of orderID 2]" caption="Sum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Count of orderID 2]" caption="Count of orderID 2" measure="1" displayFolder="" measureGroup="OrderDetails" count="0" hidden="1">
      <extLst>
        <ext xmlns:x15="http://schemas.microsoft.com/office/spreadsheetml/2010/11/main" uri="{B97F6D7D-B522-45F9-BDA1-12C45D357490}">
          <x15:cacheHierarchy aggregatedColumn="15"/>
        </ext>
      </extLst>
    </cacheHierarchy>
    <cacheHierarchy uniqueName="[Measures].[Average of Total (No Shipping)]" caption="Average of Total (No Shipping)" measure="1" displayFolder="" measureGroup="Orders" count="0" hidden="1">
      <extLst>
        <ext xmlns:x15="http://schemas.microsoft.com/office/spreadsheetml/2010/11/main" uri="{B97F6D7D-B522-45F9-BDA1-12C45D357490}">
          <x15:cacheHierarchy aggregatedColumn="31"/>
        </ext>
      </extLst>
    </cacheHierarchy>
    <cacheHierarchy uniqueName="[Measures].[Count of customerID]" caption="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customerID 2]" caption="Count of customerID 2" measure="1" displayFolder="" measureGroup="Customers" count="0" hidden="1">
      <extLst>
        <ext xmlns:x15="http://schemas.microsoft.com/office/spreadsheetml/2010/11/main" uri="{B97F6D7D-B522-45F9-BDA1-12C45D357490}">
          <x15:cacheHierarchy aggregatedColumn="3"/>
        </ext>
      </extLst>
    </cacheHierarchy>
    <cacheHierarchy uniqueName="[Measures].[Distinct Count of customerID]" caption="Distinct Count of customerID"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Time in Days]" caption="Count of Delivery Time in Days" measure="1" displayFolder="" measureGroup="Orders" count="0" hidden="1">
      <extLst>
        <ext xmlns:x15="http://schemas.microsoft.com/office/spreadsheetml/2010/11/main" uri="{B97F6D7D-B522-45F9-BDA1-12C45D357490}">
          <x15:cacheHierarchy aggregatedColumn="37"/>
        </ext>
      </extLst>
    </cacheHierarchy>
    <cacheHierarchy uniqueName="[Measures].[Sum of freight]" caption="Sum of freight" measure="1" displayFolder="" measureGroup="Orders" count="0" hidden="1">
      <extLst>
        <ext xmlns:x15="http://schemas.microsoft.com/office/spreadsheetml/2010/11/main" uri="{B97F6D7D-B522-45F9-BDA1-12C45D357490}">
          <x15:cacheHierarchy aggregatedColumn="30"/>
        </ext>
      </extLst>
    </cacheHierarchy>
    <cacheHierarchy uniqueName="[Measures].[Average of freight]" caption="Average of freight"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pivotCacheId="12291016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C94F63-D68D-4DDA-81B0-EECE0DEE7D85}" name="AverageOrderValue" cacheId="11"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location ref="D3:D4"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Total (No Shipping)" fld="1" subtotal="average" baseField="0" baseItem="0" numFmtId="164"/>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Total (No Shipp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6B779C-2222-4CB2-8FEC-59FE08E7CE7F}" name="OrdersCount" cacheId="12"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location ref="A21:B34"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ID" fld="1" subtotal="count" baseField="0" baseItem="0"/>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1212FF-D53B-4B66-8F8C-F9D0EBFF0A17}" name="MonthlySales" cacheId="0"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chartFormat="8">
  <location ref="A3:B16"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 (No Shipping)" fld="0" baseField="0" baseItem="0" numFmtId="164"/>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E601E-7950-4F00-9B88-E60A0F57F028}" name="SalesbyCountry" cacheId="14"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chartFormat="3">
  <location ref="G8:H12"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v="2"/>
    </i>
    <i>
      <x v="1"/>
    </i>
    <i>
      <x/>
    </i>
    <i t="grand">
      <x/>
    </i>
  </rowItems>
  <colItems count="1">
    <i/>
  </colItems>
  <dataFields count="1">
    <dataField name="Sum of Total" fld="1" baseField="0" baseItem="0" numFmtId="164"/>
  </dataFields>
  <chartFormats count="1">
    <chartFormat chart="2"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64">
      <autoFilter ref="A1">
        <filterColumn colId="0">
          <top10 val="3" filterVal="3"/>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activeTabTopLevelEntity name="[Categorie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847EAD-7054-465B-91F5-88FF52415A4E}" name="TopProducts" cacheId="15"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chartFormat="4">
  <location ref="D18:E2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v="4"/>
    </i>
    <i>
      <x v="2"/>
    </i>
    <i>
      <x v="3"/>
    </i>
    <i>
      <x/>
    </i>
    <i t="grand">
      <x/>
    </i>
  </rowItems>
  <colItems count="1">
    <i/>
  </colItems>
  <dataFields count="1">
    <dataField name="Sum of Total" fld="1" baseField="0" baseItem="0" numFmtId="164"/>
  </dataFields>
  <chartFormats count="1">
    <chartFormat chart="3"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64">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activeTabTopLevelEntity name="[Categori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6D5B13-0D39-4CD9-A34B-05F105410F0C}" name="SalesbyCategory" cacheId="13" applyNumberFormats="0" applyBorderFormats="0" applyFontFormats="0" applyPatternFormats="0" applyAlignmentFormats="0" applyWidthHeightFormats="1" dataCaption="Values" tag="57029835-f57a-4bc4-a52a-49526a700663" updatedVersion="8" minRefreshableVersion="5" useAutoFormatting="1" subtotalHiddenItems="1" itemPrintTitles="1" createdVersion="8" indent="0" outline="1" outlineData="1" multipleFieldFilters="0" chartFormat="4">
  <location ref="D7:E1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9">
    <i>
      <x/>
    </i>
    <i>
      <x v="3"/>
    </i>
    <i>
      <x v="2"/>
    </i>
    <i>
      <x v="5"/>
    </i>
    <i>
      <x v="7"/>
    </i>
    <i>
      <x v="1"/>
    </i>
    <i>
      <x v="6"/>
    </i>
    <i>
      <x v="4"/>
    </i>
    <i t="grand">
      <x/>
    </i>
  </rowItems>
  <colItems count="1">
    <i/>
  </colItems>
  <dataFields count="1">
    <dataField name="Sum of Total" fld="1" baseField="0" baseItem="0" numFmtId="164"/>
  </dataFields>
  <chartFormats count="1">
    <chartFormat chart="3"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activeTabTopLevelEntity name="[Categori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872964-0520-47C9-8C17-F4D21416364F}" name="TotalCustomers" cacheId="3" applyNumberFormats="0" applyBorderFormats="0" applyFontFormats="0" applyPatternFormats="0" applyAlignmentFormats="0" applyWidthHeightFormats="1" dataCaption="Values" tag="503ca4ab-1110-4bc1-9921-b0d1935f64f0"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ID" fld="0" subtotal="count" baseField="0" baseItem="0">
      <extLst>
        <ext xmlns:x15="http://schemas.microsoft.com/office/spreadsheetml/2010/11/main" uri="{FABC7310-3BB5-11E1-824E-6D434824019B}">
          <x15:dataField isCountDistinct="1"/>
        </ext>
      </extLst>
    </dataField>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I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47007B-A07E-4E51-B348-8F4D6B2257D6}" name="TopCustomers" cacheId="2" applyNumberFormats="0" applyBorderFormats="0" applyFontFormats="0" applyPatternFormats="0" applyAlignmentFormats="0" applyWidthHeightFormats="1" dataCaption="Values" tag="503ca4ab-1110-4bc1-9921-b0d1935f64f0" updatedVersion="8" minRefreshableVersion="5" useAutoFormatting="1" subtotalHiddenItems="1" itemPrintTitles="1" createdVersion="8" indent="0" outline="1" outlineData="1" multipleFieldFilters="0" chartFormat="4">
  <location ref="D8:E1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i>
    <i>
      <x v="4"/>
    </i>
    <i>
      <x v="3"/>
    </i>
    <i>
      <x v="1"/>
    </i>
    <i t="grand">
      <x/>
    </i>
  </rowItems>
  <colItems count="1">
    <i/>
  </colItems>
  <dataFields count="1">
    <dataField name="Sum of Total (No Shipping)" fld="1" baseField="0" baseItem="0" numFmtId="164"/>
  </dataFields>
  <chartFormats count="1">
    <chartFormat chart="3"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ID"/>
    <pivotHierarchy dragToData="1"/>
    <pivotHierarchy dragToData="1"/>
    <pivotHierarchy dragToData="1"/>
  </pivotHierarchies>
  <pivotTableStyleInfo name="PivotStyleLight16" showRowHeaders="1" showColHeaders="1" showRowStripes="0" showColStripes="0" showLastColumn="1"/>
  <filters count="1">
    <filter fld="0" type="count" id="2" iMeasureHier="65">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4BB1BA-0E1D-4146-9F9F-3FF13C2B4C9E}" name="PepeatCustomers" cacheId="1" applyNumberFormats="0" applyBorderFormats="0" applyFontFormats="0" applyPatternFormats="0" applyAlignmentFormats="0" applyWidthHeightFormats="1" dataCaption="Values" tag="503ca4ab-1110-4bc1-9921-b0d1935f64f0" updatedVersion="8" minRefreshableVersion="5" useAutoFormatting="1" subtotalHiddenItems="1" itemPrintTitles="1" createdVersion="8" indent="0" outline="1" outlineData="1" multipleFieldFilters="0">
  <location ref="A8:B98" firstHeaderRow="1" firstDataRow="1" firstDataCol="1"/>
  <pivotFields count="3">
    <pivotField axis="axisRow" allDrilled="1"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0">
    <i>
      <x v="68"/>
    </i>
    <i>
      <x v="19"/>
    </i>
    <i>
      <x v="60"/>
    </i>
    <i>
      <x v="35"/>
    </i>
    <i>
      <x v="22"/>
    </i>
    <i>
      <x v="62"/>
    </i>
    <i>
      <x v="4"/>
    </i>
    <i>
      <x v="33"/>
    </i>
    <i>
      <x v="8"/>
    </i>
    <i>
      <x v="23"/>
    </i>
    <i>
      <x v="84"/>
    </i>
    <i>
      <x v="42"/>
    </i>
    <i>
      <x v="32"/>
    </i>
    <i>
      <x v="86"/>
    </i>
    <i>
      <x v="39"/>
    </i>
    <i>
      <x v="9"/>
    </i>
    <i>
      <x v="37"/>
    </i>
    <i>
      <x v="44"/>
    </i>
    <i>
      <x v="3"/>
    </i>
    <i>
      <x v="59"/>
    </i>
    <i>
      <x v="49"/>
    </i>
    <i>
      <x v="63"/>
    </i>
    <i>
      <x v="73"/>
    </i>
    <i>
      <x v="45"/>
    </i>
    <i>
      <x v="30"/>
    </i>
    <i>
      <x v="80"/>
    </i>
    <i>
      <x v="6"/>
    </i>
    <i>
      <x v="64"/>
    </i>
    <i>
      <x v="10"/>
    </i>
    <i>
      <x v="28"/>
    </i>
    <i>
      <x v="36"/>
    </i>
    <i>
      <x v="65"/>
    </i>
    <i>
      <x v="47"/>
    </i>
    <i>
      <x v="77"/>
    </i>
    <i>
      <x v="83"/>
    </i>
    <i>
      <x v="81"/>
    </i>
    <i>
      <x v="54"/>
    </i>
    <i>
      <x v="56"/>
    </i>
    <i>
      <x v="53"/>
    </i>
    <i>
      <x v="58"/>
    </i>
    <i>
      <x v="29"/>
    </i>
    <i>
      <x v="69"/>
    </i>
    <i>
      <x v="72"/>
    </i>
    <i>
      <x v="85"/>
    </i>
    <i>
      <x v="26"/>
    </i>
    <i>
      <x v="46"/>
    </i>
    <i>
      <x v="18"/>
    </i>
    <i>
      <x v="13"/>
    </i>
    <i>
      <x v="88"/>
    </i>
    <i>
      <x v="70"/>
    </i>
    <i>
      <x v="5"/>
    </i>
    <i>
      <x v="48"/>
    </i>
    <i>
      <x v="20"/>
    </i>
    <i>
      <x v="87"/>
    </i>
    <i>
      <x v="2"/>
    </i>
    <i>
      <x v="78"/>
    </i>
    <i>
      <x v="76"/>
    </i>
    <i>
      <x v="55"/>
    </i>
    <i>
      <x v="16"/>
    </i>
    <i>
      <x v="67"/>
    </i>
    <i>
      <x v="25"/>
    </i>
    <i>
      <x/>
    </i>
    <i>
      <x v="11"/>
    </i>
    <i>
      <x v="82"/>
    </i>
    <i>
      <x v="50"/>
    </i>
    <i>
      <x v="14"/>
    </i>
    <i>
      <x v="66"/>
    </i>
    <i>
      <x v="21"/>
    </i>
    <i>
      <x v="27"/>
    </i>
    <i>
      <x v="61"/>
    </i>
    <i>
      <x v="57"/>
    </i>
    <i>
      <x v="34"/>
    </i>
    <i>
      <x v="52"/>
    </i>
    <i>
      <x v="17"/>
    </i>
    <i>
      <x v="74"/>
    </i>
    <i>
      <x v="38"/>
    </i>
    <i>
      <x v="43"/>
    </i>
    <i>
      <x v="71"/>
    </i>
    <i>
      <x v="1"/>
    </i>
    <i>
      <x v="15"/>
    </i>
    <i>
      <x v="24"/>
    </i>
    <i>
      <x v="51"/>
    </i>
    <i>
      <x v="40"/>
    </i>
    <i>
      <x v="79"/>
    </i>
    <i>
      <x v="7"/>
    </i>
    <i>
      <x v="75"/>
    </i>
    <i>
      <x v="41"/>
    </i>
    <i>
      <x v="31"/>
    </i>
    <i>
      <x v="12"/>
    </i>
    <i t="grand">
      <x/>
    </i>
  </rowItems>
  <colItems count="1">
    <i/>
  </colItems>
  <dataFields count="1">
    <dataField name="Count of orderID" fld="1" subtotal="count" baseField="0" baseItem="0"/>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caption="Distinct 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F32858-074C-49AC-B6DE-07587B1DB260}" name="EmployeeRevenue" cacheId="9" applyNumberFormats="0" applyBorderFormats="0" applyFontFormats="0" applyPatternFormats="0" applyAlignmentFormats="0" applyWidthHeightFormats="1" dataCaption="Values" tag="70188964-54fc-417a-959d-508ebcf87f69" updatedVersion="8" minRefreshableVersion="5" useAutoFormatting="1" subtotalHiddenItems="1" itemPrintTitles="1" createdVersion="8" indent="0" outline="1" outlineData="1" multipleFieldFilters="0">
  <location ref="A17:B27"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3"/>
    </i>
    <i>
      <x v="2"/>
    </i>
    <i>
      <x/>
    </i>
    <i>
      <x v="1"/>
    </i>
    <i>
      <x v="7"/>
    </i>
    <i>
      <x v="6"/>
    </i>
    <i>
      <x v="8"/>
    </i>
    <i>
      <x v="5"/>
    </i>
    <i>
      <x v="4"/>
    </i>
    <i t="grand">
      <x/>
    </i>
  </rowItems>
  <colItems count="1">
    <i/>
  </colItems>
  <dataFields count="1">
    <dataField name="Sum of Total (No Shipping)" fld="1" baseField="0" baseItem="0" numFmtId="164"/>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D4C08A-14D5-4BEE-9639-847F2BA67CDD}" name="EmployeeOrders" cacheId="8" applyNumberFormats="0" applyBorderFormats="0" applyFontFormats="0" applyPatternFormats="0" applyAlignmentFormats="0" applyWidthHeightFormats="1" dataCaption="Values" tag="70188964-54fc-417a-959d-508ebcf87f69" updatedVersion="8" minRefreshableVersion="5" useAutoFormatting="1" subtotalHiddenItems="1" itemPrintTitles="1" createdVersion="8" indent="0" outline="1" outlineData="1" multipleFieldFilters="0" chartFormat="8">
  <location ref="D3:E1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Percentage" fld="0" showDataAs="percentOfTotal" baseField="0" baseItem="0" numFmtId="10"/>
  </dataFields>
  <chartFormats count="2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 chart="5" format="4">
      <pivotArea type="data" outline="0" fieldPosition="0">
        <references count="2">
          <reference field="4294967294" count="1" selected="0">
            <x v="0"/>
          </reference>
          <reference field="1" count="1" selected="0">
            <x v="3"/>
          </reference>
        </references>
      </pivotArea>
    </chartFormat>
    <chartFormat chart="5" format="5">
      <pivotArea type="data" outline="0" fieldPosition="0">
        <references count="2">
          <reference field="4294967294" count="1" selected="0">
            <x v="0"/>
          </reference>
          <reference field="1" count="1" selected="0">
            <x v="4"/>
          </reference>
        </references>
      </pivotArea>
    </chartFormat>
    <chartFormat chart="5" format="6">
      <pivotArea type="data" outline="0" fieldPosition="0">
        <references count="2">
          <reference field="4294967294" count="1" selected="0">
            <x v="0"/>
          </reference>
          <reference field="1" count="1" selected="0">
            <x v="5"/>
          </reference>
        </references>
      </pivotArea>
    </chartFormat>
    <chartFormat chart="5" format="7">
      <pivotArea type="data" outline="0" fieldPosition="0">
        <references count="2">
          <reference field="4294967294" count="1" selected="0">
            <x v="0"/>
          </reference>
          <reference field="1" count="1" selected="0">
            <x v="6"/>
          </reference>
        </references>
      </pivotArea>
    </chartFormat>
    <chartFormat chart="5" format="8">
      <pivotArea type="data" outline="0" fieldPosition="0">
        <references count="2">
          <reference field="4294967294" count="1" selected="0">
            <x v="0"/>
          </reference>
          <reference field="1" count="1" selected="0">
            <x v="7"/>
          </reference>
        </references>
      </pivotArea>
    </chartFormat>
    <chartFormat chart="5" format="9">
      <pivotArea type="data" outline="0" fieldPosition="0">
        <references count="2">
          <reference field="4294967294" count="1" selected="0">
            <x v="0"/>
          </reference>
          <reference field="1" count="1" selected="0">
            <x v="8"/>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 count="1" selected="0">
            <x v="0"/>
          </reference>
        </references>
      </pivotArea>
    </chartFormat>
    <chartFormat chart="7" format="22">
      <pivotArea type="data" outline="0" fieldPosition="0">
        <references count="2">
          <reference field="4294967294" count="1" selected="0">
            <x v="0"/>
          </reference>
          <reference field="1" count="1" selected="0">
            <x v="1"/>
          </reference>
        </references>
      </pivotArea>
    </chartFormat>
    <chartFormat chart="7" format="23">
      <pivotArea type="data" outline="0" fieldPosition="0">
        <references count="2">
          <reference field="4294967294" count="1" selected="0">
            <x v="0"/>
          </reference>
          <reference field="1" count="1" selected="0">
            <x v="2"/>
          </reference>
        </references>
      </pivotArea>
    </chartFormat>
    <chartFormat chart="7" format="24">
      <pivotArea type="data" outline="0" fieldPosition="0">
        <references count="2">
          <reference field="4294967294" count="1" selected="0">
            <x v="0"/>
          </reference>
          <reference field="1" count="1" selected="0">
            <x v="3"/>
          </reference>
        </references>
      </pivotArea>
    </chartFormat>
    <chartFormat chart="7" format="25">
      <pivotArea type="data" outline="0" fieldPosition="0">
        <references count="2">
          <reference field="4294967294" count="1" selected="0">
            <x v="0"/>
          </reference>
          <reference field="1" count="1" selected="0">
            <x v="4"/>
          </reference>
        </references>
      </pivotArea>
    </chartFormat>
    <chartFormat chart="7" format="26">
      <pivotArea type="data" outline="0" fieldPosition="0">
        <references count="2">
          <reference field="4294967294" count="1" selected="0">
            <x v="0"/>
          </reference>
          <reference field="1" count="1" selected="0">
            <x v="5"/>
          </reference>
        </references>
      </pivotArea>
    </chartFormat>
    <chartFormat chart="7" format="27">
      <pivotArea type="data" outline="0" fieldPosition="0">
        <references count="2">
          <reference field="4294967294" count="1" selected="0">
            <x v="0"/>
          </reference>
          <reference field="1" count="1" selected="0">
            <x v="6"/>
          </reference>
        </references>
      </pivotArea>
    </chartFormat>
    <chartFormat chart="7" format="28">
      <pivotArea type="data" outline="0" fieldPosition="0">
        <references count="2">
          <reference field="4294967294" count="1" selected="0">
            <x v="0"/>
          </reference>
          <reference field="1" count="1" selected="0">
            <x v="7"/>
          </reference>
        </references>
      </pivotArea>
    </chartFormat>
    <chartFormat chart="7" format="29">
      <pivotArea type="data" outline="0" fieldPosition="0">
        <references count="2">
          <reference field="4294967294" count="1" selected="0">
            <x v="0"/>
          </reference>
          <reference field="1" count="1" selected="0">
            <x v="8"/>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ercentage"/>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B8C64F-6C39-4805-9587-AE1B7CFA1F12}" name="OrdersperEmployee" cacheId="10" applyNumberFormats="0" applyBorderFormats="0" applyFontFormats="0" applyPatternFormats="0" applyAlignmentFormats="0" applyWidthHeightFormats="1" dataCaption="Values" tag="70188964-54fc-417a-959d-508ebcf87f69" updatedVersion="8" minRefreshableVersion="5" useAutoFormatting="1" subtotalHiddenItems="1" itemPrintTitles="1" createdVersion="8" indent="0" outline="1" outlineData="1" multipleFieldFilters="0" chartFormat="4">
  <location ref="A3:B1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orderID" fld="0" subtotal="count"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ercentage"/>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DD02D3-97BC-4E5B-92C9-B68DD85D9D2E}" name="AOVperEmployee" cacheId="7" applyNumberFormats="0" applyBorderFormats="0" applyFontFormats="0" applyPatternFormats="0" applyAlignmentFormats="0" applyWidthHeightFormats="1" dataCaption="Values" tag="70188964-54fc-417a-959d-508ebcf87f69" updatedVersion="8" minRefreshableVersion="5" useAutoFormatting="1" subtotalHiddenItems="1" rowGrandTotals="0" colGrandTotals="0" itemPrintTitles="1" createdVersion="8" indent="0" outline="1" outlineData="1" multipleFieldFilters="0">
  <location ref="D17:E26"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Average of Total (No Shipping)" fld="1" subtotal="average" baseField="0" baseItem="0" numFmtId="164"/>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caption="Average of Total (No Shipp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560456B-885C-47AD-8C76-030143669D37}" name="OrdersperShipper" cacheId="17" applyNumberFormats="0" applyBorderFormats="0" applyFontFormats="0" applyPatternFormats="0" applyAlignmentFormats="0" applyWidthHeightFormats="1" dataCaption="Values" tag="31a7217c-43d6-4385-ad81-d8db75316484" updatedVersion="8" minRefreshableVersion="5" useAutoFormatting="1" subtotalHiddenItems="1" itemPrintTitles="1" createdVersion="8" indent="0" outline="1" outlineData="1" multipleFieldFilters="0">
  <location ref="A8:B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ID" fld="1" subtotal="count" baseField="0" baseItem="0"/>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F20CDB-AAF2-4A2F-AB8F-358CF667B399}" name="AVGDelivery" cacheId="16" applyNumberFormats="0" applyBorderFormats="0" applyFontFormats="0" applyPatternFormats="0" applyAlignmentFormats="0" applyWidthHeightFormats="1" dataCaption="Values" tag="31a7217c-43d6-4385-ad81-d8db75316484"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CD728D1-05AB-4FA4-9CF2-E712D99EECDE}" name="AVGShippingCostperShipper" cacheId="4" applyNumberFormats="0" applyBorderFormats="0" applyFontFormats="0" applyPatternFormats="0" applyAlignmentFormats="0" applyWidthHeightFormats="1" dataCaption="Values" tag="01a5eb23-b641-4b25-8f4b-8b806a0073ba" updatedVersion="8" minRefreshableVersion="5" useAutoFormatting="1" subtotalHiddenItems="1" rowGrandTotals="0" colGrandTotals="0" itemPrintTitles="1" createdVersion="8" indent="0" outline="1" outlineData="1" multipleFieldFilters="0" rowHeaderCaption="Shipper ID">
  <location ref="Q37:R40" firstHeaderRow="1" firstDataRow="1" firstDataCol="1"/>
  <pivotFields count="3">
    <pivotField axis="axisRow" allDrilled="1" subtotalTop="0" showAll="0" dataSourceSort="1" defaultAttributeDrillState="1">
      <items count="4">
        <item x="0"/>
        <item x="1"/>
        <item x="2"/>
        <item t="default"/>
      </items>
    </pivotField>
    <pivotField dataField="1" subtotalTop="0" showAll="0" defaultSubtotal="0"/>
    <pivotField allDrilled="1" subtotalTop="0" showAll="0" dataSourceSort="1" defaultAttributeDrillState="1"/>
  </pivotFields>
  <rowFields count="1">
    <field x="0"/>
  </rowFields>
  <rowItems count="3">
    <i>
      <x/>
    </i>
    <i>
      <x v="1"/>
    </i>
    <i>
      <x v="2"/>
    </i>
  </rowItems>
  <colItems count="1">
    <i/>
  </colItems>
  <dataFields count="1">
    <dataField name="Average cost of shipping" fld="1" subtotal="average" baseField="0" baseItem="0" numFmtId="164"/>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caption="Average cost of shipping"/>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B5E41EB-2246-4626-AE38-2A96DE4D4D7C}" name="PivotTable2" cacheId="6" applyNumberFormats="0" applyBorderFormats="0" applyFontFormats="0" applyPatternFormats="0" applyAlignmentFormats="0" applyWidthHeightFormats="1" dataCaption="Values" tag="70188964-54fc-417a-959d-508ebcf87f69" updatedVersion="8" minRefreshableVersion="5" useAutoFormatting="1" subtotalHiddenItems="1" rowGrandTotals="0" colGrandTotals="0" itemPrintTitles="1" createdVersion="8" indent="0" outline="1" outlineData="1" multipleFieldFilters="0" rowHeaderCaption="Employee Name">
  <location ref="V30:W39" firstHeaderRow="1" firstDataRow="1" firstDataCol="1"/>
  <pivotFields count="3">
    <pivotField dataField="1" subtotalTop="0" showAll="0" defaultSubtotal="0"/>
    <pivotField name="EmployeeName"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9">
    <i>
      <x v="4"/>
    </i>
    <i>
      <x v="2"/>
    </i>
    <i>
      <x v="6"/>
    </i>
    <i>
      <x/>
    </i>
    <i>
      <x v="3"/>
    </i>
    <i>
      <x v="7"/>
    </i>
    <i>
      <x v="1"/>
    </i>
    <i>
      <x v="5"/>
    </i>
    <i>
      <x v="8"/>
    </i>
  </rowItems>
  <colItems count="1">
    <i/>
  </colItems>
  <dataFields count="1">
    <dataField name="Total Sales" fld="0" baseField="1" baseItem="3" numFmtId="164"/>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ales"/>
    <pivotHierarchy dragToData="1"/>
    <pivotHierarchy dragToData="1" caption="Count of order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F7B4869-7CA0-4F20-9082-E3B17EE31178}" name="CLVEstimate" cacheId="5" applyNumberFormats="0" applyBorderFormats="0" applyFontFormats="0" applyPatternFormats="0" applyAlignmentFormats="0" applyWidthHeightFormats="1" dataCaption="Values" tag="503ca4ab-1110-4bc1-9921-b0d1935f64f0" updatedVersion="8" minRefreshableVersion="5" useAutoFormatting="1" subtotalHiddenItems="1" rowGrandTotals="0" colGrandTotals="0" itemPrintTitles="1" createdVersion="8" indent="0" outline="1" outlineData="1" multipleFieldFilters="0" rowHeaderCaption="Customer">
  <location ref="Q30:T35"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2"/>
    </i>
    <i>
      <x/>
    </i>
    <i>
      <x v="4"/>
    </i>
    <i>
      <x v="3"/>
    </i>
    <i>
      <x v="1"/>
    </i>
  </rowItems>
  <colFields count="1">
    <field x="-2"/>
  </colFields>
  <colItems count="3">
    <i>
      <x/>
    </i>
    <i i="1">
      <x v="1"/>
    </i>
    <i i="2">
      <x v="2"/>
    </i>
  </colItems>
  <dataFields count="3">
    <dataField name="Total Bought" fld="1" baseField="0" baseItem="2" numFmtId="164"/>
    <dataField name="Number of orders" fld="2" subtotal="count" baseField="0" baseItem="2"/>
    <dataField fld="3" subtotal="count" baseField="0" baseItem="0"/>
  </dataFields>
  <pivotHierarchies count="7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Bought"/>
    <pivotHierarchy dragToData="1"/>
    <pivotHierarchy dragToData="1" caption="Number of orders"/>
    <pivotHierarchy dragToData="1"/>
    <pivotHierarchy dragToData="1"/>
    <pivotHierarchy dragToData="1" caption="Average of Total (No Shipping)2"/>
    <pivotHierarchy dragToData="1"/>
    <pivotHierarchy dragToData="1"/>
    <pivotHierarchy dragToData="1" caption="Distinct Count of customerID"/>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__Company" xr10:uid="{038B15DA-4A7C-4B07-AF1C-7D8B4A119509}" sourceName="[Orders].[CustomerName (Company)]">
  <pivotTables>
    <pivotTable tabId="8" name="MonthlySales"/>
    <pivotTable tabId="9" name="PepeatCustomers"/>
    <pivotTable tabId="9" name="TopCustomers"/>
    <pivotTable tabId="9" name="TotalCustomers"/>
    <pivotTable tabId="13" name="AVGShippingCostperShipper"/>
    <pivotTable tabId="13" name="CLVEstimate"/>
    <pivotTable tabId="13" name="PivotTable2"/>
    <pivotTable tabId="11" name="AOVperEmployee"/>
    <pivotTable tabId="11" name="EmployeeOrders"/>
    <pivotTable tabId="11" name="EmployeeRevenue"/>
    <pivotTable tabId="11" name="OrdersperEmployee"/>
    <pivotTable tabId="8" name="AverageOrderValue"/>
    <pivotTable tabId="8" name="OrdersCount"/>
    <pivotTable tabId="8" name="SalesbyCategory"/>
    <pivotTable tabId="8" name="SalesbyCountry"/>
    <pivotTable tabId="8" name="TopProducts"/>
    <pivotTable tabId="12" name="AVGDelivery"/>
    <pivotTable tabId="12" name="OrdersperShipper"/>
  </pivotTables>
  <data>
    <olap pivotCacheId="1577700712">
      <levels count="2">
        <level uniqueName="[Orders].[CustomerName (Company)].[(All)]" sourceCaption="(All)" count="0"/>
        <level uniqueName="[Orders].[CustomerName (Company)].[CustomerName (Company)]" sourceCaption="CustomerName (Company)" count="89">
          <ranges>
            <range startItem="0">
              <i n="[Orders].[CustomerName (Company)].&amp;[Alfreds Futterkiste]" c="Alfreds Futterkiste"/>
              <i n="[Orders].[CustomerName (Company)].&amp;[Ana Trujillo Emparedados y helados]" c="Ana Trujillo Emparedados y helados"/>
              <i n="[Orders].[CustomerName (Company)].&amp;[Antonio Moreno Taquería]" c="Antonio Moreno Taquería"/>
              <i n="[Orders].[CustomerName (Company)].&amp;[Around the Horn]" c="Around the Horn"/>
              <i n="[Orders].[CustomerName (Company)].&amp;[Berglunds snabbköp]" c="Berglunds snabbköp"/>
              <i n="[Orders].[CustomerName (Company)].&amp;[Blauer See Delikatessen]" c="Blauer See Delikatessen"/>
              <i n="[Orders].[CustomerName (Company)].&amp;[Blondesddsl père et fils]" c="Blondesddsl père et fils"/>
              <i n="[Orders].[CustomerName (Company)].&amp;[Bólido Comidas preparadas]" c="Bólido Comidas preparadas"/>
              <i n="[Orders].[CustomerName (Company)].&amp;[Bon app']" c="Bon app'"/>
              <i n="[Orders].[CustomerName (Company)].&amp;[Bottom-Dollar Markets]" c="Bottom-Dollar Markets"/>
              <i n="[Orders].[CustomerName (Company)].&amp;[B's Beverages]" c="B's Beverages"/>
              <i n="[Orders].[CustomerName (Company)].&amp;[Cactus Comidas para llevar]" c="Cactus Comidas para llevar"/>
              <i n="[Orders].[CustomerName (Company)].&amp;[Centro comercial Moctezuma]" c="Centro comercial Moctezuma"/>
              <i n="[Orders].[CustomerName (Company)].&amp;[Chop-suey Chinese]" c="Chop-suey Chinese"/>
              <i n="[Orders].[CustomerName (Company)].&amp;[Comércio Mineiro]" c="Comércio Mineiro"/>
              <i n="[Orders].[CustomerName (Company)].&amp;[Consolidated Holdings]" c="Consolidated Holdings"/>
              <i n="[Orders].[CustomerName (Company)].&amp;[Die Wandernde Kuh]" c="Die Wandernde Kuh"/>
              <i n="[Orders].[CustomerName (Company)].&amp;[Drachenblut Delikatessen]" c="Drachenblut Delikatessen"/>
              <i n="[Orders].[CustomerName (Company)].&amp;[Du monde entier]" c="Du monde entier"/>
              <i n="[Orders].[CustomerName (Company)].&amp;[Eastern Connection]" c="Eastern Connection"/>
              <i n="[Orders].[CustomerName (Company)].&amp;[Ernst Handel]" c="Ernst Handel"/>
              <i n="[Orders].[CustomerName (Company)].&amp;[Familia Arquibaldo]" c="Familia Arquibaldo"/>
              <i n="[Orders].[CustomerName (Company)].&amp;[Folies gourmandes]" c="Folies gourmandes"/>
              <i n="[Orders].[CustomerName (Company)].&amp;[Folk och fä HB]" c="Folk och fä HB"/>
              <i n="[Orders].[CustomerName (Company)].&amp;[France restauration]" c="France restauration"/>
              <i n="[Orders].[CustomerName (Company)].&amp;[Franchi S.p.A.]" c="Franchi S.p.A."/>
              <i n="[Orders].[CustomerName (Company)].&amp;[Frankenversand]" c="Frankenversand"/>
              <i n="[Orders].[CustomerName (Company)].&amp;[Furia Bacalhau e Frutos do Mar]" c="Furia Bacalhau e Frutos do Mar"/>
              <i n="[Orders].[CustomerName (Company)].&amp;[Galería del gastrónomo]" c="Galería del gastrónomo"/>
              <i n="[Orders].[CustomerName (Company)].&amp;[Godos Cocina Típica]" c="Godos Cocina Típica"/>
              <i n="[Orders].[CustomerName (Company)].&amp;[Gourmet Lanchonetes]" c="Gourmet Lanchonetes"/>
              <i n="[Orders].[CustomerName (Company)].&amp;[Great Lakes Food Market]" c="Great Lakes Food Market"/>
              <i n="[Orders].[CustomerName (Company)].&amp;[GROSELLA-Restaurante]" c="GROSELLA-Restaurante"/>
              <i n="[Orders].[CustomerName (Company)].&amp;[Hanari Carnes]" c="Hanari Carnes"/>
              <i n="[Orders].[CustomerName (Company)].&amp;[HILARION-Abastos]" c="HILARION-Abastos"/>
              <i n="[Orders].[CustomerName (Company)].&amp;[Hungry Coyote Import Store]" c="Hungry Coyote Import Store"/>
              <i n="[Orders].[CustomerName (Company)].&amp;[Hungry Owl All-Night Grocers]" c="Hungry Owl All-Night Grocers"/>
              <i n="[Orders].[CustomerName (Company)].&amp;[Island Trading]" c="Island Trading"/>
              <i n="[Orders].[CustomerName (Company)].&amp;[Königlich Essen]" c="Königlich Essen"/>
              <i n="[Orders].[CustomerName (Company)].&amp;[La corne d'abondance]" c="La corne d'abondance"/>
              <i n="[Orders].[CustomerName (Company)].&amp;[La maison d'Asie]" c="La maison d'Asie"/>
              <i n="[Orders].[CustomerName (Company)].&amp;[Laughing Bacchus Wine Cellars]" c="Laughing Bacchus Wine Cellars"/>
              <i n="[Orders].[CustomerName (Company)].&amp;[Lazy K Kountry Store]" c="Lazy K Kountry Store"/>
              <i n="[Orders].[CustomerName (Company)].&amp;[Lehmanns Marktstand]" c="Lehmanns Marktstand"/>
              <i n="[Orders].[CustomerName (Company)].&amp;[Let's Stop N Shop]" c="Let's Stop N Shop"/>
              <i n="[Orders].[CustomerName (Company)].&amp;[LILA-Supermercado]" c="LILA-Supermercado"/>
              <i n="[Orders].[CustomerName (Company)].&amp;[LINO-Delicateses]" c="LINO-Delicateses"/>
              <i n="[Orders].[CustomerName (Company)].&amp;[Lonesome Pine Restaurant]" c="Lonesome Pine Restaurant"/>
              <i n="[Orders].[CustomerName (Company)].&amp;[Magazzini Alimentari Riuniti]" c="Magazzini Alimentari Riuniti"/>
              <i n="[Orders].[CustomerName (Company)].&amp;[Maison Dewey]" c="Maison Dewey"/>
              <i n="[Orders].[CustomerName (Company)].&amp;[Mère Paillarde]" c="Mère Paillarde"/>
              <i n="[Orders].[CustomerName (Company)].&amp;[Morgenstern Gesundkost]" c="Morgenstern Gesundkost"/>
              <i n="[Orders].[CustomerName (Company)].&amp;[North/South]" c="North/South"/>
              <i n="[Orders].[CustomerName (Company)].&amp;[Océano Atlántico Ltda.]" c="Océano Atlántico Ltda."/>
              <i n="[Orders].[CustomerName (Company)].&amp;[Old World Delicatessen]" c="Old World Delicatessen"/>
              <i n="[Orders].[CustomerName (Company)].&amp;[Ottilies Käseladen]" c="Ottilies Käseladen"/>
              <i n="[Orders].[CustomerName (Company)].&amp;[Pericles Comidas clásicas]" c="Pericles Comidas clásicas"/>
              <i n="[Orders].[CustomerName (Company)].&amp;[Piccolo und mehr]" c="Piccolo und mehr"/>
              <i n="[Orders].[CustomerName (Company)].&amp;[Princesa Isabel Vinhos]" c="Princesa Isabel Vinhos"/>
              <i n="[Orders].[CustomerName (Company)].&amp;[Que Delícia]" c="Que Delícia"/>
              <i n="[Orders].[CustomerName (Company)].&amp;[Queen Cozinha]" c="Queen Cozinha"/>
              <i n="[Orders].[CustomerName (Company)].&amp;[QUICK-Stop]" c="QUICK-Stop"/>
              <i n="[Orders].[CustomerName (Company)].&amp;[Rancho grande]" c="Rancho grande"/>
              <i n="[Orders].[CustomerName (Company)].&amp;[Rattlesnake Canyon Grocery]" c="Rattlesnake Canyon Grocery"/>
              <i n="[Orders].[CustomerName (Company)].&amp;[Reggiani Caseifici]" c="Reggiani Caseifici"/>
              <i n="[Orders].[CustomerName (Company)].&amp;[Ricardo Adocicados]" c="Ricardo Adocicados"/>
              <i n="[Orders].[CustomerName (Company)].&amp;[Richter Supermarkt]" c="Richter Supermarkt"/>
              <i n="[Orders].[CustomerName (Company)].&amp;[Romero y tomillo]" c="Romero y tomillo"/>
              <i n="[Orders].[CustomerName (Company)].&amp;[Santé Gourmet]" c="Santé Gourmet"/>
              <i n="[Orders].[CustomerName (Company)].&amp;[Save-a-lot Markets]" c="Save-a-lot Markets"/>
              <i n="[Orders].[CustomerName (Company)].&amp;[Seven Seas Imports]" c="Seven Seas Imports"/>
              <i n="[Orders].[CustomerName (Company)].&amp;[Simons bistro]" c="Simons bistro"/>
              <i n="[Orders].[CustomerName (Company)].&amp;[Spécialités du monde]" c="Spécialités du monde"/>
              <i n="[Orders].[CustomerName (Company)].&amp;[Split Rail Beer &amp; Ale]" c="Split Rail Beer &amp; Ale"/>
              <i n="[Orders].[CustomerName (Company)].&amp;[Suprêmes délices]" c="Suprêmes délices"/>
              <i n="[Orders].[CustomerName (Company)].&amp;[The Big Cheese]" c="The Big Cheese"/>
              <i n="[Orders].[CustomerName (Company)].&amp;[The Cracker Box]" c="The Cracker Box"/>
              <i n="[Orders].[CustomerName (Company)].&amp;[Toms Spezialitäten]" c="Toms Spezialitäten"/>
              <i n="[Orders].[CustomerName (Company)].&amp;[Tortuga Restaurante]" c="Tortuga Restaurante"/>
              <i n="[Orders].[CustomerName (Company)].&amp;[Tradição Hipermercados]" c="Tradição Hipermercados"/>
              <i n="[Orders].[CustomerName (Company)].&amp;[Trail's Head Gourmet Provisioners]" c="Trail's Head Gourmet Provisioners"/>
              <i n="[Orders].[CustomerName (Company)].&amp;[Vaffeljernet]" c="Vaffeljernet"/>
              <i n="[Orders].[CustomerName (Company)].&amp;[Victuailles en stock]" c="Victuailles en stock"/>
              <i n="[Orders].[CustomerName (Company)].&amp;[Vins et alcools Chevalier]" c="Vins et alcools Chevalier"/>
              <i n="[Orders].[CustomerName (Company)].&amp;[Wartian Herkku]" c="Wartian Herkku"/>
              <i n="[Orders].[CustomerName (Company)].&amp;[Wellington Importadora]" c="Wellington Importadora"/>
              <i n="[Orders].[CustomerName (Company)].&amp;[White Clover Markets]" c="White Clover Markets"/>
              <i n="[Orders].[CustomerName (Company)].&amp;[Wilman Kala]" c="Wilman Kala"/>
              <i n="[Orders].[CustomerName (Company)].&amp;[Wolski  Zajazd]" c="Wolski  Zajazd"/>
            </range>
          </ranges>
        </level>
      </levels>
      <selections count="1">
        <selection n="[Orders].[CustomerName (Compan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B0C1B06B-FEC5-41E1-9CED-46F825F37BA7}" sourceName="[Orders].[EmployeeName]">
  <pivotTables>
    <pivotTable tabId="8" name="MonthlySales"/>
    <pivotTable tabId="9" name="PepeatCustomers"/>
    <pivotTable tabId="9" name="TopCustomers"/>
    <pivotTable tabId="9" name="TotalCustomers"/>
    <pivotTable tabId="13" name="AVGShippingCostperShipper"/>
    <pivotTable tabId="13" name="CLVEstimate"/>
    <pivotTable tabId="13" name="PivotTable2"/>
    <pivotTable tabId="11" name="AOVperEmployee"/>
    <pivotTable tabId="11" name="EmployeeOrders"/>
    <pivotTable tabId="11" name="EmployeeRevenue"/>
    <pivotTable tabId="11" name="OrdersperEmployee"/>
    <pivotTable tabId="8" name="AverageOrderValue"/>
    <pivotTable tabId="8" name="OrdersCount"/>
    <pivotTable tabId="8" name="SalesbyCategory"/>
    <pivotTable tabId="8" name="SalesbyCountry"/>
    <pivotTable tabId="8" name="TopProducts"/>
    <pivotTable tabId="12" name="AVGDelivery"/>
    <pivotTable tabId="12" name="OrdersperShipper"/>
  </pivotTables>
  <data>
    <olap pivotCacheId="1577700712">
      <levels count="2">
        <level uniqueName="[Orders].[EmployeeName].[(All)]" sourceCaption="(All)" count="0"/>
        <level uniqueName="[Orders].[EmployeeName].[EmployeeName]" sourceCaption="EmployeeName" count="9">
          <ranges>
            <range startItem="0">
              <i n="[Orders].[EmployeeName].&amp;[Andrew Fuller]" c="Andrew Fuller"/>
              <i n="[Orders].[EmployeeName].&amp;[Anne Dodsworth]" c="Anne Dodsworth"/>
              <i n="[Orders].[EmployeeName].&amp;[Janet Leverling]" c="Janet Leverling"/>
              <i n="[Orders].[EmployeeName].&amp;[Laura Callahan]" c="Laura Callahan"/>
              <i n="[Orders].[EmployeeName].&amp;[Margaret Peacock]" c="Margaret Peacock"/>
              <i n="[Orders].[EmployeeName].&amp;[Michael Suyama]" c="Michael Suyama"/>
              <i n="[Orders].[EmployeeName].&amp;[Nancy Davolio]" c="Nancy Davolio"/>
              <i n="[Orders].[EmployeeName].&amp;[Robert King]" c="Robert King"/>
              <i n="[Orders].[EmployeeName].&amp;[Steven Buchanan]" c="Steven Buchanan"/>
            </range>
          </ranges>
        </level>
      </levels>
      <selections count="1">
        <selection n="[Orders].[Employee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C9141079-31B4-4ECD-AF5D-67509D054A88}" sourceName="[OrderDetails].[Category Name]">
  <pivotTables>
    <pivotTable tabId="8" name="MonthlySales"/>
    <pivotTable tabId="9" name="PepeatCustomers"/>
    <pivotTable tabId="9" name="TopCustomers"/>
    <pivotTable tabId="9" name="TotalCustomers"/>
    <pivotTable tabId="13" name="AVGShippingCostperShipper"/>
    <pivotTable tabId="13" name="CLVEstimate"/>
    <pivotTable tabId="13" name="PivotTable2"/>
    <pivotTable tabId="11" name="AOVperEmployee"/>
    <pivotTable tabId="11" name="EmployeeOrders"/>
    <pivotTable tabId="11" name="EmployeeRevenue"/>
    <pivotTable tabId="11" name="OrdersperEmployee"/>
    <pivotTable tabId="8" name="AverageOrderValue"/>
    <pivotTable tabId="8" name="OrdersCount"/>
    <pivotTable tabId="8" name="SalesbyCategory"/>
    <pivotTable tabId="8" name="SalesbyCountry"/>
    <pivotTable tabId="8" name="TopProducts"/>
    <pivotTable tabId="12" name="AVGDelivery"/>
    <pivotTable tabId="12" name="OrdersperShipper"/>
  </pivotTables>
  <data>
    <olap pivotCacheId="390430392">
      <levels count="2">
        <level uniqueName="[OrderDetails].[Category Name].[(All)]" sourceCaption="(All)" count="0"/>
        <level uniqueName="[OrderDetails].[Category Name].[Category Name]" sourceCaption="Category Name" count="8">
          <ranges>
            <range startItem="0">
              <i n="[OrderDetails].[Category Name].&amp;[Beverages]" c="Beverages"/>
              <i n="[OrderDetails].[Category Name].&amp;[Condiments]" c="Condiments"/>
              <i n="[OrderDetails].[Category Name].&amp;[Confections]" c="Confections"/>
              <i n="[OrderDetails].[Category Name].&amp;[Dairy Products]" c="Dairy Products"/>
              <i n="[OrderDetails].[Category Name].&amp;[Grains &amp; Cereals]" c="Grains &amp; Cereals"/>
              <i n="[OrderDetails].[Category Name].&amp;[Meat &amp; Poultry]" c="Meat &amp; Poultry"/>
              <i n="[OrderDetails].[Category Name].&amp;[Produce]" c="Produce"/>
              <i n="[OrderDetails].[Category Name].&amp;[Seafood]" c="Seafood"/>
            </range>
          </ranges>
        </level>
      </levels>
      <selections count="1">
        <selection n="[OrderDetails].[Categor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Name (Company)" xr10:uid="{7A1BC2E5-B6F9-4C1B-9278-85092872ABB8}" cache="Slicer_CustomerName__Company" caption="CustomerName (Company)" startItem="48" level="1" rowHeight="257175"/>
  <slicer name="EmployeeName" xr10:uid="{1B336DC0-E865-451B-818A-D3623356D650}" cache="Slicer_EmployeeName" caption="EmployeeName" columnCount="3" level="1" rowHeight="257175"/>
  <slicer name="Category Name" xr10:uid="{B033967E-FDD1-44FE-8EB6-221468876C7A}" cache="Slicer_Category_Name" caption="Category Name"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7F3784-70FF-4D8B-BF7C-DEEF7953743E}" name="Orders" displayName="Orders" ref="A1:U831" totalsRowShown="0">
  <autoFilter ref="A1:U831" xr:uid="{137F3784-70FF-4D8B-BF7C-DEEF7953743E}"/>
  <tableColumns count="21">
    <tableColumn id="1" xr3:uid="{C8C697C1-8EBF-447E-B86C-FCC15DBD1D0E}" name="orderID"/>
    <tableColumn id="2" xr3:uid="{11EC9E56-E08E-4A7D-B29D-20B075D71DBE}" name="customerID"/>
    <tableColumn id="3" xr3:uid="{091FDB6C-2C99-48E5-B100-6349E3AA139C}" name="employeeID"/>
    <tableColumn id="4" xr3:uid="{20250837-4D8D-49C8-9E5F-8C9A0C606F3C}" name="orderDate" dataDxfId="18"/>
    <tableColumn id="5" xr3:uid="{DA08333D-7175-474B-A55B-9B42660B8D4B}" name="requiredDate" dataDxfId="17"/>
    <tableColumn id="6" xr3:uid="{C2E47329-9C94-4C11-87BB-BC439BE23BCE}" name="shippedDate" dataDxfId="16"/>
    <tableColumn id="7" xr3:uid="{76D68D2F-6081-4CD8-A798-365DF5B41219}" name="shipperID"/>
    <tableColumn id="8" xr3:uid="{D496B16F-208A-4BE5-92AA-2743C3D94656}" name="freight"/>
    <tableColumn id="9" xr3:uid="{F7704DD9-36F0-4BA1-812A-BFE015417C86}" name="Total (No Shipping)">
      <calculatedColumnFormula>SUMIFS(order_details!$G$1:$G$2156,order_details!$A$1:$A$2156,orders!A2)</calculatedColumnFormula>
    </tableColumn>
    <tableColumn id="10" xr3:uid="{4587979D-D260-4BA7-A9F3-E2986E74FCCD}" name="Total + Shipping">
      <calculatedColumnFormula>I2+H2</calculatedColumnFormula>
    </tableColumn>
    <tableColumn id="11" xr3:uid="{08FC874A-648E-46D5-A1FE-735D2D5D95CB}" name="Order Month">
      <calculatedColumnFormula>TEXT(D2,"mmm")</calculatedColumnFormula>
    </tableColumn>
    <tableColumn id="12" xr3:uid="{1ED70EDB-2D99-4CE6-84D3-B7D46C11DFBE}" name="Order Day">
      <calculatedColumnFormula>TEXT(D2,"ddd")</calculatedColumnFormula>
    </tableColumn>
    <tableColumn id="13" xr3:uid="{3E7619E3-A7A1-4452-A744-EB9C60A6E24F}" name="Shipped Month" dataDxfId="15">
      <calculatedColumnFormula>IF(Orders[[#This Row],[Shipping Status]]="Delivered",TEXT(F2,"mmm"),"")</calculatedColumnFormula>
    </tableColumn>
    <tableColumn id="14" xr3:uid="{7E363483-7D5B-44E9-9B63-B33D7BDF0504}" name="Shipped Day" dataDxfId="14">
      <calculatedColumnFormula>IF(Orders[[#This Row],[Shipping Status]]="Delivered",TEXT(F2,"ddd"),"")</calculatedColumnFormula>
    </tableColumn>
    <tableColumn id="15" xr3:uid="{1700D92B-83E9-4081-A8EB-F20AB72B2820}" name="Delivery Time in Days" dataDxfId="13">
      <calculatedColumnFormula>IF(Orders[[#This Row],[Shipping Status]]="Delivered",DATEDIF(D2,F2,"d"),"")</calculatedColumnFormula>
    </tableColumn>
    <tableColumn id="16" xr3:uid="{4E53334B-1EC6-4A26-B77F-89C23C10C5A9}" name="Required Shipping Time in Days" dataDxfId="12">
      <calculatedColumnFormula>DATEDIF(D2,E2,"d")</calculatedColumnFormula>
    </tableColumn>
    <tableColumn id="17" xr3:uid="{EEBFD4BE-B538-4B93-B681-795E6776110F}" name="Req_Shipp_Act_Shipp_Diff" dataDxfId="11">
      <calculatedColumnFormula>IF(Orders[[#This Row],[Shipping Status]]="Delivered",P2-O2,"")</calculatedColumnFormula>
    </tableColumn>
    <tableColumn id="18" xr3:uid="{A8E69B63-1F52-4E54-9300-F9FE28CE8B97}" name="EmployeeName" dataDxfId="10">
      <calculatedColumnFormula array="1">_xlfn.XLOOKUP(Orders[[#This Row],[employeeID]],Employees[[#All],[employeeID]],Employees[[#All],[employeeName]],,0)</calculatedColumnFormula>
    </tableColumn>
    <tableColumn id="19" xr3:uid="{3E811B98-13F9-44B2-ADBE-EDDF22E662B4}" name="CustomerName (Company)" dataDxfId="9">
      <calculatedColumnFormula array="1">_xlfn.XLOOKUP(Orders[[#This Row],[customerID]],Customers[[#All],[customerID]],Customers[[#All],[companyName]],,0)</calculatedColumnFormula>
    </tableColumn>
    <tableColumn id="20" xr3:uid="{74138B0C-6D3B-437F-B1B1-03E8ACD07CA2}" name="ShipperName" dataDxfId="8">
      <calculatedColumnFormula array="1">_xlfn.XLOOKUP(Orders[[#This Row],[shipperID]],Shippers[[#All],[shipperID]],Shippers[[#All],[companyName]],,0)</calculatedColumnFormula>
    </tableColumn>
    <tableColumn id="21" xr3:uid="{D249DF29-C626-4807-AB1A-DA9458AA7D33}" name="Shipping Status" dataDxfId="7">
      <calculatedColumnFormula>IF(ISBLANK(Orders[[#This Row],[shippedDate]]),"Pending","Delivered")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F0B5AE-F73D-41A4-B460-32FA37F91CB2}" name="OrderDetails" displayName="OrderDetails" ref="A1:H2156" totalsRowShown="0">
  <autoFilter ref="A1:H2156" xr:uid="{49F0B5AE-F73D-41A4-B460-32FA37F91CB2}"/>
  <tableColumns count="8">
    <tableColumn id="1" xr3:uid="{24B51406-27AC-4E6A-84DA-B7AFDC7EAB28}" name="orderID"/>
    <tableColumn id="2" xr3:uid="{381F01A9-137D-4FC2-BCBD-2E0E3CB04107}" name="productID"/>
    <tableColumn id="7" xr3:uid="{EDB7BDD1-F367-41FB-9C4C-36F73B174CF0}" name="ProductName" dataDxfId="6">
      <calculatedColumnFormula array="1">_xlfn.XLOOKUP(OrderDetails[[#This Row],[productID]],Products[[#All],[productID]],Products[[#All],[productName]],,0)</calculatedColumnFormula>
    </tableColumn>
    <tableColumn id="3" xr3:uid="{F74CCE47-2F35-49A6-8663-BBD00E1F1C2B}" name="unitPrice" dataDxfId="5"/>
    <tableColumn id="4" xr3:uid="{8AFE6BD2-0368-45B4-8EBB-BFBCF1FB5305}" name="quantity"/>
    <tableColumn id="5" xr3:uid="{38A93A1A-1CF8-467D-AE2D-E56E32D5D4A7}" name="discount" dataDxfId="4"/>
    <tableColumn id="6" xr3:uid="{CB5BBA90-28C2-484B-8C3A-0EEF1AF8F2D8}" name="Total" dataDxfId="3">
      <calculatedColumnFormula>D2*E2*(1-F2)</calculatedColumnFormula>
    </tableColumn>
    <tableColumn id="8" xr3:uid="{A9B64A90-648E-4A8C-B649-7DC322A54DC2}" name="Category Name" dataDxfId="2">
      <calculatedColumnFormula>_xlfn.XLOOKUP(OrderDetails[[#This Row],[productID]],Products[[#Headers],[productID]],Products[[#Headers],[Category Name]],,0)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F12B40-132B-4F8E-B77A-122E4313CBDE}" name="Employees" displayName="Employees" ref="A1:F10" totalsRowShown="0">
  <autoFilter ref="A1:F10" xr:uid="{63F12B40-132B-4F8E-B77A-122E4313CBDE}"/>
  <tableColumns count="6">
    <tableColumn id="1" xr3:uid="{EF0A0C22-0606-41D8-B1F3-3AF3F2330DC5}" name="employeeID"/>
    <tableColumn id="2" xr3:uid="{9248C937-3D38-49A3-A5EB-99A256BE3D91}" name="employeeName"/>
    <tableColumn id="3" xr3:uid="{CA3C89B1-F8D1-49C3-824E-D7A4F21A6DD5}" name="title"/>
    <tableColumn id="4" xr3:uid="{AA332EB4-39D0-4F84-A293-784F437A80FC}" name="city"/>
    <tableColumn id="5" xr3:uid="{7951C4A0-ABED-414C-BA76-C2ADAE7FE2B4}" name="country"/>
    <tableColumn id="6" xr3:uid="{BEB6B702-AB9F-409C-AAF2-05126AD8CAFF}" name="reportsT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8694DB1-66D7-41DD-BD81-823A42F368DC}" name="Customers" displayName="Customers" ref="A1:F92" totalsRowShown="0">
  <autoFilter ref="A1:F92" xr:uid="{A8694DB1-66D7-41DD-BD81-823A42F368DC}"/>
  <tableColumns count="6">
    <tableColumn id="1" xr3:uid="{DC60E1C5-0792-4A25-96C0-617038BDB4AB}" name="customerID"/>
    <tableColumn id="2" xr3:uid="{E6CCD1E4-3EA2-47FD-A2CD-77C9B6DAB1C4}" name="companyName"/>
    <tableColumn id="3" xr3:uid="{508613E1-8649-453F-AF60-96BD844B7299}" name="contactName"/>
    <tableColumn id="4" xr3:uid="{505763DA-762B-4FFF-9B92-361B026E97B1}" name="contactTitle"/>
    <tableColumn id="5" xr3:uid="{89F90047-0B70-4589-A86C-79CA5AB69A36}" name="city"/>
    <tableColumn id="6" xr3:uid="{F6C61439-094F-4D9F-9BEB-CBBA089DD2F7}" name="count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ACD071-F4B8-4ED1-ABD7-2DC4F17D13D4}" name="Products" displayName="Products" ref="A1:G78" totalsRowShown="0">
  <autoFilter ref="A1:G78" xr:uid="{EDACD071-F4B8-4ED1-ABD7-2DC4F17D13D4}"/>
  <tableColumns count="7">
    <tableColumn id="1" xr3:uid="{72E93F57-23D0-4F79-9762-29A58F52AEDE}" name="productID"/>
    <tableColumn id="2" xr3:uid="{28E398FF-76AC-40E7-A3E9-AE596C39442A}" name="productName"/>
    <tableColumn id="3" xr3:uid="{D452E394-5FC9-4F49-B536-B2ED8E1632E8}" name="quantityPerUnit"/>
    <tableColumn id="4" xr3:uid="{7A4718C5-B8D5-42AB-B6A4-43897EFAB56D}" name="unitPrice" dataDxfId="1"/>
    <tableColumn id="5" xr3:uid="{E012BAD9-04AF-4869-AA51-753A50736DB0}" name="discontinued"/>
    <tableColumn id="6" xr3:uid="{90DF6704-9F90-4216-80D2-E9A8C61800DE}" name="categoryID"/>
    <tableColumn id="7" xr3:uid="{1ACE14A3-0B21-4521-BF65-3E1420BFB4BE}" name="Category Name" dataDxfId="0">
      <calculatedColumnFormula>_xlfn.XLOOKUP(Products[[#This Row],[categoryID]],Categories[categoryID],Categories[categoryName],,0)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E174411-D866-49C1-B636-81E2F5BB260A}" name="Categories" displayName="Categories" ref="A1:C9" totalsRowShown="0">
  <autoFilter ref="A1:C9" xr:uid="{0E174411-D866-49C1-B636-81E2F5BB260A}"/>
  <tableColumns count="3">
    <tableColumn id="1" xr3:uid="{FDFAE63F-1FDF-44C5-9B16-3A60C9BF1634}" name="categoryID"/>
    <tableColumn id="2" xr3:uid="{E2CE3B83-78B6-400F-BF38-BBC8A74C8419}" name="categoryName"/>
    <tableColumn id="3" xr3:uid="{A59489B9-A0F5-4E61-81E5-53E5111E75F2}" name="descript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61F1174-3CF0-4647-9ED7-A8C774379AC5}" name="Shippers" displayName="Shippers" ref="A1:B4" totalsRowShown="0">
  <autoFilter ref="A1:B4" xr:uid="{261F1174-3CF0-4647-9ED7-A8C774379AC5}"/>
  <tableColumns count="2">
    <tableColumn id="1" xr3:uid="{0E3237F9-9A2C-40A1-B9D9-1DB4A647E4D3}" name="shipperID"/>
    <tableColumn id="2" xr3:uid="{665B328F-CB7C-4BD6-AC9D-0A3DD0CD9D93}" name="company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5AAB72CB-3EC9-486A-9CA7-A08A6B4D4D62}" sourceName="[Orders].[orderDate]">
  <pivotTables>
    <pivotTable tabId="13" name="AVGShippingCostperShipper"/>
    <pivotTable tabId="13" name="CLVEstimate"/>
    <pivotTable tabId="13" name="PivotTable2"/>
    <pivotTable tabId="8" name="MonthlySales"/>
    <pivotTable tabId="9" name="PepeatCustomers"/>
    <pivotTable tabId="9" name="TopCustomers"/>
    <pivotTable tabId="9" name="TotalCustomers"/>
    <pivotTable tabId="11" name="AOVperEmployee"/>
    <pivotTable tabId="11" name="EmployeeOrders"/>
    <pivotTable tabId="11" name="EmployeeRevenue"/>
    <pivotTable tabId="11" name="OrdersperEmployee"/>
    <pivotTable tabId="8" name="AverageOrderValue"/>
    <pivotTable tabId="8" name="OrdersCount"/>
    <pivotTable tabId="8" name="SalesbyCategory"/>
    <pivotTable tabId="8" name="SalesbyCountry"/>
    <pivotTable tabId="8" name="TopProducts"/>
    <pivotTable tabId="12" name="AVGDelivery"/>
    <pivotTable tabId="12" name="OrdersperShipper"/>
  </pivotTables>
  <state minimalRefreshVersion="6" lastRefreshVersion="6" pivotCacheId="1229101681" filterType="unknown">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57A4CA5B-5E17-4E97-9EBB-EA6A7F81EA6E}" cache="Timeline_orderDate" caption="orderDate" level="2" selectionLevel="2" scrollPosition="2013-02-16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9EDC-4B30-42F4-ADD3-D0B381955085}">
  <dimension ref="A3:H34"/>
  <sheetViews>
    <sheetView topLeftCell="A16" workbookViewId="0">
      <selection activeCell="Q17" sqref="Q17"/>
    </sheetView>
  </sheetViews>
  <sheetFormatPr defaultRowHeight="15" x14ac:dyDescent="0.25"/>
  <cols>
    <col min="1" max="1" width="13.42578125" bestFit="1" customWidth="1"/>
    <col min="2" max="2" width="16.28515625" bestFit="1" customWidth="1"/>
    <col min="3" max="3" width="25.28515625" bestFit="1" customWidth="1"/>
    <col min="4" max="4" width="22.5703125" bestFit="1" customWidth="1"/>
    <col min="5" max="5" width="12.7109375" bestFit="1" customWidth="1"/>
    <col min="7" max="7" width="13.42578125" bestFit="1" customWidth="1"/>
    <col min="8" max="8" width="12.140625" bestFit="1" customWidth="1"/>
  </cols>
  <sheetData>
    <row r="3" spans="1:8" x14ac:dyDescent="0.25">
      <c r="A3" s="4" t="s">
        <v>594</v>
      </c>
      <c r="B3" t="s">
        <v>593</v>
      </c>
      <c r="D3" t="s">
        <v>609</v>
      </c>
    </row>
    <row r="4" spans="1:8" x14ac:dyDescent="0.25">
      <c r="A4" s="5" t="s">
        <v>599</v>
      </c>
      <c r="B4" s="2">
        <v>155480.18049999999</v>
      </c>
      <c r="D4" s="2">
        <v>1525.0518548192774</v>
      </c>
    </row>
    <row r="5" spans="1:8" x14ac:dyDescent="0.25">
      <c r="A5" s="5" t="s">
        <v>598</v>
      </c>
      <c r="B5" s="2">
        <v>137898.92250000002</v>
      </c>
    </row>
    <row r="6" spans="1:8" x14ac:dyDescent="0.25">
      <c r="A6" s="5" t="s">
        <v>602</v>
      </c>
      <c r="B6" s="2">
        <v>143401.375</v>
      </c>
    </row>
    <row r="7" spans="1:8" x14ac:dyDescent="0.25">
      <c r="A7" s="5" t="s">
        <v>595</v>
      </c>
      <c r="B7" s="2">
        <v>176831.63500000001</v>
      </c>
      <c r="D7" s="4" t="s">
        <v>594</v>
      </c>
      <c r="E7" t="s">
        <v>592</v>
      </c>
    </row>
    <row r="8" spans="1:8" x14ac:dyDescent="0.25">
      <c r="A8" s="5" t="s">
        <v>603</v>
      </c>
      <c r="B8" s="2">
        <v>72114.920500000022</v>
      </c>
      <c r="D8" s="5" t="s">
        <v>427</v>
      </c>
      <c r="E8" s="2">
        <v>267868.17999999993</v>
      </c>
      <c r="G8" s="4" t="s">
        <v>594</v>
      </c>
      <c r="H8" t="s">
        <v>592</v>
      </c>
    </row>
    <row r="9" spans="1:8" x14ac:dyDescent="0.25">
      <c r="A9" s="5" t="s">
        <v>601</v>
      </c>
      <c r="B9" s="2">
        <v>36362.802500000005</v>
      </c>
      <c r="D9" s="5" t="s">
        <v>421</v>
      </c>
      <c r="E9" s="2">
        <v>234507.285</v>
      </c>
      <c r="G9" s="5" t="s">
        <v>108</v>
      </c>
      <c r="H9" s="2">
        <v>245584.61050000007</v>
      </c>
    </row>
    <row r="10" spans="1:8" x14ac:dyDescent="0.25">
      <c r="A10" s="5" t="s">
        <v>600</v>
      </c>
      <c r="B10" s="2">
        <v>78882.752499999988</v>
      </c>
      <c r="D10" s="5" t="s">
        <v>423</v>
      </c>
      <c r="E10" s="2">
        <v>167357.22499999995</v>
      </c>
      <c r="G10" s="5" t="s">
        <v>150</v>
      </c>
      <c r="H10" s="2">
        <v>230284.6335</v>
      </c>
    </row>
    <row r="11" spans="1:8" x14ac:dyDescent="0.25">
      <c r="A11" s="5" t="s">
        <v>596</v>
      </c>
      <c r="B11" s="2">
        <v>72772.945000000007</v>
      </c>
      <c r="D11" s="5" t="s">
        <v>417</v>
      </c>
      <c r="E11" s="2">
        <v>163022.35949999999</v>
      </c>
      <c r="G11" s="5" t="s">
        <v>245</v>
      </c>
      <c r="H11" s="2">
        <v>128003.83850000001</v>
      </c>
    </row>
    <row r="12" spans="1:8" x14ac:dyDescent="0.25">
      <c r="A12" s="5" t="s">
        <v>606</v>
      </c>
      <c r="B12" s="2">
        <v>82010.642499999987</v>
      </c>
      <c r="D12" s="5" t="s">
        <v>413</v>
      </c>
      <c r="E12" s="2">
        <v>131261.73750000002</v>
      </c>
      <c r="G12" s="5" t="s">
        <v>607</v>
      </c>
      <c r="H12" s="2">
        <v>603873.08250000037</v>
      </c>
    </row>
    <row r="13" spans="1:8" x14ac:dyDescent="0.25">
      <c r="A13" s="5" t="s">
        <v>605</v>
      </c>
      <c r="B13" s="2">
        <v>104264.95099999997</v>
      </c>
      <c r="D13" s="5" t="s">
        <v>425</v>
      </c>
      <c r="E13" s="2">
        <v>106047.08500000002</v>
      </c>
    </row>
    <row r="14" spans="1:8" x14ac:dyDescent="0.25">
      <c r="A14" s="5" t="s">
        <v>604</v>
      </c>
      <c r="B14" s="2">
        <v>89133.853999999992</v>
      </c>
      <c r="D14" s="5" t="s">
        <v>415</v>
      </c>
      <c r="E14" s="2">
        <v>99984.579999999987</v>
      </c>
    </row>
    <row r="15" spans="1:8" x14ac:dyDescent="0.25">
      <c r="A15" s="5" t="s">
        <v>597</v>
      </c>
      <c r="B15" s="2">
        <v>116638.05849999998</v>
      </c>
      <c r="D15" s="5" t="s">
        <v>419</v>
      </c>
      <c r="E15" s="2">
        <v>95744.587500000009</v>
      </c>
    </row>
    <row r="16" spans="1:8" x14ac:dyDescent="0.25">
      <c r="A16" s="5" t="s">
        <v>607</v>
      </c>
      <c r="B16" s="2">
        <v>1265793.0395000002</v>
      </c>
      <c r="D16" s="5" t="s">
        <v>607</v>
      </c>
      <c r="E16" s="2">
        <v>1265793.0395000004</v>
      </c>
    </row>
    <row r="18" spans="1:5" x14ac:dyDescent="0.25">
      <c r="D18" s="4" t="s">
        <v>594</v>
      </c>
      <c r="E18" t="s">
        <v>592</v>
      </c>
    </row>
    <row r="19" spans="1:5" x14ac:dyDescent="0.25">
      <c r="D19" s="5" t="s">
        <v>508</v>
      </c>
      <c r="E19" s="2">
        <v>141396.73499999999</v>
      </c>
    </row>
    <row r="20" spans="1:5" x14ac:dyDescent="0.25">
      <c r="D20" s="5" t="s">
        <v>523</v>
      </c>
      <c r="E20" s="2">
        <v>80368.672000000006</v>
      </c>
    </row>
    <row r="21" spans="1:5" x14ac:dyDescent="0.25">
      <c r="A21" s="4" t="s">
        <v>594</v>
      </c>
      <c r="B21" t="s">
        <v>608</v>
      </c>
      <c r="D21" s="5" t="s">
        <v>467</v>
      </c>
      <c r="E21" s="2">
        <v>71155.7</v>
      </c>
    </row>
    <row r="22" spans="1:5" x14ac:dyDescent="0.25">
      <c r="A22" s="5" t="s">
        <v>599</v>
      </c>
      <c r="B22">
        <v>88</v>
      </c>
      <c r="D22" s="5" t="s">
        <v>462</v>
      </c>
      <c r="E22" s="2">
        <v>47234.97</v>
      </c>
    </row>
    <row r="23" spans="1:5" x14ac:dyDescent="0.25">
      <c r="A23" s="5" t="s">
        <v>598</v>
      </c>
      <c r="B23">
        <v>83</v>
      </c>
      <c r="D23" s="5" t="s">
        <v>466</v>
      </c>
      <c r="E23" s="2">
        <v>46825.48</v>
      </c>
    </row>
    <row r="24" spans="1:5" x14ac:dyDescent="0.25">
      <c r="A24" s="5" t="s">
        <v>602</v>
      </c>
      <c r="B24">
        <v>103</v>
      </c>
      <c r="D24" s="5" t="s">
        <v>607</v>
      </c>
      <c r="E24" s="2">
        <v>386981.55699999997</v>
      </c>
    </row>
    <row r="25" spans="1:5" x14ac:dyDescent="0.25">
      <c r="A25" s="5" t="s">
        <v>595</v>
      </c>
      <c r="B25">
        <v>105</v>
      </c>
    </row>
    <row r="26" spans="1:5" x14ac:dyDescent="0.25">
      <c r="A26" s="5" t="s">
        <v>603</v>
      </c>
      <c r="B26">
        <v>46</v>
      </c>
    </row>
    <row r="27" spans="1:5" x14ac:dyDescent="0.25">
      <c r="A27" s="5" t="s">
        <v>601</v>
      </c>
      <c r="B27">
        <v>30</v>
      </c>
    </row>
    <row r="28" spans="1:5" x14ac:dyDescent="0.25">
      <c r="A28" s="5" t="s">
        <v>600</v>
      </c>
      <c r="B28">
        <v>55</v>
      </c>
    </row>
    <row r="29" spans="1:5" x14ac:dyDescent="0.25">
      <c r="A29" s="5" t="s">
        <v>596</v>
      </c>
      <c r="B29">
        <v>58</v>
      </c>
    </row>
    <row r="30" spans="1:5" x14ac:dyDescent="0.25">
      <c r="A30" s="5" t="s">
        <v>606</v>
      </c>
      <c r="B30">
        <v>60</v>
      </c>
    </row>
    <row r="31" spans="1:5" x14ac:dyDescent="0.25">
      <c r="A31" s="5" t="s">
        <v>605</v>
      </c>
      <c r="B31">
        <v>64</v>
      </c>
    </row>
    <row r="32" spans="1:5" x14ac:dyDescent="0.25">
      <c r="A32" s="5" t="s">
        <v>604</v>
      </c>
      <c r="B32">
        <v>59</v>
      </c>
    </row>
    <row r="33" spans="1:2" x14ac:dyDescent="0.25">
      <c r="A33" s="5" t="s">
        <v>597</v>
      </c>
      <c r="B33">
        <v>79</v>
      </c>
    </row>
    <row r="34" spans="1:2" x14ac:dyDescent="0.25">
      <c r="A34" s="5" t="s">
        <v>607</v>
      </c>
      <c r="B34">
        <v>830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8BC60-0C63-4BEE-BC1B-2E42B33FB4BF}">
  <dimension ref="A3:E98"/>
  <sheetViews>
    <sheetView workbookViewId="0">
      <selection activeCell="D33" sqref="D33"/>
    </sheetView>
  </sheetViews>
  <sheetFormatPr defaultRowHeight="15" x14ac:dyDescent="0.25"/>
  <cols>
    <col min="1" max="1" width="28" bestFit="1" customWidth="1"/>
    <col min="2" max="2" width="16.28515625" bestFit="1" customWidth="1"/>
    <col min="3" max="3" width="16.85546875" bestFit="1" customWidth="1"/>
    <col min="4" max="4" width="13.42578125" bestFit="1" customWidth="1"/>
    <col min="5" max="5" width="25.28515625" bestFit="1" customWidth="1"/>
    <col min="6" max="6" width="16.28515625" bestFit="1" customWidth="1"/>
    <col min="7" max="7" width="13.140625" bestFit="1" customWidth="1"/>
    <col min="8" max="8" width="29.7109375" bestFit="1" customWidth="1"/>
    <col min="9" max="89" width="16.85546875" bestFit="1" customWidth="1"/>
    <col min="90" max="90" width="11.28515625" bestFit="1" customWidth="1"/>
  </cols>
  <sheetData>
    <row r="3" spans="1:5" x14ac:dyDescent="0.25">
      <c r="A3" t="s">
        <v>610</v>
      </c>
    </row>
    <row r="4" spans="1:5" x14ac:dyDescent="0.25">
      <c r="A4">
        <v>89</v>
      </c>
    </row>
    <row r="8" spans="1:5" x14ac:dyDescent="0.25">
      <c r="A8" s="4" t="s">
        <v>594</v>
      </c>
      <c r="B8" t="s">
        <v>608</v>
      </c>
      <c r="D8" s="4" t="s">
        <v>594</v>
      </c>
      <c r="E8" t="s">
        <v>593</v>
      </c>
    </row>
    <row r="9" spans="1:5" x14ac:dyDescent="0.25">
      <c r="A9" s="5" t="s">
        <v>53</v>
      </c>
      <c r="B9">
        <v>31</v>
      </c>
      <c r="D9" s="5" t="s">
        <v>29</v>
      </c>
      <c r="E9" s="2">
        <v>110277.30500000001</v>
      </c>
    </row>
    <row r="10" spans="1:5" x14ac:dyDescent="0.25">
      <c r="A10" s="5" t="s">
        <v>17</v>
      </c>
      <c r="B10">
        <v>30</v>
      </c>
      <c r="D10" s="5" t="s">
        <v>17</v>
      </c>
      <c r="E10" s="2">
        <v>104874.9785</v>
      </c>
    </row>
    <row r="11" spans="1:5" x14ac:dyDescent="0.25">
      <c r="A11" s="5" t="s">
        <v>29</v>
      </c>
      <c r="B11">
        <v>28</v>
      </c>
      <c r="D11" s="5" t="s">
        <v>53</v>
      </c>
      <c r="E11" s="2">
        <v>104361.95</v>
      </c>
    </row>
    <row r="12" spans="1:5" x14ac:dyDescent="0.25">
      <c r="A12" s="5" t="s">
        <v>42</v>
      </c>
      <c r="B12">
        <v>19</v>
      </c>
      <c r="D12" s="5" t="s">
        <v>21</v>
      </c>
      <c r="E12" s="2">
        <v>51097.800500000005</v>
      </c>
    </row>
    <row r="13" spans="1:5" x14ac:dyDescent="0.25">
      <c r="A13" s="5" t="s">
        <v>22</v>
      </c>
      <c r="B13">
        <v>19</v>
      </c>
      <c r="D13" s="5" t="s">
        <v>42</v>
      </c>
      <c r="E13" s="2">
        <v>49979.904999999999</v>
      </c>
    </row>
    <row r="14" spans="1:5" x14ac:dyDescent="0.25">
      <c r="A14" s="5" t="s">
        <v>21</v>
      </c>
      <c r="B14">
        <v>18</v>
      </c>
      <c r="D14" s="5" t="s">
        <v>607</v>
      </c>
      <c r="E14" s="2">
        <v>420591.93899999995</v>
      </c>
    </row>
    <row r="15" spans="1:5" x14ac:dyDescent="0.25">
      <c r="A15" s="5" t="s">
        <v>33</v>
      </c>
      <c r="B15">
        <v>18</v>
      </c>
    </row>
    <row r="16" spans="1:5" x14ac:dyDescent="0.25">
      <c r="A16" s="5" t="s">
        <v>16</v>
      </c>
      <c r="B16">
        <v>18</v>
      </c>
    </row>
    <row r="17" spans="1:2" x14ac:dyDescent="0.25">
      <c r="A17" s="5" t="s">
        <v>56</v>
      </c>
      <c r="B17">
        <v>17</v>
      </c>
    </row>
    <row r="18" spans="1:2" x14ac:dyDescent="0.25">
      <c r="A18" s="5" t="s">
        <v>25</v>
      </c>
      <c r="B18">
        <v>15</v>
      </c>
    </row>
    <row r="19" spans="1:2" x14ac:dyDescent="0.25">
      <c r="A19" s="5" t="s">
        <v>24</v>
      </c>
      <c r="B19">
        <v>15</v>
      </c>
    </row>
    <row r="20" spans="1:2" x14ac:dyDescent="0.25">
      <c r="A20" s="5" t="s">
        <v>34</v>
      </c>
      <c r="B20">
        <v>15</v>
      </c>
    </row>
    <row r="21" spans="1:2" x14ac:dyDescent="0.25">
      <c r="A21" s="5" t="s">
        <v>10</v>
      </c>
      <c r="B21">
        <v>14</v>
      </c>
    </row>
    <row r="22" spans="1:2" x14ac:dyDescent="0.25">
      <c r="A22" s="5" t="s">
        <v>27</v>
      </c>
      <c r="B22">
        <v>14</v>
      </c>
    </row>
    <row r="23" spans="1:2" x14ac:dyDescent="0.25">
      <c r="A23" s="5" t="s">
        <v>61</v>
      </c>
      <c r="B23">
        <v>14</v>
      </c>
    </row>
    <row r="24" spans="1:2" x14ac:dyDescent="0.25">
      <c r="A24" s="5" t="s">
        <v>74</v>
      </c>
      <c r="B24">
        <v>14</v>
      </c>
    </row>
    <row r="25" spans="1:2" x14ac:dyDescent="0.25">
      <c r="A25" s="5" t="s">
        <v>52</v>
      </c>
      <c r="B25">
        <v>14</v>
      </c>
    </row>
    <row r="26" spans="1:2" x14ac:dyDescent="0.25">
      <c r="A26" s="5" t="s">
        <v>36</v>
      </c>
      <c r="B26">
        <v>14</v>
      </c>
    </row>
    <row r="27" spans="1:2" x14ac:dyDescent="0.25">
      <c r="A27" s="5" t="s">
        <v>63</v>
      </c>
      <c r="B27">
        <v>13</v>
      </c>
    </row>
    <row r="28" spans="1:2" x14ac:dyDescent="0.25">
      <c r="A28" s="5" t="s">
        <v>70</v>
      </c>
      <c r="B28">
        <v>13</v>
      </c>
    </row>
    <row r="29" spans="1:2" x14ac:dyDescent="0.25">
      <c r="A29" s="5" t="s">
        <v>57</v>
      </c>
      <c r="B29">
        <v>13</v>
      </c>
    </row>
    <row r="30" spans="1:2" x14ac:dyDescent="0.25">
      <c r="A30" s="5" t="s">
        <v>38</v>
      </c>
      <c r="B30">
        <v>12</v>
      </c>
    </row>
    <row r="31" spans="1:2" x14ac:dyDescent="0.25">
      <c r="A31" s="5" t="s">
        <v>12</v>
      </c>
      <c r="B31">
        <v>12</v>
      </c>
    </row>
    <row r="32" spans="1:2" x14ac:dyDescent="0.25">
      <c r="A32" s="5" t="s">
        <v>75</v>
      </c>
      <c r="B32">
        <v>12</v>
      </c>
    </row>
    <row r="33" spans="1:2" x14ac:dyDescent="0.25">
      <c r="A33" s="5" t="s">
        <v>87</v>
      </c>
      <c r="B33">
        <v>11</v>
      </c>
    </row>
    <row r="34" spans="1:2" x14ac:dyDescent="0.25">
      <c r="A34" s="5" t="s">
        <v>69</v>
      </c>
      <c r="B34">
        <v>11</v>
      </c>
    </row>
    <row r="35" spans="1:2" x14ac:dyDescent="0.25">
      <c r="A35" s="5" t="s">
        <v>23</v>
      </c>
      <c r="B35">
        <v>11</v>
      </c>
    </row>
    <row r="36" spans="1:2" x14ac:dyDescent="0.25">
      <c r="A36" s="5" t="s">
        <v>37</v>
      </c>
      <c r="B36">
        <v>11</v>
      </c>
    </row>
    <row r="37" spans="1:2" x14ac:dyDescent="0.25">
      <c r="A37" s="5" t="s">
        <v>39</v>
      </c>
      <c r="B37">
        <v>10</v>
      </c>
    </row>
    <row r="38" spans="1:2" x14ac:dyDescent="0.25">
      <c r="A38" s="5" t="s">
        <v>44</v>
      </c>
      <c r="B38">
        <v>10</v>
      </c>
    </row>
    <row r="39" spans="1:2" x14ac:dyDescent="0.25">
      <c r="A39" s="5" t="s">
        <v>50</v>
      </c>
      <c r="B39">
        <v>10</v>
      </c>
    </row>
    <row r="40" spans="1:2" x14ac:dyDescent="0.25">
      <c r="A40" s="5" t="s">
        <v>14</v>
      </c>
      <c r="B40">
        <v>10</v>
      </c>
    </row>
    <row r="41" spans="1:2" x14ac:dyDescent="0.25">
      <c r="A41" s="5" t="s">
        <v>30</v>
      </c>
      <c r="B41">
        <v>10</v>
      </c>
    </row>
    <row r="42" spans="1:2" x14ac:dyDescent="0.25">
      <c r="A42" s="5" t="s">
        <v>31</v>
      </c>
      <c r="B42">
        <v>10</v>
      </c>
    </row>
    <row r="43" spans="1:2" x14ac:dyDescent="0.25">
      <c r="A43" s="5" t="s">
        <v>43</v>
      </c>
      <c r="B43">
        <v>10</v>
      </c>
    </row>
    <row r="44" spans="1:2" x14ac:dyDescent="0.25">
      <c r="A44" s="5" t="s">
        <v>11</v>
      </c>
      <c r="B44">
        <v>10</v>
      </c>
    </row>
    <row r="45" spans="1:2" x14ac:dyDescent="0.25">
      <c r="A45" s="5" t="s">
        <v>19</v>
      </c>
      <c r="B45">
        <v>10</v>
      </c>
    </row>
    <row r="46" spans="1:2" x14ac:dyDescent="0.25">
      <c r="A46" s="5" t="s">
        <v>62</v>
      </c>
      <c r="B46">
        <v>10</v>
      </c>
    </row>
    <row r="47" spans="1:2" x14ac:dyDescent="0.25">
      <c r="A47" s="5" t="s">
        <v>45</v>
      </c>
      <c r="B47">
        <v>10</v>
      </c>
    </row>
    <row r="48" spans="1:2" x14ac:dyDescent="0.25">
      <c r="A48" s="5" t="s">
        <v>20</v>
      </c>
      <c r="B48">
        <v>9</v>
      </c>
    </row>
    <row r="49" spans="1:2" x14ac:dyDescent="0.25">
      <c r="A49" s="5" t="s">
        <v>79</v>
      </c>
      <c r="B49">
        <v>9</v>
      </c>
    </row>
    <row r="50" spans="1:2" x14ac:dyDescent="0.25">
      <c r="A50" s="5" t="s">
        <v>64</v>
      </c>
      <c r="B50">
        <v>9</v>
      </c>
    </row>
    <row r="51" spans="1:2" x14ac:dyDescent="0.25">
      <c r="A51" s="5" t="s">
        <v>28</v>
      </c>
      <c r="B51">
        <v>9</v>
      </c>
    </row>
    <row r="52" spans="1:2" x14ac:dyDescent="0.25">
      <c r="A52" s="5" t="s">
        <v>15</v>
      </c>
      <c r="B52">
        <v>9</v>
      </c>
    </row>
    <row r="53" spans="1:2" x14ac:dyDescent="0.25">
      <c r="A53" s="5" t="s">
        <v>55</v>
      </c>
      <c r="B53">
        <v>8</v>
      </c>
    </row>
    <row r="54" spans="1:2" x14ac:dyDescent="0.25">
      <c r="A54" s="5" t="s">
        <v>46</v>
      </c>
      <c r="B54">
        <v>8</v>
      </c>
    </row>
    <row r="55" spans="1:2" x14ac:dyDescent="0.25">
      <c r="A55" s="5" t="s">
        <v>66</v>
      </c>
      <c r="B55">
        <v>8</v>
      </c>
    </row>
    <row r="56" spans="1:2" x14ac:dyDescent="0.25">
      <c r="A56" s="5" t="s">
        <v>13</v>
      </c>
      <c r="B56">
        <v>8</v>
      </c>
    </row>
    <row r="57" spans="1:2" x14ac:dyDescent="0.25">
      <c r="A57" s="5" t="s">
        <v>71</v>
      </c>
      <c r="B57">
        <v>7</v>
      </c>
    </row>
    <row r="58" spans="1:2" x14ac:dyDescent="0.25">
      <c r="A58" s="5" t="s">
        <v>59</v>
      </c>
      <c r="B58">
        <v>7</v>
      </c>
    </row>
    <row r="59" spans="1:2" x14ac:dyDescent="0.25">
      <c r="A59" s="5" t="s">
        <v>84</v>
      </c>
      <c r="B59">
        <v>7</v>
      </c>
    </row>
    <row r="60" spans="1:2" x14ac:dyDescent="0.25">
      <c r="A60" s="5" t="s">
        <v>88</v>
      </c>
      <c r="B60">
        <v>7</v>
      </c>
    </row>
    <row r="61" spans="1:2" x14ac:dyDescent="0.25">
      <c r="A61" s="5" t="s">
        <v>60</v>
      </c>
      <c r="B61">
        <v>7</v>
      </c>
    </row>
    <row r="62" spans="1:2" x14ac:dyDescent="0.25">
      <c r="A62" s="5" t="s">
        <v>91</v>
      </c>
      <c r="B62">
        <v>7</v>
      </c>
    </row>
    <row r="63" spans="1:2" x14ac:dyDescent="0.25">
      <c r="A63" s="5" t="s">
        <v>67</v>
      </c>
      <c r="B63">
        <v>7</v>
      </c>
    </row>
    <row r="64" spans="1:2" x14ac:dyDescent="0.25">
      <c r="A64" s="5" t="s">
        <v>41</v>
      </c>
      <c r="B64">
        <v>6</v>
      </c>
    </row>
    <row r="65" spans="1:2" x14ac:dyDescent="0.25">
      <c r="A65" s="5" t="s">
        <v>9</v>
      </c>
      <c r="B65">
        <v>6</v>
      </c>
    </row>
    <row r="66" spans="1:2" x14ac:dyDescent="0.25">
      <c r="A66" s="5" t="s">
        <v>51</v>
      </c>
      <c r="B66">
        <v>6</v>
      </c>
    </row>
    <row r="67" spans="1:2" x14ac:dyDescent="0.25">
      <c r="A67" s="5" t="s">
        <v>65</v>
      </c>
      <c r="B67">
        <v>6</v>
      </c>
    </row>
    <row r="68" spans="1:2" x14ac:dyDescent="0.25">
      <c r="A68" s="5" t="s">
        <v>73</v>
      </c>
      <c r="B68">
        <v>6</v>
      </c>
    </row>
    <row r="69" spans="1:2" x14ac:dyDescent="0.25">
      <c r="A69" s="5" t="s">
        <v>78</v>
      </c>
      <c r="B69">
        <v>6</v>
      </c>
    </row>
    <row r="70" spans="1:2" x14ac:dyDescent="0.25">
      <c r="A70" s="5" t="s">
        <v>93</v>
      </c>
      <c r="B70">
        <v>6</v>
      </c>
    </row>
    <row r="71" spans="1:2" x14ac:dyDescent="0.25">
      <c r="A71" s="5" t="s">
        <v>86</v>
      </c>
      <c r="B71">
        <v>6</v>
      </c>
    </row>
    <row r="72" spans="1:2" x14ac:dyDescent="0.25">
      <c r="A72" s="5" t="s">
        <v>8</v>
      </c>
      <c r="B72">
        <v>5</v>
      </c>
    </row>
    <row r="73" spans="1:2" x14ac:dyDescent="0.25">
      <c r="A73" s="5" t="s">
        <v>32</v>
      </c>
      <c r="B73">
        <v>5</v>
      </c>
    </row>
    <row r="74" spans="1:2" x14ac:dyDescent="0.25">
      <c r="A74" s="5" t="s">
        <v>40</v>
      </c>
      <c r="B74">
        <v>5</v>
      </c>
    </row>
    <row r="75" spans="1:2" x14ac:dyDescent="0.25">
      <c r="A75" s="5" t="s">
        <v>35</v>
      </c>
      <c r="B75">
        <v>5</v>
      </c>
    </row>
    <row r="76" spans="1:2" x14ac:dyDescent="0.25">
      <c r="A76" s="5" t="s">
        <v>76</v>
      </c>
      <c r="B76">
        <v>5</v>
      </c>
    </row>
    <row r="77" spans="1:2" x14ac:dyDescent="0.25">
      <c r="A77" s="5" t="s">
        <v>68</v>
      </c>
      <c r="B77">
        <v>5</v>
      </c>
    </row>
    <row r="78" spans="1:2" x14ac:dyDescent="0.25">
      <c r="A78" s="5" t="s">
        <v>81</v>
      </c>
      <c r="B78">
        <v>5</v>
      </c>
    </row>
    <row r="79" spans="1:2" x14ac:dyDescent="0.25">
      <c r="A79" s="5" t="s">
        <v>58</v>
      </c>
      <c r="B79">
        <v>5</v>
      </c>
    </row>
    <row r="80" spans="1:2" x14ac:dyDescent="0.25">
      <c r="A80" s="5" t="s">
        <v>72</v>
      </c>
      <c r="B80">
        <v>5</v>
      </c>
    </row>
    <row r="81" spans="1:2" x14ac:dyDescent="0.25">
      <c r="A81" s="5" t="s">
        <v>77</v>
      </c>
      <c r="B81">
        <v>5</v>
      </c>
    </row>
    <row r="82" spans="1:2" x14ac:dyDescent="0.25">
      <c r="A82" s="5" t="s">
        <v>49</v>
      </c>
      <c r="B82">
        <v>4</v>
      </c>
    </row>
    <row r="83" spans="1:2" x14ac:dyDescent="0.25">
      <c r="A83" s="5" t="s">
        <v>48</v>
      </c>
      <c r="B83">
        <v>4</v>
      </c>
    </row>
    <row r="84" spans="1:2" x14ac:dyDescent="0.25">
      <c r="A84" s="5" t="s">
        <v>96</v>
      </c>
      <c r="B84">
        <v>4</v>
      </c>
    </row>
    <row r="85" spans="1:2" x14ac:dyDescent="0.25">
      <c r="A85" s="5" t="s">
        <v>90</v>
      </c>
      <c r="B85">
        <v>4</v>
      </c>
    </row>
    <row r="86" spans="1:2" x14ac:dyDescent="0.25">
      <c r="A86" s="5" t="s">
        <v>95</v>
      </c>
      <c r="B86">
        <v>4</v>
      </c>
    </row>
    <row r="87" spans="1:2" x14ac:dyDescent="0.25">
      <c r="A87" s="5" t="s">
        <v>47</v>
      </c>
      <c r="B87">
        <v>4</v>
      </c>
    </row>
    <row r="88" spans="1:2" x14ac:dyDescent="0.25">
      <c r="A88" s="5" t="s">
        <v>80</v>
      </c>
      <c r="B88">
        <v>3</v>
      </c>
    </row>
    <row r="89" spans="1:2" x14ac:dyDescent="0.25">
      <c r="A89" s="5" t="s">
        <v>94</v>
      </c>
      <c r="B89">
        <v>3</v>
      </c>
    </row>
    <row r="90" spans="1:2" x14ac:dyDescent="0.25">
      <c r="A90" s="5" t="s">
        <v>85</v>
      </c>
      <c r="B90">
        <v>3</v>
      </c>
    </row>
    <row r="91" spans="1:2" x14ac:dyDescent="0.25">
      <c r="A91" s="5" t="s">
        <v>83</v>
      </c>
      <c r="B91">
        <v>3</v>
      </c>
    </row>
    <row r="92" spans="1:2" x14ac:dyDescent="0.25">
      <c r="A92" s="5" t="s">
        <v>89</v>
      </c>
      <c r="B92">
        <v>3</v>
      </c>
    </row>
    <row r="93" spans="1:2" x14ac:dyDescent="0.25">
      <c r="A93" s="5" t="s">
        <v>54</v>
      </c>
      <c r="B93">
        <v>3</v>
      </c>
    </row>
    <row r="94" spans="1:2" x14ac:dyDescent="0.25">
      <c r="A94" s="5" t="s">
        <v>92</v>
      </c>
      <c r="B94">
        <v>3</v>
      </c>
    </row>
    <row r="95" spans="1:2" x14ac:dyDescent="0.25">
      <c r="A95" s="5" t="s">
        <v>82</v>
      </c>
      <c r="B95">
        <v>2</v>
      </c>
    </row>
    <row r="96" spans="1:2" x14ac:dyDescent="0.25">
      <c r="A96" s="5" t="s">
        <v>26</v>
      </c>
      <c r="B96">
        <v>2</v>
      </c>
    </row>
    <row r="97" spans="1:2" x14ac:dyDescent="0.25">
      <c r="A97" s="5" t="s">
        <v>18</v>
      </c>
      <c r="B97">
        <v>1</v>
      </c>
    </row>
    <row r="98" spans="1:2" x14ac:dyDescent="0.25">
      <c r="A98" s="5" t="s">
        <v>607</v>
      </c>
      <c r="B98">
        <v>830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D273E-773B-4479-BF4B-5A7BB96828DB}">
  <dimension ref="A3:E27"/>
  <sheetViews>
    <sheetView workbookViewId="0">
      <selection activeCell="G27" sqref="G27:H33"/>
    </sheetView>
  </sheetViews>
  <sheetFormatPr defaultRowHeight="15" x14ac:dyDescent="0.25"/>
  <cols>
    <col min="1" max="1" width="13.42578125" bestFit="1" customWidth="1"/>
    <col min="2" max="2" width="16.28515625" bestFit="1" customWidth="1"/>
    <col min="3" max="3" width="11.140625" bestFit="1" customWidth="1"/>
    <col min="4" max="4" width="16.85546875" bestFit="1" customWidth="1"/>
    <col min="5" max="6" width="11.140625" bestFit="1" customWidth="1"/>
    <col min="7" max="7" width="16.85546875" bestFit="1" customWidth="1"/>
    <col min="8" max="8" width="25.28515625" bestFit="1" customWidth="1"/>
  </cols>
  <sheetData>
    <row r="3" spans="1:5" x14ac:dyDescent="0.25">
      <c r="A3" s="4" t="s">
        <v>594</v>
      </c>
      <c r="B3" t="s">
        <v>608</v>
      </c>
      <c r="D3" s="4" t="s">
        <v>594</v>
      </c>
      <c r="E3" t="s">
        <v>614</v>
      </c>
    </row>
    <row r="4" spans="1:5" x14ac:dyDescent="0.25">
      <c r="A4" s="5">
        <v>1</v>
      </c>
      <c r="B4">
        <v>123</v>
      </c>
      <c r="D4" s="5" t="s">
        <v>118</v>
      </c>
      <c r="E4" s="3">
        <v>0.11614525628893063</v>
      </c>
    </row>
    <row r="5" spans="1:5" x14ac:dyDescent="0.25">
      <c r="A5" s="5">
        <v>2</v>
      </c>
      <c r="B5">
        <v>96</v>
      </c>
      <c r="D5" s="5" t="s">
        <v>107</v>
      </c>
      <c r="E5" s="3">
        <v>5.2112939448297292E-2</v>
      </c>
    </row>
    <row r="6" spans="1:5" x14ac:dyDescent="0.25">
      <c r="A6" s="5">
        <v>3</v>
      </c>
      <c r="B6">
        <v>127</v>
      </c>
      <c r="D6" s="5" t="s">
        <v>116</v>
      </c>
      <c r="E6" s="3">
        <v>0.15301379962993827</v>
      </c>
    </row>
    <row r="7" spans="1:5" x14ac:dyDescent="0.25">
      <c r="A7" s="5">
        <v>4</v>
      </c>
      <c r="B7">
        <v>156</v>
      </c>
      <c r="D7" s="5" t="s">
        <v>111</v>
      </c>
      <c r="E7" s="3">
        <v>0.12506312236048531</v>
      </c>
    </row>
    <row r="8" spans="1:5" x14ac:dyDescent="0.25">
      <c r="A8" s="5">
        <v>5</v>
      </c>
      <c r="B8">
        <v>42</v>
      </c>
      <c r="D8" s="5" t="s">
        <v>115</v>
      </c>
      <c r="E8" s="3">
        <v>0.18753586915069423</v>
      </c>
    </row>
    <row r="9" spans="1:5" x14ac:dyDescent="0.25">
      <c r="A9" s="5">
        <v>6</v>
      </c>
      <c r="B9">
        <v>67</v>
      </c>
      <c r="D9" s="5" t="s">
        <v>113</v>
      </c>
      <c r="E9" s="3">
        <v>8.0581590135453893E-2</v>
      </c>
    </row>
    <row r="10" spans="1:5" x14ac:dyDescent="0.25">
      <c r="A10" s="5">
        <v>7</v>
      </c>
      <c r="B10">
        <v>72</v>
      </c>
      <c r="D10" s="5" t="s">
        <v>119</v>
      </c>
      <c r="E10" s="3">
        <v>0.14829723583666435</v>
      </c>
    </row>
    <row r="11" spans="1:5" x14ac:dyDescent="0.25">
      <c r="A11" s="5">
        <v>8</v>
      </c>
      <c r="B11">
        <v>104</v>
      </c>
      <c r="D11" s="5" t="s">
        <v>112</v>
      </c>
      <c r="E11" s="3">
        <v>8.6827215073659231E-2</v>
      </c>
    </row>
    <row r="12" spans="1:5" x14ac:dyDescent="0.25">
      <c r="A12" s="5">
        <v>9</v>
      </c>
      <c r="B12">
        <v>43</v>
      </c>
      <c r="D12" s="5" t="s">
        <v>114</v>
      </c>
      <c r="E12" s="3">
        <v>5.042297207587678E-2</v>
      </c>
    </row>
    <row r="13" spans="1:5" x14ac:dyDescent="0.25">
      <c r="A13" s="5" t="s">
        <v>607</v>
      </c>
      <c r="B13">
        <v>830</v>
      </c>
      <c r="D13" s="5" t="s">
        <v>607</v>
      </c>
      <c r="E13" s="3">
        <v>1</v>
      </c>
    </row>
    <row r="17" spans="1:5" x14ac:dyDescent="0.25">
      <c r="A17" s="4" t="s">
        <v>594</v>
      </c>
      <c r="B17" t="s">
        <v>593</v>
      </c>
      <c r="D17" s="4" t="s">
        <v>594</v>
      </c>
      <c r="E17" t="s">
        <v>609</v>
      </c>
    </row>
    <row r="18" spans="1:5" x14ac:dyDescent="0.25">
      <c r="A18" s="5">
        <v>4</v>
      </c>
      <c r="B18" s="2">
        <v>232890.84600000002</v>
      </c>
      <c r="D18" s="5">
        <v>1</v>
      </c>
      <c r="E18" s="2">
        <v>1561.8504430894309</v>
      </c>
    </row>
    <row r="19" spans="1:5" x14ac:dyDescent="0.25">
      <c r="A19" s="5">
        <v>3</v>
      </c>
      <c r="B19" s="2">
        <v>202812.84299999996</v>
      </c>
      <c r="D19" s="5">
        <v>2</v>
      </c>
      <c r="E19" s="2">
        <v>1734.7682812500004</v>
      </c>
    </row>
    <row r="20" spans="1:5" x14ac:dyDescent="0.25">
      <c r="A20" s="5">
        <v>1</v>
      </c>
      <c r="B20" s="2">
        <v>192107.60449999999</v>
      </c>
      <c r="D20" s="5">
        <v>3</v>
      </c>
      <c r="E20" s="2">
        <v>1596.9515196850391</v>
      </c>
    </row>
    <row r="21" spans="1:5" x14ac:dyDescent="0.25">
      <c r="A21" s="5">
        <v>2</v>
      </c>
      <c r="B21" s="2">
        <v>166537.75500000003</v>
      </c>
      <c r="D21" s="5">
        <v>4</v>
      </c>
      <c r="E21" s="2">
        <v>1492.8900384615386</v>
      </c>
    </row>
    <row r="22" spans="1:5" x14ac:dyDescent="0.25">
      <c r="A22" s="5">
        <v>8</v>
      </c>
      <c r="B22" s="2">
        <v>126862.27749999998</v>
      </c>
      <c r="D22" s="5">
        <v>5</v>
      </c>
      <c r="E22" s="2">
        <v>1637.9114880952382</v>
      </c>
    </row>
    <row r="23" spans="1:5" x14ac:dyDescent="0.25">
      <c r="A23" s="5">
        <v>7</v>
      </c>
      <c r="B23" s="2">
        <v>124568.23500000002</v>
      </c>
      <c r="D23" s="5">
        <v>6</v>
      </c>
      <c r="E23" s="2">
        <v>1103.1810373134331</v>
      </c>
    </row>
    <row r="24" spans="1:5" x14ac:dyDescent="0.25">
      <c r="A24" s="5">
        <v>9</v>
      </c>
      <c r="B24" s="2">
        <v>77308.066500000015</v>
      </c>
      <c r="D24" s="5">
        <v>7</v>
      </c>
      <c r="E24" s="2">
        <v>1730.1143750000001</v>
      </c>
    </row>
    <row r="25" spans="1:5" x14ac:dyDescent="0.25">
      <c r="A25" s="5">
        <v>6</v>
      </c>
      <c r="B25" s="2">
        <v>73913.12950000001</v>
      </c>
      <c r="D25" s="5">
        <v>8</v>
      </c>
      <c r="E25" s="2">
        <v>1219.8295913461536</v>
      </c>
    </row>
    <row r="26" spans="1:5" x14ac:dyDescent="0.25">
      <c r="A26" s="5">
        <v>5</v>
      </c>
      <c r="B26" s="2">
        <v>68792.282500000001</v>
      </c>
      <c r="D26" s="5">
        <v>9</v>
      </c>
      <c r="E26" s="2">
        <v>1797.8620116279073</v>
      </c>
    </row>
    <row r="27" spans="1:5" x14ac:dyDescent="0.25">
      <c r="A27" s="5" t="s">
        <v>607</v>
      </c>
      <c r="B27" s="2">
        <v>1265793.0395000002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2A703-1583-4EDC-9A87-829A9B32C06C}">
  <dimension ref="A3:B12"/>
  <sheetViews>
    <sheetView zoomScaleNormal="100" workbookViewId="0">
      <selection activeCell="A8" sqref="A8"/>
    </sheetView>
  </sheetViews>
  <sheetFormatPr defaultRowHeight="15" x14ac:dyDescent="0.25"/>
  <cols>
    <col min="1" max="1" width="13.42578125" bestFit="1" customWidth="1"/>
    <col min="2" max="2" width="16.28515625" bestFit="1" customWidth="1"/>
  </cols>
  <sheetData>
    <row r="3" spans="1:2" x14ac:dyDescent="0.25">
      <c r="A3" t="s">
        <v>613</v>
      </c>
    </row>
    <row r="4" spans="1:2" x14ac:dyDescent="0.25">
      <c r="A4" s="7">
        <v>8.4919653893695912</v>
      </c>
    </row>
    <row r="8" spans="1:2" x14ac:dyDescent="0.25">
      <c r="A8" s="4" t="s">
        <v>594</v>
      </c>
      <c r="B8" t="s">
        <v>608</v>
      </c>
    </row>
    <row r="9" spans="1:2" x14ac:dyDescent="0.25">
      <c r="A9" s="5">
        <v>1</v>
      </c>
      <c r="B9">
        <v>249</v>
      </c>
    </row>
    <row r="10" spans="1:2" x14ac:dyDescent="0.25">
      <c r="A10" s="5">
        <v>2</v>
      </c>
      <c r="B10">
        <v>326</v>
      </c>
    </row>
    <row r="11" spans="1:2" x14ac:dyDescent="0.25">
      <c r="A11" s="5">
        <v>3</v>
      </c>
      <c r="B11">
        <v>255</v>
      </c>
    </row>
    <row r="12" spans="1:2" x14ac:dyDescent="0.25">
      <c r="A12" s="5" t="s">
        <v>607</v>
      </c>
      <c r="B12">
        <v>830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5ED9-8156-48CB-9B51-64139A08925B}">
  <dimension ref="Q1:W40"/>
  <sheetViews>
    <sheetView showGridLines="0" zoomScale="80" zoomScaleNormal="80" workbookViewId="0">
      <selection activeCell="H47" sqref="H47"/>
    </sheetView>
  </sheetViews>
  <sheetFormatPr defaultRowHeight="15" x14ac:dyDescent="0.25"/>
  <cols>
    <col min="1" max="1" width="1.7109375" customWidth="1"/>
    <col min="3" max="3" width="25.28515625" bestFit="1" customWidth="1"/>
    <col min="7" max="7" width="12.85546875" customWidth="1"/>
    <col min="8" max="8" width="18.5703125" bestFit="1" customWidth="1"/>
    <col min="9" max="9" width="12" bestFit="1" customWidth="1"/>
    <col min="10" max="10" width="12.140625" bestFit="1" customWidth="1"/>
    <col min="11" max="11" width="13" bestFit="1" customWidth="1"/>
    <col min="12" max="12" width="12.140625" bestFit="1" customWidth="1"/>
    <col min="13" max="13" width="17" bestFit="1" customWidth="1"/>
    <col min="14" max="15" width="13.42578125" bestFit="1" customWidth="1"/>
    <col min="16" max="16" width="24.85546875" customWidth="1"/>
    <col min="17" max="17" width="13" bestFit="1" customWidth="1"/>
    <col min="18" max="18" width="23.28515625" bestFit="1" customWidth="1"/>
    <col min="19" max="19" width="17" bestFit="1" customWidth="1"/>
    <col min="20" max="20" width="13.42578125" bestFit="1" customWidth="1"/>
    <col min="21" max="21" width="6.28515625" customWidth="1"/>
    <col min="22" max="22" width="18.5703125" bestFit="1" customWidth="1"/>
    <col min="23" max="23" width="12" bestFit="1" customWidth="1"/>
  </cols>
  <sheetData>
    <row r="1" ht="5.0999999999999996" customHeight="1" x14ac:dyDescent="0.25"/>
    <row r="30" spans="17:23" x14ac:dyDescent="0.25">
      <c r="Q30" s="4" t="s">
        <v>619</v>
      </c>
      <c r="R30" t="s">
        <v>620</v>
      </c>
      <c r="S30" t="s">
        <v>621</v>
      </c>
      <c r="T30" t="s">
        <v>611</v>
      </c>
      <c r="V30" s="4" t="s">
        <v>615</v>
      </c>
      <c r="W30" t="s">
        <v>616</v>
      </c>
    </row>
    <row r="31" spans="17:23" x14ac:dyDescent="0.25">
      <c r="Q31" s="5" t="s">
        <v>29</v>
      </c>
      <c r="R31" s="2">
        <v>110277.30500000001</v>
      </c>
      <c r="S31">
        <v>28</v>
      </c>
      <c r="T31" s="6">
        <v>3938.4751785714288</v>
      </c>
      <c r="V31" s="5" t="s">
        <v>115</v>
      </c>
      <c r="W31" s="2">
        <v>232890.84600000002</v>
      </c>
    </row>
    <row r="32" spans="17:23" x14ac:dyDescent="0.25">
      <c r="Q32" s="5" t="s">
        <v>17</v>
      </c>
      <c r="R32" s="2">
        <v>104874.9785</v>
      </c>
      <c r="S32">
        <v>30</v>
      </c>
      <c r="T32" s="6">
        <v>3495.8326166666666</v>
      </c>
      <c r="V32" s="5" t="s">
        <v>116</v>
      </c>
      <c r="W32" s="2">
        <v>202812.84299999996</v>
      </c>
    </row>
    <row r="33" spans="17:23" x14ac:dyDescent="0.25">
      <c r="Q33" s="5" t="s">
        <v>53</v>
      </c>
      <c r="R33" s="2">
        <v>104361.95</v>
      </c>
      <c r="S33">
        <v>31</v>
      </c>
      <c r="T33" s="6">
        <v>3366.514516129032</v>
      </c>
      <c r="V33" s="5" t="s">
        <v>119</v>
      </c>
      <c r="W33" s="2">
        <v>192107.60449999999</v>
      </c>
    </row>
    <row r="34" spans="17:23" x14ac:dyDescent="0.25">
      <c r="Q34" s="5" t="s">
        <v>21</v>
      </c>
      <c r="R34" s="2">
        <v>51097.800500000005</v>
      </c>
      <c r="S34">
        <v>18</v>
      </c>
      <c r="T34" s="6">
        <v>2838.7666944444445</v>
      </c>
      <c r="V34" s="5" t="s">
        <v>118</v>
      </c>
      <c r="W34" s="2">
        <v>166537.75500000003</v>
      </c>
    </row>
    <row r="35" spans="17:23" x14ac:dyDescent="0.25">
      <c r="Q35" s="5" t="s">
        <v>42</v>
      </c>
      <c r="R35" s="2">
        <v>49979.904999999999</v>
      </c>
      <c r="S35">
        <v>19</v>
      </c>
      <c r="T35" s="6">
        <v>2630.5213157894736</v>
      </c>
      <c r="V35" s="5" t="s">
        <v>111</v>
      </c>
      <c r="W35" s="2">
        <v>126862.27749999998</v>
      </c>
    </row>
    <row r="36" spans="17:23" x14ac:dyDescent="0.25">
      <c r="V36" s="5" t="s">
        <v>112</v>
      </c>
      <c r="W36" s="2">
        <v>124568.23500000002</v>
      </c>
    </row>
    <row r="37" spans="17:23" x14ac:dyDescent="0.25">
      <c r="Q37" s="4" t="s">
        <v>617</v>
      </c>
      <c r="R37" t="s">
        <v>618</v>
      </c>
      <c r="V37" s="5" t="s">
        <v>107</v>
      </c>
      <c r="W37" s="2">
        <v>77308.066500000015</v>
      </c>
    </row>
    <row r="38" spans="17:23" x14ac:dyDescent="0.25">
      <c r="Q38" s="5">
        <v>1</v>
      </c>
      <c r="R38" s="2">
        <v>65.001325301204815</v>
      </c>
      <c r="V38" s="5" t="s">
        <v>113</v>
      </c>
      <c r="W38" s="2">
        <v>73913.12950000001</v>
      </c>
    </row>
    <row r="39" spans="17:23" x14ac:dyDescent="0.25">
      <c r="Q39" s="5">
        <v>2</v>
      </c>
      <c r="R39" s="2">
        <v>86.64064417177913</v>
      </c>
      <c r="V39" s="5" t="s">
        <v>114</v>
      </c>
      <c r="W39" s="2">
        <v>68792.282500000001</v>
      </c>
    </row>
    <row r="40" spans="17:23" x14ac:dyDescent="0.25">
      <c r="Q40" s="5">
        <v>3</v>
      </c>
      <c r="R40" s="2">
        <v>80.441215686274504</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6F864-3671-4BCF-8A03-AD5DA16ADFB5}">
  <dimension ref="A1:U831"/>
  <sheetViews>
    <sheetView topLeftCell="I1" workbookViewId="0">
      <selection activeCell="O1" sqref="O1:O1048576"/>
    </sheetView>
  </sheetViews>
  <sheetFormatPr defaultRowHeight="15" x14ac:dyDescent="0.25"/>
  <cols>
    <col min="1" max="1" width="10" customWidth="1"/>
    <col min="2" max="2" width="13.7109375" customWidth="1"/>
    <col min="3" max="3" width="14.140625" customWidth="1"/>
    <col min="4" max="4" width="12.28515625" style="1" customWidth="1"/>
    <col min="5" max="5" width="15.140625" style="1" customWidth="1"/>
    <col min="6" max="6" width="14.7109375" style="1" customWidth="1"/>
    <col min="7" max="7" width="12" customWidth="1"/>
    <col min="9" max="9" width="20.28515625" customWidth="1"/>
    <col min="10" max="10" width="17.28515625" customWidth="1"/>
    <col min="11" max="11" width="14.42578125" customWidth="1"/>
    <col min="12" max="12" width="12.140625" customWidth="1"/>
    <col min="13" max="13" width="16.7109375" customWidth="1"/>
    <col min="14" max="14" width="14.42578125" customWidth="1"/>
    <col min="15" max="15" width="22.5703125" style="8" customWidth="1"/>
    <col min="16" max="16" width="31.5703125" style="8" customWidth="1"/>
    <col min="17" max="17" width="26.7109375" style="8" customWidth="1"/>
    <col min="18" max="18" width="17.7109375" bestFit="1" customWidth="1"/>
    <col min="19" max="19" width="28.5703125" bestFit="1" customWidth="1"/>
    <col min="20" max="20" width="15.7109375" bestFit="1" customWidth="1"/>
    <col min="21" max="21" width="17.42578125" bestFit="1" customWidth="1"/>
  </cols>
  <sheetData>
    <row r="1" spans="1:21" x14ac:dyDescent="0.25">
      <c r="A1" t="s">
        <v>0</v>
      </c>
      <c r="B1" t="s">
        <v>1</v>
      </c>
      <c r="C1" t="s">
        <v>2</v>
      </c>
      <c r="D1" s="1" t="s">
        <v>3</v>
      </c>
      <c r="E1" s="1" t="s">
        <v>4</v>
      </c>
      <c r="F1" s="1" t="s">
        <v>5</v>
      </c>
      <c r="G1" t="s">
        <v>6</v>
      </c>
      <c r="H1" t="s">
        <v>7</v>
      </c>
      <c r="I1" t="s">
        <v>102</v>
      </c>
      <c r="J1" t="s">
        <v>103</v>
      </c>
      <c r="K1" t="s">
        <v>581</v>
      </c>
      <c r="L1" t="s">
        <v>582</v>
      </c>
      <c r="M1" t="s">
        <v>583</v>
      </c>
      <c r="N1" t="s">
        <v>584</v>
      </c>
      <c r="O1" s="8" t="s">
        <v>585</v>
      </c>
      <c r="P1" s="8" t="s">
        <v>586</v>
      </c>
      <c r="Q1" s="8" t="s">
        <v>587</v>
      </c>
      <c r="R1" t="s">
        <v>588</v>
      </c>
      <c r="S1" t="s">
        <v>589</v>
      </c>
      <c r="T1" t="s">
        <v>590</v>
      </c>
      <c r="U1" t="s">
        <v>612</v>
      </c>
    </row>
    <row r="2" spans="1:21" x14ac:dyDescent="0.25">
      <c r="A2">
        <v>10248</v>
      </c>
      <c r="B2" t="s">
        <v>8</v>
      </c>
      <c r="C2">
        <v>5</v>
      </c>
      <c r="D2" s="1">
        <v>41459</v>
      </c>
      <c r="E2" s="1">
        <v>41487</v>
      </c>
      <c r="F2" s="1">
        <v>41471</v>
      </c>
      <c r="G2">
        <v>3</v>
      </c>
      <c r="H2">
        <v>32.380000000000003</v>
      </c>
      <c r="I2">
        <f>SUMIFS(order_details!$G$1:$G$2156,order_details!$A$1:$A$2156,orders!A2)</f>
        <v>440</v>
      </c>
      <c r="J2">
        <f>I2+H2</f>
        <v>472.38</v>
      </c>
      <c r="K2" t="str">
        <f>TEXT(D2,"mmm")</f>
        <v>Jul</v>
      </c>
      <c r="L2" t="str">
        <f>TEXT(D2,"ddd")</f>
        <v>Thu</v>
      </c>
      <c r="M2" t="str">
        <f>IF(Orders[[#This Row],[Shipping Status]]="Delivered",TEXT(F2,"mmm"),"")</f>
        <v>Jul</v>
      </c>
      <c r="N2" t="str">
        <f>IF(Orders[[#This Row],[Shipping Status]]="Delivered",TEXT(F2,"ddd"),"")</f>
        <v>Tue</v>
      </c>
      <c r="O2" s="8">
        <f>IF(Orders[[#This Row],[Shipping Status]]="Delivered",DATEDIF(D2,F2,"d"),"")</f>
        <v>12</v>
      </c>
      <c r="P2" s="8">
        <f>DATEDIF(D2,E2,"d")</f>
        <v>28</v>
      </c>
      <c r="Q2" s="8">
        <f>IF(Orders[[#This Row],[Shipping Status]]="Delivered",P2-O2,"")</f>
        <v>16</v>
      </c>
      <c r="R2" t="str" cm="1">
        <f t="array" ref="R2">_xlfn.XLOOKUP(Orders[[#This Row],[employeeID]],Employees[[#All],[employeeID]],Employees[[#All],[employeeName]],,0)</f>
        <v>Steven Buchanan</v>
      </c>
      <c r="S2" t="str" cm="1">
        <f t="array" ref="S2">_xlfn.XLOOKUP(Orders[[#This Row],[customerID]],Customers[[#All],[customerID]],Customers[[#All],[companyName]],,0)</f>
        <v>Vins et alcools Chevalier</v>
      </c>
      <c r="T2" t="str" cm="1">
        <f t="array" ref="T2">_xlfn.XLOOKUP(Orders[[#This Row],[shipperID]],Shippers[[#All],[shipperID]],Shippers[[#All],[companyName]],,0)</f>
        <v>Federal Shipping</v>
      </c>
      <c r="U2" t="str">
        <f>IF(ISBLANK(Orders[[#This Row],[shippedDate]]),"Pending","Delivered")</f>
        <v>Delivered</v>
      </c>
    </row>
    <row r="3" spans="1:21" x14ac:dyDescent="0.25">
      <c r="A3">
        <v>10249</v>
      </c>
      <c r="B3" t="s">
        <v>9</v>
      </c>
      <c r="C3">
        <v>6</v>
      </c>
      <c r="D3" s="1">
        <v>41460</v>
      </c>
      <c r="E3" s="1">
        <v>41502</v>
      </c>
      <c r="F3" s="1">
        <v>41465</v>
      </c>
      <c r="G3">
        <v>1</v>
      </c>
      <c r="H3">
        <v>11.61</v>
      </c>
      <c r="I3">
        <f>SUMIFS(order_details!$G$1:$G$2156,order_details!$A$1:$A$2156,orders!A3)</f>
        <v>1863.4</v>
      </c>
      <c r="J3">
        <f t="shared" ref="J3:J66" si="0">I3+H3</f>
        <v>1875.01</v>
      </c>
      <c r="K3" t="str">
        <f t="shared" ref="K3:K66" si="1">TEXT(D3,"mmm")</f>
        <v>Jul</v>
      </c>
      <c r="L3" t="str">
        <f t="shared" ref="L3:L66" si="2">TEXT(D3,"ddd")</f>
        <v>Fri</v>
      </c>
      <c r="M3" t="str">
        <f>IF(Orders[[#This Row],[Shipping Status]]="Delivered",TEXT(F3,"mmm"),"")</f>
        <v>Jul</v>
      </c>
      <c r="N3" t="str">
        <f>IF(Orders[[#This Row],[Shipping Status]]="Delivered",TEXT(F3,"ddd"),"")</f>
        <v>Wed</v>
      </c>
      <c r="O3" s="8">
        <f>IF(Orders[[#This Row],[Shipping Status]]="Delivered",DATEDIF(D3,F3,"d"),"")</f>
        <v>5</v>
      </c>
      <c r="P3" s="8">
        <f t="shared" ref="P3:P66" si="3">DATEDIF(D3,E3,"d")</f>
        <v>42</v>
      </c>
      <c r="Q3" s="8">
        <f>IF(Orders[[#This Row],[Shipping Status]]="Delivered",P3-O3,"")</f>
        <v>37</v>
      </c>
      <c r="R3" t="str" cm="1">
        <f t="array" ref="R3">_xlfn.XLOOKUP(Orders[[#This Row],[employeeID]],Employees[[#All],[employeeID]],Employees[[#All],[employeeName]],,0)</f>
        <v>Michael Suyama</v>
      </c>
      <c r="S3" t="str" cm="1">
        <f t="array" ref="S3">_xlfn.XLOOKUP(Orders[[#This Row],[customerID]],Customers[[#All],[customerID]],Customers[[#All],[companyName]],,0)</f>
        <v>Toms Spezialitäten</v>
      </c>
      <c r="T3" t="str" cm="1">
        <f t="array" ref="T3">_xlfn.XLOOKUP(Orders[[#This Row],[shipperID]],Shippers[[#All],[shipperID]],Shippers[[#All],[companyName]],,0)</f>
        <v>Speedy Express</v>
      </c>
      <c r="U3" t="str">
        <f>IF(ISBLANK(Orders[[#This Row],[shippedDate]]),"Pending","Delivered")</f>
        <v>Delivered</v>
      </c>
    </row>
    <row r="4" spans="1:21" x14ac:dyDescent="0.25">
      <c r="A4">
        <v>10250</v>
      </c>
      <c r="B4" t="s">
        <v>10</v>
      </c>
      <c r="C4">
        <v>4</v>
      </c>
      <c r="D4" s="1">
        <v>41463</v>
      </c>
      <c r="E4" s="1">
        <v>41491</v>
      </c>
      <c r="F4" s="1">
        <v>41467</v>
      </c>
      <c r="G4">
        <v>2</v>
      </c>
      <c r="H4">
        <v>65.83</v>
      </c>
      <c r="I4">
        <f>SUMIFS(order_details!$G$1:$G$2156,order_details!$A$1:$A$2156,orders!A4)</f>
        <v>1552.6</v>
      </c>
      <c r="J4">
        <f t="shared" si="0"/>
        <v>1618.4299999999998</v>
      </c>
      <c r="K4" t="str">
        <f t="shared" si="1"/>
        <v>Jul</v>
      </c>
      <c r="L4" t="str">
        <f t="shared" si="2"/>
        <v>Mon</v>
      </c>
      <c r="M4" t="str">
        <f>IF(Orders[[#This Row],[Shipping Status]]="Delivered",TEXT(F4,"mmm"),"")</f>
        <v>Jul</v>
      </c>
      <c r="N4" t="str">
        <f>IF(Orders[[#This Row],[Shipping Status]]="Delivered",TEXT(F4,"ddd"),"")</f>
        <v>Fri</v>
      </c>
      <c r="O4" s="8">
        <f>IF(Orders[[#This Row],[Shipping Status]]="Delivered",DATEDIF(D4,F4,"d"),"")</f>
        <v>4</v>
      </c>
      <c r="P4" s="8">
        <f t="shared" si="3"/>
        <v>28</v>
      </c>
      <c r="Q4" s="8">
        <f>IF(Orders[[#This Row],[Shipping Status]]="Delivered",P4-O4,"")</f>
        <v>24</v>
      </c>
      <c r="R4" t="str" cm="1">
        <f t="array" ref="R4">_xlfn.XLOOKUP(Orders[[#This Row],[employeeID]],Employees[[#All],[employeeID]],Employees[[#All],[employeeName]],,0)</f>
        <v>Margaret Peacock</v>
      </c>
      <c r="S4" t="str" cm="1">
        <f t="array" ref="S4">_xlfn.XLOOKUP(Orders[[#This Row],[customerID]],Customers[[#All],[customerID]],Customers[[#All],[companyName]],,0)</f>
        <v>Hanari Carnes</v>
      </c>
      <c r="T4" t="str" cm="1">
        <f t="array" ref="T4">_xlfn.XLOOKUP(Orders[[#This Row],[shipperID]],Shippers[[#All],[shipperID]],Shippers[[#All],[companyName]],,0)</f>
        <v>United Package</v>
      </c>
      <c r="U4" t="str">
        <f>IF(ISBLANK(Orders[[#This Row],[shippedDate]]),"Pending","Delivered")</f>
        <v>Delivered</v>
      </c>
    </row>
    <row r="5" spans="1:21" x14ac:dyDescent="0.25">
      <c r="A5">
        <v>10251</v>
      </c>
      <c r="B5" t="s">
        <v>11</v>
      </c>
      <c r="C5">
        <v>3</v>
      </c>
      <c r="D5" s="1">
        <v>41463</v>
      </c>
      <c r="E5" s="1">
        <v>41491</v>
      </c>
      <c r="F5" s="1">
        <v>41470</v>
      </c>
      <c r="G5">
        <v>1</v>
      </c>
      <c r="H5">
        <v>41.34</v>
      </c>
      <c r="I5">
        <f>SUMIFS(order_details!$G$1:$G$2156,order_details!$A$1:$A$2156,orders!A5)</f>
        <v>654.05999999999995</v>
      </c>
      <c r="J5">
        <f t="shared" si="0"/>
        <v>695.4</v>
      </c>
      <c r="K5" t="str">
        <f t="shared" si="1"/>
        <v>Jul</v>
      </c>
      <c r="L5" t="str">
        <f t="shared" si="2"/>
        <v>Mon</v>
      </c>
      <c r="M5" t="str">
        <f>IF(Orders[[#This Row],[Shipping Status]]="Delivered",TEXT(F5,"mmm"),"")</f>
        <v>Jul</v>
      </c>
      <c r="N5" t="str">
        <f>IF(Orders[[#This Row],[Shipping Status]]="Delivered",TEXT(F5,"ddd"),"")</f>
        <v>Mon</v>
      </c>
      <c r="O5" s="8">
        <f>IF(Orders[[#This Row],[Shipping Status]]="Delivered",DATEDIF(D5,F5,"d"),"")</f>
        <v>7</v>
      </c>
      <c r="P5" s="8">
        <f t="shared" si="3"/>
        <v>28</v>
      </c>
      <c r="Q5" s="8">
        <f>IF(Orders[[#This Row],[Shipping Status]]="Delivered",P5-O5,"")</f>
        <v>21</v>
      </c>
      <c r="R5" t="str" cm="1">
        <f t="array" ref="R5">_xlfn.XLOOKUP(Orders[[#This Row],[employeeID]],Employees[[#All],[employeeID]],Employees[[#All],[employeeName]],,0)</f>
        <v>Janet Leverling</v>
      </c>
      <c r="S5" t="str" cm="1">
        <f t="array" ref="S5">_xlfn.XLOOKUP(Orders[[#This Row],[customerID]],Customers[[#All],[customerID]],Customers[[#All],[companyName]],,0)</f>
        <v>Victuailles en stock</v>
      </c>
      <c r="T5" t="str" cm="1">
        <f t="array" ref="T5">_xlfn.XLOOKUP(Orders[[#This Row],[shipperID]],Shippers[[#All],[shipperID]],Shippers[[#All],[companyName]],,0)</f>
        <v>Speedy Express</v>
      </c>
      <c r="U5" t="str">
        <f>IF(ISBLANK(Orders[[#This Row],[shippedDate]]),"Pending","Delivered")</f>
        <v>Delivered</v>
      </c>
    </row>
    <row r="6" spans="1:21" x14ac:dyDescent="0.25">
      <c r="A6">
        <v>10252</v>
      </c>
      <c r="B6" t="s">
        <v>12</v>
      </c>
      <c r="C6">
        <v>4</v>
      </c>
      <c r="D6" s="1">
        <v>41464</v>
      </c>
      <c r="E6" s="1">
        <v>41492</v>
      </c>
      <c r="F6" s="1">
        <v>41466</v>
      </c>
      <c r="G6">
        <v>2</v>
      </c>
      <c r="H6">
        <v>51.3</v>
      </c>
      <c r="I6">
        <f>SUMIFS(order_details!$G$1:$G$2156,order_details!$A$1:$A$2156,orders!A6)</f>
        <v>3597.9</v>
      </c>
      <c r="J6">
        <f t="shared" si="0"/>
        <v>3649.2000000000003</v>
      </c>
      <c r="K6" t="str">
        <f t="shared" si="1"/>
        <v>Jul</v>
      </c>
      <c r="L6" t="str">
        <f t="shared" si="2"/>
        <v>Tue</v>
      </c>
      <c r="M6" t="str">
        <f>IF(Orders[[#This Row],[Shipping Status]]="Delivered",TEXT(F6,"mmm"),"")</f>
        <v>Jul</v>
      </c>
      <c r="N6" t="str">
        <f>IF(Orders[[#This Row],[Shipping Status]]="Delivered",TEXT(F6,"ddd"),"")</f>
        <v>Thu</v>
      </c>
      <c r="O6" s="8">
        <f>IF(Orders[[#This Row],[Shipping Status]]="Delivered",DATEDIF(D6,F6,"d"),"")</f>
        <v>2</v>
      </c>
      <c r="P6" s="8">
        <f t="shared" si="3"/>
        <v>28</v>
      </c>
      <c r="Q6" s="8">
        <f>IF(Orders[[#This Row],[Shipping Status]]="Delivered",P6-O6,"")</f>
        <v>26</v>
      </c>
      <c r="R6" t="str" cm="1">
        <f t="array" ref="R6">_xlfn.XLOOKUP(Orders[[#This Row],[employeeID]],Employees[[#All],[employeeID]],Employees[[#All],[employeeName]],,0)</f>
        <v>Margaret Peacock</v>
      </c>
      <c r="S6" t="str" cm="1">
        <f t="array" ref="S6">_xlfn.XLOOKUP(Orders[[#This Row],[customerID]],Customers[[#All],[customerID]],Customers[[#All],[companyName]],,0)</f>
        <v>Suprêmes délices</v>
      </c>
      <c r="T6" t="str" cm="1">
        <f t="array" ref="T6">_xlfn.XLOOKUP(Orders[[#This Row],[shipperID]],Shippers[[#All],[shipperID]],Shippers[[#All],[companyName]],,0)</f>
        <v>United Package</v>
      </c>
      <c r="U6" t="str">
        <f>IF(ISBLANK(Orders[[#This Row],[shippedDate]]),"Pending","Delivered")</f>
        <v>Delivered</v>
      </c>
    </row>
    <row r="7" spans="1:21" x14ac:dyDescent="0.25">
      <c r="A7">
        <v>10253</v>
      </c>
      <c r="B7" t="s">
        <v>10</v>
      </c>
      <c r="C7">
        <v>3</v>
      </c>
      <c r="D7" s="1">
        <v>41465</v>
      </c>
      <c r="E7" s="1">
        <v>41479</v>
      </c>
      <c r="F7" s="1">
        <v>41471</v>
      </c>
      <c r="G7">
        <v>2</v>
      </c>
      <c r="H7">
        <v>58.17</v>
      </c>
      <c r="I7">
        <f>SUMIFS(order_details!$G$1:$G$2156,order_details!$A$1:$A$2156,orders!A7)</f>
        <v>1444.8000000000002</v>
      </c>
      <c r="J7">
        <f t="shared" si="0"/>
        <v>1502.9700000000003</v>
      </c>
      <c r="K7" t="str">
        <f t="shared" si="1"/>
        <v>Jul</v>
      </c>
      <c r="L7" t="str">
        <f t="shared" si="2"/>
        <v>Wed</v>
      </c>
      <c r="M7" t="str">
        <f>IF(Orders[[#This Row],[Shipping Status]]="Delivered",TEXT(F7,"mmm"),"")</f>
        <v>Jul</v>
      </c>
      <c r="N7" t="str">
        <f>IF(Orders[[#This Row],[Shipping Status]]="Delivered",TEXT(F7,"ddd"),"")</f>
        <v>Tue</v>
      </c>
      <c r="O7" s="8">
        <f>IF(Orders[[#This Row],[Shipping Status]]="Delivered",DATEDIF(D7,F7,"d"),"")</f>
        <v>6</v>
      </c>
      <c r="P7" s="8">
        <f t="shared" si="3"/>
        <v>14</v>
      </c>
      <c r="Q7" s="8">
        <f>IF(Orders[[#This Row],[Shipping Status]]="Delivered",P7-O7,"")</f>
        <v>8</v>
      </c>
      <c r="R7" t="str" cm="1">
        <f t="array" ref="R7">_xlfn.XLOOKUP(Orders[[#This Row],[employeeID]],Employees[[#All],[employeeID]],Employees[[#All],[employeeName]],,0)</f>
        <v>Janet Leverling</v>
      </c>
      <c r="S7" t="str" cm="1">
        <f t="array" ref="S7">_xlfn.XLOOKUP(Orders[[#This Row],[customerID]],Customers[[#All],[customerID]],Customers[[#All],[companyName]],,0)</f>
        <v>Hanari Carnes</v>
      </c>
      <c r="T7" t="str" cm="1">
        <f t="array" ref="T7">_xlfn.XLOOKUP(Orders[[#This Row],[shipperID]],Shippers[[#All],[shipperID]],Shippers[[#All],[companyName]],,0)</f>
        <v>United Package</v>
      </c>
      <c r="U7" t="str">
        <f>IF(ISBLANK(Orders[[#This Row],[shippedDate]]),"Pending","Delivered")</f>
        <v>Delivered</v>
      </c>
    </row>
    <row r="8" spans="1:21" x14ac:dyDescent="0.25">
      <c r="A8">
        <v>10254</v>
      </c>
      <c r="B8" t="s">
        <v>13</v>
      </c>
      <c r="C8">
        <v>5</v>
      </c>
      <c r="D8" s="1">
        <v>41466</v>
      </c>
      <c r="E8" s="1">
        <v>41494</v>
      </c>
      <c r="F8" s="1">
        <v>41478</v>
      </c>
      <c r="G8">
        <v>2</v>
      </c>
      <c r="H8">
        <v>22.98</v>
      </c>
      <c r="I8">
        <f>SUMIFS(order_details!$G$1:$G$2156,order_details!$A$1:$A$2156,orders!A8)</f>
        <v>556.61999999999989</v>
      </c>
      <c r="J8">
        <f t="shared" si="0"/>
        <v>579.59999999999991</v>
      </c>
      <c r="K8" t="str">
        <f t="shared" si="1"/>
        <v>Jul</v>
      </c>
      <c r="L8" t="str">
        <f t="shared" si="2"/>
        <v>Thu</v>
      </c>
      <c r="M8" t="str">
        <f>IF(Orders[[#This Row],[Shipping Status]]="Delivered",TEXT(F8,"mmm"),"")</f>
        <v>Jul</v>
      </c>
      <c r="N8" t="str">
        <f>IF(Orders[[#This Row],[Shipping Status]]="Delivered",TEXT(F8,"ddd"),"")</f>
        <v>Tue</v>
      </c>
      <c r="O8" s="8">
        <f>IF(Orders[[#This Row],[Shipping Status]]="Delivered",DATEDIF(D8,F8,"d"),"")</f>
        <v>12</v>
      </c>
      <c r="P8" s="8">
        <f t="shared" si="3"/>
        <v>28</v>
      </c>
      <c r="Q8" s="8">
        <f>IF(Orders[[#This Row],[Shipping Status]]="Delivered",P8-O8,"")</f>
        <v>16</v>
      </c>
      <c r="R8" t="str" cm="1">
        <f t="array" ref="R8">_xlfn.XLOOKUP(Orders[[#This Row],[employeeID]],Employees[[#All],[employeeID]],Employees[[#All],[employeeName]],,0)</f>
        <v>Steven Buchanan</v>
      </c>
      <c r="S8" t="str" cm="1">
        <f t="array" ref="S8">_xlfn.XLOOKUP(Orders[[#This Row],[customerID]],Customers[[#All],[customerID]],Customers[[#All],[companyName]],,0)</f>
        <v>Chop-suey Chinese</v>
      </c>
      <c r="T8" t="str" cm="1">
        <f t="array" ref="T8">_xlfn.XLOOKUP(Orders[[#This Row],[shipperID]],Shippers[[#All],[shipperID]],Shippers[[#All],[companyName]],,0)</f>
        <v>United Package</v>
      </c>
      <c r="U8" t="str">
        <f>IF(ISBLANK(Orders[[#This Row],[shippedDate]]),"Pending","Delivered")</f>
        <v>Delivered</v>
      </c>
    </row>
    <row r="9" spans="1:21" x14ac:dyDescent="0.25">
      <c r="A9">
        <v>10255</v>
      </c>
      <c r="B9" t="s">
        <v>14</v>
      </c>
      <c r="C9">
        <v>9</v>
      </c>
      <c r="D9" s="1">
        <v>41467</v>
      </c>
      <c r="E9" s="1">
        <v>41495</v>
      </c>
      <c r="F9" s="1">
        <v>41470</v>
      </c>
      <c r="G9">
        <v>3</v>
      </c>
      <c r="H9">
        <v>148.33000000000001</v>
      </c>
      <c r="I9">
        <f>SUMIFS(order_details!$G$1:$G$2156,order_details!$A$1:$A$2156,orders!A9)</f>
        <v>2490.5</v>
      </c>
      <c r="J9">
        <f t="shared" si="0"/>
        <v>2638.83</v>
      </c>
      <c r="K9" t="str">
        <f t="shared" si="1"/>
        <v>Jul</v>
      </c>
      <c r="L9" t="str">
        <f t="shared" si="2"/>
        <v>Fri</v>
      </c>
      <c r="M9" t="str">
        <f>IF(Orders[[#This Row],[Shipping Status]]="Delivered",TEXT(F9,"mmm"),"")</f>
        <v>Jul</v>
      </c>
      <c r="N9" t="str">
        <f>IF(Orders[[#This Row],[Shipping Status]]="Delivered",TEXT(F9,"ddd"),"")</f>
        <v>Mon</v>
      </c>
      <c r="O9" s="8">
        <f>IF(Orders[[#This Row],[Shipping Status]]="Delivered",DATEDIF(D9,F9,"d"),"")</f>
        <v>3</v>
      </c>
      <c r="P9" s="8">
        <f t="shared" si="3"/>
        <v>28</v>
      </c>
      <c r="Q9" s="8">
        <f>IF(Orders[[#This Row],[Shipping Status]]="Delivered",P9-O9,"")</f>
        <v>25</v>
      </c>
      <c r="R9" t="str" cm="1">
        <f t="array" ref="R9">_xlfn.XLOOKUP(Orders[[#This Row],[employeeID]],Employees[[#All],[employeeID]],Employees[[#All],[employeeName]],,0)</f>
        <v>Anne Dodsworth</v>
      </c>
      <c r="S9" t="str" cm="1">
        <f t="array" ref="S9">_xlfn.XLOOKUP(Orders[[#This Row],[customerID]],Customers[[#All],[customerID]],Customers[[#All],[companyName]],,0)</f>
        <v>Richter Supermarkt</v>
      </c>
      <c r="T9" t="str" cm="1">
        <f t="array" ref="T9">_xlfn.XLOOKUP(Orders[[#This Row],[shipperID]],Shippers[[#All],[shipperID]],Shippers[[#All],[companyName]],,0)</f>
        <v>Federal Shipping</v>
      </c>
      <c r="U9" t="str">
        <f>IF(ISBLANK(Orders[[#This Row],[shippedDate]]),"Pending","Delivered")</f>
        <v>Delivered</v>
      </c>
    </row>
    <row r="10" spans="1:21" x14ac:dyDescent="0.25">
      <c r="A10">
        <v>10256</v>
      </c>
      <c r="B10" t="s">
        <v>15</v>
      </c>
      <c r="C10">
        <v>3</v>
      </c>
      <c r="D10" s="1">
        <v>41470</v>
      </c>
      <c r="E10" s="1">
        <v>41498</v>
      </c>
      <c r="F10" s="1">
        <v>41472</v>
      </c>
      <c r="G10">
        <v>2</v>
      </c>
      <c r="H10">
        <v>13.97</v>
      </c>
      <c r="I10">
        <f>SUMIFS(order_details!$G$1:$G$2156,order_details!$A$1:$A$2156,orders!A10)</f>
        <v>517.79999999999995</v>
      </c>
      <c r="J10">
        <f t="shared" si="0"/>
        <v>531.77</v>
      </c>
      <c r="K10" t="str">
        <f t="shared" si="1"/>
        <v>Jul</v>
      </c>
      <c r="L10" t="str">
        <f t="shared" si="2"/>
        <v>Mon</v>
      </c>
      <c r="M10" t="str">
        <f>IF(Orders[[#This Row],[Shipping Status]]="Delivered",TEXT(F10,"mmm"),"")</f>
        <v>Jul</v>
      </c>
      <c r="N10" t="str">
        <f>IF(Orders[[#This Row],[Shipping Status]]="Delivered",TEXT(F10,"ddd"),"")</f>
        <v>Wed</v>
      </c>
      <c r="O10" s="8">
        <f>IF(Orders[[#This Row],[Shipping Status]]="Delivered",DATEDIF(D10,F10,"d"),"")</f>
        <v>2</v>
      </c>
      <c r="P10" s="8">
        <f t="shared" si="3"/>
        <v>28</v>
      </c>
      <c r="Q10" s="8">
        <f>IF(Orders[[#This Row],[Shipping Status]]="Delivered",P10-O10,"")</f>
        <v>26</v>
      </c>
      <c r="R10" t="str" cm="1">
        <f t="array" ref="R10">_xlfn.XLOOKUP(Orders[[#This Row],[employeeID]],Employees[[#All],[employeeID]],Employees[[#All],[employeeName]],,0)</f>
        <v>Janet Leverling</v>
      </c>
      <c r="S10" t="str" cm="1">
        <f t="array" ref="S10">_xlfn.XLOOKUP(Orders[[#This Row],[customerID]],Customers[[#All],[customerID]],Customers[[#All],[companyName]],,0)</f>
        <v>Wellington Importadora</v>
      </c>
      <c r="T10" t="str" cm="1">
        <f t="array" ref="T10">_xlfn.XLOOKUP(Orders[[#This Row],[shipperID]],Shippers[[#All],[shipperID]],Shippers[[#All],[companyName]],,0)</f>
        <v>United Package</v>
      </c>
      <c r="U10" t="str">
        <f>IF(ISBLANK(Orders[[#This Row],[shippedDate]]),"Pending","Delivered")</f>
        <v>Delivered</v>
      </c>
    </row>
    <row r="11" spans="1:21" x14ac:dyDescent="0.25">
      <c r="A11">
        <v>10257</v>
      </c>
      <c r="B11" t="s">
        <v>16</v>
      </c>
      <c r="C11">
        <v>4</v>
      </c>
      <c r="D11" s="1">
        <v>41471</v>
      </c>
      <c r="E11" s="1">
        <v>41499</v>
      </c>
      <c r="F11" s="1">
        <v>41477</v>
      </c>
      <c r="G11">
        <v>3</v>
      </c>
      <c r="H11">
        <v>81.91</v>
      </c>
      <c r="I11">
        <f>SUMIFS(order_details!$G$1:$G$2156,order_details!$A$1:$A$2156,orders!A11)</f>
        <v>1119.9000000000001</v>
      </c>
      <c r="J11">
        <f t="shared" si="0"/>
        <v>1201.8100000000002</v>
      </c>
      <c r="K11" t="str">
        <f t="shared" si="1"/>
        <v>Jul</v>
      </c>
      <c r="L11" t="str">
        <f t="shared" si="2"/>
        <v>Tue</v>
      </c>
      <c r="M11" t="str">
        <f>IF(Orders[[#This Row],[Shipping Status]]="Delivered",TEXT(F11,"mmm"),"")</f>
        <v>Jul</v>
      </c>
      <c r="N11" t="str">
        <f>IF(Orders[[#This Row],[Shipping Status]]="Delivered",TEXT(F11,"ddd"),"")</f>
        <v>Mon</v>
      </c>
      <c r="O11" s="8">
        <f>IF(Orders[[#This Row],[Shipping Status]]="Delivered",DATEDIF(D11,F11,"d"),"")</f>
        <v>6</v>
      </c>
      <c r="P11" s="8">
        <f t="shared" si="3"/>
        <v>28</v>
      </c>
      <c r="Q11" s="8">
        <f>IF(Orders[[#This Row],[Shipping Status]]="Delivered",P11-O11,"")</f>
        <v>22</v>
      </c>
      <c r="R11" t="str" cm="1">
        <f t="array" ref="R11">_xlfn.XLOOKUP(Orders[[#This Row],[employeeID]],Employees[[#All],[employeeID]],Employees[[#All],[employeeName]],,0)</f>
        <v>Margaret Peacock</v>
      </c>
      <c r="S11" t="str" cm="1">
        <f t="array" ref="S11">_xlfn.XLOOKUP(Orders[[#This Row],[customerID]],Customers[[#All],[customerID]],Customers[[#All],[companyName]],,0)</f>
        <v>HILARION-Abastos</v>
      </c>
      <c r="T11" t="str" cm="1">
        <f t="array" ref="T11">_xlfn.XLOOKUP(Orders[[#This Row],[shipperID]],Shippers[[#All],[shipperID]],Shippers[[#All],[companyName]],,0)</f>
        <v>Federal Shipping</v>
      </c>
      <c r="U11" t="str">
        <f>IF(ISBLANK(Orders[[#This Row],[shippedDate]]),"Pending","Delivered")</f>
        <v>Delivered</v>
      </c>
    </row>
    <row r="12" spans="1:21" x14ac:dyDescent="0.25">
      <c r="A12">
        <v>10258</v>
      </c>
      <c r="B12" t="s">
        <v>17</v>
      </c>
      <c r="C12">
        <v>1</v>
      </c>
      <c r="D12" s="1">
        <v>41472</v>
      </c>
      <c r="E12" s="1">
        <v>41500</v>
      </c>
      <c r="F12" s="1">
        <v>41478</v>
      </c>
      <c r="G12">
        <v>1</v>
      </c>
      <c r="H12">
        <v>140.51</v>
      </c>
      <c r="I12">
        <f>SUMIFS(order_details!$G$1:$G$2156,order_details!$A$1:$A$2156,orders!A12)</f>
        <v>1614.88</v>
      </c>
      <c r="J12">
        <f t="shared" si="0"/>
        <v>1755.39</v>
      </c>
      <c r="K12" t="str">
        <f t="shared" si="1"/>
        <v>Jul</v>
      </c>
      <c r="L12" t="str">
        <f t="shared" si="2"/>
        <v>Wed</v>
      </c>
      <c r="M12" t="str">
        <f>IF(Orders[[#This Row],[Shipping Status]]="Delivered",TEXT(F12,"mmm"),"")</f>
        <v>Jul</v>
      </c>
      <c r="N12" t="str">
        <f>IF(Orders[[#This Row],[Shipping Status]]="Delivered",TEXT(F12,"ddd"),"")</f>
        <v>Tue</v>
      </c>
      <c r="O12" s="8">
        <f>IF(Orders[[#This Row],[Shipping Status]]="Delivered",DATEDIF(D12,F12,"d"),"")</f>
        <v>6</v>
      </c>
      <c r="P12" s="8">
        <f t="shared" si="3"/>
        <v>28</v>
      </c>
      <c r="Q12" s="8">
        <f>IF(Orders[[#This Row],[Shipping Status]]="Delivered",P12-O12,"")</f>
        <v>22</v>
      </c>
      <c r="R12" t="str" cm="1">
        <f t="array" ref="R12">_xlfn.XLOOKUP(Orders[[#This Row],[employeeID]],Employees[[#All],[employeeID]],Employees[[#All],[employeeName]],,0)</f>
        <v>Nancy Davolio</v>
      </c>
      <c r="S12" t="str" cm="1">
        <f t="array" ref="S12">_xlfn.XLOOKUP(Orders[[#This Row],[customerID]],Customers[[#All],[customerID]],Customers[[#All],[companyName]],,0)</f>
        <v>Ernst Handel</v>
      </c>
      <c r="T12" t="str" cm="1">
        <f t="array" ref="T12">_xlfn.XLOOKUP(Orders[[#This Row],[shipperID]],Shippers[[#All],[shipperID]],Shippers[[#All],[companyName]],,0)</f>
        <v>Speedy Express</v>
      </c>
      <c r="U12" t="str">
        <f>IF(ISBLANK(Orders[[#This Row],[shippedDate]]),"Pending","Delivered")</f>
        <v>Delivered</v>
      </c>
    </row>
    <row r="13" spans="1:21" x14ac:dyDescent="0.25">
      <c r="A13">
        <v>10259</v>
      </c>
      <c r="B13" t="s">
        <v>18</v>
      </c>
      <c r="C13">
        <v>4</v>
      </c>
      <c r="D13" s="1">
        <v>41473</v>
      </c>
      <c r="E13" s="1">
        <v>41501</v>
      </c>
      <c r="F13" s="1">
        <v>41480</v>
      </c>
      <c r="G13">
        <v>3</v>
      </c>
      <c r="H13">
        <v>3.25</v>
      </c>
      <c r="I13">
        <f>SUMIFS(order_details!$G$1:$G$2156,order_details!$A$1:$A$2156,orders!A13)</f>
        <v>100.8</v>
      </c>
      <c r="J13">
        <f t="shared" si="0"/>
        <v>104.05</v>
      </c>
      <c r="K13" t="str">
        <f t="shared" si="1"/>
        <v>Jul</v>
      </c>
      <c r="L13" t="str">
        <f t="shared" si="2"/>
        <v>Thu</v>
      </c>
      <c r="M13" t="str">
        <f>IF(Orders[[#This Row],[Shipping Status]]="Delivered",TEXT(F13,"mmm"),"")</f>
        <v>Jul</v>
      </c>
      <c r="N13" t="str">
        <f>IF(Orders[[#This Row],[Shipping Status]]="Delivered",TEXT(F13,"ddd"),"")</f>
        <v>Thu</v>
      </c>
      <c r="O13" s="8">
        <f>IF(Orders[[#This Row],[Shipping Status]]="Delivered",DATEDIF(D13,F13,"d"),"")</f>
        <v>7</v>
      </c>
      <c r="P13" s="8">
        <f t="shared" si="3"/>
        <v>28</v>
      </c>
      <c r="Q13" s="8">
        <f>IF(Orders[[#This Row],[Shipping Status]]="Delivered",P13-O13,"")</f>
        <v>21</v>
      </c>
      <c r="R13" t="str" cm="1">
        <f t="array" ref="R13">_xlfn.XLOOKUP(Orders[[#This Row],[employeeID]],Employees[[#All],[employeeID]],Employees[[#All],[employeeName]],,0)</f>
        <v>Margaret Peacock</v>
      </c>
      <c r="S13" t="str" cm="1">
        <f t="array" ref="S13">_xlfn.XLOOKUP(Orders[[#This Row],[customerID]],Customers[[#All],[customerID]],Customers[[#All],[companyName]],,0)</f>
        <v>Centro comercial Moctezuma</v>
      </c>
      <c r="T13" t="str" cm="1">
        <f t="array" ref="T13">_xlfn.XLOOKUP(Orders[[#This Row],[shipperID]],Shippers[[#All],[shipperID]],Shippers[[#All],[companyName]],,0)</f>
        <v>Federal Shipping</v>
      </c>
      <c r="U13" t="str">
        <f>IF(ISBLANK(Orders[[#This Row],[shippedDate]]),"Pending","Delivered")</f>
        <v>Delivered</v>
      </c>
    </row>
    <row r="14" spans="1:21" x14ac:dyDescent="0.25">
      <c r="A14">
        <v>10260</v>
      </c>
      <c r="B14" t="s">
        <v>19</v>
      </c>
      <c r="C14">
        <v>4</v>
      </c>
      <c r="D14" s="1">
        <v>41474</v>
      </c>
      <c r="E14" s="1">
        <v>41502</v>
      </c>
      <c r="F14" s="1">
        <v>41484</v>
      </c>
      <c r="G14">
        <v>1</v>
      </c>
      <c r="H14">
        <v>55.09</v>
      </c>
      <c r="I14">
        <f>SUMIFS(order_details!$G$1:$G$2156,order_details!$A$1:$A$2156,orders!A14)</f>
        <v>1504.65</v>
      </c>
      <c r="J14">
        <f t="shared" si="0"/>
        <v>1559.74</v>
      </c>
      <c r="K14" t="str">
        <f t="shared" si="1"/>
        <v>Jul</v>
      </c>
      <c r="L14" t="str">
        <f t="shared" si="2"/>
        <v>Fri</v>
      </c>
      <c r="M14" t="str">
        <f>IF(Orders[[#This Row],[Shipping Status]]="Delivered",TEXT(F14,"mmm"),"")</f>
        <v>Jul</v>
      </c>
      <c r="N14" t="str">
        <f>IF(Orders[[#This Row],[Shipping Status]]="Delivered",TEXT(F14,"ddd"),"")</f>
        <v>Mon</v>
      </c>
      <c r="O14" s="8">
        <f>IF(Orders[[#This Row],[Shipping Status]]="Delivered",DATEDIF(D14,F14,"d"),"")</f>
        <v>10</v>
      </c>
      <c r="P14" s="8">
        <f t="shared" si="3"/>
        <v>28</v>
      </c>
      <c r="Q14" s="8">
        <f>IF(Orders[[#This Row],[Shipping Status]]="Delivered",P14-O14,"")</f>
        <v>18</v>
      </c>
      <c r="R14" t="str" cm="1">
        <f t="array" ref="R14">_xlfn.XLOOKUP(Orders[[#This Row],[employeeID]],Employees[[#All],[employeeID]],Employees[[#All],[employeeName]],,0)</f>
        <v>Margaret Peacock</v>
      </c>
      <c r="S14" t="str" cm="1">
        <f t="array" ref="S14">_xlfn.XLOOKUP(Orders[[#This Row],[customerID]],Customers[[#All],[customerID]],Customers[[#All],[companyName]],,0)</f>
        <v>Ottilies Käseladen</v>
      </c>
      <c r="T14" t="str" cm="1">
        <f t="array" ref="T14">_xlfn.XLOOKUP(Orders[[#This Row],[shipperID]],Shippers[[#All],[shipperID]],Shippers[[#All],[companyName]],,0)</f>
        <v>Speedy Express</v>
      </c>
      <c r="U14" t="str">
        <f>IF(ISBLANK(Orders[[#This Row],[shippedDate]]),"Pending","Delivered")</f>
        <v>Delivered</v>
      </c>
    </row>
    <row r="15" spans="1:21" x14ac:dyDescent="0.25">
      <c r="A15">
        <v>10261</v>
      </c>
      <c r="B15" t="s">
        <v>20</v>
      </c>
      <c r="C15">
        <v>4</v>
      </c>
      <c r="D15" s="1">
        <v>41474</v>
      </c>
      <c r="E15" s="1">
        <v>41502</v>
      </c>
      <c r="F15" s="1">
        <v>41485</v>
      </c>
      <c r="G15">
        <v>2</v>
      </c>
      <c r="H15">
        <v>3.05</v>
      </c>
      <c r="I15">
        <f>SUMIFS(order_details!$G$1:$G$2156,order_details!$A$1:$A$2156,orders!A15)</f>
        <v>448</v>
      </c>
      <c r="J15">
        <f t="shared" si="0"/>
        <v>451.05</v>
      </c>
      <c r="K15" t="str">
        <f t="shared" si="1"/>
        <v>Jul</v>
      </c>
      <c r="L15" t="str">
        <f t="shared" si="2"/>
        <v>Fri</v>
      </c>
      <c r="M15" t="str">
        <f>IF(Orders[[#This Row],[Shipping Status]]="Delivered",TEXT(F15,"mmm"),"")</f>
        <v>Jul</v>
      </c>
      <c r="N15" t="str">
        <f>IF(Orders[[#This Row],[Shipping Status]]="Delivered",TEXT(F15,"ddd"),"")</f>
        <v>Tue</v>
      </c>
      <c r="O15" s="8">
        <f>IF(Orders[[#This Row],[Shipping Status]]="Delivered",DATEDIF(D15,F15,"d"),"")</f>
        <v>11</v>
      </c>
      <c r="P15" s="8">
        <f t="shared" si="3"/>
        <v>28</v>
      </c>
      <c r="Q15" s="8">
        <f>IF(Orders[[#This Row],[Shipping Status]]="Delivered",P15-O15,"")</f>
        <v>17</v>
      </c>
      <c r="R15" t="str" cm="1">
        <f t="array" ref="R15">_xlfn.XLOOKUP(Orders[[#This Row],[employeeID]],Employees[[#All],[employeeID]],Employees[[#All],[employeeName]],,0)</f>
        <v>Margaret Peacock</v>
      </c>
      <c r="S15" t="str" cm="1">
        <f t="array" ref="S15">_xlfn.XLOOKUP(Orders[[#This Row],[customerID]],Customers[[#All],[customerID]],Customers[[#All],[companyName]],,0)</f>
        <v>Que Delícia</v>
      </c>
      <c r="T15" t="str" cm="1">
        <f t="array" ref="T15">_xlfn.XLOOKUP(Orders[[#This Row],[shipperID]],Shippers[[#All],[shipperID]],Shippers[[#All],[companyName]],,0)</f>
        <v>United Package</v>
      </c>
      <c r="U15" t="str">
        <f>IF(ISBLANK(Orders[[#This Row],[shippedDate]]),"Pending","Delivered")</f>
        <v>Delivered</v>
      </c>
    </row>
    <row r="16" spans="1:21" x14ac:dyDescent="0.25">
      <c r="A16">
        <v>10262</v>
      </c>
      <c r="B16" t="s">
        <v>21</v>
      </c>
      <c r="C16">
        <v>8</v>
      </c>
      <c r="D16" s="1">
        <v>41477</v>
      </c>
      <c r="E16" s="1">
        <v>41505</v>
      </c>
      <c r="F16" s="1">
        <v>41480</v>
      </c>
      <c r="G16">
        <v>3</v>
      </c>
      <c r="H16">
        <v>48.29</v>
      </c>
      <c r="I16">
        <f>SUMIFS(order_details!$G$1:$G$2156,order_details!$A$1:$A$2156,orders!A16)</f>
        <v>584</v>
      </c>
      <c r="J16">
        <f t="shared" si="0"/>
        <v>632.29</v>
      </c>
      <c r="K16" t="str">
        <f t="shared" si="1"/>
        <v>Jul</v>
      </c>
      <c r="L16" t="str">
        <f t="shared" si="2"/>
        <v>Mon</v>
      </c>
      <c r="M16" t="str">
        <f>IF(Orders[[#This Row],[Shipping Status]]="Delivered",TEXT(F16,"mmm"),"")</f>
        <v>Jul</v>
      </c>
      <c r="N16" t="str">
        <f>IF(Orders[[#This Row],[Shipping Status]]="Delivered",TEXT(F16,"ddd"),"")</f>
        <v>Thu</v>
      </c>
      <c r="O16" s="8">
        <f>IF(Orders[[#This Row],[Shipping Status]]="Delivered",DATEDIF(D16,F16,"d"),"")</f>
        <v>3</v>
      </c>
      <c r="P16" s="8">
        <f t="shared" si="3"/>
        <v>28</v>
      </c>
      <c r="Q16" s="8">
        <f>IF(Orders[[#This Row],[Shipping Status]]="Delivered",P16-O16,"")</f>
        <v>25</v>
      </c>
      <c r="R16" t="str" cm="1">
        <f t="array" ref="R16">_xlfn.XLOOKUP(Orders[[#This Row],[employeeID]],Employees[[#All],[employeeID]],Employees[[#All],[employeeName]],,0)</f>
        <v>Laura Callahan</v>
      </c>
      <c r="S16" t="str" cm="1">
        <f t="array" ref="S16">_xlfn.XLOOKUP(Orders[[#This Row],[customerID]],Customers[[#All],[customerID]],Customers[[#All],[companyName]],,0)</f>
        <v>Rattlesnake Canyon Grocery</v>
      </c>
      <c r="T16" t="str" cm="1">
        <f t="array" ref="T16">_xlfn.XLOOKUP(Orders[[#This Row],[shipperID]],Shippers[[#All],[shipperID]],Shippers[[#All],[companyName]],,0)</f>
        <v>Federal Shipping</v>
      </c>
      <c r="U16" t="str">
        <f>IF(ISBLANK(Orders[[#This Row],[shippedDate]]),"Pending","Delivered")</f>
        <v>Delivered</v>
      </c>
    </row>
    <row r="17" spans="1:21" x14ac:dyDescent="0.25">
      <c r="A17">
        <v>10263</v>
      </c>
      <c r="B17" t="s">
        <v>17</v>
      </c>
      <c r="C17">
        <v>9</v>
      </c>
      <c r="D17" s="1">
        <v>41478</v>
      </c>
      <c r="E17" s="1">
        <v>41506</v>
      </c>
      <c r="F17" s="1">
        <v>41486</v>
      </c>
      <c r="G17">
        <v>3</v>
      </c>
      <c r="H17">
        <v>146.06</v>
      </c>
      <c r="I17">
        <f>SUMIFS(order_details!$G$1:$G$2156,order_details!$A$1:$A$2156,orders!A17)</f>
        <v>1873.8</v>
      </c>
      <c r="J17">
        <f t="shared" si="0"/>
        <v>2019.86</v>
      </c>
      <c r="K17" t="str">
        <f t="shared" si="1"/>
        <v>Jul</v>
      </c>
      <c r="L17" t="str">
        <f t="shared" si="2"/>
        <v>Tue</v>
      </c>
      <c r="M17" t="str">
        <f>IF(Orders[[#This Row],[Shipping Status]]="Delivered",TEXT(F17,"mmm"),"")</f>
        <v>Jul</v>
      </c>
      <c r="N17" t="str">
        <f>IF(Orders[[#This Row],[Shipping Status]]="Delivered",TEXT(F17,"ddd"),"")</f>
        <v>Wed</v>
      </c>
      <c r="O17" s="8">
        <f>IF(Orders[[#This Row],[Shipping Status]]="Delivered",DATEDIF(D17,F17,"d"),"")</f>
        <v>8</v>
      </c>
      <c r="P17" s="8">
        <f t="shared" si="3"/>
        <v>28</v>
      </c>
      <c r="Q17" s="8">
        <f>IF(Orders[[#This Row],[Shipping Status]]="Delivered",P17-O17,"")</f>
        <v>20</v>
      </c>
      <c r="R17" t="str" cm="1">
        <f t="array" ref="R17">_xlfn.XLOOKUP(Orders[[#This Row],[employeeID]],Employees[[#All],[employeeID]],Employees[[#All],[employeeName]],,0)</f>
        <v>Anne Dodsworth</v>
      </c>
      <c r="S17" t="str" cm="1">
        <f t="array" ref="S17">_xlfn.XLOOKUP(Orders[[#This Row],[customerID]],Customers[[#All],[customerID]],Customers[[#All],[companyName]],,0)</f>
        <v>Ernst Handel</v>
      </c>
      <c r="T17" t="str" cm="1">
        <f t="array" ref="T17">_xlfn.XLOOKUP(Orders[[#This Row],[shipperID]],Shippers[[#All],[shipperID]],Shippers[[#All],[companyName]],,0)</f>
        <v>Federal Shipping</v>
      </c>
      <c r="U17" t="str">
        <f>IF(ISBLANK(Orders[[#This Row],[shippedDate]]),"Pending","Delivered")</f>
        <v>Delivered</v>
      </c>
    </row>
    <row r="18" spans="1:21" x14ac:dyDescent="0.25">
      <c r="A18">
        <v>10264</v>
      </c>
      <c r="B18" t="s">
        <v>22</v>
      </c>
      <c r="C18">
        <v>6</v>
      </c>
      <c r="D18" s="1">
        <v>41479</v>
      </c>
      <c r="E18" s="1">
        <v>41507</v>
      </c>
      <c r="F18" s="1">
        <v>41509</v>
      </c>
      <c r="G18">
        <v>3</v>
      </c>
      <c r="H18">
        <v>3.67</v>
      </c>
      <c r="I18">
        <f>SUMIFS(order_details!$G$1:$G$2156,order_details!$A$1:$A$2156,orders!A18)</f>
        <v>695.625</v>
      </c>
      <c r="J18">
        <f t="shared" si="0"/>
        <v>699.29499999999996</v>
      </c>
      <c r="K18" t="str">
        <f t="shared" si="1"/>
        <v>Jul</v>
      </c>
      <c r="L18" t="str">
        <f t="shared" si="2"/>
        <v>Wed</v>
      </c>
      <c r="M18" t="str">
        <f>IF(Orders[[#This Row],[Shipping Status]]="Delivered",TEXT(F18,"mmm"),"")</f>
        <v>Aug</v>
      </c>
      <c r="N18" t="str">
        <f>IF(Orders[[#This Row],[Shipping Status]]="Delivered",TEXT(F18,"ddd"),"")</f>
        <v>Fri</v>
      </c>
      <c r="O18" s="8">
        <f>IF(Orders[[#This Row],[Shipping Status]]="Delivered",DATEDIF(D18,F18,"d"),"")</f>
        <v>30</v>
      </c>
      <c r="P18" s="8">
        <f t="shared" si="3"/>
        <v>28</v>
      </c>
      <c r="Q18" s="8">
        <f>IF(Orders[[#This Row],[Shipping Status]]="Delivered",P18-O18,"")</f>
        <v>-2</v>
      </c>
      <c r="R18" t="str" cm="1">
        <f t="array" ref="R18">_xlfn.XLOOKUP(Orders[[#This Row],[employeeID]],Employees[[#All],[employeeID]],Employees[[#All],[employeeName]],,0)</f>
        <v>Michael Suyama</v>
      </c>
      <c r="S18" t="str" cm="1">
        <f t="array" ref="S18">_xlfn.XLOOKUP(Orders[[#This Row],[customerID]],Customers[[#All],[customerID]],Customers[[#All],[companyName]],,0)</f>
        <v>Folk och fä HB</v>
      </c>
      <c r="T18" t="str" cm="1">
        <f t="array" ref="T18">_xlfn.XLOOKUP(Orders[[#This Row],[shipperID]],Shippers[[#All],[shipperID]],Shippers[[#All],[companyName]],,0)</f>
        <v>Federal Shipping</v>
      </c>
      <c r="U18" t="str">
        <f>IF(ISBLANK(Orders[[#This Row],[shippedDate]]),"Pending","Delivered")</f>
        <v>Delivered</v>
      </c>
    </row>
    <row r="19" spans="1:21" x14ac:dyDescent="0.25">
      <c r="A19">
        <v>10265</v>
      </c>
      <c r="B19" t="s">
        <v>23</v>
      </c>
      <c r="C19">
        <v>2</v>
      </c>
      <c r="D19" s="1">
        <v>41480</v>
      </c>
      <c r="E19" s="1">
        <v>41508</v>
      </c>
      <c r="F19" s="1">
        <v>41498</v>
      </c>
      <c r="G19">
        <v>1</v>
      </c>
      <c r="H19">
        <v>55.28</v>
      </c>
      <c r="I19">
        <f>SUMIFS(order_details!$G$1:$G$2156,order_details!$A$1:$A$2156,orders!A19)</f>
        <v>1176</v>
      </c>
      <c r="J19">
        <f t="shared" si="0"/>
        <v>1231.28</v>
      </c>
      <c r="K19" t="str">
        <f t="shared" si="1"/>
        <v>Jul</v>
      </c>
      <c r="L19" t="str">
        <f t="shared" si="2"/>
        <v>Thu</v>
      </c>
      <c r="M19" t="str">
        <f>IF(Orders[[#This Row],[Shipping Status]]="Delivered",TEXT(F19,"mmm"),"")</f>
        <v>Aug</v>
      </c>
      <c r="N19" t="str">
        <f>IF(Orders[[#This Row],[Shipping Status]]="Delivered",TEXT(F19,"ddd"),"")</f>
        <v>Mon</v>
      </c>
      <c r="O19" s="8">
        <f>IF(Orders[[#This Row],[Shipping Status]]="Delivered",DATEDIF(D19,F19,"d"),"")</f>
        <v>18</v>
      </c>
      <c r="P19" s="8">
        <f t="shared" si="3"/>
        <v>28</v>
      </c>
      <c r="Q19" s="8">
        <f>IF(Orders[[#This Row],[Shipping Status]]="Delivered",P19-O19,"")</f>
        <v>10</v>
      </c>
      <c r="R19" t="str" cm="1">
        <f t="array" ref="R19">_xlfn.XLOOKUP(Orders[[#This Row],[employeeID]],Employees[[#All],[employeeID]],Employees[[#All],[employeeName]],,0)</f>
        <v>Andrew Fuller</v>
      </c>
      <c r="S19" t="str" cm="1">
        <f t="array" ref="S19">_xlfn.XLOOKUP(Orders[[#This Row],[customerID]],Customers[[#All],[customerID]],Customers[[#All],[companyName]],,0)</f>
        <v>Blondesddsl père et fils</v>
      </c>
      <c r="T19" t="str" cm="1">
        <f t="array" ref="T19">_xlfn.XLOOKUP(Orders[[#This Row],[shipperID]],Shippers[[#All],[shipperID]],Shippers[[#All],[companyName]],,0)</f>
        <v>Speedy Express</v>
      </c>
      <c r="U19" t="str">
        <f>IF(ISBLANK(Orders[[#This Row],[shippedDate]]),"Pending","Delivered")</f>
        <v>Delivered</v>
      </c>
    </row>
    <row r="20" spans="1:21" x14ac:dyDescent="0.25">
      <c r="A20">
        <v>10266</v>
      </c>
      <c r="B20" t="s">
        <v>24</v>
      </c>
      <c r="C20">
        <v>3</v>
      </c>
      <c r="D20" s="1">
        <v>41481</v>
      </c>
      <c r="E20" s="1">
        <v>41523</v>
      </c>
      <c r="F20" s="1">
        <v>41486</v>
      </c>
      <c r="G20">
        <v>3</v>
      </c>
      <c r="H20">
        <v>25.73</v>
      </c>
      <c r="I20">
        <f>SUMIFS(order_details!$G$1:$G$2156,order_details!$A$1:$A$2156,orders!A20)</f>
        <v>346.55999999999995</v>
      </c>
      <c r="J20">
        <f t="shared" si="0"/>
        <v>372.28999999999996</v>
      </c>
      <c r="K20" t="str">
        <f t="shared" si="1"/>
        <v>Jul</v>
      </c>
      <c r="L20" t="str">
        <f t="shared" si="2"/>
        <v>Fri</v>
      </c>
      <c r="M20" t="str">
        <f>IF(Orders[[#This Row],[Shipping Status]]="Delivered",TEXT(F20,"mmm"),"")</f>
        <v>Jul</v>
      </c>
      <c r="N20" t="str">
        <f>IF(Orders[[#This Row],[Shipping Status]]="Delivered",TEXT(F20,"ddd"),"")</f>
        <v>Wed</v>
      </c>
      <c r="O20" s="8">
        <f>IF(Orders[[#This Row],[Shipping Status]]="Delivered",DATEDIF(D20,F20,"d"),"")</f>
        <v>5</v>
      </c>
      <c r="P20" s="8">
        <f t="shared" si="3"/>
        <v>42</v>
      </c>
      <c r="Q20" s="8">
        <f>IF(Orders[[#This Row],[Shipping Status]]="Delivered",P20-O20,"")</f>
        <v>37</v>
      </c>
      <c r="R20" t="str" cm="1">
        <f t="array" ref="R20">_xlfn.XLOOKUP(Orders[[#This Row],[employeeID]],Employees[[#All],[employeeID]],Employees[[#All],[employeeName]],,0)</f>
        <v>Janet Leverling</v>
      </c>
      <c r="S20" t="str" cm="1">
        <f t="array" ref="S20">_xlfn.XLOOKUP(Orders[[#This Row],[customerID]],Customers[[#All],[customerID]],Customers[[#All],[companyName]],,0)</f>
        <v>Wartian Herkku</v>
      </c>
      <c r="T20" t="str" cm="1">
        <f t="array" ref="T20">_xlfn.XLOOKUP(Orders[[#This Row],[shipperID]],Shippers[[#All],[shipperID]],Shippers[[#All],[companyName]],,0)</f>
        <v>Federal Shipping</v>
      </c>
      <c r="U20" t="str">
        <f>IF(ISBLANK(Orders[[#This Row],[shippedDate]]),"Pending","Delivered")</f>
        <v>Delivered</v>
      </c>
    </row>
    <row r="21" spans="1:21" x14ac:dyDescent="0.25">
      <c r="A21">
        <v>10267</v>
      </c>
      <c r="B21" t="s">
        <v>25</v>
      </c>
      <c r="C21">
        <v>4</v>
      </c>
      <c r="D21" s="1">
        <v>41484</v>
      </c>
      <c r="E21" s="1">
        <v>41512</v>
      </c>
      <c r="F21" s="1">
        <v>41492</v>
      </c>
      <c r="G21">
        <v>1</v>
      </c>
      <c r="H21">
        <v>208.58</v>
      </c>
      <c r="I21">
        <f>SUMIFS(order_details!$G$1:$G$2156,order_details!$A$1:$A$2156,orders!A21)</f>
        <v>3536.6</v>
      </c>
      <c r="J21">
        <f t="shared" si="0"/>
        <v>3745.18</v>
      </c>
      <c r="K21" t="str">
        <f t="shared" si="1"/>
        <v>Jul</v>
      </c>
      <c r="L21" t="str">
        <f t="shared" si="2"/>
        <v>Mon</v>
      </c>
      <c r="M21" t="str">
        <f>IF(Orders[[#This Row],[Shipping Status]]="Delivered",TEXT(F21,"mmm"),"")</f>
        <v>Aug</v>
      </c>
      <c r="N21" t="str">
        <f>IF(Orders[[#This Row],[Shipping Status]]="Delivered",TEXT(F21,"ddd"),"")</f>
        <v>Tue</v>
      </c>
      <c r="O21" s="8">
        <f>IF(Orders[[#This Row],[Shipping Status]]="Delivered",DATEDIF(D21,F21,"d"),"")</f>
        <v>8</v>
      </c>
      <c r="P21" s="8">
        <f t="shared" si="3"/>
        <v>28</v>
      </c>
      <c r="Q21" s="8">
        <f>IF(Orders[[#This Row],[Shipping Status]]="Delivered",P21-O21,"")</f>
        <v>20</v>
      </c>
      <c r="R21" t="str" cm="1">
        <f t="array" ref="R21">_xlfn.XLOOKUP(Orders[[#This Row],[employeeID]],Employees[[#All],[employeeID]],Employees[[#All],[employeeName]],,0)</f>
        <v>Margaret Peacock</v>
      </c>
      <c r="S21" t="str" cm="1">
        <f t="array" ref="S21">_xlfn.XLOOKUP(Orders[[#This Row],[customerID]],Customers[[#All],[customerID]],Customers[[#All],[companyName]],,0)</f>
        <v>Frankenversand</v>
      </c>
      <c r="T21" t="str" cm="1">
        <f t="array" ref="T21">_xlfn.XLOOKUP(Orders[[#This Row],[shipperID]],Shippers[[#All],[shipperID]],Shippers[[#All],[companyName]],,0)</f>
        <v>Speedy Express</v>
      </c>
      <c r="U21" t="str">
        <f>IF(ISBLANK(Orders[[#This Row],[shippedDate]]),"Pending","Delivered")</f>
        <v>Delivered</v>
      </c>
    </row>
    <row r="22" spans="1:21" x14ac:dyDescent="0.25">
      <c r="A22">
        <v>10268</v>
      </c>
      <c r="B22" t="s">
        <v>26</v>
      </c>
      <c r="C22">
        <v>8</v>
      </c>
      <c r="D22" s="1">
        <v>41485</v>
      </c>
      <c r="E22" s="1">
        <v>41513</v>
      </c>
      <c r="F22" s="1">
        <v>41488</v>
      </c>
      <c r="G22">
        <v>3</v>
      </c>
      <c r="H22">
        <v>66.290000000000006</v>
      </c>
      <c r="I22">
        <f>SUMIFS(order_details!$G$1:$G$2156,order_details!$A$1:$A$2156,orders!A22)</f>
        <v>1101.2</v>
      </c>
      <c r="J22">
        <f t="shared" si="0"/>
        <v>1167.49</v>
      </c>
      <c r="K22" t="str">
        <f t="shared" si="1"/>
        <v>Jul</v>
      </c>
      <c r="L22" t="str">
        <f t="shared" si="2"/>
        <v>Tue</v>
      </c>
      <c r="M22" t="str">
        <f>IF(Orders[[#This Row],[Shipping Status]]="Delivered",TEXT(F22,"mmm"),"")</f>
        <v>Aug</v>
      </c>
      <c r="N22" t="str">
        <f>IF(Orders[[#This Row],[Shipping Status]]="Delivered",TEXT(F22,"ddd"),"")</f>
        <v>Fri</v>
      </c>
      <c r="O22" s="8">
        <f>IF(Orders[[#This Row],[Shipping Status]]="Delivered",DATEDIF(D22,F22,"d"),"")</f>
        <v>3</v>
      </c>
      <c r="P22" s="8">
        <f t="shared" si="3"/>
        <v>28</v>
      </c>
      <c r="Q22" s="8">
        <f>IF(Orders[[#This Row],[Shipping Status]]="Delivered",P22-O22,"")</f>
        <v>25</v>
      </c>
      <c r="R22" t="str" cm="1">
        <f t="array" ref="R22">_xlfn.XLOOKUP(Orders[[#This Row],[employeeID]],Employees[[#All],[employeeID]],Employees[[#All],[employeeName]],,0)</f>
        <v>Laura Callahan</v>
      </c>
      <c r="S22" t="str" cm="1">
        <f t="array" ref="S22">_xlfn.XLOOKUP(Orders[[#This Row],[customerID]],Customers[[#All],[customerID]],Customers[[#All],[companyName]],,0)</f>
        <v>GROSELLA-Restaurante</v>
      </c>
      <c r="T22" t="str" cm="1">
        <f t="array" ref="T22">_xlfn.XLOOKUP(Orders[[#This Row],[shipperID]],Shippers[[#All],[shipperID]],Shippers[[#All],[companyName]],,0)</f>
        <v>Federal Shipping</v>
      </c>
      <c r="U22" t="str">
        <f>IF(ISBLANK(Orders[[#This Row],[shippedDate]]),"Pending","Delivered")</f>
        <v>Delivered</v>
      </c>
    </row>
    <row r="23" spans="1:21" x14ac:dyDescent="0.25">
      <c r="A23">
        <v>10269</v>
      </c>
      <c r="B23" t="s">
        <v>27</v>
      </c>
      <c r="C23">
        <v>5</v>
      </c>
      <c r="D23" s="1">
        <v>41486</v>
      </c>
      <c r="E23" s="1">
        <v>41500</v>
      </c>
      <c r="F23" s="1">
        <v>41495</v>
      </c>
      <c r="G23">
        <v>1</v>
      </c>
      <c r="H23">
        <v>4.5599999999999996</v>
      </c>
      <c r="I23">
        <f>SUMIFS(order_details!$G$1:$G$2156,order_details!$A$1:$A$2156,orders!A23)</f>
        <v>642.19999999999993</v>
      </c>
      <c r="J23">
        <f t="shared" si="0"/>
        <v>646.75999999999988</v>
      </c>
      <c r="K23" t="str">
        <f t="shared" si="1"/>
        <v>Jul</v>
      </c>
      <c r="L23" t="str">
        <f t="shared" si="2"/>
        <v>Wed</v>
      </c>
      <c r="M23" t="str">
        <f>IF(Orders[[#This Row],[Shipping Status]]="Delivered",TEXT(F23,"mmm"),"")</f>
        <v>Aug</v>
      </c>
      <c r="N23" t="str">
        <f>IF(Orders[[#This Row],[Shipping Status]]="Delivered",TEXT(F23,"ddd"),"")</f>
        <v>Fri</v>
      </c>
      <c r="O23" s="8">
        <f>IF(Orders[[#This Row],[Shipping Status]]="Delivered",DATEDIF(D23,F23,"d"),"")</f>
        <v>9</v>
      </c>
      <c r="P23" s="8">
        <f t="shared" si="3"/>
        <v>14</v>
      </c>
      <c r="Q23" s="8">
        <f>IF(Orders[[#This Row],[Shipping Status]]="Delivered",P23-O23,"")</f>
        <v>5</v>
      </c>
      <c r="R23" t="str" cm="1">
        <f t="array" ref="R23">_xlfn.XLOOKUP(Orders[[#This Row],[employeeID]],Employees[[#All],[employeeID]],Employees[[#All],[employeeName]],,0)</f>
        <v>Steven Buchanan</v>
      </c>
      <c r="S23" t="str" cm="1">
        <f t="array" ref="S23">_xlfn.XLOOKUP(Orders[[#This Row],[customerID]],Customers[[#All],[customerID]],Customers[[#All],[companyName]],,0)</f>
        <v>White Clover Markets</v>
      </c>
      <c r="T23" t="str" cm="1">
        <f t="array" ref="T23">_xlfn.XLOOKUP(Orders[[#This Row],[shipperID]],Shippers[[#All],[shipperID]],Shippers[[#All],[companyName]],,0)</f>
        <v>Speedy Express</v>
      </c>
      <c r="U23" t="str">
        <f>IF(ISBLANK(Orders[[#This Row],[shippedDate]]),"Pending","Delivered")</f>
        <v>Delivered</v>
      </c>
    </row>
    <row r="24" spans="1:21" x14ac:dyDescent="0.25">
      <c r="A24">
        <v>10270</v>
      </c>
      <c r="B24" t="s">
        <v>24</v>
      </c>
      <c r="C24">
        <v>1</v>
      </c>
      <c r="D24" s="1">
        <v>41487</v>
      </c>
      <c r="E24" s="1">
        <v>41515</v>
      </c>
      <c r="F24" s="1">
        <v>41488</v>
      </c>
      <c r="G24">
        <v>1</v>
      </c>
      <c r="H24">
        <v>136.54</v>
      </c>
      <c r="I24">
        <f>SUMIFS(order_details!$G$1:$G$2156,order_details!$A$1:$A$2156,orders!A24)</f>
        <v>1376</v>
      </c>
      <c r="J24">
        <f t="shared" si="0"/>
        <v>1512.54</v>
      </c>
      <c r="K24" t="str">
        <f t="shared" si="1"/>
        <v>Aug</v>
      </c>
      <c r="L24" t="str">
        <f t="shared" si="2"/>
        <v>Thu</v>
      </c>
      <c r="M24" t="str">
        <f>IF(Orders[[#This Row],[Shipping Status]]="Delivered",TEXT(F24,"mmm"),"")</f>
        <v>Aug</v>
      </c>
      <c r="N24" t="str">
        <f>IF(Orders[[#This Row],[Shipping Status]]="Delivered",TEXT(F24,"ddd"),"")</f>
        <v>Fri</v>
      </c>
      <c r="O24" s="8">
        <f>IF(Orders[[#This Row],[Shipping Status]]="Delivered",DATEDIF(D24,F24,"d"),"")</f>
        <v>1</v>
      </c>
      <c r="P24" s="8">
        <f t="shared" si="3"/>
        <v>28</v>
      </c>
      <c r="Q24" s="8">
        <f>IF(Orders[[#This Row],[Shipping Status]]="Delivered",P24-O24,"")</f>
        <v>27</v>
      </c>
      <c r="R24" t="str" cm="1">
        <f t="array" ref="R24">_xlfn.XLOOKUP(Orders[[#This Row],[employeeID]],Employees[[#All],[employeeID]],Employees[[#All],[employeeName]],,0)</f>
        <v>Nancy Davolio</v>
      </c>
      <c r="S24" t="str" cm="1">
        <f t="array" ref="S24">_xlfn.XLOOKUP(Orders[[#This Row],[customerID]],Customers[[#All],[customerID]],Customers[[#All],[companyName]],,0)</f>
        <v>Wartian Herkku</v>
      </c>
      <c r="T24" t="str" cm="1">
        <f t="array" ref="T24">_xlfn.XLOOKUP(Orders[[#This Row],[shipperID]],Shippers[[#All],[shipperID]],Shippers[[#All],[companyName]],,0)</f>
        <v>Speedy Express</v>
      </c>
      <c r="U24" t="str">
        <f>IF(ISBLANK(Orders[[#This Row],[shippedDate]]),"Pending","Delivered")</f>
        <v>Delivered</v>
      </c>
    </row>
    <row r="25" spans="1:21" x14ac:dyDescent="0.25">
      <c r="A25">
        <v>10271</v>
      </c>
      <c r="B25" t="s">
        <v>28</v>
      </c>
      <c r="C25">
        <v>6</v>
      </c>
      <c r="D25" s="1">
        <v>41487</v>
      </c>
      <c r="E25" s="1">
        <v>41515</v>
      </c>
      <c r="F25" s="1">
        <v>41516</v>
      </c>
      <c r="G25">
        <v>2</v>
      </c>
      <c r="H25">
        <v>4.54</v>
      </c>
      <c r="I25">
        <f>SUMIFS(order_details!$G$1:$G$2156,order_details!$A$1:$A$2156,orders!A25)</f>
        <v>48</v>
      </c>
      <c r="J25">
        <f t="shared" si="0"/>
        <v>52.54</v>
      </c>
      <c r="K25" t="str">
        <f t="shared" si="1"/>
        <v>Aug</v>
      </c>
      <c r="L25" t="str">
        <f t="shared" si="2"/>
        <v>Thu</v>
      </c>
      <c r="M25" t="str">
        <f>IF(Orders[[#This Row],[Shipping Status]]="Delivered",TEXT(F25,"mmm"),"")</f>
        <v>Aug</v>
      </c>
      <c r="N25" t="str">
        <f>IF(Orders[[#This Row],[Shipping Status]]="Delivered",TEXT(F25,"ddd"),"")</f>
        <v>Fri</v>
      </c>
      <c r="O25" s="8">
        <f>IF(Orders[[#This Row],[Shipping Status]]="Delivered",DATEDIF(D25,F25,"d"),"")</f>
        <v>29</v>
      </c>
      <c r="P25" s="8">
        <f t="shared" si="3"/>
        <v>28</v>
      </c>
      <c r="Q25" s="8">
        <f>IF(Orders[[#This Row],[Shipping Status]]="Delivered",P25-O25,"")</f>
        <v>-1</v>
      </c>
      <c r="R25" t="str" cm="1">
        <f t="array" ref="R25">_xlfn.XLOOKUP(Orders[[#This Row],[employeeID]],Employees[[#All],[employeeID]],Employees[[#All],[employeeName]],,0)</f>
        <v>Michael Suyama</v>
      </c>
      <c r="S25" t="str" cm="1">
        <f t="array" ref="S25">_xlfn.XLOOKUP(Orders[[#This Row],[customerID]],Customers[[#All],[customerID]],Customers[[#All],[companyName]],,0)</f>
        <v>Split Rail Beer &amp; Ale</v>
      </c>
      <c r="T25" t="str" cm="1">
        <f t="array" ref="T25">_xlfn.XLOOKUP(Orders[[#This Row],[shipperID]],Shippers[[#All],[shipperID]],Shippers[[#All],[companyName]],,0)</f>
        <v>United Package</v>
      </c>
      <c r="U25" t="str">
        <f>IF(ISBLANK(Orders[[#This Row],[shippedDate]]),"Pending","Delivered")</f>
        <v>Delivered</v>
      </c>
    </row>
    <row r="26" spans="1:21" x14ac:dyDescent="0.25">
      <c r="A26">
        <v>10272</v>
      </c>
      <c r="B26" t="s">
        <v>21</v>
      </c>
      <c r="C26">
        <v>6</v>
      </c>
      <c r="D26" s="1">
        <v>41488</v>
      </c>
      <c r="E26" s="1">
        <v>41516</v>
      </c>
      <c r="F26" s="1">
        <v>41492</v>
      </c>
      <c r="G26">
        <v>2</v>
      </c>
      <c r="H26">
        <v>98.03</v>
      </c>
      <c r="I26">
        <f>SUMIFS(order_details!$G$1:$G$2156,order_details!$A$1:$A$2156,orders!A26)</f>
        <v>1456</v>
      </c>
      <c r="J26">
        <f t="shared" si="0"/>
        <v>1554.03</v>
      </c>
      <c r="K26" t="str">
        <f t="shared" si="1"/>
        <v>Aug</v>
      </c>
      <c r="L26" t="str">
        <f t="shared" si="2"/>
        <v>Fri</v>
      </c>
      <c r="M26" t="str">
        <f>IF(Orders[[#This Row],[Shipping Status]]="Delivered",TEXT(F26,"mmm"),"")</f>
        <v>Aug</v>
      </c>
      <c r="N26" t="str">
        <f>IF(Orders[[#This Row],[Shipping Status]]="Delivered",TEXT(F26,"ddd"),"")</f>
        <v>Tue</v>
      </c>
      <c r="O26" s="8">
        <f>IF(Orders[[#This Row],[Shipping Status]]="Delivered",DATEDIF(D26,F26,"d"),"")</f>
        <v>4</v>
      </c>
      <c r="P26" s="8">
        <f t="shared" si="3"/>
        <v>28</v>
      </c>
      <c r="Q26" s="8">
        <f>IF(Orders[[#This Row],[Shipping Status]]="Delivered",P26-O26,"")</f>
        <v>24</v>
      </c>
      <c r="R26" t="str" cm="1">
        <f t="array" ref="R26">_xlfn.XLOOKUP(Orders[[#This Row],[employeeID]],Employees[[#All],[employeeID]],Employees[[#All],[employeeName]],,0)</f>
        <v>Michael Suyama</v>
      </c>
      <c r="S26" t="str" cm="1">
        <f t="array" ref="S26">_xlfn.XLOOKUP(Orders[[#This Row],[customerID]],Customers[[#All],[customerID]],Customers[[#All],[companyName]],,0)</f>
        <v>Rattlesnake Canyon Grocery</v>
      </c>
      <c r="T26" t="str" cm="1">
        <f t="array" ref="T26">_xlfn.XLOOKUP(Orders[[#This Row],[shipperID]],Shippers[[#All],[shipperID]],Shippers[[#All],[companyName]],,0)</f>
        <v>United Package</v>
      </c>
      <c r="U26" t="str">
        <f>IF(ISBLANK(Orders[[#This Row],[shippedDate]]),"Pending","Delivered")</f>
        <v>Delivered</v>
      </c>
    </row>
    <row r="27" spans="1:21" x14ac:dyDescent="0.25">
      <c r="A27">
        <v>10273</v>
      </c>
      <c r="B27" t="s">
        <v>29</v>
      </c>
      <c r="C27">
        <v>3</v>
      </c>
      <c r="D27" s="1">
        <v>41491</v>
      </c>
      <c r="E27" s="1">
        <v>41519</v>
      </c>
      <c r="F27" s="1">
        <v>41498</v>
      </c>
      <c r="G27">
        <v>3</v>
      </c>
      <c r="H27">
        <v>76.069999999999993</v>
      </c>
      <c r="I27">
        <f>SUMIFS(order_details!$G$1:$G$2156,order_details!$A$1:$A$2156,orders!A27)</f>
        <v>2037.2800000000002</v>
      </c>
      <c r="J27">
        <f t="shared" si="0"/>
        <v>2113.3500000000004</v>
      </c>
      <c r="K27" t="str">
        <f t="shared" si="1"/>
        <v>Aug</v>
      </c>
      <c r="L27" t="str">
        <f t="shared" si="2"/>
        <v>Mon</v>
      </c>
      <c r="M27" t="str">
        <f>IF(Orders[[#This Row],[Shipping Status]]="Delivered",TEXT(F27,"mmm"),"")</f>
        <v>Aug</v>
      </c>
      <c r="N27" t="str">
        <f>IF(Orders[[#This Row],[Shipping Status]]="Delivered",TEXT(F27,"ddd"),"")</f>
        <v>Mon</v>
      </c>
      <c r="O27" s="8">
        <f>IF(Orders[[#This Row],[Shipping Status]]="Delivered",DATEDIF(D27,F27,"d"),"")</f>
        <v>7</v>
      </c>
      <c r="P27" s="8">
        <f t="shared" si="3"/>
        <v>28</v>
      </c>
      <c r="Q27" s="8">
        <f>IF(Orders[[#This Row],[Shipping Status]]="Delivered",P27-O27,"")</f>
        <v>21</v>
      </c>
      <c r="R27" t="str" cm="1">
        <f t="array" ref="R27">_xlfn.XLOOKUP(Orders[[#This Row],[employeeID]],Employees[[#All],[employeeID]],Employees[[#All],[employeeName]],,0)</f>
        <v>Janet Leverling</v>
      </c>
      <c r="S27" t="str" cm="1">
        <f t="array" ref="S27">_xlfn.XLOOKUP(Orders[[#This Row],[customerID]],Customers[[#All],[customerID]],Customers[[#All],[companyName]],,0)</f>
        <v>QUICK-Stop</v>
      </c>
      <c r="T27" t="str" cm="1">
        <f t="array" ref="T27">_xlfn.XLOOKUP(Orders[[#This Row],[shipperID]],Shippers[[#All],[shipperID]],Shippers[[#All],[companyName]],,0)</f>
        <v>Federal Shipping</v>
      </c>
      <c r="U27" t="str">
        <f>IF(ISBLANK(Orders[[#This Row],[shippedDate]]),"Pending","Delivered")</f>
        <v>Delivered</v>
      </c>
    </row>
    <row r="28" spans="1:21" x14ac:dyDescent="0.25">
      <c r="A28">
        <v>10274</v>
      </c>
      <c r="B28" t="s">
        <v>8</v>
      </c>
      <c r="C28">
        <v>6</v>
      </c>
      <c r="D28" s="1">
        <v>41492</v>
      </c>
      <c r="E28" s="1">
        <v>41520</v>
      </c>
      <c r="F28" s="1">
        <v>41502</v>
      </c>
      <c r="G28">
        <v>1</v>
      </c>
      <c r="H28">
        <v>6.01</v>
      </c>
      <c r="I28">
        <f>SUMIFS(order_details!$G$1:$G$2156,order_details!$A$1:$A$2156,orders!A28)</f>
        <v>538.6</v>
      </c>
      <c r="J28">
        <f t="shared" si="0"/>
        <v>544.61</v>
      </c>
      <c r="K28" t="str">
        <f t="shared" si="1"/>
        <v>Aug</v>
      </c>
      <c r="L28" t="str">
        <f t="shared" si="2"/>
        <v>Tue</v>
      </c>
      <c r="M28" t="str">
        <f>IF(Orders[[#This Row],[Shipping Status]]="Delivered",TEXT(F28,"mmm"),"")</f>
        <v>Aug</v>
      </c>
      <c r="N28" t="str">
        <f>IF(Orders[[#This Row],[Shipping Status]]="Delivered",TEXT(F28,"ddd"),"")</f>
        <v>Fri</v>
      </c>
      <c r="O28" s="8">
        <f>IF(Orders[[#This Row],[Shipping Status]]="Delivered",DATEDIF(D28,F28,"d"),"")</f>
        <v>10</v>
      </c>
      <c r="P28" s="8">
        <f t="shared" si="3"/>
        <v>28</v>
      </c>
      <c r="Q28" s="8">
        <f>IF(Orders[[#This Row],[Shipping Status]]="Delivered",P28-O28,"")</f>
        <v>18</v>
      </c>
      <c r="R28" t="str" cm="1">
        <f t="array" ref="R28">_xlfn.XLOOKUP(Orders[[#This Row],[employeeID]],Employees[[#All],[employeeID]],Employees[[#All],[employeeName]],,0)</f>
        <v>Michael Suyama</v>
      </c>
      <c r="S28" t="str" cm="1">
        <f t="array" ref="S28">_xlfn.XLOOKUP(Orders[[#This Row],[customerID]],Customers[[#All],[customerID]],Customers[[#All],[companyName]],,0)</f>
        <v>Vins et alcools Chevalier</v>
      </c>
      <c r="T28" t="str" cm="1">
        <f t="array" ref="T28">_xlfn.XLOOKUP(Orders[[#This Row],[shipperID]],Shippers[[#All],[shipperID]],Shippers[[#All],[companyName]],,0)</f>
        <v>Speedy Express</v>
      </c>
      <c r="U28" t="str">
        <f>IF(ISBLANK(Orders[[#This Row],[shippedDate]]),"Pending","Delivered")</f>
        <v>Delivered</v>
      </c>
    </row>
    <row r="29" spans="1:21" x14ac:dyDescent="0.25">
      <c r="A29">
        <v>10275</v>
      </c>
      <c r="B29" t="s">
        <v>30</v>
      </c>
      <c r="C29">
        <v>1</v>
      </c>
      <c r="D29" s="1">
        <v>41493</v>
      </c>
      <c r="E29" s="1">
        <v>41521</v>
      </c>
      <c r="F29" s="1">
        <v>41495</v>
      </c>
      <c r="G29">
        <v>1</v>
      </c>
      <c r="H29">
        <v>26.93</v>
      </c>
      <c r="I29">
        <f>SUMIFS(order_details!$G$1:$G$2156,order_details!$A$1:$A$2156,orders!A29)</f>
        <v>291.83999999999997</v>
      </c>
      <c r="J29">
        <f t="shared" si="0"/>
        <v>318.77</v>
      </c>
      <c r="K29" t="str">
        <f t="shared" si="1"/>
        <v>Aug</v>
      </c>
      <c r="L29" t="str">
        <f t="shared" si="2"/>
        <v>Wed</v>
      </c>
      <c r="M29" t="str">
        <f>IF(Orders[[#This Row],[Shipping Status]]="Delivered",TEXT(F29,"mmm"),"")</f>
        <v>Aug</v>
      </c>
      <c r="N29" t="str">
        <f>IF(Orders[[#This Row],[Shipping Status]]="Delivered",TEXT(F29,"ddd"),"")</f>
        <v>Fri</v>
      </c>
      <c r="O29" s="8">
        <f>IF(Orders[[#This Row],[Shipping Status]]="Delivered",DATEDIF(D29,F29,"d"),"")</f>
        <v>2</v>
      </c>
      <c r="P29" s="8">
        <f t="shared" si="3"/>
        <v>28</v>
      </c>
      <c r="Q29" s="8">
        <f>IF(Orders[[#This Row],[Shipping Status]]="Delivered",P29-O29,"")</f>
        <v>26</v>
      </c>
      <c r="R29" t="str" cm="1">
        <f t="array" ref="R29">_xlfn.XLOOKUP(Orders[[#This Row],[employeeID]],Employees[[#All],[employeeID]],Employees[[#All],[employeeName]],,0)</f>
        <v>Nancy Davolio</v>
      </c>
      <c r="S29" t="str" cm="1">
        <f t="array" ref="S29">_xlfn.XLOOKUP(Orders[[#This Row],[customerID]],Customers[[#All],[customerID]],Customers[[#All],[companyName]],,0)</f>
        <v>Magazzini Alimentari Riuniti</v>
      </c>
      <c r="T29" t="str" cm="1">
        <f t="array" ref="T29">_xlfn.XLOOKUP(Orders[[#This Row],[shipperID]],Shippers[[#All],[shipperID]],Shippers[[#All],[companyName]],,0)</f>
        <v>Speedy Express</v>
      </c>
      <c r="U29" t="str">
        <f>IF(ISBLANK(Orders[[#This Row],[shippedDate]]),"Pending","Delivered")</f>
        <v>Delivered</v>
      </c>
    </row>
    <row r="30" spans="1:21" x14ac:dyDescent="0.25">
      <c r="A30">
        <v>10276</v>
      </c>
      <c r="B30" t="s">
        <v>31</v>
      </c>
      <c r="C30">
        <v>8</v>
      </c>
      <c r="D30" s="1">
        <v>41494</v>
      </c>
      <c r="E30" s="1">
        <v>41508</v>
      </c>
      <c r="F30" s="1">
        <v>41500</v>
      </c>
      <c r="G30">
        <v>3</v>
      </c>
      <c r="H30">
        <v>13.84</v>
      </c>
      <c r="I30">
        <f>SUMIFS(order_details!$G$1:$G$2156,order_details!$A$1:$A$2156,orders!A30)</f>
        <v>420</v>
      </c>
      <c r="J30">
        <f t="shared" si="0"/>
        <v>433.84</v>
      </c>
      <c r="K30" t="str">
        <f t="shared" si="1"/>
        <v>Aug</v>
      </c>
      <c r="L30" t="str">
        <f t="shared" si="2"/>
        <v>Thu</v>
      </c>
      <c r="M30" t="str">
        <f>IF(Orders[[#This Row],[Shipping Status]]="Delivered",TEXT(F30,"mmm"),"")</f>
        <v>Aug</v>
      </c>
      <c r="N30" t="str">
        <f>IF(Orders[[#This Row],[Shipping Status]]="Delivered",TEXT(F30,"ddd"),"")</f>
        <v>Wed</v>
      </c>
      <c r="O30" s="8">
        <f>IF(Orders[[#This Row],[Shipping Status]]="Delivered",DATEDIF(D30,F30,"d"),"")</f>
        <v>6</v>
      </c>
      <c r="P30" s="8">
        <f t="shared" si="3"/>
        <v>14</v>
      </c>
      <c r="Q30" s="8">
        <f>IF(Orders[[#This Row],[Shipping Status]]="Delivered",P30-O30,"")</f>
        <v>8</v>
      </c>
      <c r="R30" t="str" cm="1">
        <f t="array" ref="R30">_xlfn.XLOOKUP(Orders[[#This Row],[employeeID]],Employees[[#All],[employeeID]],Employees[[#All],[employeeName]],,0)</f>
        <v>Laura Callahan</v>
      </c>
      <c r="S30" t="str" cm="1">
        <f t="array" ref="S30">_xlfn.XLOOKUP(Orders[[#This Row],[customerID]],Customers[[#All],[customerID]],Customers[[#All],[companyName]],,0)</f>
        <v>Tortuga Restaurante</v>
      </c>
      <c r="T30" t="str" cm="1">
        <f t="array" ref="T30">_xlfn.XLOOKUP(Orders[[#This Row],[shipperID]],Shippers[[#All],[shipperID]],Shippers[[#All],[companyName]],,0)</f>
        <v>Federal Shipping</v>
      </c>
      <c r="U30" t="str">
        <f>IF(ISBLANK(Orders[[#This Row],[shippedDate]]),"Pending","Delivered")</f>
        <v>Delivered</v>
      </c>
    </row>
    <row r="31" spans="1:21" x14ac:dyDescent="0.25">
      <c r="A31">
        <v>10277</v>
      </c>
      <c r="B31" t="s">
        <v>32</v>
      </c>
      <c r="C31">
        <v>2</v>
      </c>
      <c r="D31" s="1">
        <v>41495</v>
      </c>
      <c r="E31" s="1">
        <v>41523</v>
      </c>
      <c r="F31" s="1">
        <v>41499</v>
      </c>
      <c r="G31">
        <v>3</v>
      </c>
      <c r="H31">
        <v>125.77</v>
      </c>
      <c r="I31">
        <f>SUMIFS(order_details!$G$1:$G$2156,order_details!$A$1:$A$2156,orders!A31)</f>
        <v>1200.8</v>
      </c>
      <c r="J31">
        <f t="shared" si="0"/>
        <v>1326.57</v>
      </c>
      <c r="K31" t="str">
        <f t="shared" si="1"/>
        <v>Aug</v>
      </c>
      <c r="L31" t="str">
        <f t="shared" si="2"/>
        <v>Fri</v>
      </c>
      <c r="M31" t="str">
        <f>IF(Orders[[#This Row],[Shipping Status]]="Delivered",TEXT(F31,"mmm"),"")</f>
        <v>Aug</v>
      </c>
      <c r="N31" t="str">
        <f>IF(Orders[[#This Row],[Shipping Status]]="Delivered",TEXT(F31,"ddd"),"")</f>
        <v>Tue</v>
      </c>
      <c r="O31" s="8">
        <f>IF(Orders[[#This Row],[Shipping Status]]="Delivered",DATEDIF(D31,F31,"d"),"")</f>
        <v>4</v>
      </c>
      <c r="P31" s="8">
        <f t="shared" si="3"/>
        <v>28</v>
      </c>
      <c r="Q31" s="8">
        <f>IF(Orders[[#This Row],[Shipping Status]]="Delivered",P31-O31,"")</f>
        <v>24</v>
      </c>
      <c r="R31" t="str" cm="1">
        <f t="array" ref="R31">_xlfn.XLOOKUP(Orders[[#This Row],[employeeID]],Employees[[#All],[employeeID]],Employees[[#All],[employeeName]],,0)</f>
        <v>Andrew Fuller</v>
      </c>
      <c r="S31" t="str" cm="1">
        <f t="array" ref="S31">_xlfn.XLOOKUP(Orders[[#This Row],[customerID]],Customers[[#All],[customerID]],Customers[[#All],[companyName]],,0)</f>
        <v>Morgenstern Gesundkost</v>
      </c>
      <c r="T31" t="str" cm="1">
        <f t="array" ref="T31">_xlfn.XLOOKUP(Orders[[#This Row],[shipperID]],Shippers[[#All],[shipperID]],Shippers[[#All],[companyName]],,0)</f>
        <v>Federal Shipping</v>
      </c>
      <c r="U31" t="str">
        <f>IF(ISBLANK(Orders[[#This Row],[shippedDate]]),"Pending","Delivered")</f>
        <v>Delivered</v>
      </c>
    </row>
    <row r="32" spans="1:21" x14ac:dyDescent="0.25">
      <c r="A32">
        <v>10278</v>
      </c>
      <c r="B32" t="s">
        <v>33</v>
      </c>
      <c r="C32">
        <v>8</v>
      </c>
      <c r="D32" s="1">
        <v>41498</v>
      </c>
      <c r="E32" s="1">
        <v>41526</v>
      </c>
      <c r="F32" s="1">
        <v>41502</v>
      </c>
      <c r="G32">
        <v>2</v>
      </c>
      <c r="H32">
        <v>92.69</v>
      </c>
      <c r="I32">
        <f>SUMIFS(order_details!$G$1:$G$2156,order_details!$A$1:$A$2156,orders!A32)</f>
        <v>1488.8</v>
      </c>
      <c r="J32">
        <f t="shared" si="0"/>
        <v>1581.49</v>
      </c>
      <c r="K32" t="str">
        <f t="shared" si="1"/>
        <v>Aug</v>
      </c>
      <c r="L32" t="str">
        <f t="shared" si="2"/>
        <v>Mon</v>
      </c>
      <c r="M32" t="str">
        <f>IF(Orders[[#This Row],[Shipping Status]]="Delivered",TEXT(F32,"mmm"),"")</f>
        <v>Aug</v>
      </c>
      <c r="N32" t="str">
        <f>IF(Orders[[#This Row],[Shipping Status]]="Delivered",TEXT(F32,"ddd"),"")</f>
        <v>Fri</v>
      </c>
      <c r="O32" s="8">
        <f>IF(Orders[[#This Row],[Shipping Status]]="Delivered",DATEDIF(D32,F32,"d"),"")</f>
        <v>4</v>
      </c>
      <c r="P32" s="8">
        <f t="shared" si="3"/>
        <v>28</v>
      </c>
      <c r="Q32" s="8">
        <f>IF(Orders[[#This Row],[Shipping Status]]="Delivered",P32-O32,"")</f>
        <v>24</v>
      </c>
      <c r="R32" t="str" cm="1">
        <f t="array" ref="R32">_xlfn.XLOOKUP(Orders[[#This Row],[employeeID]],Employees[[#All],[employeeID]],Employees[[#All],[employeeName]],,0)</f>
        <v>Laura Callahan</v>
      </c>
      <c r="S32" t="str" cm="1">
        <f t="array" ref="S32">_xlfn.XLOOKUP(Orders[[#This Row],[customerID]],Customers[[#All],[customerID]],Customers[[#All],[companyName]],,0)</f>
        <v>Berglunds snabbköp</v>
      </c>
      <c r="T32" t="str" cm="1">
        <f t="array" ref="T32">_xlfn.XLOOKUP(Orders[[#This Row],[shipperID]],Shippers[[#All],[shipperID]],Shippers[[#All],[companyName]],,0)</f>
        <v>United Package</v>
      </c>
      <c r="U32" t="str">
        <f>IF(ISBLANK(Orders[[#This Row],[shippedDate]]),"Pending","Delivered")</f>
        <v>Delivered</v>
      </c>
    </row>
    <row r="33" spans="1:21" x14ac:dyDescent="0.25">
      <c r="A33">
        <v>10279</v>
      </c>
      <c r="B33" t="s">
        <v>34</v>
      </c>
      <c r="C33">
        <v>8</v>
      </c>
      <c r="D33" s="1">
        <v>41499</v>
      </c>
      <c r="E33" s="1">
        <v>41527</v>
      </c>
      <c r="F33" s="1">
        <v>41502</v>
      </c>
      <c r="G33">
        <v>2</v>
      </c>
      <c r="H33">
        <v>25.83</v>
      </c>
      <c r="I33">
        <f>SUMIFS(order_details!$G$1:$G$2156,order_details!$A$1:$A$2156,orders!A33)</f>
        <v>351</v>
      </c>
      <c r="J33">
        <f t="shared" si="0"/>
        <v>376.83</v>
      </c>
      <c r="K33" t="str">
        <f t="shared" si="1"/>
        <v>Aug</v>
      </c>
      <c r="L33" t="str">
        <f t="shared" si="2"/>
        <v>Tue</v>
      </c>
      <c r="M33" t="str">
        <f>IF(Orders[[#This Row],[Shipping Status]]="Delivered",TEXT(F33,"mmm"),"")</f>
        <v>Aug</v>
      </c>
      <c r="N33" t="str">
        <f>IF(Orders[[#This Row],[Shipping Status]]="Delivered",TEXT(F33,"ddd"),"")</f>
        <v>Fri</v>
      </c>
      <c r="O33" s="8">
        <f>IF(Orders[[#This Row],[Shipping Status]]="Delivered",DATEDIF(D33,F33,"d"),"")</f>
        <v>3</v>
      </c>
      <c r="P33" s="8">
        <f t="shared" si="3"/>
        <v>28</v>
      </c>
      <c r="Q33" s="8">
        <f>IF(Orders[[#This Row],[Shipping Status]]="Delivered",P33-O33,"")</f>
        <v>25</v>
      </c>
      <c r="R33" t="str" cm="1">
        <f t="array" ref="R33">_xlfn.XLOOKUP(Orders[[#This Row],[employeeID]],Employees[[#All],[employeeID]],Employees[[#All],[employeeName]],,0)</f>
        <v>Laura Callahan</v>
      </c>
      <c r="S33" t="str" cm="1">
        <f t="array" ref="S33">_xlfn.XLOOKUP(Orders[[#This Row],[customerID]],Customers[[#All],[customerID]],Customers[[#All],[companyName]],,0)</f>
        <v>Lehmanns Marktstand</v>
      </c>
      <c r="T33" t="str" cm="1">
        <f t="array" ref="T33">_xlfn.XLOOKUP(Orders[[#This Row],[shipperID]],Shippers[[#All],[shipperID]],Shippers[[#All],[companyName]],,0)</f>
        <v>United Package</v>
      </c>
      <c r="U33" t="str">
        <f>IF(ISBLANK(Orders[[#This Row],[shippedDate]]),"Pending","Delivered")</f>
        <v>Delivered</v>
      </c>
    </row>
    <row r="34" spans="1:21" x14ac:dyDescent="0.25">
      <c r="A34">
        <v>10280</v>
      </c>
      <c r="B34" t="s">
        <v>33</v>
      </c>
      <c r="C34">
        <v>2</v>
      </c>
      <c r="D34" s="1">
        <v>41500</v>
      </c>
      <c r="E34" s="1">
        <v>41528</v>
      </c>
      <c r="F34" s="1">
        <v>41529</v>
      </c>
      <c r="G34">
        <v>1</v>
      </c>
      <c r="H34">
        <v>8.98</v>
      </c>
      <c r="I34">
        <f>SUMIFS(order_details!$G$1:$G$2156,order_details!$A$1:$A$2156,orders!A34)</f>
        <v>613.20000000000005</v>
      </c>
      <c r="J34">
        <f t="shared" si="0"/>
        <v>622.18000000000006</v>
      </c>
      <c r="K34" t="str">
        <f t="shared" si="1"/>
        <v>Aug</v>
      </c>
      <c r="L34" t="str">
        <f t="shared" si="2"/>
        <v>Wed</v>
      </c>
      <c r="M34" t="str">
        <f>IF(Orders[[#This Row],[Shipping Status]]="Delivered",TEXT(F34,"mmm"),"")</f>
        <v>Sep</v>
      </c>
      <c r="N34" t="str">
        <f>IF(Orders[[#This Row],[Shipping Status]]="Delivered",TEXT(F34,"ddd"),"")</f>
        <v>Thu</v>
      </c>
      <c r="O34" s="8">
        <f>IF(Orders[[#This Row],[Shipping Status]]="Delivered",DATEDIF(D34,F34,"d"),"")</f>
        <v>29</v>
      </c>
      <c r="P34" s="8">
        <f t="shared" si="3"/>
        <v>28</v>
      </c>
      <c r="Q34" s="8">
        <f>IF(Orders[[#This Row],[Shipping Status]]="Delivered",P34-O34,"")</f>
        <v>-1</v>
      </c>
      <c r="R34" t="str" cm="1">
        <f t="array" ref="R34">_xlfn.XLOOKUP(Orders[[#This Row],[employeeID]],Employees[[#All],[employeeID]],Employees[[#All],[employeeName]],,0)</f>
        <v>Andrew Fuller</v>
      </c>
      <c r="S34" t="str" cm="1">
        <f t="array" ref="S34">_xlfn.XLOOKUP(Orders[[#This Row],[customerID]],Customers[[#All],[customerID]],Customers[[#All],[companyName]],,0)</f>
        <v>Berglunds snabbköp</v>
      </c>
      <c r="T34" t="str" cm="1">
        <f t="array" ref="T34">_xlfn.XLOOKUP(Orders[[#This Row],[shipperID]],Shippers[[#All],[shipperID]],Shippers[[#All],[companyName]],,0)</f>
        <v>Speedy Express</v>
      </c>
      <c r="U34" t="str">
        <f>IF(ISBLANK(Orders[[#This Row],[shippedDate]]),"Pending","Delivered")</f>
        <v>Delivered</v>
      </c>
    </row>
    <row r="35" spans="1:21" x14ac:dyDescent="0.25">
      <c r="A35">
        <v>10281</v>
      </c>
      <c r="B35" t="s">
        <v>35</v>
      </c>
      <c r="C35">
        <v>4</v>
      </c>
      <c r="D35" s="1">
        <v>41500</v>
      </c>
      <c r="E35" s="1">
        <v>41514</v>
      </c>
      <c r="F35" s="1">
        <v>41507</v>
      </c>
      <c r="G35">
        <v>1</v>
      </c>
      <c r="H35">
        <v>2.94</v>
      </c>
      <c r="I35">
        <f>SUMIFS(order_details!$G$1:$G$2156,order_details!$A$1:$A$2156,orders!A35)</f>
        <v>86.5</v>
      </c>
      <c r="J35">
        <f t="shared" si="0"/>
        <v>89.44</v>
      </c>
      <c r="K35" t="str">
        <f t="shared" si="1"/>
        <v>Aug</v>
      </c>
      <c r="L35" t="str">
        <f t="shared" si="2"/>
        <v>Wed</v>
      </c>
      <c r="M35" t="str">
        <f>IF(Orders[[#This Row],[Shipping Status]]="Delivered",TEXT(F35,"mmm"),"")</f>
        <v>Aug</v>
      </c>
      <c r="N35" t="str">
        <f>IF(Orders[[#This Row],[Shipping Status]]="Delivered",TEXT(F35,"ddd"),"")</f>
        <v>Wed</v>
      </c>
      <c r="O35" s="8">
        <f>IF(Orders[[#This Row],[Shipping Status]]="Delivered",DATEDIF(D35,F35,"d"),"")</f>
        <v>7</v>
      </c>
      <c r="P35" s="8">
        <f t="shared" si="3"/>
        <v>14</v>
      </c>
      <c r="Q35" s="8">
        <f>IF(Orders[[#This Row],[Shipping Status]]="Delivered",P35-O35,"")</f>
        <v>7</v>
      </c>
      <c r="R35" t="str" cm="1">
        <f t="array" ref="R35">_xlfn.XLOOKUP(Orders[[#This Row],[employeeID]],Employees[[#All],[employeeID]],Employees[[#All],[employeeName]],,0)</f>
        <v>Margaret Peacock</v>
      </c>
      <c r="S35" t="str" cm="1">
        <f t="array" ref="S35">_xlfn.XLOOKUP(Orders[[#This Row],[customerID]],Customers[[#All],[customerID]],Customers[[#All],[companyName]],,0)</f>
        <v>Romero y tomillo</v>
      </c>
      <c r="T35" t="str" cm="1">
        <f t="array" ref="T35">_xlfn.XLOOKUP(Orders[[#This Row],[shipperID]],Shippers[[#All],[shipperID]],Shippers[[#All],[companyName]],,0)</f>
        <v>Speedy Express</v>
      </c>
      <c r="U35" t="str">
        <f>IF(ISBLANK(Orders[[#This Row],[shippedDate]]),"Pending","Delivered")</f>
        <v>Delivered</v>
      </c>
    </row>
    <row r="36" spans="1:21" x14ac:dyDescent="0.25">
      <c r="A36">
        <v>10282</v>
      </c>
      <c r="B36" t="s">
        <v>35</v>
      </c>
      <c r="C36">
        <v>4</v>
      </c>
      <c r="D36" s="1">
        <v>41501</v>
      </c>
      <c r="E36" s="1">
        <v>41529</v>
      </c>
      <c r="F36" s="1">
        <v>41507</v>
      </c>
      <c r="G36">
        <v>1</v>
      </c>
      <c r="H36">
        <v>12.69</v>
      </c>
      <c r="I36">
        <f>SUMIFS(order_details!$G$1:$G$2156,order_details!$A$1:$A$2156,orders!A36)</f>
        <v>155.39999999999998</v>
      </c>
      <c r="J36">
        <f t="shared" si="0"/>
        <v>168.08999999999997</v>
      </c>
      <c r="K36" t="str">
        <f t="shared" si="1"/>
        <v>Aug</v>
      </c>
      <c r="L36" t="str">
        <f t="shared" si="2"/>
        <v>Thu</v>
      </c>
      <c r="M36" t="str">
        <f>IF(Orders[[#This Row],[Shipping Status]]="Delivered",TEXT(F36,"mmm"),"")</f>
        <v>Aug</v>
      </c>
      <c r="N36" t="str">
        <f>IF(Orders[[#This Row],[Shipping Status]]="Delivered",TEXT(F36,"ddd"),"")</f>
        <v>Wed</v>
      </c>
      <c r="O36" s="8">
        <f>IF(Orders[[#This Row],[Shipping Status]]="Delivered",DATEDIF(D36,F36,"d"),"")</f>
        <v>6</v>
      </c>
      <c r="P36" s="8">
        <f t="shared" si="3"/>
        <v>28</v>
      </c>
      <c r="Q36" s="8">
        <f>IF(Orders[[#This Row],[Shipping Status]]="Delivered",P36-O36,"")</f>
        <v>22</v>
      </c>
      <c r="R36" t="str" cm="1">
        <f t="array" ref="R36">_xlfn.XLOOKUP(Orders[[#This Row],[employeeID]],Employees[[#All],[employeeID]],Employees[[#All],[employeeName]],,0)</f>
        <v>Margaret Peacock</v>
      </c>
      <c r="S36" t="str" cm="1">
        <f t="array" ref="S36">_xlfn.XLOOKUP(Orders[[#This Row],[customerID]],Customers[[#All],[customerID]],Customers[[#All],[companyName]],,0)</f>
        <v>Romero y tomillo</v>
      </c>
      <c r="T36" t="str" cm="1">
        <f t="array" ref="T36">_xlfn.XLOOKUP(Orders[[#This Row],[shipperID]],Shippers[[#All],[shipperID]],Shippers[[#All],[companyName]],,0)</f>
        <v>Speedy Express</v>
      </c>
      <c r="U36" t="str">
        <f>IF(ISBLANK(Orders[[#This Row],[shippedDate]]),"Pending","Delivered")</f>
        <v>Delivered</v>
      </c>
    </row>
    <row r="37" spans="1:21" x14ac:dyDescent="0.25">
      <c r="A37">
        <v>10283</v>
      </c>
      <c r="B37" t="s">
        <v>36</v>
      </c>
      <c r="C37">
        <v>3</v>
      </c>
      <c r="D37" s="1">
        <v>41502</v>
      </c>
      <c r="E37" s="1">
        <v>41530</v>
      </c>
      <c r="F37" s="1">
        <v>41509</v>
      </c>
      <c r="G37">
        <v>3</v>
      </c>
      <c r="H37">
        <v>84.81</v>
      </c>
      <c r="I37">
        <f>SUMIFS(order_details!$G$1:$G$2156,order_details!$A$1:$A$2156,orders!A37)</f>
        <v>1414.8000000000002</v>
      </c>
      <c r="J37">
        <f t="shared" si="0"/>
        <v>1499.6100000000001</v>
      </c>
      <c r="K37" t="str">
        <f t="shared" si="1"/>
        <v>Aug</v>
      </c>
      <c r="L37" t="str">
        <f t="shared" si="2"/>
        <v>Fri</v>
      </c>
      <c r="M37" t="str">
        <f>IF(Orders[[#This Row],[Shipping Status]]="Delivered",TEXT(F37,"mmm"),"")</f>
        <v>Aug</v>
      </c>
      <c r="N37" t="str">
        <f>IF(Orders[[#This Row],[Shipping Status]]="Delivered",TEXT(F37,"ddd"),"")</f>
        <v>Fri</v>
      </c>
      <c r="O37" s="8">
        <f>IF(Orders[[#This Row],[Shipping Status]]="Delivered",DATEDIF(D37,F37,"d"),"")</f>
        <v>7</v>
      </c>
      <c r="P37" s="8">
        <f t="shared" si="3"/>
        <v>28</v>
      </c>
      <c r="Q37" s="8">
        <f>IF(Orders[[#This Row],[Shipping Status]]="Delivered",P37-O37,"")</f>
        <v>21</v>
      </c>
      <c r="R37" t="str" cm="1">
        <f t="array" ref="R37">_xlfn.XLOOKUP(Orders[[#This Row],[employeeID]],Employees[[#All],[employeeID]],Employees[[#All],[employeeName]],,0)</f>
        <v>Janet Leverling</v>
      </c>
      <c r="S37" t="str" cm="1">
        <f t="array" ref="S37">_xlfn.XLOOKUP(Orders[[#This Row],[customerID]],Customers[[#All],[customerID]],Customers[[#All],[companyName]],,0)</f>
        <v>LILA-Supermercado</v>
      </c>
      <c r="T37" t="str" cm="1">
        <f t="array" ref="T37">_xlfn.XLOOKUP(Orders[[#This Row],[shipperID]],Shippers[[#All],[shipperID]],Shippers[[#All],[companyName]],,0)</f>
        <v>Federal Shipping</v>
      </c>
      <c r="U37" t="str">
        <f>IF(ISBLANK(Orders[[#This Row],[shippedDate]]),"Pending","Delivered")</f>
        <v>Delivered</v>
      </c>
    </row>
    <row r="38" spans="1:21" x14ac:dyDescent="0.25">
      <c r="A38">
        <v>10284</v>
      </c>
      <c r="B38" t="s">
        <v>34</v>
      </c>
      <c r="C38">
        <v>4</v>
      </c>
      <c r="D38" s="1">
        <v>41505</v>
      </c>
      <c r="E38" s="1">
        <v>41533</v>
      </c>
      <c r="F38" s="1">
        <v>41513</v>
      </c>
      <c r="G38">
        <v>1</v>
      </c>
      <c r="H38">
        <v>76.56</v>
      </c>
      <c r="I38">
        <f>SUMIFS(order_details!$G$1:$G$2156,order_details!$A$1:$A$2156,orders!A38)</f>
        <v>1170.375</v>
      </c>
      <c r="J38">
        <f t="shared" si="0"/>
        <v>1246.9349999999999</v>
      </c>
      <c r="K38" t="str">
        <f t="shared" si="1"/>
        <v>Aug</v>
      </c>
      <c r="L38" t="str">
        <f t="shared" si="2"/>
        <v>Mon</v>
      </c>
      <c r="M38" t="str">
        <f>IF(Orders[[#This Row],[Shipping Status]]="Delivered",TEXT(F38,"mmm"),"")</f>
        <v>Aug</v>
      </c>
      <c r="N38" t="str">
        <f>IF(Orders[[#This Row],[Shipping Status]]="Delivered",TEXT(F38,"ddd"),"")</f>
        <v>Tue</v>
      </c>
      <c r="O38" s="8">
        <f>IF(Orders[[#This Row],[Shipping Status]]="Delivered",DATEDIF(D38,F38,"d"),"")</f>
        <v>8</v>
      </c>
      <c r="P38" s="8">
        <f t="shared" si="3"/>
        <v>28</v>
      </c>
      <c r="Q38" s="8">
        <f>IF(Orders[[#This Row],[Shipping Status]]="Delivered",P38-O38,"")</f>
        <v>20</v>
      </c>
      <c r="R38" t="str" cm="1">
        <f t="array" ref="R38">_xlfn.XLOOKUP(Orders[[#This Row],[employeeID]],Employees[[#All],[employeeID]],Employees[[#All],[employeeName]],,0)</f>
        <v>Margaret Peacock</v>
      </c>
      <c r="S38" t="str" cm="1">
        <f t="array" ref="S38">_xlfn.XLOOKUP(Orders[[#This Row],[customerID]],Customers[[#All],[customerID]],Customers[[#All],[companyName]],,0)</f>
        <v>Lehmanns Marktstand</v>
      </c>
      <c r="T38" t="str" cm="1">
        <f t="array" ref="T38">_xlfn.XLOOKUP(Orders[[#This Row],[shipperID]],Shippers[[#All],[shipperID]],Shippers[[#All],[companyName]],,0)</f>
        <v>Speedy Express</v>
      </c>
      <c r="U38" t="str">
        <f>IF(ISBLANK(Orders[[#This Row],[shippedDate]]),"Pending","Delivered")</f>
        <v>Delivered</v>
      </c>
    </row>
    <row r="39" spans="1:21" x14ac:dyDescent="0.25">
      <c r="A39">
        <v>10285</v>
      </c>
      <c r="B39" t="s">
        <v>29</v>
      </c>
      <c r="C39">
        <v>1</v>
      </c>
      <c r="D39" s="1">
        <v>41506</v>
      </c>
      <c r="E39" s="1">
        <v>41534</v>
      </c>
      <c r="F39" s="1">
        <v>41512</v>
      </c>
      <c r="G39">
        <v>2</v>
      </c>
      <c r="H39">
        <v>76.83</v>
      </c>
      <c r="I39">
        <f>SUMIFS(order_details!$G$1:$G$2156,order_details!$A$1:$A$2156,orders!A39)</f>
        <v>1743.36</v>
      </c>
      <c r="J39">
        <f t="shared" si="0"/>
        <v>1820.1899999999998</v>
      </c>
      <c r="K39" t="str">
        <f t="shared" si="1"/>
        <v>Aug</v>
      </c>
      <c r="L39" t="str">
        <f t="shared" si="2"/>
        <v>Tue</v>
      </c>
      <c r="M39" t="str">
        <f>IF(Orders[[#This Row],[Shipping Status]]="Delivered",TEXT(F39,"mmm"),"")</f>
        <v>Aug</v>
      </c>
      <c r="N39" t="str">
        <f>IF(Orders[[#This Row],[Shipping Status]]="Delivered",TEXT(F39,"ddd"),"")</f>
        <v>Mon</v>
      </c>
      <c r="O39" s="8">
        <f>IF(Orders[[#This Row],[Shipping Status]]="Delivered",DATEDIF(D39,F39,"d"),"")</f>
        <v>6</v>
      </c>
      <c r="P39" s="8">
        <f t="shared" si="3"/>
        <v>28</v>
      </c>
      <c r="Q39" s="8">
        <f>IF(Orders[[#This Row],[Shipping Status]]="Delivered",P39-O39,"")</f>
        <v>22</v>
      </c>
      <c r="R39" t="str" cm="1">
        <f t="array" ref="R39">_xlfn.XLOOKUP(Orders[[#This Row],[employeeID]],Employees[[#All],[employeeID]],Employees[[#All],[employeeName]],,0)</f>
        <v>Nancy Davolio</v>
      </c>
      <c r="S39" t="str" cm="1">
        <f t="array" ref="S39">_xlfn.XLOOKUP(Orders[[#This Row],[customerID]],Customers[[#All],[customerID]],Customers[[#All],[companyName]],,0)</f>
        <v>QUICK-Stop</v>
      </c>
      <c r="T39" t="str" cm="1">
        <f t="array" ref="T39">_xlfn.XLOOKUP(Orders[[#This Row],[shipperID]],Shippers[[#All],[shipperID]],Shippers[[#All],[companyName]],,0)</f>
        <v>United Package</v>
      </c>
      <c r="U39" t="str">
        <f>IF(ISBLANK(Orders[[#This Row],[shippedDate]]),"Pending","Delivered")</f>
        <v>Delivered</v>
      </c>
    </row>
    <row r="40" spans="1:21" x14ac:dyDescent="0.25">
      <c r="A40">
        <v>10286</v>
      </c>
      <c r="B40" t="s">
        <v>29</v>
      </c>
      <c r="C40">
        <v>8</v>
      </c>
      <c r="D40" s="1">
        <v>41507</v>
      </c>
      <c r="E40" s="1">
        <v>41535</v>
      </c>
      <c r="F40" s="1">
        <v>41516</v>
      </c>
      <c r="G40">
        <v>3</v>
      </c>
      <c r="H40">
        <v>229.24</v>
      </c>
      <c r="I40">
        <f>SUMIFS(order_details!$G$1:$G$2156,order_details!$A$1:$A$2156,orders!A40)</f>
        <v>3016</v>
      </c>
      <c r="J40">
        <f t="shared" si="0"/>
        <v>3245.24</v>
      </c>
      <c r="K40" t="str">
        <f t="shared" si="1"/>
        <v>Aug</v>
      </c>
      <c r="L40" t="str">
        <f t="shared" si="2"/>
        <v>Wed</v>
      </c>
      <c r="M40" t="str">
        <f>IF(Orders[[#This Row],[Shipping Status]]="Delivered",TEXT(F40,"mmm"),"")</f>
        <v>Aug</v>
      </c>
      <c r="N40" t="str">
        <f>IF(Orders[[#This Row],[Shipping Status]]="Delivered",TEXT(F40,"ddd"),"")</f>
        <v>Fri</v>
      </c>
      <c r="O40" s="8">
        <f>IF(Orders[[#This Row],[Shipping Status]]="Delivered",DATEDIF(D40,F40,"d"),"")</f>
        <v>9</v>
      </c>
      <c r="P40" s="8">
        <f t="shared" si="3"/>
        <v>28</v>
      </c>
      <c r="Q40" s="8">
        <f>IF(Orders[[#This Row],[Shipping Status]]="Delivered",P40-O40,"")</f>
        <v>19</v>
      </c>
      <c r="R40" t="str" cm="1">
        <f t="array" ref="R40">_xlfn.XLOOKUP(Orders[[#This Row],[employeeID]],Employees[[#All],[employeeID]],Employees[[#All],[employeeName]],,0)</f>
        <v>Laura Callahan</v>
      </c>
      <c r="S40" t="str" cm="1">
        <f t="array" ref="S40">_xlfn.XLOOKUP(Orders[[#This Row],[customerID]],Customers[[#All],[customerID]],Customers[[#All],[companyName]],,0)</f>
        <v>QUICK-Stop</v>
      </c>
      <c r="T40" t="str" cm="1">
        <f t="array" ref="T40">_xlfn.XLOOKUP(Orders[[#This Row],[shipperID]],Shippers[[#All],[shipperID]],Shippers[[#All],[companyName]],,0)</f>
        <v>Federal Shipping</v>
      </c>
      <c r="U40" t="str">
        <f>IF(ISBLANK(Orders[[#This Row],[shippedDate]]),"Pending","Delivered")</f>
        <v>Delivered</v>
      </c>
    </row>
    <row r="41" spans="1:21" x14ac:dyDescent="0.25">
      <c r="A41">
        <v>10287</v>
      </c>
      <c r="B41" t="s">
        <v>37</v>
      </c>
      <c r="C41">
        <v>8</v>
      </c>
      <c r="D41" s="1">
        <v>41508</v>
      </c>
      <c r="E41" s="1">
        <v>41536</v>
      </c>
      <c r="F41" s="1">
        <v>41514</v>
      </c>
      <c r="G41">
        <v>3</v>
      </c>
      <c r="H41">
        <v>12.76</v>
      </c>
      <c r="I41">
        <f>SUMIFS(order_details!$G$1:$G$2156,order_details!$A$1:$A$2156,orders!A41)</f>
        <v>818.99999999999989</v>
      </c>
      <c r="J41">
        <f t="shared" si="0"/>
        <v>831.75999999999988</v>
      </c>
      <c r="K41" t="str">
        <f t="shared" si="1"/>
        <v>Aug</v>
      </c>
      <c r="L41" t="str">
        <f t="shared" si="2"/>
        <v>Thu</v>
      </c>
      <c r="M41" t="str">
        <f>IF(Orders[[#This Row],[Shipping Status]]="Delivered",TEXT(F41,"mmm"),"")</f>
        <v>Aug</v>
      </c>
      <c r="N41" t="str">
        <f>IF(Orders[[#This Row],[Shipping Status]]="Delivered",TEXT(F41,"ddd"),"")</f>
        <v>Wed</v>
      </c>
      <c r="O41" s="8">
        <f>IF(Orders[[#This Row],[Shipping Status]]="Delivered",DATEDIF(D41,F41,"d"),"")</f>
        <v>6</v>
      </c>
      <c r="P41" s="8">
        <f t="shared" si="3"/>
        <v>28</v>
      </c>
      <c r="Q41" s="8">
        <f>IF(Orders[[#This Row],[Shipping Status]]="Delivered",P41-O41,"")</f>
        <v>22</v>
      </c>
      <c r="R41" t="str" cm="1">
        <f t="array" ref="R41">_xlfn.XLOOKUP(Orders[[#This Row],[employeeID]],Employees[[#All],[employeeID]],Employees[[#All],[employeeName]],,0)</f>
        <v>Laura Callahan</v>
      </c>
      <c r="S41" t="str" cm="1">
        <f t="array" ref="S41">_xlfn.XLOOKUP(Orders[[#This Row],[customerID]],Customers[[#All],[customerID]],Customers[[#All],[companyName]],,0)</f>
        <v>Ricardo Adocicados</v>
      </c>
      <c r="T41" t="str" cm="1">
        <f t="array" ref="T41">_xlfn.XLOOKUP(Orders[[#This Row],[shipperID]],Shippers[[#All],[shipperID]],Shippers[[#All],[companyName]],,0)</f>
        <v>Federal Shipping</v>
      </c>
      <c r="U41" t="str">
        <f>IF(ISBLANK(Orders[[#This Row],[shippedDate]]),"Pending","Delivered")</f>
        <v>Delivered</v>
      </c>
    </row>
    <row r="42" spans="1:21" x14ac:dyDescent="0.25">
      <c r="A42">
        <v>10288</v>
      </c>
      <c r="B42" t="s">
        <v>38</v>
      </c>
      <c r="C42">
        <v>4</v>
      </c>
      <c r="D42" s="1">
        <v>41509</v>
      </c>
      <c r="E42" s="1">
        <v>41537</v>
      </c>
      <c r="F42" s="1">
        <v>41520</v>
      </c>
      <c r="G42">
        <v>1</v>
      </c>
      <c r="H42">
        <v>7.45</v>
      </c>
      <c r="I42">
        <f>SUMIFS(order_details!$G$1:$G$2156,order_details!$A$1:$A$2156,orders!A42)</f>
        <v>80.099999999999994</v>
      </c>
      <c r="J42">
        <f t="shared" si="0"/>
        <v>87.55</v>
      </c>
      <c r="K42" t="str">
        <f t="shared" si="1"/>
        <v>Aug</v>
      </c>
      <c r="L42" t="str">
        <f t="shared" si="2"/>
        <v>Fri</v>
      </c>
      <c r="M42" t="str">
        <f>IF(Orders[[#This Row],[Shipping Status]]="Delivered",TEXT(F42,"mmm"),"")</f>
        <v>Sep</v>
      </c>
      <c r="N42" t="str">
        <f>IF(Orders[[#This Row],[Shipping Status]]="Delivered",TEXT(F42,"ddd"),"")</f>
        <v>Tue</v>
      </c>
      <c r="O42" s="8">
        <f>IF(Orders[[#This Row],[Shipping Status]]="Delivered",DATEDIF(D42,F42,"d"),"")</f>
        <v>11</v>
      </c>
      <c r="P42" s="8">
        <f t="shared" si="3"/>
        <v>28</v>
      </c>
      <c r="Q42" s="8">
        <f>IF(Orders[[#This Row],[Shipping Status]]="Delivered",P42-O42,"")</f>
        <v>17</v>
      </c>
      <c r="R42" t="str" cm="1">
        <f t="array" ref="R42">_xlfn.XLOOKUP(Orders[[#This Row],[employeeID]],Employees[[#All],[employeeID]],Employees[[#All],[employeeName]],,0)</f>
        <v>Margaret Peacock</v>
      </c>
      <c r="S42" t="str" cm="1">
        <f t="array" ref="S42">_xlfn.XLOOKUP(Orders[[#This Row],[customerID]],Customers[[#All],[customerID]],Customers[[#All],[companyName]],,0)</f>
        <v>Reggiani Caseifici</v>
      </c>
      <c r="T42" t="str" cm="1">
        <f t="array" ref="T42">_xlfn.XLOOKUP(Orders[[#This Row],[shipperID]],Shippers[[#All],[shipperID]],Shippers[[#All],[companyName]],,0)</f>
        <v>Speedy Express</v>
      </c>
      <c r="U42" t="str">
        <f>IF(ISBLANK(Orders[[#This Row],[shippedDate]]),"Pending","Delivered")</f>
        <v>Delivered</v>
      </c>
    </row>
    <row r="43" spans="1:21" x14ac:dyDescent="0.25">
      <c r="A43">
        <v>10289</v>
      </c>
      <c r="B43" t="s">
        <v>39</v>
      </c>
      <c r="C43">
        <v>7</v>
      </c>
      <c r="D43" s="1">
        <v>41512</v>
      </c>
      <c r="E43" s="1">
        <v>41540</v>
      </c>
      <c r="F43" s="1">
        <v>41514</v>
      </c>
      <c r="G43">
        <v>3</v>
      </c>
      <c r="H43">
        <v>22.77</v>
      </c>
      <c r="I43">
        <f>SUMIFS(order_details!$G$1:$G$2156,order_details!$A$1:$A$2156,orders!A43)</f>
        <v>479.4</v>
      </c>
      <c r="J43">
        <f t="shared" si="0"/>
        <v>502.16999999999996</v>
      </c>
      <c r="K43" t="str">
        <f t="shared" si="1"/>
        <v>Aug</v>
      </c>
      <c r="L43" t="str">
        <f t="shared" si="2"/>
        <v>Mon</v>
      </c>
      <c r="M43" t="str">
        <f>IF(Orders[[#This Row],[Shipping Status]]="Delivered",TEXT(F43,"mmm"),"")</f>
        <v>Aug</v>
      </c>
      <c r="N43" t="str">
        <f>IF(Orders[[#This Row],[Shipping Status]]="Delivered",TEXT(F43,"ddd"),"")</f>
        <v>Wed</v>
      </c>
      <c r="O43" s="8">
        <f>IF(Orders[[#This Row],[Shipping Status]]="Delivered",DATEDIF(D43,F43,"d"),"")</f>
        <v>2</v>
      </c>
      <c r="P43" s="8">
        <f t="shared" si="3"/>
        <v>28</v>
      </c>
      <c r="Q43" s="8">
        <f>IF(Orders[[#This Row],[Shipping Status]]="Delivered",P43-O43,"")</f>
        <v>26</v>
      </c>
      <c r="R43" t="str" cm="1">
        <f t="array" ref="R43">_xlfn.XLOOKUP(Orders[[#This Row],[employeeID]],Employees[[#All],[employeeID]],Employees[[#All],[employeeName]],,0)</f>
        <v>Robert King</v>
      </c>
      <c r="S43" t="str" cm="1">
        <f t="array" ref="S43">_xlfn.XLOOKUP(Orders[[#This Row],[customerID]],Customers[[#All],[customerID]],Customers[[#All],[companyName]],,0)</f>
        <v>B's Beverages</v>
      </c>
      <c r="T43" t="str" cm="1">
        <f t="array" ref="T43">_xlfn.XLOOKUP(Orders[[#This Row],[shipperID]],Shippers[[#All],[shipperID]],Shippers[[#All],[companyName]],,0)</f>
        <v>Federal Shipping</v>
      </c>
      <c r="U43" t="str">
        <f>IF(ISBLANK(Orders[[#This Row],[shippedDate]]),"Pending","Delivered")</f>
        <v>Delivered</v>
      </c>
    </row>
    <row r="44" spans="1:21" x14ac:dyDescent="0.25">
      <c r="A44">
        <v>10290</v>
      </c>
      <c r="B44" t="s">
        <v>40</v>
      </c>
      <c r="C44">
        <v>8</v>
      </c>
      <c r="D44" s="1">
        <v>41513</v>
      </c>
      <c r="E44" s="1">
        <v>41541</v>
      </c>
      <c r="F44" s="1">
        <v>41520</v>
      </c>
      <c r="G44">
        <v>1</v>
      </c>
      <c r="H44">
        <v>79.7</v>
      </c>
      <c r="I44">
        <f>SUMIFS(order_details!$G$1:$G$2156,order_details!$A$1:$A$2156,orders!A44)</f>
        <v>2169</v>
      </c>
      <c r="J44">
        <f t="shared" si="0"/>
        <v>2248.6999999999998</v>
      </c>
      <c r="K44" t="str">
        <f t="shared" si="1"/>
        <v>Aug</v>
      </c>
      <c r="L44" t="str">
        <f t="shared" si="2"/>
        <v>Tue</v>
      </c>
      <c r="M44" t="str">
        <f>IF(Orders[[#This Row],[Shipping Status]]="Delivered",TEXT(F44,"mmm"),"")</f>
        <v>Sep</v>
      </c>
      <c r="N44" t="str">
        <f>IF(Orders[[#This Row],[Shipping Status]]="Delivered",TEXT(F44,"ddd"),"")</f>
        <v>Tue</v>
      </c>
      <c r="O44" s="8">
        <f>IF(Orders[[#This Row],[Shipping Status]]="Delivered",DATEDIF(D44,F44,"d"),"")</f>
        <v>7</v>
      </c>
      <c r="P44" s="8">
        <f t="shared" si="3"/>
        <v>28</v>
      </c>
      <c r="Q44" s="8">
        <f>IF(Orders[[#This Row],[Shipping Status]]="Delivered",P44-O44,"")</f>
        <v>21</v>
      </c>
      <c r="R44" t="str" cm="1">
        <f t="array" ref="R44">_xlfn.XLOOKUP(Orders[[#This Row],[employeeID]],Employees[[#All],[employeeID]],Employees[[#All],[employeeName]],,0)</f>
        <v>Laura Callahan</v>
      </c>
      <c r="S44" t="str" cm="1">
        <f t="array" ref="S44">_xlfn.XLOOKUP(Orders[[#This Row],[customerID]],Customers[[#All],[customerID]],Customers[[#All],[companyName]],,0)</f>
        <v>Comércio Mineiro</v>
      </c>
      <c r="T44" t="str" cm="1">
        <f t="array" ref="T44">_xlfn.XLOOKUP(Orders[[#This Row],[shipperID]],Shippers[[#All],[shipperID]],Shippers[[#All],[companyName]],,0)</f>
        <v>Speedy Express</v>
      </c>
      <c r="U44" t="str">
        <f>IF(ISBLANK(Orders[[#This Row],[shippedDate]]),"Pending","Delivered")</f>
        <v>Delivered</v>
      </c>
    </row>
    <row r="45" spans="1:21" x14ac:dyDescent="0.25">
      <c r="A45">
        <v>10291</v>
      </c>
      <c r="B45" t="s">
        <v>20</v>
      </c>
      <c r="C45">
        <v>6</v>
      </c>
      <c r="D45" s="1">
        <v>41513</v>
      </c>
      <c r="E45" s="1">
        <v>41541</v>
      </c>
      <c r="F45" s="1">
        <v>41521</v>
      </c>
      <c r="G45">
        <v>2</v>
      </c>
      <c r="H45">
        <v>6.4</v>
      </c>
      <c r="I45">
        <f>SUMIFS(order_details!$G$1:$G$2156,order_details!$A$1:$A$2156,orders!A45)</f>
        <v>497.52000000000004</v>
      </c>
      <c r="J45">
        <f t="shared" si="0"/>
        <v>503.92</v>
      </c>
      <c r="K45" t="str">
        <f t="shared" si="1"/>
        <v>Aug</v>
      </c>
      <c r="L45" t="str">
        <f t="shared" si="2"/>
        <v>Tue</v>
      </c>
      <c r="M45" t="str">
        <f>IF(Orders[[#This Row],[Shipping Status]]="Delivered",TEXT(F45,"mmm"),"")</f>
        <v>Sep</v>
      </c>
      <c r="N45" t="str">
        <f>IF(Orders[[#This Row],[Shipping Status]]="Delivered",TEXT(F45,"ddd"),"")</f>
        <v>Wed</v>
      </c>
      <c r="O45" s="8">
        <f>IF(Orders[[#This Row],[Shipping Status]]="Delivered",DATEDIF(D45,F45,"d"),"")</f>
        <v>8</v>
      </c>
      <c r="P45" s="8">
        <f t="shared" si="3"/>
        <v>28</v>
      </c>
      <c r="Q45" s="8">
        <f>IF(Orders[[#This Row],[Shipping Status]]="Delivered",P45-O45,"")</f>
        <v>20</v>
      </c>
      <c r="R45" t="str" cm="1">
        <f t="array" ref="R45">_xlfn.XLOOKUP(Orders[[#This Row],[employeeID]],Employees[[#All],[employeeID]],Employees[[#All],[employeeName]],,0)</f>
        <v>Michael Suyama</v>
      </c>
      <c r="S45" t="str" cm="1">
        <f t="array" ref="S45">_xlfn.XLOOKUP(Orders[[#This Row],[customerID]],Customers[[#All],[customerID]],Customers[[#All],[companyName]],,0)</f>
        <v>Que Delícia</v>
      </c>
      <c r="T45" t="str" cm="1">
        <f t="array" ref="T45">_xlfn.XLOOKUP(Orders[[#This Row],[shipperID]],Shippers[[#All],[shipperID]],Shippers[[#All],[companyName]],,0)</f>
        <v>United Package</v>
      </c>
      <c r="U45" t="str">
        <f>IF(ISBLANK(Orders[[#This Row],[shippedDate]]),"Pending","Delivered")</f>
        <v>Delivered</v>
      </c>
    </row>
    <row r="46" spans="1:21" x14ac:dyDescent="0.25">
      <c r="A46">
        <v>10292</v>
      </c>
      <c r="B46" t="s">
        <v>41</v>
      </c>
      <c r="C46">
        <v>1</v>
      </c>
      <c r="D46" s="1">
        <v>41514</v>
      </c>
      <c r="E46" s="1">
        <v>41542</v>
      </c>
      <c r="F46" s="1">
        <v>41519</v>
      </c>
      <c r="G46">
        <v>2</v>
      </c>
      <c r="H46">
        <v>1.35</v>
      </c>
      <c r="I46">
        <f>SUMIFS(order_details!$G$1:$G$2156,order_details!$A$1:$A$2156,orders!A46)</f>
        <v>1296</v>
      </c>
      <c r="J46">
        <f t="shared" si="0"/>
        <v>1297.3499999999999</v>
      </c>
      <c r="K46" t="str">
        <f t="shared" si="1"/>
        <v>Aug</v>
      </c>
      <c r="L46" t="str">
        <f t="shared" si="2"/>
        <v>Wed</v>
      </c>
      <c r="M46" t="str">
        <f>IF(Orders[[#This Row],[Shipping Status]]="Delivered",TEXT(F46,"mmm"),"")</f>
        <v>Sep</v>
      </c>
      <c r="N46" t="str">
        <f>IF(Orders[[#This Row],[Shipping Status]]="Delivered",TEXT(F46,"ddd"),"")</f>
        <v>Mon</v>
      </c>
      <c r="O46" s="8">
        <f>IF(Orders[[#This Row],[Shipping Status]]="Delivered",DATEDIF(D46,F46,"d"),"")</f>
        <v>5</v>
      </c>
      <c r="P46" s="8">
        <f t="shared" si="3"/>
        <v>28</v>
      </c>
      <c r="Q46" s="8">
        <f>IF(Orders[[#This Row],[Shipping Status]]="Delivered",P46-O46,"")</f>
        <v>23</v>
      </c>
      <c r="R46" t="str" cm="1">
        <f t="array" ref="R46">_xlfn.XLOOKUP(Orders[[#This Row],[employeeID]],Employees[[#All],[employeeID]],Employees[[#All],[employeeName]],,0)</f>
        <v>Nancy Davolio</v>
      </c>
      <c r="S46" t="str" cm="1">
        <f t="array" ref="S46">_xlfn.XLOOKUP(Orders[[#This Row],[customerID]],Customers[[#All],[customerID]],Customers[[#All],[companyName]],,0)</f>
        <v>Tradição Hipermercados</v>
      </c>
      <c r="T46" t="str" cm="1">
        <f t="array" ref="T46">_xlfn.XLOOKUP(Orders[[#This Row],[shipperID]],Shippers[[#All],[shipperID]],Shippers[[#All],[companyName]],,0)</f>
        <v>United Package</v>
      </c>
      <c r="U46" t="str">
        <f>IF(ISBLANK(Orders[[#This Row],[shippedDate]]),"Pending","Delivered")</f>
        <v>Delivered</v>
      </c>
    </row>
    <row r="47" spans="1:21" x14ac:dyDescent="0.25">
      <c r="A47">
        <v>10293</v>
      </c>
      <c r="B47" t="s">
        <v>31</v>
      </c>
      <c r="C47">
        <v>1</v>
      </c>
      <c r="D47" s="1">
        <v>41515</v>
      </c>
      <c r="E47" s="1">
        <v>41543</v>
      </c>
      <c r="F47" s="1">
        <v>41528</v>
      </c>
      <c r="G47">
        <v>3</v>
      </c>
      <c r="H47">
        <v>21.18</v>
      </c>
      <c r="I47">
        <f>SUMIFS(order_details!$G$1:$G$2156,order_details!$A$1:$A$2156,orders!A47)</f>
        <v>848.7</v>
      </c>
      <c r="J47">
        <f t="shared" si="0"/>
        <v>869.88</v>
      </c>
      <c r="K47" t="str">
        <f t="shared" si="1"/>
        <v>Aug</v>
      </c>
      <c r="L47" t="str">
        <f t="shared" si="2"/>
        <v>Thu</v>
      </c>
      <c r="M47" t="str">
        <f>IF(Orders[[#This Row],[Shipping Status]]="Delivered",TEXT(F47,"mmm"),"")</f>
        <v>Sep</v>
      </c>
      <c r="N47" t="str">
        <f>IF(Orders[[#This Row],[Shipping Status]]="Delivered",TEXT(F47,"ddd"),"")</f>
        <v>Wed</v>
      </c>
      <c r="O47" s="8">
        <f>IF(Orders[[#This Row],[Shipping Status]]="Delivered",DATEDIF(D47,F47,"d"),"")</f>
        <v>13</v>
      </c>
      <c r="P47" s="8">
        <f t="shared" si="3"/>
        <v>28</v>
      </c>
      <c r="Q47" s="8">
        <f>IF(Orders[[#This Row],[Shipping Status]]="Delivered",P47-O47,"")</f>
        <v>15</v>
      </c>
      <c r="R47" t="str" cm="1">
        <f t="array" ref="R47">_xlfn.XLOOKUP(Orders[[#This Row],[employeeID]],Employees[[#All],[employeeID]],Employees[[#All],[employeeName]],,0)</f>
        <v>Nancy Davolio</v>
      </c>
      <c r="S47" t="str" cm="1">
        <f t="array" ref="S47">_xlfn.XLOOKUP(Orders[[#This Row],[customerID]],Customers[[#All],[customerID]],Customers[[#All],[companyName]],,0)</f>
        <v>Tortuga Restaurante</v>
      </c>
      <c r="T47" t="str" cm="1">
        <f t="array" ref="T47">_xlfn.XLOOKUP(Orders[[#This Row],[shipperID]],Shippers[[#All],[shipperID]],Shippers[[#All],[companyName]],,0)</f>
        <v>Federal Shipping</v>
      </c>
      <c r="U47" t="str">
        <f>IF(ISBLANK(Orders[[#This Row],[shippedDate]]),"Pending","Delivered")</f>
        <v>Delivered</v>
      </c>
    </row>
    <row r="48" spans="1:21" x14ac:dyDescent="0.25">
      <c r="A48">
        <v>10294</v>
      </c>
      <c r="B48" t="s">
        <v>21</v>
      </c>
      <c r="C48">
        <v>4</v>
      </c>
      <c r="D48" s="1">
        <v>41516</v>
      </c>
      <c r="E48" s="1">
        <v>41544</v>
      </c>
      <c r="F48" s="1">
        <v>41522</v>
      </c>
      <c r="G48">
        <v>2</v>
      </c>
      <c r="H48">
        <v>147.26</v>
      </c>
      <c r="I48">
        <f>SUMIFS(order_details!$G$1:$G$2156,order_details!$A$1:$A$2156,orders!A48)</f>
        <v>1887.6000000000001</v>
      </c>
      <c r="J48">
        <f t="shared" si="0"/>
        <v>2034.8600000000001</v>
      </c>
      <c r="K48" t="str">
        <f t="shared" si="1"/>
        <v>Aug</v>
      </c>
      <c r="L48" t="str">
        <f t="shared" si="2"/>
        <v>Fri</v>
      </c>
      <c r="M48" t="str">
        <f>IF(Orders[[#This Row],[Shipping Status]]="Delivered",TEXT(F48,"mmm"),"")</f>
        <v>Sep</v>
      </c>
      <c r="N48" t="str">
        <f>IF(Orders[[#This Row],[Shipping Status]]="Delivered",TEXT(F48,"ddd"),"")</f>
        <v>Thu</v>
      </c>
      <c r="O48" s="8">
        <f>IF(Orders[[#This Row],[Shipping Status]]="Delivered",DATEDIF(D48,F48,"d"),"")</f>
        <v>6</v>
      </c>
      <c r="P48" s="8">
        <f t="shared" si="3"/>
        <v>28</v>
      </c>
      <c r="Q48" s="8">
        <f>IF(Orders[[#This Row],[Shipping Status]]="Delivered",P48-O48,"")</f>
        <v>22</v>
      </c>
      <c r="R48" t="str" cm="1">
        <f t="array" ref="R48">_xlfn.XLOOKUP(Orders[[#This Row],[employeeID]],Employees[[#All],[employeeID]],Employees[[#All],[employeeName]],,0)</f>
        <v>Margaret Peacock</v>
      </c>
      <c r="S48" t="str" cm="1">
        <f t="array" ref="S48">_xlfn.XLOOKUP(Orders[[#This Row],[customerID]],Customers[[#All],[customerID]],Customers[[#All],[companyName]],,0)</f>
        <v>Rattlesnake Canyon Grocery</v>
      </c>
      <c r="T48" t="str" cm="1">
        <f t="array" ref="T48">_xlfn.XLOOKUP(Orders[[#This Row],[shipperID]],Shippers[[#All],[shipperID]],Shippers[[#All],[companyName]],,0)</f>
        <v>United Package</v>
      </c>
      <c r="U48" t="str">
        <f>IF(ISBLANK(Orders[[#This Row],[shippedDate]]),"Pending","Delivered")</f>
        <v>Delivered</v>
      </c>
    </row>
    <row r="49" spans="1:21" x14ac:dyDescent="0.25">
      <c r="A49">
        <v>10295</v>
      </c>
      <c r="B49" t="s">
        <v>8</v>
      </c>
      <c r="C49">
        <v>2</v>
      </c>
      <c r="D49" s="1">
        <v>41519</v>
      </c>
      <c r="E49" s="1">
        <v>41547</v>
      </c>
      <c r="F49" s="1">
        <v>41527</v>
      </c>
      <c r="G49">
        <v>2</v>
      </c>
      <c r="H49">
        <v>1.1499999999999999</v>
      </c>
      <c r="I49">
        <f>SUMIFS(order_details!$G$1:$G$2156,order_details!$A$1:$A$2156,orders!A49)</f>
        <v>121.6</v>
      </c>
      <c r="J49">
        <f t="shared" si="0"/>
        <v>122.75</v>
      </c>
      <c r="K49" t="str">
        <f t="shared" si="1"/>
        <v>Sep</v>
      </c>
      <c r="L49" t="str">
        <f t="shared" si="2"/>
        <v>Mon</v>
      </c>
      <c r="M49" t="str">
        <f>IF(Orders[[#This Row],[Shipping Status]]="Delivered",TEXT(F49,"mmm"),"")</f>
        <v>Sep</v>
      </c>
      <c r="N49" t="str">
        <f>IF(Orders[[#This Row],[Shipping Status]]="Delivered",TEXT(F49,"ddd"),"")</f>
        <v>Tue</v>
      </c>
      <c r="O49" s="8">
        <f>IF(Orders[[#This Row],[Shipping Status]]="Delivered",DATEDIF(D49,F49,"d"),"")</f>
        <v>8</v>
      </c>
      <c r="P49" s="8">
        <f t="shared" si="3"/>
        <v>28</v>
      </c>
      <c r="Q49" s="8">
        <f>IF(Orders[[#This Row],[Shipping Status]]="Delivered",P49-O49,"")</f>
        <v>20</v>
      </c>
      <c r="R49" t="str" cm="1">
        <f t="array" ref="R49">_xlfn.XLOOKUP(Orders[[#This Row],[employeeID]],Employees[[#All],[employeeID]],Employees[[#All],[employeeName]],,0)</f>
        <v>Andrew Fuller</v>
      </c>
      <c r="S49" t="str" cm="1">
        <f t="array" ref="S49">_xlfn.XLOOKUP(Orders[[#This Row],[customerID]],Customers[[#All],[customerID]],Customers[[#All],[companyName]],,0)</f>
        <v>Vins et alcools Chevalier</v>
      </c>
      <c r="T49" t="str" cm="1">
        <f t="array" ref="T49">_xlfn.XLOOKUP(Orders[[#This Row],[shipperID]],Shippers[[#All],[shipperID]],Shippers[[#All],[companyName]],,0)</f>
        <v>United Package</v>
      </c>
      <c r="U49" t="str">
        <f>IF(ISBLANK(Orders[[#This Row],[shippedDate]]),"Pending","Delivered")</f>
        <v>Delivered</v>
      </c>
    </row>
    <row r="50" spans="1:21" x14ac:dyDescent="0.25">
      <c r="A50">
        <v>10296</v>
      </c>
      <c r="B50" t="s">
        <v>36</v>
      </c>
      <c r="C50">
        <v>6</v>
      </c>
      <c r="D50" s="1">
        <v>41520</v>
      </c>
      <c r="E50" s="1">
        <v>41548</v>
      </c>
      <c r="F50" s="1">
        <v>41528</v>
      </c>
      <c r="G50">
        <v>1</v>
      </c>
      <c r="H50">
        <v>0.12</v>
      </c>
      <c r="I50">
        <f>SUMIFS(order_details!$G$1:$G$2156,order_details!$A$1:$A$2156,orders!A50)</f>
        <v>1050.5999999999999</v>
      </c>
      <c r="J50">
        <f t="shared" si="0"/>
        <v>1050.7199999999998</v>
      </c>
      <c r="K50" t="str">
        <f t="shared" si="1"/>
        <v>Sep</v>
      </c>
      <c r="L50" t="str">
        <f t="shared" si="2"/>
        <v>Tue</v>
      </c>
      <c r="M50" t="str">
        <f>IF(Orders[[#This Row],[Shipping Status]]="Delivered",TEXT(F50,"mmm"),"")</f>
        <v>Sep</v>
      </c>
      <c r="N50" t="str">
        <f>IF(Orders[[#This Row],[Shipping Status]]="Delivered",TEXT(F50,"ddd"),"")</f>
        <v>Wed</v>
      </c>
      <c r="O50" s="8">
        <f>IF(Orders[[#This Row],[Shipping Status]]="Delivered",DATEDIF(D50,F50,"d"),"")</f>
        <v>8</v>
      </c>
      <c r="P50" s="8">
        <f t="shared" si="3"/>
        <v>28</v>
      </c>
      <c r="Q50" s="8">
        <f>IF(Orders[[#This Row],[Shipping Status]]="Delivered",P50-O50,"")</f>
        <v>20</v>
      </c>
      <c r="R50" t="str" cm="1">
        <f t="array" ref="R50">_xlfn.XLOOKUP(Orders[[#This Row],[employeeID]],Employees[[#All],[employeeID]],Employees[[#All],[employeeName]],,0)</f>
        <v>Michael Suyama</v>
      </c>
      <c r="S50" t="str" cm="1">
        <f t="array" ref="S50">_xlfn.XLOOKUP(Orders[[#This Row],[customerID]],Customers[[#All],[customerID]],Customers[[#All],[companyName]],,0)</f>
        <v>LILA-Supermercado</v>
      </c>
      <c r="T50" t="str" cm="1">
        <f t="array" ref="T50">_xlfn.XLOOKUP(Orders[[#This Row],[shipperID]],Shippers[[#All],[shipperID]],Shippers[[#All],[companyName]],,0)</f>
        <v>Speedy Express</v>
      </c>
      <c r="U50" t="str">
        <f>IF(ISBLANK(Orders[[#This Row],[shippedDate]]),"Pending","Delivered")</f>
        <v>Delivered</v>
      </c>
    </row>
    <row r="51" spans="1:21" x14ac:dyDescent="0.25">
      <c r="A51">
        <v>10297</v>
      </c>
      <c r="B51" t="s">
        <v>23</v>
      </c>
      <c r="C51">
        <v>5</v>
      </c>
      <c r="D51" s="1">
        <v>41521</v>
      </c>
      <c r="E51" s="1">
        <v>41563</v>
      </c>
      <c r="F51" s="1">
        <v>41527</v>
      </c>
      <c r="G51">
        <v>2</v>
      </c>
      <c r="H51">
        <v>5.74</v>
      </c>
      <c r="I51">
        <f>SUMIFS(order_details!$G$1:$G$2156,order_details!$A$1:$A$2156,orders!A51)</f>
        <v>1420</v>
      </c>
      <c r="J51">
        <f t="shared" si="0"/>
        <v>1425.74</v>
      </c>
      <c r="K51" t="str">
        <f t="shared" si="1"/>
        <v>Sep</v>
      </c>
      <c r="L51" t="str">
        <f t="shared" si="2"/>
        <v>Wed</v>
      </c>
      <c r="M51" t="str">
        <f>IF(Orders[[#This Row],[Shipping Status]]="Delivered",TEXT(F51,"mmm"),"")</f>
        <v>Sep</v>
      </c>
      <c r="N51" t="str">
        <f>IF(Orders[[#This Row],[Shipping Status]]="Delivered",TEXT(F51,"ddd"),"")</f>
        <v>Tue</v>
      </c>
      <c r="O51" s="8">
        <f>IF(Orders[[#This Row],[Shipping Status]]="Delivered",DATEDIF(D51,F51,"d"),"")</f>
        <v>6</v>
      </c>
      <c r="P51" s="8">
        <f t="shared" si="3"/>
        <v>42</v>
      </c>
      <c r="Q51" s="8">
        <f>IF(Orders[[#This Row],[Shipping Status]]="Delivered",P51-O51,"")</f>
        <v>36</v>
      </c>
      <c r="R51" t="str" cm="1">
        <f t="array" ref="R51">_xlfn.XLOOKUP(Orders[[#This Row],[employeeID]],Employees[[#All],[employeeID]],Employees[[#All],[employeeName]],,0)</f>
        <v>Steven Buchanan</v>
      </c>
      <c r="S51" t="str" cm="1">
        <f t="array" ref="S51">_xlfn.XLOOKUP(Orders[[#This Row],[customerID]],Customers[[#All],[customerID]],Customers[[#All],[companyName]],,0)</f>
        <v>Blondesddsl père et fils</v>
      </c>
      <c r="T51" t="str" cm="1">
        <f t="array" ref="T51">_xlfn.XLOOKUP(Orders[[#This Row],[shipperID]],Shippers[[#All],[shipperID]],Shippers[[#All],[companyName]],,0)</f>
        <v>United Package</v>
      </c>
      <c r="U51" t="str">
        <f>IF(ISBLANK(Orders[[#This Row],[shippedDate]]),"Pending","Delivered")</f>
        <v>Delivered</v>
      </c>
    </row>
    <row r="52" spans="1:21" x14ac:dyDescent="0.25">
      <c r="A52">
        <v>10298</v>
      </c>
      <c r="B52" t="s">
        <v>42</v>
      </c>
      <c r="C52">
        <v>6</v>
      </c>
      <c r="D52" s="1">
        <v>41522</v>
      </c>
      <c r="E52" s="1">
        <v>41550</v>
      </c>
      <c r="F52" s="1">
        <v>41528</v>
      </c>
      <c r="G52">
        <v>2</v>
      </c>
      <c r="H52">
        <v>168.22</v>
      </c>
      <c r="I52">
        <f>SUMIFS(order_details!$G$1:$G$2156,order_details!$A$1:$A$2156,orders!A52)</f>
        <v>2645</v>
      </c>
      <c r="J52">
        <f t="shared" si="0"/>
        <v>2813.22</v>
      </c>
      <c r="K52" t="str">
        <f t="shared" si="1"/>
        <v>Sep</v>
      </c>
      <c r="L52" t="str">
        <f t="shared" si="2"/>
        <v>Thu</v>
      </c>
      <c r="M52" t="str">
        <f>IF(Orders[[#This Row],[Shipping Status]]="Delivered",TEXT(F52,"mmm"),"")</f>
        <v>Sep</v>
      </c>
      <c r="N52" t="str">
        <f>IF(Orders[[#This Row],[Shipping Status]]="Delivered",TEXT(F52,"ddd"),"")</f>
        <v>Wed</v>
      </c>
      <c r="O52" s="8">
        <f>IF(Orders[[#This Row],[Shipping Status]]="Delivered",DATEDIF(D52,F52,"d"),"")</f>
        <v>6</v>
      </c>
      <c r="P52" s="8">
        <f t="shared" si="3"/>
        <v>28</v>
      </c>
      <c r="Q52" s="8">
        <f>IF(Orders[[#This Row],[Shipping Status]]="Delivered",P52-O52,"")</f>
        <v>22</v>
      </c>
      <c r="R52" t="str" cm="1">
        <f t="array" ref="R52">_xlfn.XLOOKUP(Orders[[#This Row],[employeeID]],Employees[[#All],[employeeID]],Employees[[#All],[employeeName]],,0)</f>
        <v>Michael Suyama</v>
      </c>
      <c r="S52" t="str" cm="1">
        <f t="array" ref="S52">_xlfn.XLOOKUP(Orders[[#This Row],[customerID]],Customers[[#All],[customerID]],Customers[[#All],[companyName]],,0)</f>
        <v>Hungry Owl All-Night Grocers</v>
      </c>
      <c r="T52" t="str" cm="1">
        <f t="array" ref="T52">_xlfn.XLOOKUP(Orders[[#This Row],[shipperID]],Shippers[[#All],[shipperID]],Shippers[[#All],[companyName]],,0)</f>
        <v>United Package</v>
      </c>
      <c r="U52" t="str">
        <f>IF(ISBLANK(Orders[[#This Row],[shippedDate]]),"Pending","Delivered")</f>
        <v>Delivered</v>
      </c>
    </row>
    <row r="53" spans="1:21" x14ac:dyDescent="0.25">
      <c r="A53">
        <v>10299</v>
      </c>
      <c r="B53" t="s">
        <v>37</v>
      </c>
      <c r="C53">
        <v>4</v>
      </c>
      <c r="D53" s="1">
        <v>41523</v>
      </c>
      <c r="E53" s="1">
        <v>41551</v>
      </c>
      <c r="F53" s="1">
        <v>41530</v>
      </c>
      <c r="G53">
        <v>2</v>
      </c>
      <c r="H53">
        <v>29.76</v>
      </c>
      <c r="I53">
        <f>SUMIFS(order_details!$G$1:$G$2156,order_details!$A$1:$A$2156,orders!A53)</f>
        <v>349.5</v>
      </c>
      <c r="J53">
        <f t="shared" si="0"/>
        <v>379.26</v>
      </c>
      <c r="K53" t="str">
        <f t="shared" si="1"/>
        <v>Sep</v>
      </c>
      <c r="L53" t="str">
        <f t="shared" si="2"/>
        <v>Fri</v>
      </c>
      <c r="M53" t="str">
        <f>IF(Orders[[#This Row],[Shipping Status]]="Delivered",TEXT(F53,"mmm"),"")</f>
        <v>Sep</v>
      </c>
      <c r="N53" t="str">
        <f>IF(Orders[[#This Row],[Shipping Status]]="Delivered",TEXT(F53,"ddd"),"")</f>
        <v>Fri</v>
      </c>
      <c r="O53" s="8">
        <f>IF(Orders[[#This Row],[Shipping Status]]="Delivered",DATEDIF(D53,F53,"d"),"")</f>
        <v>7</v>
      </c>
      <c r="P53" s="8">
        <f t="shared" si="3"/>
        <v>28</v>
      </c>
      <c r="Q53" s="8">
        <f>IF(Orders[[#This Row],[Shipping Status]]="Delivered",P53-O53,"")</f>
        <v>21</v>
      </c>
      <c r="R53" t="str" cm="1">
        <f t="array" ref="R53">_xlfn.XLOOKUP(Orders[[#This Row],[employeeID]],Employees[[#All],[employeeID]],Employees[[#All],[employeeName]],,0)</f>
        <v>Margaret Peacock</v>
      </c>
      <c r="S53" t="str" cm="1">
        <f t="array" ref="S53">_xlfn.XLOOKUP(Orders[[#This Row],[customerID]],Customers[[#All],[customerID]],Customers[[#All],[companyName]],,0)</f>
        <v>Ricardo Adocicados</v>
      </c>
      <c r="T53" t="str" cm="1">
        <f t="array" ref="T53">_xlfn.XLOOKUP(Orders[[#This Row],[shipperID]],Shippers[[#All],[shipperID]],Shippers[[#All],[companyName]],,0)</f>
        <v>United Package</v>
      </c>
      <c r="U53" t="str">
        <f>IF(ISBLANK(Orders[[#This Row],[shippedDate]]),"Pending","Delivered")</f>
        <v>Delivered</v>
      </c>
    </row>
    <row r="54" spans="1:21" x14ac:dyDescent="0.25">
      <c r="A54">
        <v>10300</v>
      </c>
      <c r="B54" t="s">
        <v>30</v>
      </c>
      <c r="C54">
        <v>2</v>
      </c>
      <c r="D54" s="1">
        <v>41526</v>
      </c>
      <c r="E54" s="1">
        <v>41554</v>
      </c>
      <c r="F54" s="1">
        <v>41535</v>
      </c>
      <c r="G54">
        <v>2</v>
      </c>
      <c r="H54">
        <v>17.68</v>
      </c>
      <c r="I54">
        <f>SUMIFS(order_details!$G$1:$G$2156,order_details!$A$1:$A$2156,orders!A54)</f>
        <v>608</v>
      </c>
      <c r="J54">
        <f t="shared" si="0"/>
        <v>625.67999999999995</v>
      </c>
      <c r="K54" t="str">
        <f t="shared" si="1"/>
        <v>Sep</v>
      </c>
      <c r="L54" t="str">
        <f t="shared" si="2"/>
        <v>Mon</v>
      </c>
      <c r="M54" t="str">
        <f>IF(Orders[[#This Row],[Shipping Status]]="Delivered",TEXT(F54,"mmm"),"")</f>
        <v>Sep</v>
      </c>
      <c r="N54" t="str">
        <f>IF(Orders[[#This Row],[Shipping Status]]="Delivered",TEXT(F54,"ddd"),"")</f>
        <v>Wed</v>
      </c>
      <c r="O54" s="8">
        <f>IF(Orders[[#This Row],[Shipping Status]]="Delivered",DATEDIF(D54,F54,"d"),"")</f>
        <v>9</v>
      </c>
      <c r="P54" s="8">
        <f t="shared" si="3"/>
        <v>28</v>
      </c>
      <c r="Q54" s="8">
        <f>IF(Orders[[#This Row],[Shipping Status]]="Delivered",P54-O54,"")</f>
        <v>19</v>
      </c>
      <c r="R54" t="str" cm="1">
        <f t="array" ref="R54">_xlfn.XLOOKUP(Orders[[#This Row],[employeeID]],Employees[[#All],[employeeID]],Employees[[#All],[employeeName]],,0)</f>
        <v>Andrew Fuller</v>
      </c>
      <c r="S54" t="str" cm="1">
        <f t="array" ref="S54">_xlfn.XLOOKUP(Orders[[#This Row],[customerID]],Customers[[#All],[customerID]],Customers[[#All],[companyName]],,0)</f>
        <v>Magazzini Alimentari Riuniti</v>
      </c>
      <c r="T54" t="str" cm="1">
        <f t="array" ref="T54">_xlfn.XLOOKUP(Orders[[#This Row],[shipperID]],Shippers[[#All],[shipperID]],Shippers[[#All],[companyName]],,0)</f>
        <v>United Package</v>
      </c>
      <c r="U54" t="str">
        <f>IF(ISBLANK(Orders[[#This Row],[shippedDate]]),"Pending","Delivered")</f>
        <v>Delivered</v>
      </c>
    </row>
    <row r="55" spans="1:21" x14ac:dyDescent="0.25">
      <c r="A55">
        <v>10301</v>
      </c>
      <c r="B55" t="s">
        <v>43</v>
      </c>
      <c r="C55">
        <v>8</v>
      </c>
      <c r="D55" s="1">
        <v>41526</v>
      </c>
      <c r="E55" s="1">
        <v>41554</v>
      </c>
      <c r="F55" s="1">
        <v>41534</v>
      </c>
      <c r="G55">
        <v>2</v>
      </c>
      <c r="H55">
        <v>45.08</v>
      </c>
      <c r="I55">
        <f>SUMIFS(order_details!$G$1:$G$2156,order_details!$A$1:$A$2156,orders!A55)</f>
        <v>755</v>
      </c>
      <c r="J55">
        <f t="shared" si="0"/>
        <v>800.08</v>
      </c>
      <c r="K55" t="str">
        <f t="shared" si="1"/>
        <v>Sep</v>
      </c>
      <c r="L55" t="str">
        <f t="shared" si="2"/>
        <v>Mon</v>
      </c>
      <c r="M55" t="str">
        <f>IF(Orders[[#This Row],[Shipping Status]]="Delivered",TEXT(F55,"mmm"),"")</f>
        <v>Sep</v>
      </c>
      <c r="N55" t="str">
        <f>IF(Orders[[#This Row],[Shipping Status]]="Delivered",TEXT(F55,"ddd"),"")</f>
        <v>Tue</v>
      </c>
      <c r="O55" s="8">
        <f>IF(Orders[[#This Row],[Shipping Status]]="Delivered",DATEDIF(D55,F55,"d"),"")</f>
        <v>8</v>
      </c>
      <c r="P55" s="8">
        <f t="shared" si="3"/>
        <v>28</v>
      </c>
      <c r="Q55" s="8">
        <f>IF(Orders[[#This Row],[Shipping Status]]="Delivered",P55-O55,"")</f>
        <v>20</v>
      </c>
      <c r="R55" t="str" cm="1">
        <f t="array" ref="R55">_xlfn.XLOOKUP(Orders[[#This Row],[employeeID]],Employees[[#All],[employeeID]],Employees[[#All],[employeeName]],,0)</f>
        <v>Laura Callahan</v>
      </c>
      <c r="S55" t="str" cm="1">
        <f t="array" ref="S55">_xlfn.XLOOKUP(Orders[[#This Row],[customerID]],Customers[[#All],[customerID]],Customers[[#All],[companyName]],,0)</f>
        <v>Die Wandernde Kuh</v>
      </c>
      <c r="T55" t="str" cm="1">
        <f t="array" ref="T55">_xlfn.XLOOKUP(Orders[[#This Row],[shipperID]],Shippers[[#All],[shipperID]],Shippers[[#All],[companyName]],,0)</f>
        <v>United Package</v>
      </c>
      <c r="U55" t="str">
        <f>IF(ISBLANK(Orders[[#This Row],[shippedDate]]),"Pending","Delivered")</f>
        <v>Delivered</v>
      </c>
    </row>
    <row r="56" spans="1:21" x14ac:dyDescent="0.25">
      <c r="A56">
        <v>10302</v>
      </c>
      <c r="B56" t="s">
        <v>12</v>
      </c>
      <c r="C56">
        <v>4</v>
      </c>
      <c r="D56" s="1">
        <v>41527</v>
      </c>
      <c r="E56" s="1">
        <v>41555</v>
      </c>
      <c r="F56" s="1">
        <v>41556</v>
      </c>
      <c r="G56">
        <v>2</v>
      </c>
      <c r="H56">
        <v>6.27</v>
      </c>
      <c r="I56">
        <f>SUMIFS(order_details!$G$1:$G$2156,order_details!$A$1:$A$2156,orders!A56)</f>
        <v>2708.7999999999997</v>
      </c>
      <c r="J56">
        <f t="shared" si="0"/>
        <v>2715.0699999999997</v>
      </c>
      <c r="K56" t="str">
        <f t="shared" si="1"/>
        <v>Sep</v>
      </c>
      <c r="L56" t="str">
        <f t="shared" si="2"/>
        <v>Tue</v>
      </c>
      <c r="M56" t="str">
        <f>IF(Orders[[#This Row],[Shipping Status]]="Delivered",TEXT(F56,"mmm"),"")</f>
        <v>Oct</v>
      </c>
      <c r="N56" t="str">
        <f>IF(Orders[[#This Row],[Shipping Status]]="Delivered",TEXT(F56,"ddd"),"")</f>
        <v>Wed</v>
      </c>
      <c r="O56" s="8">
        <f>IF(Orders[[#This Row],[Shipping Status]]="Delivered",DATEDIF(D56,F56,"d"),"")</f>
        <v>29</v>
      </c>
      <c r="P56" s="8">
        <f t="shared" si="3"/>
        <v>28</v>
      </c>
      <c r="Q56" s="8">
        <f>IF(Orders[[#This Row],[Shipping Status]]="Delivered",P56-O56,"")</f>
        <v>-1</v>
      </c>
      <c r="R56" t="str" cm="1">
        <f t="array" ref="R56">_xlfn.XLOOKUP(Orders[[#This Row],[employeeID]],Employees[[#All],[employeeID]],Employees[[#All],[employeeName]],,0)</f>
        <v>Margaret Peacock</v>
      </c>
      <c r="S56" t="str" cm="1">
        <f t="array" ref="S56">_xlfn.XLOOKUP(Orders[[#This Row],[customerID]],Customers[[#All],[customerID]],Customers[[#All],[companyName]],,0)</f>
        <v>Suprêmes délices</v>
      </c>
      <c r="T56" t="str" cm="1">
        <f t="array" ref="T56">_xlfn.XLOOKUP(Orders[[#This Row],[shipperID]],Shippers[[#All],[shipperID]],Shippers[[#All],[companyName]],,0)</f>
        <v>United Package</v>
      </c>
      <c r="U56" t="str">
        <f>IF(ISBLANK(Orders[[#This Row],[shippedDate]]),"Pending","Delivered")</f>
        <v>Delivered</v>
      </c>
    </row>
    <row r="57" spans="1:21" x14ac:dyDescent="0.25">
      <c r="A57">
        <v>10303</v>
      </c>
      <c r="B57" t="s">
        <v>44</v>
      </c>
      <c r="C57">
        <v>7</v>
      </c>
      <c r="D57" s="1">
        <v>41528</v>
      </c>
      <c r="E57" s="1">
        <v>41556</v>
      </c>
      <c r="F57" s="1">
        <v>41535</v>
      </c>
      <c r="G57">
        <v>2</v>
      </c>
      <c r="H57">
        <v>107.83</v>
      </c>
      <c r="I57">
        <f>SUMIFS(order_details!$G$1:$G$2156,order_details!$A$1:$A$2156,orders!A57)</f>
        <v>1117.8000000000002</v>
      </c>
      <c r="J57">
        <f t="shared" si="0"/>
        <v>1225.6300000000001</v>
      </c>
      <c r="K57" t="str">
        <f t="shared" si="1"/>
        <v>Sep</v>
      </c>
      <c r="L57" t="str">
        <f t="shared" si="2"/>
        <v>Wed</v>
      </c>
      <c r="M57" t="str">
        <f>IF(Orders[[#This Row],[Shipping Status]]="Delivered",TEXT(F57,"mmm"),"")</f>
        <v>Sep</v>
      </c>
      <c r="N57" t="str">
        <f>IF(Orders[[#This Row],[Shipping Status]]="Delivered",TEXT(F57,"ddd"),"")</f>
        <v>Wed</v>
      </c>
      <c r="O57" s="8">
        <f>IF(Orders[[#This Row],[Shipping Status]]="Delivered",DATEDIF(D57,F57,"d"),"")</f>
        <v>7</v>
      </c>
      <c r="P57" s="8">
        <f t="shared" si="3"/>
        <v>28</v>
      </c>
      <c r="Q57" s="8">
        <f>IF(Orders[[#This Row],[Shipping Status]]="Delivered",P57-O57,"")</f>
        <v>21</v>
      </c>
      <c r="R57" t="str" cm="1">
        <f t="array" ref="R57">_xlfn.XLOOKUP(Orders[[#This Row],[employeeID]],Employees[[#All],[employeeID]],Employees[[#All],[employeeName]],,0)</f>
        <v>Robert King</v>
      </c>
      <c r="S57" t="str" cm="1">
        <f t="array" ref="S57">_xlfn.XLOOKUP(Orders[[#This Row],[customerID]],Customers[[#All],[customerID]],Customers[[#All],[companyName]],,0)</f>
        <v>Godos Cocina Típica</v>
      </c>
      <c r="T57" t="str" cm="1">
        <f t="array" ref="T57">_xlfn.XLOOKUP(Orders[[#This Row],[shipperID]],Shippers[[#All],[shipperID]],Shippers[[#All],[companyName]],,0)</f>
        <v>United Package</v>
      </c>
      <c r="U57" t="str">
        <f>IF(ISBLANK(Orders[[#This Row],[shippedDate]]),"Pending","Delivered")</f>
        <v>Delivered</v>
      </c>
    </row>
    <row r="58" spans="1:21" x14ac:dyDescent="0.25">
      <c r="A58">
        <v>10304</v>
      </c>
      <c r="B58" t="s">
        <v>31</v>
      </c>
      <c r="C58">
        <v>1</v>
      </c>
      <c r="D58" s="1">
        <v>41529</v>
      </c>
      <c r="E58" s="1">
        <v>41557</v>
      </c>
      <c r="F58" s="1">
        <v>41534</v>
      </c>
      <c r="G58">
        <v>2</v>
      </c>
      <c r="H58">
        <v>63.79</v>
      </c>
      <c r="I58">
        <f>SUMIFS(order_details!$G$1:$G$2156,order_details!$A$1:$A$2156,orders!A58)</f>
        <v>954.4</v>
      </c>
      <c r="J58">
        <f t="shared" si="0"/>
        <v>1018.1899999999999</v>
      </c>
      <c r="K58" t="str">
        <f t="shared" si="1"/>
        <v>Sep</v>
      </c>
      <c r="L58" t="str">
        <f t="shared" si="2"/>
        <v>Thu</v>
      </c>
      <c r="M58" t="str">
        <f>IF(Orders[[#This Row],[Shipping Status]]="Delivered",TEXT(F58,"mmm"),"")</f>
        <v>Sep</v>
      </c>
      <c r="N58" t="str">
        <f>IF(Orders[[#This Row],[Shipping Status]]="Delivered",TEXT(F58,"ddd"),"")</f>
        <v>Tue</v>
      </c>
      <c r="O58" s="8">
        <f>IF(Orders[[#This Row],[Shipping Status]]="Delivered",DATEDIF(D58,F58,"d"),"")</f>
        <v>5</v>
      </c>
      <c r="P58" s="8">
        <f t="shared" si="3"/>
        <v>28</v>
      </c>
      <c r="Q58" s="8">
        <f>IF(Orders[[#This Row],[Shipping Status]]="Delivered",P58-O58,"")</f>
        <v>23</v>
      </c>
      <c r="R58" t="str" cm="1">
        <f t="array" ref="R58">_xlfn.XLOOKUP(Orders[[#This Row],[employeeID]],Employees[[#All],[employeeID]],Employees[[#All],[employeeName]],,0)</f>
        <v>Nancy Davolio</v>
      </c>
      <c r="S58" t="str" cm="1">
        <f t="array" ref="S58">_xlfn.XLOOKUP(Orders[[#This Row],[customerID]],Customers[[#All],[customerID]],Customers[[#All],[companyName]],,0)</f>
        <v>Tortuga Restaurante</v>
      </c>
      <c r="T58" t="str" cm="1">
        <f t="array" ref="T58">_xlfn.XLOOKUP(Orders[[#This Row],[shipperID]],Shippers[[#All],[shipperID]],Shippers[[#All],[companyName]],,0)</f>
        <v>United Package</v>
      </c>
      <c r="U58" t="str">
        <f>IF(ISBLANK(Orders[[#This Row],[shippedDate]]),"Pending","Delivered")</f>
        <v>Delivered</v>
      </c>
    </row>
    <row r="59" spans="1:21" x14ac:dyDescent="0.25">
      <c r="A59">
        <v>10305</v>
      </c>
      <c r="B59" t="s">
        <v>45</v>
      </c>
      <c r="C59">
        <v>8</v>
      </c>
      <c r="D59" s="1">
        <v>41530</v>
      </c>
      <c r="E59" s="1">
        <v>41558</v>
      </c>
      <c r="F59" s="1">
        <v>41556</v>
      </c>
      <c r="G59">
        <v>3</v>
      </c>
      <c r="H59">
        <v>257.62</v>
      </c>
      <c r="I59">
        <f>SUMIFS(order_details!$G$1:$G$2156,order_details!$A$1:$A$2156,orders!A59)</f>
        <v>3741.3</v>
      </c>
      <c r="J59">
        <f t="shared" si="0"/>
        <v>3998.92</v>
      </c>
      <c r="K59" t="str">
        <f t="shared" si="1"/>
        <v>Sep</v>
      </c>
      <c r="L59" t="str">
        <f t="shared" si="2"/>
        <v>Fri</v>
      </c>
      <c r="M59" t="str">
        <f>IF(Orders[[#This Row],[Shipping Status]]="Delivered",TEXT(F59,"mmm"),"")</f>
        <v>Oct</v>
      </c>
      <c r="N59" t="str">
        <f>IF(Orders[[#This Row],[Shipping Status]]="Delivered",TEXT(F59,"ddd"),"")</f>
        <v>Wed</v>
      </c>
      <c r="O59" s="8">
        <f>IF(Orders[[#This Row],[Shipping Status]]="Delivered",DATEDIF(D59,F59,"d"),"")</f>
        <v>26</v>
      </c>
      <c r="P59" s="8">
        <f t="shared" si="3"/>
        <v>28</v>
      </c>
      <c r="Q59" s="8">
        <f>IF(Orders[[#This Row],[Shipping Status]]="Delivered",P59-O59,"")</f>
        <v>2</v>
      </c>
      <c r="R59" t="str" cm="1">
        <f t="array" ref="R59">_xlfn.XLOOKUP(Orders[[#This Row],[employeeID]],Employees[[#All],[employeeID]],Employees[[#All],[employeeName]],,0)</f>
        <v>Laura Callahan</v>
      </c>
      <c r="S59" t="str" cm="1">
        <f t="array" ref="S59">_xlfn.XLOOKUP(Orders[[#This Row],[customerID]],Customers[[#All],[customerID]],Customers[[#All],[companyName]],,0)</f>
        <v>Old World Delicatessen</v>
      </c>
      <c r="T59" t="str" cm="1">
        <f t="array" ref="T59">_xlfn.XLOOKUP(Orders[[#This Row],[shipperID]],Shippers[[#All],[shipperID]],Shippers[[#All],[companyName]],,0)</f>
        <v>Federal Shipping</v>
      </c>
      <c r="U59" t="str">
        <f>IF(ISBLANK(Orders[[#This Row],[shippedDate]]),"Pending","Delivered")</f>
        <v>Delivered</v>
      </c>
    </row>
    <row r="60" spans="1:21" x14ac:dyDescent="0.25">
      <c r="A60">
        <v>10306</v>
      </c>
      <c r="B60" t="s">
        <v>35</v>
      </c>
      <c r="C60">
        <v>1</v>
      </c>
      <c r="D60" s="1">
        <v>41533</v>
      </c>
      <c r="E60" s="1">
        <v>41561</v>
      </c>
      <c r="F60" s="1">
        <v>41540</v>
      </c>
      <c r="G60">
        <v>3</v>
      </c>
      <c r="H60">
        <v>7.56</v>
      </c>
      <c r="I60">
        <f>SUMIFS(order_details!$G$1:$G$2156,order_details!$A$1:$A$2156,orders!A60)</f>
        <v>498.5</v>
      </c>
      <c r="J60">
        <f t="shared" si="0"/>
        <v>506.06</v>
      </c>
      <c r="K60" t="str">
        <f t="shared" si="1"/>
        <v>Sep</v>
      </c>
      <c r="L60" t="str">
        <f t="shared" si="2"/>
        <v>Mon</v>
      </c>
      <c r="M60" t="str">
        <f>IF(Orders[[#This Row],[Shipping Status]]="Delivered",TEXT(F60,"mmm"),"")</f>
        <v>Sep</v>
      </c>
      <c r="N60" t="str">
        <f>IF(Orders[[#This Row],[Shipping Status]]="Delivered",TEXT(F60,"ddd"),"")</f>
        <v>Mon</v>
      </c>
      <c r="O60" s="8">
        <f>IF(Orders[[#This Row],[Shipping Status]]="Delivered",DATEDIF(D60,F60,"d"),"")</f>
        <v>7</v>
      </c>
      <c r="P60" s="8">
        <f t="shared" si="3"/>
        <v>28</v>
      </c>
      <c r="Q60" s="8">
        <f>IF(Orders[[#This Row],[Shipping Status]]="Delivered",P60-O60,"")</f>
        <v>21</v>
      </c>
      <c r="R60" t="str" cm="1">
        <f t="array" ref="R60">_xlfn.XLOOKUP(Orders[[#This Row],[employeeID]],Employees[[#All],[employeeID]],Employees[[#All],[employeeName]],,0)</f>
        <v>Nancy Davolio</v>
      </c>
      <c r="S60" t="str" cm="1">
        <f t="array" ref="S60">_xlfn.XLOOKUP(Orders[[#This Row],[customerID]],Customers[[#All],[customerID]],Customers[[#All],[companyName]],,0)</f>
        <v>Romero y tomillo</v>
      </c>
      <c r="T60" t="str" cm="1">
        <f t="array" ref="T60">_xlfn.XLOOKUP(Orders[[#This Row],[shipperID]],Shippers[[#All],[shipperID]],Shippers[[#All],[companyName]],,0)</f>
        <v>Federal Shipping</v>
      </c>
      <c r="U60" t="str">
        <f>IF(ISBLANK(Orders[[#This Row],[shippedDate]]),"Pending","Delivered")</f>
        <v>Delivered</v>
      </c>
    </row>
    <row r="61" spans="1:21" x14ac:dyDescent="0.25">
      <c r="A61">
        <v>10307</v>
      </c>
      <c r="B61" t="s">
        <v>46</v>
      </c>
      <c r="C61">
        <v>2</v>
      </c>
      <c r="D61" s="1">
        <v>41534</v>
      </c>
      <c r="E61" s="1">
        <v>41562</v>
      </c>
      <c r="F61" s="1">
        <v>41542</v>
      </c>
      <c r="G61">
        <v>2</v>
      </c>
      <c r="H61">
        <v>0.56000000000000005</v>
      </c>
      <c r="I61">
        <f>SUMIFS(order_details!$G$1:$G$2156,order_details!$A$1:$A$2156,orders!A61)</f>
        <v>424</v>
      </c>
      <c r="J61">
        <f t="shared" si="0"/>
        <v>424.56</v>
      </c>
      <c r="K61" t="str">
        <f t="shared" si="1"/>
        <v>Sep</v>
      </c>
      <c r="L61" t="str">
        <f t="shared" si="2"/>
        <v>Tue</v>
      </c>
      <c r="M61" t="str">
        <f>IF(Orders[[#This Row],[Shipping Status]]="Delivered",TEXT(F61,"mmm"),"")</f>
        <v>Sep</v>
      </c>
      <c r="N61" t="str">
        <f>IF(Orders[[#This Row],[Shipping Status]]="Delivered",TEXT(F61,"ddd"),"")</f>
        <v>Wed</v>
      </c>
      <c r="O61" s="8">
        <f>IF(Orders[[#This Row],[Shipping Status]]="Delivered",DATEDIF(D61,F61,"d"),"")</f>
        <v>8</v>
      </c>
      <c r="P61" s="8">
        <f t="shared" si="3"/>
        <v>28</v>
      </c>
      <c r="Q61" s="8">
        <f>IF(Orders[[#This Row],[Shipping Status]]="Delivered",P61-O61,"")</f>
        <v>20</v>
      </c>
      <c r="R61" t="str" cm="1">
        <f t="array" ref="R61">_xlfn.XLOOKUP(Orders[[#This Row],[employeeID]],Employees[[#All],[employeeID]],Employees[[#All],[employeeName]],,0)</f>
        <v>Andrew Fuller</v>
      </c>
      <c r="S61" t="str" cm="1">
        <f t="array" ref="S61">_xlfn.XLOOKUP(Orders[[#This Row],[customerID]],Customers[[#All],[customerID]],Customers[[#All],[companyName]],,0)</f>
        <v>Lonesome Pine Restaurant</v>
      </c>
      <c r="T61" t="str" cm="1">
        <f t="array" ref="T61">_xlfn.XLOOKUP(Orders[[#This Row],[shipperID]],Shippers[[#All],[shipperID]],Shippers[[#All],[companyName]],,0)</f>
        <v>United Package</v>
      </c>
      <c r="U61" t="str">
        <f>IF(ISBLANK(Orders[[#This Row],[shippedDate]]),"Pending","Delivered")</f>
        <v>Delivered</v>
      </c>
    </row>
    <row r="62" spans="1:21" x14ac:dyDescent="0.25">
      <c r="A62">
        <v>10308</v>
      </c>
      <c r="B62" t="s">
        <v>47</v>
      </c>
      <c r="C62">
        <v>7</v>
      </c>
      <c r="D62" s="1">
        <v>41535</v>
      </c>
      <c r="E62" s="1">
        <v>41563</v>
      </c>
      <c r="F62" s="1">
        <v>41541</v>
      </c>
      <c r="G62">
        <v>3</v>
      </c>
      <c r="H62">
        <v>1.61</v>
      </c>
      <c r="I62">
        <f>SUMIFS(order_details!$G$1:$G$2156,order_details!$A$1:$A$2156,orders!A62)</f>
        <v>88.8</v>
      </c>
      <c r="J62">
        <f t="shared" si="0"/>
        <v>90.41</v>
      </c>
      <c r="K62" t="str">
        <f t="shared" si="1"/>
        <v>Sep</v>
      </c>
      <c r="L62" t="str">
        <f t="shared" si="2"/>
        <v>Wed</v>
      </c>
      <c r="M62" t="str">
        <f>IF(Orders[[#This Row],[Shipping Status]]="Delivered",TEXT(F62,"mmm"),"")</f>
        <v>Sep</v>
      </c>
      <c r="N62" t="str">
        <f>IF(Orders[[#This Row],[Shipping Status]]="Delivered",TEXT(F62,"ddd"),"")</f>
        <v>Tue</v>
      </c>
      <c r="O62" s="8">
        <f>IF(Orders[[#This Row],[Shipping Status]]="Delivered",DATEDIF(D62,F62,"d"),"")</f>
        <v>6</v>
      </c>
      <c r="P62" s="8">
        <f t="shared" si="3"/>
        <v>28</v>
      </c>
      <c r="Q62" s="8">
        <f>IF(Orders[[#This Row],[Shipping Status]]="Delivered",P62-O62,"")</f>
        <v>22</v>
      </c>
      <c r="R62" t="str" cm="1">
        <f t="array" ref="R62">_xlfn.XLOOKUP(Orders[[#This Row],[employeeID]],Employees[[#All],[employeeID]],Employees[[#All],[employeeName]],,0)</f>
        <v>Robert King</v>
      </c>
      <c r="S62" t="str" cm="1">
        <f t="array" ref="S62">_xlfn.XLOOKUP(Orders[[#This Row],[customerID]],Customers[[#All],[customerID]],Customers[[#All],[companyName]],,0)</f>
        <v>Ana Trujillo Emparedados y helados</v>
      </c>
      <c r="T62" t="str" cm="1">
        <f t="array" ref="T62">_xlfn.XLOOKUP(Orders[[#This Row],[shipperID]],Shippers[[#All],[shipperID]],Shippers[[#All],[companyName]],,0)</f>
        <v>Federal Shipping</v>
      </c>
      <c r="U62" t="str">
        <f>IF(ISBLANK(Orders[[#This Row],[shippedDate]]),"Pending","Delivered")</f>
        <v>Delivered</v>
      </c>
    </row>
    <row r="63" spans="1:21" x14ac:dyDescent="0.25">
      <c r="A63">
        <v>10309</v>
      </c>
      <c r="B63" t="s">
        <v>42</v>
      </c>
      <c r="C63">
        <v>3</v>
      </c>
      <c r="D63" s="1">
        <v>41536</v>
      </c>
      <c r="E63" s="1">
        <v>41564</v>
      </c>
      <c r="F63" s="1">
        <v>41570</v>
      </c>
      <c r="G63">
        <v>1</v>
      </c>
      <c r="H63">
        <v>47.3</v>
      </c>
      <c r="I63">
        <f>SUMIFS(order_details!$G$1:$G$2156,order_details!$A$1:$A$2156,orders!A63)</f>
        <v>1762</v>
      </c>
      <c r="J63">
        <f t="shared" si="0"/>
        <v>1809.3</v>
      </c>
      <c r="K63" t="str">
        <f t="shared" si="1"/>
        <v>Sep</v>
      </c>
      <c r="L63" t="str">
        <f t="shared" si="2"/>
        <v>Thu</v>
      </c>
      <c r="M63" t="str">
        <f>IF(Orders[[#This Row],[Shipping Status]]="Delivered",TEXT(F63,"mmm"),"")</f>
        <v>Oct</v>
      </c>
      <c r="N63" t="str">
        <f>IF(Orders[[#This Row],[Shipping Status]]="Delivered",TEXT(F63,"ddd"),"")</f>
        <v>Wed</v>
      </c>
      <c r="O63" s="8">
        <f>IF(Orders[[#This Row],[Shipping Status]]="Delivered",DATEDIF(D63,F63,"d"),"")</f>
        <v>34</v>
      </c>
      <c r="P63" s="8">
        <f t="shared" si="3"/>
        <v>28</v>
      </c>
      <c r="Q63" s="8">
        <f>IF(Orders[[#This Row],[Shipping Status]]="Delivered",P63-O63,"")</f>
        <v>-6</v>
      </c>
      <c r="R63" t="str" cm="1">
        <f t="array" ref="R63">_xlfn.XLOOKUP(Orders[[#This Row],[employeeID]],Employees[[#All],[employeeID]],Employees[[#All],[employeeName]],,0)</f>
        <v>Janet Leverling</v>
      </c>
      <c r="S63" t="str" cm="1">
        <f t="array" ref="S63">_xlfn.XLOOKUP(Orders[[#This Row],[customerID]],Customers[[#All],[customerID]],Customers[[#All],[companyName]],,0)</f>
        <v>Hungry Owl All-Night Grocers</v>
      </c>
      <c r="T63" t="str" cm="1">
        <f t="array" ref="T63">_xlfn.XLOOKUP(Orders[[#This Row],[shipperID]],Shippers[[#All],[shipperID]],Shippers[[#All],[companyName]],,0)</f>
        <v>Speedy Express</v>
      </c>
      <c r="U63" t="str">
        <f>IF(ISBLANK(Orders[[#This Row],[shippedDate]]),"Pending","Delivered")</f>
        <v>Delivered</v>
      </c>
    </row>
    <row r="64" spans="1:21" x14ac:dyDescent="0.25">
      <c r="A64">
        <v>10310</v>
      </c>
      <c r="B64" t="s">
        <v>48</v>
      </c>
      <c r="C64">
        <v>8</v>
      </c>
      <c r="D64" s="1">
        <v>41537</v>
      </c>
      <c r="E64" s="1">
        <v>41565</v>
      </c>
      <c r="F64" s="1">
        <v>41544</v>
      </c>
      <c r="G64">
        <v>2</v>
      </c>
      <c r="H64">
        <v>17.52</v>
      </c>
      <c r="I64">
        <f>SUMIFS(order_details!$G$1:$G$2156,order_details!$A$1:$A$2156,orders!A64)</f>
        <v>336</v>
      </c>
      <c r="J64">
        <f t="shared" si="0"/>
        <v>353.52</v>
      </c>
      <c r="K64" t="str">
        <f t="shared" si="1"/>
        <v>Sep</v>
      </c>
      <c r="L64" t="str">
        <f t="shared" si="2"/>
        <v>Fri</v>
      </c>
      <c r="M64" t="str">
        <f>IF(Orders[[#This Row],[Shipping Status]]="Delivered",TEXT(F64,"mmm"),"")</f>
        <v>Sep</v>
      </c>
      <c r="N64" t="str">
        <f>IF(Orders[[#This Row],[Shipping Status]]="Delivered",TEXT(F64,"ddd"),"")</f>
        <v>Fri</v>
      </c>
      <c r="O64" s="8">
        <f>IF(Orders[[#This Row],[Shipping Status]]="Delivered",DATEDIF(D64,F64,"d"),"")</f>
        <v>7</v>
      </c>
      <c r="P64" s="8">
        <f t="shared" si="3"/>
        <v>28</v>
      </c>
      <c r="Q64" s="8">
        <f>IF(Orders[[#This Row],[Shipping Status]]="Delivered",P64-O64,"")</f>
        <v>21</v>
      </c>
      <c r="R64" t="str" cm="1">
        <f t="array" ref="R64">_xlfn.XLOOKUP(Orders[[#This Row],[employeeID]],Employees[[#All],[employeeID]],Employees[[#All],[employeeName]],,0)</f>
        <v>Laura Callahan</v>
      </c>
      <c r="S64" t="str" cm="1">
        <f t="array" ref="S64">_xlfn.XLOOKUP(Orders[[#This Row],[customerID]],Customers[[#All],[customerID]],Customers[[#All],[companyName]],,0)</f>
        <v>The Big Cheese</v>
      </c>
      <c r="T64" t="str" cm="1">
        <f t="array" ref="T64">_xlfn.XLOOKUP(Orders[[#This Row],[shipperID]],Shippers[[#All],[shipperID]],Shippers[[#All],[companyName]],,0)</f>
        <v>United Package</v>
      </c>
      <c r="U64" t="str">
        <f>IF(ISBLANK(Orders[[#This Row],[shippedDate]]),"Pending","Delivered")</f>
        <v>Delivered</v>
      </c>
    </row>
    <row r="65" spans="1:21" x14ac:dyDescent="0.25">
      <c r="A65">
        <v>10311</v>
      </c>
      <c r="B65" t="s">
        <v>49</v>
      </c>
      <c r="C65">
        <v>1</v>
      </c>
      <c r="D65" s="1">
        <v>41537</v>
      </c>
      <c r="E65" s="1">
        <v>41551</v>
      </c>
      <c r="F65" s="1">
        <v>41543</v>
      </c>
      <c r="G65">
        <v>3</v>
      </c>
      <c r="H65">
        <v>24.69</v>
      </c>
      <c r="I65">
        <f>SUMIFS(order_details!$G$1:$G$2156,order_details!$A$1:$A$2156,orders!A65)</f>
        <v>268.79999999999995</v>
      </c>
      <c r="J65">
        <f t="shared" si="0"/>
        <v>293.48999999999995</v>
      </c>
      <c r="K65" t="str">
        <f t="shared" si="1"/>
        <v>Sep</v>
      </c>
      <c r="L65" t="str">
        <f t="shared" si="2"/>
        <v>Fri</v>
      </c>
      <c r="M65" t="str">
        <f>IF(Orders[[#This Row],[Shipping Status]]="Delivered",TEXT(F65,"mmm"),"")</f>
        <v>Sep</v>
      </c>
      <c r="N65" t="str">
        <f>IF(Orders[[#This Row],[Shipping Status]]="Delivered",TEXT(F65,"ddd"),"")</f>
        <v>Thu</v>
      </c>
      <c r="O65" s="8">
        <f>IF(Orders[[#This Row],[Shipping Status]]="Delivered",DATEDIF(D65,F65,"d"),"")</f>
        <v>6</v>
      </c>
      <c r="P65" s="8">
        <f t="shared" si="3"/>
        <v>14</v>
      </c>
      <c r="Q65" s="8">
        <f>IF(Orders[[#This Row],[Shipping Status]]="Delivered",P65-O65,"")</f>
        <v>8</v>
      </c>
      <c r="R65" t="str" cm="1">
        <f t="array" ref="R65">_xlfn.XLOOKUP(Orders[[#This Row],[employeeID]],Employees[[#All],[employeeID]],Employees[[#All],[employeeName]],,0)</f>
        <v>Nancy Davolio</v>
      </c>
      <c r="S65" t="str" cm="1">
        <f t="array" ref="S65">_xlfn.XLOOKUP(Orders[[#This Row],[customerID]],Customers[[#All],[customerID]],Customers[[#All],[companyName]],,0)</f>
        <v>Du monde entier</v>
      </c>
      <c r="T65" t="str" cm="1">
        <f t="array" ref="T65">_xlfn.XLOOKUP(Orders[[#This Row],[shipperID]],Shippers[[#All],[shipperID]],Shippers[[#All],[companyName]],,0)</f>
        <v>Federal Shipping</v>
      </c>
      <c r="U65" t="str">
        <f>IF(ISBLANK(Orders[[#This Row],[shippedDate]]),"Pending","Delivered")</f>
        <v>Delivered</v>
      </c>
    </row>
    <row r="66" spans="1:21" x14ac:dyDescent="0.25">
      <c r="A66">
        <v>10312</v>
      </c>
      <c r="B66" t="s">
        <v>43</v>
      </c>
      <c r="C66">
        <v>2</v>
      </c>
      <c r="D66" s="1">
        <v>41540</v>
      </c>
      <c r="E66" s="1">
        <v>41568</v>
      </c>
      <c r="F66" s="1">
        <v>41550</v>
      </c>
      <c r="G66">
        <v>2</v>
      </c>
      <c r="H66">
        <v>40.26</v>
      </c>
      <c r="I66">
        <f>SUMIFS(order_details!$G$1:$G$2156,order_details!$A$1:$A$2156,orders!A66)</f>
        <v>1614.8</v>
      </c>
      <c r="J66">
        <f t="shared" si="0"/>
        <v>1655.06</v>
      </c>
      <c r="K66" t="str">
        <f t="shared" si="1"/>
        <v>Sep</v>
      </c>
      <c r="L66" t="str">
        <f t="shared" si="2"/>
        <v>Mon</v>
      </c>
      <c r="M66" t="str">
        <f>IF(Orders[[#This Row],[Shipping Status]]="Delivered",TEXT(F66,"mmm"),"")</f>
        <v>Oct</v>
      </c>
      <c r="N66" t="str">
        <f>IF(Orders[[#This Row],[Shipping Status]]="Delivered",TEXT(F66,"ddd"),"")</f>
        <v>Thu</v>
      </c>
      <c r="O66" s="8">
        <f>IF(Orders[[#This Row],[Shipping Status]]="Delivered",DATEDIF(D66,F66,"d"),"")</f>
        <v>10</v>
      </c>
      <c r="P66" s="8">
        <f t="shared" si="3"/>
        <v>28</v>
      </c>
      <c r="Q66" s="8">
        <f>IF(Orders[[#This Row],[Shipping Status]]="Delivered",P66-O66,"")</f>
        <v>18</v>
      </c>
      <c r="R66" t="str" cm="1">
        <f t="array" ref="R66">_xlfn.XLOOKUP(Orders[[#This Row],[employeeID]],Employees[[#All],[employeeID]],Employees[[#All],[employeeName]],,0)</f>
        <v>Andrew Fuller</v>
      </c>
      <c r="S66" t="str" cm="1">
        <f t="array" ref="S66">_xlfn.XLOOKUP(Orders[[#This Row],[customerID]],Customers[[#All],[customerID]],Customers[[#All],[companyName]],,0)</f>
        <v>Die Wandernde Kuh</v>
      </c>
      <c r="T66" t="str" cm="1">
        <f t="array" ref="T66">_xlfn.XLOOKUP(Orders[[#This Row],[shipperID]],Shippers[[#All],[shipperID]],Shippers[[#All],[companyName]],,0)</f>
        <v>United Package</v>
      </c>
      <c r="U66" t="str">
        <f>IF(ISBLANK(Orders[[#This Row],[shippedDate]]),"Pending","Delivered")</f>
        <v>Delivered</v>
      </c>
    </row>
    <row r="67" spans="1:21" x14ac:dyDescent="0.25">
      <c r="A67">
        <v>10313</v>
      </c>
      <c r="B67" t="s">
        <v>29</v>
      </c>
      <c r="C67">
        <v>2</v>
      </c>
      <c r="D67" s="1">
        <v>41541</v>
      </c>
      <c r="E67" s="1">
        <v>41569</v>
      </c>
      <c r="F67" s="1">
        <v>41551</v>
      </c>
      <c r="G67">
        <v>2</v>
      </c>
      <c r="H67">
        <v>1.96</v>
      </c>
      <c r="I67">
        <f>SUMIFS(order_details!$G$1:$G$2156,order_details!$A$1:$A$2156,orders!A67)</f>
        <v>182.39999999999998</v>
      </c>
      <c r="J67">
        <f t="shared" ref="J67:J130" si="4">I67+H67</f>
        <v>184.35999999999999</v>
      </c>
      <c r="K67" t="str">
        <f t="shared" ref="K67:K130" si="5">TEXT(D67,"mmm")</f>
        <v>Sep</v>
      </c>
      <c r="L67" t="str">
        <f t="shared" ref="L67:L130" si="6">TEXT(D67,"ddd")</f>
        <v>Tue</v>
      </c>
      <c r="M67" t="str">
        <f>IF(Orders[[#This Row],[Shipping Status]]="Delivered",TEXT(F67,"mmm"),"")</f>
        <v>Oct</v>
      </c>
      <c r="N67" t="str">
        <f>IF(Orders[[#This Row],[Shipping Status]]="Delivered",TEXT(F67,"ddd"),"")</f>
        <v>Fri</v>
      </c>
      <c r="O67" s="8">
        <f>IF(Orders[[#This Row],[Shipping Status]]="Delivered",DATEDIF(D67,F67,"d"),"")</f>
        <v>10</v>
      </c>
      <c r="P67" s="8">
        <f t="shared" ref="P67:P130" si="7">DATEDIF(D67,E67,"d")</f>
        <v>28</v>
      </c>
      <c r="Q67" s="8">
        <f>IF(Orders[[#This Row],[Shipping Status]]="Delivered",P67-O67,"")</f>
        <v>18</v>
      </c>
      <c r="R67" t="str" cm="1">
        <f t="array" ref="R67">_xlfn.XLOOKUP(Orders[[#This Row],[employeeID]],Employees[[#All],[employeeID]],Employees[[#All],[employeeName]],,0)</f>
        <v>Andrew Fuller</v>
      </c>
      <c r="S67" t="str" cm="1">
        <f t="array" ref="S67">_xlfn.XLOOKUP(Orders[[#This Row],[customerID]],Customers[[#All],[customerID]],Customers[[#All],[companyName]],,0)</f>
        <v>QUICK-Stop</v>
      </c>
      <c r="T67" t="str" cm="1">
        <f t="array" ref="T67">_xlfn.XLOOKUP(Orders[[#This Row],[shipperID]],Shippers[[#All],[shipperID]],Shippers[[#All],[companyName]],,0)</f>
        <v>United Package</v>
      </c>
      <c r="U67" t="str">
        <f>IF(ISBLANK(Orders[[#This Row],[shippedDate]]),"Pending","Delivered")</f>
        <v>Delivered</v>
      </c>
    </row>
    <row r="68" spans="1:21" x14ac:dyDescent="0.25">
      <c r="A68">
        <v>10314</v>
      </c>
      <c r="B68" t="s">
        <v>21</v>
      </c>
      <c r="C68">
        <v>1</v>
      </c>
      <c r="D68" s="1">
        <v>41542</v>
      </c>
      <c r="E68" s="1">
        <v>41570</v>
      </c>
      <c r="F68" s="1">
        <v>41551</v>
      </c>
      <c r="G68">
        <v>2</v>
      </c>
      <c r="H68">
        <v>74.16</v>
      </c>
      <c r="I68">
        <f>SUMIFS(order_details!$G$1:$G$2156,order_details!$A$1:$A$2156,orders!A68)</f>
        <v>2094.3000000000002</v>
      </c>
      <c r="J68">
        <f t="shared" si="4"/>
        <v>2168.46</v>
      </c>
      <c r="K68" t="str">
        <f t="shared" si="5"/>
        <v>Sep</v>
      </c>
      <c r="L68" t="str">
        <f t="shared" si="6"/>
        <v>Wed</v>
      </c>
      <c r="M68" t="str">
        <f>IF(Orders[[#This Row],[Shipping Status]]="Delivered",TEXT(F68,"mmm"),"")</f>
        <v>Oct</v>
      </c>
      <c r="N68" t="str">
        <f>IF(Orders[[#This Row],[Shipping Status]]="Delivered",TEXT(F68,"ddd"),"")</f>
        <v>Fri</v>
      </c>
      <c r="O68" s="8">
        <f>IF(Orders[[#This Row],[Shipping Status]]="Delivered",DATEDIF(D68,F68,"d"),"")</f>
        <v>9</v>
      </c>
      <c r="P68" s="8">
        <f t="shared" si="7"/>
        <v>28</v>
      </c>
      <c r="Q68" s="8">
        <f>IF(Orders[[#This Row],[Shipping Status]]="Delivered",P68-O68,"")</f>
        <v>19</v>
      </c>
      <c r="R68" t="str" cm="1">
        <f t="array" ref="R68">_xlfn.XLOOKUP(Orders[[#This Row],[employeeID]],Employees[[#All],[employeeID]],Employees[[#All],[employeeName]],,0)</f>
        <v>Nancy Davolio</v>
      </c>
      <c r="S68" t="str" cm="1">
        <f t="array" ref="S68">_xlfn.XLOOKUP(Orders[[#This Row],[customerID]],Customers[[#All],[customerID]],Customers[[#All],[companyName]],,0)</f>
        <v>Rattlesnake Canyon Grocery</v>
      </c>
      <c r="T68" t="str" cm="1">
        <f t="array" ref="T68">_xlfn.XLOOKUP(Orders[[#This Row],[shipperID]],Shippers[[#All],[shipperID]],Shippers[[#All],[companyName]],,0)</f>
        <v>United Package</v>
      </c>
      <c r="U68" t="str">
        <f>IF(ISBLANK(Orders[[#This Row],[shippedDate]]),"Pending","Delivered")</f>
        <v>Delivered</v>
      </c>
    </row>
    <row r="69" spans="1:21" x14ac:dyDescent="0.25">
      <c r="A69">
        <v>10315</v>
      </c>
      <c r="B69" t="s">
        <v>50</v>
      </c>
      <c r="C69">
        <v>4</v>
      </c>
      <c r="D69" s="1">
        <v>41543</v>
      </c>
      <c r="E69" s="1">
        <v>41571</v>
      </c>
      <c r="F69" s="1">
        <v>41550</v>
      </c>
      <c r="G69">
        <v>2</v>
      </c>
      <c r="H69">
        <v>41.76</v>
      </c>
      <c r="I69">
        <f>SUMIFS(order_details!$G$1:$G$2156,order_details!$A$1:$A$2156,orders!A69)</f>
        <v>516.79999999999995</v>
      </c>
      <c r="J69">
        <f t="shared" si="4"/>
        <v>558.55999999999995</v>
      </c>
      <c r="K69" t="str">
        <f t="shared" si="5"/>
        <v>Sep</v>
      </c>
      <c r="L69" t="str">
        <f t="shared" si="6"/>
        <v>Thu</v>
      </c>
      <c r="M69" t="str">
        <f>IF(Orders[[#This Row],[Shipping Status]]="Delivered",TEXT(F69,"mmm"),"")</f>
        <v>Oct</v>
      </c>
      <c r="N69" t="str">
        <f>IF(Orders[[#This Row],[Shipping Status]]="Delivered",TEXT(F69,"ddd"),"")</f>
        <v>Thu</v>
      </c>
      <c r="O69" s="8">
        <f>IF(Orders[[#This Row],[Shipping Status]]="Delivered",DATEDIF(D69,F69,"d"),"")</f>
        <v>7</v>
      </c>
      <c r="P69" s="8">
        <f t="shared" si="7"/>
        <v>28</v>
      </c>
      <c r="Q69" s="8">
        <f>IF(Orders[[#This Row],[Shipping Status]]="Delivered",P69-O69,"")</f>
        <v>21</v>
      </c>
      <c r="R69" t="str" cm="1">
        <f t="array" ref="R69">_xlfn.XLOOKUP(Orders[[#This Row],[employeeID]],Employees[[#All],[employeeID]],Employees[[#All],[employeeName]],,0)</f>
        <v>Margaret Peacock</v>
      </c>
      <c r="S69" t="str" cm="1">
        <f t="array" ref="S69">_xlfn.XLOOKUP(Orders[[#This Row],[customerID]],Customers[[#All],[customerID]],Customers[[#All],[companyName]],,0)</f>
        <v>Island Trading</v>
      </c>
      <c r="T69" t="str" cm="1">
        <f t="array" ref="T69">_xlfn.XLOOKUP(Orders[[#This Row],[shipperID]],Shippers[[#All],[shipperID]],Shippers[[#All],[companyName]],,0)</f>
        <v>United Package</v>
      </c>
      <c r="U69" t="str">
        <f>IF(ISBLANK(Orders[[#This Row],[shippedDate]]),"Pending","Delivered")</f>
        <v>Delivered</v>
      </c>
    </row>
    <row r="70" spans="1:21" x14ac:dyDescent="0.25">
      <c r="A70">
        <v>10316</v>
      </c>
      <c r="B70" t="s">
        <v>21</v>
      </c>
      <c r="C70">
        <v>1</v>
      </c>
      <c r="D70" s="1">
        <v>41544</v>
      </c>
      <c r="E70" s="1">
        <v>41572</v>
      </c>
      <c r="F70" s="1">
        <v>41555</v>
      </c>
      <c r="G70">
        <v>3</v>
      </c>
      <c r="H70">
        <v>150.15</v>
      </c>
      <c r="I70">
        <f>SUMIFS(order_details!$G$1:$G$2156,order_details!$A$1:$A$2156,orders!A70)</f>
        <v>2835</v>
      </c>
      <c r="J70">
        <f t="shared" si="4"/>
        <v>2985.15</v>
      </c>
      <c r="K70" t="str">
        <f t="shared" si="5"/>
        <v>Sep</v>
      </c>
      <c r="L70" t="str">
        <f t="shared" si="6"/>
        <v>Fri</v>
      </c>
      <c r="M70" t="str">
        <f>IF(Orders[[#This Row],[Shipping Status]]="Delivered",TEXT(F70,"mmm"),"")</f>
        <v>Oct</v>
      </c>
      <c r="N70" t="str">
        <f>IF(Orders[[#This Row],[Shipping Status]]="Delivered",TEXT(F70,"ddd"),"")</f>
        <v>Tue</v>
      </c>
      <c r="O70" s="8">
        <f>IF(Orders[[#This Row],[Shipping Status]]="Delivered",DATEDIF(D70,F70,"d"),"")</f>
        <v>11</v>
      </c>
      <c r="P70" s="8">
        <f t="shared" si="7"/>
        <v>28</v>
      </c>
      <c r="Q70" s="8">
        <f>IF(Orders[[#This Row],[Shipping Status]]="Delivered",P70-O70,"")</f>
        <v>17</v>
      </c>
      <c r="R70" t="str" cm="1">
        <f t="array" ref="R70">_xlfn.XLOOKUP(Orders[[#This Row],[employeeID]],Employees[[#All],[employeeID]],Employees[[#All],[employeeName]],,0)</f>
        <v>Nancy Davolio</v>
      </c>
      <c r="S70" t="str" cm="1">
        <f t="array" ref="S70">_xlfn.XLOOKUP(Orders[[#This Row],[customerID]],Customers[[#All],[customerID]],Customers[[#All],[companyName]],,0)</f>
        <v>Rattlesnake Canyon Grocery</v>
      </c>
      <c r="T70" t="str" cm="1">
        <f t="array" ref="T70">_xlfn.XLOOKUP(Orders[[#This Row],[shipperID]],Shippers[[#All],[shipperID]],Shippers[[#All],[companyName]],,0)</f>
        <v>Federal Shipping</v>
      </c>
      <c r="U70" t="str">
        <f>IF(ISBLANK(Orders[[#This Row],[shippedDate]]),"Pending","Delivered")</f>
        <v>Delivered</v>
      </c>
    </row>
    <row r="71" spans="1:21" x14ac:dyDescent="0.25">
      <c r="A71">
        <v>10317</v>
      </c>
      <c r="B71" t="s">
        <v>46</v>
      </c>
      <c r="C71">
        <v>6</v>
      </c>
      <c r="D71" s="1">
        <v>41547</v>
      </c>
      <c r="E71" s="1">
        <v>41575</v>
      </c>
      <c r="F71" s="1">
        <v>41557</v>
      </c>
      <c r="G71">
        <v>1</v>
      </c>
      <c r="H71">
        <v>12.69</v>
      </c>
      <c r="I71">
        <f>SUMIFS(order_details!$G$1:$G$2156,order_details!$A$1:$A$2156,orders!A71)</f>
        <v>288</v>
      </c>
      <c r="J71">
        <f t="shared" si="4"/>
        <v>300.69</v>
      </c>
      <c r="K71" t="str">
        <f t="shared" si="5"/>
        <v>Sep</v>
      </c>
      <c r="L71" t="str">
        <f t="shared" si="6"/>
        <v>Mon</v>
      </c>
      <c r="M71" t="str">
        <f>IF(Orders[[#This Row],[Shipping Status]]="Delivered",TEXT(F71,"mmm"),"")</f>
        <v>Oct</v>
      </c>
      <c r="N71" t="str">
        <f>IF(Orders[[#This Row],[Shipping Status]]="Delivered",TEXT(F71,"ddd"),"")</f>
        <v>Thu</v>
      </c>
      <c r="O71" s="8">
        <f>IF(Orders[[#This Row],[Shipping Status]]="Delivered",DATEDIF(D71,F71,"d"),"")</f>
        <v>10</v>
      </c>
      <c r="P71" s="8">
        <f t="shared" si="7"/>
        <v>28</v>
      </c>
      <c r="Q71" s="8">
        <f>IF(Orders[[#This Row],[Shipping Status]]="Delivered",P71-O71,"")</f>
        <v>18</v>
      </c>
      <c r="R71" t="str" cm="1">
        <f t="array" ref="R71">_xlfn.XLOOKUP(Orders[[#This Row],[employeeID]],Employees[[#All],[employeeID]],Employees[[#All],[employeeName]],,0)</f>
        <v>Michael Suyama</v>
      </c>
      <c r="S71" t="str" cm="1">
        <f t="array" ref="S71">_xlfn.XLOOKUP(Orders[[#This Row],[customerID]],Customers[[#All],[customerID]],Customers[[#All],[companyName]],,0)</f>
        <v>Lonesome Pine Restaurant</v>
      </c>
      <c r="T71" t="str" cm="1">
        <f t="array" ref="T71">_xlfn.XLOOKUP(Orders[[#This Row],[shipperID]],Shippers[[#All],[shipperID]],Shippers[[#All],[companyName]],,0)</f>
        <v>Speedy Express</v>
      </c>
      <c r="U71" t="str">
        <f>IF(ISBLANK(Orders[[#This Row],[shippedDate]]),"Pending","Delivered")</f>
        <v>Delivered</v>
      </c>
    </row>
    <row r="72" spans="1:21" x14ac:dyDescent="0.25">
      <c r="A72">
        <v>10318</v>
      </c>
      <c r="B72" t="s">
        <v>50</v>
      </c>
      <c r="C72">
        <v>8</v>
      </c>
      <c r="D72" s="1">
        <v>41548</v>
      </c>
      <c r="E72" s="1">
        <v>41576</v>
      </c>
      <c r="F72" s="1">
        <v>41551</v>
      </c>
      <c r="G72">
        <v>2</v>
      </c>
      <c r="H72">
        <v>4.7300000000000004</v>
      </c>
      <c r="I72">
        <f>SUMIFS(order_details!$G$1:$G$2156,order_details!$A$1:$A$2156,orders!A72)</f>
        <v>240.4</v>
      </c>
      <c r="J72">
        <f t="shared" si="4"/>
        <v>245.13</v>
      </c>
      <c r="K72" t="str">
        <f t="shared" si="5"/>
        <v>Oct</v>
      </c>
      <c r="L72" t="str">
        <f t="shared" si="6"/>
        <v>Tue</v>
      </c>
      <c r="M72" t="str">
        <f>IF(Orders[[#This Row],[Shipping Status]]="Delivered",TEXT(F72,"mmm"),"")</f>
        <v>Oct</v>
      </c>
      <c r="N72" t="str">
        <f>IF(Orders[[#This Row],[Shipping Status]]="Delivered",TEXT(F72,"ddd"),"")</f>
        <v>Fri</v>
      </c>
      <c r="O72" s="8">
        <f>IF(Orders[[#This Row],[Shipping Status]]="Delivered",DATEDIF(D72,F72,"d"),"")</f>
        <v>3</v>
      </c>
      <c r="P72" s="8">
        <f t="shared" si="7"/>
        <v>28</v>
      </c>
      <c r="Q72" s="8">
        <f>IF(Orders[[#This Row],[Shipping Status]]="Delivered",P72-O72,"")</f>
        <v>25</v>
      </c>
      <c r="R72" t="str" cm="1">
        <f t="array" ref="R72">_xlfn.XLOOKUP(Orders[[#This Row],[employeeID]],Employees[[#All],[employeeID]],Employees[[#All],[employeeName]],,0)</f>
        <v>Laura Callahan</v>
      </c>
      <c r="S72" t="str" cm="1">
        <f t="array" ref="S72">_xlfn.XLOOKUP(Orders[[#This Row],[customerID]],Customers[[#All],[customerID]],Customers[[#All],[companyName]],,0)</f>
        <v>Island Trading</v>
      </c>
      <c r="T72" t="str" cm="1">
        <f t="array" ref="T72">_xlfn.XLOOKUP(Orders[[#This Row],[shipperID]],Shippers[[#All],[shipperID]],Shippers[[#All],[companyName]],,0)</f>
        <v>United Package</v>
      </c>
      <c r="U72" t="str">
        <f>IF(ISBLANK(Orders[[#This Row],[shippedDate]]),"Pending","Delivered")</f>
        <v>Delivered</v>
      </c>
    </row>
    <row r="73" spans="1:21" x14ac:dyDescent="0.25">
      <c r="A73">
        <v>10319</v>
      </c>
      <c r="B73" t="s">
        <v>31</v>
      </c>
      <c r="C73">
        <v>7</v>
      </c>
      <c r="D73" s="1">
        <v>41549</v>
      </c>
      <c r="E73" s="1">
        <v>41577</v>
      </c>
      <c r="F73" s="1">
        <v>41558</v>
      </c>
      <c r="G73">
        <v>3</v>
      </c>
      <c r="H73">
        <v>64.5</v>
      </c>
      <c r="I73">
        <f>SUMIFS(order_details!$G$1:$G$2156,order_details!$A$1:$A$2156,orders!A73)</f>
        <v>1191.1999999999998</v>
      </c>
      <c r="J73">
        <f t="shared" si="4"/>
        <v>1255.6999999999998</v>
      </c>
      <c r="K73" t="str">
        <f t="shared" si="5"/>
        <v>Oct</v>
      </c>
      <c r="L73" t="str">
        <f t="shared" si="6"/>
        <v>Wed</v>
      </c>
      <c r="M73" t="str">
        <f>IF(Orders[[#This Row],[Shipping Status]]="Delivered",TEXT(F73,"mmm"),"")</f>
        <v>Oct</v>
      </c>
      <c r="N73" t="str">
        <f>IF(Orders[[#This Row],[Shipping Status]]="Delivered",TEXT(F73,"ddd"),"")</f>
        <v>Fri</v>
      </c>
      <c r="O73" s="8">
        <f>IF(Orders[[#This Row],[Shipping Status]]="Delivered",DATEDIF(D73,F73,"d"),"")</f>
        <v>9</v>
      </c>
      <c r="P73" s="8">
        <f t="shared" si="7"/>
        <v>28</v>
      </c>
      <c r="Q73" s="8">
        <f>IF(Orders[[#This Row],[Shipping Status]]="Delivered",P73-O73,"")</f>
        <v>19</v>
      </c>
      <c r="R73" t="str" cm="1">
        <f t="array" ref="R73">_xlfn.XLOOKUP(Orders[[#This Row],[employeeID]],Employees[[#All],[employeeID]],Employees[[#All],[employeeName]],,0)</f>
        <v>Robert King</v>
      </c>
      <c r="S73" t="str" cm="1">
        <f t="array" ref="S73">_xlfn.XLOOKUP(Orders[[#This Row],[customerID]],Customers[[#All],[customerID]],Customers[[#All],[companyName]],,0)</f>
        <v>Tortuga Restaurante</v>
      </c>
      <c r="T73" t="str" cm="1">
        <f t="array" ref="T73">_xlfn.XLOOKUP(Orders[[#This Row],[shipperID]],Shippers[[#All],[shipperID]],Shippers[[#All],[companyName]],,0)</f>
        <v>Federal Shipping</v>
      </c>
      <c r="U73" t="str">
        <f>IF(ISBLANK(Orders[[#This Row],[shippedDate]]),"Pending","Delivered")</f>
        <v>Delivered</v>
      </c>
    </row>
    <row r="74" spans="1:21" x14ac:dyDescent="0.25">
      <c r="A74">
        <v>10320</v>
      </c>
      <c r="B74" t="s">
        <v>24</v>
      </c>
      <c r="C74">
        <v>5</v>
      </c>
      <c r="D74" s="1">
        <v>41550</v>
      </c>
      <c r="E74" s="1">
        <v>41564</v>
      </c>
      <c r="F74" s="1">
        <v>41565</v>
      </c>
      <c r="G74">
        <v>3</v>
      </c>
      <c r="H74">
        <v>34.57</v>
      </c>
      <c r="I74">
        <f>SUMIFS(order_details!$G$1:$G$2156,order_details!$A$1:$A$2156,orders!A74)</f>
        <v>516</v>
      </c>
      <c r="J74">
        <f t="shared" si="4"/>
        <v>550.57000000000005</v>
      </c>
      <c r="K74" t="str">
        <f t="shared" si="5"/>
        <v>Oct</v>
      </c>
      <c r="L74" t="str">
        <f t="shared" si="6"/>
        <v>Thu</v>
      </c>
      <c r="M74" t="str">
        <f>IF(Orders[[#This Row],[Shipping Status]]="Delivered",TEXT(F74,"mmm"),"")</f>
        <v>Oct</v>
      </c>
      <c r="N74" t="str">
        <f>IF(Orders[[#This Row],[Shipping Status]]="Delivered",TEXT(F74,"ddd"),"")</f>
        <v>Fri</v>
      </c>
      <c r="O74" s="8">
        <f>IF(Orders[[#This Row],[Shipping Status]]="Delivered",DATEDIF(D74,F74,"d"),"")</f>
        <v>15</v>
      </c>
      <c r="P74" s="8">
        <f t="shared" si="7"/>
        <v>14</v>
      </c>
      <c r="Q74" s="8">
        <f>IF(Orders[[#This Row],[Shipping Status]]="Delivered",P74-O74,"")</f>
        <v>-1</v>
      </c>
      <c r="R74" t="str" cm="1">
        <f t="array" ref="R74">_xlfn.XLOOKUP(Orders[[#This Row],[employeeID]],Employees[[#All],[employeeID]],Employees[[#All],[employeeName]],,0)</f>
        <v>Steven Buchanan</v>
      </c>
      <c r="S74" t="str" cm="1">
        <f t="array" ref="S74">_xlfn.XLOOKUP(Orders[[#This Row],[customerID]],Customers[[#All],[customerID]],Customers[[#All],[companyName]],,0)</f>
        <v>Wartian Herkku</v>
      </c>
      <c r="T74" t="str" cm="1">
        <f t="array" ref="T74">_xlfn.XLOOKUP(Orders[[#This Row],[shipperID]],Shippers[[#All],[shipperID]],Shippers[[#All],[companyName]],,0)</f>
        <v>Federal Shipping</v>
      </c>
      <c r="U74" t="str">
        <f>IF(ISBLANK(Orders[[#This Row],[shippedDate]]),"Pending","Delivered")</f>
        <v>Delivered</v>
      </c>
    </row>
    <row r="75" spans="1:21" x14ac:dyDescent="0.25">
      <c r="A75">
        <v>10321</v>
      </c>
      <c r="B75" t="s">
        <v>50</v>
      </c>
      <c r="C75">
        <v>3</v>
      </c>
      <c r="D75" s="1">
        <v>41550</v>
      </c>
      <c r="E75" s="1">
        <v>41578</v>
      </c>
      <c r="F75" s="1">
        <v>41558</v>
      </c>
      <c r="G75">
        <v>2</v>
      </c>
      <c r="H75">
        <v>3.43</v>
      </c>
      <c r="I75">
        <f>SUMIFS(order_details!$G$1:$G$2156,order_details!$A$1:$A$2156,orders!A75)</f>
        <v>144</v>
      </c>
      <c r="J75">
        <f t="shared" si="4"/>
        <v>147.43</v>
      </c>
      <c r="K75" t="str">
        <f t="shared" si="5"/>
        <v>Oct</v>
      </c>
      <c r="L75" t="str">
        <f t="shared" si="6"/>
        <v>Thu</v>
      </c>
      <c r="M75" t="str">
        <f>IF(Orders[[#This Row],[Shipping Status]]="Delivered",TEXT(F75,"mmm"),"")</f>
        <v>Oct</v>
      </c>
      <c r="N75" t="str">
        <f>IF(Orders[[#This Row],[Shipping Status]]="Delivered",TEXT(F75,"ddd"),"")</f>
        <v>Fri</v>
      </c>
      <c r="O75" s="8">
        <f>IF(Orders[[#This Row],[Shipping Status]]="Delivered",DATEDIF(D75,F75,"d"),"")</f>
        <v>8</v>
      </c>
      <c r="P75" s="8">
        <f t="shared" si="7"/>
        <v>28</v>
      </c>
      <c r="Q75" s="8">
        <f>IF(Orders[[#This Row],[Shipping Status]]="Delivered",P75-O75,"")</f>
        <v>20</v>
      </c>
      <c r="R75" t="str" cm="1">
        <f t="array" ref="R75">_xlfn.XLOOKUP(Orders[[#This Row],[employeeID]],Employees[[#All],[employeeID]],Employees[[#All],[employeeName]],,0)</f>
        <v>Janet Leverling</v>
      </c>
      <c r="S75" t="str" cm="1">
        <f t="array" ref="S75">_xlfn.XLOOKUP(Orders[[#This Row],[customerID]],Customers[[#All],[customerID]],Customers[[#All],[companyName]],,0)</f>
        <v>Island Trading</v>
      </c>
      <c r="T75" t="str" cm="1">
        <f t="array" ref="T75">_xlfn.XLOOKUP(Orders[[#This Row],[shipperID]],Shippers[[#All],[shipperID]],Shippers[[#All],[companyName]],,0)</f>
        <v>United Package</v>
      </c>
      <c r="U75" t="str">
        <f>IF(ISBLANK(Orders[[#This Row],[shippedDate]]),"Pending","Delivered")</f>
        <v>Delivered</v>
      </c>
    </row>
    <row r="76" spans="1:21" x14ac:dyDescent="0.25">
      <c r="A76">
        <v>10322</v>
      </c>
      <c r="B76" t="s">
        <v>51</v>
      </c>
      <c r="C76">
        <v>7</v>
      </c>
      <c r="D76" s="1">
        <v>41551</v>
      </c>
      <c r="E76" s="1">
        <v>41579</v>
      </c>
      <c r="F76" s="1">
        <v>41570</v>
      </c>
      <c r="G76">
        <v>3</v>
      </c>
      <c r="H76">
        <v>0.4</v>
      </c>
      <c r="I76">
        <f>SUMIFS(order_details!$G$1:$G$2156,order_details!$A$1:$A$2156,orders!A76)</f>
        <v>112</v>
      </c>
      <c r="J76">
        <f t="shared" si="4"/>
        <v>112.4</v>
      </c>
      <c r="K76" t="str">
        <f t="shared" si="5"/>
        <v>Oct</v>
      </c>
      <c r="L76" t="str">
        <f t="shared" si="6"/>
        <v>Fri</v>
      </c>
      <c r="M76" t="str">
        <f>IF(Orders[[#This Row],[Shipping Status]]="Delivered",TEXT(F76,"mmm"),"")</f>
        <v>Oct</v>
      </c>
      <c r="N76" t="str">
        <f>IF(Orders[[#This Row],[Shipping Status]]="Delivered",TEXT(F76,"ddd"),"")</f>
        <v>Wed</v>
      </c>
      <c r="O76" s="8">
        <f>IF(Orders[[#This Row],[Shipping Status]]="Delivered",DATEDIF(D76,F76,"d"),"")</f>
        <v>19</v>
      </c>
      <c r="P76" s="8">
        <f t="shared" si="7"/>
        <v>28</v>
      </c>
      <c r="Q76" s="8">
        <f>IF(Orders[[#This Row],[Shipping Status]]="Delivered",P76-O76,"")</f>
        <v>9</v>
      </c>
      <c r="R76" t="str" cm="1">
        <f t="array" ref="R76">_xlfn.XLOOKUP(Orders[[#This Row],[employeeID]],Employees[[#All],[employeeID]],Employees[[#All],[employeeName]],,0)</f>
        <v>Robert King</v>
      </c>
      <c r="S76" t="str" cm="1">
        <f t="array" ref="S76">_xlfn.XLOOKUP(Orders[[#This Row],[customerID]],Customers[[#All],[customerID]],Customers[[#All],[companyName]],,0)</f>
        <v>Pericles Comidas clásicas</v>
      </c>
      <c r="T76" t="str" cm="1">
        <f t="array" ref="T76">_xlfn.XLOOKUP(Orders[[#This Row],[shipperID]],Shippers[[#All],[shipperID]],Shippers[[#All],[companyName]],,0)</f>
        <v>Federal Shipping</v>
      </c>
      <c r="U76" t="str">
        <f>IF(ISBLANK(Orders[[#This Row],[shippedDate]]),"Pending","Delivered")</f>
        <v>Delivered</v>
      </c>
    </row>
    <row r="77" spans="1:21" x14ac:dyDescent="0.25">
      <c r="A77">
        <v>10323</v>
      </c>
      <c r="B77" t="s">
        <v>52</v>
      </c>
      <c r="C77">
        <v>4</v>
      </c>
      <c r="D77" s="1">
        <v>41554</v>
      </c>
      <c r="E77" s="1">
        <v>41582</v>
      </c>
      <c r="F77" s="1">
        <v>41561</v>
      </c>
      <c r="G77">
        <v>1</v>
      </c>
      <c r="H77">
        <v>4.88</v>
      </c>
      <c r="I77">
        <f>SUMIFS(order_details!$G$1:$G$2156,order_details!$A$1:$A$2156,orders!A77)</f>
        <v>164.4</v>
      </c>
      <c r="J77">
        <f t="shared" si="4"/>
        <v>169.28</v>
      </c>
      <c r="K77" t="str">
        <f t="shared" si="5"/>
        <v>Oct</v>
      </c>
      <c r="L77" t="str">
        <f t="shared" si="6"/>
        <v>Mon</v>
      </c>
      <c r="M77" t="str">
        <f>IF(Orders[[#This Row],[Shipping Status]]="Delivered",TEXT(F77,"mmm"),"")</f>
        <v>Oct</v>
      </c>
      <c r="N77" t="str">
        <f>IF(Orders[[#This Row],[Shipping Status]]="Delivered",TEXT(F77,"ddd"),"")</f>
        <v>Mon</v>
      </c>
      <c r="O77" s="8">
        <f>IF(Orders[[#This Row],[Shipping Status]]="Delivered",DATEDIF(D77,F77,"d"),"")</f>
        <v>7</v>
      </c>
      <c r="P77" s="8">
        <f t="shared" si="7"/>
        <v>28</v>
      </c>
      <c r="Q77" s="8">
        <f>IF(Orders[[#This Row],[Shipping Status]]="Delivered",P77-O77,"")</f>
        <v>21</v>
      </c>
      <c r="R77" t="str" cm="1">
        <f t="array" ref="R77">_xlfn.XLOOKUP(Orders[[#This Row],[employeeID]],Employees[[#All],[employeeID]],Employees[[#All],[employeeName]],,0)</f>
        <v>Margaret Peacock</v>
      </c>
      <c r="S77" t="str" cm="1">
        <f t="array" ref="S77">_xlfn.XLOOKUP(Orders[[#This Row],[customerID]],Customers[[#All],[customerID]],Customers[[#All],[companyName]],,0)</f>
        <v>Königlich Essen</v>
      </c>
      <c r="T77" t="str" cm="1">
        <f t="array" ref="T77">_xlfn.XLOOKUP(Orders[[#This Row],[shipperID]],Shippers[[#All],[shipperID]],Shippers[[#All],[companyName]],,0)</f>
        <v>Speedy Express</v>
      </c>
      <c r="U77" t="str">
        <f>IF(ISBLANK(Orders[[#This Row],[shippedDate]]),"Pending","Delivered")</f>
        <v>Delivered</v>
      </c>
    </row>
    <row r="78" spans="1:21" x14ac:dyDescent="0.25">
      <c r="A78">
        <v>10324</v>
      </c>
      <c r="B78" t="s">
        <v>53</v>
      </c>
      <c r="C78">
        <v>9</v>
      </c>
      <c r="D78" s="1">
        <v>41555</v>
      </c>
      <c r="E78" s="1">
        <v>41583</v>
      </c>
      <c r="F78" s="1">
        <v>41557</v>
      </c>
      <c r="G78">
        <v>1</v>
      </c>
      <c r="H78">
        <v>214.27</v>
      </c>
      <c r="I78">
        <f>SUMIFS(order_details!$G$1:$G$2156,order_details!$A$1:$A$2156,orders!A78)</f>
        <v>5275.7150000000001</v>
      </c>
      <c r="J78">
        <f t="shared" si="4"/>
        <v>5489.9850000000006</v>
      </c>
      <c r="K78" t="str">
        <f t="shared" si="5"/>
        <v>Oct</v>
      </c>
      <c r="L78" t="str">
        <f t="shared" si="6"/>
        <v>Tue</v>
      </c>
      <c r="M78" t="str">
        <f>IF(Orders[[#This Row],[Shipping Status]]="Delivered",TEXT(F78,"mmm"),"")</f>
        <v>Oct</v>
      </c>
      <c r="N78" t="str">
        <f>IF(Orders[[#This Row],[Shipping Status]]="Delivered",TEXT(F78,"ddd"),"")</f>
        <v>Thu</v>
      </c>
      <c r="O78" s="8">
        <f>IF(Orders[[#This Row],[Shipping Status]]="Delivered",DATEDIF(D78,F78,"d"),"")</f>
        <v>2</v>
      </c>
      <c r="P78" s="8">
        <f t="shared" si="7"/>
        <v>28</v>
      </c>
      <c r="Q78" s="8">
        <f>IF(Orders[[#This Row],[Shipping Status]]="Delivered",P78-O78,"")</f>
        <v>26</v>
      </c>
      <c r="R78" t="str" cm="1">
        <f t="array" ref="R78">_xlfn.XLOOKUP(Orders[[#This Row],[employeeID]],Employees[[#All],[employeeID]],Employees[[#All],[employeeName]],,0)</f>
        <v>Anne Dodsworth</v>
      </c>
      <c r="S78" t="str" cm="1">
        <f t="array" ref="S78">_xlfn.XLOOKUP(Orders[[#This Row],[customerID]],Customers[[#All],[customerID]],Customers[[#All],[companyName]],,0)</f>
        <v>Save-a-lot Markets</v>
      </c>
      <c r="T78" t="str" cm="1">
        <f t="array" ref="T78">_xlfn.XLOOKUP(Orders[[#This Row],[shipperID]],Shippers[[#All],[shipperID]],Shippers[[#All],[companyName]],,0)</f>
        <v>Speedy Express</v>
      </c>
      <c r="U78" t="str">
        <f>IF(ISBLANK(Orders[[#This Row],[shippedDate]]),"Pending","Delivered")</f>
        <v>Delivered</v>
      </c>
    </row>
    <row r="79" spans="1:21" x14ac:dyDescent="0.25">
      <c r="A79">
        <v>10325</v>
      </c>
      <c r="B79" t="s">
        <v>52</v>
      </c>
      <c r="C79">
        <v>1</v>
      </c>
      <c r="D79" s="1">
        <v>41556</v>
      </c>
      <c r="E79" s="1">
        <v>41570</v>
      </c>
      <c r="F79" s="1">
        <v>41561</v>
      </c>
      <c r="G79">
        <v>3</v>
      </c>
      <c r="H79">
        <v>64.86</v>
      </c>
      <c r="I79">
        <f>SUMIFS(order_details!$G$1:$G$2156,order_details!$A$1:$A$2156,orders!A79)</f>
        <v>1497</v>
      </c>
      <c r="J79">
        <f t="shared" si="4"/>
        <v>1561.86</v>
      </c>
      <c r="K79" t="str">
        <f t="shared" si="5"/>
        <v>Oct</v>
      </c>
      <c r="L79" t="str">
        <f t="shared" si="6"/>
        <v>Wed</v>
      </c>
      <c r="M79" t="str">
        <f>IF(Orders[[#This Row],[Shipping Status]]="Delivered",TEXT(F79,"mmm"),"")</f>
        <v>Oct</v>
      </c>
      <c r="N79" t="str">
        <f>IF(Orders[[#This Row],[Shipping Status]]="Delivered",TEXT(F79,"ddd"),"")</f>
        <v>Mon</v>
      </c>
      <c r="O79" s="8">
        <f>IF(Orders[[#This Row],[Shipping Status]]="Delivered",DATEDIF(D79,F79,"d"),"")</f>
        <v>5</v>
      </c>
      <c r="P79" s="8">
        <f t="shared" si="7"/>
        <v>14</v>
      </c>
      <c r="Q79" s="8">
        <f>IF(Orders[[#This Row],[Shipping Status]]="Delivered",P79-O79,"")</f>
        <v>9</v>
      </c>
      <c r="R79" t="str" cm="1">
        <f t="array" ref="R79">_xlfn.XLOOKUP(Orders[[#This Row],[employeeID]],Employees[[#All],[employeeID]],Employees[[#All],[employeeName]],,0)</f>
        <v>Nancy Davolio</v>
      </c>
      <c r="S79" t="str" cm="1">
        <f t="array" ref="S79">_xlfn.XLOOKUP(Orders[[#This Row],[customerID]],Customers[[#All],[customerID]],Customers[[#All],[companyName]],,0)</f>
        <v>Königlich Essen</v>
      </c>
      <c r="T79" t="str" cm="1">
        <f t="array" ref="T79">_xlfn.XLOOKUP(Orders[[#This Row],[shipperID]],Shippers[[#All],[shipperID]],Shippers[[#All],[companyName]],,0)</f>
        <v>Federal Shipping</v>
      </c>
      <c r="U79" t="str">
        <f>IF(ISBLANK(Orders[[#This Row],[shippedDate]]),"Pending","Delivered")</f>
        <v>Delivered</v>
      </c>
    </row>
    <row r="80" spans="1:21" x14ac:dyDescent="0.25">
      <c r="A80">
        <v>10326</v>
      </c>
      <c r="B80" t="s">
        <v>54</v>
      </c>
      <c r="C80">
        <v>4</v>
      </c>
      <c r="D80" s="1">
        <v>41557</v>
      </c>
      <c r="E80" s="1">
        <v>41585</v>
      </c>
      <c r="F80" s="1">
        <v>41561</v>
      </c>
      <c r="G80">
        <v>2</v>
      </c>
      <c r="H80">
        <v>77.92</v>
      </c>
      <c r="I80">
        <f>SUMIFS(order_details!$G$1:$G$2156,order_details!$A$1:$A$2156,orders!A80)</f>
        <v>982</v>
      </c>
      <c r="J80">
        <f t="shared" si="4"/>
        <v>1059.92</v>
      </c>
      <c r="K80" t="str">
        <f t="shared" si="5"/>
        <v>Oct</v>
      </c>
      <c r="L80" t="str">
        <f t="shared" si="6"/>
        <v>Thu</v>
      </c>
      <c r="M80" t="str">
        <f>IF(Orders[[#This Row],[Shipping Status]]="Delivered",TEXT(F80,"mmm"),"")</f>
        <v>Oct</v>
      </c>
      <c r="N80" t="str">
        <f>IF(Orders[[#This Row],[Shipping Status]]="Delivered",TEXT(F80,"ddd"),"")</f>
        <v>Mon</v>
      </c>
      <c r="O80" s="8">
        <f>IF(Orders[[#This Row],[Shipping Status]]="Delivered",DATEDIF(D80,F80,"d"),"")</f>
        <v>4</v>
      </c>
      <c r="P80" s="8">
        <f t="shared" si="7"/>
        <v>28</v>
      </c>
      <c r="Q80" s="8">
        <f>IF(Orders[[#This Row],[Shipping Status]]="Delivered",P80-O80,"")</f>
        <v>24</v>
      </c>
      <c r="R80" t="str" cm="1">
        <f t="array" ref="R80">_xlfn.XLOOKUP(Orders[[#This Row],[employeeID]],Employees[[#All],[employeeID]],Employees[[#All],[employeeName]],,0)</f>
        <v>Margaret Peacock</v>
      </c>
      <c r="S80" t="str" cm="1">
        <f t="array" ref="S80">_xlfn.XLOOKUP(Orders[[#This Row],[customerID]],Customers[[#All],[customerID]],Customers[[#All],[companyName]],,0)</f>
        <v>Bólido Comidas preparadas</v>
      </c>
      <c r="T80" t="str" cm="1">
        <f t="array" ref="T80">_xlfn.XLOOKUP(Orders[[#This Row],[shipperID]],Shippers[[#All],[shipperID]],Shippers[[#All],[companyName]],,0)</f>
        <v>United Package</v>
      </c>
      <c r="U80" t="str">
        <f>IF(ISBLANK(Orders[[#This Row],[shippedDate]]),"Pending","Delivered")</f>
        <v>Delivered</v>
      </c>
    </row>
    <row r="81" spans="1:21" x14ac:dyDescent="0.25">
      <c r="A81">
        <v>10327</v>
      </c>
      <c r="B81" t="s">
        <v>22</v>
      </c>
      <c r="C81">
        <v>2</v>
      </c>
      <c r="D81" s="1">
        <v>41558</v>
      </c>
      <c r="E81" s="1">
        <v>41586</v>
      </c>
      <c r="F81" s="1">
        <v>41561</v>
      </c>
      <c r="G81">
        <v>1</v>
      </c>
      <c r="H81">
        <v>63.36</v>
      </c>
      <c r="I81">
        <f>SUMIFS(order_details!$G$1:$G$2156,order_details!$A$1:$A$2156,orders!A81)</f>
        <v>1810</v>
      </c>
      <c r="J81">
        <f t="shared" si="4"/>
        <v>1873.36</v>
      </c>
      <c r="K81" t="str">
        <f t="shared" si="5"/>
        <v>Oct</v>
      </c>
      <c r="L81" t="str">
        <f t="shared" si="6"/>
        <v>Fri</v>
      </c>
      <c r="M81" t="str">
        <f>IF(Orders[[#This Row],[Shipping Status]]="Delivered",TEXT(F81,"mmm"),"")</f>
        <v>Oct</v>
      </c>
      <c r="N81" t="str">
        <f>IF(Orders[[#This Row],[Shipping Status]]="Delivered",TEXT(F81,"ddd"),"")</f>
        <v>Mon</v>
      </c>
      <c r="O81" s="8">
        <f>IF(Orders[[#This Row],[Shipping Status]]="Delivered",DATEDIF(D81,F81,"d"),"")</f>
        <v>3</v>
      </c>
      <c r="P81" s="8">
        <f t="shared" si="7"/>
        <v>28</v>
      </c>
      <c r="Q81" s="8">
        <f>IF(Orders[[#This Row],[Shipping Status]]="Delivered",P81-O81,"")</f>
        <v>25</v>
      </c>
      <c r="R81" t="str" cm="1">
        <f t="array" ref="R81">_xlfn.XLOOKUP(Orders[[#This Row],[employeeID]],Employees[[#All],[employeeID]],Employees[[#All],[employeeName]],,0)</f>
        <v>Andrew Fuller</v>
      </c>
      <c r="S81" t="str" cm="1">
        <f t="array" ref="S81">_xlfn.XLOOKUP(Orders[[#This Row],[customerID]],Customers[[#All],[customerID]],Customers[[#All],[companyName]],,0)</f>
        <v>Folk och fä HB</v>
      </c>
      <c r="T81" t="str" cm="1">
        <f t="array" ref="T81">_xlfn.XLOOKUP(Orders[[#This Row],[shipperID]],Shippers[[#All],[shipperID]],Shippers[[#All],[companyName]],,0)</f>
        <v>Speedy Express</v>
      </c>
      <c r="U81" t="str">
        <f>IF(ISBLANK(Orders[[#This Row],[shippedDate]]),"Pending","Delivered")</f>
        <v>Delivered</v>
      </c>
    </row>
    <row r="82" spans="1:21" x14ac:dyDescent="0.25">
      <c r="A82">
        <v>10328</v>
      </c>
      <c r="B82" t="s">
        <v>55</v>
      </c>
      <c r="C82">
        <v>4</v>
      </c>
      <c r="D82" s="1">
        <v>41561</v>
      </c>
      <c r="E82" s="1">
        <v>41589</v>
      </c>
      <c r="F82" s="1">
        <v>41564</v>
      </c>
      <c r="G82">
        <v>3</v>
      </c>
      <c r="H82">
        <v>87.03</v>
      </c>
      <c r="I82">
        <f>SUMIFS(order_details!$G$1:$G$2156,order_details!$A$1:$A$2156,orders!A82)</f>
        <v>1168</v>
      </c>
      <c r="J82">
        <f t="shared" si="4"/>
        <v>1255.03</v>
      </c>
      <c r="K82" t="str">
        <f t="shared" si="5"/>
        <v>Oct</v>
      </c>
      <c r="L82" t="str">
        <f t="shared" si="6"/>
        <v>Mon</v>
      </c>
      <c r="M82" t="str">
        <f>IF(Orders[[#This Row],[Shipping Status]]="Delivered",TEXT(F82,"mmm"),"")</f>
        <v>Oct</v>
      </c>
      <c r="N82" t="str">
        <f>IF(Orders[[#This Row],[Shipping Status]]="Delivered",TEXT(F82,"ddd"),"")</f>
        <v>Thu</v>
      </c>
      <c r="O82" s="8">
        <f>IF(Orders[[#This Row],[Shipping Status]]="Delivered",DATEDIF(D82,F82,"d"),"")</f>
        <v>3</v>
      </c>
      <c r="P82" s="8">
        <f t="shared" si="7"/>
        <v>28</v>
      </c>
      <c r="Q82" s="8">
        <f>IF(Orders[[#This Row],[Shipping Status]]="Delivered",P82-O82,"")</f>
        <v>25</v>
      </c>
      <c r="R82" t="str" cm="1">
        <f t="array" ref="R82">_xlfn.XLOOKUP(Orders[[#This Row],[employeeID]],Employees[[#All],[employeeID]],Employees[[#All],[employeeName]],,0)</f>
        <v>Margaret Peacock</v>
      </c>
      <c r="S82" t="str" cm="1">
        <f t="array" ref="S82">_xlfn.XLOOKUP(Orders[[#This Row],[customerID]],Customers[[#All],[customerID]],Customers[[#All],[companyName]],,0)</f>
        <v>Furia Bacalhau e Frutos do Mar</v>
      </c>
      <c r="T82" t="str" cm="1">
        <f t="array" ref="T82">_xlfn.XLOOKUP(Orders[[#This Row],[shipperID]],Shippers[[#All],[shipperID]],Shippers[[#All],[companyName]],,0)</f>
        <v>Federal Shipping</v>
      </c>
      <c r="U82" t="str">
        <f>IF(ISBLANK(Orders[[#This Row],[shippedDate]]),"Pending","Delivered")</f>
        <v>Delivered</v>
      </c>
    </row>
    <row r="83" spans="1:21" x14ac:dyDescent="0.25">
      <c r="A83">
        <v>10329</v>
      </c>
      <c r="B83" t="s">
        <v>28</v>
      </c>
      <c r="C83">
        <v>4</v>
      </c>
      <c r="D83" s="1">
        <v>41562</v>
      </c>
      <c r="E83" s="1">
        <v>41604</v>
      </c>
      <c r="F83" s="1">
        <v>41570</v>
      </c>
      <c r="G83">
        <v>2</v>
      </c>
      <c r="H83">
        <v>191.67</v>
      </c>
      <c r="I83">
        <f>SUMIFS(order_details!$G$1:$G$2156,order_details!$A$1:$A$2156,orders!A83)</f>
        <v>4578.43</v>
      </c>
      <c r="J83">
        <f t="shared" si="4"/>
        <v>4770.1000000000004</v>
      </c>
      <c r="K83" t="str">
        <f t="shared" si="5"/>
        <v>Oct</v>
      </c>
      <c r="L83" t="str">
        <f t="shared" si="6"/>
        <v>Tue</v>
      </c>
      <c r="M83" t="str">
        <f>IF(Orders[[#This Row],[Shipping Status]]="Delivered",TEXT(F83,"mmm"),"")</f>
        <v>Oct</v>
      </c>
      <c r="N83" t="str">
        <f>IF(Orders[[#This Row],[Shipping Status]]="Delivered",TEXT(F83,"ddd"),"")</f>
        <v>Wed</v>
      </c>
      <c r="O83" s="8">
        <f>IF(Orders[[#This Row],[Shipping Status]]="Delivered",DATEDIF(D83,F83,"d"),"")</f>
        <v>8</v>
      </c>
      <c r="P83" s="8">
        <f t="shared" si="7"/>
        <v>42</v>
      </c>
      <c r="Q83" s="8">
        <f>IF(Orders[[#This Row],[Shipping Status]]="Delivered",P83-O83,"")</f>
        <v>34</v>
      </c>
      <c r="R83" t="str" cm="1">
        <f t="array" ref="R83">_xlfn.XLOOKUP(Orders[[#This Row],[employeeID]],Employees[[#All],[employeeID]],Employees[[#All],[employeeName]],,0)</f>
        <v>Margaret Peacock</v>
      </c>
      <c r="S83" t="str" cm="1">
        <f t="array" ref="S83">_xlfn.XLOOKUP(Orders[[#This Row],[customerID]],Customers[[#All],[customerID]],Customers[[#All],[companyName]],,0)</f>
        <v>Split Rail Beer &amp; Ale</v>
      </c>
      <c r="T83" t="str" cm="1">
        <f t="array" ref="T83">_xlfn.XLOOKUP(Orders[[#This Row],[shipperID]],Shippers[[#All],[shipperID]],Shippers[[#All],[companyName]],,0)</f>
        <v>United Package</v>
      </c>
      <c r="U83" t="str">
        <f>IF(ISBLANK(Orders[[#This Row],[shippedDate]]),"Pending","Delivered")</f>
        <v>Delivered</v>
      </c>
    </row>
    <row r="84" spans="1:21" x14ac:dyDescent="0.25">
      <c r="A84">
        <v>10330</v>
      </c>
      <c r="B84" t="s">
        <v>36</v>
      </c>
      <c r="C84">
        <v>3</v>
      </c>
      <c r="D84" s="1">
        <v>41563</v>
      </c>
      <c r="E84" s="1">
        <v>41591</v>
      </c>
      <c r="F84" s="1">
        <v>41575</v>
      </c>
      <c r="G84">
        <v>1</v>
      </c>
      <c r="H84">
        <v>12.75</v>
      </c>
      <c r="I84">
        <f>SUMIFS(order_details!$G$1:$G$2156,order_details!$A$1:$A$2156,orders!A84)</f>
        <v>1649</v>
      </c>
      <c r="J84">
        <f t="shared" si="4"/>
        <v>1661.75</v>
      </c>
      <c r="K84" t="str">
        <f t="shared" si="5"/>
        <v>Oct</v>
      </c>
      <c r="L84" t="str">
        <f t="shared" si="6"/>
        <v>Wed</v>
      </c>
      <c r="M84" t="str">
        <f>IF(Orders[[#This Row],[Shipping Status]]="Delivered",TEXT(F84,"mmm"),"")</f>
        <v>Oct</v>
      </c>
      <c r="N84" t="str">
        <f>IF(Orders[[#This Row],[Shipping Status]]="Delivered",TEXT(F84,"ddd"),"")</f>
        <v>Mon</v>
      </c>
      <c r="O84" s="8">
        <f>IF(Orders[[#This Row],[Shipping Status]]="Delivered",DATEDIF(D84,F84,"d"),"")</f>
        <v>12</v>
      </c>
      <c r="P84" s="8">
        <f t="shared" si="7"/>
        <v>28</v>
      </c>
      <c r="Q84" s="8">
        <f>IF(Orders[[#This Row],[Shipping Status]]="Delivered",P84-O84,"")</f>
        <v>16</v>
      </c>
      <c r="R84" t="str" cm="1">
        <f t="array" ref="R84">_xlfn.XLOOKUP(Orders[[#This Row],[employeeID]],Employees[[#All],[employeeID]],Employees[[#All],[employeeName]],,0)</f>
        <v>Janet Leverling</v>
      </c>
      <c r="S84" t="str" cm="1">
        <f t="array" ref="S84">_xlfn.XLOOKUP(Orders[[#This Row],[customerID]],Customers[[#All],[customerID]],Customers[[#All],[companyName]],,0)</f>
        <v>LILA-Supermercado</v>
      </c>
      <c r="T84" t="str" cm="1">
        <f t="array" ref="T84">_xlfn.XLOOKUP(Orders[[#This Row],[shipperID]],Shippers[[#All],[shipperID]],Shippers[[#All],[companyName]],,0)</f>
        <v>Speedy Express</v>
      </c>
      <c r="U84" t="str">
        <f>IF(ISBLANK(Orders[[#This Row],[shippedDate]]),"Pending","Delivered")</f>
        <v>Delivered</v>
      </c>
    </row>
    <row r="85" spans="1:21" x14ac:dyDescent="0.25">
      <c r="A85">
        <v>10331</v>
      </c>
      <c r="B85" t="s">
        <v>56</v>
      </c>
      <c r="C85">
        <v>9</v>
      </c>
      <c r="D85" s="1">
        <v>41563</v>
      </c>
      <c r="E85" s="1">
        <v>41605</v>
      </c>
      <c r="F85" s="1">
        <v>41568</v>
      </c>
      <c r="G85">
        <v>1</v>
      </c>
      <c r="H85">
        <v>10.19</v>
      </c>
      <c r="I85">
        <f>SUMIFS(order_details!$G$1:$G$2156,order_details!$A$1:$A$2156,orders!A85)</f>
        <v>88.5</v>
      </c>
      <c r="J85">
        <f t="shared" si="4"/>
        <v>98.69</v>
      </c>
      <c r="K85" t="str">
        <f t="shared" si="5"/>
        <v>Oct</v>
      </c>
      <c r="L85" t="str">
        <f t="shared" si="6"/>
        <v>Wed</v>
      </c>
      <c r="M85" t="str">
        <f>IF(Orders[[#This Row],[Shipping Status]]="Delivered",TEXT(F85,"mmm"),"")</f>
        <v>Oct</v>
      </c>
      <c r="N85" t="str">
        <f>IF(Orders[[#This Row],[Shipping Status]]="Delivered",TEXT(F85,"ddd"),"")</f>
        <v>Mon</v>
      </c>
      <c r="O85" s="8">
        <f>IF(Orders[[#This Row],[Shipping Status]]="Delivered",DATEDIF(D85,F85,"d"),"")</f>
        <v>5</v>
      </c>
      <c r="P85" s="8">
        <f t="shared" si="7"/>
        <v>42</v>
      </c>
      <c r="Q85" s="8">
        <f>IF(Orders[[#This Row],[Shipping Status]]="Delivered",P85-O85,"")</f>
        <v>37</v>
      </c>
      <c r="R85" t="str" cm="1">
        <f t="array" ref="R85">_xlfn.XLOOKUP(Orders[[#This Row],[employeeID]],Employees[[#All],[employeeID]],Employees[[#All],[employeeName]],,0)</f>
        <v>Anne Dodsworth</v>
      </c>
      <c r="S85" t="str" cm="1">
        <f t="array" ref="S85">_xlfn.XLOOKUP(Orders[[#This Row],[customerID]],Customers[[#All],[customerID]],Customers[[#All],[companyName]],,0)</f>
        <v>Bon app'</v>
      </c>
      <c r="T85" t="str" cm="1">
        <f t="array" ref="T85">_xlfn.XLOOKUP(Orders[[#This Row],[shipperID]],Shippers[[#All],[shipperID]],Shippers[[#All],[companyName]],,0)</f>
        <v>Speedy Express</v>
      </c>
      <c r="U85" t="str">
        <f>IF(ISBLANK(Orders[[#This Row],[shippedDate]]),"Pending","Delivered")</f>
        <v>Delivered</v>
      </c>
    </row>
    <row r="86" spans="1:21" x14ac:dyDescent="0.25">
      <c r="A86">
        <v>10332</v>
      </c>
      <c r="B86" t="s">
        <v>57</v>
      </c>
      <c r="C86">
        <v>3</v>
      </c>
      <c r="D86" s="1">
        <v>41564</v>
      </c>
      <c r="E86" s="1">
        <v>41606</v>
      </c>
      <c r="F86" s="1">
        <v>41568</v>
      </c>
      <c r="G86">
        <v>2</v>
      </c>
      <c r="H86">
        <v>52.84</v>
      </c>
      <c r="I86">
        <f>SUMIFS(order_details!$G$1:$G$2156,order_details!$A$1:$A$2156,orders!A86)</f>
        <v>1786.8799999999999</v>
      </c>
      <c r="J86">
        <f t="shared" si="4"/>
        <v>1839.7199999999998</v>
      </c>
      <c r="K86" t="str">
        <f t="shared" si="5"/>
        <v>Oct</v>
      </c>
      <c r="L86" t="str">
        <f t="shared" si="6"/>
        <v>Thu</v>
      </c>
      <c r="M86" t="str">
        <f>IF(Orders[[#This Row],[Shipping Status]]="Delivered",TEXT(F86,"mmm"),"")</f>
        <v>Oct</v>
      </c>
      <c r="N86" t="str">
        <f>IF(Orders[[#This Row],[Shipping Status]]="Delivered",TEXT(F86,"ddd"),"")</f>
        <v>Mon</v>
      </c>
      <c r="O86" s="8">
        <f>IF(Orders[[#This Row],[Shipping Status]]="Delivered",DATEDIF(D86,F86,"d"),"")</f>
        <v>4</v>
      </c>
      <c r="P86" s="8">
        <f t="shared" si="7"/>
        <v>42</v>
      </c>
      <c r="Q86" s="8">
        <f>IF(Orders[[#This Row],[Shipping Status]]="Delivered",P86-O86,"")</f>
        <v>38</v>
      </c>
      <c r="R86" t="str" cm="1">
        <f t="array" ref="R86">_xlfn.XLOOKUP(Orders[[#This Row],[employeeID]],Employees[[#All],[employeeID]],Employees[[#All],[employeeName]],,0)</f>
        <v>Janet Leverling</v>
      </c>
      <c r="S86" t="str" cm="1">
        <f t="array" ref="S86">_xlfn.XLOOKUP(Orders[[#This Row],[customerID]],Customers[[#All],[customerID]],Customers[[#All],[companyName]],,0)</f>
        <v>Mère Paillarde</v>
      </c>
      <c r="T86" t="str" cm="1">
        <f t="array" ref="T86">_xlfn.XLOOKUP(Orders[[#This Row],[shipperID]],Shippers[[#All],[shipperID]],Shippers[[#All],[companyName]],,0)</f>
        <v>United Package</v>
      </c>
      <c r="U86" t="str">
        <f>IF(ISBLANK(Orders[[#This Row],[shippedDate]]),"Pending","Delivered")</f>
        <v>Delivered</v>
      </c>
    </row>
    <row r="87" spans="1:21" x14ac:dyDescent="0.25">
      <c r="A87">
        <v>10333</v>
      </c>
      <c r="B87" t="s">
        <v>24</v>
      </c>
      <c r="C87">
        <v>5</v>
      </c>
      <c r="D87" s="1">
        <v>41565</v>
      </c>
      <c r="E87" s="1">
        <v>41593</v>
      </c>
      <c r="F87" s="1">
        <v>41572</v>
      </c>
      <c r="G87">
        <v>3</v>
      </c>
      <c r="H87">
        <v>0.59</v>
      </c>
      <c r="I87">
        <f>SUMIFS(order_details!$G$1:$G$2156,order_details!$A$1:$A$2156,orders!A87)</f>
        <v>877.2</v>
      </c>
      <c r="J87">
        <f t="shared" si="4"/>
        <v>877.79000000000008</v>
      </c>
      <c r="K87" t="str">
        <f t="shared" si="5"/>
        <v>Oct</v>
      </c>
      <c r="L87" t="str">
        <f t="shared" si="6"/>
        <v>Fri</v>
      </c>
      <c r="M87" t="str">
        <f>IF(Orders[[#This Row],[Shipping Status]]="Delivered",TEXT(F87,"mmm"),"")</f>
        <v>Oct</v>
      </c>
      <c r="N87" t="str">
        <f>IF(Orders[[#This Row],[Shipping Status]]="Delivered",TEXT(F87,"ddd"),"")</f>
        <v>Fri</v>
      </c>
      <c r="O87" s="8">
        <f>IF(Orders[[#This Row],[Shipping Status]]="Delivered",DATEDIF(D87,F87,"d"),"")</f>
        <v>7</v>
      </c>
      <c r="P87" s="8">
        <f t="shared" si="7"/>
        <v>28</v>
      </c>
      <c r="Q87" s="8">
        <f>IF(Orders[[#This Row],[Shipping Status]]="Delivered",P87-O87,"")</f>
        <v>21</v>
      </c>
      <c r="R87" t="str" cm="1">
        <f t="array" ref="R87">_xlfn.XLOOKUP(Orders[[#This Row],[employeeID]],Employees[[#All],[employeeID]],Employees[[#All],[employeeName]],,0)</f>
        <v>Steven Buchanan</v>
      </c>
      <c r="S87" t="str" cm="1">
        <f t="array" ref="S87">_xlfn.XLOOKUP(Orders[[#This Row],[customerID]],Customers[[#All],[customerID]],Customers[[#All],[companyName]],,0)</f>
        <v>Wartian Herkku</v>
      </c>
      <c r="T87" t="str" cm="1">
        <f t="array" ref="T87">_xlfn.XLOOKUP(Orders[[#This Row],[shipperID]],Shippers[[#All],[shipperID]],Shippers[[#All],[companyName]],,0)</f>
        <v>Federal Shipping</v>
      </c>
      <c r="U87" t="str">
        <f>IF(ISBLANK(Orders[[#This Row],[shippedDate]]),"Pending","Delivered")</f>
        <v>Delivered</v>
      </c>
    </row>
    <row r="88" spans="1:21" x14ac:dyDescent="0.25">
      <c r="A88">
        <v>10334</v>
      </c>
      <c r="B88" t="s">
        <v>11</v>
      </c>
      <c r="C88">
        <v>8</v>
      </c>
      <c r="D88" s="1">
        <v>41568</v>
      </c>
      <c r="E88" s="1">
        <v>41596</v>
      </c>
      <c r="F88" s="1">
        <v>41575</v>
      </c>
      <c r="G88">
        <v>2</v>
      </c>
      <c r="H88">
        <v>8.56</v>
      </c>
      <c r="I88">
        <f>SUMIFS(order_details!$G$1:$G$2156,order_details!$A$1:$A$2156,orders!A88)</f>
        <v>144.80000000000001</v>
      </c>
      <c r="J88">
        <f t="shared" si="4"/>
        <v>153.36000000000001</v>
      </c>
      <c r="K88" t="str">
        <f t="shared" si="5"/>
        <v>Oct</v>
      </c>
      <c r="L88" t="str">
        <f t="shared" si="6"/>
        <v>Mon</v>
      </c>
      <c r="M88" t="str">
        <f>IF(Orders[[#This Row],[Shipping Status]]="Delivered",TEXT(F88,"mmm"),"")</f>
        <v>Oct</v>
      </c>
      <c r="N88" t="str">
        <f>IF(Orders[[#This Row],[Shipping Status]]="Delivered",TEXT(F88,"ddd"),"")</f>
        <v>Mon</v>
      </c>
      <c r="O88" s="8">
        <f>IF(Orders[[#This Row],[Shipping Status]]="Delivered",DATEDIF(D88,F88,"d"),"")</f>
        <v>7</v>
      </c>
      <c r="P88" s="8">
        <f t="shared" si="7"/>
        <v>28</v>
      </c>
      <c r="Q88" s="8">
        <f>IF(Orders[[#This Row],[Shipping Status]]="Delivered",P88-O88,"")</f>
        <v>21</v>
      </c>
      <c r="R88" t="str" cm="1">
        <f t="array" ref="R88">_xlfn.XLOOKUP(Orders[[#This Row],[employeeID]],Employees[[#All],[employeeID]],Employees[[#All],[employeeName]],,0)</f>
        <v>Laura Callahan</v>
      </c>
      <c r="S88" t="str" cm="1">
        <f t="array" ref="S88">_xlfn.XLOOKUP(Orders[[#This Row],[customerID]],Customers[[#All],[customerID]],Customers[[#All],[companyName]],,0)</f>
        <v>Victuailles en stock</v>
      </c>
      <c r="T88" t="str" cm="1">
        <f t="array" ref="T88">_xlfn.XLOOKUP(Orders[[#This Row],[shipperID]],Shippers[[#All],[shipperID]],Shippers[[#All],[companyName]],,0)</f>
        <v>United Package</v>
      </c>
      <c r="U88" t="str">
        <f>IF(ISBLANK(Orders[[#This Row],[shippedDate]]),"Pending","Delivered")</f>
        <v>Delivered</v>
      </c>
    </row>
    <row r="89" spans="1:21" x14ac:dyDescent="0.25">
      <c r="A89">
        <v>10335</v>
      </c>
      <c r="B89" t="s">
        <v>42</v>
      </c>
      <c r="C89">
        <v>7</v>
      </c>
      <c r="D89" s="1">
        <v>41569</v>
      </c>
      <c r="E89" s="1">
        <v>41597</v>
      </c>
      <c r="F89" s="1">
        <v>41571</v>
      </c>
      <c r="G89">
        <v>2</v>
      </c>
      <c r="H89">
        <v>42.11</v>
      </c>
      <c r="I89">
        <f>SUMIFS(order_details!$G$1:$G$2156,order_details!$A$1:$A$2156,orders!A89)</f>
        <v>2036.1599999999999</v>
      </c>
      <c r="J89">
        <f t="shared" si="4"/>
        <v>2078.27</v>
      </c>
      <c r="K89" t="str">
        <f t="shared" si="5"/>
        <v>Oct</v>
      </c>
      <c r="L89" t="str">
        <f t="shared" si="6"/>
        <v>Tue</v>
      </c>
      <c r="M89" t="str">
        <f>IF(Orders[[#This Row],[Shipping Status]]="Delivered",TEXT(F89,"mmm"),"")</f>
        <v>Oct</v>
      </c>
      <c r="N89" t="str">
        <f>IF(Orders[[#This Row],[Shipping Status]]="Delivered",TEXT(F89,"ddd"),"")</f>
        <v>Thu</v>
      </c>
      <c r="O89" s="8">
        <f>IF(Orders[[#This Row],[Shipping Status]]="Delivered",DATEDIF(D89,F89,"d"),"")</f>
        <v>2</v>
      </c>
      <c r="P89" s="8">
        <f t="shared" si="7"/>
        <v>28</v>
      </c>
      <c r="Q89" s="8">
        <f>IF(Orders[[#This Row],[Shipping Status]]="Delivered",P89-O89,"")</f>
        <v>26</v>
      </c>
      <c r="R89" t="str" cm="1">
        <f t="array" ref="R89">_xlfn.XLOOKUP(Orders[[#This Row],[employeeID]],Employees[[#All],[employeeID]],Employees[[#All],[employeeName]],,0)</f>
        <v>Robert King</v>
      </c>
      <c r="S89" t="str" cm="1">
        <f t="array" ref="S89">_xlfn.XLOOKUP(Orders[[#This Row],[customerID]],Customers[[#All],[customerID]],Customers[[#All],[companyName]],,0)</f>
        <v>Hungry Owl All-Night Grocers</v>
      </c>
      <c r="T89" t="str" cm="1">
        <f t="array" ref="T89">_xlfn.XLOOKUP(Orders[[#This Row],[shipperID]],Shippers[[#All],[shipperID]],Shippers[[#All],[companyName]],,0)</f>
        <v>United Package</v>
      </c>
      <c r="U89" t="str">
        <f>IF(ISBLANK(Orders[[#This Row],[shippedDate]]),"Pending","Delivered")</f>
        <v>Delivered</v>
      </c>
    </row>
    <row r="90" spans="1:21" x14ac:dyDescent="0.25">
      <c r="A90">
        <v>10336</v>
      </c>
      <c r="B90" t="s">
        <v>58</v>
      </c>
      <c r="C90">
        <v>7</v>
      </c>
      <c r="D90" s="1">
        <v>41570</v>
      </c>
      <c r="E90" s="1">
        <v>41598</v>
      </c>
      <c r="F90" s="1">
        <v>41572</v>
      </c>
      <c r="G90">
        <v>2</v>
      </c>
      <c r="H90">
        <v>15.51</v>
      </c>
      <c r="I90">
        <f>SUMIFS(order_details!$G$1:$G$2156,order_details!$A$1:$A$2156,orders!A90)</f>
        <v>285.12</v>
      </c>
      <c r="J90">
        <f t="shared" si="4"/>
        <v>300.63</v>
      </c>
      <c r="K90" t="str">
        <f t="shared" si="5"/>
        <v>Oct</v>
      </c>
      <c r="L90" t="str">
        <f t="shared" si="6"/>
        <v>Wed</v>
      </c>
      <c r="M90" t="str">
        <f>IF(Orders[[#This Row],[Shipping Status]]="Delivered",TEXT(F90,"mmm"),"")</f>
        <v>Oct</v>
      </c>
      <c r="N90" t="str">
        <f>IF(Orders[[#This Row],[Shipping Status]]="Delivered",TEXT(F90,"ddd"),"")</f>
        <v>Fri</v>
      </c>
      <c r="O90" s="8">
        <f>IF(Orders[[#This Row],[Shipping Status]]="Delivered",DATEDIF(D90,F90,"d"),"")</f>
        <v>2</v>
      </c>
      <c r="P90" s="8">
        <f t="shared" si="7"/>
        <v>28</v>
      </c>
      <c r="Q90" s="8">
        <f>IF(Orders[[#This Row],[Shipping Status]]="Delivered",P90-O90,"")</f>
        <v>26</v>
      </c>
      <c r="R90" t="str" cm="1">
        <f t="array" ref="R90">_xlfn.XLOOKUP(Orders[[#This Row],[employeeID]],Employees[[#All],[employeeID]],Employees[[#All],[employeeName]],,0)</f>
        <v>Robert King</v>
      </c>
      <c r="S90" t="str" cm="1">
        <f t="array" ref="S90">_xlfn.XLOOKUP(Orders[[#This Row],[customerID]],Customers[[#All],[customerID]],Customers[[#All],[companyName]],,0)</f>
        <v>Princesa Isabel Vinhos</v>
      </c>
      <c r="T90" t="str" cm="1">
        <f t="array" ref="T90">_xlfn.XLOOKUP(Orders[[#This Row],[shipperID]],Shippers[[#All],[shipperID]],Shippers[[#All],[companyName]],,0)</f>
        <v>United Package</v>
      </c>
      <c r="U90" t="str">
        <f>IF(ISBLANK(Orders[[#This Row],[shippedDate]]),"Pending","Delivered")</f>
        <v>Delivered</v>
      </c>
    </row>
    <row r="91" spans="1:21" x14ac:dyDescent="0.25">
      <c r="A91">
        <v>10337</v>
      </c>
      <c r="B91" t="s">
        <v>25</v>
      </c>
      <c r="C91">
        <v>4</v>
      </c>
      <c r="D91" s="1">
        <v>41571</v>
      </c>
      <c r="E91" s="1">
        <v>41599</v>
      </c>
      <c r="F91" s="1">
        <v>41576</v>
      </c>
      <c r="G91">
        <v>3</v>
      </c>
      <c r="H91">
        <v>108.26</v>
      </c>
      <c r="I91">
        <f>SUMIFS(order_details!$G$1:$G$2156,order_details!$A$1:$A$2156,orders!A91)</f>
        <v>2467</v>
      </c>
      <c r="J91">
        <f t="shared" si="4"/>
        <v>2575.2600000000002</v>
      </c>
      <c r="K91" t="str">
        <f t="shared" si="5"/>
        <v>Oct</v>
      </c>
      <c r="L91" t="str">
        <f t="shared" si="6"/>
        <v>Thu</v>
      </c>
      <c r="M91" t="str">
        <f>IF(Orders[[#This Row],[Shipping Status]]="Delivered",TEXT(F91,"mmm"),"")</f>
        <v>Oct</v>
      </c>
      <c r="N91" t="str">
        <f>IF(Orders[[#This Row],[Shipping Status]]="Delivered",TEXT(F91,"ddd"),"")</f>
        <v>Tue</v>
      </c>
      <c r="O91" s="8">
        <f>IF(Orders[[#This Row],[Shipping Status]]="Delivered",DATEDIF(D91,F91,"d"),"")</f>
        <v>5</v>
      </c>
      <c r="P91" s="8">
        <f t="shared" si="7"/>
        <v>28</v>
      </c>
      <c r="Q91" s="8">
        <f>IF(Orders[[#This Row],[Shipping Status]]="Delivered",P91-O91,"")</f>
        <v>23</v>
      </c>
      <c r="R91" t="str" cm="1">
        <f t="array" ref="R91">_xlfn.XLOOKUP(Orders[[#This Row],[employeeID]],Employees[[#All],[employeeID]],Employees[[#All],[employeeName]],,0)</f>
        <v>Margaret Peacock</v>
      </c>
      <c r="S91" t="str" cm="1">
        <f t="array" ref="S91">_xlfn.XLOOKUP(Orders[[#This Row],[customerID]],Customers[[#All],[customerID]],Customers[[#All],[companyName]],,0)</f>
        <v>Frankenversand</v>
      </c>
      <c r="T91" t="str" cm="1">
        <f t="array" ref="T91">_xlfn.XLOOKUP(Orders[[#This Row],[shipperID]],Shippers[[#All],[shipperID]],Shippers[[#All],[companyName]],,0)</f>
        <v>Federal Shipping</v>
      </c>
      <c r="U91" t="str">
        <f>IF(ISBLANK(Orders[[#This Row],[shippedDate]]),"Pending","Delivered")</f>
        <v>Delivered</v>
      </c>
    </row>
    <row r="92" spans="1:21" x14ac:dyDescent="0.25">
      <c r="A92">
        <v>10338</v>
      </c>
      <c r="B92" t="s">
        <v>45</v>
      </c>
      <c r="C92">
        <v>4</v>
      </c>
      <c r="D92" s="1">
        <v>41572</v>
      </c>
      <c r="E92" s="1">
        <v>41600</v>
      </c>
      <c r="F92" s="1">
        <v>41576</v>
      </c>
      <c r="G92">
        <v>3</v>
      </c>
      <c r="H92">
        <v>84.21</v>
      </c>
      <c r="I92">
        <f>SUMIFS(order_details!$G$1:$G$2156,order_details!$A$1:$A$2156,orders!A92)</f>
        <v>934.5</v>
      </c>
      <c r="J92">
        <f t="shared" si="4"/>
        <v>1018.71</v>
      </c>
      <c r="K92" t="str">
        <f t="shared" si="5"/>
        <v>Oct</v>
      </c>
      <c r="L92" t="str">
        <f t="shared" si="6"/>
        <v>Fri</v>
      </c>
      <c r="M92" t="str">
        <f>IF(Orders[[#This Row],[Shipping Status]]="Delivered",TEXT(F92,"mmm"),"")</f>
        <v>Oct</v>
      </c>
      <c r="N92" t="str">
        <f>IF(Orders[[#This Row],[Shipping Status]]="Delivered",TEXT(F92,"ddd"),"")</f>
        <v>Tue</v>
      </c>
      <c r="O92" s="8">
        <f>IF(Orders[[#This Row],[Shipping Status]]="Delivered",DATEDIF(D92,F92,"d"),"")</f>
        <v>4</v>
      </c>
      <c r="P92" s="8">
        <f t="shared" si="7"/>
        <v>28</v>
      </c>
      <c r="Q92" s="8">
        <f>IF(Orders[[#This Row],[Shipping Status]]="Delivered",P92-O92,"")</f>
        <v>24</v>
      </c>
      <c r="R92" t="str" cm="1">
        <f t="array" ref="R92">_xlfn.XLOOKUP(Orders[[#This Row],[employeeID]],Employees[[#All],[employeeID]],Employees[[#All],[employeeName]],,0)</f>
        <v>Margaret Peacock</v>
      </c>
      <c r="S92" t="str" cm="1">
        <f t="array" ref="S92">_xlfn.XLOOKUP(Orders[[#This Row],[customerID]],Customers[[#All],[customerID]],Customers[[#All],[companyName]],,0)</f>
        <v>Old World Delicatessen</v>
      </c>
      <c r="T92" t="str" cm="1">
        <f t="array" ref="T92">_xlfn.XLOOKUP(Orders[[#This Row],[shipperID]],Shippers[[#All],[shipperID]],Shippers[[#All],[companyName]],,0)</f>
        <v>Federal Shipping</v>
      </c>
      <c r="U92" t="str">
        <f>IF(ISBLANK(Orders[[#This Row],[shippedDate]]),"Pending","Delivered")</f>
        <v>Delivered</v>
      </c>
    </row>
    <row r="93" spans="1:21" x14ac:dyDescent="0.25">
      <c r="A93">
        <v>10339</v>
      </c>
      <c r="B93" t="s">
        <v>57</v>
      </c>
      <c r="C93">
        <v>2</v>
      </c>
      <c r="D93" s="1">
        <v>41575</v>
      </c>
      <c r="E93" s="1">
        <v>41603</v>
      </c>
      <c r="F93" s="1">
        <v>41582</v>
      </c>
      <c r="G93">
        <v>2</v>
      </c>
      <c r="H93">
        <v>15.66</v>
      </c>
      <c r="I93">
        <f>SUMIFS(order_details!$G$1:$G$2156,order_details!$A$1:$A$2156,orders!A93)</f>
        <v>3354</v>
      </c>
      <c r="J93">
        <f t="shared" si="4"/>
        <v>3369.66</v>
      </c>
      <c r="K93" t="str">
        <f t="shared" si="5"/>
        <v>Oct</v>
      </c>
      <c r="L93" t="str">
        <f t="shared" si="6"/>
        <v>Mon</v>
      </c>
      <c r="M93" t="str">
        <f>IF(Orders[[#This Row],[Shipping Status]]="Delivered",TEXT(F93,"mmm"),"")</f>
        <v>Nov</v>
      </c>
      <c r="N93" t="str">
        <f>IF(Orders[[#This Row],[Shipping Status]]="Delivered",TEXT(F93,"ddd"),"")</f>
        <v>Mon</v>
      </c>
      <c r="O93" s="8">
        <f>IF(Orders[[#This Row],[Shipping Status]]="Delivered",DATEDIF(D93,F93,"d"),"")</f>
        <v>7</v>
      </c>
      <c r="P93" s="8">
        <f t="shared" si="7"/>
        <v>28</v>
      </c>
      <c r="Q93" s="8">
        <f>IF(Orders[[#This Row],[Shipping Status]]="Delivered",P93-O93,"")</f>
        <v>21</v>
      </c>
      <c r="R93" t="str" cm="1">
        <f t="array" ref="R93">_xlfn.XLOOKUP(Orders[[#This Row],[employeeID]],Employees[[#All],[employeeID]],Employees[[#All],[employeeName]],,0)</f>
        <v>Andrew Fuller</v>
      </c>
      <c r="S93" t="str" cm="1">
        <f t="array" ref="S93">_xlfn.XLOOKUP(Orders[[#This Row],[customerID]],Customers[[#All],[customerID]],Customers[[#All],[companyName]],,0)</f>
        <v>Mère Paillarde</v>
      </c>
      <c r="T93" t="str" cm="1">
        <f t="array" ref="T93">_xlfn.XLOOKUP(Orders[[#This Row],[shipperID]],Shippers[[#All],[shipperID]],Shippers[[#All],[companyName]],,0)</f>
        <v>United Package</v>
      </c>
      <c r="U93" t="str">
        <f>IF(ISBLANK(Orders[[#This Row],[shippedDate]]),"Pending","Delivered")</f>
        <v>Delivered</v>
      </c>
    </row>
    <row r="94" spans="1:21" x14ac:dyDescent="0.25">
      <c r="A94">
        <v>10340</v>
      </c>
      <c r="B94" t="s">
        <v>56</v>
      </c>
      <c r="C94">
        <v>1</v>
      </c>
      <c r="D94" s="1">
        <v>41576</v>
      </c>
      <c r="E94" s="1">
        <v>41604</v>
      </c>
      <c r="F94" s="1">
        <v>41586</v>
      </c>
      <c r="G94">
        <v>3</v>
      </c>
      <c r="H94">
        <v>166.31</v>
      </c>
      <c r="I94">
        <f>SUMIFS(order_details!$G$1:$G$2156,order_details!$A$1:$A$2156,orders!A94)</f>
        <v>2436.1799999999998</v>
      </c>
      <c r="J94">
        <f t="shared" si="4"/>
        <v>2602.4899999999998</v>
      </c>
      <c r="K94" t="str">
        <f t="shared" si="5"/>
        <v>Oct</v>
      </c>
      <c r="L94" t="str">
        <f t="shared" si="6"/>
        <v>Tue</v>
      </c>
      <c r="M94" t="str">
        <f>IF(Orders[[#This Row],[Shipping Status]]="Delivered",TEXT(F94,"mmm"),"")</f>
        <v>Nov</v>
      </c>
      <c r="N94" t="str">
        <f>IF(Orders[[#This Row],[Shipping Status]]="Delivered",TEXT(F94,"ddd"),"")</f>
        <v>Fri</v>
      </c>
      <c r="O94" s="8">
        <f>IF(Orders[[#This Row],[Shipping Status]]="Delivered",DATEDIF(D94,F94,"d"),"")</f>
        <v>10</v>
      </c>
      <c r="P94" s="8">
        <f t="shared" si="7"/>
        <v>28</v>
      </c>
      <c r="Q94" s="8">
        <f>IF(Orders[[#This Row],[Shipping Status]]="Delivered",P94-O94,"")</f>
        <v>18</v>
      </c>
      <c r="R94" t="str" cm="1">
        <f t="array" ref="R94">_xlfn.XLOOKUP(Orders[[#This Row],[employeeID]],Employees[[#All],[employeeID]],Employees[[#All],[employeeName]],,0)</f>
        <v>Nancy Davolio</v>
      </c>
      <c r="S94" t="str" cm="1">
        <f t="array" ref="S94">_xlfn.XLOOKUP(Orders[[#This Row],[customerID]],Customers[[#All],[customerID]],Customers[[#All],[companyName]],,0)</f>
        <v>Bon app'</v>
      </c>
      <c r="T94" t="str" cm="1">
        <f t="array" ref="T94">_xlfn.XLOOKUP(Orders[[#This Row],[shipperID]],Shippers[[#All],[shipperID]],Shippers[[#All],[companyName]],,0)</f>
        <v>Federal Shipping</v>
      </c>
      <c r="U94" t="str">
        <f>IF(ISBLANK(Orders[[#This Row],[shippedDate]]),"Pending","Delivered")</f>
        <v>Delivered</v>
      </c>
    </row>
    <row r="95" spans="1:21" x14ac:dyDescent="0.25">
      <c r="A95">
        <v>10341</v>
      </c>
      <c r="B95" t="s">
        <v>59</v>
      </c>
      <c r="C95">
        <v>7</v>
      </c>
      <c r="D95" s="1">
        <v>41576</v>
      </c>
      <c r="E95" s="1">
        <v>41604</v>
      </c>
      <c r="F95" s="1">
        <v>41583</v>
      </c>
      <c r="G95">
        <v>3</v>
      </c>
      <c r="H95">
        <v>26.78</v>
      </c>
      <c r="I95">
        <f>SUMIFS(order_details!$G$1:$G$2156,order_details!$A$1:$A$2156,orders!A95)</f>
        <v>352.59999999999997</v>
      </c>
      <c r="J95">
        <f t="shared" si="4"/>
        <v>379.38</v>
      </c>
      <c r="K95" t="str">
        <f t="shared" si="5"/>
        <v>Oct</v>
      </c>
      <c r="L95" t="str">
        <f t="shared" si="6"/>
        <v>Tue</v>
      </c>
      <c r="M95" t="str">
        <f>IF(Orders[[#This Row],[Shipping Status]]="Delivered",TEXT(F95,"mmm"),"")</f>
        <v>Nov</v>
      </c>
      <c r="N95" t="str">
        <f>IF(Orders[[#This Row],[Shipping Status]]="Delivered",TEXT(F95,"ddd"),"")</f>
        <v>Tue</v>
      </c>
      <c r="O95" s="8">
        <f>IF(Orders[[#This Row],[Shipping Status]]="Delivered",DATEDIF(D95,F95,"d"),"")</f>
        <v>7</v>
      </c>
      <c r="P95" s="8">
        <f t="shared" si="7"/>
        <v>28</v>
      </c>
      <c r="Q95" s="8">
        <f>IF(Orders[[#This Row],[Shipping Status]]="Delivered",P95-O95,"")</f>
        <v>21</v>
      </c>
      <c r="R95" t="str" cm="1">
        <f t="array" ref="R95">_xlfn.XLOOKUP(Orders[[#This Row],[employeeID]],Employees[[#All],[employeeID]],Employees[[#All],[employeeName]],,0)</f>
        <v>Robert King</v>
      </c>
      <c r="S95" t="str" cm="1">
        <f t="array" ref="S95">_xlfn.XLOOKUP(Orders[[#This Row],[customerID]],Customers[[#All],[customerID]],Customers[[#All],[companyName]],,0)</f>
        <v>Simons bistro</v>
      </c>
      <c r="T95" t="str" cm="1">
        <f t="array" ref="T95">_xlfn.XLOOKUP(Orders[[#This Row],[shipperID]],Shippers[[#All],[shipperID]],Shippers[[#All],[companyName]],,0)</f>
        <v>Federal Shipping</v>
      </c>
      <c r="U95" t="str">
        <f>IF(ISBLANK(Orders[[#This Row],[shippedDate]]),"Pending","Delivered")</f>
        <v>Delivered</v>
      </c>
    </row>
    <row r="96" spans="1:21" x14ac:dyDescent="0.25">
      <c r="A96">
        <v>10342</v>
      </c>
      <c r="B96" t="s">
        <v>25</v>
      </c>
      <c r="C96">
        <v>4</v>
      </c>
      <c r="D96" s="1">
        <v>41577</v>
      </c>
      <c r="E96" s="1">
        <v>41591</v>
      </c>
      <c r="F96" s="1">
        <v>41582</v>
      </c>
      <c r="G96">
        <v>2</v>
      </c>
      <c r="H96">
        <v>54.83</v>
      </c>
      <c r="I96">
        <f>SUMIFS(order_details!$G$1:$G$2156,order_details!$A$1:$A$2156,orders!A96)</f>
        <v>1840.64</v>
      </c>
      <c r="J96">
        <f t="shared" si="4"/>
        <v>1895.47</v>
      </c>
      <c r="K96" t="str">
        <f t="shared" si="5"/>
        <v>Oct</v>
      </c>
      <c r="L96" t="str">
        <f t="shared" si="6"/>
        <v>Wed</v>
      </c>
      <c r="M96" t="str">
        <f>IF(Orders[[#This Row],[Shipping Status]]="Delivered",TEXT(F96,"mmm"),"")</f>
        <v>Nov</v>
      </c>
      <c r="N96" t="str">
        <f>IF(Orders[[#This Row],[Shipping Status]]="Delivered",TEXT(F96,"ddd"),"")</f>
        <v>Mon</v>
      </c>
      <c r="O96" s="8">
        <f>IF(Orders[[#This Row],[Shipping Status]]="Delivered",DATEDIF(D96,F96,"d"),"")</f>
        <v>5</v>
      </c>
      <c r="P96" s="8">
        <f t="shared" si="7"/>
        <v>14</v>
      </c>
      <c r="Q96" s="8">
        <f>IF(Orders[[#This Row],[Shipping Status]]="Delivered",P96-O96,"")</f>
        <v>9</v>
      </c>
      <c r="R96" t="str" cm="1">
        <f t="array" ref="R96">_xlfn.XLOOKUP(Orders[[#This Row],[employeeID]],Employees[[#All],[employeeID]],Employees[[#All],[employeeName]],,0)</f>
        <v>Margaret Peacock</v>
      </c>
      <c r="S96" t="str" cm="1">
        <f t="array" ref="S96">_xlfn.XLOOKUP(Orders[[#This Row],[customerID]],Customers[[#All],[customerID]],Customers[[#All],[companyName]],,0)</f>
        <v>Frankenversand</v>
      </c>
      <c r="T96" t="str" cm="1">
        <f t="array" ref="T96">_xlfn.XLOOKUP(Orders[[#This Row],[shipperID]],Shippers[[#All],[shipperID]],Shippers[[#All],[companyName]],,0)</f>
        <v>United Package</v>
      </c>
      <c r="U96" t="str">
        <f>IF(ISBLANK(Orders[[#This Row],[shippedDate]]),"Pending","Delivered")</f>
        <v>Delivered</v>
      </c>
    </row>
    <row r="97" spans="1:21" x14ac:dyDescent="0.25">
      <c r="A97">
        <v>10343</v>
      </c>
      <c r="B97" t="s">
        <v>34</v>
      </c>
      <c r="C97">
        <v>4</v>
      </c>
      <c r="D97" s="1">
        <v>41578</v>
      </c>
      <c r="E97" s="1">
        <v>41606</v>
      </c>
      <c r="F97" s="1">
        <v>41584</v>
      </c>
      <c r="G97">
        <v>1</v>
      </c>
      <c r="H97">
        <v>110.37</v>
      </c>
      <c r="I97">
        <f>SUMIFS(order_details!$G$1:$G$2156,order_details!$A$1:$A$2156,orders!A97)</f>
        <v>1584</v>
      </c>
      <c r="J97">
        <f t="shared" si="4"/>
        <v>1694.37</v>
      </c>
      <c r="K97" t="str">
        <f t="shared" si="5"/>
        <v>Oct</v>
      </c>
      <c r="L97" t="str">
        <f t="shared" si="6"/>
        <v>Thu</v>
      </c>
      <c r="M97" t="str">
        <f>IF(Orders[[#This Row],[Shipping Status]]="Delivered",TEXT(F97,"mmm"),"")</f>
        <v>Nov</v>
      </c>
      <c r="N97" t="str">
        <f>IF(Orders[[#This Row],[Shipping Status]]="Delivered",TEXT(F97,"ddd"),"")</f>
        <v>Wed</v>
      </c>
      <c r="O97" s="8">
        <f>IF(Orders[[#This Row],[Shipping Status]]="Delivered",DATEDIF(D97,F97,"d"),"")</f>
        <v>6</v>
      </c>
      <c r="P97" s="8">
        <f t="shared" si="7"/>
        <v>28</v>
      </c>
      <c r="Q97" s="8">
        <f>IF(Orders[[#This Row],[Shipping Status]]="Delivered",P97-O97,"")</f>
        <v>22</v>
      </c>
      <c r="R97" t="str" cm="1">
        <f t="array" ref="R97">_xlfn.XLOOKUP(Orders[[#This Row],[employeeID]],Employees[[#All],[employeeID]],Employees[[#All],[employeeName]],,0)</f>
        <v>Margaret Peacock</v>
      </c>
      <c r="S97" t="str" cm="1">
        <f t="array" ref="S97">_xlfn.XLOOKUP(Orders[[#This Row],[customerID]],Customers[[#All],[customerID]],Customers[[#All],[companyName]],,0)</f>
        <v>Lehmanns Marktstand</v>
      </c>
      <c r="T97" t="str" cm="1">
        <f t="array" ref="T97">_xlfn.XLOOKUP(Orders[[#This Row],[shipperID]],Shippers[[#All],[shipperID]],Shippers[[#All],[companyName]],,0)</f>
        <v>Speedy Express</v>
      </c>
      <c r="U97" t="str">
        <f>IF(ISBLANK(Orders[[#This Row],[shippedDate]]),"Pending","Delivered")</f>
        <v>Delivered</v>
      </c>
    </row>
    <row r="98" spans="1:21" x14ac:dyDescent="0.25">
      <c r="A98">
        <v>10344</v>
      </c>
      <c r="B98" t="s">
        <v>27</v>
      </c>
      <c r="C98">
        <v>4</v>
      </c>
      <c r="D98" s="1">
        <v>41579</v>
      </c>
      <c r="E98" s="1">
        <v>41607</v>
      </c>
      <c r="F98" s="1">
        <v>41583</v>
      </c>
      <c r="G98">
        <v>2</v>
      </c>
      <c r="H98">
        <v>23.29</v>
      </c>
      <c r="I98">
        <f>SUMIFS(order_details!$G$1:$G$2156,order_details!$A$1:$A$2156,orders!A98)</f>
        <v>2296</v>
      </c>
      <c r="J98">
        <f t="shared" si="4"/>
        <v>2319.29</v>
      </c>
      <c r="K98" t="str">
        <f t="shared" si="5"/>
        <v>Nov</v>
      </c>
      <c r="L98" t="str">
        <f t="shared" si="6"/>
        <v>Fri</v>
      </c>
      <c r="M98" t="str">
        <f>IF(Orders[[#This Row],[Shipping Status]]="Delivered",TEXT(F98,"mmm"),"")</f>
        <v>Nov</v>
      </c>
      <c r="N98" t="str">
        <f>IF(Orders[[#This Row],[Shipping Status]]="Delivered",TEXT(F98,"ddd"),"")</f>
        <v>Tue</v>
      </c>
      <c r="O98" s="8">
        <f>IF(Orders[[#This Row],[Shipping Status]]="Delivered",DATEDIF(D98,F98,"d"),"")</f>
        <v>4</v>
      </c>
      <c r="P98" s="8">
        <f t="shared" si="7"/>
        <v>28</v>
      </c>
      <c r="Q98" s="8">
        <f>IF(Orders[[#This Row],[Shipping Status]]="Delivered",P98-O98,"")</f>
        <v>24</v>
      </c>
      <c r="R98" t="str" cm="1">
        <f t="array" ref="R98">_xlfn.XLOOKUP(Orders[[#This Row],[employeeID]],Employees[[#All],[employeeID]],Employees[[#All],[employeeName]],,0)</f>
        <v>Margaret Peacock</v>
      </c>
      <c r="S98" t="str" cm="1">
        <f t="array" ref="S98">_xlfn.XLOOKUP(Orders[[#This Row],[customerID]],Customers[[#All],[customerID]],Customers[[#All],[companyName]],,0)</f>
        <v>White Clover Markets</v>
      </c>
      <c r="T98" t="str" cm="1">
        <f t="array" ref="T98">_xlfn.XLOOKUP(Orders[[#This Row],[shipperID]],Shippers[[#All],[shipperID]],Shippers[[#All],[companyName]],,0)</f>
        <v>United Package</v>
      </c>
      <c r="U98" t="str">
        <f>IF(ISBLANK(Orders[[#This Row],[shippedDate]]),"Pending","Delivered")</f>
        <v>Delivered</v>
      </c>
    </row>
    <row r="99" spans="1:21" x14ac:dyDescent="0.25">
      <c r="A99">
        <v>10345</v>
      </c>
      <c r="B99" t="s">
        <v>29</v>
      </c>
      <c r="C99">
        <v>2</v>
      </c>
      <c r="D99" s="1">
        <v>41582</v>
      </c>
      <c r="E99" s="1">
        <v>41610</v>
      </c>
      <c r="F99" s="1">
        <v>41589</v>
      </c>
      <c r="G99">
        <v>2</v>
      </c>
      <c r="H99">
        <v>249.06</v>
      </c>
      <c r="I99">
        <f>SUMIFS(order_details!$G$1:$G$2156,order_details!$A$1:$A$2156,orders!A99)</f>
        <v>2924.8</v>
      </c>
      <c r="J99">
        <f t="shared" si="4"/>
        <v>3173.86</v>
      </c>
      <c r="K99" t="str">
        <f t="shared" si="5"/>
        <v>Nov</v>
      </c>
      <c r="L99" t="str">
        <f t="shared" si="6"/>
        <v>Mon</v>
      </c>
      <c r="M99" t="str">
        <f>IF(Orders[[#This Row],[Shipping Status]]="Delivered",TEXT(F99,"mmm"),"")</f>
        <v>Nov</v>
      </c>
      <c r="N99" t="str">
        <f>IF(Orders[[#This Row],[Shipping Status]]="Delivered",TEXT(F99,"ddd"),"")</f>
        <v>Mon</v>
      </c>
      <c r="O99" s="8">
        <f>IF(Orders[[#This Row],[Shipping Status]]="Delivered",DATEDIF(D99,F99,"d"),"")</f>
        <v>7</v>
      </c>
      <c r="P99" s="8">
        <f t="shared" si="7"/>
        <v>28</v>
      </c>
      <c r="Q99" s="8">
        <f>IF(Orders[[#This Row],[Shipping Status]]="Delivered",P99-O99,"")</f>
        <v>21</v>
      </c>
      <c r="R99" t="str" cm="1">
        <f t="array" ref="R99">_xlfn.XLOOKUP(Orders[[#This Row],[employeeID]],Employees[[#All],[employeeID]],Employees[[#All],[employeeName]],,0)</f>
        <v>Andrew Fuller</v>
      </c>
      <c r="S99" t="str" cm="1">
        <f t="array" ref="S99">_xlfn.XLOOKUP(Orders[[#This Row],[customerID]],Customers[[#All],[customerID]],Customers[[#All],[companyName]],,0)</f>
        <v>QUICK-Stop</v>
      </c>
      <c r="T99" t="str" cm="1">
        <f t="array" ref="T99">_xlfn.XLOOKUP(Orders[[#This Row],[shipperID]],Shippers[[#All],[shipperID]],Shippers[[#All],[companyName]],,0)</f>
        <v>United Package</v>
      </c>
      <c r="U99" t="str">
        <f>IF(ISBLANK(Orders[[#This Row],[shippedDate]]),"Pending","Delivered")</f>
        <v>Delivered</v>
      </c>
    </row>
    <row r="100" spans="1:21" x14ac:dyDescent="0.25">
      <c r="A100">
        <v>10346</v>
      </c>
      <c r="B100" t="s">
        <v>21</v>
      </c>
      <c r="C100">
        <v>3</v>
      </c>
      <c r="D100" s="1">
        <v>41583</v>
      </c>
      <c r="E100" s="1">
        <v>41625</v>
      </c>
      <c r="F100" s="1">
        <v>41586</v>
      </c>
      <c r="G100">
        <v>3</v>
      </c>
      <c r="H100">
        <v>142.08000000000001</v>
      </c>
      <c r="I100">
        <f>SUMIFS(order_details!$G$1:$G$2156,order_details!$A$1:$A$2156,orders!A100)</f>
        <v>1618.88</v>
      </c>
      <c r="J100">
        <f t="shared" si="4"/>
        <v>1760.96</v>
      </c>
      <c r="K100" t="str">
        <f t="shared" si="5"/>
        <v>Nov</v>
      </c>
      <c r="L100" t="str">
        <f t="shared" si="6"/>
        <v>Tue</v>
      </c>
      <c r="M100" t="str">
        <f>IF(Orders[[#This Row],[Shipping Status]]="Delivered",TEXT(F100,"mmm"),"")</f>
        <v>Nov</v>
      </c>
      <c r="N100" t="str">
        <f>IF(Orders[[#This Row],[Shipping Status]]="Delivered",TEXT(F100,"ddd"),"")</f>
        <v>Fri</v>
      </c>
      <c r="O100" s="8">
        <f>IF(Orders[[#This Row],[Shipping Status]]="Delivered",DATEDIF(D100,F100,"d"),"")</f>
        <v>3</v>
      </c>
      <c r="P100" s="8">
        <f t="shared" si="7"/>
        <v>42</v>
      </c>
      <c r="Q100" s="8">
        <f>IF(Orders[[#This Row],[Shipping Status]]="Delivered",P100-O100,"")</f>
        <v>39</v>
      </c>
      <c r="R100" t="str" cm="1">
        <f t="array" ref="R100">_xlfn.XLOOKUP(Orders[[#This Row],[employeeID]],Employees[[#All],[employeeID]],Employees[[#All],[employeeName]],,0)</f>
        <v>Janet Leverling</v>
      </c>
      <c r="S100" t="str" cm="1">
        <f t="array" ref="S100">_xlfn.XLOOKUP(Orders[[#This Row],[customerID]],Customers[[#All],[customerID]],Customers[[#All],[companyName]],,0)</f>
        <v>Rattlesnake Canyon Grocery</v>
      </c>
      <c r="T100" t="str" cm="1">
        <f t="array" ref="T100">_xlfn.XLOOKUP(Orders[[#This Row],[shipperID]],Shippers[[#All],[shipperID]],Shippers[[#All],[companyName]],,0)</f>
        <v>Federal Shipping</v>
      </c>
      <c r="U100" t="str">
        <f>IF(ISBLANK(Orders[[#This Row],[shippedDate]]),"Pending","Delivered")</f>
        <v>Delivered</v>
      </c>
    </row>
    <row r="101" spans="1:21" x14ac:dyDescent="0.25">
      <c r="A101">
        <v>10347</v>
      </c>
      <c r="B101" t="s">
        <v>60</v>
      </c>
      <c r="C101">
        <v>4</v>
      </c>
      <c r="D101" s="1">
        <v>41584</v>
      </c>
      <c r="E101" s="1">
        <v>41612</v>
      </c>
      <c r="F101" s="1">
        <v>41586</v>
      </c>
      <c r="G101">
        <v>3</v>
      </c>
      <c r="H101">
        <v>3.1</v>
      </c>
      <c r="I101">
        <f>SUMIFS(order_details!$G$1:$G$2156,order_details!$A$1:$A$2156,orders!A101)</f>
        <v>814.42</v>
      </c>
      <c r="J101">
        <f t="shared" si="4"/>
        <v>817.52</v>
      </c>
      <c r="K101" t="str">
        <f t="shared" si="5"/>
        <v>Nov</v>
      </c>
      <c r="L101" t="str">
        <f t="shared" si="6"/>
        <v>Wed</v>
      </c>
      <c r="M101" t="str">
        <f>IF(Orders[[#This Row],[Shipping Status]]="Delivered",TEXT(F101,"mmm"),"")</f>
        <v>Nov</v>
      </c>
      <c r="N101" t="str">
        <f>IF(Orders[[#This Row],[Shipping Status]]="Delivered",TEXT(F101,"ddd"),"")</f>
        <v>Fri</v>
      </c>
      <c r="O101" s="8">
        <f>IF(Orders[[#This Row],[Shipping Status]]="Delivered",DATEDIF(D101,F101,"d"),"")</f>
        <v>2</v>
      </c>
      <c r="P101" s="8">
        <f t="shared" si="7"/>
        <v>28</v>
      </c>
      <c r="Q101" s="8">
        <f>IF(Orders[[#This Row],[Shipping Status]]="Delivered",P101-O101,"")</f>
        <v>26</v>
      </c>
      <c r="R101" t="str" cm="1">
        <f t="array" ref="R101">_xlfn.XLOOKUP(Orders[[#This Row],[employeeID]],Employees[[#All],[employeeID]],Employees[[#All],[employeeName]],,0)</f>
        <v>Margaret Peacock</v>
      </c>
      <c r="S101" t="str" cm="1">
        <f t="array" ref="S101">_xlfn.XLOOKUP(Orders[[#This Row],[customerID]],Customers[[#All],[customerID]],Customers[[#All],[companyName]],,0)</f>
        <v>Familia Arquibaldo</v>
      </c>
      <c r="T101" t="str" cm="1">
        <f t="array" ref="T101">_xlfn.XLOOKUP(Orders[[#This Row],[shipperID]],Shippers[[#All],[shipperID]],Shippers[[#All],[companyName]],,0)</f>
        <v>Federal Shipping</v>
      </c>
      <c r="U101" t="str">
        <f>IF(ISBLANK(Orders[[#This Row],[shippedDate]]),"Pending","Delivered")</f>
        <v>Delivered</v>
      </c>
    </row>
    <row r="102" spans="1:21" x14ac:dyDescent="0.25">
      <c r="A102">
        <v>10348</v>
      </c>
      <c r="B102" t="s">
        <v>43</v>
      </c>
      <c r="C102">
        <v>4</v>
      </c>
      <c r="D102" s="1">
        <v>41585</v>
      </c>
      <c r="E102" s="1">
        <v>41613</v>
      </c>
      <c r="F102" s="1">
        <v>41593</v>
      </c>
      <c r="G102">
        <v>2</v>
      </c>
      <c r="H102">
        <v>0.78</v>
      </c>
      <c r="I102">
        <f>SUMIFS(order_details!$G$1:$G$2156,order_details!$A$1:$A$2156,orders!A102)</f>
        <v>363.6</v>
      </c>
      <c r="J102">
        <f t="shared" si="4"/>
        <v>364.38</v>
      </c>
      <c r="K102" t="str">
        <f t="shared" si="5"/>
        <v>Nov</v>
      </c>
      <c r="L102" t="str">
        <f t="shared" si="6"/>
        <v>Thu</v>
      </c>
      <c r="M102" t="str">
        <f>IF(Orders[[#This Row],[Shipping Status]]="Delivered",TEXT(F102,"mmm"),"")</f>
        <v>Nov</v>
      </c>
      <c r="N102" t="str">
        <f>IF(Orders[[#This Row],[Shipping Status]]="Delivered",TEXT(F102,"ddd"),"")</f>
        <v>Fri</v>
      </c>
      <c r="O102" s="8">
        <f>IF(Orders[[#This Row],[Shipping Status]]="Delivered",DATEDIF(D102,F102,"d"),"")</f>
        <v>8</v>
      </c>
      <c r="P102" s="8">
        <f t="shared" si="7"/>
        <v>28</v>
      </c>
      <c r="Q102" s="8">
        <f>IF(Orders[[#This Row],[Shipping Status]]="Delivered",P102-O102,"")</f>
        <v>20</v>
      </c>
      <c r="R102" t="str" cm="1">
        <f t="array" ref="R102">_xlfn.XLOOKUP(Orders[[#This Row],[employeeID]],Employees[[#All],[employeeID]],Employees[[#All],[employeeName]],,0)</f>
        <v>Margaret Peacock</v>
      </c>
      <c r="S102" t="str" cm="1">
        <f t="array" ref="S102">_xlfn.XLOOKUP(Orders[[#This Row],[customerID]],Customers[[#All],[customerID]],Customers[[#All],[companyName]],,0)</f>
        <v>Die Wandernde Kuh</v>
      </c>
      <c r="T102" t="str" cm="1">
        <f t="array" ref="T102">_xlfn.XLOOKUP(Orders[[#This Row],[shipperID]],Shippers[[#All],[shipperID]],Shippers[[#All],[companyName]],,0)</f>
        <v>United Package</v>
      </c>
      <c r="U102" t="str">
        <f>IF(ISBLANK(Orders[[#This Row],[shippedDate]]),"Pending","Delivered")</f>
        <v>Delivered</v>
      </c>
    </row>
    <row r="103" spans="1:21" x14ac:dyDescent="0.25">
      <c r="A103">
        <v>10349</v>
      </c>
      <c r="B103" t="s">
        <v>28</v>
      </c>
      <c r="C103">
        <v>7</v>
      </c>
      <c r="D103" s="1">
        <v>41586</v>
      </c>
      <c r="E103" s="1">
        <v>41614</v>
      </c>
      <c r="F103" s="1">
        <v>41593</v>
      </c>
      <c r="G103">
        <v>1</v>
      </c>
      <c r="H103">
        <v>8.6300000000000008</v>
      </c>
      <c r="I103">
        <f>SUMIFS(order_details!$G$1:$G$2156,order_details!$A$1:$A$2156,orders!A103)</f>
        <v>141.60000000000002</v>
      </c>
      <c r="J103">
        <f t="shared" si="4"/>
        <v>150.23000000000002</v>
      </c>
      <c r="K103" t="str">
        <f t="shared" si="5"/>
        <v>Nov</v>
      </c>
      <c r="L103" t="str">
        <f t="shared" si="6"/>
        <v>Fri</v>
      </c>
      <c r="M103" t="str">
        <f>IF(Orders[[#This Row],[Shipping Status]]="Delivered",TEXT(F103,"mmm"),"")</f>
        <v>Nov</v>
      </c>
      <c r="N103" t="str">
        <f>IF(Orders[[#This Row],[Shipping Status]]="Delivered",TEXT(F103,"ddd"),"")</f>
        <v>Fri</v>
      </c>
      <c r="O103" s="8">
        <f>IF(Orders[[#This Row],[Shipping Status]]="Delivered",DATEDIF(D103,F103,"d"),"")</f>
        <v>7</v>
      </c>
      <c r="P103" s="8">
        <f t="shared" si="7"/>
        <v>28</v>
      </c>
      <c r="Q103" s="8">
        <f>IF(Orders[[#This Row],[Shipping Status]]="Delivered",P103-O103,"")</f>
        <v>21</v>
      </c>
      <c r="R103" t="str" cm="1">
        <f t="array" ref="R103">_xlfn.XLOOKUP(Orders[[#This Row],[employeeID]],Employees[[#All],[employeeID]],Employees[[#All],[employeeName]],,0)</f>
        <v>Robert King</v>
      </c>
      <c r="S103" t="str" cm="1">
        <f t="array" ref="S103">_xlfn.XLOOKUP(Orders[[#This Row],[customerID]],Customers[[#All],[customerID]],Customers[[#All],[companyName]],,0)</f>
        <v>Split Rail Beer &amp; Ale</v>
      </c>
      <c r="T103" t="str" cm="1">
        <f t="array" ref="T103">_xlfn.XLOOKUP(Orders[[#This Row],[shipperID]],Shippers[[#All],[shipperID]],Shippers[[#All],[companyName]],,0)</f>
        <v>Speedy Express</v>
      </c>
      <c r="U103" t="str">
        <f>IF(ISBLANK(Orders[[#This Row],[shippedDate]]),"Pending","Delivered")</f>
        <v>Delivered</v>
      </c>
    </row>
    <row r="104" spans="1:21" x14ac:dyDescent="0.25">
      <c r="A104">
        <v>10350</v>
      </c>
      <c r="B104" t="s">
        <v>61</v>
      </c>
      <c r="C104">
        <v>6</v>
      </c>
      <c r="D104" s="1">
        <v>41589</v>
      </c>
      <c r="E104" s="1">
        <v>41617</v>
      </c>
      <c r="F104" s="1">
        <v>41611</v>
      </c>
      <c r="G104">
        <v>2</v>
      </c>
      <c r="H104">
        <v>64.19</v>
      </c>
      <c r="I104">
        <f>SUMIFS(order_details!$G$1:$G$2156,order_details!$A$1:$A$2156,orders!A104)</f>
        <v>642.05999999999995</v>
      </c>
      <c r="J104">
        <f t="shared" si="4"/>
        <v>706.25</v>
      </c>
      <c r="K104" t="str">
        <f t="shared" si="5"/>
        <v>Nov</v>
      </c>
      <c r="L104" t="str">
        <f t="shared" si="6"/>
        <v>Mon</v>
      </c>
      <c r="M104" t="str">
        <f>IF(Orders[[#This Row],[Shipping Status]]="Delivered",TEXT(F104,"mmm"),"")</f>
        <v>Dec</v>
      </c>
      <c r="N104" t="str">
        <f>IF(Orders[[#This Row],[Shipping Status]]="Delivered",TEXT(F104,"ddd"),"")</f>
        <v>Tue</v>
      </c>
      <c r="O104" s="8">
        <f>IF(Orders[[#This Row],[Shipping Status]]="Delivered",DATEDIF(D104,F104,"d"),"")</f>
        <v>22</v>
      </c>
      <c r="P104" s="8">
        <f t="shared" si="7"/>
        <v>28</v>
      </c>
      <c r="Q104" s="8">
        <f>IF(Orders[[#This Row],[Shipping Status]]="Delivered",P104-O104,"")</f>
        <v>6</v>
      </c>
      <c r="R104" t="str" cm="1">
        <f t="array" ref="R104">_xlfn.XLOOKUP(Orders[[#This Row],[employeeID]],Employees[[#All],[employeeID]],Employees[[#All],[employeeName]],,0)</f>
        <v>Michael Suyama</v>
      </c>
      <c r="S104" t="str" cm="1">
        <f t="array" ref="S104">_xlfn.XLOOKUP(Orders[[#This Row],[customerID]],Customers[[#All],[customerID]],Customers[[#All],[companyName]],,0)</f>
        <v>La maison d'Asie</v>
      </c>
      <c r="T104" t="str" cm="1">
        <f t="array" ref="T104">_xlfn.XLOOKUP(Orders[[#This Row],[shipperID]],Shippers[[#All],[shipperID]],Shippers[[#All],[companyName]],,0)</f>
        <v>United Package</v>
      </c>
      <c r="U104" t="str">
        <f>IF(ISBLANK(Orders[[#This Row],[shippedDate]]),"Pending","Delivered")</f>
        <v>Delivered</v>
      </c>
    </row>
    <row r="105" spans="1:21" x14ac:dyDescent="0.25">
      <c r="A105">
        <v>10351</v>
      </c>
      <c r="B105" t="s">
        <v>17</v>
      </c>
      <c r="C105">
        <v>1</v>
      </c>
      <c r="D105" s="1">
        <v>41589</v>
      </c>
      <c r="E105" s="1">
        <v>41617</v>
      </c>
      <c r="F105" s="1">
        <v>41598</v>
      </c>
      <c r="G105">
        <v>1</v>
      </c>
      <c r="H105">
        <v>162.33000000000001</v>
      </c>
      <c r="I105">
        <f>SUMIFS(order_details!$G$1:$G$2156,order_details!$A$1:$A$2156,orders!A105)</f>
        <v>5398.7250000000004</v>
      </c>
      <c r="J105">
        <f t="shared" si="4"/>
        <v>5561.0550000000003</v>
      </c>
      <c r="K105" t="str">
        <f t="shared" si="5"/>
        <v>Nov</v>
      </c>
      <c r="L105" t="str">
        <f t="shared" si="6"/>
        <v>Mon</v>
      </c>
      <c r="M105" t="str">
        <f>IF(Orders[[#This Row],[Shipping Status]]="Delivered",TEXT(F105,"mmm"),"")</f>
        <v>Nov</v>
      </c>
      <c r="N105" t="str">
        <f>IF(Orders[[#This Row],[Shipping Status]]="Delivered",TEXT(F105,"ddd"),"")</f>
        <v>Wed</v>
      </c>
      <c r="O105" s="8">
        <f>IF(Orders[[#This Row],[Shipping Status]]="Delivered",DATEDIF(D105,F105,"d"),"")</f>
        <v>9</v>
      </c>
      <c r="P105" s="8">
        <f t="shared" si="7"/>
        <v>28</v>
      </c>
      <c r="Q105" s="8">
        <f>IF(Orders[[#This Row],[Shipping Status]]="Delivered",P105-O105,"")</f>
        <v>19</v>
      </c>
      <c r="R105" t="str" cm="1">
        <f t="array" ref="R105">_xlfn.XLOOKUP(Orders[[#This Row],[employeeID]],Employees[[#All],[employeeID]],Employees[[#All],[employeeName]],,0)</f>
        <v>Nancy Davolio</v>
      </c>
      <c r="S105" t="str" cm="1">
        <f t="array" ref="S105">_xlfn.XLOOKUP(Orders[[#This Row],[customerID]],Customers[[#All],[customerID]],Customers[[#All],[companyName]],,0)</f>
        <v>Ernst Handel</v>
      </c>
      <c r="T105" t="str" cm="1">
        <f t="array" ref="T105">_xlfn.XLOOKUP(Orders[[#This Row],[shipperID]],Shippers[[#All],[shipperID]],Shippers[[#All],[companyName]],,0)</f>
        <v>Speedy Express</v>
      </c>
      <c r="U105" t="str">
        <f>IF(ISBLANK(Orders[[#This Row],[shippedDate]]),"Pending","Delivered")</f>
        <v>Delivered</v>
      </c>
    </row>
    <row r="106" spans="1:21" x14ac:dyDescent="0.25">
      <c r="A106">
        <v>10352</v>
      </c>
      <c r="B106" t="s">
        <v>55</v>
      </c>
      <c r="C106">
        <v>3</v>
      </c>
      <c r="D106" s="1">
        <v>41590</v>
      </c>
      <c r="E106" s="1">
        <v>41604</v>
      </c>
      <c r="F106" s="1">
        <v>41596</v>
      </c>
      <c r="G106">
        <v>3</v>
      </c>
      <c r="H106">
        <v>1.3</v>
      </c>
      <c r="I106">
        <f>SUMIFS(order_details!$G$1:$G$2156,order_details!$A$1:$A$2156,orders!A106)</f>
        <v>136.30000000000001</v>
      </c>
      <c r="J106">
        <f t="shared" si="4"/>
        <v>137.60000000000002</v>
      </c>
      <c r="K106" t="str">
        <f t="shared" si="5"/>
        <v>Nov</v>
      </c>
      <c r="L106" t="str">
        <f t="shared" si="6"/>
        <v>Tue</v>
      </c>
      <c r="M106" t="str">
        <f>IF(Orders[[#This Row],[Shipping Status]]="Delivered",TEXT(F106,"mmm"),"")</f>
        <v>Nov</v>
      </c>
      <c r="N106" t="str">
        <f>IF(Orders[[#This Row],[Shipping Status]]="Delivered",TEXT(F106,"ddd"),"")</f>
        <v>Mon</v>
      </c>
      <c r="O106" s="8">
        <f>IF(Orders[[#This Row],[Shipping Status]]="Delivered",DATEDIF(D106,F106,"d"),"")</f>
        <v>6</v>
      </c>
      <c r="P106" s="8">
        <f t="shared" si="7"/>
        <v>14</v>
      </c>
      <c r="Q106" s="8">
        <f>IF(Orders[[#This Row],[Shipping Status]]="Delivered",P106-O106,"")</f>
        <v>8</v>
      </c>
      <c r="R106" t="str" cm="1">
        <f t="array" ref="R106">_xlfn.XLOOKUP(Orders[[#This Row],[employeeID]],Employees[[#All],[employeeID]],Employees[[#All],[employeeName]],,0)</f>
        <v>Janet Leverling</v>
      </c>
      <c r="S106" t="str" cm="1">
        <f t="array" ref="S106">_xlfn.XLOOKUP(Orders[[#This Row],[customerID]],Customers[[#All],[customerID]],Customers[[#All],[companyName]],,0)</f>
        <v>Furia Bacalhau e Frutos do Mar</v>
      </c>
      <c r="T106" t="str" cm="1">
        <f t="array" ref="T106">_xlfn.XLOOKUP(Orders[[#This Row],[shipperID]],Shippers[[#All],[shipperID]],Shippers[[#All],[companyName]],,0)</f>
        <v>Federal Shipping</v>
      </c>
      <c r="U106" t="str">
        <f>IF(ISBLANK(Orders[[#This Row],[shippedDate]]),"Pending","Delivered")</f>
        <v>Delivered</v>
      </c>
    </row>
    <row r="107" spans="1:21" x14ac:dyDescent="0.25">
      <c r="A107">
        <v>10353</v>
      </c>
      <c r="B107" t="s">
        <v>62</v>
      </c>
      <c r="C107">
        <v>7</v>
      </c>
      <c r="D107" s="1">
        <v>41591</v>
      </c>
      <c r="E107" s="1">
        <v>41619</v>
      </c>
      <c r="F107" s="1">
        <v>41603</v>
      </c>
      <c r="G107">
        <v>3</v>
      </c>
      <c r="H107">
        <v>360.63</v>
      </c>
      <c r="I107">
        <f>SUMIFS(order_details!$G$1:$G$2156,order_details!$A$1:$A$2156,orders!A107)</f>
        <v>8593.2800000000007</v>
      </c>
      <c r="J107">
        <f t="shared" si="4"/>
        <v>8953.91</v>
      </c>
      <c r="K107" t="str">
        <f t="shared" si="5"/>
        <v>Nov</v>
      </c>
      <c r="L107" t="str">
        <f t="shared" si="6"/>
        <v>Wed</v>
      </c>
      <c r="M107" t="str">
        <f>IF(Orders[[#This Row],[Shipping Status]]="Delivered",TEXT(F107,"mmm"),"")</f>
        <v>Nov</v>
      </c>
      <c r="N107" t="str">
        <f>IF(Orders[[#This Row],[Shipping Status]]="Delivered",TEXT(F107,"ddd"),"")</f>
        <v>Mon</v>
      </c>
      <c r="O107" s="8">
        <f>IF(Orders[[#This Row],[Shipping Status]]="Delivered",DATEDIF(D107,F107,"d"),"")</f>
        <v>12</v>
      </c>
      <c r="P107" s="8">
        <f t="shared" si="7"/>
        <v>28</v>
      </c>
      <c r="Q107" s="8">
        <f>IF(Orders[[#This Row],[Shipping Status]]="Delivered",P107-O107,"")</f>
        <v>16</v>
      </c>
      <c r="R107" t="str" cm="1">
        <f t="array" ref="R107">_xlfn.XLOOKUP(Orders[[#This Row],[employeeID]],Employees[[#All],[employeeID]],Employees[[#All],[employeeName]],,0)</f>
        <v>Robert King</v>
      </c>
      <c r="S107" t="str" cm="1">
        <f t="array" ref="S107">_xlfn.XLOOKUP(Orders[[#This Row],[customerID]],Customers[[#All],[customerID]],Customers[[#All],[companyName]],,0)</f>
        <v>Piccolo und mehr</v>
      </c>
      <c r="T107" t="str" cm="1">
        <f t="array" ref="T107">_xlfn.XLOOKUP(Orders[[#This Row],[shipperID]],Shippers[[#All],[shipperID]],Shippers[[#All],[companyName]],,0)</f>
        <v>Federal Shipping</v>
      </c>
      <c r="U107" t="str">
        <f>IF(ISBLANK(Orders[[#This Row],[shippedDate]]),"Pending","Delivered")</f>
        <v>Delivered</v>
      </c>
    </row>
    <row r="108" spans="1:21" x14ac:dyDescent="0.25">
      <c r="A108">
        <v>10354</v>
      </c>
      <c r="B108" t="s">
        <v>51</v>
      </c>
      <c r="C108">
        <v>8</v>
      </c>
      <c r="D108" s="1">
        <v>41592</v>
      </c>
      <c r="E108" s="1">
        <v>41620</v>
      </c>
      <c r="F108" s="1">
        <v>41598</v>
      </c>
      <c r="G108">
        <v>3</v>
      </c>
      <c r="H108">
        <v>53.8</v>
      </c>
      <c r="I108">
        <f>SUMIFS(order_details!$G$1:$G$2156,order_details!$A$1:$A$2156,orders!A108)</f>
        <v>568.79999999999995</v>
      </c>
      <c r="J108">
        <f t="shared" si="4"/>
        <v>622.59999999999991</v>
      </c>
      <c r="K108" t="str">
        <f t="shared" si="5"/>
        <v>Nov</v>
      </c>
      <c r="L108" t="str">
        <f t="shared" si="6"/>
        <v>Thu</v>
      </c>
      <c r="M108" t="str">
        <f>IF(Orders[[#This Row],[Shipping Status]]="Delivered",TEXT(F108,"mmm"),"")</f>
        <v>Nov</v>
      </c>
      <c r="N108" t="str">
        <f>IF(Orders[[#This Row],[Shipping Status]]="Delivered",TEXT(F108,"ddd"),"")</f>
        <v>Wed</v>
      </c>
      <c r="O108" s="8">
        <f>IF(Orders[[#This Row],[Shipping Status]]="Delivered",DATEDIF(D108,F108,"d"),"")</f>
        <v>6</v>
      </c>
      <c r="P108" s="8">
        <f t="shared" si="7"/>
        <v>28</v>
      </c>
      <c r="Q108" s="8">
        <f>IF(Orders[[#This Row],[Shipping Status]]="Delivered",P108-O108,"")</f>
        <v>22</v>
      </c>
      <c r="R108" t="str" cm="1">
        <f t="array" ref="R108">_xlfn.XLOOKUP(Orders[[#This Row],[employeeID]],Employees[[#All],[employeeID]],Employees[[#All],[employeeName]],,0)</f>
        <v>Laura Callahan</v>
      </c>
      <c r="S108" t="str" cm="1">
        <f t="array" ref="S108">_xlfn.XLOOKUP(Orders[[#This Row],[customerID]],Customers[[#All],[customerID]],Customers[[#All],[companyName]],,0)</f>
        <v>Pericles Comidas clásicas</v>
      </c>
      <c r="T108" t="str" cm="1">
        <f t="array" ref="T108">_xlfn.XLOOKUP(Orders[[#This Row],[shipperID]],Shippers[[#All],[shipperID]],Shippers[[#All],[companyName]],,0)</f>
        <v>Federal Shipping</v>
      </c>
      <c r="U108" t="str">
        <f>IF(ISBLANK(Orders[[#This Row],[shippedDate]]),"Pending","Delivered")</f>
        <v>Delivered</v>
      </c>
    </row>
    <row r="109" spans="1:21" x14ac:dyDescent="0.25">
      <c r="A109">
        <v>10355</v>
      </c>
      <c r="B109" t="s">
        <v>63</v>
      </c>
      <c r="C109">
        <v>6</v>
      </c>
      <c r="D109" s="1">
        <v>41593</v>
      </c>
      <c r="E109" s="1">
        <v>41621</v>
      </c>
      <c r="F109" s="1">
        <v>41598</v>
      </c>
      <c r="G109">
        <v>1</v>
      </c>
      <c r="H109">
        <v>41.95</v>
      </c>
      <c r="I109">
        <f>SUMIFS(order_details!$G$1:$G$2156,order_details!$A$1:$A$2156,orders!A109)</f>
        <v>480</v>
      </c>
      <c r="J109">
        <f t="shared" si="4"/>
        <v>521.95000000000005</v>
      </c>
      <c r="K109" t="str">
        <f t="shared" si="5"/>
        <v>Nov</v>
      </c>
      <c r="L109" t="str">
        <f t="shared" si="6"/>
        <v>Fri</v>
      </c>
      <c r="M109" t="str">
        <f>IF(Orders[[#This Row],[Shipping Status]]="Delivered",TEXT(F109,"mmm"),"")</f>
        <v>Nov</v>
      </c>
      <c r="N109" t="str">
        <f>IF(Orders[[#This Row],[Shipping Status]]="Delivered",TEXT(F109,"ddd"),"")</f>
        <v>Wed</v>
      </c>
      <c r="O109" s="8">
        <f>IF(Orders[[#This Row],[Shipping Status]]="Delivered",DATEDIF(D109,F109,"d"),"")</f>
        <v>5</v>
      </c>
      <c r="P109" s="8">
        <f t="shared" si="7"/>
        <v>28</v>
      </c>
      <c r="Q109" s="8">
        <f>IF(Orders[[#This Row],[Shipping Status]]="Delivered",P109-O109,"")</f>
        <v>23</v>
      </c>
      <c r="R109" t="str" cm="1">
        <f t="array" ref="R109">_xlfn.XLOOKUP(Orders[[#This Row],[employeeID]],Employees[[#All],[employeeID]],Employees[[#All],[employeeName]],,0)</f>
        <v>Michael Suyama</v>
      </c>
      <c r="S109" t="str" cm="1">
        <f t="array" ref="S109">_xlfn.XLOOKUP(Orders[[#This Row],[customerID]],Customers[[#All],[customerID]],Customers[[#All],[companyName]],,0)</f>
        <v>Around the Horn</v>
      </c>
      <c r="T109" t="str" cm="1">
        <f t="array" ref="T109">_xlfn.XLOOKUP(Orders[[#This Row],[shipperID]],Shippers[[#All],[shipperID]],Shippers[[#All],[companyName]],,0)</f>
        <v>Speedy Express</v>
      </c>
      <c r="U109" t="str">
        <f>IF(ISBLANK(Orders[[#This Row],[shippedDate]]),"Pending","Delivered")</f>
        <v>Delivered</v>
      </c>
    </row>
    <row r="110" spans="1:21" x14ac:dyDescent="0.25">
      <c r="A110">
        <v>10356</v>
      </c>
      <c r="B110" t="s">
        <v>43</v>
      </c>
      <c r="C110">
        <v>6</v>
      </c>
      <c r="D110" s="1">
        <v>41596</v>
      </c>
      <c r="E110" s="1">
        <v>41624</v>
      </c>
      <c r="F110" s="1">
        <v>41605</v>
      </c>
      <c r="G110">
        <v>2</v>
      </c>
      <c r="H110">
        <v>36.71</v>
      </c>
      <c r="I110">
        <f>SUMIFS(order_details!$G$1:$G$2156,order_details!$A$1:$A$2156,orders!A110)</f>
        <v>1106.4000000000001</v>
      </c>
      <c r="J110">
        <f t="shared" si="4"/>
        <v>1143.1100000000001</v>
      </c>
      <c r="K110" t="str">
        <f t="shared" si="5"/>
        <v>Nov</v>
      </c>
      <c r="L110" t="str">
        <f t="shared" si="6"/>
        <v>Mon</v>
      </c>
      <c r="M110" t="str">
        <f>IF(Orders[[#This Row],[Shipping Status]]="Delivered",TEXT(F110,"mmm"),"")</f>
        <v>Nov</v>
      </c>
      <c r="N110" t="str">
        <f>IF(Orders[[#This Row],[Shipping Status]]="Delivered",TEXT(F110,"ddd"),"")</f>
        <v>Wed</v>
      </c>
      <c r="O110" s="8">
        <f>IF(Orders[[#This Row],[Shipping Status]]="Delivered",DATEDIF(D110,F110,"d"),"")</f>
        <v>9</v>
      </c>
      <c r="P110" s="8">
        <f t="shared" si="7"/>
        <v>28</v>
      </c>
      <c r="Q110" s="8">
        <f>IF(Orders[[#This Row],[Shipping Status]]="Delivered",P110-O110,"")</f>
        <v>19</v>
      </c>
      <c r="R110" t="str" cm="1">
        <f t="array" ref="R110">_xlfn.XLOOKUP(Orders[[#This Row],[employeeID]],Employees[[#All],[employeeID]],Employees[[#All],[employeeName]],,0)</f>
        <v>Michael Suyama</v>
      </c>
      <c r="S110" t="str" cm="1">
        <f t="array" ref="S110">_xlfn.XLOOKUP(Orders[[#This Row],[customerID]],Customers[[#All],[customerID]],Customers[[#All],[companyName]],,0)</f>
        <v>Die Wandernde Kuh</v>
      </c>
      <c r="T110" t="str" cm="1">
        <f t="array" ref="T110">_xlfn.XLOOKUP(Orders[[#This Row],[shipperID]],Shippers[[#All],[shipperID]],Shippers[[#All],[companyName]],,0)</f>
        <v>United Package</v>
      </c>
      <c r="U110" t="str">
        <f>IF(ISBLANK(Orders[[#This Row],[shippedDate]]),"Pending","Delivered")</f>
        <v>Delivered</v>
      </c>
    </row>
    <row r="111" spans="1:21" x14ac:dyDescent="0.25">
      <c r="A111">
        <v>10357</v>
      </c>
      <c r="B111" t="s">
        <v>36</v>
      </c>
      <c r="C111">
        <v>1</v>
      </c>
      <c r="D111" s="1">
        <v>41597</v>
      </c>
      <c r="E111" s="1">
        <v>41625</v>
      </c>
      <c r="F111" s="1">
        <v>41610</v>
      </c>
      <c r="G111">
        <v>3</v>
      </c>
      <c r="H111">
        <v>34.880000000000003</v>
      </c>
      <c r="I111">
        <f>SUMIFS(order_details!$G$1:$G$2156,order_details!$A$1:$A$2156,orders!A111)</f>
        <v>1167.68</v>
      </c>
      <c r="J111">
        <f t="shared" si="4"/>
        <v>1202.5600000000002</v>
      </c>
      <c r="K111" t="str">
        <f t="shared" si="5"/>
        <v>Nov</v>
      </c>
      <c r="L111" t="str">
        <f t="shared" si="6"/>
        <v>Tue</v>
      </c>
      <c r="M111" t="str">
        <f>IF(Orders[[#This Row],[Shipping Status]]="Delivered",TEXT(F111,"mmm"),"")</f>
        <v>Dec</v>
      </c>
      <c r="N111" t="str">
        <f>IF(Orders[[#This Row],[Shipping Status]]="Delivered",TEXT(F111,"ddd"),"")</f>
        <v>Mon</v>
      </c>
      <c r="O111" s="8">
        <f>IF(Orders[[#This Row],[Shipping Status]]="Delivered",DATEDIF(D111,F111,"d"),"")</f>
        <v>13</v>
      </c>
      <c r="P111" s="8">
        <f t="shared" si="7"/>
        <v>28</v>
      </c>
      <c r="Q111" s="8">
        <f>IF(Orders[[#This Row],[Shipping Status]]="Delivered",P111-O111,"")</f>
        <v>15</v>
      </c>
      <c r="R111" t="str" cm="1">
        <f t="array" ref="R111">_xlfn.XLOOKUP(Orders[[#This Row],[employeeID]],Employees[[#All],[employeeID]],Employees[[#All],[employeeName]],,0)</f>
        <v>Nancy Davolio</v>
      </c>
      <c r="S111" t="str" cm="1">
        <f t="array" ref="S111">_xlfn.XLOOKUP(Orders[[#This Row],[customerID]],Customers[[#All],[customerID]],Customers[[#All],[companyName]],,0)</f>
        <v>LILA-Supermercado</v>
      </c>
      <c r="T111" t="str" cm="1">
        <f t="array" ref="T111">_xlfn.XLOOKUP(Orders[[#This Row],[shipperID]],Shippers[[#All],[shipperID]],Shippers[[#All],[companyName]],,0)</f>
        <v>Federal Shipping</v>
      </c>
      <c r="U111" t="str">
        <f>IF(ISBLANK(Orders[[#This Row],[shippedDate]]),"Pending","Delivered")</f>
        <v>Delivered</v>
      </c>
    </row>
    <row r="112" spans="1:21" x14ac:dyDescent="0.25">
      <c r="A112">
        <v>10358</v>
      </c>
      <c r="B112" t="s">
        <v>61</v>
      </c>
      <c r="C112">
        <v>5</v>
      </c>
      <c r="D112" s="1">
        <v>41598</v>
      </c>
      <c r="E112" s="1">
        <v>41626</v>
      </c>
      <c r="F112" s="1">
        <v>41605</v>
      </c>
      <c r="G112">
        <v>1</v>
      </c>
      <c r="H112">
        <v>19.64</v>
      </c>
      <c r="I112">
        <f>SUMIFS(order_details!$G$1:$G$2156,order_details!$A$1:$A$2156,orders!A112)</f>
        <v>429.4</v>
      </c>
      <c r="J112">
        <f t="shared" si="4"/>
        <v>449.03999999999996</v>
      </c>
      <c r="K112" t="str">
        <f t="shared" si="5"/>
        <v>Nov</v>
      </c>
      <c r="L112" t="str">
        <f t="shared" si="6"/>
        <v>Wed</v>
      </c>
      <c r="M112" t="str">
        <f>IF(Orders[[#This Row],[Shipping Status]]="Delivered",TEXT(F112,"mmm"),"")</f>
        <v>Nov</v>
      </c>
      <c r="N112" t="str">
        <f>IF(Orders[[#This Row],[Shipping Status]]="Delivered",TEXT(F112,"ddd"),"")</f>
        <v>Wed</v>
      </c>
      <c r="O112" s="8">
        <f>IF(Orders[[#This Row],[Shipping Status]]="Delivered",DATEDIF(D112,F112,"d"),"")</f>
        <v>7</v>
      </c>
      <c r="P112" s="8">
        <f t="shared" si="7"/>
        <v>28</v>
      </c>
      <c r="Q112" s="8">
        <f>IF(Orders[[#This Row],[Shipping Status]]="Delivered",P112-O112,"")</f>
        <v>21</v>
      </c>
      <c r="R112" t="str" cm="1">
        <f t="array" ref="R112">_xlfn.XLOOKUP(Orders[[#This Row],[employeeID]],Employees[[#All],[employeeID]],Employees[[#All],[employeeName]],,0)</f>
        <v>Steven Buchanan</v>
      </c>
      <c r="S112" t="str" cm="1">
        <f t="array" ref="S112">_xlfn.XLOOKUP(Orders[[#This Row],[customerID]],Customers[[#All],[customerID]],Customers[[#All],[companyName]],,0)</f>
        <v>La maison d'Asie</v>
      </c>
      <c r="T112" t="str" cm="1">
        <f t="array" ref="T112">_xlfn.XLOOKUP(Orders[[#This Row],[shipperID]],Shippers[[#All],[shipperID]],Shippers[[#All],[companyName]],,0)</f>
        <v>Speedy Express</v>
      </c>
      <c r="U112" t="str">
        <f>IF(ISBLANK(Orders[[#This Row],[shippedDate]]),"Pending","Delivered")</f>
        <v>Delivered</v>
      </c>
    </row>
    <row r="113" spans="1:21" x14ac:dyDescent="0.25">
      <c r="A113">
        <v>10359</v>
      </c>
      <c r="B113" t="s">
        <v>64</v>
      </c>
      <c r="C113">
        <v>5</v>
      </c>
      <c r="D113" s="1">
        <v>41599</v>
      </c>
      <c r="E113" s="1">
        <v>41627</v>
      </c>
      <c r="F113" s="1">
        <v>41604</v>
      </c>
      <c r="G113">
        <v>3</v>
      </c>
      <c r="H113">
        <v>288.43</v>
      </c>
      <c r="I113">
        <f>SUMIFS(order_details!$G$1:$G$2156,order_details!$A$1:$A$2156,orders!A113)</f>
        <v>3471.68</v>
      </c>
      <c r="J113">
        <f t="shared" si="4"/>
        <v>3760.1099999999997</v>
      </c>
      <c r="K113" t="str">
        <f t="shared" si="5"/>
        <v>Nov</v>
      </c>
      <c r="L113" t="str">
        <f t="shared" si="6"/>
        <v>Thu</v>
      </c>
      <c r="M113" t="str">
        <f>IF(Orders[[#This Row],[Shipping Status]]="Delivered",TEXT(F113,"mmm"),"")</f>
        <v>Nov</v>
      </c>
      <c r="N113" t="str">
        <f>IF(Orders[[#This Row],[Shipping Status]]="Delivered",TEXT(F113,"ddd"),"")</f>
        <v>Tue</v>
      </c>
      <c r="O113" s="8">
        <f>IF(Orders[[#This Row],[Shipping Status]]="Delivered",DATEDIF(D113,F113,"d"),"")</f>
        <v>5</v>
      </c>
      <c r="P113" s="8">
        <f t="shared" si="7"/>
        <v>28</v>
      </c>
      <c r="Q113" s="8">
        <f>IF(Orders[[#This Row],[Shipping Status]]="Delivered",P113-O113,"")</f>
        <v>23</v>
      </c>
      <c r="R113" t="str" cm="1">
        <f t="array" ref="R113">_xlfn.XLOOKUP(Orders[[#This Row],[employeeID]],Employees[[#All],[employeeID]],Employees[[#All],[employeeName]],,0)</f>
        <v>Steven Buchanan</v>
      </c>
      <c r="S113" t="str" cm="1">
        <f t="array" ref="S113">_xlfn.XLOOKUP(Orders[[#This Row],[customerID]],Customers[[#All],[customerID]],Customers[[#All],[companyName]],,0)</f>
        <v>Seven Seas Imports</v>
      </c>
      <c r="T113" t="str" cm="1">
        <f t="array" ref="T113">_xlfn.XLOOKUP(Orders[[#This Row],[shipperID]],Shippers[[#All],[shipperID]],Shippers[[#All],[companyName]],,0)</f>
        <v>Federal Shipping</v>
      </c>
      <c r="U113" t="str">
        <f>IF(ISBLANK(Orders[[#This Row],[shippedDate]]),"Pending","Delivered")</f>
        <v>Delivered</v>
      </c>
    </row>
    <row r="114" spans="1:21" x14ac:dyDescent="0.25">
      <c r="A114">
        <v>10360</v>
      </c>
      <c r="B114" t="s">
        <v>23</v>
      </c>
      <c r="C114">
        <v>4</v>
      </c>
      <c r="D114" s="1">
        <v>41600</v>
      </c>
      <c r="E114" s="1">
        <v>41628</v>
      </c>
      <c r="F114" s="1">
        <v>41610</v>
      </c>
      <c r="G114">
        <v>3</v>
      </c>
      <c r="H114">
        <v>131.69999999999999</v>
      </c>
      <c r="I114">
        <f>SUMIFS(order_details!$G$1:$G$2156,order_details!$A$1:$A$2156,orders!A114)</f>
        <v>7390.2</v>
      </c>
      <c r="J114">
        <f t="shared" si="4"/>
        <v>7521.9</v>
      </c>
      <c r="K114" t="str">
        <f t="shared" si="5"/>
        <v>Nov</v>
      </c>
      <c r="L114" t="str">
        <f t="shared" si="6"/>
        <v>Fri</v>
      </c>
      <c r="M114" t="str">
        <f>IF(Orders[[#This Row],[Shipping Status]]="Delivered",TEXT(F114,"mmm"),"")</f>
        <v>Dec</v>
      </c>
      <c r="N114" t="str">
        <f>IF(Orders[[#This Row],[Shipping Status]]="Delivered",TEXT(F114,"ddd"),"")</f>
        <v>Mon</v>
      </c>
      <c r="O114" s="8">
        <f>IF(Orders[[#This Row],[Shipping Status]]="Delivered",DATEDIF(D114,F114,"d"),"")</f>
        <v>10</v>
      </c>
      <c r="P114" s="8">
        <f t="shared" si="7"/>
        <v>28</v>
      </c>
      <c r="Q114" s="8">
        <f>IF(Orders[[#This Row],[Shipping Status]]="Delivered",P114-O114,"")</f>
        <v>18</v>
      </c>
      <c r="R114" t="str" cm="1">
        <f t="array" ref="R114">_xlfn.XLOOKUP(Orders[[#This Row],[employeeID]],Employees[[#All],[employeeID]],Employees[[#All],[employeeName]],,0)</f>
        <v>Margaret Peacock</v>
      </c>
      <c r="S114" t="str" cm="1">
        <f t="array" ref="S114">_xlfn.XLOOKUP(Orders[[#This Row],[customerID]],Customers[[#All],[customerID]],Customers[[#All],[companyName]],,0)</f>
        <v>Blondesddsl père et fils</v>
      </c>
      <c r="T114" t="str" cm="1">
        <f t="array" ref="T114">_xlfn.XLOOKUP(Orders[[#This Row],[shipperID]],Shippers[[#All],[shipperID]],Shippers[[#All],[companyName]],,0)</f>
        <v>Federal Shipping</v>
      </c>
      <c r="U114" t="str">
        <f>IF(ISBLANK(Orders[[#This Row],[shippedDate]]),"Pending","Delivered")</f>
        <v>Delivered</v>
      </c>
    </row>
    <row r="115" spans="1:21" x14ac:dyDescent="0.25">
      <c r="A115">
        <v>10361</v>
      </c>
      <c r="B115" t="s">
        <v>29</v>
      </c>
      <c r="C115">
        <v>1</v>
      </c>
      <c r="D115" s="1">
        <v>41600</v>
      </c>
      <c r="E115" s="1">
        <v>41628</v>
      </c>
      <c r="F115" s="1">
        <v>41611</v>
      </c>
      <c r="G115">
        <v>2</v>
      </c>
      <c r="H115">
        <v>183.17</v>
      </c>
      <c r="I115">
        <f>SUMIFS(order_details!$G$1:$G$2156,order_details!$A$1:$A$2156,orders!A115)</f>
        <v>2046.2400000000002</v>
      </c>
      <c r="J115">
        <f t="shared" si="4"/>
        <v>2229.4100000000003</v>
      </c>
      <c r="K115" t="str">
        <f t="shared" si="5"/>
        <v>Nov</v>
      </c>
      <c r="L115" t="str">
        <f t="shared" si="6"/>
        <v>Fri</v>
      </c>
      <c r="M115" t="str">
        <f>IF(Orders[[#This Row],[Shipping Status]]="Delivered",TEXT(F115,"mmm"),"")</f>
        <v>Dec</v>
      </c>
      <c r="N115" t="str">
        <f>IF(Orders[[#This Row],[Shipping Status]]="Delivered",TEXT(F115,"ddd"),"")</f>
        <v>Tue</v>
      </c>
      <c r="O115" s="8">
        <f>IF(Orders[[#This Row],[Shipping Status]]="Delivered",DATEDIF(D115,F115,"d"),"")</f>
        <v>11</v>
      </c>
      <c r="P115" s="8">
        <f t="shared" si="7"/>
        <v>28</v>
      </c>
      <c r="Q115" s="8">
        <f>IF(Orders[[#This Row],[Shipping Status]]="Delivered",P115-O115,"")</f>
        <v>17</v>
      </c>
      <c r="R115" t="str" cm="1">
        <f t="array" ref="R115">_xlfn.XLOOKUP(Orders[[#This Row],[employeeID]],Employees[[#All],[employeeID]],Employees[[#All],[employeeName]],,0)</f>
        <v>Nancy Davolio</v>
      </c>
      <c r="S115" t="str" cm="1">
        <f t="array" ref="S115">_xlfn.XLOOKUP(Orders[[#This Row],[customerID]],Customers[[#All],[customerID]],Customers[[#All],[companyName]],,0)</f>
        <v>QUICK-Stop</v>
      </c>
      <c r="T115" t="str" cm="1">
        <f t="array" ref="T115">_xlfn.XLOOKUP(Orders[[#This Row],[shipperID]],Shippers[[#All],[shipperID]],Shippers[[#All],[companyName]],,0)</f>
        <v>United Package</v>
      </c>
      <c r="U115" t="str">
        <f>IF(ISBLANK(Orders[[#This Row],[shippedDate]]),"Pending","Delivered")</f>
        <v>Delivered</v>
      </c>
    </row>
    <row r="116" spans="1:21" x14ac:dyDescent="0.25">
      <c r="A116">
        <v>10362</v>
      </c>
      <c r="B116" t="s">
        <v>56</v>
      </c>
      <c r="C116">
        <v>3</v>
      </c>
      <c r="D116" s="1">
        <v>41603</v>
      </c>
      <c r="E116" s="1">
        <v>41631</v>
      </c>
      <c r="F116" s="1">
        <v>41606</v>
      </c>
      <c r="G116">
        <v>1</v>
      </c>
      <c r="H116">
        <v>96.04</v>
      </c>
      <c r="I116">
        <f>SUMIFS(order_details!$G$1:$G$2156,order_details!$A$1:$A$2156,orders!A116)</f>
        <v>1549.6</v>
      </c>
      <c r="J116">
        <f t="shared" si="4"/>
        <v>1645.6399999999999</v>
      </c>
      <c r="K116" t="str">
        <f t="shared" si="5"/>
        <v>Nov</v>
      </c>
      <c r="L116" t="str">
        <f t="shared" si="6"/>
        <v>Mon</v>
      </c>
      <c r="M116" t="str">
        <f>IF(Orders[[#This Row],[Shipping Status]]="Delivered",TEXT(F116,"mmm"),"")</f>
        <v>Nov</v>
      </c>
      <c r="N116" t="str">
        <f>IF(Orders[[#This Row],[Shipping Status]]="Delivered",TEXT(F116,"ddd"),"")</f>
        <v>Thu</v>
      </c>
      <c r="O116" s="8">
        <f>IF(Orders[[#This Row],[Shipping Status]]="Delivered",DATEDIF(D116,F116,"d"),"")</f>
        <v>3</v>
      </c>
      <c r="P116" s="8">
        <f t="shared" si="7"/>
        <v>28</v>
      </c>
      <c r="Q116" s="8">
        <f>IF(Orders[[#This Row],[Shipping Status]]="Delivered",P116-O116,"")</f>
        <v>25</v>
      </c>
      <c r="R116" t="str" cm="1">
        <f t="array" ref="R116">_xlfn.XLOOKUP(Orders[[#This Row],[employeeID]],Employees[[#All],[employeeID]],Employees[[#All],[employeeName]],,0)</f>
        <v>Janet Leverling</v>
      </c>
      <c r="S116" t="str" cm="1">
        <f t="array" ref="S116">_xlfn.XLOOKUP(Orders[[#This Row],[customerID]],Customers[[#All],[customerID]],Customers[[#All],[companyName]],,0)</f>
        <v>Bon app'</v>
      </c>
      <c r="T116" t="str" cm="1">
        <f t="array" ref="T116">_xlfn.XLOOKUP(Orders[[#This Row],[shipperID]],Shippers[[#All],[shipperID]],Shippers[[#All],[companyName]],,0)</f>
        <v>Speedy Express</v>
      </c>
      <c r="U116" t="str">
        <f>IF(ISBLANK(Orders[[#This Row],[shippedDate]]),"Pending","Delivered")</f>
        <v>Delivered</v>
      </c>
    </row>
    <row r="117" spans="1:21" x14ac:dyDescent="0.25">
      <c r="A117">
        <v>10363</v>
      </c>
      <c r="B117" t="s">
        <v>65</v>
      </c>
      <c r="C117">
        <v>4</v>
      </c>
      <c r="D117" s="1">
        <v>41604</v>
      </c>
      <c r="E117" s="1">
        <v>41632</v>
      </c>
      <c r="F117" s="1">
        <v>41612</v>
      </c>
      <c r="G117">
        <v>3</v>
      </c>
      <c r="H117">
        <v>30.54</v>
      </c>
      <c r="I117">
        <f>SUMIFS(order_details!$G$1:$G$2156,order_details!$A$1:$A$2156,orders!A117)</f>
        <v>447.2</v>
      </c>
      <c r="J117">
        <f t="shared" si="4"/>
        <v>477.74</v>
      </c>
      <c r="K117" t="str">
        <f t="shared" si="5"/>
        <v>Nov</v>
      </c>
      <c r="L117" t="str">
        <f t="shared" si="6"/>
        <v>Tue</v>
      </c>
      <c r="M117" t="str">
        <f>IF(Orders[[#This Row],[Shipping Status]]="Delivered",TEXT(F117,"mmm"),"")</f>
        <v>Dec</v>
      </c>
      <c r="N117" t="str">
        <f>IF(Orders[[#This Row],[Shipping Status]]="Delivered",TEXT(F117,"ddd"),"")</f>
        <v>Wed</v>
      </c>
      <c r="O117" s="8">
        <f>IF(Orders[[#This Row],[Shipping Status]]="Delivered",DATEDIF(D117,F117,"d"),"")</f>
        <v>8</v>
      </c>
      <c r="P117" s="8">
        <f t="shared" si="7"/>
        <v>28</v>
      </c>
      <c r="Q117" s="8">
        <f>IF(Orders[[#This Row],[Shipping Status]]="Delivered",P117-O117,"")</f>
        <v>20</v>
      </c>
      <c r="R117" t="str" cm="1">
        <f t="array" ref="R117">_xlfn.XLOOKUP(Orders[[#This Row],[employeeID]],Employees[[#All],[employeeID]],Employees[[#All],[employeeName]],,0)</f>
        <v>Margaret Peacock</v>
      </c>
      <c r="S117" t="str" cm="1">
        <f t="array" ref="S117">_xlfn.XLOOKUP(Orders[[#This Row],[customerID]],Customers[[#All],[customerID]],Customers[[#All],[companyName]],,0)</f>
        <v>Drachenblut Delikatessen</v>
      </c>
      <c r="T117" t="str" cm="1">
        <f t="array" ref="T117">_xlfn.XLOOKUP(Orders[[#This Row],[shipperID]],Shippers[[#All],[shipperID]],Shippers[[#All],[companyName]],,0)</f>
        <v>Federal Shipping</v>
      </c>
      <c r="U117" t="str">
        <f>IF(ISBLANK(Orders[[#This Row],[shippedDate]]),"Pending","Delivered")</f>
        <v>Delivered</v>
      </c>
    </row>
    <row r="118" spans="1:21" x14ac:dyDescent="0.25">
      <c r="A118">
        <v>10364</v>
      </c>
      <c r="B118" t="s">
        <v>66</v>
      </c>
      <c r="C118">
        <v>1</v>
      </c>
      <c r="D118" s="1">
        <v>41604</v>
      </c>
      <c r="E118" s="1">
        <v>41646</v>
      </c>
      <c r="F118" s="1">
        <v>41612</v>
      </c>
      <c r="G118">
        <v>1</v>
      </c>
      <c r="H118">
        <v>71.97</v>
      </c>
      <c r="I118">
        <f>SUMIFS(order_details!$G$1:$G$2156,order_details!$A$1:$A$2156,orders!A118)</f>
        <v>950</v>
      </c>
      <c r="J118">
        <f t="shared" si="4"/>
        <v>1021.97</v>
      </c>
      <c r="K118" t="str">
        <f t="shared" si="5"/>
        <v>Nov</v>
      </c>
      <c r="L118" t="str">
        <f t="shared" si="6"/>
        <v>Tue</v>
      </c>
      <c r="M118" t="str">
        <f>IF(Orders[[#This Row],[Shipping Status]]="Delivered",TEXT(F118,"mmm"),"")</f>
        <v>Dec</v>
      </c>
      <c r="N118" t="str">
        <f>IF(Orders[[#This Row],[Shipping Status]]="Delivered",TEXT(F118,"ddd"),"")</f>
        <v>Wed</v>
      </c>
      <c r="O118" s="8">
        <f>IF(Orders[[#This Row],[Shipping Status]]="Delivered",DATEDIF(D118,F118,"d"),"")</f>
        <v>8</v>
      </c>
      <c r="P118" s="8">
        <f t="shared" si="7"/>
        <v>42</v>
      </c>
      <c r="Q118" s="8">
        <f>IF(Orders[[#This Row],[Shipping Status]]="Delivered",P118-O118,"")</f>
        <v>34</v>
      </c>
      <c r="R118" t="str" cm="1">
        <f t="array" ref="R118">_xlfn.XLOOKUP(Orders[[#This Row],[employeeID]],Employees[[#All],[employeeID]],Employees[[#All],[employeeName]],,0)</f>
        <v>Nancy Davolio</v>
      </c>
      <c r="S118" t="str" cm="1">
        <f t="array" ref="S118">_xlfn.XLOOKUP(Orders[[#This Row],[customerID]],Customers[[#All],[customerID]],Customers[[#All],[companyName]],,0)</f>
        <v>Eastern Connection</v>
      </c>
      <c r="T118" t="str" cm="1">
        <f t="array" ref="T118">_xlfn.XLOOKUP(Orders[[#This Row],[shipperID]],Shippers[[#All],[shipperID]],Shippers[[#All],[companyName]],,0)</f>
        <v>Speedy Express</v>
      </c>
      <c r="U118" t="str">
        <f>IF(ISBLANK(Orders[[#This Row],[shippedDate]]),"Pending","Delivered")</f>
        <v>Delivered</v>
      </c>
    </row>
    <row r="119" spans="1:21" x14ac:dyDescent="0.25">
      <c r="A119">
        <v>10365</v>
      </c>
      <c r="B119" t="s">
        <v>67</v>
      </c>
      <c r="C119">
        <v>3</v>
      </c>
      <c r="D119" s="1">
        <v>41605</v>
      </c>
      <c r="E119" s="1">
        <v>41633</v>
      </c>
      <c r="F119" s="1">
        <v>41610</v>
      </c>
      <c r="G119">
        <v>2</v>
      </c>
      <c r="H119">
        <v>22</v>
      </c>
      <c r="I119">
        <f>SUMIFS(order_details!$G$1:$G$2156,order_details!$A$1:$A$2156,orders!A119)</f>
        <v>403.20000000000005</v>
      </c>
      <c r="J119">
        <f t="shared" si="4"/>
        <v>425.20000000000005</v>
      </c>
      <c r="K119" t="str">
        <f t="shared" si="5"/>
        <v>Nov</v>
      </c>
      <c r="L119" t="str">
        <f t="shared" si="6"/>
        <v>Wed</v>
      </c>
      <c r="M119" t="str">
        <f>IF(Orders[[#This Row],[Shipping Status]]="Delivered",TEXT(F119,"mmm"),"")</f>
        <v>Dec</v>
      </c>
      <c r="N119" t="str">
        <f>IF(Orders[[#This Row],[Shipping Status]]="Delivered",TEXT(F119,"ddd"),"")</f>
        <v>Mon</v>
      </c>
      <c r="O119" s="8">
        <f>IF(Orders[[#This Row],[Shipping Status]]="Delivered",DATEDIF(D119,F119,"d"),"")</f>
        <v>5</v>
      </c>
      <c r="P119" s="8">
        <f t="shared" si="7"/>
        <v>28</v>
      </c>
      <c r="Q119" s="8">
        <f>IF(Orders[[#This Row],[Shipping Status]]="Delivered",P119-O119,"")</f>
        <v>23</v>
      </c>
      <c r="R119" t="str" cm="1">
        <f t="array" ref="R119">_xlfn.XLOOKUP(Orders[[#This Row],[employeeID]],Employees[[#All],[employeeID]],Employees[[#All],[employeeName]],,0)</f>
        <v>Janet Leverling</v>
      </c>
      <c r="S119" t="str" cm="1">
        <f t="array" ref="S119">_xlfn.XLOOKUP(Orders[[#This Row],[customerID]],Customers[[#All],[customerID]],Customers[[#All],[companyName]],,0)</f>
        <v>Antonio Moreno Taquería</v>
      </c>
      <c r="T119" t="str" cm="1">
        <f t="array" ref="T119">_xlfn.XLOOKUP(Orders[[#This Row],[shipperID]],Shippers[[#All],[shipperID]],Shippers[[#All],[companyName]],,0)</f>
        <v>United Package</v>
      </c>
      <c r="U119" t="str">
        <f>IF(ISBLANK(Orders[[#This Row],[shippedDate]]),"Pending","Delivered")</f>
        <v>Delivered</v>
      </c>
    </row>
    <row r="120" spans="1:21" x14ac:dyDescent="0.25">
      <c r="A120">
        <v>10366</v>
      </c>
      <c r="B120" t="s">
        <v>68</v>
      </c>
      <c r="C120">
        <v>8</v>
      </c>
      <c r="D120" s="1">
        <v>41606</v>
      </c>
      <c r="E120" s="1">
        <v>41648</v>
      </c>
      <c r="F120" s="1">
        <v>41638</v>
      </c>
      <c r="G120">
        <v>2</v>
      </c>
      <c r="H120">
        <v>10.14</v>
      </c>
      <c r="I120">
        <f>SUMIFS(order_details!$G$1:$G$2156,order_details!$A$1:$A$2156,orders!A120)</f>
        <v>136</v>
      </c>
      <c r="J120">
        <f t="shared" si="4"/>
        <v>146.13999999999999</v>
      </c>
      <c r="K120" t="str">
        <f t="shared" si="5"/>
        <v>Nov</v>
      </c>
      <c r="L120" t="str">
        <f t="shared" si="6"/>
        <v>Thu</v>
      </c>
      <c r="M120" t="str">
        <f>IF(Orders[[#This Row],[Shipping Status]]="Delivered",TEXT(F120,"mmm"),"")</f>
        <v>Dec</v>
      </c>
      <c r="N120" t="str">
        <f>IF(Orders[[#This Row],[Shipping Status]]="Delivered",TEXT(F120,"ddd"),"")</f>
        <v>Mon</v>
      </c>
      <c r="O120" s="8">
        <f>IF(Orders[[#This Row],[Shipping Status]]="Delivered",DATEDIF(D120,F120,"d"),"")</f>
        <v>32</v>
      </c>
      <c r="P120" s="8">
        <f t="shared" si="7"/>
        <v>42</v>
      </c>
      <c r="Q120" s="8">
        <f>IF(Orders[[#This Row],[Shipping Status]]="Delivered",P120-O120,"")</f>
        <v>10</v>
      </c>
      <c r="R120" t="str" cm="1">
        <f t="array" ref="R120">_xlfn.XLOOKUP(Orders[[#This Row],[employeeID]],Employees[[#All],[employeeID]],Employees[[#All],[employeeName]],,0)</f>
        <v>Laura Callahan</v>
      </c>
      <c r="S120" t="str" cm="1">
        <f t="array" ref="S120">_xlfn.XLOOKUP(Orders[[#This Row],[customerID]],Customers[[#All],[customerID]],Customers[[#All],[companyName]],,0)</f>
        <v>Galería del gastrónomo</v>
      </c>
      <c r="T120" t="str" cm="1">
        <f t="array" ref="T120">_xlfn.XLOOKUP(Orders[[#This Row],[shipperID]],Shippers[[#All],[shipperID]],Shippers[[#All],[companyName]],,0)</f>
        <v>United Package</v>
      </c>
      <c r="U120" t="str">
        <f>IF(ISBLANK(Orders[[#This Row],[shippedDate]]),"Pending","Delivered")</f>
        <v>Delivered</v>
      </c>
    </row>
    <row r="121" spans="1:21" x14ac:dyDescent="0.25">
      <c r="A121">
        <v>10367</v>
      </c>
      <c r="B121" t="s">
        <v>69</v>
      </c>
      <c r="C121">
        <v>7</v>
      </c>
      <c r="D121" s="1">
        <v>41606</v>
      </c>
      <c r="E121" s="1">
        <v>41634</v>
      </c>
      <c r="F121" s="1">
        <v>41610</v>
      </c>
      <c r="G121">
        <v>3</v>
      </c>
      <c r="H121">
        <v>13.55</v>
      </c>
      <c r="I121">
        <f>SUMIFS(order_details!$G$1:$G$2156,order_details!$A$1:$A$2156,orders!A121)</f>
        <v>834.19999999999993</v>
      </c>
      <c r="J121">
        <f t="shared" si="4"/>
        <v>847.74999999999989</v>
      </c>
      <c r="K121" t="str">
        <f t="shared" si="5"/>
        <v>Nov</v>
      </c>
      <c r="L121" t="str">
        <f t="shared" si="6"/>
        <v>Thu</v>
      </c>
      <c r="M121" t="str">
        <f>IF(Orders[[#This Row],[Shipping Status]]="Delivered",TEXT(F121,"mmm"),"")</f>
        <v>Dec</v>
      </c>
      <c r="N121" t="str">
        <f>IF(Orders[[#This Row],[Shipping Status]]="Delivered",TEXT(F121,"ddd"),"")</f>
        <v>Mon</v>
      </c>
      <c r="O121" s="8">
        <f>IF(Orders[[#This Row],[Shipping Status]]="Delivered",DATEDIF(D121,F121,"d"),"")</f>
        <v>4</v>
      </c>
      <c r="P121" s="8">
        <f t="shared" si="7"/>
        <v>28</v>
      </c>
      <c r="Q121" s="8">
        <f>IF(Orders[[#This Row],[Shipping Status]]="Delivered",P121-O121,"")</f>
        <v>24</v>
      </c>
      <c r="R121" t="str" cm="1">
        <f t="array" ref="R121">_xlfn.XLOOKUP(Orders[[#This Row],[employeeID]],Employees[[#All],[employeeID]],Employees[[#All],[employeeName]],,0)</f>
        <v>Robert King</v>
      </c>
      <c r="S121" t="str" cm="1">
        <f t="array" ref="S121">_xlfn.XLOOKUP(Orders[[#This Row],[customerID]],Customers[[#All],[customerID]],Customers[[#All],[companyName]],,0)</f>
        <v>Vaffeljernet</v>
      </c>
      <c r="T121" t="str" cm="1">
        <f t="array" ref="T121">_xlfn.XLOOKUP(Orders[[#This Row],[shipperID]],Shippers[[#All],[shipperID]],Shippers[[#All],[companyName]],,0)</f>
        <v>Federal Shipping</v>
      </c>
      <c r="U121" t="str">
        <f>IF(ISBLANK(Orders[[#This Row],[shippedDate]]),"Pending","Delivered")</f>
        <v>Delivered</v>
      </c>
    </row>
    <row r="122" spans="1:21" x14ac:dyDescent="0.25">
      <c r="A122">
        <v>10368</v>
      </c>
      <c r="B122" t="s">
        <v>17</v>
      </c>
      <c r="C122">
        <v>2</v>
      </c>
      <c r="D122" s="1">
        <v>41607</v>
      </c>
      <c r="E122" s="1">
        <v>41635</v>
      </c>
      <c r="F122" s="1">
        <v>41610</v>
      </c>
      <c r="G122">
        <v>2</v>
      </c>
      <c r="H122">
        <v>101.95</v>
      </c>
      <c r="I122">
        <f>SUMIFS(order_details!$G$1:$G$2156,order_details!$A$1:$A$2156,orders!A122)</f>
        <v>1689.78</v>
      </c>
      <c r="J122">
        <f t="shared" si="4"/>
        <v>1791.73</v>
      </c>
      <c r="K122" t="str">
        <f t="shared" si="5"/>
        <v>Nov</v>
      </c>
      <c r="L122" t="str">
        <f t="shared" si="6"/>
        <v>Fri</v>
      </c>
      <c r="M122" t="str">
        <f>IF(Orders[[#This Row],[Shipping Status]]="Delivered",TEXT(F122,"mmm"),"")</f>
        <v>Dec</v>
      </c>
      <c r="N122" t="str">
        <f>IF(Orders[[#This Row],[Shipping Status]]="Delivered",TEXT(F122,"ddd"),"")</f>
        <v>Mon</v>
      </c>
      <c r="O122" s="8">
        <f>IF(Orders[[#This Row],[Shipping Status]]="Delivered",DATEDIF(D122,F122,"d"),"")</f>
        <v>3</v>
      </c>
      <c r="P122" s="8">
        <f t="shared" si="7"/>
        <v>28</v>
      </c>
      <c r="Q122" s="8">
        <f>IF(Orders[[#This Row],[Shipping Status]]="Delivered",P122-O122,"")</f>
        <v>25</v>
      </c>
      <c r="R122" t="str" cm="1">
        <f t="array" ref="R122">_xlfn.XLOOKUP(Orders[[#This Row],[employeeID]],Employees[[#All],[employeeID]],Employees[[#All],[employeeName]],,0)</f>
        <v>Andrew Fuller</v>
      </c>
      <c r="S122" t="str" cm="1">
        <f t="array" ref="S122">_xlfn.XLOOKUP(Orders[[#This Row],[customerID]],Customers[[#All],[customerID]],Customers[[#All],[companyName]],,0)</f>
        <v>Ernst Handel</v>
      </c>
      <c r="T122" t="str" cm="1">
        <f t="array" ref="T122">_xlfn.XLOOKUP(Orders[[#This Row],[shipperID]],Shippers[[#All],[shipperID]],Shippers[[#All],[companyName]],,0)</f>
        <v>United Package</v>
      </c>
      <c r="U122" t="str">
        <f>IF(ISBLANK(Orders[[#This Row],[shippedDate]]),"Pending","Delivered")</f>
        <v>Delivered</v>
      </c>
    </row>
    <row r="123" spans="1:21" x14ac:dyDescent="0.25">
      <c r="A123">
        <v>10369</v>
      </c>
      <c r="B123" t="s">
        <v>28</v>
      </c>
      <c r="C123">
        <v>8</v>
      </c>
      <c r="D123" s="1">
        <v>41610</v>
      </c>
      <c r="E123" s="1">
        <v>41638</v>
      </c>
      <c r="F123" s="1">
        <v>41617</v>
      </c>
      <c r="G123">
        <v>2</v>
      </c>
      <c r="H123">
        <v>195.68</v>
      </c>
      <c r="I123">
        <f>SUMIFS(order_details!$G$1:$G$2156,order_details!$A$1:$A$2156,orders!A123)</f>
        <v>2390.4</v>
      </c>
      <c r="J123">
        <f t="shared" si="4"/>
        <v>2586.08</v>
      </c>
      <c r="K123" t="str">
        <f t="shared" si="5"/>
        <v>Dec</v>
      </c>
      <c r="L123" t="str">
        <f t="shared" si="6"/>
        <v>Mon</v>
      </c>
      <c r="M123" t="str">
        <f>IF(Orders[[#This Row],[Shipping Status]]="Delivered",TEXT(F123,"mmm"),"")</f>
        <v>Dec</v>
      </c>
      <c r="N123" t="str">
        <f>IF(Orders[[#This Row],[Shipping Status]]="Delivered",TEXT(F123,"ddd"),"")</f>
        <v>Mon</v>
      </c>
      <c r="O123" s="8">
        <f>IF(Orders[[#This Row],[Shipping Status]]="Delivered",DATEDIF(D123,F123,"d"),"")</f>
        <v>7</v>
      </c>
      <c r="P123" s="8">
        <f t="shared" si="7"/>
        <v>28</v>
      </c>
      <c r="Q123" s="8">
        <f>IF(Orders[[#This Row],[Shipping Status]]="Delivered",P123-O123,"")</f>
        <v>21</v>
      </c>
      <c r="R123" t="str" cm="1">
        <f t="array" ref="R123">_xlfn.XLOOKUP(Orders[[#This Row],[employeeID]],Employees[[#All],[employeeID]],Employees[[#All],[employeeName]],,0)</f>
        <v>Laura Callahan</v>
      </c>
      <c r="S123" t="str" cm="1">
        <f t="array" ref="S123">_xlfn.XLOOKUP(Orders[[#This Row],[customerID]],Customers[[#All],[customerID]],Customers[[#All],[companyName]],,0)</f>
        <v>Split Rail Beer &amp; Ale</v>
      </c>
      <c r="T123" t="str" cm="1">
        <f t="array" ref="T123">_xlfn.XLOOKUP(Orders[[#This Row],[shipperID]],Shippers[[#All],[shipperID]],Shippers[[#All],[companyName]],,0)</f>
        <v>United Package</v>
      </c>
      <c r="U123" t="str">
        <f>IF(ISBLANK(Orders[[#This Row],[shippedDate]]),"Pending","Delivered")</f>
        <v>Delivered</v>
      </c>
    </row>
    <row r="124" spans="1:21" x14ac:dyDescent="0.25">
      <c r="A124">
        <v>10370</v>
      </c>
      <c r="B124" t="s">
        <v>13</v>
      </c>
      <c r="C124">
        <v>6</v>
      </c>
      <c r="D124" s="1">
        <v>41611</v>
      </c>
      <c r="E124" s="1">
        <v>41639</v>
      </c>
      <c r="F124" s="1">
        <v>41635</v>
      </c>
      <c r="G124">
        <v>2</v>
      </c>
      <c r="H124">
        <v>1.17</v>
      </c>
      <c r="I124">
        <f>SUMIFS(order_details!$G$1:$G$2156,order_details!$A$1:$A$2156,orders!A124)</f>
        <v>1117.5999999999999</v>
      </c>
      <c r="J124">
        <f t="shared" si="4"/>
        <v>1118.77</v>
      </c>
      <c r="K124" t="str">
        <f t="shared" si="5"/>
        <v>Dec</v>
      </c>
      <c r="L124" t="str">
        <f t="shared" si="6"/>
        <v>Tue</v>
      </c>
      <c r="M124" t="str">
        <f>IF(Orders[[#This Row],[Shipping Status]]="Delivered",TEXT(F124,"mmm"),"")</f>
        <v>Dec</v>
      </c>
      <c r="N124" t="str">
        <f>IF(Orders[[#This Row],[Shipping Status]]="Delivered",TEXT(F124,"ddd"),"")</f>
        <v>Fri</v>
      </c>
      <c r="O124" s="8">
        <f>IF(Orders[[#This Row],[Shipping Status]]="Delivered",DATEDIF(D124,F124,"d"),"")</f>
        <v>24</v>
      </c>
      <c r="P124" s="8">
        <f t="shared" si="7"/>
        <v>28</v>
      </c>
      <c r="Q124" s="8">
        <f>IF(Orders[[#This Row],[Shipping Status]]="Delivered",P124-O124,"")</f>
        <v>4</v>
      </c>
      <c r="R124" t="str" cm="1">
        <f t="array" ref="R124">_xlfn.XLOOKUP(Orders[[#This Row],[employeeID]],Employees[[#All],[employeeID]],Employees[[#All],[employeeName]],,0)</f>
        <v>Michael Suyama</v>
      </c>
      <c r="S124" t="str" cm="1">
        <f t="array" ref="S124">_xlfn.XLOOKUP(Orders[[#This Row],[customerID]],Customers[[#All],[customerID]],Customers[[#All],[companyName]],,0)</f>
        <v>Chop-suey Chinese</v>
      </c>
      <c r="T124" t="str" cm="1">
        <f t="array" ref="T124">_xlfn.XLOOKUP(Orders[[#This Row],[shipperID]],Shippers[[#All],[shipperID]],Shippers[[#All],[companyName]],,0)</f>
        <v>United Package</v>
      </c>
      <c r="U124" t="str">
        <f>IF(ISBLANK(Orders[[#This Row],[shippedDate]]),"Pending","Delivered")</f>
        <v>Delivered</v>
      </c>
    </row>
    <row r="125" spans="1:21" x14ac:dyDescent="0.25">
      <c r="A125">
        <v>10371</v>
      </c>
      <c r="B125" t="s">
        <v>61</v>
      </c>
      <c r="C125">
        <v>1</v>
      </c>
      <c r="D125" s="1">
        <v>41611</v>
      </c>
      <c r="E125" s="1">
        <v>41639</v>
      </c>
      <c r="F125" s="1">
        <v>41632</v>
      </c>
      <c r="G125">
        <v>1</v>
      </c>
      <c r="H125">
        <v>0.45</v>
      </c>
      <c r="I125">
        <f>SUMIFS(order_details!$G$1:$G$2156,order_details!$A$1:$A$2156,orders!A125)</f>
        <v>72.959999999999994</v>
      </c>
      <c r="J125">
        <f t="shared" si="4"/>
        <v>73.41</v>
      </c>
      <c r="K125" t="str">
        <f t="shared" si="5"/>
        <v>Dec</v>
      </c>
      <c r="L125" t="str">
        <f t="shared" si="6"/>
        <v>Tue</v>
      </c>
      <c r="M125" t="str">
        <f>IF(Orders[[#This Row],[Shipping Status]]="Delivered",TEXT(F125,"mmm"),"")</f>
        <v>Dec</v>
      </c>
      <c r="N125" t="str">
        <f>IF(Orders[[#This Row],[Shipping Status]]="Delivered",TEXT(F125,"ddd"),"")</f>
        <v>Tue</v>
      </c>
      <c r="O125" s="8">
        <f>IF(Orders[[#This Row],[Shipping Status]]="Delivered",DATEDIF(D125,F125,"d"),"")</f>
        <v>21</v>
      </c>
      <c r="P125" s="8">
        <f t="shared" si="7"/>
        <v>28</v>
      </c>
      <c r="Q125" s="8">
        <f>IF(Orders[[#This Row],[Shipping Status]]="Delivered",P125-O125,"")</f>
        <v>7</v>
      </c>
      <c r="R125" t="str" cm="1">
        <f t="array" ref="R125">_xlfn.XLOOKUP(Orders[[#This Row],[employeeID]],Employees[[#All],[employeeID]],Employees[[#All],[employeeName]],,0)</f>
        <v>Nancy Davolio</v>
      </c>
      <c r="S125" t="str" cm="1">
        <f t="array" ref="S125">_xlfn.XLOOKUP(Orders[[#This Row],[customerID]],Customers[[#All],[customerID]],Customers[[#All],[companyName]],,0)</f>
        <v>La maison d'Asie</v>
      </c>
      <c r="T125" t="str" cm="1">
        <f t="array" ref="T125">_xlfn.XLOOKUP(Orders[[#This Row],[shipperID]],Shippers[[#All],[shipperID]],Shippers[[#All],[companyName]],,0)</f>
        <v>Speedy Express</v>
      </c>
      <c r="U125" t="str">
        <f>IF(ISBLANK(Orders[[#This Row],[shippedDate]]),"Pending","Delivered")</f>
        <v>Delivered</v>
      </c>
    </row>
    <row r="126" spans="1:21" x14ac:dyDescent="0.25">
      <c r="A126">
        <v>10372</v>
      </c>
      <c r="B126" t="s">
        <v>70</v>
      </c>
      <c r="C126">
        <v>5</v>
      </c>
      <c r="D126" s="1">
        <v>41612</v>
      </c>
      <c r="E126" s="1">
        <v>41640</v>
      </c>
      <c r="F126" s="1">
        <v>41617</v>
      </c>
      <c r="G126">
        <v>2</v>
      </c>
      <c r="H126">
        <v>890.78</v>
      </c>
      <c r="I126">
        <f>SUMIFS(order_details!$G$1:$G$2156,order_details!$A$1:$A$2156,orders!A126)</f>
        <v>9210.9000000000015</v>
      </c>
      <c r="J126">
        <f t="shared" si="4"/>
        <v>10101.680000000002</v>
      </c>
      <c r="K126" t="str">
        <f t="shared" si="5"/>
        <v>Dec</v>
      </c>
      <c r="L126" t="str">
        <f t="shared" si="6"/>
        <v>Wed</v>
      </c>
      <c r="M126" t="str">
        <f>IF(Orders[[#This Row],[Shipping Status]]="Delivered",TEXT(F126,"mmm"),"")</f>
        <v>Dec</v>
      </c>
      <c r="N126" t="str">
        <f>IF(Orders[[#This Row],[Shipping Status]]="Delivered",TEXT(F126,"ddd"),"")</f>
        <v>Mon</v>
      </c>
      <c r="O126" s="8">
        <f>IF(Orders[[#This Row],[Shipping Status]]="Delivered",DATEDIF(D126,F126,"d"),"")</f>
        <v>5</v>
      </c>
      <c r="P126" s="8">
        <f t="shared" si="7"/>
        <v>28</v>
      </c>
      <c r="Q126" s="8">
        <f>IF(Orders[[#This Row],[Shipping Status]]="Delivered",P126-O126,"")</f>
        <v>23</v>
      </c>
      <c r="R126" t="str" cm="1">
        <f t="array" ref="R126">_xlfn.XLOOKUP(Orders[[#This Row],[employeeID]],Employees[[#All],[employeeID]],Employees[[#All],[employeeName]],,0)</f>
        <v>Steven Buchanan</v>
      </c>
      <c r="S126" t="str" cm="1">
        <f t="array" ref="S126">_xlfn.XLOOKUP(Orders[[#This Row],[customerID]],Customers[[#All],[customerID]],Customers[[#All],[companyName]],,0)</f>
        <v>Queen Cozinha</v>
      </c>
      <c r="T126" t="str" cm="1">
        <f t="array" ref="T126">_xlfn.XLOOKUP(Orders[[#This Row],[shipperID]],Shippers[[#All],[shipperID]],Shippers[[#All],[companyName]],,0)</f>
        <v>United Package</v>
      </c>
      <c r="U126" t="str">
        <f>IF(ISBLANK(Orders[[#This Row],[shippedDate]]),"Pending","Delivered")</f>
        <v>Delivered</v>
      </c>
    </row>
    <row r="127" spans="1:21" x14ac:dyDescent="0.25">
      <c r="A127">
        <v>10373</v>
      </c>
      <c r="B127" t="s">
        <v>42</v>
      </c>
      <c r="C127">
        <v>4</v>
      </c>
      <c r="D127" s="1">
        <v>41613</v>
      </c>
      <c r="E127" s="1">
        <v>41641</v>
      </c>
      <c r="F127" s="1">
        <v>41619</v>
      </c>
      <c r="G127">
        <v>3</v>
      </c>
      <c r="H127">
        <v>124.12</v>
      </c>
      <c r="I127">
        <f>SUMIFS(order_details!$G$1:$G$2156,order_details!$A$1:$A$2156,orders!A127)</f>
        <v>1366.4</v>
      </c>
      <c r="J127">
        <f t="shared" si="4"/>
        <v>1490.52</v>
      </c>
      <c r="K127" t="str">
        <f t="shared" si="5"/>
        <v>Dec</v>
      </c>
      <c r="L127" t="str">
        <f t="shared" si="6"/>
        <v>Thu</v>
      </c>
      <c r="M127" t="str">
        <f>IF(Orders[[#This Row],[Shipping Status]]="Delivered",TEXT(F127,"mmm"),"")</f>
        <v>Dec</v>
      </c>
      <c r="N127" t="str">
        <f>IF(Orders[[#This Row],[Shipping Status]]="Delivered",TEXT(F127,"ddd"),"")</f>
        <v>Wed</v>
      </c>
      <c r="O127" s="8">
        <f>IF(Orders[[#This Row],[Shipping Status]]="Delivered",DATEDIF(D127,F127,"d"),"")</f>
        <v>6</v>
      </c>
      <c r="P127" s="8">
        <f t="shared" si="7"/>
        <v>28</v>
      </c>
      <c r="Q127" s="8">
        <f>IF(Orders[[#This Row],[Shipping Status]]="Delivered",P127-O127,"")</f>
        <v>22</v>
      </c>
      <c r="R127" t="str" cm="1">
        <f t="array" ref="R127">_xlfn.XLOOKUP(Orders[[#This Row],[employeeID]],Employees[[#All],[employeeID]],Employees[[#All],[employeeName]],,0)</f>
        <v>Margaret Peacock</v>
      </c>
      <c r="S127" t="str" cm="1">
        <f t="array" ref="S127">_xlfn.XLOOKUP(Orders[[#This Row],[customerID]],Customers[[#All],[customerID]],Customers[[#All],[companyName]],,0)</f>
        <v>Hungry Owl All-Night Grocers</v>
      </c>
      <c r="T127" t="str" cm="1">
        <f t="array" ref="T127">_xlfn.XLOOKUP(Orders[[#This Row],[shipperID]],Shippers[[#All],[shipperID]],Shippers[[#All],[companyName]],,0)</f>
        <v>Federal Shipping</v>
      </c>
      <c r="U127" t="str">
        <f>IF(ISBLANK(Orders[[#This Row],[shippedDate]]),"Pending","Delivered")</f>
        <v>Delivered</v>
      </c>
    </row>
    <row r="128" spans="1:21" x14ac:dyDescent="0.25">
      <c r="A128">
        <v>10374</v>
      </c>
      <c r="B128" t="s">
        <v>71</v>
      </c>
      <c r="C128">
        <v>1</v>
      </c>
      <c r="D128" s="1">
        <v>41613</v>
      </c>
      <c r="E128" s="1">
        <v>41641</v>
      </c>
      <c r="F128" s="1">
        <v>41617</v>
      </c>
      <c r="G128">
        <v>3</v>
      </c>
      <c r="H128">
        <v>3.94</v>
      </c>
      <c r="I128">
        <f>SUMIFS(order_details!$G$1:$G$2156,order_details!$A$1:$A$2156,orders!A128)</f>
        <v>459</v>
      </c>
      <c r="J128">
        <f t="shared" si="4"/>
        <v>462.94</v>
      </c>
      <c r="K128" t="str">
        <f t="shared" si="5"/>
        <v>Dec</v>
      </c>
      <c r="L128" t="str">
        <f t="shared" si="6"/>
        <v>Thu</v>
      </c>
      <c r="M128" t="str">
        <f>IF(Orders[[#This Row],[Shipping Status]]="Delivered",TEXT(F128,"mmm"),"")</f>
        <v>Dec</v>
      </c>
      <c r="N128" t="str">
        <f>IF(Orders[[#This Row],[Shipping Status]]="Delivered",TEXT(F128,"ddd"),"")</f>
        <v>Mon</v>
      </c>
      <c r="O128" s="8">
        <f>IF(Orders[[#This Row],[Shipping Status]]="Delivered",DATEDIF(D128,F128,"d"),"")</f>
        <v>4</v>
      </c>
      <c r="P128" s="8">
        <f t="shared" si="7"/>
        <v>28</v>
      </c>
      <c r="Q128" s="8">
        <f>IF(Orders[[#This Row],[Shipping Status]]="Delivered",P128-O128,"")</f>
        <v>24</v>
      </c>
      <c r="R128" t="str" cm="1">
        <f t="array" ref="R128">_xlfn.XLOOKUP(Orders[[#This Row],[employeeID]],Employees[[#All],[employeeID]],Employees[[#All],[employeeName]],,0)</f>
        <v>Nancy Davolio</v>
      </c>
      <c r="S128" t="str" cm="1">
        <f t="array" ref="S128">_xlfn.XLOOKUP(Orders[[#This Row],[customerID]],Customers[[#All],[customerID]],Customers[[#All],[companyName]],,0)</f>
        <v>Wolski  Zajazd</v>
      </c>
      <c r="T128" t="str" cm="1">
        <f t="array" ref="T128">_xlfn.XLOOKUP(Orders[[#This Row],[shipperID]],Shippers[[#All],[shipperID]],Shippers[[#All],[companyName]],,0)</f>
        <v>Federal Shipping</v>
      </c>
      <c r="U128" t="str">
        <f>IF(ISBLANK(Orders[[#This Row],[shippedDate]]),"Pending","Delivered")</f>
        <v>Delivered</v>
      </c>
    </row>
    <row r="129" spans="1:21" x14ac:dyDescent="0.25">
      <c r="A129">
        <v>10375</v>
      </c>
      <c r="B129" t="s">
        <v>72</v>
      </c>
      <c r="C129">
        <v>3</v>
      </c>
      <c r="D129" s="1">
        <v>41614</v>
      </c>
      <c r="E129" s="1">
        <v>41642</v>
      </c>
      <c r="F129" s="1">
        <v>41617</v>
      </c>
      <c r="G129">
        <v>2</v>
      </c>
      <c r="H129">
        <v>20.12</v>
      </c>
      <c r="I129">
        <f>SUMIFS(order_details!$G$1:$G$2156,order_details!$A$1:$A$2156,orders!A129)</f>
        <v>338</v>
      </c>
      <c r="J129">
        <f t="shared" si="4"/>
        <v>358.12</v>
      </c>
      <c r="K129" t="str">
        <f t="shared" si="5"/>
        <v>Dec</v>
      </c>
      <c r="L129" t="str">
        <f t="shared" si="6"/>
        <v>Fri</v>
      </c>
      <c r="M129" t="str">
        <f>IF(Orders[[#This Row],[Shipping Status]]="Delivered",TEXT(F129,"mmm"),"")</f>
        <v>Dec</v>
      </c>
      <c r="N129" t="str">
        <f>IF(Orders[[#This Row],[Shipping Status]]="Delivered",TEXT(F129,"ddd"),"")</f>
        <v>Mon</v>
      </c>
      <c r="O129" s="8">
        <f>IF(Orders[[#This Row],[Shipping Status]]="Delivered",DATEDIF(D129,F129,"d"),"")</f>
        <v>3</v>
      </c>
      <c r="P129" s="8">
        <f t="shared" si="7"/>
        <v>28</v>
      </c>
      <c r="Q129" s="8">
        <f>IF(Orders[[#This Row],[Shipping Status]]="Delivered",P129-O129,"")</f>
        <v>25</v>
      </c>
      <c r="R129" t="str" cm="1">
        <f t="array" ref="R129">_xlfn.XLOOKUP(Orders[[#This Row],[employeeID]],Employees[[#All],[employeeID]],Employees[[#All],[employeeName]],,0)</f>
        <v>Janet Leverling</v>
      </c>
      <c r="S129" t="str" cm="1">
        <f t="array" ref="S129">_xlfn.XLOOKUP(Orders[[#This Row],[customerID]],Customers[[#All],[customerID]],Customers[[#All],[companyName]],,0)</f>
        <v>Hungry Coyote Import Store</v>
      </c>
      <c r="T129" t="str" cm="1">
        <f t="array" ref="T129">_xlfn.XLOOKUP(Orders[[#This Row],[shipperID]],Shippers[[#All],[shipperID]],Shippers[[#All],[companyName]],,0)</f>
        <v>United Package</v>
      </c>
      <c r="U129" t="str">
        <f>IF(ISBLANK(Orders[[#This Row],[shippedDate]]),"Pending","Delivered")</f>
        <v>Delivered</v>
      </c>
    </row>
    <row r="130" spans="1:21" x14ac:dyDescent="0.25">
      <c r="A130">
        <v>10376</v>
      </c>
      <c r="B130" t="s">
        <v>57</v>
      </c>
      <c r="C130">
        <v>1</v>
      </c>
      <c r="D130" s="1">
        <v>41617</v>
      </c>
      <c r="E130" s="1">
        <v>41645</v>
      </c>
      <c r="F130" s="1">
        <v>41621</v>
      </c>
      <c r="G130">
        <v>2</v>
      </c>
      <c r="H130">
        <v>20.39</v>
      </c>
      <c r="I130">
        <f>SUMIFS(order_details!$G$1:$G$2156,order_details!$A$1:$A$2156,orders!A130)</f>
        <v>399</v>
      </c>
      <c r="J130">
        <f t="shared" si="4"/>
        <v>419.39</v>
      </c>
      <c r="K130" t="str">
        <f t="shared" si="5"/>
        <v>Dec</v>
      </c>
      <c r="L130" t="str">
        <f t="shared" si="6"/>
        <v>Mon</v>
      </c>
      <c r="M130" t="str">
        <f>IF(Orders[[#This Row],[Shipping Status]]="Delivered",TEXT(F130,"mmm"),"")</f>
        <v>Dec</v>
      </c>
      <c r="N130" t="str">
        <f>IF(Orders[[#This Row],[Shipping Status]]="Delivered",TEXT(F130,"ddd"),"")</f>
        <v>Fri</v>
      </c>
      <c r="O130" s="8">
        <f>IF(Orders[[#This Row],[Shipping Status]]="Delivered",DATEDIF(D130,F130,"d"),"")</f>
        <v>4</v>
      </c>
      <c r="P130" s="8">
        <f t="shared" si="7"/>
        <v>28</v>
      </c>
      <c r="Q130" s="8">
        <f>IF(Orders[[#This Row],[Shipping Status]]="Delivered",P130-O130,"")</f>
        <v>24</v>
      </c>
      <c r="R130" t="str" cm="1">
        <f t="array" ref="R130">_xlfn.XLOOKUP(Orders[[#This Row],[employeeID]],Employees[[#All],[employeeID]],Employees[[#All],[employeeName]],,0)</f>
        <v>Nancy Davolio</v>
      </c>
      <c r="S130" t="str" cm="1">
        <f t="array" ref="S130">_xlfn.XLOOKUP(Orders[[#This Row],[customerID]],Customers[[#All],[customerID]],Customers[[#All],[companyName]],,0)</f>
        <v>Mère Paillarde</v>
      </c>
      <c r="T130" t="str" cm="1">
        <f t="array" ref="T130">_xlfn.XLOOKUP(Orders[[#This Row],[shipperID]],Shippers[[#All],[shipperID]],Shippers[[#All],[companyName]],,0)</f>
        <v>United Package</v>
      </c>
      <c r="U130" t="str">
        <f>IF(ISBLANK(Orders[[#This Row],[shippedDate]]),"Pending","Delivered")</f>
        <v>Delivered</v>
      </c>
    </row>
    <row r="131" spans="1:21" x14ac:dyDescent="0.25">
      <c r="A131">
        <v>10377</v>
      </c>
      <c r="B131" t="s">
        <v>64</v>
      </c>
      <c r="C131">
        <v>1</v>
      </c>
      <c r="D131" s="1">
        <v>41617</v>
      </c>
      <c r="E131" s="1">
        <v>41645</v>
      </c>
      <c r="F131" s="1">
        <v>41621</v>
      </c>
      <c r="G131">
        <v>3</v>
      </c>
      <c r="H131">
        <v>22.21</v>
      </c>
      <c r="I131">
        <f>SUMIFS(order_details!$G$1:$G$2156,order_details!$A$1:$A$2156,orders!A131)</f>
        <v>863.59999999999991</v>
      </c>
      <c r="J131">
        <f t="shared" ref="J131:J194" si="8">I131+H131</f>
        <v>885.81</v>
      </c>
      <c r="K131" t="str">
        <f t="shared" ref="K131:K194" si="9">TEXT(D131,"mmm")</f>
        <v>Dec</v>
      </c>
      <c r="L131" t="str">
        <f t="shared" ref="L131:L194" si="10">TEXT(D131,"ddd")</f>
        <v>Mon</v>
      </c>
      <c r="M131" t="str">
        <f>IF(Orders[[#This Row],[Shipping Status]]="Delivered",TEXT(F131,"mmm"),"")</f>
        <v>Dec</v>
      </c>
      <c r="N131" t="str">
        <f>IF(Orders[[#This Row],[Shipping Status]]="Delivered",TEXT(F131,"ddd"),"")</f>
        <v>Fri</v>
      </c>
      <c r="O131" s="8">
        <f>IF(Orders[[#This Row],[Shipping Status]]="Delivered",DATEDIF(D131,F131,"d"),"")</f>
        <v>4</v>
      </c>
      <c r="P131" s="8">
        <f t="shared" ref="P131:P194" si="11">DATEDIF(D131,E131,"d")</f>
        <v>28</v>
      </c>
      <c r="Q131" s="8">
        <f>IF(Orders[[#This Row],[Shipping Status]]="Delivered",P131-O131,"")</f>
        <v>24</v>
      </c>
      <c r="R131" t="str" cm="1">
        <f t="array" ref="R131">_xlfn.XLOOKUP(Orders[[#This Row],[employeeID]],Employees[[#All],[employeeID]],Employees[[#All],[employeeName]],,0)</f>
        <v>Nancy Davolio</v>
      </c>
      <c r="S131" t="str" cm="1">
        <f t="array" ref="S131">_xlfn.XLOOKUP(Orders[[#This Row],[customerID]],Customers[[#All],[customerID]],Customers[[#All],[companyName]],,0)</f>
        <v>Seven Seas Imports</v>
      </c>
      <c r="T131" t="str" cm="1">
        <f t="array" ref="T131">_xlfn.XLOOKUP(Orders[[#This Row],[shipperID]],Shippers[[#All],[shipperID]],Shippers[[#All],[companyName]],,0)</f>
        <v>Federal Shipping</v>
      </c>
      <c r="U131" t="str">
        <f>IF(ISBLANK(Orders[[#This Row],[shippedDate]]),"Pending","Delivered")</f>
        <v>Delivered</v>
      </c>
    </row>
    <row r="132" spans="1:21" x14ac:dyDescent="0.25">
      <c r="A132">
        <v>10378</v>
      </c>
      <c r="B132" t="s">
        <v>22</v>
      </c>
      <c r="C132">
        <v>5</v>
      </c>
      <c r="D132" s="1">
        <v>41618</v>
      </c>
      <c r="E132" s="1">
        <v>41646</v>
      </c>
      <c r="F132" s="1">
        <v>41627</v>
      </c>
      <c r="G132">
        <v>3</v>
      </c>
      <c r="H132">
        <v>5.44</v>
      </c>
      <c r="I132">
        <f>SUMIFS(order_details!$G$1:$G$2156,order_details!$A$1:$A$2156,orders!A132)</f>
        <v>103.19999999999999</v>
      </c>
      <c r="J132">
        <f t="shared" si="8"/>
        <v>108.63999999999999</v>
      </c>
      <c r="K132" t="str">
        <f t="shared" si="9"/>
        <v>Dec</v>
      </c>
      <c r="L132" t="str">
        <f t="shared" si="10"/>
        <v>Tue</v>
      </c>
      <c r="M132" t="str">
        <f>IF(Orders[[#This Row],[Shipping Status]]="Delivered",TEXT(F132,"mmm"),"")</f>
        <v>Dec</v>
      </c>
      <c r="N132" t="str">
        <f>IF(Orders[[#This Row],[Shipping Status]]="Delivered",TEXT(F132,"ddd"),"")</f>
        <v>Thu</v>
      </c>
      <c r="O132" s="8">
        <f>IF(Orders[[#This Row],[Shipping Status]]="Delivered",DATEDIF(D132,F132,"d"),"")</f>
        <v>9</v>
      </c>
      <c r="P132" s="8">
        <f t="shared" si="11"/>
        <v>28</v>
      </c>
      <c r="Q132" s="8">
        <f>IF(Orders[[#This Row],[Shipping Status]]="Delivered",P132-O132,"")</f>
        <v>19</v>
      </c>
      <c r="R132" t="str" cm="1">
        <f t="array" ref="R132">_xlfn.XLOOKUP(Orders[[#This Row],[employeeID]],Employees[[#All],[employeeID]],Employees[[#All],[employeeName]],,0)</f>
        <v>Steven Buchanan</v>
      </c>
      <c r="S132" t="str" cm="1">
        <f t="array" ref="S132">_xlfn.XLOOKUP(Orders[[#This Row],[customerID]],Customers[[#All],[customerID]],Customers[[#All],[companyName]],,0)</f>
        <v>Folk och fä HB</v>
      </c>
      <c r="T132" t="str" cm="1">
        <f t="array" ref="T132">_xlfn.XLOOKUP(Orders[[#This Row],[shipperID]],Shippers[[#All],[shipperID]],Shippers[[#All],[companyName]],,0)</f>
        <v>Federal Shipping</v>
      </c>
      <c r="U132" t="str">
        <f>IF(ISBLANK(Orders[[#This Row],[shippedDate]]),"Pending","Delivered")</f>
        <v>Delivered</v>
      </c>
    </row>
    <row r="133" spans="1:21" x14ac:dyDescent="0.25">
      <c r="A133">
        <v>10379</v>
      </c>
      <c r="B133" t="s">
        <v>20</v>
      </c>
      <c r="C133">
        <v>2</v>
      </c>
      <c r="D133" s="1">
        <v>41619</v>
      </c>
      <c r="E133" s="1">
        <v>41647</v>
      </c>
      <c r="F133" s="1">
        <v>41621</v>
      </c>
      <c r="G133">
        <v>1</v>
      </c>
      <c r="H133">
        <v>45.03</v>
      </c>
      <c r="I133">
        <f>SUMIFS(order_details!$G$1:$G$2156,order_details!$A$1:$A$2156,orders!A133)</f>
        <v>863.2800000000002</v>
      </c>
      <c r="J133">
        <f t="shared" si="8"/>
        <v>908.31000000000017</v>
      </c>
      <c r="K133" t="str">
        <f t="shared" si="9"/>
        <v>Dec</v>
      </c>
      <c r="L133" t="str">
        <f t="shared" si="10"/>
        <v>Wed</v>
      </c>
      <c r="M133" t="str">
        <f>IF(Orders[[#This Row],[Shipping Status]]="Delivered",TEXT(F133,"mmm"),"")</f>
        <v>Dec</v>
      </c>
      <c r="N133" t="str">
        <f>IF(Orders[[#This Row],[Shipping Status]]="Delivered",TEXT(F133,"ddd"),"")</f>
        <v>Fri</v>
      </c>
      <c r="O133" s="8">
        <f>IF(Orders[[#This Row],[Shipping Status]]="Delivered",DATEDIF(D133,F133,"d"),"")</f>
        <v>2</v>
      </c>
      <c r="P133" s="8">
        <f t="shared" si="11"/>
        <v>28</v>
      </c>
      <c r="Q133" s="8">
        <f>IF(Orders[[#This Row],[Shipping Status]]="Delivered",P133-O133,"")</f>
        <v>26</v>
      </c>
      <c r="R133" t="str" cm="1">
        <f t="array" ref="R133">_xlfn.XLOOKUP(Orders[[#This Row],[employeeID]],Employees[[#All],[employeeID]],Employees[[#All],[employeeName]],,0)</f>
        <v>Andrew Fuller</v>
      </c>
      <c r="S133" t="str" cm="1">
        <f t="array" ref="S133">_xlfn.XLOOKUP(Orders[[#This Row],[customerID]],Customers[[#All],[customerID]],Customers[[#All],[companyName]],,0)</f>
        <v>Que Delícia</v>
      </c>
      <c r="T133" t="str" cm="1">
        <f t="array" ref="T133">_xlfn.XLOOKUP(Orders[[#This Row],[shipperID]],Shippers[[#All],[shipperID]],Shippers[[#All],[companyName]],,0)</f>
        <v>Speedy Express</v>
      </c>
      <c r="U133" t="str">
        <f>IF(ISBLANK(Orders[[#This Row],[shippedDate]]),"Pending","Delivered")</f>
        <v>Delivered</v>
      </c>
    </row>
    <row r="134" spans="1:21" x14ac:dyDescent="0.25">
      <c r="A134">
        <v>10380</v>
      </c>
      <c r="B134" t="s">
        <v>42</v>
      </c>
      <c r="C134">
        <v>8</v>
      </c>
      <c r="D134" s="1">
        <v>41620</v>
      </c>
      <c r="E134" s="1">
        <v>41648</v>
      </c>
      <c r="F134" s="1">
        <v>41655</v>
      </c>
      <c r="G134">
        <v>3</v>
      </c>
      <c r="H134">
        <v>35.03</v>
      </c>
      <c r="I134">
        <f>SUMIFS(order_details!$G$1:$G$2156,order_details!$A$1:$A$2156,orders!A134)</f>
        <v>1313.8200000000002</v>
      </c>
      <c r="J134">
        <f t="shared" si="8"/>
        <v>1348.8500000000001</v>
      </c>
      <c r="K134" t="str">
        <f t="shared" si="9"/>
        <v>Dec</v>
      </c>
      <c r="L134" t="str">
        <f t="shared" si="10"/>
        <v>Thu</v>
      </c>
      <c r="M134" t="str">
        <f>IF(Orders[[#This Row],[Shipping Status]]="Delivered",TEXT(F134,"mmm"),"")</f>
        <v>Jan</v>
      </c>
      <c r="N134" t="str">
        <f>IF(Orders[[#This Row],[Shipping Status]]="Delivered",TEXT(F134,"ddd"),"")</f>
        <v>Thu</v>
      </c>
      <c r="O134" s="8">
        <f>IF(Orders[[#This Row],[Shipping Status]]="Delivered",DATEDIF(D134,F134,"d"),"")</f>
        <v>35</v>
      </c>
      <c r="P134" s="8">
        <f t="shared" si="11"/>
        <v>28</v>
      </c>
      <c r="Q134" s="8">
        <f>IF(Orders[[#This Row],[Shipping Status]]="Delivered",P134-O134,"")</f>
        <v>-7</v>
      </c>
      <c r="R134" t="str" cm="1">
        <f t="array" ref="R134">_xlfn.XLOOKUP(Orders[[#This Row],[employeeID]],Employees[[#All],[employeeID]],Employees[[#All],[employeeName]],,0)</f>
        <v>Laura Callahan</v>
      </c>
      <c r="S134" t="str" cm="1">
        <f t="array" ref="S134">_xlfn.XLOOKUP(Orders[[#This Row],[customerID]],Customers[[#All],[customerID]],Customers[[#All],[companyName]],,0)</f>
        <v>Hungry Owl All-Night Grocers</v>
      </c>
      <c r="T134" t="str" cm="1">
        <f t="array" ref="T134">_xlfn.XLOOKUP(Orders[[#This Row],[shipperID]],Shippers[[#All],[shipperID]],Shippers[[#All],[companyName]],,0)</f>
        <v>Federal Shipping</v>
      </c>
      <c r="U134" t="str">
        <f>IF(ISBLANK(Orders[[#This Row],[shippedDate]]),"Pending","Delivered")</f>
        <v>Delivered</v>
      </c>
    </row>
    <row r="135" spans="1:21" x14ac:dyDescent="0.25">
      <c r="A135">
        <v>10381</v>
      </c>
      <c r="B135" t="s">
        <v>36</v>
      </c>
      <c r="C135">
        <v>3</v>
      </c>
      <c r="D135" s="1">
        <v>41620</v>
      </c>
      <c r="E135" s="1">
        <v>41648</v>
      </c>
      <c r="F135" s="1">
        <v>41621</v>
      </c>
      <c r="G135">
        <v>3</v>
      </c>
      <c r="H135">
        <v>7.99</v>
      </c>
      <c r="I135">
        <f>SUMIFS(order_details!$G$1:$G$2156,order_details!$A$1:$A$2156,orders!A135)</f>
        <v>112</v>
      </c>
      <c r="J135">
        <f t="shared" si="8"/>
        <v>119.99</v>
      </c>
      <c r="K135" t="str">
        <f t="shared" si="9"/>
        <v>Dec</v>
      </c>
      <c r="L135" t="str">
        <f t="shared" si="10"/>
        <v>Thu</v>
      </c>
      <c r="M135" t="str">
        <f>IF(Orders[[#This Row],[Shipping Status]]="Delivered",TEXT(F135,"mmm"),"")</f>
        <v>Dec</v>
      </c>
      <c r="N135" t="str">
        <f>IF(Orders[[#This Row],[Shipping Status]]="Delivered",TEXT(F135,"ddd"),"")</f>
        <v>Fri</v>
      </c>
      <c r="O135" s="8">
        <f>IF(Orders[[#This Row],[Shipping Status]]="Delivered",DATEDIF(D135,F135,"d"),"")</f>
        <v>1</v>
      </c>
      <c r="P135" s="8">
        <f t="shared" si="11"/>
        <v>28</v>
      </c>
      <c r="Q135" s="8">
        <f>IF(Orders[[#This Row],[Shipping Status]]="Delivered",P135-O135,"")</f>
        <v>27</v>
      </c>
      <c r="R135" t="str" cm="1">
        <f t="array" ref="R135">_xlfn.XLOOKUP(Orders[[#This Row],[employeeID]],Employees[[#All],[employeeID]],Employees[[#All],[employeeName]],,0)</f>
        <v>Janet Leverling</v>
      </c>
      <c r="S135" t="str" cm="1">
        <f t="array" ref="S135">_xlfn.XLOOKUP(Orders[[#This Row],[customerID]],Customers[[#All],[customerID]],Customers[[#All],[companyName]],,0)</f>
        <v>LILA-Supermercado</v>
      </c>
      <c r="T135" t="str" cm="1">
        <f t="array" ref="T135">_xlfn.XLOOKUP(Orders[[#This Row],[shipperID]],Shippers[[#All],[shipperID]],Shippers[[#All],[companyName]],,0)</f>
        <v>Federal Shipping</v>
      </c>
      <c r="U135" t="str">
        <f>IF(ISBLANK(Orders[[#This Row],[shippedDate]]),"Pending","Delivered")</f>
        <v>Delivered</v>
      </c>
    </row>
    <row r="136" spans="1:21" x14ac:dyDescent="0.25">
      <c r="A136">
        <v>10382</v>
      </c>
      <c r="B136" t="s">
        <v>17</v>
      </c>
      <c r="C136">
        <v>4</v>
      </c>
      <c r="D136" s="1">
        <v>41621</v>
      </c>
      <c r="E136" s="1">
        <v>41649</v>
      </c>
      <c r="F136" s="1">
        <v>41624</v>
      </c>
      <c r="G136">
        <v>1</v>
      </c>
      <c r="H136">
        <v>94.77</v>
      </c>
      <c r="I136">
        <f>SUMIFS(order_details!$G$1:$G$2156,order_details!$A$1:$A$2156,orders!A136)</f>
        <v>2900</v>
      </c>
      <c r="J136">
        <f t="shared" si="8"/>
        <v>2994.77</v>
      </c>
      <c r="K136" t="str">
        <f t="shared" si="9"/>
        <v>Dec</v>
      </c>
      <c r="L136" t="str">
        <f t="shared" si="10"/>
        <v>Fri</v>
      </c>
      <c r="M136" t="str">
        <f>IF(Orders[[#This Row],[Shipping Status]]="Delivered",TEXT(F136,"mmm"),"")</f>
        <v>Dec</v>
      </c>
      <c r="N136" t="str">
        <f>IF(Orders[[#This Row],[Shipping Status]]="Delivered",TEXT(F136,"ddd"),"")</f>
        <v>Mon</v>
      </c>
      <c r="O136" s="8">
        <f>IF(Orders[[#This Row],[Shipping Status]]="Delivered",DATEDIF(D136,F136,"d"),"")</f>
        <v>3</v>
      </c>
      <c r="P136" s="8">
        <f t="shared" si="11"/>
        <v>28</v>
      </c>
      <c r="Q136" s="8">
        <f>IF(Orders[[#This Row],[Shipping Status]]="Delivered",P136-O136,"")</f>
        <v>25</v>
      </c>
      <c r="R136" t="str" cm="1">
        <f t="array" ref="R136">_xlfn.XLOOKUP(Orders[[#This Row],[employeeID]],Employees[[#All],[employeeID]],Employees[[#All],[employeeName]],,0)</f>
        <v>Margaret Peacock</v>
      </c>
      <c r="S136" t="str" cm="1">
        <f t="array" ref="S136">_xlfn.XLOOKUP(Orders[[#This Row],[customerID]],Customers[[#All],[customerID]],Customers[[#All],[companyName]],,0)</f>
        <v>Ernst Handel</v>
      </c>
      <c r="T136" t="str" cm="1">
        <f t="array" ref="T136">_xlfn.XLOOKUP(Orders[[#This Row],[shipperID]],Shippers[[#All],[shipperID]],Shippers[[#All],[companyName]],,0)</f>
        <v>Speedy Express</v>
      </c>
      <c r="U136" t="str">
        <f>IF(ISBLANK(Orders[[#This Row],[shippedDate]]),"Pending","Delivered")</f>
        <v>Delivered</v>
      </c>
    </row>
    <row r="137" spans="1:21" x14ac:dyDescent="0.25">
      <c r="A137">
        <v>10383</v>
      </c>
      <c r="B137" t="s">
        <v>63</v>
      </c>
      <c r="C137">
        <v>8</v>
      </c>
      <c r="D137" s="1">
        <v>41624</v>
      </c>
      <c r="E137" s="1">
        <v>41652</v>
      </c>
      <c r="F137" s="1">
        <v>41626</v>
      </c>
      <c r="G137">
        <v>3</v>
      </c>
      <c r="H137">
        <v>34.24</v>
      </c>
      <c r="I137">
        <f>SUMIFS(order_details!$G$1:$G$2156,order_details!$A$1:$A$2156,orders!A137)</f>
        <v>899</v>
      </c>
      <c r="J137">
        <f t="shared" si="8"/>
        <v>933.24</v>
      </c>
      <c r="K137" t="str">
        <f t="shared" si="9"/>
        <v>Dec</v>
      </c>
      <c r="L137" t="str">
        <f t="shared" si="10"/>
        <v>Mon</v>
      </c>
      <c r="M137" t="str">
        <f>IF(Orders[[#This Row],[Shipping Status]]="Delivered",TEXT(F137,"mmm"),"")</f>
        <v>Dec</v>
      </c>
      <c r="N137" t="str">
        <f>IF(Orders[[#This Row],[Shipping Status]]="Delivered",TEXT(F137,"ddd"),"")</f>
        <v>Wed</v>
      </c>
      <c r="O137" s="8">
        <f>IF(Orders[[#This Row],[Shipping Status]]="Delivered",DATEDIF(D137,F137,"d"),"")</f>
        <v>2</v>
      </c>
      <c r="P137" s="8">
        <f t="shared" si="11"/>
        <v>28</v>
      </c>
      <c r="Q137" s="8">
        <f>IF(Orders[[#This Row],[Shipping Status]]="Delivered",P137-O137,"")</f>
        <v>26</v>
      </c>
      <c r="R137" t="str" cm="1">
        <f t="array" ref="R137">_xlfn.XLOOKUP(Orders[[#This Row],[employeeID]],Employees[[#All],[employeeID]],Employees[[#All],[employeeName]],,0)</f>
        <v>Laura Callahan</v>
      </c>
      <c r="S137" t="str" cm="1">
        <f t="array" ref="S137">_xlfn.XLOOKUP(Orders[[#This Row],[customerID]],Customers[[#All],[customerID]],Customers[[#All],[companyName]],,0)</f>
        <v>Around the Horn</v>
      </c>
      <c r="T137" t="str" cm="1">
        <f t="array" ref="T137">_xlfn.XLOOKUP(Orders[[#This Row],[shipperID]],Shippers[[#All],[shipperID]],Shippers[[#All],[companyName]],,0)</f>
        <v>Federal Shipping</v>
      </c>
      <c r="U137" t="str">
        <f>IF(ISBLANK(Orders[[#This Row],[shippedDate]]),"Pending","Delivered")</f>
        <v>Delivered</v>
      </c>
    </row>
    <row r="138" spans="1:21" x14ac:dyDescent="0.25">
      <c r="A138">
        <v>10384</v>
      </c>
      <c r="B138" t="s">
        <v>33</v>
      </c>
      <c r="C138">
        <v>3</v>
      </c>
      <c r="D138" s="1">
        <v>41624</v>
      </c>
      <c r="E138" s="1">
        <v>41652</v>
      </c>
      <c r="F138" s="1">
        <v>41628</v>
      </c>
      <c r="G138">
        <v>3</v>
      </c>
      <c r="H138">
        <v>168.64</v>
      </c>
      <c r="I138">
        <f>SUMIFS(order_details!$G$1:$G$2156,order_details!$A$1:$A$2156,orders!A138)</f>
        <v>2222.3999999999996</v>
      </c>
      <c r="J138">
        <f t="shared" si="8"/>
        <v>2391.0399999999995</v>
      </c>
      <c r="K138" t="str">
        <f t="shared" si="9"/>
        <v>Dec</v>
      </c>
      <c r="L138" t="str">
        <f t="shared" si="10"/>
        <v>Mon</v>
      </c>
      <c r="M138" t="str">
        <f>IF(Orders[[#This Row],[Shipping Status]]="Delivered",TEXT(F138,"mmm"),"")</f>
        <v>Dec</v>
      </c>
      <c r="N138" t="str">
        <f>IF(Orders[[#This Row],[Shipping Status]]="Delivered",TEXT(F138,"ddd"),"")</f>
        <v>Fri</v>
      </c>
      <c r="O138" s="8">
        <f>IF(Orders[[#This Row],[Shipping Status]]="Delivered",DATEDIF(D138,F138,"d"),"")</f>
        <v>4</v>
      </c>
      <c r="P138" s="8">
        <f t="shared" si="11"/>
        <v>28</v>
      </c>
      <c r="Q138" s="8">
        <f>IF(Orders[[#This Row],[Shipping Status]]="Delivered",P138-O138,"")</f>
        <v>24</v>
      </c>
      <c r="R138" t="str" cm="1">
        <f t="array" ref="R138">_xlfn.XLOOKUP(Orders[[#This Row],[employeeID]],Employees[[#All],[employeeID]],Employees[[#All],[employeeName]],,0)</f>
        <v>Janet Leverling</v>
      </c>
      <c r="S138" t="str" cm="1">
        <f t="array" ref="S138">_xlfn.XLOOKUP(Orders[[#This Row],[customerID]],Customers[[#All],[customerID]],Customers[[#All],[companyName]],,0)</f>
        <v>Berglunds snabbköp</v>
      </c>
      <c r="T138" t="str" cm="1">
        <f t="array" ref="T138">_xlfn.XLOOKUP(Orders[[#This Row],[shipperID]],Shippers[[#All],[shipperID]],Shippers[[#All],[companyName]],,0)</f>
        <v>Federal Shipping</v>
      </c>
      <c r="U138" t="str">
        <f>IF(ISBLANK(Orders[[#This Row],[shippedDate]]),"Pending","Delivered")</f>
        <v>Delivered</v>
      </c>
    </row>
    <row r="139" spans="1:21" x14ac:dyDescent="0.25">
      <c r="A139">
        <v>10385</v>
      </c>
      <c r="B139" t="s">
        <v>28</v>
      </c>
      <c r="C139">
        <v>1</v>
      </c>
      <c r="D139" s="1">
        <v>41625</v>
      </c>
      <c r="E139" s="1">
        <v>41653</v>
      </c>
      <c r="F139" s="1">
        <v>41631</v>
      </c>
      <c r="G139">
        <v>2</v>
      </c>
      <c r="H139">
        <v>30.96</v>
      </c>
      <c r="I139">
        <f>SUMIFS(order_details!$G$1:$G$2156,order_details!$A$1:$A$2156,orders!A139)</f>
        <v>691.2</v>
      </c>
      <c r="J139">
        <f t="shared" si="8"/>
        <v>722.16000000000008</v>
      </c>
      <c r="K139" t="str">
        <f t="shared" si="9"/>
        <v>Dec</v>
      </c>
      <c r="L139" t="str">
        <f t="shared" si="10"/>
        <v>Tue</v>
      </c>
      <c r="M139" t="str">
        <f>IF(Orders[[#This Row],[Shipping Status]]="Delivered",TEXT(F139,"mmm"),"")</f>
        <v>Dec</v>
      </c>
      <c r="N139" t="str">
        <f>IF(Orders[[#This Row],[Shipping Status]]="Delivered",TEXT(F139,"ddd"),"")</f>
        <v>Mon</v>
      </c>
      <c r="O139" s="8">
        <f>IF(Orders[[#This Row],[Shipping Status]]="Delivered",DATEDIF(D139,F139,"d"),"")</f>
        <v>6</v>
      </c>
      <c r="P139" s="8">
        <f t="shared" si="11"/>
        <v>28</v>
      </c>
      <c r="Q139" s="8">
        <f>IF(Orders[[#This Row],[Shipping Status]]="Delivered",P139-O139,"")</f>
        <v>22</v>
      </c>
      <c r="R139" t="str" cm="1">
        <f t="array" ref="R139">_xlfn.XLOOKUP(Orders[[#This Row],[employeeID]],Employees[[#All],[employeeID]],Employees[[#All],[employeeName]],,0)</f>
        <v>Nancy Davolio</v>
      </c>
      <c r="S139" t="str" cm="1">
        <f t="array" ref="S139">_xlfn.XLOOKUP(Orders[[#This Row],[customerID]],Customers[[#All],[customerID]],Customers[[#All],[companyName]],,0)</f>
        <v>Split Rail Beer &amp; Ale</v>
      </c>
      <c r="T139" t="str" cm="1">
        <f t="array" ref="T139">_xlfn.XLOOKUP(Orders[[#This Row],[shipperID]],Shippers[[#All],[shipperID]],Shippers[[#All],[companyName]],,0)</f>
        <v>United Package</v>
      </c>
      <c r="U139" t="str">
        <f>IF(ISBLANK(Orders[[#This Row],[shippedDate]]),"Pending","Delivered")</f>
        <v>Delivered</v>
      </c>
    </row>
    <row r="140" spans="1:21" x14ac:dyDescent="0.25">
      <c r="A140">
        <v>10386</v>
      </c>
      <c r="B140" t="s">
        <v>60</v>
      </c>
      <c r="C140">
        <v>9</v>
      </c>
      <c r="D140" s="1">
        <v>41626</v>
      </c>
      <c r="E140" s="1">
        <v>41640</v>
      </c>
      <c r="F140" s="1">
        <v>41633</v>
      </c>
      <c r="G140">
        <v>3</v>
      </c>
      <c r="H140">
        <v>13.99</v>
      </c>
      <c r="I140">
        <f>SUMIFS(order_details!$G$1:$G$2156,order_details!$A$1:$A$2156,orders!A140)</f>
        <v>166</v>
      </c>
      <c r="J140">
        <f t="shared" si="8"/>
        <v>179.99</v>
      </c>
      <c r="K140" t="str">
        <f t="shared" si="9"/>
        <v>Dec</v>
      </c>
      <c r="L140" t="str">
        <f t="shared" si="10"/>
        <v>Wed</v>
      </c>
      <c r="M140" t="str">
        <f>IF(Orders[[#This Row],[Shipping Status]]="Delivered",TEXT(F140,"mmm"),"")</f>
        <v>Dec</v>
      </c>
      <c r="N140" t="str">
        <f>IF(Orders[[#This Row],[Shipping Status]]="Delivered",TEXT(F140,"ddd"),"")</f>
        <v>Wed</v>
      </c>
      <c r="O140" s="8">
        <f>IF(Orders[[#This Row],[Shipping Status]]="Delivered",DATEDIF(D140,F140,"d"),"")</f>
        <v>7</v>
      </c>
      <c r="P140" s="8">
        <f t="shared" si="11"/>
        <v>14</v>
      </c>
      <c r="Q140" s="8">
        <f>IF(Orders[[#This Row],[Shipping Status]]="Delivered",P140-O140,"")</f>
        <v>7</v>
      </c>
      <c r="R140" t="str" cm="1">
        <f t="array" ref="R140">_xlfn.XLOOKUP(Orders[[#This Row],[employeeID]],Employees[[#All],[employeeID]],Employees[[#All],[employeeName]],,0)</f>
        <v>Anne Dodsworth</v>
      </c>
      <c r="S140" t="str" cm="1">
        <f t="array" ref="S140">_xlfn.XLOOKUP(Orders[[#This Row],[customerID]],Customers[[#All],[customerID]],Customers[[#All],[companyName]],,0)</f>
        <v>Familia Arquibaldo</v>
      </c>
      <c r="T140" t="str" cm="1">
        <f t="array" ref="T140">_xlfn.XLOOKUP(Orders[[#This Row],[shipperID]],Shippers[[#All],[shipperID]],Shippers[[#All],[companyName]],,0)</f>
        <v>Federal Shipping</v>
      </c>
      <c r="U140" t="str">
        <f>IF(ISBLANK(Orders[[#This Row],[shippedDate]]),"Pending","Delivered")</f>
        <v>Delivered</v>
      </c>
    </row>
    <row r="141" spans="1:21" x14ac:dyDescent="0.25">
      <c r="A141">
        <v>10387</v>
      </c>
      <c r="B141" t="s">
        <v>73</v>
      </c>
      <c r="C141">
        <v>1</v>
      </c>
      <c r="D141" s="1">
        <v>41626</v>
      </c>
      <c r="E141" s="1">
        <v>41654</v>
      </c>
      <c r="F141" s="1">
        <v>41628</v>
      </c>
      <c r="G141">
        <v>2</v>
      </c>
      <c r="H141">
        <v>93.63</v>
      </c>
      <c r="I141">
        <f>SUMIFS(order_details!$G$1:$G$2156,order_details!$A$1:$A$2156,orders!A141)</f>
        <v>1058.4000000000001</v>
      </c>
      <c r="J141">
        <f t="shared" si="8"/>
        <v>1152.0300000000002</v>
      </c>
      <c r="K141" t="str">
        <f t="shared" si="9"/>
        <v>Dec</v>
      </c>
      <c r="L141" t="str">
        <f t="shared" si="10"/>
        <v>Wed</v>
      </c>
      <c r="M141" t="str">
        <f>IF(Orders[[#This Row],[Shipping Status]]="Delivered",TEXT(F141,"mmm"),"")</f>
        <v>Dec</v>
      </c>
      <c r="N141" t="str">
        <f>IF(Orders[[#This Row],[Shipping Status]]="Delivered",TEXT(F141,"ddd"),"")</f>
        <v>Fri</v>
      </c>
      <c r="O141" s="8">
        <f>IF(Orders[[#This Row],[Shipping Status]]="Delivered",DATEDIF(D141,F141,"d"),"")</f>
        <v>2</v>
      </c>
      <c r="P141" s="8">
        <f t="shared" si="11"/>
        <v>28</v>
      </c>
      <c r="Q141" s="8">
        <f>IF(Orders[[#This Row],[Shipping Status]]="Delivered",P141-O141,"")</f>
        <v>26</v>
      </c>
      <c r="R141" t="str" cm="1">
        <f t="array" ref="R141">_xlfn.XLOOKUP(Orders[[#This Row],[employeeID]],Employees[[#All],[employeeID]],Employees[[#All],[employeeName]],,0)</f>
        <v>Nancy Davolio</v>
      </c>
      <c r="S141" t="str" cm="1">
        <f t="array" ref="S141">_xlfn.XLOOKUP(Orders[[#This Row],[customerID]],Customers[[#All],[customerID]],Customers[[#All],[companyName]],,0)</f>
        <v>Santé Gourmet</v>
      </c>
      <c r="T141" t="str" cm="1">
        <f t="array" ref="T141">_xlfn.XLOOKUP(Orders[[#This Row],[shipperID]],Shippers[[#All],[shipperID]],Shippers[[#All],[companyName]],,0)</f>
        <v>United Package</v>
      </c>
      <c r="U141" t="str">
        <f>IF(ISBLANK(Orders[[#This Row],[shippedDate]]),"Pending","Delivered")</f>
        <v>Delivered</v>
      </c>
    </row>
    <row r="142" spans="1:21" x14ac:dyDescent="0.25">
      <c r="A142">
        <v>10388</v>
      </c>
      <c r="B142" t="s">
        <v>64</v>
      </c>
      <c r="C142">
        <v>2</v>
      </c>
      <c r="D142" s="1">
        <v>41627</v>
      </c>
      <c r="E142" s="1">
        <v>41655</v>
      </c>
      <c r="F142" s="1">
        <v>41628</v>
      </c>
      <c r="G142">
        <v>1</v>
      </c>
      <c r="H142">
        <v>34.86</v>
      </c>
      <c r="I142">
        <f>SUMIFS(order_details!$G$1:$G$2156,order_details!$A$1:$A$2156,orders!A142)</f>
        <v>1228.8</v>
      </c>
      <c r="J142">
        <f t="shared" si="8"/>
        <v>1263.6599999999999</v>
      </c>
      <c r="K142" t="str">
        <f t="shared" si="9"/>
        <v>Dec</v>
      </c>
      <c r="L142" t="str">
        <f t="shared" si="10"/>
        <v>Thu</v>
      </c>
      <c r="M142" t="str">
        <f>IF(Orders[[#This Row],[Shipping Status]]="Delivered",TEXT(F142,"mmm"),"")</f>
        <v>Dec</v>
      </c>
      <c r="N142" t="str">
        <f>IF(Orders[[#This Row],[Shipping Status]]="Delivered",TEXT(F142,"ddd"),"")</f>
        <v>Fri</v>
      </c>
      <c r="O142" s="8">
        <f>IF(Orders[[#This Row],[Shipping Status]]="Delivered",DATEDIF(D142,F142,"d"),"")</f>
        <v>1</v>
      </c>
      <c r="P142" s="8">
        <f t="shared" si="11"/>
        <v>28</v>
      </c>
      <c r="Q142" s="8">
        <f>IF(Orders[[#This Row],[Shipping Status]]="Delivered",P142-O142,"")</f>
        <v>27</v>
      </c>
      <c r="R142" t="str" cm="1">
        <f t="array" ref="R142">_xlfn.XLOOKUP(Orders[[#This Row],[employeeID]],Employees[[#All],[employeeID]],Employees[[#All],[employeeName]],,0)</f>
        <v>Andrew Fuller</v>
      </c>
      <c r="S142" t="str" cm="1">
        <f t="array" ref="S142">_xlfn.XLOOKUP(Orders[[#This Row],[customerID]],Customers[[#All],[customerID]],Customers[[#All],[companyName]],,0)</f>
        <v>Seven Seas Imports</v>
      </c>
      <c r="T142" t="str" cm="1">
        <f t="array" ref="T142">_xlfn.XLOOKUP(Orders[[#This Row],[shipperID]],Shippers[[#All],[shipperID]],Shippers[[#All],[companyName]],,0)</f>
        <v>Speedy Express</v>
      </c>
      <c r="U142" t="str">
        <f>IF(ISBLANK(Orders[[#This Row],[shippedDate]]),"Pending","Delivered")</f>
        <v>Delivered</v>
      </c>
    </row>
    <row r="143" spans="1:21" x14ac:dyDescent="0.25">
      <c r="A143">
        <v>10389</v>
      </c>
      <c r="B143" t="s">
        <v>74</v>
      </c>
      <c r="C143">
        <v>4</v>
      </c>
      <c r="D143" s="1">
        <v>41628</v>
      </c>
      <c r="E143" s="1">
        <v>41656</v>
      </c>
      <c r="F143" s="1">
        <v>41632</v>
      </c>
      <c r="G143">
        <v>2</v>
      </c>
      <c r="H143">
        <v>47.42</v>
      </c>
      <c r="I143">
        <f>SUMIFS(order_details!$G$1:$G$2156,order_details!$A$1:$A$2156,orders!A143)</f>
        <v>1832.8</v>
      </c>
      <c r="J143">
        <f t="shared" si="8"/>
        <v>1880.22</v>
      </c>
      <c r="K143" t="str">
        <f t="shared" si="9"/>
        <v>Dec</v>
      </c>
      <c r="L143" t="str">
        <f t="shared" si="10"/>
        <v>Fri</v>
      </c>
      <c r="M143" t="str">
        <f>IF(Orders[[#This Row],[Shipping Status]]="Delivered",TEXT(F143,"mmm"),"")</f>
        <v>Dec</v>
      </c>
      <c r="N143" t="str">
        <f>IF(Orders[[#This Row],[Shipping Status]]="Delivered",TEXT(F143,"ddd"),"")</f>
        <v>Tue</v>
      </c>
      <c r="O143" s="8">
        <f>IF(Orders[[#This Row],[Shipping Status]]="Delivered",DATEDIF(D143,F143,"d"),"")</f>
        <v>4</v>
      </c>
      <c r="P143" s="8">
        <f t="shared" si="11"/>
        <v>28</v>
      </c>
      <c r="Q143" s="8">
        <f>IF(Orders[[#This Row],[Shipping Status]]="Delivered",P143-O143,"")</f>
        <v>24</v>
      </c>
      <c r="R143" t="str" cm="1">
        <f t="array" ref="R143">_xlfn.XLOOKUP(Orders[[#This Row],[employeeID]],Employees[[#All],[employeeID]],Employees[[#All],[employeeName]],,0)</f>
        <v>Margaret Peacock</v>
      </c>
      <c r="S143" t="str" cm="1">
        <f t="array" ref="S143">_xlfn.XLOOKUP(Orders[[#This Row],[customerID]],Customers[[#All],[customerID]],Customers[[#All],[companyName]],,0)</f>
        <v>Bottom-Dollar Markets</v>
      </c>
      <c r="T143" t="str" cm="1">
        <f t="array" ref="T143">_xlfn.XLOOKUP(Orders[[#This Row],[shipperID]],Shippers[[#All],[shipperID]],Shippers[[#All],[companyName]],,0)</f>
        <v>United Package</v>
      </c>
      <c r="U143" t="str">
        <f>IF(ISBLANK(Orders[[#This Row],[shippedDate]]),"Pending","Delivered")</f>
        <v>Delivered</v>
      </c>
    </row>
    <row r="144" spans="1:21" x14ac:dyDescent="0.25">
      <c r="A144">
        <v>10390</v>
      </c>
      <c r="B144" t="s">
        <v>17</v>
      </c>
      <c r="C144">
        <v>6</v>
      </c>
      <c r="D144" s="1">
        <v>41631</v>
      </c>
      <c r="E144" s="1">
        <v>41659</v>
      </c>
      <c r="F144" s="1">
        <v>41634</v>
      </c>
      <c r="G144">
        <v>1</v>
      </c>
      <c r="H144">
        <v>126.38</v>
      </c>
      <c r="I144">
        <f>SUMIFS(order_details!$G$1:$G$2156,order_details!$A$1:$A$2156,orders!A144)</f>
        <v>2090.88</v>
      </c>
      <c r="J144">
        <f t="shared" si="8"/>
        <v>2217.2600000000002</v>
      </c>
      <c r="K144" t="str">
        <f t="shared" si="9"/>
        <v>Dec</v>
      </c>
      <c r="L144" t="str">
        <f t="shared" si="10"/>
        <v>Mon</v>
      </c>
      <c r="M144" t="str">
        <f>IF(Orders[[#This Row],[Shipping Status]]="Delivered",TEXT(F144,"mmm"),"")</f>
        <v>Dec</v>
      </c>
      <c r="N144" t="str">
        <f>IF(Orders[[#This Row],[Shipping Status]]="Delivered",TEXT(F144,"ddd"),"")</f>
        <v>Thu</v>
      </c>
      <c r="O144" s="8">
        <f>IF(Orders[[#This Row],[Shipping Status]]="Delivered",DATEDIF(D144,F144,"d"),"")</f>
        <v>3</v>
      </c>
      <c r="P144" s="8">
        <f t="shared" si="11"/>
        <v>28</v>
      </c>
      <c r="Q144" s="8">
        <f>IF(Orders[[#This Row],[Shipping Status]]="Delivered",P144-O144,"")</f>
        <v>25</v>
      </c>
      <c r="R144" t="str" cm="1">
        <f t="array" ref="R144">_xlfn.XLOOKUP(Orders[[#This Row],[employeeID]],Employees[[#All],[employeeID]],Employees[[#All],[employeeName]],,0)</f>
        <v>Michael Suyama</v>
      </c>
      <c r="S144" t="str" cm="1">
        <f t="array" ref="S144">_xlfn.XLOOKUP(Orders[[#This Row],[customerID]],Customers[[#All],[customerID]],Customers[[#All],[companyName]],,0)</f>
        <v>Ernst Handel</v>
      </c>
      <c r="T144" t="str" cm="1">
        <f t="array" ref="T144">_xlfn.XLOOKUP(Orders[[#This Row],[shipperID]],Shippers[[#All],[shipperID]],Shippers[[#All],[companyName]],,0)</f>
        <v>Speedy Express</v>
      </c>
      <c r="U144" t="str">
        <f>IF(ISBLANK(Orders[[#This Row],[shippedDate]]),"Pending","Delivered")</f>
        <v>Delivered</v>
      </c>
    </row>
    <row r="145" spans="1:21" x14ac:dyDescent="0.25">
      <c r="A145">
        <v>10391</v>
      </c>
      <c r="B145" t="s">
        <v>65</v>
      </c>
      <c r="C145">
        <v>3</v>
      </c>
      <c r="D145" s="1">
        <v>41631</v>
      </c>
      <c r="E145" s="1">
        <v>41659</v>
      </c>
      <c r="F145" s="1">
        <v>41639</v>
      </c>
      <c r="G145">
        <v>3</v>
      </c>
      <c r="H145">
        <v>5.45</v>
      </c>
      <c r="I145">
        <f>SUMIFS(order_details!$G$1:$G$2156,order_details!$A$1:$A$2156,orders!A145)</f>
        <v>86.399999999999991</v>
      </c>
      <c r="J145">
        <f t="shared" si="8"/>
        <v>91.85</v>
      </c>
      <c r="K145" t="str">
        <f t="shared" si="9"/>
        <v>Dec</v>
      </c>
      <c r="L145" t="str">
        <f t="shared" si="10"/>
        <v>Mon</v>
      </c>
      <c r="M145" t="str">
        <f>IF(Orders[[#This Row],[Shipping Status]]="Delivered",TEXT(F145,"mmm"),"")</f>
        <v>Dec</v>
      </c>
      <c r="N145" t="str">
        <f>IF(Orders[[#This Row],[Shipping Status]]="Delivered",TEXT(F145,"ddd"),"")</f>
        <v>Tue</v>
      </c>
      <c r="O145" s="8">
        <f>IF(Orders[[#This Row],[Shipping Status]]="Delivered",DATEDIF(D145,F145,"d"),"")</f>
        <v>8</v>
      </c>
      <c r="P145" s="8">
        <f t="shared" si="11"/>
        <v>28</v>
      </c>
      <c r="Q145" s="8">
        <f>IF(Orders[[#This Row],[Shipping Status]]="Delivered",P145-O145,"")</f>
        <v>20</v>
      </c>
      <c r="R145" t="str" cm="1">
        <f t="array" ref="R145">_xlfn.XLOOKUP(Orders[[#This Row],[employeeID]],Employees[[#All],[employeeID]],Employees[[#All],[employeeName]],,0)</f>
        <v>Janet Leverling</v>
      </c>
      <c r="S145" t="str" cm="1">
        <f t="array" ref="S145">_xlfn.XLOOKUP(Orders[[#This Row],[customerID]],Customers[[#All],[customerID]],Customers[[#All],[companyName]],,0)</f>
        <v>Drachenblut Delikatessen</v>
      </c>
      <c r="T145" t="str" cm="1">
        <f t="array" ref="T145">_xlfn.XLOOKUP(Orders[[#This Row],[shipperID]],Shippers[[#All],[shipperID]],Shippers[[#All],[companyName]],,0)</f>
        <v>Federal Shipping</v>
      </c>
      <c r="U145" t="str">
        <f>IF(ISBLANK(Orders[[#This Row],[shippedDate]]),"Pending","Delivered")</f>
        <v>Delivered</v>
      </c>
    </row>
    <row r="146" spans="1:21" x14ac:dyDescent="0.25">
      <c r="A146">
        <v>10392</v>
      </c>
      <c r="B146" t="s">
        <v>62</v>
      </c>
      <c r="C146">
        <v>2</v>
      </c>
      <c r="D146" s="1">
        <v>41632</v>
      </c>
      <c r="E146" s="1">
        <v>41660</v>
      </c>
      <c r="F146" s="1">
        <v>41640</v>
      </c>
      <c r="G146">
        <v>3</v>
      </c>
      <c r="H146">
        <v>122.46</v>
      </c>
      <c r="I146">
        <f>SUMIFS(order_details!$G$1:$G$2156,order_details!$A$1:$A$2156,orders!A146)</f>
        <v>1440</v>
      </c>
      <c r="J146">
        <f t="shared" si="8"/>
        <v>1562.46</v>
      </c>
      <c r="K146" t="str">
        <f t="shared" si="9"/>
        <v>Dec</v>
      </c>
      <c r="L146" t="str">
        <f t="shared" si="10"/>
        <v>Tue</v>
      </c>
      <c r="M146" t="str">
        <f>IF(Orders[[#This Row],[Shipping Status]]="Delivered",TEXT(F146,"mmm"),"")</f>
        <v>Jan</v>
      </c>
      <c r="N146" t="str">
        <f>IF(Orders[[#This Row],[Shipping Status]]="Delivered",TEXT(F146,"ddd"),"")</f>
        <v>Wed</v>
      </c>
      <c r="O146" s="8">
        <f>IF(Orders[[#This Row],[Shipping Status]]="Delivered",DATEDIF(D146,F146,"d"),"")</f>
        <v>8</v>
      </c>
      <c r="P146" s="8">
        <f t="shared" si="11"/>
        <v>28</v>
      </c>
      <c r="Q146" s="8">
        <f>IF(Orders[[#This Row],[Shipping Status]]="Delivered",P146-O146,"")</f>
        <v>20</v>
      </c>
      <c r="R146" t="str" cm="1">
        <f t="array" ref="R146">_xlfn.XLOOKUP(Orders[[#This Row],[employeeID]],Employees[[#All],[employeeID]],Employees[[#All],[employeeName]],,0)</f>
        <v>Andrew Fuller</v>
      </c>
      <c r="S146" t="str" cm="1">
        <f t="array" ref="S146">_xlfn.XLOOKUP(Orders[[#This Row],[customerID]],Customers[[#All],[customerID]],Customers[[#All],[companyName]],,0)</f>
        <v>Piccolo und mehr</v>
      </c>
      <c r="T146" t="str" cm="1">
        <f t="array" ref="T146">_xlfn.XLOOKUP(Orders[[#This Row],[shipperID]],Shippers[[#All],[shipperID]],Shippers[[#All],[companyName]],,0)</f>
        <v>Federal Shipping</v>
      </c>
      <c r="U146" t="str">
        <f>IF(ISBLANK(Orders[[#This Row],[shippedDate]]),"Pending","Delivered")</f>
        <v>Delivered</v>
      </c>
    </row>
    <row r="147" spans="1:21" x14ac:dyDescent="0.25">
      <c r="A147">
        <v>10393</v>
      </c>
      <c r="B147" t="s">
        <v>53</v>
      </c>
      <c r="C147">
        <v>1</v>
      </c>
      <c r="D147" s="1">
        <v>41633</v>
      </c>
      <c r="E147" s="1">
        <v>41661</v>
      </c>
      <c r="F147" s="1">
        <v>41642</v>
      </c>
      <c r="G147">
        <v>3</v>
      </c>
      <c r="H147">
        <v>126.56</v>
      </c>
      <c r="I147">
        <f>SUMIFS(order_details!$G$1:$G$2156,order_details!$A$1:$A$2156,orders!A147)</f>
        <v>2556.9499999999998</v>
      </c>
      <c r="J147">
        <f t="shared" si="8"/>
        <v>2683.5099999999998</v>
      </c>
      <c r="K147" t="str">
        <f t="shared" si="9"/>
        <v>Dec</v>
      </c>
      <c r="L147" t="str">
        <f t="shared" si="10"/>
        <v>Wed</v>
      </c>
      <c r="M147" t="str">
        <f>IF(Orders[[#This Row],[Shipping Status]]="Delivered",TEXT(F147,"mmm"),"")</f>
        <v>Jan</v>
      </c>
      <c r="N147" t="str">
        <f>IF(Orders[[#This Row],[Shipping Status]]="Delivered",TEXT(F147,"ddd"),"")</f>
        <v>Fri</v>
      </c>
      <c r="O147" s="8">
        <f>IF(Orders[[#This Row],[Shipping Status]]="Delivered",DATEDIF(D147,F147,"d"),"")</f>
        <v>9</v>
      </c>
      <c r="P147" s="8">
        <f t="shared" si="11"/>
        <v>28</v>
      </c>
      <c r="Q147" s="8">
        <f>IF(Orders[[#This Row],[Shipping Status]]="Delivered",P147-O147,"")</f>
        <v>19</v>
      </c>
      <c r="R147" t="str" cm="1">
        <f t="array" ref="R147">_xlfn.XLOOKUP(Orders[[#This Row],[employeeID]],Employees[[#All],[employeeID]],Employees[[#All],[employeeName]],,0)</f>
        <v>Nancy Davolio</v>
      </c>
      <c r="S147" t="str" cm="1">
        <f t="array" ref="S147">_xlfn.XLOOKUP(Orders[[#This Row],[customerID]],Customers[[#All],[customerID]],Customers[[#All],[companyName]],,0)</f>
        <v>Save-a-lot Markets</v>
      </c>
      <c r="T147" t="str" cm="1">
        <f t="array" ref="T147">_xlfn.XLOOKUP(Orders[[#This Row],[shipperID]],Shippers[[#All],[shipperID]],Shippers[[#All],[companyName]],,0)</f>
        <v>Federal Shipping</v>
      </c>
      <c r="U147" t="str">
        <f>IF(ISBLANK(Orders[[#This Row],[shippedDate]]),"Pending","Delivered")</f>
        <v>Delivered</v>
      </c>
    </row>
    <row r="148" spans="1:21" x14ac:dyDescent="0.25">
      <c r="A148">
        <v>10394</v>
      </c>
      <c r="B148" t="s">
        <v>72</v>
      </c>
      <c r="C148">
        <v>1</v>
      </c>
      <c r="D148" s="1">
        <v>41633</v>
      </c>
      <c r="E148" s="1">
        <v>41661</v>
      </c>
      <c r="F148" s="1">
        <v>41642</v>
      </c>
      <c r="G148">
        <v>3</v>
      </c>
      <c r="H148">
        <v>30.34</v>
      </c>
      <c r="I148">
        <f>SUMIFS(order_details!$G$1:$G$2156,order_details!$A$1:$A$2156,orders!A148)</f>
        <v>442</v>
      </c>
      <c r="J148">
        <f t="shared" si="8"/>
        <v>472.34</v>
      </c>
      <c r="K148" t="str">
        <f t="shared" si="9"/>
        <v>Dec</v>
      </c>
      <c r="L148" t="str">
        <f t="shared" si="10"/>
        <v>Wed</v>
      </c>
      <c r="M148" t="str">
        <f>IF(Orders[[#This Row],[Shipping Status]]="Delivered",TEXT(F148,"mmm"),"")</f>
        <v>Jan</v>
      </c>
      <c r="N148" t="str">
        <f>IF(Orders[[#This Row],[Shipping Status]]="Delivered",TEXT(F148,"ddd"),"")</f>
        <v>Fri</v>
      </c>
      <c r="O148" s="8">
        <f>IF(Orders[[#This Row],[Shipping Status]]="Delivered",DATEDIF(D148,F148,"d"),"")</f>
        <v>9</v>
      </c>
      <c r="P148" s="8">
        <f t="shared" si="11"/>
        <v>28</v>
      </c>
      <c r="Q148" s="8">
        <f>IF(Orders[[#This Row],[Shipping Status]]="Delivered",P148-O148,"")</f>
        <v>19</v>
      </c>
      <c r="R148" t="str" cm="1">
        <f t="array" ref="R148">_xlfn.XLOOKUP(Orders[[#This Row],[employeeID]],Employees[[#All],[employeeID]],Employees[[#All],[employeeName]],,0)</f>
        <v>Nancy Davolio</v>
      </c>
      <c r="S148" t="str" cm="1">
        <f t="array" ref="S148">_xlfn.XLOOKUP(Orders[[#This Row],[customerID]],Customers[[#All],[customerID]],Customers[[#All],[companyName]],,0)</f>
        <v>Hungry Coyote Import Store</v>
      </c>
      <c r="T148" t="str" cm="1">
        <f t="array" ref="T148">_xlfn.XLOOKUP(Orders[[#This Row],[shipperID]],Shippers[[#All],[shipperID]],Shippers[[#All],[companyName]],,0)</f>
        <v>Federal Shipping</v>
      </c>
      <c r="U148" t="str">
        <f>IF(ISBLANK(Orders[[#This Row],[shippedDate]]),"Pending","Delivered")</f>
        <v>Delivered</v>
      </c>
    </row>
    <row r="149" spans="1:21" x14ac:dyDescent="0.25">
      <c r="A149">
        <v>10395</v>
      </c>
      <c r="B149" t="s">
        <v>16</v>
      </c>
      <c r="C149">
        <v>6</v>
      </c>
      <c r="D149" s="1">
        <v>41634</v>
      </c>
      <c r="E149" s="1">
        <v>41662</v>
      </c>
      <c r="F149" s="1">
        <v>41642</v>
      </c>
      <c r="G149">
        <v>1</v>
      </c>
      <c r="H149">
        <v>184.41</v>
      </c>
      <c r="I149">
        <f>SUMIFS(order_details!$G$1:$G$2156,order_details!$A$1:$A$2156,orders!A149)</f>
        <v>2122.92</v>
      </c>
      <c r="J149">
        <f t="shared" si="8"/>
        <v>2307.33</v>
      </c>
      <c r="K149" t="str">
        <f t="shared" si="9"/>
        <v>Dec</v>
      </c>
      <c r="L149" t="str">
        <f t="shared" si="10"/>
        <v>Thu</v>
      </c>
      <c r="M149" t="str">
        <f>IF(Orders[[#This Row],[Shipping Status]]="Delivered",TEXT(F149,"mmm"),"")</f>
        <v>Jan</v>
      </c>
      <c r="N149" t="str">
        <f>IF(Orders[[#This Row],[Shipping Status]]="Delivered",TEXT(F149,"ddd"),"")</f>
        <v>Fri</v>
      </c>
      <c r="O149" s="8">
        <f>IF(Orders[[#This Row],[Shipping Status]]="Delivered",DATEDIF(D149,F149,"d"),"")</f>
        <v>8</v>
      </c>
      <c r="P149" s="8">
        <f t="shared" si="11"/>
        <v>28</v>
      </c>
      <c r="Q149" s="8">
        <f>IF(Orders[[#This Row],[Shipping Status]]="Delivered",P149-O149,"")</f>
        <v>20</v>
      </c>
      <c r="R149" t="str" cm="1">
        <f t="array" ref="R149">_xlfn.XLOOKUP(Orders[[#This Row],[employeeID]],Employees[[#All],[employeeID]],Employees[[#All],[employeeName]],,0)</f>
        <v>Michael Suyama</v>
      </c>
      <c r="S149" t="str" cm="1">
        <f t="array" ref="S149">_xlfn.XLOOKUP(Orders[[#This Row],[customerID]],Customers[[#All],[customerID]],Customers[[#All],[companyName]],,0)</f>
        <v>HILARION-Abastos</v>
      </c>
      <c r="T149" t="str" cm="1">
        <f t="array" ref="T149">_xlfn.XLOOKUP(Orders[[#This Row],[shipperID]],Shippers[[#All],[shipperID]],Shippers[[#All],[companyName]],,0)</f>
        <v>Speedy Express</v>
      </c>
      <c r="U149" t="str">
        <f>IF(ISBLANK(Orders[[#This Row],[shippedDate]]),"Pending","Delivered")</f>
        <v>Delivered</v>
      </c>
    </row>
    <row r="150" spans="1:21" x14ac:dyDescent="0.25">
      <c r="A150">
        <v>10396</v>
      </c>
      <c r="B150" t="s">
        <v>25</v>
      </c>
      <c r="C150">
        <v>1</v>
      </c>
      <c r="D150" s="1">
        <v>41635</v>
      </c>
      <c r="E150" s="1">
        <v>41649</v>
      </c>
      <c r="F150" s="1">
        <v>41645</v>
      </c>
      <c r="G150">
        <v>3</v>
      </c>
      <c r="H150">
        <v>135.35</v>
      </c>
      <c r="I150">
        <f>SUMIFS(order_details!$G$1:$G$2156,order_details!$A$1:$A$2156,orders!A150)</f>
        <v>1903.8000000000002</v>
      </c>
      <c r="J150">
        <f t="shared" si="8"/>
        <v>2039.15</v>
      </c>
      <c r="K150" t="str">
        <f t="shared" si="9"/>
        <v>Dec</v>
      </c>
      <c r="L150" t="str">
        <f t="shared" si="10"/>
        <v>Fri</v>
      </c>
      <c r="M150" t="str">
        <f>IF(Orders[[#This Row],[Shipping Status]]="Delivered",TEXT(F150,"mmm"),"")</f>
        <v>Jan</v>
      </c>
      <c r="N150" t="str">
        <f>IF(Orders[[#This Row],[Shipping Status]]="Delivered",TEXT(F150,"ddd"),"")</f>
        <v>Mon</v>
      </c>
      <c r="O150" s="8">
        <f>IF(Orders[[#This Row],[Shipping Status]]="Delivered",DATEDIF(D150,F150,"d"),"")</f>
        <v>10</v>
      </c>
      <c r="P150" s="8">
        <f t="shared" si="11"/>
        <v>14</v>
      </c>
      <c r="Q150" s="8">
        <f>IF(Orders[[#This Row],[Shipping Status]]="Delivered",P150-O150,"")</f>
        <v>4</v>
      </c>
      <c r="R150" t="str" cm="1">
        <f t="array" ref="R150">_xlfn.XLOOKUP(Orders[[#This Row],[employeeID]],Employees[[#All],[employeeID]],Employees[[#All],[employeeName]],,0)</f>
        <v>Nancy Davolio</v>
      </c>
      <c r="S150" t="str" cm="1">
        <f t="array" ref="S150">_xlfn.XLOOKUP(Orders[[#This Row],[customerID]],Customers[[#All],[customerID]],Customers[[#All],[companyName]],,0)</f>
        <v>Frankenversand</v>
      </c>
      <c r="T150" t="str" cm="1">
        <f t="array" ref="T150">_xlfn.XLOOKUP(Orders[[#This Row],[shipperID]],Shippers[[#All],[shipperID]],Shippers[[#All],[companyName]],,0)</f>
        <v>Federal Shipping</v>
      </c>
      <c r="U150" t="str">
        <f>IF(ISBLANK(Orders[[#This Row],[shippedDate]]),"Pending","Delivered")</f>
        <v>Delivered</v>
      </c>
    </row>
    <row r="151" spans="1:21" x14ac:dyDescent="0.25">
      <c r="A151">
        <v>10397</v>
      </c>
      <c r="B151" t="s">
        <v>58</v>
      </c>
      <c r="C151">
        <v>5</v>
      </c>
      <c r="D151" s="1">
        <v>41635</v>
      </c>
      <c r="E151" s="1">
        <v>41663</v>
      </c>
      <c r="F151" s="1">
        <v>41641</v>
      </c>
      <c r="G151">
        <v>1</v>
      </c>
      <c r="H151">
        <v>60.26</v>
      </c>
      <c r="I151">
        <f>SUMIFS(order_details!$G$1:$G$2156,order_details!$A$1:$A$2156,orders!A151)</f>
        <v>716.71999999999991</v>
      </c>
      <c r="J151">
        <f t="shared" si="8"/>
        <v>776.9799999999999</v>
      </c>
      <c r="K151" t="str">
        <f t="shared" si="9"/>
        <v>Dec</v>
      </c>
      <c r="L151" t="str">
        <f t="shared" si="10"/>
        <v>Fri</v>
      </c>
      <c r="M151" t="str">
        <f>IF(Orders[[#This Row],[Shipping Status]]="Delivered",TEXT(F151,"mmm"),"")</f>
        <v>Jan</v>
      </c>
      <c r="N151" t="str">
        <f>IF(Orders[[#This Row],[Shipping Status]]="Delivered",TEXT(F151,"ddd"),"")</f>
        <v>Thu</v>
      </c>
      <c r="O151" s="8">
        <f>IF(Orders[[#This Row],[Shipping Status]]="Delivered",DATEDIF(D151,F151,"d"),"")</f>
        <v>6</v>
      </c>
      <c r="P151" s="8">
        <f t="shared" si="11"/>
        <v>28</v>
      </c>
      <c r="Q151" s="8">
        <f>IF(Orders[[#This Row],[Shipping Status]]="Delivered",P151-O151,"")</f>
        <v>22</v>
      </c>
      <c r="R151" t="str" cm="1">
        <f t="array" ref="R151">_xlfn.XLOOKUP(Orders[[#This Row],[employeeID]],Employees[[#All],[employeeID]],Employees[[#All],[employeeName]],,0)</f>
        <v>Steven Buchanan</v>
      </c>
      <c r="S151" t="str" cm="1">
        <f t="array" ref="S151">_xlfn.XLOOKUP(Orders[[#This Row],[customerID]],Customers[[#All],[customerID]],Customers[[#All],[companyName]],,0)</f>
        <v>Princesa Isabel Vinhos</v>
      </c>
      <c r="T151" t="str" cm="1">
        <f t="array" ref="T151">_xlfn.XLOOKUP(Orders[[#This Row],[shipperID]],Shippers[[#All],[shipperID]],Shippers[[#All],[companyName]],,0)</f>
        <v>Speedy Express</v>
      </c>
      <c r="U151" t="str">
        <f>IF(ISBLANK(Orders[[#This Row],[shippedDate]]),"Pending","Delivered")</f>
        <v>Delivered</v>
      </c>
    </row>
    <row r="152" spans="1:21" x14ac:dyDescent="0.25">
      <c r="A152">
        <v>10398</v>
      </c>
      <c r="B152" t="s">
        <v>53</v>
      </c>
      <c r="C152">
        <v>2</v>
      </c>
      <c r="D152" s="1">
        <v>41638</v>
      </c>
      <c r="E152" s="1">
        <v>41666</v>
      </c>
      <c r="F152" s="1">
        <v>41648</v>
      </c>
      <c r="G152">
        <v>3</v>
      </c>
      <c r="H152">
        <v>89.16</v>
      </c>
      <c r="I152">
        <f>SUMIFS(order_details!$G$1:$G$2156,order_details!$A$1:$A$2156,orders!A152)</f>
        <v>2505.6</v>
      </c>
      <c r="J152">
        <f t="shared" si="8"/>
        <v>2594.7599999999998</v>
      </c>
      <c r="K152" t="str">
        <f t="shared" si="9"/>
        <v>Dec</v>
      </c>
      <c r="L152" t="str">
        <f t="shared" si="10"/>
        <v>Mon</v>
      </c>
      <c r="M152" t="str">
        <f>IF(Orders[[#This Row],[Shipping Status]]="Delivered",TEXT(F152,"mmm"),"")</f>
        <v>Jan</v>
      </c>
      <c r="N152" t="str">
        <f>IF(Orders[[#This Row],[Shipping Status]]="Delivered",TEXT(F152,"ddd"),"")</f>
        <v>Thu</v>
      </c>
      <c r="O152" s="8">
        <f>IF(Orders[[#This Row],[Shipping Status]]="Delivered",DATEDIF(D152,F152,"d"),"")</f>
        <v>10</v>
      </c>
      <c r="P152" s="8">
        <f t="shared" si="11"/>
        <v>28</v>
      </c>
      <c r="Q152" s="8">
        <f>IF(Orders[[#This Row],[Shipping Status]]="Delivered",P152-O152,"")</f>
        <v>18</v>
      </c>
      <c r="R152" t="str" cm="1">
        <f t="array" ref="R152">_xlfn.XLOOKUP(Orders[[#This Row],[employeeID]],Employees[[#All],[employeeID]],Employees[[#All],[employeeName]],,0)</f>
        <v>Andrew Fuller</v>
      </c>
      <c r="S152" t="str" cm="1">
        <f t="array" ref="S152">_xlfn.XLOOKUP(Orders[[#This Row],[customerID]],Customers[[#All],[customerID]],Customers[[#All],[companyName]],,0)</f>
        <v>Save-a-lot Markets</v>
      </c>
      <c r="T152" t="str" cm="1">
        <f t="array" ref="T152">_xlfn.XLOOKUP(Orders[[#This Row],[shipperID]],Shippers[[#All],[shipperID]],Shippers[[#All],[companyName]],,0)</f>
        <v>Federal Shipping</v>
      </c>
      <c r="U152" t="str">
        <f>IF(ISBLANK(Orders[[#This Row],[shippedDate]]),"Pending","Delivered")</f>
        <v>Delivered</v>
      </c>
    </row>
    <row r="153" spans="1:21" x14ac:dyDescent="0.25">
      <c r="A153">
        <v>10399</v>
      </c>
      <c r="B153" t="s">
        <v>69</v>
      </c>
      <c r="C153">
        <v>8</v>
      </c>
      <c r="D153" s="1">
        <v>41639</v>
      </c>
      <c r="E153" s="1">
        <v>41653</v>
      </c>
      <c r="F153" s="1">
        <v>41647</v>
      </c>
      <c r="G153">
        <v>3</v>
      </c>
      <c r="H153">
        <v>27.36</v>
      </c>
      <c r="I153">
        <f>SUMIFS(order_details!$G$1:$G$2156,order_details!$A$1:$A$2156,orders!A153)</f>
        <v>1765.6</v>
      </c>
      <c r="J153">
        <f t="shared" si="8"/>
        <v>1792.9599999999998</v>
      </c>
      <c r="K153" t="str">
        <f t="shared" si="9"/>
        <v>Dec</v>
      </c>
      <c r="L153" t="str">
        <f t="shared" si="10"/>
        <v>Tue</v>
      </c>
      <c r="M153" t="str">
        <f>IF(Orders[[#This Row],[Shipping Status]]="Delivered",TEXT(F153,"mmm"),"")</f>
        <v>Jan</v>
      </c>
      <c r="N153" t="str">
        <f>IF(Orders[[#This Row],[Shipping Status]]="Delivered",TEXT(F153,"ddd"),"")</f>
        <v>Wed</v>
      </c>
      <c r="O153" s="8">
        <f>IF(Orders[[#This Row],[Shipping Status]]="Delivered",DATEDIF(D153,F153,"d"),"")</f>
        <v>8</v>
      </c>
      <c r="P153" s="8">
        <f t="shared" si="11"/>
        <v>14</v>
      </c>
      <c r="Q153" s="8">
        <f>IF(Orders[[#This Row],[Shipping Status]]="Delivered",P153-O153,"")</f>
        <v>6</v>
      </c>
      <c r="R153" t="str" cm="1">
        <f t="array" ref="R153">_xlfn.XLOOKUP(Orders[[#This Row],[employeeID]],Employees[[#All],[employeeID]],Employees[[#All],[employeeName]],,0)</f>
        <v>Laura Callahan</v>
      </c>
      <c r="S153" t="str" cm="1">
        <f t="array" ref="S153">_xlfn.XLOOKUP(Orders[[#This Row],[customerID]],Customers[[#All],[customerID]],Customers[[#All],[companyName]],,0)</f>
        <v>Vaffeljernet</v>
      </c>
      <c r="T153" t="str" cm="1">
        <f t="array" ref="T153">_xlfn.XLOOKUP(Orders[[#This Row],[shipperID]],Shippers[[#All],[shipperID]],Shippers[[#All],[companyName]],,0)</f>
        <v>Federal Shipping</v>
      </c>
      <c r="U153" t="str">
        <f>IF(ISBLANK(Orders[[#This Row],[shippedDate]]),"Pending","Delivered")</f>
        <v>Delivered</v>
      </c>
    </row>
    <row r="154" spans="1:21" x14ac:dyDescent="0.25">
      <c r="A154">
        <v>10400</v>
      </c>
      <c r="B154" t="s">
        <v>66</v>
      </c>
      <c r="C154">
        <v>1</v>
      </c>
      <c r="D154" s="1">
        <v>41640</v>
      </c>
      <c r="E154" s="1">
        <v>41668</v>
      </c>
      <c r="F154" s="1">
        <v>41655</v>
      </c>
      <c r="G154">
        <v>3</v>
      </c>
      <c r="H154">
        <v>83.93</v>
      </c>
      <c r="I154">
        <f>SUMIFS(order_details!$G$1:$G$2156,order_details!$A$1:$A$2156,orders!A154)</f>
        <v>3063</v>
      </c>
      <c r="J154">
        <f t="shared" si="8"/>
        <v>3146.93</v>
      </c>
      <c r="K154" t="str">
        <f t="shared" si="9"/>
        <v>Jan</v>
      </c>
      <c r="L154" t="str">
        <f t="shared" si="10"/>
        <v>Wed</v>
      </c>
      <c r="M154" t="str">
        <f>IF(Orders[[#This Row],[Shipping Status]]="Delivered",TEXT(F154,"mmm"),"")</f>
        <v>Jan</v>
      </c>
      <c r="N154" t="str">
        <f>IF(Orders[[#This Row],[Shipping Status]]="Delivered",TEXT(F154,"ddd"),"")</f>
        <v>Thu</v>
      </c>
      <c r="O154" s="8">
        <f>IF(Orders[[#This Row],[Shipping Status]]="Delivered",DATEDIF(D154,F154,"d"),"")</f>
        <v>15</v>
      </c>
      <c r="P154" s="8">
        <f t="shared" si="11"/>
        <v>28</v>
      </c>
      <c r="Q154" s="8">
        <f>IF(Orders[[#This Row],[Shipping Status]]="Delivered",P154-O154,"")</f>
        <v>13</v>
      </c>
      <c r="R154" t="str" cm="1">
        <f t="array" ref="R154">_xlfn.XLOOKUP(Orders[[#This Row],[employeeID]],Employees[[#All],[employeeID]],Employees[[#All],[employeeName]],,0)</f>
        <v>Nancy Davolio</v>
      </c>
      <c r="S154" t="str" cm="1">
        <f t="array" ref="S154">_xlfn.XLOOKUP(Orders[[#This Row],[customerID]],Customers[[#All],[customerID]],Customers[[#All],[companyName]],,0)</f>
        <v>Eastern Connection</v>
      </c>
      <c r="T154" t="str" cm="1">
        <f t="array" ref="T154">_xlfn.XLOOKUP(Orders[[#This Row],[shipperID]],Shippers[[#All],[shipperID]],Shippers[[#All],[companyName]],,0)</f>
        <v>Federal Shipping</v>
      </c>
      <c r="U154" t="str">
        <f>IF(ISBLANK(Orders[[#This Row],[shippedDate]]),"Pending","Delivered")</f>
        <v>Delivered</v>
      </c>
    </row>
    <row r="155" spans="1:21" x14ac:dyDescent="0.25">
      <c r="A155">
        <v>10401</v>
      </c>
      <c r="B155" t="s">
        <v>21</v>
      </c>
      <c r="C155">
        <v>1</v>
      </c>
      <c r="D155" s="1">
        <v>41640</v>
      </c>
      <c r="E155" s="1">
        <v>41668</v>
      </c>
      <c r="F155" s="1">
        <v>41649</v>
      </c>
      <c r="G155">
        <v>1</v>
      </c>
      <c r="H155">
        <v>12.51</v>
      </c>
      <c r="I155">
        <f>SUMIFS(order_details!$G$1:$G$2156,order_details!$A$1:$A$2156,orders!A155)</f>
        <v>3868.6</v>
      </c>
      <c r="J155">
        <f t="shared" si="8"/>
        <v>3881.11</v>
      </c>
      <c r="K155" t="str">
        <f t="shared" si="9"/>
        <v>Jan</v>
      </c>
      <c r="L155" t="str">
        <f t="shared" si="10"/>
        <v>Wed</v>
      </c>
      <c r="M155" t="str">
        <f>IF(Orders[[#This Row],[Shipping Status]]="Delivered",TEXT(F155,"mmm"),"")</f>
        <v>Jan</v>
      </c>
      <c r="N155" t="str">
        <f>IF(Orders[[#This Row],[Shipping Status]]="Delivered",TEXT(F155,"ddd"),"")</f>
        <v>Fri</v>
      </c>
      <c r="O155" s="8">
        <f>IF(Orders[[#This Row],[Shipping Status]]="Delivered",DATEDIF(D155,F155,"d"),"")</f>
        <v>9</v>
      </c>
      <c r="P155" s="8">
        <f t="shared" si="11"/>
        <v>28</v>
      </c>
      <c r="Q155" s="8">
        <f>IF(Orders[[#This Row],[Shipping Status]]="Delivered",P155-O155,"")</f>
        <v>19</v>
      </c>
      <c r="R155" t="str" cm="1">
        <f t="array" ref="R155">_xlfn.XLOOKUP(Orders[[#This Row],[employeeID]],Employees[[#All],[employeeID]],Employees[[#All],[employeeName]],,0)</f>
        <v>Nancy Davolio</v>
      </c>
      <c r="S155" t="str" cm="1">
        <f t="array" ref="S155">_xlfn.XLOOKUP(Orders[[#This Row],[customerID]],Customers[[#All],[customerID]],Customers[[#All],[companyName]],,0)</f>
        <v>Rattlesnake Canyon Grocery</v>
      </c>
      <c r="T155" t="str" cm="1">
        <f t="array" ref="T155">_xlfn.XLOOKUP(Orders[[#This Row],[shipperID]],Shippers[[#All],[shipperID]],Shippers[[#All],[companyName]],,0)</f>
        <v>Speedy Express</v>
      </c>
      <c r="U155" t="str">
        <f>IF(ISBLANK(Orders[[#This Row],[shippedDate]]),"Pending","Delivered")</f>
        <v>Delivered</v>
      </c>
    </row>
    <row r="156" spans="1:21" x14ac:dyDescent="0.25">
      <c r="A156">
        <v>10402</v>
      </c>
      <c r="B156" t="s">
        <v>17</v>
      </c>
      <c r="C156">
        <v>8</v>
      </c>
      <c r="D156" s="1">
        <v>41641</v>
      </c>
      <c r="E156" s="1">
        <v>41683</v>
      </c>
      <c r="F156" s="1">
        <v>41649</v>
      </c>
      <c r="G156">
        <v>2</v>
      </c>
      <c r="H156">
        <v>67.88</v>
      </c>
      <c r="I156">
        <f>SUMIFS(order_details!$G$1:$G$2156,order_details!$A$1:$A$2156,orders!A156)</f>
        <v>2713.5</v>
      </c>
      <c r="J156">
        <f t="shared" si="8"/>
        <v>2781.38</v>
      </c>
      <c r="K156" t="str">
        <f t="shared" si="9"/>
        <v>Jan</v>
      </c>
      <c r="L156" t="str">
        <f t="shared" si="10"/>
        <v>Thu</v>
      </c>
      <c r="M156" t="str">
        <f>IF(Orders[[#This Row],[Shipping Status]]="Delivered",TEXT(F156,"mmm"),"")</f>
        <v>Jan</v>
      </c>
      <c r="N156" t="str">
        <f>IF(Orders[[#This Row],[Shipping Status]]="Delivered",TEXT(F156,"ddd"),"")</f>
        <v>Fri</v>
      </c>
      <c r="O156" s="8">
        <f>IF(Orders[[#This Row],[Shipping Status]]="Delivered",DATEDIF(D156,F156,"d"),"")</f>
        <v>8</v>
      </c>
      <c r="P156" s="8">
        <f t="shared" si="11"/>
        <v>42</v>
      </c>
      <c r="Q156" s="8">
        <f>IF(Orders[[#This Row],[Shipping Status]]="Delivered",P156-O156,"")</f>
        <v>34</v>
      </c>
      <c r="R156" t="str" cm="1">
        <f t="array" ref="R156">_xlfn.XLOOKUP(Orders[[#This Row],[employeeID]],Employees[[#All],[employeeID]],Employees[[#All],[employeeName]],,0)</f>
        <v>Laura Callahan</v>
      </c>
      <c r="S156" t="str" cm="1">
        <f t="array" ref="S156">_xlfn.XLOOKUP(Orders[[#This Row],[customerID]],Customers[[#All],[customerID]],Customers[[#All],[companyName]],,0)</f>
        <v>Ernst Handel</v>
      </c>
      <c r="T156" t="str" cm="1">
        <f t="array" ref="T156">_xlfn.XLOOKUP(Orders[[#This Row],[shipperID]],Shippers[[#All],[shipperID]],Shippers[[#All],[companyName]],,0)</f>
        <v>United Package</v>
      </c>
      <c r="U156" t="str">
        <f>IF(ISBLANK(Orders[[#This Row],[shippedDate]]),"Pending","Delivered")</f>
        <v>Delivered</v>
      </c>
    </row>
    <row r="157" spans="1:21" x14ac:dyDescent="0.25">
      <c r="A157">
        <v>10403</v>
      </c>
      <c r="B157" t="s">
        <v>17</v>
      </c>
      <c r="C157">
        <v>4</v>
      </c>
      <c r="D157" s="1">
        <v>41642</v>
      </c>
      <c r="E157" s="1">
        <v>41670</v>
      </c>
      <c r="F157" s="1">
        <v>41648</v>
      </c>
      <c r="G157">
        <v>3</v>
      </c>
      <c r="H157">
        <v>73.790000000000006</v>
      </c>
      <c r="I157">
        <f>SUMIFS(order_details!$G$1:$G$2156,order_details!$A$1:$A$2156,orders!A157)</f>
        <v>855.01499999999999</v>
      </c>
      <c r="J157">
        <f t="shared" si="8"/>
        <v>928.80499999999995</v>
      </c>
      <c r="K157" t="str">
        <f t="shared" si="9"/>
        <v>Jan</v>
      </c>
      <c r="L157" t="str">
        <f t="shared" si="10"/>
        <v>Fri</v>
      </c>
      <c r="M157" t="str">
        <f>IF(Orders[[#This Row],[Shipping Status]]="Delivered",TEXT(F157,"mmm"),"")</f>
        <v>Jan</v>
      </c>
      <c r="N157" t="str">
        <f>IF(Orders[[#This Row],[Shipping Status]]="Delivered",TEXT(F157,"ddd"),"")</f>
        <v>Thu</v>
      </c>
      <c r="O157" s="8">
        <f>IF(Orders[[#This Row],[Shipping Status]]="Delivered",DATEDIF(D157,F157,"d"),"")</f>
        <v>6</v>
      </c>
      <c r="P157" s="8">
        <f t="shared" si="11"/>
        <v>28</v>
      </c>
      <c r="Q157" s="8">
        <f>IF(Orders[[#This Row],[Shipping Status]]="Delivered",P157-O157,"")</f>
        <v>22</v>
      </c>
      <c r="R157" t="str" cm="1">
        <f t="array" ref="R157">_xlfn.XLOOKUP(Orders[[#This Row],[employeeID]],Employees[[#All],[employeeID]],Employees[[#All],[employeeName]],,0)</f>
        <v>Margaret Peacock</v>
      </c>
      <c r="S157" t="str" cm="1">
        <f t="array" ref="S157">_xlfn.XLOOKUP(Orders[[#This Row],[customerID]],Customers[[#All],[customerID]],Customers[[#All],[companyName]],,0)</f>
        <v>Ernst Handel</v>
      </c>
      <c r="T157" t="str" cm="1">
        <f t="array" ref="T157">_xlfn.XLOOKUP(Orders[[#This Row],[shipperID]],Shippers[[#All],[shipperID]],Shippers[[#All],[companyName]],,0)</f>
        <v>Federal Shipping</v>
      </c>
      <c r="U157" t="str">
        <f>IF(ISBLANK(Orders[[#This Row],[shippedDate]]),"Pending","Delivered")</f>
        <v>Delivered</v>
      </c>
    </row>
    <row r="158" spans="1:21" x14ac:dyDescent="0.25">
      <c r="A158">
        <v>10404</v>
      </c>
      <c r="B158" t="s">
        <v>30</v>
      </c>
      <c r="C158">
        <v>2</v>
      </c>
      <c r="D158" s="1">
        <v>41642</v>
      </c>
      <c r="E158" s="1">
        <v>41670</v>
      </c>
      <c r="F158" s="1">
        <v>41647</v>
      </c>
      <c r="G158">
        <v>1</v>
      </c>
      <c r="H158">
        <v>155.97</v>
      </c>
      <c r="I158">
        <f>SUMIFS(order_details!$G$1:$G$2156,order_details!$A$1:$A$2156,orders!A158)</f>
        <v>1591.25</v>
      </c>
      <c r="J158">
        <f t="shared" si="8"/>
        <v>1747.22</v>
      </c>
      <c r="K158" t="str">
        <f t="shared" si="9"/>
        <v>Jan</v>
      </c>
      <c r="L158" t="str">
        <f t="shared" si="10"/>
        <v>Fri</v>
      </c>
      <c r="M158" t="str">
        <f>IF(Orders[[#This Row],[Shipping Status]]="Delivered",TEXT(F158,"mmm"),"")</f>
        <v>Jan</v>
      </c>
      <c r="N158" t="str">
        <f>IF(Orders[[#This Row],[Shipping Status]]="Delivered",TEXT(F158,"ddd"),"")</f>
        <v>Wed</v>
      </c>
      <c r="O158" s="8">
        <f>IF(Orders[[#This Row],[Shipping Status]]="Delivered",DATEDIF(D158,F158,"d"),"")</f>
        <v>5</v>
      </c>
      <c r="P158" s="8">
        <f t="shared" si="11"/>
        <v>28</v>
      </c>
      <c r="Q158" s="8">
        <f>IF(Orders[[#This Row],[Shipping Status]]="Delivered",P158-O158,"")</f>
        <v>23</v>
      </c>
      <c r="R158" t="str" cm="1">
        <f t="array" ref="R158">_xlfn.XLOOKUP(Orders[[#This Row],[employeeID]],Employees[[#All],[employeeID]],Employees[[#All],[employeeName]],,0)</f>
        <v>Andrew Fuller</v>
      </c>
      <c r="S158" t="str" cm="1">
        <f t="array" ref="S158">_xlfn.XLOOKUP(Orders[[#This Row],[customerID]],Customers[[#All],[customerID]],Customers[[#All],[companyName]],,0)</f>
        <v>Magazzini Alimentari Riuniti</v>
      </c>
      <c r="T158" t="str" cm="1">
        <f t="array" ref="T158">_xlfn.XLOOKUP(Orders[[#This Row],[shipperID]],Shippers[[#All],[shipperID]],Shippers[[#All],[companyName]],,0)</f>
        <v>Speedy Express</v>
      </c>
      <c r="U158" t="str">
        <f>IF(ISBLANK(Orders[[#This Row],[shippedDate]]),"Pending","Delivered")</f>
        <v>Delivered</v>
      </c>
    </row>
    <row r="159" spans="1:21" x14ac:dyDescent="0.25">
      <c r="A159">
        <v>10405</v>
      </c>
      <c r="B159" t="s">
        <v>75</v>
      </c>
      <c r="C159">
        <v>1</v>
      </c>
      <c r="D159" s="1">
        <v>41645</v>
      </c>
      <c r="E159" s="1">
        <v>41673</v>
      </c>
      <c r="F159" s="1">
        <v>41661</v>
      </c>
      <c r="G159">
        <v>1</v>
      </c>
      <c r="H159">
        <v>34.82</v>
      </c>
      <c r="I159">
        <f>SUMIFS(order_details!$G$1:$G$2156,order_details!$A$1:$A$2156,orders!A159)</f>
        <v>400</v>
      </c>
      <c r="J159">
        <f t="shared" si="8"/>
        <v>434.82</v>
      </c>
      <c r="K159" t="str">
        <f t="shared" si="9"/>
        <v>Jan</v>
      </c>
      <c r="L159" t="str">
        <f t="shared" si="10"/>
        <v>Mon</v>
      </c>
      <c r="M159" t="str">
        <f>IF(Orders[[#This Row],[Shipping Status]]="Delivered",TEXT(F159,"mmm"),"")</f>
        <v>Jan</v>
      </c>
      <c r="N159" t="str">
        <f>IF(Orders[[#This Row],[Shipping Status]]="Delivered",TEXT(F159,"ddd"),"")</f>
        <v>Wed</v>
      </c>
      <c r="O159" s="8">
        <f>IF(Orders[[#This Row],[Shipping Status]]="Delivered",DATEDIF(D159,F159,"d"),"")</f>
        <v>16</v>
      </c>
      <c r="P159" s="8">
        <f t="shared" si="11"/>
        <v>28</v>
      </c>
      <c r="Q159" s="8">
        <f>IF(Orders[[#This Row],[Shipping Status]]="Delivered",P159-O159,"")</f>
        <v>12</v>
      </c>
      <c r="R159" t="str" cm="1">
        <f t="array" ref="R159">_xlfn.XLOOKUP(Orders[[#This Row],[employeeID]],Employees[[#All],[employeeID]],Employees[[#All],[employeeName]],,0)</f>
        <v>Nancy Davolio</v>
      </c>
      <c r="S159" t="str" cm="1">
        <f t="array" ref="S159">_xlfn.XLOOKUP(Orders[[#This Row],[customerID]],Customers[[#All],[customerID]],Customers[[#All],[companyName]],,0)</f>
        <v>LINO-Delicateses</v>
      </c>
      <c r="T159" t="str" cm="1">
        <f t="array" ref="T159">_xlfn.XLOOKUP(Orders[[#This Row],[shipperID]],Shippers[[#All],[shipperID]],Shippers[[#All],[companyName]],,0)</f>
        <v>Speedy Express</v>
      </c>
      <c r="U159" t="str">
        <f>IF(ISBLANK(Orders[[#This Row],[shippedDate]]),"Pending","Delivered")</f>
        <v>Delivered</v>
      </c>
    </row>
    <row r="160" spans="1:21" x14ac:dyDescent="0.25">
      <c r="A160">
        <v>10406</v>
      </c>
      <c r="B160" t="s">
        <v>70</v>
      </c>
      <c r="C160">
        <v>7</v>
      </c>
      <c r="D160" s="1">
        <v>41646</v>
      </c>
      <c r="E160" s="1">
        <v>41688</v>
      </c>
      <c r="F160" s="1">
        <v>41652</v>
      </c>
      <c r="G160">
        <v>1</v>
      </c>
      <c r="H160">
        <v>108.04</v>
      </c>
      <c r="I160">
        <f>SUMIFS(order_details!$G$1:$G$2156,order_details!$A$1:$A$2156,orders!A160)</f>
        <v>1830.7800000000002</v>
      </c>
      <c r="J160">
        <f t="shared" si="8"/>
        <v>1938.8200000000002</v>
      </c>
      <c r="K160" t="str">
        <f t="shared" si="9"/>
        <v>Jan</v>
      </c>
      <c r="L160" t="str">
        <f t="shared" si="10"/>
        <v>Tue</v>
      </c>
      <c r="M160" t="str">
        <f>IF(Orders[[#This Row],[Shipping Status]]="Delivered",TEXT(F160,"mmm"),"")</f>
        <v>Jan</v>
      </c>
      <c r="N160" t="str">
        <f>IF(Orders[[#This Row],[Shipping Status]]="Delivered",TEXT(F160,"ddd"),"")</f>
        <v>Mon</v>
      </c>
      <c r="O160" s="8">
        <f>IF(Orders[[#This Row],[Shipping Status]]="Delivered",DATEDIF(D160,F160,"d"),"")</f>
        <v>6</v>
      </c>
      <c r="P160" s="8">
        <f t="shared" si="11"/>
        <v>42</v>
      </c>
      <c r="Q160" s="8">
        <f>IF(Orders[[#This Row],[Shipping Status]]="Delivered",P160-O160,"")</f>
        <v>36</v>
      </c>
      <c r="R160" t="str" cm="1">
        <f t="array" ref="R160">_xlfn.XLOOKUP(Orders[[#This Row],[employeeID]],Employees[[#All],[employeeID]],Employees[[#All],[employeeName]],,0)</f>
        <v>Robert King</v>
      </c>
      <c r="S160" t="str" cm="1">
        <f t="array" ref="S160">_xlfn.XLOOKUP(Orders[[#This Row],[customerID]],Customers[[#All],[customerID]],Customers[[#All],[companyName]],,0)</f>
        <v>Queen Cozinha</v>
      </c>
      <c r="T160" t="str" cm="1">
        <f t="array" ref="T160">_xlfn.XLOOKUP(Orders[[#This Row],[shipperID]],Shippers[[#All],[shipperID]],Shippers[[#All],[companyName]],,0)</f>
        <v>Speedy Express</v>
      </c>
      <c r="U160" t="str">
        <f>IF(ISBLANK(Orders[[#This Row],[shippedDate]]),"Pending","Delivered")</f>
        <v>Delivered</v>
      </c>
    </row>
    <row r="161" spans="1:21" x14ac:dyDescent="0.25">
      <c r="A161">
        <v>10407</v>
      </c>
      <c r="B161" t="s">
        <v>19</v>
      </c>
      <c r="C161">
        <v>2</v>
      </c>
      <c r="D161" s="1">
        <v>41646</v>
      </c>
      <c r="E161" s="1">
        <v>41674</v>
      </c>
      <c r="F161" s="1">
        <v>41669</v>
      </c>
      <c r="G161">
        <v>2</v>
      </c>
      <c r="H161">
        <v>91.48</v>
      </c>
      <c r="I161">
        <f>SUMIFS(order_details!$G$1:$G$2156,order_details!$A$1:$A$2156,orders!A161)</f>
        <v>1194</v>
      </c>
      <c r="J161">
        <f t="shared" si="8"/>
        <v>1285.48</v>
      </c>
      <c r="K161" t="str">
        <f t="shared" si="9"/>
        <v>Jan</v>
      </c>
      <c r="L161" t="str">
        <f t="shared" si="10"/>
        <v>Tue</v>
      </c>
      <c r="M161" t="str">
        <f>IF(Orders[[#This Row],[Shipping Status]]="Delivered",TEXT(F161,"mmm"),"")</f>
        <v>Jan</v>
      </c>
      <c r="N161" t="str">
        <f>IF(Orders[[#This Row],[Shipping Status]]="Delivered",TEXT(F161,"ddd"),"")</f>
        <v>Thu</v>
      </c>
      <c r="O161" s="8">
        <f>IF(Orders[[#This Row],[Shipping Status]]="Delivered",DATEDIF(D161,F161,"d"),"")</f>
        <v>23</v>
      </c>
      <c r="P161" s="8">
        <f t="shared" si="11"/>
        <v>28</v>
      </c>
      <c r="Q161" s="8">
        <f>IF(Orders[[#This Row],[Shipping Status]]="Delivered",P161-O161,"")</f>
        <v>5</v>
      </c>
      <c r="R161" t="str" cm="1">
        <f t="array" ref="R161">_xlfn.XLOOKUP(Orders[[#This Row],[employeeID]],Employees[[#All],[employeeID]],Employees[[#All],[employeeName]],,0)</f>
        <v>Andrew Fuller</v>
      </c>
      <c r="S161" t="str" cm="1">
        <f t="array" ref="S161">_xlfn.XLOOKUP(Orders[[#This Row],[customerID]],Customers[[#All],[customerID]],Customers[[#All],[companyName]],,0)</f>
        <v>Ottilies Käseladen</v>
      </c>
      <c r="T161" t="str" cm="1">
        <f t="array" ref="T161">_xlfn.XLOOKUP(Orders[[#This Row],[shipperID]],Shippers[[#All],[shipperID]],Shippers[[#All],[companyName]],,0)</f>
        <v>United Package</v>
      </c>
      <c r="U161" t="str">
        <f>IF(ISBLANK(Orders[[#This Row],[shippedDate]]),"Pending","Delivered")</f>
        <v>Delivered</v>
      </c>
    </row>
    <row r="162" spans="1:21" x14ac:dyDescent="0.25">
      <c r="A162">
        <v>10408</v>
      </c>
      <c r="B162" t="s">
        <v>76</v>
      </c>
      <c r="C162">
        <v>8</v>
      </c>
      <c r="D162" s="1">
        <v>41647</v>
      </c>
      <c r="E162" s="1">
        <v>41675</v>
      </c>
      <c r="F162" s="1">
        <v>41653</v>
      </c>
      <c r="G162">
        <v>1</v>
      </c>
      <c r="H162">
        <v>11.26</v>
      </c>
      <c r="I162">
        <f>SUMIFS(order_details!$G$1:$G$2156,order_details!$A$1:$A$2156,orders!A162)</f>
        <v>1622.4</v>
      </c>
      <c r="J162">
        <f t="shared" si="8"/>
        <v>1633.66</v>
      </c>
      <c r="K162" t="str">
        <f t="shared" si="9"/>
        <v>Jan</v>
      </c>
      <c r="L162" t="str">
        <f t="shared" si="10"/>
        <v>Wed</v>
      </c>
      <c r="M162" t="str">
        <f>IF(Orders[[#This Row],[Shipping Status]]="Delivered",TEXT(F162,"mmm"),"")</f>
        <v>Jan</v>
      </c>
      <c r="N162" t="str">
        <f>IF(Orders[[#This Row],[Shipping Status]]="Delivered",TEXT(F162,"ddd"),"")</f>
        <v>Tue</v>
      </c>
      <c r="O162" s="8">
        <f>IF(Orders[[#This Row],[Shipping Status]]="Delivered",DATEDIF(D162,F162,"d"),"")</f>
        <v>6</v>
      </c>
      <c r="P162" s="8">
        <f t="shared" si="11"/>
        <v>28</v>
      </c>
      <c r="Q162" s="8">
        <f>IF(Orders[[#This Row],[Shipping Status]]="Delivered",P162-O162,"")</f>
        <v>22</v>
      </c>
      <c r="R162" t="str" cm="1">
        <f t="array" ref="R162">_xlfn.XLOOKUP(Orders[[#This Row],[employeeID]],Employees[[#All],[employeeID]],Employees[[#All],[employeeName]],,0)</f>
        <v>Laura Callahan</v>
      </c>
      <c r="S162" t="str" cm="1">
        <f t="array" ref="S162">_xlfn.XLOOKUP(Orders[[#This Row],[customerID]],Customers[[#All],[customerID]],Customers[[#All],[companyName]],,0)</f>
        <v>Folies gourmandes</v>
      </c>
      <c r="T162" t="str" cm="1">
        <f t="array" ref="T162">_xlfn.XLOOKUP(Orders[[#This Row],[shipperID]],Shippers[[#All],[shipperID]],Shippers[[#All],[companyName]],,0)</f>
        <v>Speedy Express</v>
      </c>
      <c r="U162" t="str">
        <f>IF(ISBLANK(Orders[[#This Row],[shippedDate]]),"Pending","Delivered")</f>
        <v>Delivered</v>
      </c>
    </row>
    <row r="163" spans="1:21" x14ac:dyDescent="0.25">
      <c r="A163">
        <v>10409</v>
      </c>
      <c r="B163" t="s">
        <v>77</v>
      </c>
      <c r="C163">
        <v>3</v>
      </c>
      <c r="D163" s="1">
        <v>41648</v>
      </c>
      <c r="E163" s="1">
        <v>41676</v>
      </c>
      <c r="F163" s="1">
        <v>41653</v>
      </c>
      <c r="G163">
        <v>1</v>
      </c>
      <c r="H163">
        <v>29.83</v>
      </c>
      <c r="I163">
        <f>SUMIFS(order_details!$G$1:$G$2156,order_details!$A$1:$A$2156,orders!A163)</f>
        <v>319.20000000000005</v>
      </c>
      <c r="J163">
        <f t="shared" si="8"/>
        <v>349.03000000000003</v>
      </c>
      <c r="K163" t="str">
        <f t="shared" si="9"/>
        <v>Jan</v>
      </c>
      <c r="L163" t="str">
        <f t="shared" si="10"/>
        <v>Thu</v>
      </c>
      <c r="M163" t="str">
        <f>IF(Orders[[#This Row],[Shipping Status]]="Delivered",TEXT(F163,"mmm"),"")</f>
        <v>Jan</v>
      </c>
      <c r="N163" t="str">
        <f>IF(Orders[[#This Row],[Shipping Status]]="Delivered",TEXT(F163,"ddd"),"")</f>
        <v>Tue</v>
      </c>
      <c r="O163" s="8">
        <f>IF(Orders[[#This Row],[Shipping Status]]="Delivered",DATEDIF(D163,F163,"d"),"")</f>
        <v>5</v>
      </c>
      <c r="P163" s="8">
        <f t="shared" si="11"/>
        <v>28</v>
      </c>
      <c r="Q163" s="8">
        <f>IF(Orders[[#This Row],[Shipping Status]]="Delivered",P163-O163,"")</f>
        <v>23</v>
      </c>
      <c r="R163" t="str" cm="1">
        <f t="array" ref="R163">_xlfn.XLOOKUP(Orders[[#This Row],[employeeID]],Employees[[#All],[employeeID]],Employees[[#All],[employeeName]],,0)</f>
        <v>Janet Leverling</v>
      </c>
      <c r="S163" t="str" cm="1">
        <f t="array" ref="S163">_xlfn.XLOOKUP(Orders[[#This Row],[customerID]],Customers[[#All],[customerID]],Customers[[#All],[companyName]],,0)</f>
        <v>Océano Atlántico Ltda.</v>
      </c>
      <c r="T163" t="str" cm="1">
        <f t="array" ref="T163">_xlfn.XLOOKUP(Orders[[#This Row],[shipperID]],Shippers[[#All],[shipperID]],Shippers[[#All],[companyName]],,0)</f>
        <v>Speedy Express</v>
      </c>
      <c r="U163" t="str">
        <f>IF(ISBLANK(Orders[[#This Row],[shippedDate]]),"Pending","Delivered")</f>
        <v>Delivered</v>
      </c>
    </row>
    <row r="164" spans="1:21" x14ac:dyDescent="0.25">
      <c r="A164">
        <v>10410</v>
      </c>
      <c r="B164" t="s">
        <v>74</v>
      </c>
      <c r="C164">
        <v>3</v>
      </c>
      <c r="D164" s="1">
        <v>41649</v>
      </c>
      <c r="E164" s="1">
        <v>41677</v>
      </c>
      <c r="F164" s="1">
        <v>41654</v>
      </c>
      <c r="G164">
        <v>3</v>
      </c>
      <c r="H164">
        <v>2.4</v>
      </c>
      <c r="I164">
        <f>SUMIFS(order_details!$G$1:$G$2156,order_details!$A$1:$A$2156,orders!A164)</f>
        <v>802</v>
      </c>
      <c r="J164">
        <f t="shared" si="8"/>
        <v>804.4</v>
      </c>
      <c r="K164" t="str">
        <f t="shared" si="9"/>
        <v>Jan</v>
      </c>
      <c r="L164" t="str">
        <f t="shared" si="10"/>
        <v>Fri</v>
      </c>
      <c r="M164" t="str">
        <f>IF(Orders[[#This Row],[Shipping Status]]="Delivered",TEXT(F164,"mmm"),"")</f>
        <v>Jan</v>
      </c>
      <c r="N164" t="str">
        <f>IF(Orders[[#This Row],[Shipping Status]]="Delivered",TEXT(F164,"ddd"),"")</f>
        <v>Wed</v>
      </c>
      <c r="O164" s="8">
        <f>IF(Orders[[#This Row],[Shipping Status]]="Delivered",DATEDIF(D164,F164,"d"),"")</f>
        <v>5</v>
      </c>
      <c r="P164" s="8">
        <f t="shared" si="11"/>
        <v>28</v>
      </c>
      <c r="Q164" s="8">
        <f>IF(Orders[[#This Row],[Shipping Status]]="Delivered",P164-O164,"")</f>
        <v>23</v>
      </c>
      <c r="R164" t="str" cm="1">
        <f t="array" ref="R164">_xlfn.XLOOKUP(Orders[[#This Row],[employeeID]],Employees[[#All],[employeeID]],Employees[[#All],[employeeName]],,0)</f>
        <v>Janet Leverling</v>
      </c>
      <c r="S164" t="str" cm="1">
        <f t="array" ref="S164">_xlfn.XLOOKUP(Orders[[#This Row],[customerID]],Customers[[#All],[customerID]],Customers[[#All],[companyName]],,0)</f>
        <v>Bottom-Dollar Markets</v>
      </c>
      <c r="T164" t="str" cm="1">
        <f t="array" ref="T164">_xlfn.XLOOKUP(Orders[[#This Row],[shipperID]],Shippers[[#All],[shipperID]],Shippers[[#All],[companyName]],,0)</f>
        <v>Federal Shipping</v>
      </c>
      <c r="U164" t="str">
        <f>IF(ISBLANK(Orders[[#This Row],[shippedDate]]),"Pending","Delivered")</f>
        <v>Delivered</v>
      </c>
    </row>
    <row r="165" spans="1:21" x14ac:dyDescent="0.25">
      <c r="A165">
        <v>10411</v>
      </c>
      <c r="B165" t="s">
        <v>74</v>
      </c>
      <c r="C165">
        <v>9</v>
      </c>
      <c r="D165" s="1">
        <v>41649</v>
      </c>
      <c r="E165" s="1">
        <v>41677</v>
      </c>
      <c r="F165" s="1">
        <v>41660</v>
      </c>
      <c r="G165">
        <v>3</v>
      </c>
      <c r="H165">
        <v>23.65</v>
      </c>
      <c r="I165">
        <f>SUMIFS(order_details!$G$1:$G$2156,order_details!$A$1:$A$2156,orders!A165)</f>
        <v>966.8</v>
      </c>
      <c r="J165">
        <f t="shared" si="8"/>
        <v>990.44999999999993</v>
      </c>
      <c r="K165" t="str">
        <f t="shared" si="9"/>
        <v>Jan</v>
      </c>
      <c r="L165" t="str">
        <f t="shared" si="10"/>
        <v>Fri</v>
      </c>
      <c r="M165" t="str">
        <f>IF(Orders[[#This Row],[Shipping Status]]="Delivered",TEXT(F165,"mmm"),"")</f>
        <v>Jan</v>
      </c>
      <c r="N165" t="str">
        <f>IF(Orders[[#This Row],[Shipping Status]]="Delivered",TEXT(F165,"ddd"),"")</f>
        <v>Tue</v>
      </c>
      <c r="O165" s="8">
        <f>IF(Orders[[#This Row],[Shipping Status]]="Delivered",DATEDIF(D165,F165,"d"),"")</f>
        <v>11</v>
      </c>
      <c r="P165" s="8">
        <f t="shared" si="11"/>
        <v>28</v>
      </c>
      <c r="Q165" s="8">
        <f>IF(Orders[[#This Row],[Shipping Status]]="Delivered",P165-O165,"")</f>
        <v>17</v>
      </c>
      <c r="R165" t="str" cm="1">
        <f t="array" ref="R165">_xlfn.XLOOKUP(Orders[[#This Row],[employeeID]],Employees[[#All],[employeeID]],Employees[[#All],[employeeName]],,0)</f>
        <v>Anne Dodsworth</v>
      </c>
      <c r="S165" t="str" cm="1">
        <f t="array" ref="S165">_xlfn.XLOOKUP(Orders[[#This Row],[customerID]],Customers[[#All],[customerID]],Customers[[#All],[companyName]],,0)</f>
        <v>Bottom-Dollar Markets</v>
      </c>
      <c r="T165" t="str" cm="1">
        <f t="array" ref="T165">_xlfn.XLOOKUP(Orders[[#This Row],[shipperID]],Shippers[[#All],[shipperID]],Shippers[[#All],[companyName]],,0)</f>
        <v>Federal Shipping</v>
      </c>
      <c r="U165" t="str">
        <f>IF(ISBLANK(Orders[[#This Row],[shippedDate]]),"Pending","Delivered")</f>
        <v>Delivered</v>
      </c>
    </row>
    <row r="166" spans="1:21" x14ac:dyDescent="0.25">
      <c r="A166">
        <v>10412</v>
      </c>
      <c r="B166" t="s">
        <v>24</v>
      </c>
      <c r="C166">
        <v>8</v>
      </c>
      <c r="D166" s="1">
        <v>41652</v>
      </c>
      <c r="E166" s="1">
        <v>41680</v>
      </c>
      <c r="F166" s="1">
        <v>41654</v>
      </c>
      <c r="G166">
        <v>2</v>
      </c>
      <c r="H166">
        <v>3.77</v>
      </c>
      <c r="I166">
        <f>SUMIFS(order_details!$G$1:$G$2156,order_details!$A$1:$A$2156,orders!A166)</f>
        <v>334.8</v>
      </c>
      <c r="J166">
        <f t="shared" si="8"/>
        <v>338.57</v>
      </c>
      <c r="K166" t="str">
        <f t="shared" si="9"/>
        <v>Jan</v>
      </c>
      <c r="L166" t="str">
        <f t="shared" si="10"/>
        <v>Mon</v>
      </c>
      <c r="M166" t="str">
        <f>IF(Orders[[#This Row],[Shipping Status]]="Delivered",TEXT(F166,"mmm"),"")</f>
        <v>Jan</v>
      </c>
      <c r="N166" t="str">
        <f>IF(Orders[[#This Row],[Shipping Status]]="Delivered",TEXT(F166,"ddd"),"")</f>
        <v>Wed</v>
      </c>
      <c r="O166" s="8">
        <f>IF(Orders[[#This Row],[Shipping Status]]="Delivered",DATEDIF(D166,F166,"d"),"")</f>
        <v>2</v>
      </c>
      <c r="P166" s="8">
        <f t="shared" si="11"/>
        <v>28</v>
      </c>
      <c r="Q166" s="8">
        <f>IF(Orders[[#This Row],[Shipping Status]]="Delivered",P166-O166,"")</f>
        <v>26</v>
      </c>
      <c r="R166" t="str" cm="1">
        <f t="array" ref="R166">_xlfn.XLOOKUP(Orders[[#This Row],[employeeID]],Employees[[#All],[employeeID]],Employees[[#All],[employeeName]],,0)</f>
        <v>Laura Callahan</v>
      </c>
      <c r="S166" t="str" cm="1">
        <f t="array" ref="S166">_xlfn.XLOOKUP(Orders[[#This Row],[customerID]],Customers[[#All],[customerID]],Customers[[#All],[companyName]],,0)</f>
        <v>Wartian Herkku</v>
      </c>
      <c r="T166" t="str" cm="1">
        <f t="array" ref="T166">_xlfn.XLOOKUP(Orders[[#This Row],[shipperID]],Shippers[[#All],[shipperID]],Shippers[[#All],[companyName]],,0)</f>
        <v>United Package</v>
      </c>
      <c r="U166" t="str">
        <f>IF(ISBLANK(Orders[[#This Row],[shippedDate]]),"Pending","Delivered")</f>
        <v>Delivered</v>
      </c>
    </row>
    <row r="167" spans="1:21" x14ac:dyDescent="0.25">
      <c r="A167">
        <v>10413</v>
      </c>
      <c r="B167" t="s">
        <v>61</v>
      </c>
      <c r="C167">
        <v>3</v>
      </c>
      <c r="D167" s="1">
        <v>41653</v>
      </c>
      <c r="E167" s="1">
        <v>41681</v>
      </c>
      <c r="F167" s="1">
        <v>41655</v>
      </c>
      <c r="G167">
        <v>2</v>
      </c>
      <c r="H167">
        <v>95.66</v>
      </c>
      <c r="I167">
        <f>SUMIFS(order_details!$G$1:$G$2156,order_details!$A$1:$A$2156,orders!A167)</f>
        <v>2123.1999999999998</v>
      </c>
      <c r="J167">
        <f t="shared" si="8"/>
        <v>2218.8599999999997</v>
      </c>
      <c r="K167" t="str">
        <f t="shared" si="9"/>
        <v>Jan</v>
      </c>
      <c r="L167" t="str">
        <f t="shared" si="10"/>
        <v>Tue</v>
      </c>
      <c r="M167" t="str">
        <f>IF(Orders[[#This Row],[Shipping Status]]="Delivered",TEXT(F167,"mmm"),"")</f>
        <v>Jan</v>
      </c>
      <c r="N167" t="str">
        <f>IF(Orders[[#This Row],[Shipping Status]]="Delivered",TEXT(F167,"ddd"),"")</f>
        <v>Thu</v>
      </c>
      <c r="O167" s="8">
        <f>IF(Orders[[#This Row],[Shipping Status]]="Delivered",DATEDIF(D167,F167,"d"),"")</f>
        <v>2</v>
      </c>
      <c r="P167" s="8">
        <f t="shared" si="11"/>
        <v>28</v>
      </c>
      <c r="Q167" s="8">
        <f>IF(Orders[[#This Row],[Shipping Status]]="Delivered",P167-O167,"")</f>
        <v>26</v>
      </c>
      <c r="R167" t="str" cm="1">
        <f t="array" ref="R167">_xlfn.XLOOKUP(Orders[[#This Row],[employeeID]],Employees[[#All],[employeeID]],Employees[[#All],[employeeName]],,0)</f>
        <v>Janet Leverling</v>
      </c>
      <c r="S167" t="str" cm="1">
        <f t="array" ref="S167">_xlfn.XLOOKUP(Orders[[#This Row],[customerID]],Customers[[#All],[customerID]],Customers[[#All],[companyName]],,0)</f>
        <v>La maison d'Asie</v>
      </c>
      <c r="T167" t="str" cm="1">
        <f t="array" ref="T167">_xlfn.XLOOKUP(Orders[[#This Row],[shipperID]],Shippers[[#All],[shipperID]],Shippers[[#All],[companyName]],,0)</f>
        <v>United Package</v>
      </c>
      <c r="U167" t="str">
        <f>IF(ISBLANK(Orders[[#This Row],[shippedDate]]),"Pending","Delivered")</f>
        <v>Delivered</v>
      </c>
    </row>
    <row r="168" spans="1:21" x14ac:dyDescent="0.25">
      <c r="A168">
        <v>10414</v>
      </c>
      <c r="B168" t="s">
        <v>60</v>
      </c>
      <c r="C168">
        <v>2</v>
      </c>
      <c r="D168" s="1">
        <v>41653</v>
      </c>
      <c r="E168" s="1">
        <v>41681</v>
      </c>
      <c r="F168" s="1">
        <v>41656</v>
      </c>
      <c r="G168">
        <v>3</v>
      </c>
      <c r="H168">
        <v>21.48</v>
      </c>
      <c r="I168">
        <f>SUMIFS(order_details!$G$1:$G$2156,order_details!$A$1:$A$2156,orders!A168)</f>
        <v>224.82999999999998</v>
      </c>
      <c r="J168">
        <f t="shared" si="8"/>
        <v>246.30999999999997</v>
      </c>
      <c r="K168" t="str">
        <f t="shared" si="9"/>
        <v>Jan</v>
      </c>
      <c r="L168" t="str">
        <f t="shared" si="10"/>
        <v>Tue</v>
      </c>
      <c r="M168" t="str">
        <f>IF(Orders[[#This Row],[Shipping Status]]="Delivered",TEXT(F168,"mmm"),"")</f>
        <v>Jan</v>
      </c>
      <c r="N168" t="str">
        <f>IF(Orders[[#This Row],[Shipping Status]]="Delivered",TEXT(F168,"ddd"),"")</f>
        <v>Fri</v>
      </c>
      <c r="O168" s="8">
        <f>IF(Orders[[#This Row],[Shipping Status]]="Delivered",DATEDIF(D168,F168,"d"),"")</f>
        <v>3</v>
      </c>
      <c r="P168" s="8">
        <f t="shared" si="11"/>
        <v>28</v>
      </c>
      <c r="Q168" s="8">
        <f>IF(Orders[[#This Row],[Shipping Status]]="Delivered",P168-O168,"")</f>
        <v>25</v>
      </c>
      <c r="R168" t="str" cm="1">
        <f t="array" ref="R168">_xlfn.XLOOKUP(Orders[[#This Row],[employeeID]],Employees[[#All],[employeeID]],Employees[[#All],[employeeName]],,0)</f>
        <v>Andrew Fuller</v>
      </c>
      <c r="S168" t="str" cm="1">
        <f t="array" ref="S168">_xlfn.XLOOKUP(Orders[[#This Row],[customerID]],Customers[[#All],[customerID]],Customers[[#All],[companyName]],,0)</f>
        <v>Familia Arquibaldo</v>
      </c>
      <c r="T168" t="str" cm="1">
        <f t="array" ref="T168">_xlfn.XLOOKUP(Orders[[#This Row],[shipperID]],Shippers[[#All],[shipperID]],Shippers[[#All],[companyName]],,0)</f>
        <v>Federal Shipping</v>
      </c>
      <c r="U168" t="str">
        <f>IF(ISBLANK(Orders[[#This Row],[shippedDate]]),"Pending","Delivered")</f>
        <v>Delivered</v>
      </c>
    </row>
    <row r="169" spans="1:21" x14ac:dyDescent="0.25">
      <c r="A169">
        <v>10415</v>
      </c>
      <c r="B169" t="s">
        <v>72</v>
      </c>
      <c r="C169">
        <v>3</v>
      </c>
      <c r="D169" s="1">
        <v>41654</v>
      </c>
      <c r="E169" s="1">
        <v>41682</v>
      </c>
      <c r="F169" s="1">
        <v>41663</v>
      </c>
      <c r="G169">
        <v>1</v>
      </c>
      <c r="H169">
        <v>0.2</v>
      </c>
      <c r="I169">
        <f>SUMIFS(order_details!$G$1:$G$2156,order_details!$A$1:$A$2156,orders!A169)</f>
        <v>102.4</v>
      </c>
      <c r="J169">
        <f t="shared" si="8"/>
        <v>102.60000000000001</v>
      </c>
      <c r="K169" t="str">
        <f t="shared" si="9"/>
        <v>Jan</v>
      </c>
      <c r="L169" t="str">
        <f t="shared" si="10"/>
        <v>Wed</v>
      </c>
      <c r="M169" t="str">
        <f>IF(Orders[[#This Row],[Shipping Status]]="Delivered",TEXT(F169,"mmm"),"")</f>
        <v>Jan</v>
      </c>
      <c r="N169" t="str">
        <f>IF(Orders[[#This Row],[Shipping Status]]="Delivered",TEXT(F169,"ddd"),"")</f>
        <v>Fri</v>
      </c>
      <c r="O169" s="8">
        <f>IF(Orders[[#This Row],[Shipping Status]]="Delivered",DATEDIF(D169,F169,"d"),"")</f>
        <v>9</v>
      </c>
      <c r="P169" s="8">
        <f t="shared" si="11"/>
        <v>28</v>
      </c>
      <c r="Q169" s="8">
        <f>IF(Orders[[#This Row],[Shipping Status]]="Delivered",P169-O169,"")</f>
        <v>19</v>
      </c>
      <c r="R169" t="str" cm="1">
        <f t="array" ref="R169">_xlfn.XLOOKUP(Orders[[#This Row],[employeeID]],Employees[[#All],[employeeID]],Employees[[#All],[employeeName]],,0)</f>
        <v>Janet Leverling</v>
      </c>
      <c r="S169" t="str" cm="1">
        <f t="array" ref="S169">_xlfn.XLOOKUP(Orders[[#This Row],[customerID]],Customers[[#All],[customerID]],Customers[[#All],[companyName]],,0)</f>
        <v>Hungry Coyote Import Store</v>
      </c>
      <c r="T169" t="str" cm="1">
        <f t="array" ref="T169">_xlfn.XLOOKUP(Orders[[#This Row],[shipperID]],Shippers[[#All],[shipperID]],Shippers[[#All],[companyName]],,0)</f>
        <v>Speedy Express</v>
      </c>
      <c r="U169" t="str">
        <f>IF(ISBLANK(Orders[[#This Row],[shippedDate]]),"Pending","Delivered")</f>
        <v>Delivered</v>
      </c>
    </row>
    <row r="170" spans="1:21" x14ac:dyDescent="0.25">
      <c r="A170">
        <v>10416</v>
      </c>
      <c r="B170" t="s">
        <v>24</v>
      </c>
      <c r="C170">
        <v>8</v>
      </c>
      <c r="D170" s="1">
        <v>41655</v>
      </c>
      <c r="E170" s="1">
        <v>41683</v>
      </c>
      <c r="F170" s="1">
        <v>41666</v>
      </c>
      <c r="G170">
        <v>3</v>
      </c>
      <c r="H170">
        <v>22.72</v>
      </c>
      <c r="I170">
        <f>SUMIFS(order_details!$G$1:$G$2156,order_details!$A$1:$A$2156,orders!A170)</f>
        <v>720</v>
      </c>
      <c r="J170">
        <f t="shared" si="8"/>
        <v>742.72</v>
      </c>
      <c r="K170" t="str">
        <f t="shared" si="9"/>
        <v>Jan</v>
      </c>
      <c r="L170" t="str">
        <f t="shared" si="10"/>
        <v>Thu</v>
      </c>
      <c r="M170" t="str">
        <f>IF(Orders[[#This Row],[Shipping Status]]="Delivered",TEXT(F170,"mmm"),"")</f>
        <v>Jan</v>
      </c>
      <c r="N170" t="str">
        <f>IF(Orders[[#This Row],[Shipping Status]]="Delivered",TEXT(F170,"ddd"),"")</f>
        <v>Mon</v>
      </c>
      <c r="O170" s="8">
        <f>IF(Orders[[#This Row],[Shipping Status]]="Delivered",DATEDIF(D170,F170,"d"),"")</f>
        <v>11</v>
      </c>
      <c r="P170" s="8">
        <f t="shared" si="11"/>
        <v>28</v>
      </c>
      <c r="Q170" s="8">
        <f>IF(Orders[[#This Row],[Shipping Status]]="Delivered",P170-O170,"")</f>
        <v>17</v>
      </c>
      <c r="R170" t="str" cm="1">
        <f t="array" ref="R170">_xlfn.XLOOKUP(Orders[[#This Row],[employeeID]],Employees[[#All],[employeeID]],Employees[[#All],[employeeName]],,0)</f>
        <v>Laura Callahan</v>
      </c>
      <c r="S170" t="str" cm="1">
        <f t="array" ref="S170">_xlfn.XLOOKUP(Orders[[#This Row],[customerID]],Customers[[#All],[customerID]],Customers[[#All],[companyName]],,0)</f>
        <v>Wartian Herkku</v>
      </c>
      <c r="T170" t="str" cm="1">
        <f t="array" ref="T170">_xlfn.XLOOKUP(Orders[[#This Row],[shipperID]],Shippers[[#All],[shipperID]],Shippers[[#All],[companyName]],,0)</f>
        <v>Federal Shipping</v>
      </c>
      <c r="U170" t="str">
        <f>IF(ISBLANK(Orders[[#This Row],[shippedDate]]),"Pending","Delivered")</f>
        <v>Delivered</v>
      </c>
    </row>
    <row r="171" spans="1:21" x14ac:dyDescent="0.25">
      <c r="A171">
        <v>10417</v>
      </c>
      <c r="B171" t="s">
        <v>59</v>
      </c>
      <c r="C171">
        <v>4</v>
      </c>
      <c r="D171" s="1">
        <v>41655</v>
      </c>
      <c r="E171" s="1">
        <v>41683</v>
      </c>
      <c r="F171" s="1">
        <v>41667</v>
      </c>
      <c r="G171">
        <v>3</v>
      </c>
      <c r="H171">
        <v>70.290000000000006</v>
      </c>
      <c r="I171">
        <f>SUMIFS(order_details!$G$1:$G$2156,order_details!$A$1:$A$2156,orders!A171)</f>
        <v>11188.4</v>
      </c>
      <c r="J171">
        <f t="shared" si="8"/>
        <v>11258.69</v>
      </c>
      <c r="K171" t="str">
        <f t="shared" si="9"/>
        <v>Jan</v>
      </c>
      <c r="L171" t="str">
        <f t="shared" si="10"/>
        <v>Thu</v>
      </c>
      <c r="M171" t="str">
        <f>IF(Orders[[#This Row],[Shipping Status]]="Delivered",TEXT(F171,"mmm"),"")</f>
        <v>Jan</v>
      </c>
      <c r="N171" t="str">
        <f>IF(Orders[[#This Row],[Shipping Status]]="Delivered",TEXT(F171,"ddd"),"")</f>
        <v>Tue</v>
      </c>
      <c r="O171" s="8">
        <f>IF(Orders[[#This Row],[Shipping Status]]="Delivered",DATEDIF(D171,F171,"d"),"")</f>
        <v>12</v>
      </c>
      <c r="P171" s="8">
        <f t="shared" si="11"/>
        <v>28</v>
      </c>
      <c r="Q171" s="8">
        <f>IF(Orders[[#This Row],[Shipping Status]]="Delivered",P171-O171,"")</f>
        <v>16</v>
      </c>
      <c r="R171" t="str" cm="1">
        <f t="array" ref="R171">_xlfn.XLOOKUP(Orders[[#This Row],[employeeID]],Employees[[#All],[employeeID]],Employees[[#All],[employeeName]],,0)</f>
        <v>Margaret Peacock</v>
      </c>
      <c r="S171" t="str" cm="1">
        <f t="array" ref="S171">_xlfn.XLOOKUP(Orders[[#This Row],[customerID]],Customers[[#All],[customerID]],Customers[[#All],[companyName]],,0)</f>
        <v>Simons bistro</v>
      </c>
      <c r="T171" t="str" cm="1">
        <f t="array" ref="T171">_xlfn.XLOOKUP(Orders[[#This Row],[shipperID]],Shippers[[#All],[shipperID]],Shippers[[#All],[companyName]],,0)</f>
        <v>Federal Shipping</v>
      </c>
      <c r="U171" t="str">
        <f>IF(ISBLANK(Orders[[#This Row],[shippedDate]]),"Pending","Delivered")</f>
        <v>Delivered</v>
      </c>
    </row>
    <row r="172" spans="1:21" x14ac:dyDescent="0.25">
      <c r="A172">
        <v>10418</v>
      </c>
      <c r="B172" t="s">
        <v>29</v>
      </c>
      <c r="C172">
        <v>4</v>
      </c>
      <c r="D172" s="1">
        <v>41656</v>
      </c>
      <c r="E172" s="1">
        <v>41684</v>
      </c>
      <c r="F172" s="1">
        <v>41663</v>
      </c>
      <c r="G172">
        <v>1</v>
      </c>
      <c r="H172">
        <v>17.55</v>
      </c>
      <c r="I172">
        <f>SUMIFS(order_details!$G$1:$G$2156,order_details!$A$1:$A$2156,orders!A172)</f>
        <v>1814.8</v>
      </c>
      <c r="J172">
        <f t="shared" si="8"/>
        <v>1832.35</v>
      </c>
      <c r="K172" t="str">
        <f t="shared" si="9"/>
        <v>Jan</v>
      </c>
      <c r="L172" t="str">
        <f t="shared" si="10"/>
        <v>Fri</v>
      </c>
      <c r="M172" t="str">
        <f>IF(Orders[[#This Row],[Shipping Status]]="Delivered",TEXT(F172,"mmm"),"")</f>
        <v>Jan</v>
      </c>
      <c r="N172" t="str">
        <f>IF(Orders[[#This Row],[Shipping Status]]="Delivered",TEXT(F172,"ddd"),"")</f>
        <v>Fri</v>
      </c>
      <c r="O172" s="8">
        <f>IF(Orders[[#This Row],[Shipping Status]]="Delivered",DATEDIF(D172,F172,"d"),"")</f>
        <v>7</v>
      </c>
      <c r="P172" s="8">
        <f t="shared" si="11"/>
        <v>28</v>
      </c>
      <c r="Q172" s="8">
        <f>IF(Orders[[#This Row],[Shipping Status]]="Delivered",P172-O172,"")</f>
        <v>21</v>
      </c>
      <c r="R172" t="str" cm="1">
        <f t="array" ref="R172">_xlfn.XLOOKUP(Orders[[#This Row],[employeeID]],Employees[[#All],[employeeID]],Employees[[#All],[employeeName]],,0)</f>
        <v>Margaret Peacock</v>
      </c>
      <c r="S172" t="str" cm="1">
        <f t="array" ref="S172">_xlfn.XLOOKUP(Orders[[#This Row],[customerID]],Customers[[#All],[customerID]],Customers[[#All],[companyName]],,0)</f>
        <v>QUICK-Stop</v>
      </c>
      <c r="T172" t="str" cm="1">
        <f t="array" ref="T172">_xlfn.XLOOKUP(Orders[[#This Row],[shipperID]],Shippers[[#All],[shipperID]],Shippers[[#All],[companyName]],,0)</f>
        <v>Speedy Express</v>
      </c>
      <c r="U172" t="str">
        <f>IF(ISBLANK(Orders[[#This Row],[shippedDate]]),"Pending","Delivered")</f>
        <v>Delivered</v>
      </c>
    </row>
    <row r="173" spans="1:21" x14ac:dyDescent="0.25">
      <c r="A173">
        <v>10419</v>
      </c>
      <c r="B173" t="s">
        <v>14</v>
      </c>
      <c r="C173">
        <v>4</v>
      </c>
      <c r="D173" s="1">
        <v>41659</v>
      </c>
      <c r="E173" s="1">
        <v>41687</v>
      </c>
      <c r="F173" s="1">
        <v>41669</v>
      </c>
      <c r="G173">
        <v>2</v>
      </c>
      <c r="H173">
        <v>137.35</v>
      </c>
      <c r="I173">
        <f>SUMIFS(order_details!$G$1:$G$2156,order_details!$A$1:$A$2156,orders!A173)</f>
        <v>2097.6</v>
      </c>
      <c r="J173">
        <f t="shared" si="8"/>
        <v>2234.9499999999998</v>
      </c>
      <c r="K173" t="str">
        <f t="shared" si="9"/>
        <v>Jan</v>
      </c>
      <c r="L173" t="str">
        <f t="shared" si="10"/>
        <v>Mon</v>
      </c>
      <c r="M173" t="str">
        <f>IF(Orders[[#This Row],[Shipping Status]]="Delivered",TEXT(F173,"mmm"),"")</f>
        <v>Jan</v>
      </c>
      <c r="N173" t="str">
        <f>IF(Orders[[#This Row],[Shipping Status]]="Delivered",TEXT(F173,"ddd"),"")</f>
        <v>Thu</v>
      </c>
      <c r="O173" s="8">
        <f>IF(Orders[[#This Row],[Shipping Status]]="Delivered",DATEDIF(D173,F173,"d"),"")</f>
        <v>10</v>
      </c>
      <c r="P173" s="8">
        <f t="shared" si="11"/>
        <v>28</v>
      </c>
      <c r="Q173" s="8">
        <f>IF(Orders[[#This Row],[Shipping Status]]="Delivered",P173-O173,"")</f>
        <v>18</v>
      </c>
      <c r="R173" t="str" cm="1">
        <f t="array" ref="R173">_xlfn.XLOOKUP(Orders[[#This Row],[employeeID]],Employees[[#All],[employeeID]],Employees[[#All],[employeeName]],,0)</f>
        <v>Margaret Peacock</v>
      </c>
      <c r="S173" t="str" cm="1">
        <f t="array" ref="S173">_xlfn.XLOOKUP(Orders[[#This Row],[customerID]],Customers[[#All],[customerID]],Customers[[#All],[companyName]],,0)</f>
        <v>Richter Supermarkt</v>
      </c>
      <c r="T173" t="str" cm="1">
        <f t="array" ref="T173">_xlfn.XLOOKUP(Orders[[#This Row],[shipperID]],Shippers[[#All],[shipperID]],Shippers[[#All],[companyName]],,0)</f>
        <v>United Package</v>
      </c>
      <c r="U173" t="str">
        <f>IF(ISBLANK(Orders[[#This Row],[shippedDate]]),"Pending","Delivered")</f>
        <v>Delivered</v>
      </c>
    </row>
    <row r="174" spans="1:21" x14ac:dyDescent="0.25">
      <c r="A174">
        <v>10420</v>
      </c>
      <c r="B174" t="s">
        <v>15</v>
      </c>
      <c r="C174">
        <v>3</v>
      </c>
      <c r="D174" s="1">
        <v>41660</v>
      </c>
      <c r="E174" s="1">
        <v>41688</v>
      </c>
      <c r="F174" s="1">
        <v>41666</v>
      </c>
      <c r="G174">
        <v>1</v>
      </c>
      <c r="H174">
        <v>44.12</v>
      </c>
      <c r="I174">
        <f>SUMIFS(order_details!$G$1:$G$2156,order_details!$A$1:$A$2156,orders!A174)</f>
        <v>1707.8400000000001</v>
      </c>
      <c r="J174">
        <f t="shared" si="8"/>
        <v>1751.96</v>
      </c>
      <c r="K174" t="str">
        <f t="shared" si="9"/>
        <v>Jan</v>
      </c>
      <c r="L174" t="str">
        <f t="shared" si="10"/>
        <v>Tue</v>
      </c>
      <c r="M174" t="str">
        <f>IF(Orders[[#This Row],[Shipping Status]]="Delivered",TEXT(F174,"mmm"),"")</f>
        <v>Jan</v>
      </c>
      <c r="N174" t="str">
        <f>IF(Orders[[#This Row],[Shipping Status]]="Delivered",TEXT(F174,"ddd"),"")</f>
        <v>Mon</v>
      </c>
      <c r="O174" s="8">
        <f>IF(Orders[[#This Row],[Shipping Status]]="Delivered",DATEDIF(D174,F174,"d"),"")</f>
        <v>6</v>
      </c>
      <c r="P174" s="8">
        <f t="shared" si="11"/>
        <v>28</v>
      </c>
      <c r="Q174" s="8">
        <f>IF(Orders[[#This Row],[Shipping Status]]="Delivered",P174-O174,"")</f>
        <v>22</v>
      </c>
      <c r="R174" t="str" cm="1">
        <f t="array" ref="R174">_xlfn.XLOOKUP(Orders[[#This Row],[employeeID]],Employees[[#All],[employeeID]],Employees[[#All],[employeeName]],,0)</f>
        <v>Janet Leverling</v>
      </c>
      <c r="S174" t="str" cm="1">
        <f t="array" ref="S174">_xlfn.XLOOKUP(Orders[[#This Row],[customerID]],Customers[[#All],[customerID]],Customers[[#All],[companyName]],,0)</f>
        <v>Wellington Importadora</v>
      </c>
      <c r="T174" t="str" cm="1">
        <f t="array" ref="T174">_xlfn.XLOOKUP(Orders[[#This Row],[shipperID]],Shippers[[#All],[shipperID]],Shippers[[#All],[companyName]],,0)</f>
        <v>Speedy Express</v>
      </c>
      <c r="U174" t="str">
        <f>IF(ISBLANK(Orders[[#This Row],[shippedDate]]),"Pending","Delivered")</f>
        <v>Delivered</v>
      </c>
    </row>
    <row r="175" spans="1:21" x14ac:dyDescent="0.25">
      <c r="A175">
        <v>10421</v>
      </c>
      <c r="B175" t="s">
        <v>20</v>
      </c>
      <c r="C175">
        <v>8</v>
      </c>
      <c r="D175" s="1">
        <v>41660</v>
      </c>
      <c r="E175" s="1">
        <v>41702</v>
      </c>
      <c r="F175" s="1">
        <v>41666</v>
      </c>
      <c r="G175">
        <v>1</v>
      </c>
      <c r="H175">
        <v>99.23</v>
      </c>
      <c r="I175">
        <f>SUMIFS(order_details!$G$1:$G$2156,order_details!$A$1:$A$2156,orders!A175)</f>
        <v>1194.2700000000002</v>
      </c>
      <c r="J175">
        <f t="shared" si="8"/>
        <v>1293.5000000000002</v>
      </c>
      <c r="K175" t="str">
        <f t="shared" si="9"/>
        <v>Jan</v>
      </c>
      <c r="L175" t="str">
        <f t="shared" si="10"/>
        <v>Tue</v>
      </c>
      <c r="M175" t="str">
        <f>IF(Orders[[#This Row],[Shipping Status]]="Delivered",TEXT(F175,"mmm"),"")</f>
        <v>Jan</v>
      </c>
      <c r="N175" t="str">
        <f>IF(Orders[[#This Row],[Shipping Status]]="Delivered",TEXT(F175,"ddd"),"")</f>
        <v>Mon</v>
      </c>
      <c r="O175" s="8">
        <f>IF(Orders[[#This Row],[Shipping Status]]="Delivered",DATEDIF(D175,F175,"d"),"")</f>
        <v>6</v>
      </c>
      <c r="P175" s="8">
        <f t="shared" si="11"/>
        <v>42</v>
      </c>
      <c r="Q175" s="8">
        <f>IF(Orders[[#This Row],[Shipping Status]]="Delivered",P175-O175,"")</f>
        <v>36</v>
      </c>
      <c r="R175" t="str" cm="1">
        <f t="array" ref="R175">_xlfn.XLOOKUP(Orders[[#This Row],[employeeID]],Employees[[#All],[employeeID]],Employees[[#All],[employeeName]],,0)</f>
        <v>Laura Callahan</v>
      </c>
      <c r="S175" t="str" cm="1">
        <f t="array" ref="S175">_xlfn.XLOOKUP(Orders[[#This Row],[customerID]],Customers[[#All],[customerID]],Customers[[#All],[companyName]],,0)</f>
        <v>Que Delícia</v>
      </c>
      <c r="T175" t="str" cm="1">
        <f t="array" ref="T175">_xlfn.XLOOKUP(Orders[[#This Row],[shipperID]],Shippers[[#All],[shipperID]],Shippers[[#All],[companyName]],,0)</f>
        <v>Speedy Express</v>
      </c>
      <c r="U175" t="str">
        <f>IF(ISBLANK(Orders[[#This Row],[shippedDate]]),"Pending","Delivered")</f>
        <v>Delivered</v>
      </c>
    </row>
    <row r="176" spans="1:21" x14ac:dyDescent="0.25">
      <c r="A176">
        <v>10422</v>
      </c>
      <c r="B176" t="s">
        <v>78</v>
      </c>
      <c r="C176">
        <v>2</v>
      </c>
      <c r="D176" s="1">
        <v>41661</v>
      </c>
      <c r="E176" s="1">
        <v>41689</v>
      </c>
      <c r="F176" s="1">
        <v>41670</v>
      </c>
      <c r="G176">
        <v>1</v>
      </c>
      <c r="H176">
        <v>3.02</v>
      </c>
      <c r="I176">
        <f>SUMIFS(order_details!$G$1:$G$2156,order_details!$A$1:$A$2156,orders!A176)</f>
        <v>49.8</v>
      </c>
      <c r="J176">
        <f t="shared" si="8"/>
        <v>52.82</v>
      </c>
      <c r="K176" t="str">
        <f t="shared" si="9"/>
        <v>Jan</v>
      </c>
      <c r="L176" t="str">
        <f t="shared" si="10"/>
        <v>Wed</v>
      </c>
      <c r="M176" t="str">
        <f>IF(Orders[[#This Row],[Shipping Status]]="Delivered",TEXT(F176,"mmm"),"")</f>
        <v>Jan</v>
      </c>
      <c r="N176" t="str">
        <f>IF(Orders[[#This Row],[Shipping Status]]="Delivered",TEXT(F176,"ddd"),"")</f>
        <v>Fri</v>
      </c>
      <c r="O176" s="8">
        <f>IF(Orders[[#This Row],[Shipping Status]]="Delivered",DATEDIF(D176,F176,"d"),"")</f>
        <v>9</v>
      </c>
      <c r="P176" s="8">
        <f t="shared" si="11"/>
        <v>28</v>
      </c>
      <c r="Q176" s="8">
        <f>IF(Orders[[#This Row],[Shipping Status]]="Delivered",P176-O176,"")</f>
        <v>19</v>
      </c>
      <c r="R176" t="str" cm="1">
        <f t="array" ref="R176">_xlfn.XLOOKUP(Orders[[#This Row],[employeeID]],Employees[[#All],[employeeID]],Employees[[#All],[employeeName]],,0)</f>
        <v>Andrew Fuller</v>
      </c>
      <c r="S176" t="str" cm="1">
        <f t="array" ref="S176">_xlfn.XLOOKUP(Orders[[#This Row],[customerID]],Customers[[#All],[customerID]],Customers[[#All],[companyName]],,0)</f>
        <v>Franchi S.p.A.</v>
      </c>
      <c r="T176" t="str" cm="1">
        <f t="array" ref="T176">_xlfn.XLOOKUP(Orders[[#This Row],[shipperID]],Shippers[[#All],[shipperID]],Shippers[[#All],[companyName]],,0)</f>
        <v>Speedy Express</v>
      </c>
      <c r="U176" t="str">
        <f>IF(ISBLANK(Orders[[#This Row],[shippedDate]]),"Pending","Delivered")</f>
        <v>Delivered</v>
      </c>
    </row>
    <row r="177" spans="1:21" x14ac:dyDescent="0.25">
      <c r="A177">
        <v>10423</v>
      </c>
      <c r="B177" t="s">
        <v>79</v>
      </c>
      <c r="C177">
        <v>6</v>
      </c>
      <c r="D177" s="1">
        <v>41662</v>
      </c>
      <c r="E177" s="1">
        <v>41676</v>
      </c>
      <c r="F177" s="1">
        <v>41694</v>
      </c>
      <c r="G177">
        <v>3</v>
      </c>
      <c r="H177">
        <v>24.5</v>
      </c>
      <c r="I177">
        <f>SUMIFS(order_details!$G$1:$G$2156,order_details!$A$1:$A$2156,orders!A177)</f>
        <v>1020</v>
      </c>
      <c r="J177">
        <f t="shared" si="8"/>
        <v>1044.5</v>
      </c>
      <c r="K177" t="str">
        <f t="shared" si="9"/>
        <v>Jan</v>
      </c>
      <c r="L177" t="str">
        <f t="shared" si="10"/>
        <v>Thu</v>
      </c>
      <c r="M177" t="str">
        <f>IF(Orders[[#This Row],[Shipping Status]]="Delivered",TEXT(F177,"mmm"),"")</f>
        <v>Feb</v>
      </c>
      <c r="N177" t="str">
        <f>IF(Orders[[#This Row],[Shipping Status]]="Delivered",TEXT(F177,"ddd"),"")</f>
        <v>Mon</v>
      </c>
      <c r="O177" s="8">
        <f>IF(Orders[[#This Row],[Shipping Status]]="Delivered",DATEDIF(D177,F177,"d"),"")</f>
        <v>32</v>
      </c>
      <c r="P177" s="8">
        <f t="shared" si="11"/>
        <v>14</v>
      </c>
      <c r="Q177" s="8">
        <f>IF(Orders[[#This Row],[Shipping Status]]="Delivered",P177-O177,"")</f>
        <v>-18</v>
      </c>
      <c r="R177" t="str" cm="1">
        <f t="array" ref="R177">_xlfn.XLOOKUP(Orders[[#This Row],[employeeID]],Employees[[#All],[employeeID]],Employees[[#All],[employeeName]],,0)</f>
        <v>Michael Suyama</v>
      </c>
      <c r="S177" t="str" cm="1">
        <f t="array" ref="S177">_xlfn.XLOOKUP(Orders[[#This Row],[customerID]],Customers[[#All],[customerID]],Customers[[#All],[companyName]],,0)</f>
        <v>Gourmet Lanchonetes</v>
      </c>
      <c r="T177" t="str" cm="1">
        <f t="array" ref="T177">_xlfn.XLOOKUP(Orders[[#This Row],[shipperID]],Shippers[[#All],[shipperID]],Shippers[[#All],[companyName]],,0)</f>
        <v>Federal Shipping</v>
      </c>
      <c r="U177" t="str">
        <f>IF(ISBLANK(Orders[[#This Row],[shippedDate]]),"Pending","Delivered")</f>
        <v>Delivered</v>
      </c>
    </row>
    <row r="178" spans="1:21" x14ac:dyDescent="0.25">
      <c r="A178">
        <v>10424</v>
      </c>
      <c r="B178" t="s">
        <v>57</v>
      </c>
      <c r="C178">
        <v>7</v>
      </c>
      <c r="D178" s="1">
        <v>41662</v>
      </c>
      <c r="E178" s="1">
        <v>41690</v>
      </c>
      <c r="F178" s="1">
        <v>41666</v>
      </c>
      <c r="G178">
        <v>2</v>
      </c>
      <c r="H178">
        <v>370.61</v>
      </c>
      <c r="I178">
        <f>SUMIFS(order_details!$G$1:$G$2156,order_details!$A$1:$A$2156,orders!A178)</f>
        <v>9194.5600000000013</v>
      </c>
      <c r="J178">
        <f t="shared" si="8"/>
        <v>9565.1700000000019</v>
      </c>
      <c r="K178" t="str">
        <f t="shared" si="9"/>
        <v>Jan</v>
      </c>
      <c r="L178" t="str">
        <f t="shared" si="10"/>
        <v>Thu</v>
      </c>
      <c r="M178" t="str">
        <f>IF(Orders[[#This Row],[Shipping Status]]="Delivered",TEXT(F178,"mmm"),"")</f>
        <v>Jan</v>
      </c>
      <c r="N178" t="str">
        <f>IF(Orders[[#This Row],[Shipping Status]]="Delivered",TEXT(F178,"ddd"),"")</f>
        <v>Mon</v>
      </c>
      <c r="O178" s="8">
        <f>IF(Orders[[#This Row],[Shipping Status]]="Delivered",DATEDIF(D178,F178,"d"),"")</f>
        <v>4</v>
      </c>
      <c r="P178" s="8">
        <f t="shared" si="11"/>
        <v>28</v>
      </c>
      <c r="Q178" s="8">
        <f>IF(Orders[[#This Row],[Shipping Status]]="Delivered",P178-O178,"")</f>
        <v>24</v>
      </c>
      <c r="R178" t="str" cm="1">
        <f t="array" ref="R178">_xlfn.XLOOKUP(Orders[[#This Row],[employeeID]],Employees[[#All],[employeeID]],Employees[[#All],[employeeName]],,0)</f>
        <v>Robert King</v>
      </c>
      <c r="S178" t="str" cm="1">
        <f t="array" ref="S178">_xlfn.XLOOKUP(Orders[[#This Row],[customerID]],Customers[[#All],[customerID]],Customers[[#All],[companyName]],,0)</f>
        <v>Mère Paillarde</v>
      </c>
      <c r="T178" t="str" cm="1">
        <f t="array" ref="T178">_xlfn.XLOOKUP(Orders[[#This Row],[shipperID]],Shippers[[#All],[shipperID]],Shippers[[#All],[companyName]],,0)</f>
        <v>United Package</v>
      </c>
      <c r="U178" t="str">
        <f>IF(ISBLANK(Orders[[#This Row],[shippedDate]]),"Pending","Delivered")</f>
        <v>Delivered</v>
      </c>
    </row>
    <row r="179" spans="1:21" x14ac:dyDescent="0.25">
      <c r="A179">
        <v>10425</v>
      </c>
      <c r="B179" t="s">
        <v>61</v>
      </c>
      <c r="C179">
        <v>6</v>
      </c>
      <c r="D179" s="1">
        <v>41663</v>
      </c>
      <c r="E179" s="1">
        <v>41691</v>
      </c>
      <c r="F179" s="1">
        <v>41684</v>
      </c>
      <c r="G179">
        <v>2</v>
      </c>
      <c r="H179">
        <v>7.93</v>
      </c>
      <c r="I179">
        <f>SUMIFS(order_details!$G$1:$G$2156,order_details!$A$1:$A$2156,orders!A179)</f>
        <v>360</v>
      </c>
      <c r="J179">
        <f t="shared" si="8"/>
        <v>367.93</v>
      </c>
      <c r="K179" t="str">
        <f t="shared" si="9"/>
        <v>Jan</v>
      </c>
      <c r="L179" t="str">
        <f t="shared" si="10"/>
        <v>Fri</v>
      </c>
      <c r="M179" t="str">
        <f>IF(Orders[[#This Row],[Shipping Status]]="Delivered",TEXT(F179,"mmm"),"")</f>
        <v>Feb</v>
      </c>
      <c r="N179" t="str">
        <f>IF(Orders[[#This Row],[Shipping Status]]="Delivered",TEXT(F179,"ddd"),"")</f>
        <v>Fri</v>
      </c>
      <c r="O179" s="8">
        <f>IF(Orders[[#This Row],[Shipping Status]]="Delivered",DATEDIF(D179,F179,"d"),"")</f>
        <v>21</v>
      </c>
      <c r="P179" s="8">
        <f t="shared" si="11"/>
        <v>28</v>
      </c>
      <c r="Q179" s="8">
        <f>IF(Orders[[#This Row],[Shipping Status]]="Delivered",P179-O179,"")</f>
        <v>7</v>
      </c>
      <c r="R179" t="str" cm="1">
        <f t="array" ref="R179">_xlfn.XLOOKUP(Orders[[#This Row],[employeeID]],Employees[[#All],[employeeID]],Employees[[#All],[employeeName]],,0)</f>
        <v>Michael Suyama</v>
      </c>
      <c r="S179" t="str" cm="1">
        <f t="array" ref="S179">_xlfn.XLOOKUP(Orders[[#This Row],[customerID]],Customers[[#All],[customerID]],Customers[[#All],[companyName]],,0)</f>
        <v>La maison d'Asie</v>
      </c>
      <c r="T179" t="str" cm="1">
        <f t="array" ref="T179">_xlfn.XLOOKUP(Orders[[#This Row],[shipperID]],Shippers[[#All],[shipperID]],Shippers[[#All],[companyName]],,0)</f>
        <v>United Package</v>
      </c>
      <c r="U179" t="str">
        <f>IF(ISBLANK(Orders[[#This Row],[shippedDate]]),"Pending","Delivered")</f>
        <v>Delivered</v>
      </c>
    </row>
    <row r="180" spans="1:21" x14ac:dyDescent="0.25">
      <c r="A180">
        <v>10426</v>
      </c>
      <c r="B180" t="s">
        <v>68</v>
      </c>
      <c r="C180">
        <v>4</v>
      </c>
      <c r="D180" s="1">
        <v>41666</v>
      </c>
      <c r="E180" s="1">
        <v>41694</v>
      </c>
      <c r="F180" s="1">
        <v>41676</v>
      </c>
      <c r="G180">
        <v>1</v>
      </c>
      <c r="H180">
        <v>18.690000000000001</v>
      </c>
      <c r="I180">
        <f>SUMIFS(order_details!$G$1:$G$2156,order_details!$A$1:$A$2156,orders!A180)</f>
        <v>338.20000000000005</v>
      </c>
      <c r="J180">
        <f t="shared" si="8"/>
        <v>356.89000000000004</v>
      </c>
      <c r="K180" t="str">
        <f t="shared" si="9"/>
        <v>Jan</v>
      </c>
      <c r="L180" t="str">
        <f t="shared" si="10"/>
        <v>Mon</v>
      </c>
      <c r="M180" t="str">
        <f>IF(Orders[[#This Row],[Shipping Status]]="Delivered",TEXT(F180,"mmm"),"")</f>
        <v>Feb</v>
      </c>
      <c r="N180" t="str">
        <f>IF(Orders[[#This Row],[Shipping Status]]="Delivered",TEXT(F180,"ddd"),"")</f>
        <v>Thu</v>
      </c>
      <c r="O180" s="8">
        <f>IF(Orders[[#This Row],[Shipping Status]]="Delivered",DATEDIF(D180,F180,"d"),"")</f>
        <v>10</v>
      </c>
      <c r="P180" s="8">
        <f t="shared" si="11"/>
        <v>28</v>
      </c>
      <c r="Q180" s="8">
        <f>IF(Orders[[#This Row],[Shipping Status]]="Delivered",P180-O180,"")</f>
        <v>18</v>
      </c>
      <c r="R180" t="str" cm="1">
        <f t="array" ref="R180">_xlfn.XLOOKUP(Orders[[#This Row],[employeeID]],Employees[[#All],[employeeID]],Employees[[#All],[employeeName]],,0)</f>
        <v>Margaret Peacock</v>
      </c>
      <c r="S180" t="str" cm="1">
        <f t="array" ref="S180">_xlfn.XLOOKUP(Orders[[#This Row],[customerID]],Customers[[#All],[customerID]],Customers[[#All],[companyName]],,0)</f>
        <v>Galería del gastrónomo</v>
      </c>
      <c r="T180" t="str" cm="1">
        <f t="array" ref="T180">_xlfn.XLOOKUP(Orders[[#This Row],[shipperID]],Shippers[[#All],[shipperID]],Shippers[[#All],[companyName]],,0)</f>
        <v>Speedy Express</v>
      </c>
      <c r="U180" t="str">
        <f>IF(ISBLANK(Orders[[#This Row],[shippedDate]]),"Pending","Delivered")</f>
        <v>Delivered</v>
      </c>
    </row>
    <row r="181" spans="1:21" x14ac:dyDescent="0.25">
      <c r="A181">
        <v>10427</v>
      </c>
      <c r="B181" t="s">
        <v>62</v>
      </c>
      <c r="C181">
        <v>4</v>
      </c>
      <c r="D181" s="1">
        <v>41666</v>
      </c>
      <c r="E181" s="1">
        <v>41694</v>
      </c>
      <c r="F181" s="1">
        <v>41701</v>
      </c>
      <c r="G181">
        <v>2</v>
      </c>
      <c r="H181">
        <v>31.29</v>
      </c>
      <c r="I181">
        <f>SUMIFS(order_details!$G$1:$G$2156,order_details!$A$1:$A$2156,orders!A181)</f>
        <v>651</v>
      </c>
      <c r="J181">
        <f t="shared" si="8"/>
        <v>682.29</v>
      </c>
      <c r="K181" t="str">
        <f t="shared" si="9"/>
        <v>Jan</v>
      </c>
      <c r="L181" t="str">
        <f t="shared" si="10"/>
        <v>Mon</v>
      </c>
      <c r="M181" t="str">
        <f>IF(Orders[[#This Row],[Shipping Status]]="Delivered",TEXT(F181,"mmm"),"")</f>
        <v>Mar</v>
      </c>
      <c r="N181" t="str">
        <f>IF(Orders[[#This Row],[Shipping Status]]="Delivered",TEXT(F181,"ddd"),"")</f>
        <v>Mon</v>
      </c>
      <c r="O181" s="8">
        <f>IF(Orders[[#This Row],[Shipping Status]]="Delivered",DATEDIF(D181,F181,"d"),"")</f>
        <v>35</v>
      </c>
      <c r="P181" s="8">
        <f t="shared" si="11"/>
        <v>28</v>
      </c>
      <c r="Q181" s="8">
        <f>IF(Orders[[#This Row],[Shipping Status]]="Delivered",P181-O181,"")</f>
        <v>-7</v>
      </c>
      <c r="R181" t="str" cm="1">
        <f t="array" ref="R181">_xlfn.XLOOKUP(Orders[[#This Row],[employeeID]],Employees[[#All],[employeeID]],Employees[[#All],[employeeName]],,0)</f>
        <v>Margaret Peacock</v>
      </c>
      <c r="S181" t="str" cm="1">
        <f t="array" ref="S181">_xlfn.XLOOKUP(Orders[[#This Row],[customerID]],Customers[[#All],[customerID]],Customers[[#All],[companyName]],,0)</f>
        <v>Piccolo und mehr</v>
      </c>
      <c r="T181" t="str" cm="1">
        <f t="array" ref="T181">_xlfn.XLOOKUP(Orders[[#This Row],[shipperID]],Shippers[[#All],[shipperID]],Shippers[[#All],[companyName]],,0)</f>
        <v>United Package</v>
      </c>
      <c r="U181" t="str">
        <f>IF(ISBLANK(Orders[[#This Row],[shippedDate]]),"Pending","Delivered")</f>
        <v>Delivered</v>
      </c>
    </row>
    <row r="182" spans="1:21" x14ac:dyDescent="0.25">
      <c r="A182">
        <v>10428</v>
      </c>
      <c r="B182" t="s">
        <v>38</v>
      </c>
      <c r="C182">
        <v>7</v>
      </c>
      <c r="D182" s="1">
        <v>41667</v>
      </c>
      <c r="E182" s="1">
        <v>41695</v>
      </c>
      <c r="F182" s="1">
        <v>41674</v>
      </c>
      <c r="G182">
        <v>1</v>
      </c>
      <c r="H182">
        <v>11.09</v>
      </c>
      <c r="I182">
        <f>SUMIFS(order_details!$G$1:$G$2156,order_details!$A$1:$A$2156,orders!A182)</f>
        <v>192</v>
      </c>
      <c r="J182">
        <f t="shared" si="8"/>
        <v>203.09</v>
      </c>
      <c r="K182" t="str">
        <f t="shared" si="9"/>
        <v>Jan</v>
      </c>
      <c r="L182" t="str">
        <f t="shared" si="10"/>
        <v>Tue</v>
      </c>
      <c r="M182" t="str">
        <f>IF(Orders[[#This Row],[Shipping Status]]="Delivered",TEXT(F182,"mmm"),"")</f>
        <v>Feb</v>
      </c>
      <c r="N182" t="str">
        <f>IF(Orders[[#This Row],[Shipping Status]]="Delivered",TEXT(F182,"ddd"),"")</f>
        <v>Tue</v>
      </c>
      <c r="O182" s="8">
        <f>IF(Orders[[#This Row],[Shipping Status]]="Delivered",DATEDIF(D182,F182,"d"),"")</f>
        <v>7</v>
      </c>
      <c r="P182" s="8">
        <f t="shared" si="11"/>
        <v>28</v>
      </c>
      <c r="Q182" s="8">
        <f>IF(Orders[[#This Row],[Shipping Status]]="Delivered",P182-O182,"")</f>
        <v>21</v>
      </c>
      <c r="R182" t="str" cm="1">
        <f t="array" ref="R182">_xlfn.XLOOKUP(Orders[[#This Row],[employeeID]],Employees[[#All],[employeeID]],Employees[[#All],[employeeName]],,0)</f>
        <v>Robert King</v>
      </c>
      <c r="S182" t="str" cm="1">
        <f t="array" ref="S182">_xlfn.XLOOKUP(Orders[[#This Row],[customerID]],Customers[[#All],[customerID]],Customers[[#All],[companyName]],,0)</f>
        <v>Reggiani Caseifici</v>
      </c>
      <c r="T182" t="str" cm="1">
        <f t="array" ref="T182">_xlfn.XLOOKUP(Orders[[#This Row],[shipperID]],Shippers[[#All],[shipperID]],Shippers[[#All],[companyName]],,0)</f>
        <v>Speedy Express</v>
      </c>
      <c r="U182" t="str">
        <f>IF(ISBLANK(Orders[[#This Row],[shippedDate]]),"Pending","Delivered")</f>
        <v>Delivered</v>
      </c>
    </row>
    <row r="183" spans="1:21" x14ac:dyDescent="0.25">
      <c r="A183">
        <v>10429</v>
      </c>
      <c r="B183" t="s">
        <v>42</v>
      </c>
      <c r="C183">
        <v>3</v>
      </c>
      <c r="D183" s="1">
        <v>41668</v>
      </c>
      <c r="E183" s="1">
        <v>41710</v>
      </c>
      <c r="F183" s="1">
        <v>41677</v>
      </c>
      <c r="G183">
        <v>2</v>
      </c>
      <c r="H183">
        <v>56.63</v>
      </c>
      <c r="I183">
        <f>SUMIFS(order_details!$G$1:$G$2156,order_details!$A$1:$A$2156,orders!A183)</f>
        <v>1441.375</v>
      </c>
      <c r="J183">
        <f t="shared" si="8"/>
        <v>1498.0050000000001</v>
      </c>
      <c r="K183" t="str">
        <f t="shared" si="9"/>
        <v>Jan</v>
      </c>
      <c r="L183" t="str">
        <f t="shared" si="10"/>
        <v>Wed</v>
      </c>
      <c r="M183" t="str">
        <f>IF(Orders[[#This Row],[Shipping Status]]="Delivered",TEXT(F183,"mmm"),"")</f>
        <v>Feb</v>
      </c>
      <c r="N183" t="str">
        <f>IF(Orders[[#This Row],[Shipping Status]]="Delivered",TEXT(F183,"ddd"),"")</f>
        <v>Fri</v>
      </c>
      <c r="O183" s="8">
        <f>IF(Orders[[#This Row],[Shipping Status]]="Delivered",DATEDIF(D183,F183,"d"),"")</f>
        <v>9</v>
      </c>
      <c r="P183" s="8">
        <f t="shared" si="11"/>
        <v>42</v>
      </c>
      <c r="Q183" s="8">
        <f>IF(Orders[[#This Row],[Shipping Status]]="Delivered",P183-O183,"")</f>
        <v>33</v>
      </c>
      <c r="R183" t="str" cm="1">
        <f t="array" ref="R183">_xlfn.XLOOKUP(Orders[[#This Row],[employeeID]],Employees[[#All],[employeeID]],Employees[[#All],[employeeName]],,0)</f>
        <v>Janet Leverling</v>
      </c>
      <c r="S183" t="str" cm="1">
        <f t="array" ref="S183">_xlfn.XLOOKUP(Orders[[#This Row],[customerID]],Customers[[#All],[customerID]],Customers[[#All],[companyName]],,0)</f>
        <v>Hungry Owl All-Night Grocers</v>
      </c>
      <c r="T183" t="str" cm="1">
        <f t="array" ref="T183">_xlfn.XLOOKUP(Orders[[#This Row],[shipperID]],Shippers[[#All],[shipperID]],Shippers[[#All],[companyName]],,0)</f>
        <v>United Package</v>
      </c>
      <c r="U183" t="str">
        <f>IF(ISBLANK(Orders[[#This Row],[shippedDate]]),"Pending","Delivered")</f>
        <v>Delivered</v>
      </c>
    </row>
    <row r="184" spans="1:21" x14ac:dyDescent="0.25">
      <c r="A184">
        <v>10430</v>
      </c>
      <c r="B184" t="s">
        <v>17</v>
      </c>
      <c r="C184">
        <v>4</v>
      </c>
      <c r="D184" s="1">
        <v>41669</v>
      </c>
      <c r="E184" s="1">
        <v>41683</v>
      </c>
      <c r="F184" s="1">
        <v>41673</v>
      </c>
      <c r="G184">
        <v>1</v>
      </c>
      <c r="H184">
        <v>458.78</v>
      </c>
      <c r="I184">
        <f>SUMIFS(order_details!$G$1:$G$2156,order_details!$A$1:$A$2156,orders!A184)</f>
        <v>4899.2</v>
      </c>
      <c r="J184">
        <f t="shared" si="8"/>
        <v>5357.98</v>
      </c>
      <c r="K184" t="str">
        <f t="shared" si="9"/>
        <v>Jan</v>
      </c>
      <c r="L184" t="str">
        <f t="shared" si="10"/>
        <v>Thu</v>
      </c>
      <c r="M184" t="str">
        <f>IF(Orders[[#This Row],[Shipping Status]]="Delivered",TEXT(F184,"mmm"),"")</f>
        <v>Feb</v>
      </c>
      <c r="N184" t="str">
        <f>IF(Orders[[#This Row],[Shipping Status]]="Delivered",TEXT(F184,"ddd"),"")</f>
        <v>Mon</v>
      </c>
      <c r="O184" s="8">
        <f>IF(Orders[[#This Row],[Shipping Status]]="Delivered",DATEDIF(D184,F184,"d"),"")</f>
        <v>4</v>
      </c>
      <c r="P184" s="8">
        <f t="shared" si="11"/>
        <v>14</v>
      </c>
      <c r="Q184" s="8">
        <f>IF(Orders[[#This Row],[Shipping Status]]="Delivered",P184-O184,"")</f>
        <v>10</v>
      </c>
      <c r="R184" t="str" cm="1">
        <f t="array" ref="R184">_xlfn.XLOOKUP(Orders[[#This Row],[employeeID]],Employees[[#All],[employeeID]],Employees[[#All],[employeeName]],,0)</f>
        <v>Margaret Peacock</v>
      </c>
      <c r="S184" t="str" cm="1">
        <f t="array" ref="S184">_xlfn.XLOOKUP(Orders[[#This Row],[customerID]],Customers[[#All],[customerID]],Customers[[#All],[companyName]],,0)</f>
        <v>Ernst Handel</v>
      </c>
      <c r="T184" t="str" cm="1">
        <f t="array" ref="T184">_xlfn.XLOOKUP(Orders[[#This Row],[shipperID]],Shippers[[#All],[shipperID]],Shippers[[#All],[companyName]],,0)</f>
        <v>Speedy Express</v>
      </c>
      <c r="U184" t="str">
        <f>IF(ISBLANK(Orders[[#This Row],[shippedDate]]),"Pending","Delivered")</f>
        <v>Delivered</v>
      </c>
    </row>
    <row r="185" spans="1:21" x14ac:dyDescent="0.25">
      <c r="A185">
        <v>10431</v>
      </c>
      <c r="B185" t="s">
        <v>74</v>
      </c>
      <c r="C185">
        <v>4</v>
      </c>
      <c r="D185" s="1">
        <v>41669</v>
      </c>
      <c r="E185" s="1">
        <v>41683</v>
      </c>
      <c r="F185" s="1">
        <v>41677</v>
      </c>
      <c r="G185">
        <v>2</v>
      </c>
      <c r="H185">
        <v>44.17</v>
      </c>
      <c r="I185">
        <f>SUMIFS(order_details!$G$1:$G$2156,order_details!$A$1:$A$2156,orders!A185)</f>
        <v>1892.25</v>
      </c>
      <c r="J185">
        <f t="shared" si="8"/>
        <v>1936.42</v>
      </c>
      <c r="K185" t="str">
        <f t="shared" si="9"/>
        <v>Jan</v>
      </c>
      <c r="L185" t="str">
        <f t="shared" si="10"/>
        <v>Thu</v>
      </c>
      <c r="M185" t="str">
        <f>IF(Orders[[#This Row],[Shipping Status]]="Delivered",TEXT(F185,"mmm"),"")</f>
        <v>Feb</v>
      </c>
      <c r="N185" t="str">
        <f>IF(Orders[[#This Row],[Shipping Status]]="Delivered",TEXT(F185,"ddd"),"")</f>
        <v>Fri</v>
      </c>
      <c r="O185" s="8">
        <f>IF(Orders[[#This Row],[Shipping Status]]="Delivered",DATEDIF(D185,F185,"d"),"")</f>
        <v>8</v>
      </c>
      <c r="P185" s="8">
        <f t="shared" si="11"/>
        <v>14</v>
      </c>
      <c r="Q185" s="8">
        <f>IF(Orders[[#This Row],[Shipping Status]]="Delivered",P185-O185,"")</f>
        <v>6</v>
      </c>
      <c r="R185" t="str" cm="1">
        <f t="array" ref="R185">_xlfn.XLOOKUP(Orders[[#This Row],[employeeID]],Employees[[#All],[employeeID]],Employees[[#All],[employeeName]],,0)</f>
        <v>Margaret Peacock</v>
      </c>
      <c r="S185" t="str" cm="1">
        <f t="array" ref="S185">_xlfn.XLOOKUP(Orders[[#This Row],[customerID]],Customers[[#All],[customerID]],Customers[[#All],[companyName]],,0)</f>
        <v>Bottom-Dollar Markets</v>
      </c>
      <c r="T185" t="str" cm="1">
        <f t="array" ref="T185">_xlfn.XLOOKUP(Orders[[#This Row],[shipperID]],Shippers[[#All],[shipperID]],Shippers[[#All],[companyName]],,0)</f>
        <v>United Package</v>
      </c>
      <c r="U185" t="str">
        <f>IF(ISBLANK(Orders[[#This Row],[shippedDate]]),"Pending","Delivered")</f>
        <v>Delivered</v>
      </c>
    </row>
    <row r="186" spans="1:21" x14ac:dyDescent="0.25">
      <c r="A186">
        <v>10432</v>
      </c>
      <c r="B186" t="s">
        <v>28</v>
      </c>
      <c r="C186">
        <v>3</v>
      </c>
      <c r="D186" s="1">
        <v>41670</v>
      </c>
      <c r="E186" s="1">
        <v>41684</v>
      </c>
      <c r="F186" s="1">
        <v>41677</v>
      </c>
      <c r="G186">
        <v>2</v>
      </c>
      <c r="H186">
        <v>4.34</v>
      </c>
      <c r="I186">
        <f>SUMIFS(order_details!$G$1:$G$2156,order_details!$A$1:$A$2156,orders!A186)</f>
        <v>485</v>
      </c>
      <c r="J186">
        <f t="shared" si="8"/>
        <v>489.34</v>
      </c>
      <c r="K186" t="str">
        <f t="shared" si="9"/>
        <v>Jan</v>
      </c>
      <c r="L186" t="str">
        <f t="shared" si="10"/>
        <v>Fri</v>
      </c>
      <c r="M186" t="str">
        <f>IF(Orders[[#This Row],[Shipping Status]]="Delivered",TEXT(F186,"mmm"),"")</f>
        <v>Feb</v>
      </c>
      <c r="N186" t="str">
        <f>IF(Orders[[#This Row],[Shipping Status]]="Delivered",TEXT(F186,"ddd"),"")</f>
        <v>Fri</v>
      </c>
      <c r="O186" s="8">
        <f>IF(Orders[[#This Row],[Shipping Status]]="Delivered",DATEDIF(D186,F186,"d"),"")</f>
        <v>7</v>
      </c>
      <c r="P186" s="8">
        <f t="shared" si="11"/>
        <v>14</v>
      </c>
      <c r="Q186" s="8">
        <f>IF(Orders[[#This Row],[Shipping Status]]="Delivered",P186-O186,"")</f>
        <v>7</v>
      </c>
      <c r="R186" t="str" cm="1">
        <f t="array" ref="R186">_xlfn.XLOOKUP(Orders[[#This Row],[employeeID]],Employees[[#All],[employeeID]],Employees[[#All],[employeeName]],,0)</f>
        <v>Janet Leverling</v>
      </c>
      <c r="S186" t="str" cm="1">
        <f t="array" ref="S186">_xlfn.XLOOKUP(Orders[[#This Row],[customerID]],Customers[[#All],[customerID]],Customers[[#All],[companyName]],,0)</f>
        <v>Split Rail Beer &amp; Ale</v>
      </c>
      <c r="T186" t="str" cm="1">
        <f t="array" ref="T186">_xlfn.XLOOKUP(Orders[[#This Row],[shipperID]],Shippers[[#All],[shipperID]],Shippers[[#All],[companyName]],,0)</f>
        <v>United Package</v>
      </c>
      <c r="U186" t="str">
        <f>IF(ISBLANK(Orders[[#This Row],[shippedDate]]),"Pending","Delivered")</f>
        <v>Delivered</v>
      </c>
    </row>
    <row r="187" spans="1:21" x14ac:dyDescent="0.25">
      <c r="A187">
        <v>10433</v>
      </c>
      <c r="B187" t="s">
        <v>58</v>
      </c>
      <c r="C187">
        <v>3</v>
      </c>
      <c r="D187" s="1">
        <v>41673</v>
      </c>
      <c r="E187" s="1">
        <v>41701</v>
      </c>
      <c r="F187" s="1">
        <v>41702</v>
      </c>
      <c r="G187">
        <v>3</v>
      </c>
      <c r="H187">
        <v>73.83</v>
      </c>
      <c r="I187">
        <f>SUMIFS(order_details!$G$1:$G$2156,order_details!$A$1:$A$2156,orders!A187)</f>
        <v>851.19999999999993</v>
      </c>
      <c r="J187">
        <f t="shared" si="8"/>
        <v>925.03</v>
      </c>
      <c r="K187" t="str">
        <f t="shared" si="9"/>
        <v>Feb</v>
      </c>
      <c r="L187" t="str">
        <f t="shared" si="10"/>
        <v>Mon</v>
      </c>
      <c r="M187" t="str">
        <f>IF(Orders[[#This Row],[Shipping Status]]="Delivered",TEXT(F187,"mmm"),"")</f>
        <v>Mar</v>
      </c>
      <c r="N187" t="str">
        <f>IF(Orders[[#This Row],[Shipping Status]]="Delivered",TEXT(F187,"ddd"),"")</f>
        <v>Tue</v>
      </c>
      <c r="O187" s="8">
        <f>IF(Orders[[#This Row],[Shipping Status]]="Delivered",DATEDIF(D187,F187,"d"),"")</f>
        <v>29</v>
      </c>
      <c r="P187" s="8">
        <f t="shared" si="11"/>
        <v>28</v>
      </c>
      <c r="Q187" s="8">
        <f>IF(Orders[[#This Row],[Shipping Status]]="Delivered",P187-O187,"")</f>
        <v>-1</v>
      </c>
      <c r="R187" t="str" cm="1">
        <f t="array" ref="R187">_xlfn.XLOOKUP(Orders[[#This Row],[employeeID]],Employees[[#All],[employeeID]],Employees[[#All],[employeeName]],,0)</f>
        <v>Janet Leverling</v>
      </c>
      <c r="S187" t="str" cm="1">
        <f t="array" ref="S187">_xlfn.XLOOKUP(Orders[[#This Row],[customerID]],Customers[[#All],[customerID]],Customers[[#All],[companyName]],,0)</f>
        <v>Princesa Isabel Vinhos</v>
      </c>
      <c r="T187" t="str" cm="1">
        <f t="array" ref="T187">_xlfn.XLOOKUP(Orders[[#This Row],[shipperID]],Shippers[[#All],[shipperID]],Shippers[[#All],[companyName]],,0)</f>
        <v>Federal Shipping</v>
      </c>
      <c r="U187" t="str">
        <f>IF(ISBLANK(Orders[[#This Row],[shippedDate]]),"Pending","Delivered")</f>
        <v>Delivered</v>
      </c>
    </row>
    <row r="188" spans="1:21" x14ac:dyDescent="0.25">
      <c r="A188">
        <v>10434</v>
      </c>
      <c r="B188" t="s">
        <v>22</v>
      </c>
      <c r="C188">
        <v>3</v>
      </c>
      <c r="D188" s="1">
        <v>41673</v>
      </c>
      <c r="E188" s="1">
        <v>41701</v>
      </c>
      <c r="F188" s="1">
        <v>41683</v>
      </c>
      <c r="G188">
        <v>2</v>
      </c>
      <c r="H188">
        <v>17.920000000000002</v>
      </c>
      <c r="I188">
        <f>SUMIFS(order_details!$G$1:$G$2156,order_details!$A$1:$A$2156,orders!A188)</f>
        <v>321.12</v>
      </c>
      <c r="J188">
        <f t="shared" si="8"/>
        <v>339.04</v>
      </c>
      <c r="K188" t="str">
        <f t="shared" si="9"/>
        <v>Feb</v>
      </c>
      <c r="L188" t="str">
        <f t="shared" si="10"/>
        <v>Mon</v>
      </c>
      <c r="M188" t="str">
        <f>IF(Orders[[#This Row],[Shipping Status]]="Delivered",TEXT(F188,"mmm"),"")</f>
        <v>Feb</v>
      </c>
      <c r="N188" t="str">
        <f>IF(Orders[[#This Row],[Shipping Status]]="Delivered",TEXT(F188,"ddd"),"")</f>
        <v>Thu</v>
      </c>
      <c r="O188" s="8">
        <f>IF(Orders[[#This Row],[Shipping Status]]="Delivered",DATEDIF(D188,F188,"d"),"")</f>
        <v>10</v>
      </c>
      <c r="P188" s="8">
        <f t="shared" si="11"/>
        <v>28</v>
      </c>
      <c r="Q188" s="8">
        <f>IF(Orders[[#This Row],[Shipping Status]]="Delivered",P188-O188,"")</f>
        <v>18</v>
      </c>
      <c r="R188" t="str" cm="1">
        <f t="array" ref="R188">_xlfn.XLOOKUP(Orders[[#This Row],[employeeID]],Employees[[#All],[employeeID]],Employees[[#All],[employeeName]],,0)</f>
        <v>Janet Leverling</v>
      </c>
      <c r="S188" t="str" cm="1">
        <f t="array" ref="S188">_xlfn.XLOOKUP(Orders[[#This Row],[customerID]],Customers[[#All],[customerID]],Customers[[#All],[companyName]],,0)</f>
        <v>Folk och fä HB</v>
      </c>
      <c r="T188" t="str" cm="1">
        <f t="array" ref="T188">_xlfn.XLOOKUP(Orders[[#This Row],[shipperID]],Shippers[[#All],[shipperID]],Shippers[[#All],[companyName]],,0)</f>
        <v>United Package</v>
      </c>
      <c r="U188" t="str">
        <f>IF(ISBLANK(Orders[[#This Row],[shippedDate]]),"Pending","Delivered")</f>
        <v>Delivered</v>
      </c>
    </row>
    <row r="189" spans="1:21" x14ac:dyDescent="0.25">
      <c r="A189">
        <v>10435</v>
      </c>
      <c r="B189" t="s">
        <v>80</v>
      </c>
      <c r="C189">
        <v>8</v>
      </c>
      <c r="D189" s="1">
        <v>41674</v>
      </c>
      <c r="E189" s="1">
        <v>41716</v>
      </c>
      <c r="F189" s="1">
        <v>41677</v>
      </c>
      <c r="G189">
        <v>2</v>
      </c>
      <c r="H189">
        <v>9.2100000000000009</v>
      </c>
      <c r="I189">
        <f>SUMIFS(order_details!$G$1:$G$2156,order_details!$A$1:$A$2156,orders!A189)</f>
        <v>631.6</v>
      </c>
      <c r="J189">
        <f t="shared" si="8"/>
        <v>640.81000000000006</v>
      </c>
      <c r="K189" t="str">
        <f t="shared" si="9"/>
        <v>Feb</v>
      </c>
      <c r="L189" t="str">
        <f t="shared" si="10"/>
        <v>Tue</v>
      </c>
      <c r="M189" t="str">
        <f>IF(Orders[[#This Row],[Shipping Status]]="Delivered",TEXT(F189,"mmm"),"")</f>
        <v>Feb</v>
      </c>
      <c r="N189" t="str">
        <f>IF(Orders[[#This Row],[Shipping Status]]="Delivered",TEXT(F189,"ddd"),"")</f>
        <v>Fri</v>
      </c>
      <c r="O189" s="8">
        <f>IF(Orders[[#This Row],[Shipping Status]]="Delivered",DATEDIF(D189,F189,"d"),"")</f>
        <v>3</v>
      </c>
      <c r="P189" s="8">
        <f t="shared" si="11"/>
        <v>42</v>
      </c>
      <c r="Q189" s="8">
        <f>IF(Orders[[#This Row],[Shipping Status]]="Delivered",P189-O189,"")</f>
        <v>39</v>
      </c>
      <c r="R189" t="str" cm="1">
        <f t="array" ref="R189">_xlfn.XLOOKUP(Orders[[#This Row],[employeeID]],Employees[[#All],[employeeID]],Employees[[#All],[employeeName]],,0)</f>
        <v>Laura Callahan</v>
      </c>
      <c r="S189" t="str" cm="1">
        <f t="array" ref="S189">_xlfn.XLOOKUP(Orders[[#This Row],[customerID]],Customers[[#All],[customerID]],Customers[[#All],[companyName]],,0)</f>
        <v>Consolidated Holdings</v>
      </c>
      <c r="T189" t="str" cm="1">
        <f t="array" ref="T189">_xlfn.XLOOKUP(Orders[[#This Row],[shipperID]],Shippers[[#All],[shipperID]],Shippers[[#All],[companyName]],,0)</f>
        <v>United Package</v>
      </c>
      <c r="U189" t="str">
        <f>IF(ISBLANK(Orders[[#This Row],[shippedDate]]),"Pending","Delivered")</f>
        <v>Delivered</v>
      </c>
    </row>
    <row r="190" spans="1:21" x14ac:dyDescent="0.25">
      <c r="A190">
        <v>10436</v>
      </c>
      <c r="B190" t="s">
        <v>23</v>
      </c>
      <c r="C190">
        <v>3</v>
      </c>
      <c r="D190" s="1">
        <v>41675</v>
      </c>
      <c r="E190" s="1">
        <v>41703</v>
      </c>
      <c r="F190" s="1">
        <v>41681</v>
      </c>
      <c r="G190">
        <v>2</v>
      </c>
      <c r="H190">
        <v>156.66</v>
      </c>
      <c r="I190">
        <f>SUMIFS(order_details!$G$1:$G$2156,order_details!$A$1:$A$2156,orders!A190)</f>
        <v>1994.5200000000002</v>
      </c>
      <c r="J190">
        <f t="shared" si="8"/>
        <v>2151.1800000000003</v>
      </c>
      <c r="K190" t="str">
        <f t="shared" si="9"/>
        <v>Feb</v>
      </c>
      <c r="L190" t="str">
        <f t="shared" si="10"/>
        <v>Wed</v>
      </c>
      <c r="M190" t="str">
        <f>IF(Orders[[#This Row],[Shipping Status]]="Delivered",TEXT(F190,"mmm"),"")</f>
        <v>Feb</v>
      </c>
      <c r="N190" t="str">
        <f>IF(Orders[[#This Row],[Shipping Status]]="Delivered",TEXT(F190,"ddd"),"")</f>
        <v>Tue</v>
      </c>
      <c r="O190" s="8">
        <f>IF(Orders[[#This Row],[Shipping Status]]="Delivered",DATEDIF(D190,F190,"d"),"")</f>
        <v>6</v>
      </c>
      <c r="P190" s="8">
        <f t="shared" si="11"/>
        <v>28</v>
      </c>
      <c r="Q190" s="8">
        <f>IF(Orders[[#This Row],[Shipping Status]]="Delivered",P190-O190,"")</f>
        <v>22</v>
      </c>
      <c r="R190" t="str" cm="1">
        <f t="array" ref="R190">_xlfn.XLOOKUP(Orders[[#This Row],[employeeID]],Employees[[#All],[employeeID]],Employees[[#All],[employeeName]],,0)</f>
        <v>Janet Leverling</v>
      </c>
      <c r="S190" t="str" cm="1">
        <f t="array" ref="S190">_xlfn.XLOOKUP(Orders[[#This Row],[customerID]],Customers[[#All],[customerID]],Customers[[#All],[companyName]],,0)</f>
        <v>Blondesddsl père et fils</v>
      </c>
      <c r="T190" t="str" cm="1">
        <f t="array" ref="T190">_xlfn.XLOOKUP(Orders[[#This Row],[shipperID]],Shippers[[#All],[shipperID]],Shippers[[#All],[companyName]],,0)</f>
        <v>United Package</v>
      </c>
      <c r="U190" t="str">
        <f>IF(ISBLANK(Orders[[#This Row],[shippedDate]]),"Pending","Delivered")</f>
        <v>Delivered</v>
      </c>
    </row>
    <row r="191" spans="1:21" x14ac:dyDescent="0.25">
      <c r="A191">
        <v>10437</v>
      </c>
      <c r="B191" t="s">
        <v>24</v>
      </c>
      <c r="C191">
        <v>8</v>
      </c>
      <c r="D191" s="1">
        <v>41675</v>
      </c>
      <c r="E191" s="1">
        <v>41703</v>
      </c>
      <c r="F191" s="1">
        <v>41682</v>
      </c>
      <c r="G191">
        <v>1</v>
      </c>
      <c r="H191">
        <v>19.97</v>
      </c>
      <c r="I191">
        <f>SUMIFS(order_details!$G$1:$G$2156,order_details!$A$1:$A$2156,orders!A191)</f>
        <v>393</v>
      </c>
      <c r="J191">
        <f t="shared" si="8"/>
        <v>412.97</v>
      </c>
      <c r="K191" t="str">
        <f t="shared" si="9"/>
        <v>Feb</v>
      </c>
      <c r="L191" t="str">
        <f t="shared" si="10"/>
        <v>Wed</v>
      </c>
      <c r="M191" t="str">
        <f>IF(Orders[[#This Row],[Shipping Status]]="Delivered",TEXT(F191,"mmm"),"")</f>
        <v>Feb</v>
      </c>
      <c r="N191" t="str">
        <f>IF(Orders[[#This Row],[Shipping Status]]="Delivered",TEXT(F191,"ddd"),"")</f>
        <v>Wed</v>
      </c>
      <c r="O191" s="8">
        <f>IF(Orders[[#This Row],[Shipping Status]]="Delivered",DATEDIF(D191,F191,"d"),"")</f>
        <v>7</v>
      </c>
      <c r="P191" s="8">
        <f t="shared" si="11"/>
        <v>28</v>
      </c>
      <c r="Q191" s="8">
        <f>IF(Orders[[#This Row],[Shipping Status]]="Delivered",P191-O191,"")</f>
        <v>21</v>
      </c>
      <c r="R191" t="str" cm="1">
        <f t="array" ref="R191">_xlfn.XLOOKUP(Orders[[#This Row],[employeeID]],Employees[[#All],[employeeID]],Employees[[#All],[employeeName]],,0)</f>
        <v>Laura Callahan</v>
      </c>
      <c r="S191" t="str" cm="1">
        <f t="array" ref="S191">_xlfn.XLOOKUP(Orders[[#This Row],[customerID]],Customers[[#All],[customerID]],Customers[[#All],[companyName]],,0)</f>
        <v>Wartian Herkku</v>
      </c>
      <c r="T191" t="str" cm="1">
        <f t="array" ref="T191">_xlfn.XLOOKUP(Orders[[#This Row],[shipperID]],Shippers[[#All],[shipperID]],Shippers[[#All],[companyName]],,0)</f>
        <v>Speedy Express</v>
      </c>
      <c r="U191" t="str">
        <f>IF(ISBLANK(Orders[[#This Row],[shippedDate]]),"Pending","Delivered")</f>
        <v>Delivered</v>
      </c>
    </row>
    <row r="192" spans="1:21" x14ac:dyDescent="0.25">
      <c r="A192">
        <v>10438</v>
      </c>
      <c r="B192" t="s">
        <v>9</v>
      </c>
      <c r="C192">
        <v>3</v>
      </c>
      <c r="D192" s="1">
        <v>41676</v>
      </c>
      <c r="E192" s="1">
        <v>41704</v>
      </c>
      <c r="F192" s="1">
        <v>41684</v>
      </c>
      <c r="G192">
        <v>2</v>
      </c>
      <c r="H192">
        <v>8.24</v>
      </c>
      <c r="I192">
        <f>SUMIFS(order_details!$G$1:$G$2156,order_details!$A$1:$A$2156,orders!A192)</f>
        <v>454</v>
      </c>
      <c r="J192">
        <f t="shared" si="8"/>
        <v>462.24</v>
      </c>
      <c r="K192" t="str">
        <f t="shared" si="9"/>
        <v>Feb</v>
      </c>
      <c r="L192" t="str">
        <f t="shared" si="10"/>
        <v>Thu</v>
      </c>
      <c r="M192" t="str">
        <f>IF(Orders[[#This Row],[Shipping Status]]="Delivered",TEXT(F192,"mmm"),"")</f>
        <v>Feb</v>
      </c>
      <c r="N192" t="str">
        <f>IF(Orders[[#This Row],[Shipping Status]]="Delivered",TEXT(F192,"ddd"),"")</f>
        <v>Fri</v>
      </c>
      <c r="O192" s="8">
        <f>IF(Orders[[#This Row],[Shipping Status]]="Delivered",DATEDIF(D192,F192,"d"),"")</f>
        <v>8</v>
      </c>
      <c r="P192" s="8">
        <f t="shared" si="11"/>
        <v>28</v>
      </c>
      <c r="Q192" s="8">
        <f>IF(Orders[[#This Row],[Shipping Status]]="Delivered",P192-O192,"")</f>
        <v>20</v>
      </c>
      <c r="R192" t="str" cm="1">
        <f t="array" ref="R192">_xlfn.XLOOKUP(Orders[[#This Row],[employeeID]],Employees[[#All],[employeeID]],Employees[[#All],[employeeName]],,0)</f>
        <v>Janet Leverling</v>
      </c>
      <c r="S192" t="str" cm="1">
        <f t="array" ref="S192">_xlfn.XLOOKUP(Orders[[#This Row],[customerID]],Customers[[#All],[customerID]],Customers[[#All],[companyName]],,0)</f>
        <v>Toms Spezialitäten</v>
      </c>
      <c r="T192" t="str" cm="1">
        <f t="array" ref="T192">_xlfn.XLOOKUP(Orders[[#This Row],[shipperID]],Shippers[[#All],[shipperID]],Shippers[[#All],[companyName]],,0)</f>
        <v>United Package</v>
      </c>
      <c r="U192" t="str">
        <f>IF(ISBLANK(Orders[[#This Row],[shippedDate]]),"Pending","Delivered")</f>
        <v>Delivered</v>
      </c>
    </row>
    <row r="193" spans="1:21" x14ac:dyDescent="0.25">
      <c r="A193">
        <v>10439</v>
      </c>
      <c r="B193" t="s">
        <v>57</v>
      </c>
      <c r="C193">
        <v>6</v>
      </c>
      <c r="D193" s="1">
        <v>41677</v>
      </c>
      <c r="E193" s="1">
        <v>41705</v>
      </c>
      <c r="F193" s="1">
        <v>41680</v>
      </c>
      <c r="G193">
        <v>3</v>
      </c>
      <c r="H193">
        <v>4.07</v>
      </c>
      <c r="I193">
        <f>SUMIFS(order_details!$G$1:$G$2156,order_details!$A$1:$A$2156,orders!A193)</f>
        <v>1078</v>
      </c>
      <c r="J193">
        <f t="shared" si="8"/>
        <v>1082.07</v>
      </c>
      <c r="K193" t="str">
        <f t="shared" si="9"/>
        <v>Feb</v>
      </c>
      <c r="L193" t="str">
        <f t="shared" si="10"/>
        <v>Fri</v>
      </c>
      <c r="M193" t="str">
        <f>IF(Orders[[#This Row],[Shipping Status]]="Delivered",TEXT(F193,"mmm"),"")</f>
        <v>Feb</v>
      </c>
      <c r="N193" t="str">
        <f>IF(Orders[[#This Row],[Shipping Status]]="Delivered",TEXT(F193,"ddd"),"")</f>
        <v>Mon</v>
      </c>
      <c r="O193" s="8">
        <f>IF(Orders[[#This Row],[Shipping Status]]="Delivered",DATEDIF(D193,F193,"d"),"")</f>
        <v>3</v>
      </c>
      <c r="P193" s="8">
        <f t="shared" si="11"/>
        <v>28</v>
      </c>
      <c r="Q193" s="8">
        <f>IF(Orders[[#This Row],[Shipping Status]]="Delivered",P193-O193,"")</f>
        <v>25</v>
      </c>
      <c r="R193" t="str" cm="1">
        <f t="array" ref="R193">_xlfn.XLOOKUP(Orders[[#This Row],[employeeID]],Employees[[#All],[employeeID]],Employees[[#All],[employeeName]],,0)</f>
        <v>Michael Suyama</v>
      </c>
      <c r="S193" t="str" cm="1">
        <f t="array" ref="S193">_xlfn.XLOOKUP(Orders[[#This Row],[customerID]],Customers[[#All],[customerID]],Customers[[#All],[companyName]],,0)</f>
        <v>Mère Paillarde</v>
      </c>
      <c r="T193" t="str" cm="1">
        <f t="array" ref="T193">_xlfn.XLOOKUP(Orders[[#This Row],[shipperID]],Shippers[[#All],[shipperID]],Shippers[[#All],[companyName]],,0)</f>
        <v>Federal Shipping</v>
      </c>
      <c r="U193" t="str">
        <f>IF(ISBLANK(Orders[[#This Row],[shippedDate]]),"Pending","Delivered")</f>
        <v>Delivered</v>
      </c>
    </row>
    <row r="194" spans="1:21" x14ac:dyDescent="0.25">
      <c r="A194">
        <v>10440</v>
      </c>
      <c r="B194" t="s">
        <v>53</v>
      </c>
      <c r="C194">
        <v>4</v>
      </c>
      <c r="D194" s="1">
        <v>41680</v>
      </c>
      <c r="E194" s="1">
        <v>41708</v>
      </c>
      <c r="F194" s="1">
        <v>41698</v>
      </c>
      <c r="G194">
        <v>2</v>
      </c>
      <c r="H194">
        <v>86.53</v>
      </c>
      <c r="I194">
        <f>SUMIFS(order_details!$G$1:$G$2156,order_details!$A$1:$A$2156,orders!A194)</f>
        <v>4924.1350000000002</v>
      </c>
      <c r="J194">
        <f t="shared" si="8"/>
        <v>5010.665</v>
      </c>
      <c r="K194" t="str">
        <f t="shared" si="9"/>
        <v>Feb</v>
      </c>
      <c r="L194" t="str">
        <f t="shared" si="10"/>
        <v>Mon</v>
      </c>
      <c r="M194" t="str">
        <f>IF(Orders[[#This Row],[Shipping Status]]="Delivered",TEXT(F194,"mmm"),"")</f>
        <v>Feb</v>
      </c>
      <c r="N194" t="str">
        <f>IF(Orders[[#This Row],[Shipping Status]]="Delivered",TEXT(F194,"ddd"),"")</f>
        <v>Fri</v>
      </c>
      <c r="O194" s="8">
        <f>IF(Orders[[#This Row],[Shipping Status]]="Delivered",DATEDIF(D194,F194,"d"),"")</f>
        <v>18</v>
      </c>
      <c r="P194" s="8">
        <f t="shared" si="11"/>
        <v>28</v>
      </c>
      <c r="Q194" s="8">
        <f>IF(Orders[[#This Row],[Shipping Status]]="Delivered",P194-O194,"")</f>
        <v>10</v>
      </c>
      <c r="R194" t="str" cm="1">
        <f t="array" ref="R194">_xlfn.XLOOKUP(Orders[[#This Row],[employeeID]],Employees[[#All],[employeeID]],Employees[[#All],[employeeName]],,0)</f>
        <v>Margaret Peacock</v>
      </c>
      <c r="S194" t="str" cm="1">
        <f t="array" ref="S194">_xlfn.XLOOKUP(Orders[[#This Row],[customerID]],Customers[[#All],[customerID]],Customers[[#All],[companyName]],,0)</f>
        <v>Save-a-lot Markets</v>
      </c>
      <c r="T194" t="str" cm="1">
        <f t="array" ref="T194">_xlfn.XLOOKUP(Orders[[#This Row],[shipperID]],Shippers[[#All],[shipperID]],Shippers[[#All],[companyName]],,0)</f>
        <v>United Package</v>
      </c>
      <c r="U194" t="str">
        <f>IF(ISBLANK(Orders[[#This Row],[shippedDate]]),"Pending","Delivered")</f>
        <v>Delivered</v>
      </c>
    </row>
    <row r="195" spans="1:21" x14ac:dyDescent="0.25">
      <c r="A195">
        <v>10441</v>
      </c>
      <c r="B195" t="s">
        <v>45</v>
      </c>
      <c r="C195">
        <v>3</v>
      </c>
      <c r="D195" s="1">
        <v>41680</v>
      </c>
      <c r="E195" s="1">
        <v>41722</v>
      </c>
      <c r="F195" s="1">
        <v>41712</v>
      </c>
      <c r="G195">
        <v>2</v>
      </c>
      <c r="H195">
        <v>73.02</v>
      </c>
      <c r="I195">
        <f>SUMIFS(order_details!$G$1:$G$2156,order_details!$A$1:$A$2156,orders!A195)</f>
        <v>1755</v>
      </c>
      <c r="J195">
        <f t="shared" ref="J195:J258" si="12">I195+H195</f>
        <v>1828.02</v>
      </c>
      <c r="K195" t="str">
        <f t="shared" ref="K195:K258" si="13">TEXT(D195,"mmm")</f>
        <v>Feb</v>
      </c>
      <c r="L195" t="str">
        <f t="shared" ref="L195:L258" si="14">TEXT(D195,"ddd")</f>
        <v>Mon</v>
      </c>
      <c r="M195" t="str">
        <f>IF(Orders[[#This Row],[Shipping Status]]="Delivered",TEXT(F195,"mmm"),"")</f>
        <v>Mar</v>
      </c>
      <c r="N195" t="str">
        <f>IF(Orders[[#This Row],[Shipping Status]]="Delivered",TEXT(F195,"ddd"),"")</f>
        <v>Fri</v>
      </c>
      <c r="O195" s="8">
        <f>IF(Orders[[#This Row],[Shipping Status]]="Delivered",DATEDIF(D195,F195,"d"),"")</f>
        <v>32</v>
      </c>
      <c r="P195" s="8">
        <f t="shared" ref="P195:P258" si="15">DATEDIF(D195,E195,"d")</f>
        <v>42</v>
      </c>
      <c r="Q195" s="8">
        <f>IF(Orders[[#This Row],[Shipping Status]]="Delivered",P195-O195,"")</f>
        <v>10</v>
      </c>
      <c r="R195" t="str" cm="1">
        <f t="array" ref="R195">_xlfn.XLOOKUP(Orders[[#This Row],[employeeID]],Employees[[#All],[employeeID]],Employees[[#All],[employeeName]],,0)</f>
        <v>Janet Leverling</v>
      </c>
      <c r="S195" t="str" cm="1">
        <f t="array" ref="S195">_xlfn.XLOOKUP(Orders[[#This Row],[customerID]],Customers[[#All],[customerID]],Customers[[#All],[companyName]],,0)</f>
        <v>Old World Delicatessen</v>
      </c>
      <c r="T195" t="str" cm="1">
        <f t="array" ref="T195">_xlfn.XLOOKUP(Orders[[#This Row],[shipperID]],Shippers[[#All],[shipperID]],Shippers[[#All],[companyName]],,0)</f>
        <v>United Package</v>
      </c>
      <c r="U195" t="str">
        <f>IF(ISBLANK(Orders[[#This Row],[shippedDate]]),"Pending","Delivered")</f>
        <v>Delivered</v>
      </c>
    </row>
    <row r="196" spans="1:21" x14ac:dyDescent="0.25">
      <c r="A196">
        <v>10442</v>
      </c>
      <c r="B196" t="s">
        <v>17</v>
      </c>
      <c r="C196">
        <v>3</v>
      </c>
      <c r="D196" s="1">
        <v>41681</v>
      </c>
      <c r="E196" s="1">
        <v>41709</v>
      </c>
      <c r="F196" s="1">
        <v>41688</v>
      </c>
      <c r="G196">
        <v>2</v>
      </c>
      <c r="H196">
        <v>47.94</v>
      </c>
      <c r="I196">
        <f>SUMIFS(order_details!$G$1:$G$2156,order_details!$A$1:$A$2156,orders!A196)</f>
        <v>1792</v>
      </c>
      <c r="J196">
        <f t="shared" si="12"/>
        <v>1839.94</v>
      </c>
      <c r="K196" t="str">
        <f t="shared" si="13"/>
        <v>Feb</v>
      </c>
      <c r="L196" t="str">
        <f t="shared" si="14"/>
        <v>Tue</v>
      </c>
      <c r="M196" t="str">
        <f>IF(Orders[[#This Row],[Shipping Status]]="Delivered",TEXT(F196,"mmm"),"")</f>
        <v>Feb</v>
      </c>
      <c r="N196" t="str">
        <f>IF(Orders[[#This Row],[Shipping Status]]="Delivered",TEXT(F196,"ddd"),"")</f>
        <v>Tue</v>
      </c>
      <c r="O196" s="8">
        <f>IF(Orders[[#This Row],[Shipping Status]]="Delivered",DATEDIF(D196,F196,"d"),"")</f>
        <v>7</v>
      </c>
      <c r="P196" s="8">
        <f t="shared" si="15"/>
        <v>28</v>
      </c>
      <c r="Q196" s="8">
        <f>IF(Orders[[#This Row],[Shipping Status]]="Delivered",P196-O196,"")</f>
        <v>21</v>
      </c>
      <c r="R196" t="str" cm="1">
        <f t="array" ref="R196">_xlfn.XLOOKUP(Orders[[#This Row],[employeeID]],Employees[[#All],[employeeID]],Employees[[#All],[employeeName]],,0)</f>
        <v>Janet Leverling</v>
      </c>
      <c r="S196" t="str" cm="1">
        <f t="array" ref="S196">_xlfn.XLOOKUP(Orders[[#This Row],[customerID]],Customers[[#All],[customerID]],Customers[[#All],[companyName]],,0)</f>
        <v>Ernst Handel</v>
      </c>
      <c r="T196" t="str" cm="1">
        <f t="array" ref="T196">_xlfn.XLOOKUP(Orders[[#This Row],[shipperID]],Shippers[[#All],[shipperID]],Shippers[[#All],[companyName]],,0)</f>
        <v>United Package</v>
      </c>
      <c r="U196" t="str">
        <f>IF(ISBLANK(Orders[[#This Row],[shippedDate]]),"Pending","Delivered")</f>
        <v>Delivered</v>
      </c>
    </row>
    <row r="197" spans="1:21" x14ac:dyDescent="0.25">
      <c r="A197">
        <v>10443</v>
      </c>
      <c r="B197" t="s">
        <v>38</v>
      </c>
      <c r="C197">
        <v>8</v>
      </c>
      <c r="D197" s="1">
        <v>41682</v>
      </c>
      <c r="E197" s="1">
        <v>41710</v>
      </c>
      <c r="F197" s="1">
        <v>41684</v>
      </c>
      <c r="G197">
        <v>1</v>
      </c>
      <c r="H197">
        <v>13.95</v>
      </c>
      <c r="I197">
        <f>SUMIFS(order_details!$G$1:$G$2156,order_details!$A$1:$A$2156,orders!A197)</f>
        <v>517.43999999999994</v>
      </c>
      <c r="J197">
        <f t="shared" si="12"/>
        <v>531.39</v>
      </c>
      <c r="K197" t="str">
        <f t="shared" si="13"/>
        <v>Feb</v>
      </c>
      <c r="L197" t="str">
        <f t="shared" si="14"/>
        <v>Wed</v>
      </c>
      <c r="M197" t="str">
        <f>IF(Orders[[#This Row],[Shipping Status]]="Delivered",TEXT(F197,"mmm"),"")</f>
        <v>Feb</v>
      </c>
      <c r="N197" t="str">
        <f>IF(Orders[[#This Row],[Shipping Status]]="Delivered",TEXT(F197,"ddd"),"")</f>
        <v>Fri</v>
      </c>
      <c r="O197" s="8">
        <f>IF(Orders[[#This Row],[Shipping Status]]="Delivered",DATEDIF(D197,F197,"d"),"")</f>
        <v>2</v>
      </c>
      <c r="P197" s="8">
        <f t="shared" si="15"/>
        <v>28</v>
      </c>
      <c r="Q197" s="8">
        <f>IF(Orders[[#This Row],[Shipping Status]]="Delivered",P197-O197,"")</f>
        <v>26</v>
      </c>
      <c r="R197" t="str" cm="1">
        <f t="array" ref="R197">_xlfn.XLOOKUP(Orders[[#This Row],[employeeID]],Employees[[#All],[employeeID]],Employees[[#All],[employeeName]],,0)</f>
        <v>Laura Callahan</v>
      </c>
      <c r="S197" t="str" cm="1">
        <f t="array" ref="S197">_xlfn.XLOOKUP(Orders[[#This Row],[customerID]],Customers[[#All],[customerID]],Customers[[#All],[companyName]],,0)</f>
        <v>Reggiani Caseifici</v>
      </c>
      <c r="T197" t="str" cm="1">
        <f t="array" ref="T197">_xlfn.XLOOKUP(Orders[[#This Row],[shipperID]],Shippers[[#All],[shipperID]],Shippers[[#All],[companyName]],,0)</f>
        <v>Speedy Express</v>
      </c>
      <c r="U197" t="str">
        <f>IF(ISBLANK(Orders[[#This Row],[shippedDate]]),"Pending","Delivered")</f>
        <v>Delivered</v>
      </c>
    </row>
    <row r="198" spans="1:21" x14ac:dyDescent="0.25">
      <c r="A198">
        <v>10444</v>
      </c>
      <c r="B198" t="s">
        <v>33</v>
      </c>
      <c r="C198">
        <v>3</v>
      </c>
      <c r="D198" s="1">
        <v>41682</v>
      </c>
      <c r="E198" s="1">
        <v>41710</v>
      </c>
      <c r="F198" s="1">
        <v>41691</v>
      </c>
      <c r="G198">
        <v>3</v>
      </c>
      <c r="H198">
        <v>3.5</v>
      </c>
      <c r="I198">
        <f>SUMIFS(order_details!$G$1:$G$2156,order_details!$A$1:$A$2156,orders!A198)</f>
        <v>1031.7</v>
      </c>
      <c r="J198">
        <f t="shared" si="12"/>
        <v>1035.2</v>
      </c>
      <c r="K198" t="str">
        <f t="shared" si="13"/>
        <v>Feb</v>
      </c>
      <c r="L198" t="str">
        <f t="shared" si="14"/>
        <v>Wed</v>
      </c>
      <c r="M198" t="str">
        <f>IF(Orders[[#This Row],[Shipping Status]]="Delivered",TEXT(F198,"mmm"),"")</f>
        <v>Feb</v>
      </c>
      <c r="N198" t="str">
        <f>IF(Orders[[#This Row],[Shipping Status]]="Delivered",TEXT(F198,"ddd"),"")</f>
        <v>Fri</v>
      </c>
      <c r="O198" s="8">
        <f>IF(Orders[[#This Row],[Shipping Status]]="Delivered",DATEDIF(D198,F198,"d"),"")</f>
        <v>9</v>
      </c>
      <c r="P198" s="8">
        <f t="shared" si="15"/>
        <v>28</v>
      </c>
      <c r="Q198" s="8">
        <f>IF(Orders[[#This Row],[Shipping Status]]="Delivered",P198-O198,"")</f>
        <v>19</v>
      </c>
      <c r="R198" t="str" cm="1">
        <f t="array" ref="R198">_xlfn.XLOOKUP(Orders[[#This Row],[employeeID]],Employees[[#All],[employeeID]],Employees[[#All],[employeeName]],,0)</f>
        <v>Janet Leverling</v>
      </c>
      <c r="S198" t="str" cm="1">
        <f t="array" ref="S198">_xlfn.XLOOKUP(Orders[[#This Row],[customerID]],Customers[[#All],[customerID]],Customers[[#All],[companyName]],,0)</f>
        <v>Berglunds snabbköp</v>
      </c>
      <c r="T198" t="str" cm="1">
        <f t="array" ref="T198">_xlfn.XLOOKUP(Orders[[#This Row],[shipperID]],Shippers[[#All],[shipperID]],Shippers[[#All],[companyName]],,0)</f>
        <v>Federal Shipping</v>
      </c>
      <c r="U198" t="str">
        <f>IF(ISBLANK(Orders[[#This Row],[shippedDate]]),"Pending","Delivered")</f>
        <v>Delivered</v>
      </c>
    </row>
    <row r="199" spans="1:21" x14ac:dyDescent="0.25">
      <c r="A199">
        <v>10445</v>
      </c>
      <c r="B199" t="s">
        <v>33</v>
      </c>
      <c r="C199">
        <v>3</v>
      </c>
      <c r="D199" s="1">
        <v>41683</v>
      </c>
      <c r="E199" s="1">
        <v>41711</v>
      </c>
      <c r="F199" s="1">
        <v>41690</v>
      </c>
      <c r="G199">
        <v>1</v>
      </c>
      <c r="H199">
        <v>9.3000000000000007</v>
      </c>
      <c r="I199">
        <f>SUMIFS(order_details!$G$1:$G$2156,order_details!$A$1:$A$2156,orders!A199)</f>
        <v>174.9</v>
      </c>
      <c r="J199">
        <f t="shared" si="12"/>
        <v>184.20000000000002</v>
      </c>
      <c r="K199" t="str">
        <f t="shared" si="13"/>
        <v>Feb</v>
      </c>
      <c r="L199" t="str">
        <f t="shared" si="14"/>
        <v>Thu</v>
      </c>
      <c r="M199" t="str">
        <f>IF(Orders[[#This Row],[Shipping Status]]="Delivered",TEXT(F199,"mmm"),"")</f>
        <v>Feb</v>
      </c>
      <c r="N199" t="str">
        <f>IF(Orders[[#This Row],[Shipping Status]]="Delivered",TEXT(F199,"ddd"),"")</f>
        <v>Thu</v>
      </c>
      <c r="O199" s="8">
        <f>IF(Orders[[#This Row],[Shipping Status]]="Delivered",DATEDIF(D199,F199,"d"),"")</f>
        <v>7</v>
      </c>
      <c r="P199" s="8">
        <f t="shared" si="15"/>
        <v>28</v>
      </c>
      <c r="Q199" s="8">
        <f>IF(Orders[[#This Row],[Shipping Status]]="Delivered",P199-O199,"")</f>
        <v>21</v>
      </c>
      <c r="R199" t="str" cm="1">
        <f t="array" ref="R199">_xlfn.XLOOKUP(Orders[[#This Row],[employeeID]],Employees[[#All],[employeeID]],Employees[[#All],[employeeName]],,0)</f>
        <v>Janet Leverling</v>
      </c>
      <c r="S199" t="str" cm="1">
        <f t="array" ref="S199">_xlfn.XLOOKUP(Orders[[#This Row],[customerID]],Customers[[#All],[customerID]],Customers[[#All],[companyName]],,0)</f>
        <v>Berglunds snabbköp</v>
      </c>
      <c r="T199" t="str" cm="1">
        <f t="array" ref="T199">_xlfn.XLOOKUP(Orders[[#This Row],[shipperID]],Shippers[[#All],[shipperID]],Shippers[[#All],[companyName]],,0)</f>
        <v>Speedy Express</v>
      </c>
      <c r="U199" t="str">
        <f>IF(ISBLANK(Orders[[#This Row],[shippedDate]]),"Pending","Delivered")</f>
        <v>Delivered</v>
      </c>
    </row>
    <row r="200" spans="1:21" x14ac:dyDescent="0.25">
      <c r="A200">
        <v>10446</v>
      </c>
      <c r="B200" t="s">
        <v>9</v>
      </c>
      <c r="C200">
        <v>6</v>
      </c>
      <c r="D200" s="1">
        <v>41684</v>
      </c>
      <c r="E200" s="1">
        <v>41712</v>
      </c>
      <c r="F200" s="1">
        <v>41689</v>
      </c>
      <c r="G200">
        <v>1</v>
      </c>
      <c r="H200">
        <v>14.68</v>
      </c>
      <c r="I200">
        <f>SUMIFS(order_details!$G$1:$G$2156,order_details!$A$1:$A$2156,orders!A200)</f>
        <v>246.24</v>
      </c>
      <c r="J200">
        <f t="shared" si="12"/>
        <v>260.92</v>
      </c>
      <c r="K200" t="str">
        <f t="shared" si="13"/>
        <v>Feb</v>
      </c>
      <c r="L200" t="str">
        <f t="shared" si="14"/>
        <v>Fri</v>
      </c>
      <c r="M200" t="str">
        <f>IF(Orders[[#This Row],[Shipping Status]]="Delivered",TEXT(F200,"mmm"),"")</f>
        <v>Feb</v>
      </c>
      <c r="N200" t="str">
        <f>IF(Orders[[#This Row],[Shipping Status]]="Delivered",TEXT(F200,"ddd"),"")</f>
        <v>Wed</v>
      </c>
      <c r="O200" s="8">
        <f>IF(Orders[[#This Row],[Shipping Status]]="Delivered",DATEDIF(D200,F200,"d"),"")</f>
        <v>5</v>
      </c>
      <c r="P200" s="8">
        <f t="shared" si="15"/>
        <v>28</v>
      </c>
      <c r="Q200" s="8">
        <f>IF(Orders[[#This Row],[Shipping Status]]="Delivered",P200-O200,"")</f>
        <v>23</v>
      </c>
      <c r="R200" t="str" cm="1">
        <f t="array" ref="R200">_xlfn.XLOOKUP(Orders[[#This Row],[employeeID]],Employees[[#All],[employeeID]],Employees[[#All],[employeeName]],,0)</f>
        <v>Michael Suyama</v>
      </c>
      <c r="S200" t="str" cm="1">
        <f t="array" ref="S200">_xlfn.XLOOKUP(Orders[[#This Row],[customerID]],Customers[[#All],[customerID]],Customers[[#All],[companyName]],,0)</f>
        <v>Toms Spezialitäten</v>
      </c>
      <c r="T200" t="str" cm="1">
        <f t="array" ref="T200">_xlfn.XLOOKUP(Orders[[#This Row],[shipperID]],Shippers[[#All],[shipperID]],Shippers[[#All],[companyName]],,0)</f>
        <v>Speedy Express</v>
      </c>
      <c r="U200" t="str">
        <f>IF(ISBLANK(Orders[[#This Row],[shippedDate]]),"Pending","Delivered")</f>
        <v>Delivered</v>
      </c>
    </row>
    <row r="201" spans="1:21" x14ac:dyDescent="0.25">
      <c r="A201">
        <v>10447</v>
      </c>
      <c r="B201" t="s">
        <v>37</v>
      </c>
      <c r="C201">
        <v>4</v>
      </c>
      <c r="D201" s="1">
        <v>41684</v>
      </c>
      <c r="E201" s="1">
        <v>41712</v>
      </c>
      <c r="F201" s="1">
        <v>41705</v>
      </c>
      <c r="G201">
        <v>2</v>
      </c>
      <c r="H201">
        <v>68.66</v>
      </c>
      <c r="I201">
        <f>SUMIFS(order_details!$G$1:$G$2156,order_details!$A$1:$A$2156,orders!A201)</f>
        <v>914.4</v>
      </c>
      <c r="J201">
        <f t="shared" si="12"/>
        <v>983.06</v>
      </c>
      <c r="K201" t="str">
        <f t="shared" si="13"/>
        <v>Feb</v>
      </c>
      <c r="L201" t="str">
        <f t="shared" si="14"/>
        <v>Fri</v>
      </c>
      <c r="M201" t="str">
        <f>IF(Orders[[#This Row],[Shipping Status]]="Delivered",TEXT(F201,"mmm"),"")</f>
        <v>Mar</v>
      </c>
      <c r="N201" t="str">
        <f>IF(Orders[[#This Row],[Shipping Status]]="Delivered",TEXT(F201,"ddd"),"")</f>
        <v>Fri</v>
      </c>
      <c r="O201" s="8">
        <f>IF(Orders[[#This Row],[Shipping Status]]="Delivered",DATEDIF(D201,F201,"d"),"")</f>
        <v>21</v>
      </c>
      <c r="P201" s="8">
        <f t="shared" si="15"/>
        <v>28</v>
      </c>
      <c r="Q201" s="8">
        <f>IF(Orders[[#This Row],[Shipping Status]]="Delivered",P201-O201,"")</f>
        <v>7</v>
      </c>
      <c r="R201" t="str" cm="1">
        <f t="array" ref="R201">_xlfn.XLOOKUP(Orders[[#This Row],[employeeID]],Employees[[#All],[employeeID]],Employees[[#All],[employeeName]],,0)</f>
        <v>Margaret Peacock</v>
      </c>
      <c r="S201" t="str" cm="1">
        <f t="array" ref="S201">_xlfn.XLOOKUP(Orders[[#This Row],[customerID]],Customers[[#All],[customerID]],Customers[[#All],[companyName]],,0)</f>
        <v>Ricardo Adocicados</v>
      </c>
      <c r="T201" t="str" cm="1">
        <f t="array" ref="T201">_xlfn.XLOOKUP(Orders[[#This Row],[shipperID]],Shippers[[#All],[shipperID]],Shippers[[#All],[companyName]],,0)</f>
        <v>United Package</v>
      </c>
      <c r="U201" t="str">
        <f>IF(ISBLANK(Orders[[#This Row],[shippedDate]]),"Pending","Delivered")</f>
        <v>Delivered</v>
      </c>
    </row>
    <row r="202" spans="1:21" x14ac:dyDescent="0.25">
      <c r="A202">
        <v>10448</v>
      </c>
      <c r="B202" t="s">
        <v>81</v>
      </c>
      <c r="C202">
        <v>4</v>
      </c>
      <c r="D202" s="1">
        <v>41687</v>
      </c>
      <c r="E202" s="1">
        <v>41715</v>
      </c>
      <c r="F202" s="1">
        <v>41694</v>
      </c>
      <c r="G202">
        <v>2</v>
      </c>
      <c r="H202">
        <v>38.82</v>
      </c>
      <c r="I202">
        <f>SUMIFS(order_details!$G$1:$G$2156,order_details!$A$1:$A$2156,orders!A202)</f>
        <v>443.4</v>
      </c>
      <c r="J202">
        <f t="shared" si="12"/>
        <v>482.21999999999997</v>
      </c>
      <c r="K202" t="str">
        <f t="shared" si="13"/>
        <v>Feb</v>
      </c>
      <c r="L202" t="str">
        <f t="shared" si="14"/>
        <v>Mon</v>
      </c>
      <c r="M202" t="str">
        <f>IF(Orders[[#This Row],[Shipping Status]]="Delivered",TEXT(F202,"mmm"),"")</f>
        <v>Feb</v>
      </c>
      <c r="N202" t="str">
        <f>IF(Orders[[#This Row],[Shipping Status]]="Delivered",TEXT(F202,"ddd"),"")</f>
        <v>Mon</v>
      </c>
      <c r="O202" s="8">
        <f>IF(Orders[[#This Row],[Shipping Status]]="Delivered",DATEDIF(D202,F202,"d"),"")</f>
        <v>7</v>
      </c>
      <c r="P202" s="8">
        <f t="shared" si="15"/>
        <v>28</v>
      </c>
      <c r="Q202" s="8">
        <f>IF(Orders[[#This Row],[Shipping Status]]="Delivered",P202-O202,"")</f>
        <v>21</v>
      </c>
      <c r="R202" t="str" cm="1">
        <f t="array" ref="R202">_xlfn.XLOOKUP(Orders[[#This Row],[employeeID]],Employees[[#All],[employeeID]],Employees[[#All],[employeeName]],,0)</f>
        <v>Margaret Peacock</v>
      </c>
      <c r="S202" t="str" cm="1">
        <f t="array" ref="S202">_xlfn.XLOOKUP(Orders[[#This Row],[customerID]],Customers[[#All],[customerID]],Customers[[#All],[companyName]],,0)</f>
        <v>Rancho grande</v>
      </c>
      <c r="T202" t="str" cm="1">
        <f t="array" ref="T202">_xlfn.XLOOKUP(Orders[[#This Row],[shipperID]],Shippers[[#All],[shipperID]],Shippers[[#All],[companyName]],,0)</f>
        <v>United Package</v>
      </c>
      <c r="U202" t="str">
        <f>IF(ISBLANK(Orders[[#This Row],[shippedDate]]),"Pending","Delivered")</f>
        <v>Delivered</v>
      </c>
    </row>
    <row r="203" spans="1:21" x14ac:dyDescent="0.25">
      <c r="A203">
        <v>10449</v>
      </c>
      <c r="B203" t="s">
        <v>23</v>
      </c>
      <c r="C203">
        <v>3</v>
      </c>
      <c r="D203" s="1">
        <v>41688</v>
      </c>
      <c r="E203" s="1">
        <v>41716</v>
      </c>
      <c r="F203" s="1">
        <v>41697</v>
      </c>
      <c r="G203">
        <v>2</v>
      </c>
      <c r="H203">
        <v>53.3</v>
      </c>
      <c r="I203">
        <f>SUMIFS(order_details!$G$1:$G$2156,order_details!$A$1:$A$2156,orders!A203)</f>
        <v>1838.2</v>
      </c>
      <c r="J203">
        <f t="shared" si="12"/>
        <v>1891.5</v>
      </c>
      <c r="K203" t="str">
        <f t="shared" si="13"/>
        <v>Feb</v>
      </c>
      <c r="L203" t="str">
        <f t="shared" si="14"/>
        <v>Tue</v>
      </c>
      <c r="M203" t="str">
        <f>IF(Orders[[#This Row],[Shipping Status]]="Delivered",TEXT(F203,"mmm"),"")</f>
        <v>Feb</v>
      </c>
      <c r="N203" t="str">
        <f>IF(Orders[[#This Row],[Shipping Status]]="Delivered",TEXT(F203,"ddd"),"")</f>
        <v>Thu</v>
      </c>
      <c r="O203" s="8">
        <f>IF(Orders[[#This Row],[Shipping Status]]="Delivered",DATEDIF(D203,F203,"d"),"")</f>
        <v>9</v>
      </c>
      <c r="P203" s="8">
        <f t="shared" si="15"/>
        <v>28</v>
      </c>
      <c r="Q203" s="8">
        <f>IF(Orders[[#This Row],[Shipping Status]]="Delivered",P203-O203,"")</f>
        <v>19</v>
      </c>
      <c r="R203" t="str" cm="1">
        <f t="array" ref="R203">_xlfn.XLOOKUP(Orders[[#This Row],[employeeID]],Employees[[#All],[employeeID]],Employees[[#All],[employeeName]],,0)</f>
        <v>Janet Leverling</v>
      </c>
      <c r="S203" t="str" cm="1">
        <f t="array" ref="S203">_xlfn.XLOOKUP(Orders[[#This Row],[customerID]],Customers[[#All],[customerID]],Customers[[#All],[companyName]],,0)</f>
        <v>Blondesddsl père et fils</v>
      </c>
      <c r="T203" t="str" cm="1">
        <f t="array" ref="T203">_xlfn.XLOOKUP(Orders[[#This Row],[shipperID]],Shippers[[#All],[shipperID]],Shippers[[#All],[companyName]],,0)</f>
        <v>United Package</v>
      </c>
      <c r="U203" t="str">
        <f>IF(ISBLANK(Orders[[#This Row],[shippedDate]]),"Pending","Delivered")</f>
        <v>Delivered</v>
      </c>
    </row>
    <row r="204" spans="1:21" x14ac:dyDescent="0.25">
      <c r="A204">
        <v>10450</v>
      </c>
      <c r="B204" t="s">
        <v>11</v>
      </c>
      <c r="C204">
        <v>8</v>
      </c>
      <c r="D204" s="1">
        <v>41689</v>
      </c>
      <c r="E204" s="1">
        <v>41717</v>
      </c>
      <c r="F204" s="1">
        <v>41709</v>
      </c>
      <c r="G204">
        <v>2</v>
      </c>
      <c r="H204">
        <v>7.23</v>
      </c>
      <c r="I204">
        <f>SUMIFS(order_details!$G$1:$G$2156,order_details!$A$1:$A$2156,orders!A204)</f>
        <v>425.12</v>
      </c>
      <c r="J204">
        <f t="shared" si="12"/>
        <v>432.35</v>
      </c>
      <c r="K204" t="str">
        <f t="shared" si="13"/>
        <v>Feb</v>
      </c>
      <c r="L204" t="str">
        <f t="shared" si="14"/>
        <v>Wed</v>
      </c>
      <c r="M204" t="str">
        <f>IF(Orders[[#This Row],[Shipping Status]]="Delivered",TEXT(F204,"mmm"),"")</f>
        <v>Mar</v>
      </c>
      <c r="N204" t="str">
        <f>IF(Orders[[#This Row],[Shipping Status]]="Delivered",TEXT(F204,"ddd"),"")</f>
        <v>Tue</v>
      </c>
      <c r="O204" s="8">
        <f>IF(Orders[[#This Row],[Shipping Status]]="Delivered",DATEDIF(D204,F204,"d"),"")</f>
        <v>20</v>
      </c>
      <c r="P204" s="8">
        <f t="shared" si="15"/>
        <v>28</v>
      </c>
      <c r="Q204" s="8">
        <f>IF(Orders[[#This Row],[Shipping Status]]="Delivered",P204-O204,"")</f>
        <v>8</v>
      </c>
      <c r="R204" t="str" cm="1">
        <f t="array" ref="R204">_xlfn.XLOOKUP(Orders[[#This Row],[employeeID]],Employees[[#All],[employeeID]],Employees[[#All],[employeeName]],,0)</f>
        <v>Laura Callahan</v>
      </c>
      <c r="S204" t="str" cm="1">
        <f t="array" ref="S204">_xlfn.XLOOKUP(Orders[[#This Row],[customerID]],Customers[[#All],[customerID]],Customers[[#All],[companyName]],,0)</f>
        <v>Victuailles en stock</v>
      </c>
      <c r="T204" t="str" cm="1">
        <f t="array" ref="T204">_xlfn.XLOOKUP(Orders[[#This Row],[shipperID]],Shippers[[#All],[shipperID]],Shippers[[#All],[companyName]],,0)</f>
        <v>United Package</v>
      </c>
      <c r="U204" t="str">
        <f>IF(ISBLANK(Orders[[#This Row],[shippedDate]]),"Pending","Delivered")</f>
        <v>Delivered</v>
      </c>
    </row>
    <row r="205" spans="1:21" x14ac:dyDescent="0.25">
      <c r="A205">
        <v>10451</v>
      </c>
      <c r="B205" t="s">
        <v>29</v>
      </c>
      <c r="C205">
        <v>4</v>
      </c>
      <c r="D205" s="1">
        <v>41689</v>
      </c>
      <c r="E205" s="1">
        <v>41703</v>
      </c>
      <c r="F205" s="1">
        <v>41710</v>
      </c>
      <c r="G205">
        <v>3</v>
      </c>
      <c r="H205">
        <v>189.09</v>
      </c>
      <c r="I205">
        <f>SUMIFS(order_details!$G$1:$G$2156,order_details!$A$1:$A$2156,orders!A205)</f>
        <v>3849.6600000000003</v>
      </c>
      <c r="J205">
        <f t="shared" si="12"/>
        <v>4038.7500000000005</v>
      </c>
      <c r="K205" t="str">
        <f t="shared" si="13"/>
        <v>Feb</v>
      </c>
      <c r="L205" t="str">
        <f t="shared" si="14"/>
        <v>Wed</v>
      </c>
      <c r="M205" t="str">
        <f>IF(Orders[[#This Row],[Shipping Status]]="Delivered",TEXT(F205,"mmm"),"")</f>
        <v>Mar</v>
      </c>
      <c r="N205" t="str">
        <f>IF(Orders[[#This Row],[Shipping Status]]="Delivered",TEXT(F205,"ddd"),"")</f>
        <v>Wed</v>
      </c>
      <c r="O205" s="8">
        <f>IF(Orders[[#This Row],[Shipping Status]]="Delivered",DATEDIF(D205,F205,"d"),"")</f>
        <v>21</v>
      </c>
      <c r="P205" s="8">
        <f t="shared" si="15"/>
        <v>14</v>
      </c>
      <c r="Q205" s="8">
        <f>IF(Orders[[#This Row],[Shipping Status]]="Delivered",P205-O205,"")</f>
        <v>-7</v>
      </c>
      <c r="R205" t="str" cm="1">
        <f t="array" ref="R205">_xlfn.XLOOKUP(Orders[[#This Row],[employeeID]],Employees[[#All],[employeeID]],Employees[[#All],[employeeName]],,0)</f>
        <v>Margaret Peacock</v>
      </c>
      <c r="S205" t="str" cm="1">
        <f t="array" ref="S205">_xlfn.XLOOKUP(Orders[[#This Row],[customerID]],Customers[[#All],[customerID]],Customers[[#All],[companyName]],,0)</f>
        <v>QUICK-Stop</v>
      </c>
      <c r="T205" t="str" cm="1">
        <f t="array" ref="T205">_xlfn.XLOOKUP(Orders[[#This Row],[shipperID]],Shippers[[#All],[shipperID]],Shippers[[#All],[companyName]],,0)</f>
        <v>Federal Shipping</v>
      </c>
      <c r="U205" t="str">
        <f>IF(ISBLANK(Orders[[#This Row],[shippedDate]]),"Pending","Delivered")</f>
        <v>Delivered</v>
      </c>
    </row>
    <row r="206" spans="1:21" x14ac:dyDescent="0.25">
      <c r="A206">
        <v>10452</v>
      </c>
      <c r="B206" t="s">
        <v>53</v>
      </c>
      <c r="C206">
        <v>8</v>
      </c>
      <c r="D206" s="1">
        <v>41690</v>
      </c>
      <c r="E206" s="1">
        <v>41718</v>
      </c>
      <c r="F206" s="1">
        <v>41696</v>
      </c>
      <c r="G206">
        <v>1</v>
      </c>
      <c r="H206">
        <v>140.26</v>
      </c>
      <c r="I206">
        <f>SUMIFS(order_details!$G$1:$G$2156,order_details!$A$1:$A$2156,orders!A206)</f>
        <v>2018.5</v>
      </c>
      <c r="J206">
        <f t="shared" si="12"/>
        <v>2158.7600000000002</v>
      </c>
      <c r="K206" t="str">
        <f t="shared" si="13"/>
        <v>Feb</v>
      </c>
      <c r="L206" t="str">
        <f t="shared" si="14"/>
        <v>Thu</v>
      </c>
      <c r="M206" t="str">
        <f>IF(Orders[[#This Row],[Shipping Status]]="Delivered",TEXT(F206,"mmm"),"")</f>
        <v>Feb</v>
      </c>
      <c r="N206" t="str">
        <f>IF(Orders[[#This Row],[Shipping Status]]="Delivered",TEXT(F206,"ddd"),"")</f>
        <v>Wed</v>
      </c>
      <c r="O206" s="8">
        <f>IF(Orders[[#This Row],[Shipping Status]]="Delivered",DATEDIF(D206,F206,"d"),"")</f>
        <v>6</v>
      </c>
      <c r="P206" s="8">
        <f t="shared" si="15"/>
        <v>28</v>
      </c>
      <c r="Q206" s="8">
        <f>IF(Orders[[#This Row],[Shipping Status]]="Delivered",P206-O206,"")</f>
        <v>22</v>
      </c>
      <c r="R206" t="str" cm="1">
        <f t="array" ref="R206">_xlfn.XLOOKUP(Orders[[#This Row],[employeeID]],Employees[[#All],[employeeID]],Employees[[#All],[employeeName]],,0)</f>
        <v>Laura Callahan</v>
      </c>
      <c r="S206" t="str" cm="1">
        <f t="array" ref="S206">_xlfn.XLOOKUP(Orders[[#This Row],[customerID]],Customers[[#All],[customerID]],Customers[[#All],[companyName]],,0)</f>
        <v>Save-a-lot Markets</v>
      </c>
      <c r="T206" t="str" cm="1">
        <f t="array" ref="T206">_xlfn.XLOOKUP(Orders[[#This Row],[shipperID]],Shippers[[#All],[shipperID]],Shippers[[#All],[companyName]],,0)</f>
        <v>Speedy Express</v>
      </c>
      <c r="U206" t="str">
        <f>IF(ISBLANK(Orders[[#This Row],[shippedDate]]),"Pending","Delivered")</f>
        <v>Delivered</v>
      </c>
    </row>
    <row r="207" spans="1:21" x14ac:dyDescent="0.25">
      <c r="A207">
        <v>10453</v>
      </c>
      <c r="B207" t="s">
        <v>63</v>
      </c>
      <c r="C207">
        <v>1</v>
      </c>
      <c r="D207" s="1">
        <v>41691</v>
      </c>
      <c r="E207" s="1">
        <v>41719</v>
      </c>
      <c r="F207" s="1">
        <v>41696</v>
      </c>
      <c r="G207">
        <v>2</v>
      </c>
      <c r="H207">
        <v>25.36</v>
      </c>
      <c r="I207">
        <f>SUMIFS(order_details!$G$1:$G$2156,order_details!$A$1:$A$2156,orders!A207)</f>
        <v>407.70000000000005</v>
      </c>
      <c r="J207">
        <f t="shared" si="12"/>
        <v>433.06000000000006</v>
      </c>
      <c r="K207" t="str">
        <f t="shared" si="13"/>
        <v>Feb</v>
      </c>
      <c r="L207" t="str">
        <f t="shared" si="14"/>
        <v>Fri</v>
      </c>
      <c r="M207" t="str">
        <f>IF(Orders[[#This Row],[Shipping Status]]="Delivered",TEXT(F207,"mmm"),"")</f>
        <v>Feb</v>
      </c>
      <c r="N207" t="str">
        <f>IF(Orders[[#This Row],[Shipping Status]]="Delivered",TEXT(F207,"ddd"),"")</f>
        <v>Wed</v>
      </c>
      <c r="O207" s="8">
        <f>IF(Orders[[#This Row],[Shipping Status]]="Delivered",DATEDIF(D207,F207,"d"),"")</f>
        <v>5</v>
      </c>
      <c r="P207" s="8">
        <f t="shared" si="15"/>
        <v>28</v>
      </c>
      <c r="Q207" s="8">
        <f>IF(Orders[[#This Row],[Shipping Status]]="Delivered",P207-O207,"")</f>
        <v>23</v>
      </c>
      <c r="R207" t="str" cm="1">
        <f t="array" ref="R207">_xlfn.XLOOKUP(Orders[[#This Row],[employeeID]],Employees[[#All],[employeeID]],Employees[[#All],[employeeName]],,0)</f>
        <v>Nancy Davolio</v>
      </c>
      <c r="S207" t="str" cm="1">
        <f t="array" ref="S207">_xlfn.XLOOKUP(Orders[[#This Row],[customerID]],Customers[[#All],[customerID]],Customers[[#All],[companyName]],,0)</f>
        <v>Around the Horn</v>
      </c>
      <c r="T207" t="str" cm="1">
        <f t="array" ref="T207">_xlfn.XLOOKUP(Orders[[#This Row],[shipperID]],Shippers[[#All],[shipperID]],Shippers[[#All],[companyName]],,0)</f>
        <v>United Package</v>
      </c>
      <c r="U207" t="str">
        <f>IF(ISBLANK(Orders[[#This Row],[shippedDate]]),"Pending","Delivered")</f>
        <v>Delivered</v>
      </c>
    </row>
    <row r="208" spans="1:21" x14ac:dyDescent="0.25">
      <c r="A208">
        <v>10454</v>
      </c>
      <c r="B208" t="s">
        <v>61</v>
      </c>
      <c r="C208">
        <v>4</v>
      </c>
      <c r="D208" s="1">
        <v>41691</v>
      </c>
      <c r="E208" s="1">
        <v>41719</v>
      </c>
      <c r="F208" s="1">
        <v>41695</v>
      </c>
      <c r="G208">
        <v>3</v>
      </c>
      <c r="H208">
        <v>2.74</v>
      </c>
      <c r="I208">
        <f>SUMIFS(order_details!$G$1:$G$2156,order_details!$A$1:$A$2156,orders!A208)</f>
        <v>331.20000000000005</v>
      </c>
      <c r="J208">
        <f t="shared" si="12"/>
        <v>333.94000000000005</v>
      </c>
      <c r="K208" t="str">
        <f t="shared" si="13"/>
        <v>Feb</v>
      </c>
      <c r="L208" t="str">
        <f t="shared" si="14"/>
        <v>Fri</v>
      </c>
      <c r="M208" t="str">
        <f>IF(Orders[[#This Row],[Shipping Status]]="Delivered",TEXT(F208,"mmm"),"")</f>
        <v>Feb</v>
      </c>
      <c r="N208" t="str">
        <f>IF(Orders[[#This Row],[Shipping Status]]="Delivered",TEXT(F208,"ddd"),"")</f>
        <v>Tue</v>
      </c>
      <c r="O208" s="8">
        <f>IF(Orders[[#This Row],[Shipping Status]]="Delivered",DATEDIF(D208,F208,"d"),"")</f>
        <v>4</v>
      </c>
      <c r="P208" s="8">
        <f t="shared" si="15"/>
        <v>28</v>
      </c>
      <c r="Q208" s="8">
        <f>IF(Orders[[#This Row],[Shipping Status]]="Delivered",P208-O208,"")</f>
        <v>24</v>
      </c>
      <c r="R208" t="str" cm="1">
        <f t="array" ref="R208">_xlfn.XLOOKUP(Orders[[#This Row],[employeeID]],Employees[[#All],[employeeID]],Employees[[#All],[employeeName]],,0)</f>
        <v>Margaret Peacock</v>
      </c>
      <c r="S208" t="str" cm="1">
        <f t="array" ref="S208">_xlfn.XLOOKUP(Orders[[#This Row],[customerID]],Customers[[#All],[customerID]],Customers[[#All],[companyName]],,0)</f>
        <v>La maison d'Asie</v>
      </c>
      <c r="T208" t="str" cm="1">
        <f t="array" ref="T208">_xlfn.XLOOKUP(Orders[[#This Row],[shipperID]],Shippers[[#All],[shipperID]],Shippers[[#All],[companyName]],,0)</f>
        <v>Federal Shipping</v>
      </c>
      <c r="U208" t="str">
        <f>IF(ISBLANK(Orders[[#This Row],[shippedDate]]),"Pending","Delivered")</f>
        <v>Delivered</v>
      </c>
    </row>
    <row r="209" spans="1:21" x14ac:dyDescent="0.25">
      <c r="A209">
        <v>10455</v>
      </c>
      <c r="B209" t="s">
        <v>24</v>
      </c>
      <c r="C209">
        <v>8</v>
      </c>
      <c r="D209" s="1">
        <v>41694</v>
      </c>
      <c r="E209" s="1">
        <v>41736</v>
      </c>
      <c r="F209" s="1">
        <v>41701</v>
      </c>
      <c r="G209">
        <v>2</v>
      </c>
      <c r="H209">
        <v>180.45</v>
      </c>
      <c r="I209">
        <f>SUMIFS(order_details!$G$1:$G$2156,order_details!$A$1:$A$2156,orders!A209)</f>
        <v>2684</v>
      </c>
      <c r="J209">
        <f t="shared" si="12"/>
        <v>2864.45</v>
      </c>
      <c r="K209" t="str">
        <f t="shared" si="13"/>
        <v>Feb</v>
      </c>
      <c r="L209" t="str">
        <f t="shared" si="14"/>
        <v>Mon</v>
      </c>
      <c r="M209" t="str">
        <f>IF(Orders[[#This Row],[Shipping Status]]="Delivered",TEXT(F209,"mmm"),"")</f>
        <v>Mar</v>
      </c>
      <c r="N209" t="str">
        <f>IF(Orders[[#This Row],[Shipping Status]]="Delivered",TEXT(F209,"ddd"),"")</f>
        <v>Mon</v>
      </c>
      <c r="O209" s="8">
        <f>IF(Orders[[#This Row],[Shipping Status]]="Delivered",DATEDIF(D209,F209,"d"),"")</f>
        <v>7</v>
      </c>
      <c r="P209" s="8">
        <f t="shared" si="15"/>
        <v>42</v>
      </c>
      <c r="Q209" s="8">
        <f>IF(Orders[[#This Row],[Shipping Status]]="Delivered",P209-O209,"")</f>
        <v>35</v>
      </c>
      <c r="R209" t="str" cm="1">
        <f t="array" ref="R209">_xlfn.XLOOKUP(Orders[[#This Row],[employeeID]],Employees[[#All],[employeeID]],Employees[[#All],[employeeName]],,0)</f>
        <v>Laura Callahan</v>
      </c>
      <c r="S209" t="str" cm="1">
        <f t="array" ref="S209">_xlfn.XLOOKUP(Orders[[#This Row],[customerID]],Customers[[#All],[customerID]],Customers[[#All],[companyName]],,0)</f>
        <v>Wartian Herkku</v>
      </c>
      <c r="T209" t="str" cm="1">
        <f t="array" ref="T209">_xlfn.XLOOKUP(Orders[[#This Row],[shipperID]],Shippers[[#All],[shipperID]],Shippers[[#All],[companyName]],,0)</f>
        <v>United Package</v>
      </c>
      <c r="U209" t="str">
        <f>IF(ISBLANK(Orders[[#This Row],[shippedDate]]),"Pending","Delivered")</f>
        <v>Delivered</v>
      </c>
    </row>
    <row r="210" spans="1:21" x14ac:dyDescent="0.25">
      <c r="A210">
        <v>10456</v>
      </c>
      <c r="B210" t="s">
        <v>52</v>
      </c>
      <c r="C210">
        <v>8</v>
      </c>
      <c r="D210" s="1">
        <v>41695</v>
      </c>
      <c r="E210" s="1">
        <v>41737</v>
      </c>
      <c r="F210" s="1">
        <v>41698</v>
      </c>
      <c r="G210">
        <v>2</v>
      </c>
      <c r="H210">
        <v>8.1199999999999992</v>
      </c>
      <c r="I210">
        <f>SUMIFS(order_details!$G$1:$G$2156,order_details!$A$1:$A$2156,orders!A210)</f>
        <v>557.59999999999991</v>
      </c>
      <c r="J210">
        <f t="shared" si="12"/>
        <v>565.71999999999991</v>
      </c>
      <c r="K210" t="str">
        <f t="shared" si="13"/>
        <v>Feb</v>
      </c>
      <c r="L210" t="str">
        <f t="shared" si="14"/>
        <v>Tue</v>
      </c>
      <c r="M210" t="str">
        <f>IF(Orders[[#This Row],[Shipping Status]]="Delivered",TEXT(F210,"mmm"),"")</f>
        <v>Feb</v>
      </c>
      <c r="N210" t="str">
        <f>IF(Orders[[#This Row],[Shipping Status]]="Delivered",TEXT(F210,"ddd"),"")</f>
        <v>Fri</v>
      </c>
      <c r="O210" s="8">
        <f>IF(Orders[[#This Row],[Shipping Status]]="Delivered",DATEDIF(D210,F210,"d"),"")</f>
        <v>3</v>
      </c>
      <c r="P210" s="8">
        <f t="shared" si="15"/>
        <v>42</v>
      </c>
      <c r="Q210" s="8">
        <f>IF(Orders[[#This Row],[Shipping Status]]="Delivered",P210-O210,"")</f>
        <v>39</v>
      </c>
      <c r="R210" t="str" cm="1">
        <f t="array" ref="R210">_xlfn.XLOOKUP(Orders[[#This Row],[employeeID]],Employees[[#All],[employeeID]],Employees[[#All],[employeeName]],,0)</f>
        <v>Laura Callahan</v>
      </c>
      <c r="S210" t="str" cm="1">
        <f t="array" ref="S210">_xlfn.XLOOKUP(Orders[[#This Row],[customerID]],Customers[[#All],[customerID]],Customers[[#All],[companyName]],,0)</f>
        <v>Königlich Essen</v>
      </c>
      <c r="T210" t="str" cm="1">
        <f t="array" ref="T210">_xlfn.XLOOKUP(Orders[[#This Row],[shipperID]],Shippers[[#All],[shipperID]],Shippers[[#All],[companyName]],,0)</f>
        <v>United Package</v>
      </c>
      <c r="U210" t="str">
        <f>IF(ISBLANK(Orders[[#This Row],[shippedDate]]),"Pending","Delivered")</f>
        <v>Delivered</v>
      </c>
    </row>
    <row r="211" spans="1:21" x14ac:dyDescent="0.25">
      <c r="A211">
        <v>10457</v>
      </c>
      <c r="B211" t="s">
        <v>52</v>
      </c>
      <c r="C211">
        <v>2</v>
      </c>
      <c r="D211" s="1">
        <v>41695</v>
      </c>
      <c r="E211" s="1">
        <v>41723</v>
      </c>
      <c r="F211" s="1">
        <v>41701</v>
      </c>
      <c r="G211">
        <v>1</v>
      </c>
      <c r="H211">
        <v>11.57</v>
      </c>
      <c r="I211">
        <f>SUMIFS(order_details!$G$1:$G$2156,order_details!$A$1:$A$2156,orders!A211)</f>
        <v>1584</v>
      </c>
      <c r="J211">
        <f t="shared" si="12"/>
        <v>1595.57</v>
      </c>
      <c r="K211" t="str">
        <f t="shared" si="13"/>
        <v>Feb</v>
      </c>
      <c r="L211" t="str">
        <f t="shared" si="14"/>
        <v>Tue</v>
      </c>
      <c r="M211" t="str">
        <f>IF(Orders[[#This Row],[Shipping Status]]="Delivered",TEXT(F211,"mmm"),"")</f>
        <v>Mar</v>
      </c>
      <c r="N211" t="str">
        <f>IF(Orders[[#This Row],[Shipping Status]]="Delivered",TEXT(F211,"ddd"),"")</f>
        <v>Mon</v>
      </c>
      <c r="O211" s="8">
        <f>IF(Orders[[#This Row],[Shipping Status]]="Delivered",DATEDIF(D211,F211,"d"),"")</f>
        <v>6</v>
      </c>
      <c r="P211" s="8">
        <f t="shared" si="15"/>
        <v>28</v>
      </c>
      <c r="Q211" s="8">
        <f>IF(Orders[[#This Row],[Shipping Status]]="Delivered",P211-O211,"")</f>
        <v>22</v>
      </c>
      <c r="R211" t="str" cm="1">
        <f t="array" ref="R211">_xlfn.XLOOKUP(Orders[[#This Row],[employeeID]],Employees[[#All],[employeeID]],Employees[[#All],[employeeName]],,0)</f>
        <v>Andrew Fuller</v>
      </c>
      <c r="S211" t="str" cm="1">
        <f t="array" ref="S211">_xlfn.XLOOKUP(Orders[[#This Row],[customerID]],Customers[[#All],[customerID]],Customers[[#All],[companyName]],,0)</f>
        <v>Königlich Essen</v>
      </c>
      <c r="T211" t="str" cm="1">
        <f t="array" ref="T211">_xlfn.XLOOKUP(Orders[[#This Row],[shipperID]],Shippers[[#All],[shipperID]],Shippers[[#All],[companyName]],,0)</f>
        <v>Speedy Express</v>
      </c>
      <c r="U211" t="str">
        <f>IF(ISBLANK(Orders[[#This Row],[shippedDate]]),"Pending","Delivered")</f>
        <v>Delivered</v>
      </c>
    </row>
    <row r="212" spans="1:21" x14ac:dyDescent="0.25">
      <c r="A212">
        <v>10458</v>
      </c>
      <c r="B212" t="s">
        <v>12</v>
      </c>
      <c r="C212">
        <v>7</v>
      </c>
      <c r="D212" s="1">
        <v>41696</v>
      </c>
      <c r="E212" s="1">
        <v>41724</v>
      </c>
      <c r="F212" s="1">
        <v>41702</v>
      </c>
      <c r="G212">
        <v>3</v>
      </c>
      <c r="H212">
        <v>147.06</v>
      </c>
      <c r="I212">
        <f>SUMIFS(order_details!$G$1:$G$2156,order_details!$A$1:$A$2156,orders!A212)</f>
        <v>3891</v>
      </c>
      <c r="J212">
        <f t="shared" si="12"/>
        <v>4038.06</v>
      </c>
      <c r="K212" t="str">
        <f t="shared" si="13"/>
        <v>Feb</v>
      </c>
      <c r="L212" t="str">
        <f t="shared" si="14"/>
        <v>Wed</v>
      </c>
      <c r="M212" t="str">
        <f>IF(Orders[[#This Row],[Shipping Status]]="Delivered",TEXT(F212,"mmm"),"")</f>
        <v>Mar</v>
      </c>
      <c r="N212" t="str">
        <f>IF(Orders[[#This Row],[Shipping Status]]="Delivered",TEXT(F212,"ddd"),"")</f>
        <v>Tue</v>
      </c>
      <c r="O212" s="8">
        <f>IF(Orders[[#This Row],[Shipping Status]]="Delivered",DATEDIF(D212,F212,"d"),"")</f>
        <v>6</v>
      </c>
      <c r="P212" s="8">
        <f t="shared" si="15"/>
        <v>28</v>
      </c>
      <c r="Q212" s="8">
        <f>IF(Orders[[#This Row],[Shipping Status]]="Delivered",P212-O212,"")</f>
        <v>22</v>
      </c>
      <c r="R212" t="str" cm="1">
        <f t="array" ref="R212">_xlfn.XLOOKUP(Orders[[#This Row],[employeeID]],Employees[[#All],[employeeID]],Employees[[#All],[employeeName]],,0)</f>
        <v>Robert King</v>
      </c>
      <c r="S212" t="str" cm="1">
        <f t="array" ref="S212">_xlfn.XLOOKUP(Orders[[#This Row],[customerID]],Customers[[#All],[customerID]],Customers[[#All],[companyName]],,0)</f>
        <v>Suprêmes délices</v>
      </c>
      <c r="T212" t="str" cm="1">
        <f t="array" ref="T212">_xlfn.XLOOKUP(Orders[[#This Row],[shipperID]],Shippers[[#All],[shipperID]],Shippers[[#All],[companyName]],,0)</f>
        <v>Federal Shipping</v>
      </c>
      <c r="U212" t="str">
        <f>IF(ISBLANK(Orders[[#This Row],[shippedDate]]),"Pending","Delivered")</f>
        <v>Delivered</v>
      </c>
    </row>
    <row r="213" spans="1:21" x14ac:dyDescent="0.25">
      <c r="A213">
        <v>10459</v>
      </c>
      <c r="B213" t="s">
        <v>11</v>
      </c>
      <c r="C213">
        <v>4</v>
      </c>
      <c r="D213" s="1">
        <v>41697</v>
      </c>
      <c r="E213" s="1">
        <v>41725</v>
      </c>
      <c r="F213" s="1">
        <v>41698</v>
      </c>
      <c r="G213">
        <v>2</v>
      </c>
      <c r="H213">
        <v>25.09</v>
      </c>
      <c r="I213">
        <f>SUMIFS(order_details!$G$1:$G$2156,order_details!$A$1:$A$2156,orders!A213)</f>
        <v>1659.1999999999998</v>
      </c>
      <c r="J213">
        <f t="shared" si="12"/>
        <v>1684.2899999999997</v>
      </c>
      <c r="K213" t="str">
        <f t="shared" si="13"/>
        <v>Feb</v>
      </c>
      <c r="L213" t="str">
        <f t="shared" si="14"/>
        <v>Thu</v>
      </c>
      <c r="M213" t="str">
        <f>IF(Orders[[#This Row],[Shipping Status]]="Delivered",TEXT(F213,"mmm"),"")</f>
        <v>Feb</v>
      </c>
      <c r="N213" t="str">
        <f>IF(Orders[[#This Row],[Shipping Status]]="Delivered",TEXT(F213,"ddd"),"")</f>
        <v>Fri</v>
      </c>
      <c r="O213" s="8">
        <f>IF(Orders[[#This Row],[Shipping Status]]="Delivered",DATEDIF(D213,F213,"d"),"")</f>
        <v>1</v>
      </c>
      <c r="P213" s="8">
        <f t="shared" si="15"/>
        <v>28</v>
      </c>
      <c r="Q213" s="8">
        <f>IF(Orders[[#This Row],[Shipping Status]]="Delivered",P213-O213,"")</f>
        <v>27</v>
      </c>
      <c r="R213" t="str" cm="1">
        <f t="array" ref="R213">_xlfn.XLOOKUP(Orders[[#This Row],[employeeID]],Employees[[#All],[employeeID]],Employees[[#All],[employeeName]],,0)</f>
        <v>Margaret Peacock</v>
      </c>
      <c r="S213" t="str" cm="1">
        <f t="array" ref="S213">_xlfn.XLOOKUP(Orders[[#This Row],[customerID]],Customers[[#All],[customerID]],Customers[[#All],[companyName]],,0)</f>
        <v>Victuailles en stock</v>
      </c>
      <c r="T213" t="str" cm="1">
        <f t="array" ref="T213">_xlfn.XLOOKUP(Orders[[#This Row],[shipperID]],Shippers[[#All],[shipperID]],Shippers[[#All],[companyName]],,0)</f>
        <v>United Package</v>
      </c>
      <c r="U213" t="str">
        <f>IF(ISBLANK(Orders[[#This Row],[shippedDate]]),"Pending","Delivered")</f>
        <v>Delivered</v>
      </c>
    </row>
    <row r="214" spans="1:21" x14ac:dyDescent="0.25">
      <c r="A214">
        <v>10460</v>
      </c>
      <c r="B214" t="s">
        <v>22</v>
      </c>
      <c r="C214">
        <v>8</v>
      </c>
      <c r="D214" s="1">
        <v>41698</v>
      </c>
      <c r="E214" s="1">
        <v>41726</v>
      </c>
      <c r="F214" s="1">
        <v>41701</v>
      </c>
      <c r="G214">
        <v>1</v>
      </c>
      <c r="H214">
        <v>16.27</v>
      </c>
      <c r="I214">
        <f>SUMIFS(order_details!$G$1:$G$2156,order_details!$A$1:$A$2156,orders!A214)</f>
        <v>176.1</v>
      </c>
      <c r="J214">
        <f t="shared" si="12"/>
        <v>192.37</v>
      </c>
      <c r="K214" t="str">
        <f t="shared" si="13"/>
        <v>Feb</v>
      </c>
      <c r="L214" t="str">
        <f t="shared" si="14"/>
        <v>Fri</v>
      </c>
      <c r="M214" t="str">
        <f>IF(Orders[[#This Row],[Shipping Status]]="Delivered",TEXT(F214,"mmm"),"")</f>
        <v>Mar</v>
      </c>
      <c r="N214" t="str">
        <f>IF(Orders[[#This Row],[Shipping Status]]="Delivered",TEXT(F214,"ddd"),"")</f>
        <v>Mon</v>
      </c>
      <c r="O214" s="8">
        <f>IF(Orders[[#This Row],[Shipping Status]]="Delivered",DATEDIF(D214,F214,"d"),"")</f>
        <v>3</v>
      </c>
      <c r="P214" s="8">
        <f t="shared" si="15"/>
        <v>28</v>
      </c>
      <c r="Q214" s="8">
        <f>IF(Orders[[#This Row],[Shipping Status]]="Delivered",P214-O214,"")</f>
        <v>25</v>
      </c>
      <c r="R214" t="str" cm="1">
        <f t="array" ref="R214">_xlfn.XLOOKUP(Orders[[#This Row],[employeeID]],Employees[[#All],[employeeID]],Employees[[#All],[employeeName]],,0)</f>
        <v>Laura Callahan</v>
      </c>
      <c r="S214" t="str" cm="1">
        <f t="array" ref="S214">_xlfn.XLOOKUP(Orders[[#This Row],[customerID]],Customers[[#All],[customerID]],Customers[[#All],[companyName]],,0)</f>
        <v>Folk och fä HB</v>
      </c>
      <c r="T214" t="str" cm="1">
        <f t="array" ref="T214">_xlfn.XLOOKUP(Orders[[#This Row],[shipperID]],Shippers[[#All],[shipperID]],Shippers[[#All],[companyName]],,0)</f>
        <v>Speedy Express</v>
      </c>
      <c r="U214" t="str">
        <f>IF(ISBLANK(Orders[[#This Row],[shippedDate]]),"Pending","Delivered")</f>
        <v>Delivered</v>
      </c>
    </row>
    <row r="215" spans="1:21" x14ac:dyDescent="0.25">
      <c r="A215">
        <v>10461</v>
      </c>
      <c r="B215" t="s">
        <v>36</v>
      </c>
      <c r="C215">
        <v>1</v>
      </c>
      <c r="D215" s="1">
        <v>41698</v>
      </c>
      <c r="E215" s="1">
        <v>41726</v>
      </c>
      <c r="F215" s="1">
        <v>41703</v>
      </c>
      <c r="G215">
        <v>3</v>
      </c>
      <c r="H215">
        <v>148.61000000000001</v>
      </c>
      <c r="I215">
        <f>SUMIFS(order_details!$G$1:$G$2156,order_details!$A$1:$A$2156,orders!A215)</f>
        <v>1538.7</v>
      </c>
      <c r="J215">
        <f t="shared" si="12"/>
        <v>1687.31</v>
      </c>
      <c r="K215" t="str">
        <f t="shared" si="13"/>
        <v>Feb</v>
      </c>
      <c r="L215" t="str">
        <f t="shared" si="14"/>
        <v>Fri</v>
      </c>
      <c r="M215" t="str">
        <f>IF(Orders[[#This Row],[Shipping Status]]="Delivered",TEXT(F215,"mmm"),"")</f>
        <v>Mar</v>
      </c>
      <c r="N215" t="str">
        <f>IF(Orders[[#This Row],[Shipping Status]]="Delivered",TEXT(F215,"ddd"),"")</f>
        <v>Wed</v>
      </c>
      <c r="O215" s="8">
        <f>IF(Orders[[#This Row],[Shipping Status]]="Delivered",DATEDIF(D215,F215,"d"),"")</f>
        <v>5</v>
      </c>
      <c r="P215" s="8">
        <f t="shared" si="15"/>
        <v>28</v>
      </c>
      <c r="Q215" s="8">
        <f>IF(Orders[[#This Row],[Shipping Status]]="Delivered",P215-O215,"")</f>
        <v>23</v>
      </c>
      <c r="R215" t="str" cm="1">
        <f t="array" ref="R215">_xlfn.XLOOKUP(Orders[[#This Row],[employeeID]],Employees[[#All],[employeeID]],Employees[[#All],[employeeName]],,0)</f>
        <v>Nancy Davolio</v>
      </c>
      <c r="S215" t="str" cm="1">
        <f t="array" ref="S215">_xlfn.XLOOKUP(Orders[[#This Row],[customerID]],Customers[[#All],[customerID]],Customers[[#All],[companyName]],,0)</f>
        <v>LILA-Supermercado</v>
      </c>
      <c r="T215" t="str" cm="1">
        <f t="array" ref="T215">_xlfn.XLOOKUP(Orders[[#This Row],[shipperID]],Shippers[[#All],[shipperID]],Shippers[[#All],[companyName]],,0)</f>
        <v>Federal Shipping</v>
      </c>
      <c r="U215" t="str">
        <f>IF(ISBLANK(Orders[[#This Row],[shippedDate]]),"Pending","Delivered")</f>
        <v>Delivered</v>
      </c>
    </row>
    <row r="216" spans="1:21" x14ac:dyDescent="0.25">
      <c r="A216">
        <v>10462</v>
      </c>
      <c r="B216" t="s">
        <v>80</v>
      </c>
      <c r="C216">
        <v>2</v>
      </c>
      <c r="D216" s="1">
        <v>41701</v>
      </c>
      <c r="E216" s="1">
        <v>41729</v>
      </c>
      <c r="F216" s="1">
        <v>41716</v>
      </c>
      <c r="G216">
        <v>1</v>
      </c>
      <c r="H216">
        <v>6.17</v>
      </c>
      <c r="I216">
        <f>SUMIFS(order_details!$G$1:$G$2156,order_details!$A$1:$A$2156,orders!A216)</f>
        <v>156.00000000000003</v>
      </c>
      <c r="J216">
        <f t="shared" si="12"/>
        <v>162.17000000000002</v>
      </c>
      <c r="K216" t="str">
        <f t="shared" si="13"/>
        <v>Mar</v>
      </c>
      <c r="L216" t="str">
        <f t="shared" si="14"/>
        <v>Mon</v>
      </c>
      <c r="M216" t="str">
        <f>IF(Orders[[#This Row],[Shipping Status]]="Delivered",TEXT(F216,"mmm"),"")</f>
        <v>Mar</v>
      </c>
      <c r="N216" t="str">
        <f>IF(Orders[[#This Row],[Shipping Status]]="Delivered",TEXT(F216,"ddd"),"")</f>
        <v>Tue</v>
      </c>
      <c r="O216" s="8">
        <f>IF(Orders[[#This Row],[Shipping Status]]="Delivered",DATEDIF(D216,F216,"d"),"")</f>
        <v>15</v>
      </c>
      <c r="P216" s="8">
        <f t="shared" si="15"/>
        <v>28</v>
      </c>
      <c r="Q216" s="8">
        <f>IF(Orders[[#This Row],[Shipping Status]]="Delivered",P216-O216,"")</f>
        <v>13</v>
      </c>
      <c r="R216" t="str" cm="1">
        <f t="array" ref="R216">_xlfn.XLOOKUP(Orders[[#This Row],[employeeID]],Employees[[#All],[employeeID]],Employees[[#All],[employeeName]],,0)</f>
        <v>Andrew Fuller</v>
      </c>
      <c r="S216" t="str" cm="1">
        <f t="array" ref="S216">_xlfn.XLOOKUP(Orders[[#This Row],[customerID]],Customers[[#All],[customerID]],Customers[[#All],[companyName]],,0)</f>
        <v>Consolidated Holdings</v>
      </c>
      <c r="T216" t="str" cm="1">
        <f t="array" ref="T216">_xlfn.XLOOKUP(Orders[[#This Row],[shipperID]],Shippers[[#All],[shipperID]],Shippers[[#All],[companyName]],,0)</f>
        <v>Speedy Express</v>
      </c>
      <c r="U216" t="str">
        <f>IF(ISBLANK(Orders[[#This Row],[shippedDate]]),"Pending","Delivered")</f>
        <v>Delivered</v>
      </c>
    </row>
    <row r="217" spans="1:21" x14ac:dyDescent="0.25">
      <c r="A217">
        <v>10463</v>
      </c>
      <c r="B217" t="s">
        <v>12</v>
      </c>
      <c r="C217">
        <v>5</v>
      </c>
      <c r="D217" s="1">
        <v>41702</v>
      </c>
      <c r="E217" s="1">
        <v>41730</v>
      </c>
      <c r="F217" s="1">
        <v>41704</v>
      </c>
      <c r="G217">
        <v>3</v>
      </c>
      <c r="H217">
        <v>14.78</v>
      </c>
      <c r="I217">
        <f>SUMIFS(order_details!$G$1:$G$2156,order_details!$A$1:$A$2156,orders!A217)</f>
        <v>713.3</v>
      </c>
      <c r="J217">
        <f t="shared" si="12"/>
        <v>728.07999999999993</v>
      </c>
      <c r="K217" t="str">
        <f t="shared" si="13"/>
        <v>Mar</v>
      </c>
      <c r="L217" t="str">
        <f t="shared" si="14"/>
        <v>Tue</v>
      </c>
      <c r="M217" t="str">
        <f>IF(Orders[[#This Row],[Shipping Status]]="Delivered",TEXT(F217,"mmm"),"")</f>
        <v>Mar</v>
      </c>
      <c r="N217" t="str">
        <f>IF(Orders[[#This Row],[Shipping Status]]="Delivered",TEXT(F217,"ddd"),"")</f>
        <v>Thu</v>
      </c>
      <c r="O217" s="8">
        <f>IF(Orders[[#This Row],[Shipping Status]]="Delivered",DATEDIF(D217,F217,"d"),"")</f>
        <v>2</v>
      </c>
      <c r="P217" s="8">
        <f t="shared" si="15"/>
        <v>28</v>
      </c>
      <c r="Q217" s="8">
        <f>IF(Orders[[#This Row],[Shipping Status]]="Delivered",P217-O217,"")</f>
        <v>26</v>
      </c>
      <c r="R217" t="str" cm="1">
        <f t="array" ref="R217">_xlfn.XLOOKUP(Orders[[#This Row],[employeeID]],Employees[[#All],[employeeID]],Employees[[#All],[employeeName]],,0)</f>
        <v>Steven Buchanan</v>
      </c>
      <c r="S217" t="str" cm="1">
        <f t="array" ref="S217">_xlfn.XLOOKUP(Orders[[#This Row],[customerID]],Customers[[#All],[customerID]],Customers[[#All],[companyName]],,0)</f>
        <v>Suprêmes délices</v>
      </c>
      <c r="T217" t="str" cm="1">
        <f t="array" ref="T217">_xlfn.XLOOKUP(Orders[[#This Row],[shipperID]],Shippers[[#All],[shipperID]],Shippers[[#All],[companyName]],,0)</f>
        <v>Federal Shipping</v>
      </c>
      <c r="U217" t="str">
        <f>IF(ISBLANK(Orders[[#This Row],[shippedDate]]),"Pending","Delivered")</f>
        <v>Delivered</v>
      </c>
    </row>
    <row r="218" spans="1:21" x14ac:dyDescent="0.25">
      <c r="A218">
        <v>10464</v>
      </c>
      <c r="B218" t="s">
        <v>55</v>
      </c>
      <c r="C218">
        <v>4</v>
      </c>
      <c r="D218" s="1">
        <v>41702</v>
      </c>
      <c r="E218" s="1">
        <v>41730</v>
      </c>
      <c r="F218" s="1">
        <v>41712</v>
      </c>
      <c r="G218">
        <v>2</v>
      </c>
      <c r="H218">
        <v>89</v>
      </c>
      <c r="I218">
        <f>SUMIFS(order_details!$G$1:$G$2156,order_details!$A$1:$A$2156,orders!A218)</f>
        <v>1609.28</v>
      </c>
      <c r="J218">
        <f t="shared" si="12"/>
        <v>1698.28</v>
      </c>
      <c r="K218" t="str">
        <f t="shared" si="13"/>
        <v>Mar</v>
      </c>
      <c r="L218" t="str">
        <f t="shared" si="14"/>
        <v>Tue</v>
      </c>
      <c r="M218" t="str">
        <f>IF(Orders[[#This Row],[Shipping Status]]="Delivered",TEXT(F218,"mmm"),"")</f>
        <v>Mar</v>
      </c>
      <c r="N218" t="str">
        <f>IF(Orders[[#This Row],[Shipping Status]]="Delivered",TEXT(F218,"ddd"),"")</f>
        <v>Fri</v>
      </c>
      <c r="O218" s="8">
        <f>IF(Orders[[#This Row],[Shipping Status]]="Delivered",DATEDIF(D218,F218,"d"),"")</f>
        <v>10</v>
      </c>
      <c r="P218" s="8">
        <f t="shared" si="15"/>
        <v>28</v>
      </c>
      <c r="Q218" s="8">
        <f>IF(Orders[[#This Row],[Shipping Status]]="Delivered",P218-O218,"")</f>
        <v>18</v>
      </c>
      <c r="R218" t="str" cm="1">
        <f t="array" ref="R218">_xlfn.XLOOKUP(Orders[[#This Row],[employeeID]],Employees[[#All],[employeeID]],Employees[[#All],[employeeName]],,0)</f>
        <v>Margaret Peacock</v>
      </c>
      <c r="S218" t="str" cm="1">
        <f t="array" ref="S218">_xlfn.XLOOKUP(Orders[[#This Row],[customerID]],Customers[[#All],[customerID]],Customers[[#All],[companyName]],,0)</f>
        <v>Furia Bacalhau e Frutos do Mar</v>
      </c>
      <c r="T218" t="str" cm="1">
        <f t="array" ref="T218">_xlfn.XLOOKUP(Orders[[#This Row],[shipperID]],Shippers[[#All],[shipperID]],Shippers[[#All],[companyName]],,0)</f>
        <v>United Package</v>
      </c>
      <c r="U218" t="str">
        <f>IF(ISBLANK(Orders[[#This Row],[shippedDate]]),"Pending","Delivered")</f>
        <v>Delivered</v>
      </c>
    </row>
    <row r="219" spans="1:21" x14ac:dyDescent="0.25">
      <c r="A219">
        <v>10465</v>
      </c>
      <c r="B219" t="s">
        <v>69</v>
      </c>
      <c r="C219">
        <v>1</v>
      </c>
      <c r="D219" s="1">
        <v>41703</v>
      </c>
      <c r="E219" s="1">
        <v>41731</v>
      </c>
      <c r="F219" s="1">
        <v>41712</v>
      </c>
      <c r="G219">
        <v>3</v>
      </c>
      <c r="H219">
        <v>145.04</v>
      </c>
      <c r="I219">
        <f>SUMIFS(order_details!$G$1:$G$2156,order_details!$A$1:$A$2156,orders!A219)</f>
        <v>2518</v>
      </c>
      <c r="J219">
        <f t="shared" si="12"/>
        <v>2663.04</v>
      </c>
      <c r="K219" t="str">
        <f t="shared" si="13"/>
        <v>Mar</v>
      </c>
      <c r="L219" t="str">
        <f t="shared" si="14"/>
        <v>Wed</v>
      </c>
      <c r="M219" t="str">
        <f>IF(Orders[[#This Row],[Shipping Status]]="Delivered",TEXT(F219,"mmm"),"")</f>
        <v>Mar</v>
      </c>
      <c r="N219" t="str">
        <f>IF(Orders[[#This Row],[Shipping Status]]="Delivered",TEXT(F219,"ddd"),"")</f>
        <v>Fri</v>
      </c>
      <c r="O219" s="8">
        <f>IF(Orders[[#This Row],[Shipping Status]]="Delivered",DATEDIF(D219,F219,"d"),"")</f>
        <v>9</v>
      </c>
      <c r="P219" s="8">
        <f t="shared" si="15"/>
        <v>28</v>
      </c>
      <c r="Q219" s="8">
        <f>IF(Orders[[#This Row],[Shipping Status]]="Delivered",P219-O219,"")</f>
        <v>19</v>
      </c>
      <c r="R219" t="str" cm="1">
        <f t="array" ref="R219">_xlfn.XLOOKUP(Orders[[#This Row],[employeeID]],Employees[[#All],[employeeID]],Employees[[#All],[employeeName]],,0)</f>
        <v>Nancy Davolio</v>
      </c>
      <c r="S219" t="str" cm="1">
        <f t="array" ref="S219">_xlfn.XLOOKUP(Orders[[#This Row],[customerID]],Customers[[#All],[customerID]],Customers[[#All],[companyName]],,0)</f>
        <v>Vaffeljernet</v>
      </c>
      <c r="T219" t="str" cm="1">
        <f t="array" ref="T219">_xlfn.XLOOKUP(Orders[[#This Row],[shipperID]],Shippers[[#All],[shipperID]],Shippers[[#All],[companyName]],,0)</f>
        <v>Federal Shipping</v>
      </c>
      <c r="U219" t="str">
        <f>IF(ISBLANK(Orders[[#This Row],[shippedDate]]),"Pending","Delivered")</f>
        <v>Delivered</v>
      </c>
    </row>
    <row r="220" spans="1:21" x14ac:dyDescent="0.25">
      <c r="A220">
        <v>10466</v>
      </c>
      <c r="B220" t="s">
        <v>40</v>
      </c>
      <c r="C220">
        <v>4</v>
      </c>
      <c r="D220" s="1">
        <v>41704</v>
      </c>
      <c r="E220" s="1">
        <v>41732</v>
      </c>
      <c r="F220" s="1">
        <v>41711</v>
      </c>
      <c r="G220">
        <v>1</v>
      </c>
      <c r="H220">
        <v>11.93</v>
      </c>
      <c r="I220">
        <f>SUMIFS(order_details!$G$1:$G$2156,order_details!$A$1:$A$2156,orders!A220)</f>
        <v>216</v>
      </c>
      <c r="J220">
        <f t="shared" si="12"/>
        <v>227.93</v>
      </c>
      <c r="K220" t="str">
        <f t="shared" si="13"/>
        <v>Mar</v>
      </c>
      <c r="L220" t="str">
        <f t="shared" si="14"/>
        <v>Thu</v>
      </c>
      <c r="M220" t="str">
        <f>IF(Orders[[#This Row],[Shipping Status]]="Delivered",TEXT(F220,"mmm"),"")</f>
        <v>Mar</v>
      </c>
      <c r="N220" t="str">
        <f>IF(Orders[[#This Row],[Shipping Status]]="Delivered",TEXT(F220,"ddd"),"")</f>
        <v>Thu</v>
      </c>
      <c r="O220" s="8">
        <f>IF(Orders[[#This Row],[Shipping Status]]="Delivered",DATEDIF(D220,F220,"d"),"")</f>
        <v>7</v>
      </c>
      <c r="P220" s="8">
        <f t="shared" si="15"/>
        <v>28</v>
      </c>
      <c r="Q220" s="8">
        <f>IF(Orders[[#This Row],[Shipping Status]]="Delivered",P220-O220,"")</f>
        <v>21</v>
      </c>
      <c r="R220" t="str" cm="1">
        <f t="array" ref="R220">_xlfn.XLOOKUP(Orders[[#This Row],[employeeID]],Employees[[#All],[employeeID]],Employees[[#All],[employeeName]],,0)</f>
        <v>Margaret Peacock</v>
      </c>
      <c r="S220" t="str" cm="1">
        <f t="array" ref="S220">_xlfn.XLOOKUP(Orders[[#This Row],[customerID]],Customers[[#All],[customerID]],Customers[[#All],[companyName]],,0)</f>
        <v>Comércio Mineiro</v>
      </c>
      <c r="T220" t="str" cm="1">
        <f t="array" ref="T220">_xlfn.XLOOKUP(Orders[[#This Row],[shipperID]],Shippers[[#All],[shipperID]],Shippers[[#All],[companyName]],,0)</f>
        <v>Speedy Express</v>
      </c>
      <c r="U220" t="str">
        <f>IF(ISBLANK(Orders[[#This Row],[shippedDate]]),"Pending","Delivered")</f>
        <v>Delivered</v>
      </c>
    </row>
    <row r="221" spans="1:21" x14ac:dyDescent="0.25">
      <c r="A221">
        <v>10467</v>
      </c>
      <c r="B221" t="s">
        <v>30</v>
      </c>
      <c r="C221">
        <v>8</v>
      </c>
      <c r="D221" s="1">
        <v>41704</v>
      </c>
      <c r="E221" s="1">
        <v>41732</v>
      </c>
      <c r="F221" s="1">
        <v>41709</v>
      </c>
      <c r="G221">
        <v>2</v>
      </c>
      <c r="H221">
        <v>4.93</v>
      </c>
      <c r="I221">
        <f>SUMIFS(order_details!$G$1:$G$2156,order_details!$A$1:$A$2156,orders!A221)</f>
        <v>235.2</v>
      </c>
      <c r="J221">
        <f t="shared" si="12"/>
        <v>240.13</v>
      </c>
      <c r="K221" t="str">
        <f t="shared" si="13"/>
        <v>Mar</v>
      </c>
      <c r="L221" t="str">
        <f t="shared" si="14"/>
        <v>Thu</v>
      </c>
      <c r="M221" t="str">
        <f>IF(Orders[[#This Row],[Shipping Status]]="Delivered",TEXT(F221,"mmm"),"")</f>
        <v>Mar</v>
      </c>
      <c r="N221" t="str">
        <f>IF(Orders[[#This Row],[Shipping Status]]="Delivered",TEXT(F221,"ddd"),"")</f>
        <v>Tue</v>
      </c>
      <c r="O221" s="8">
        <f>IF(Orders[[#This Row],[Shipping Status]]="Delivered",DATEDIF(D221,F221,"d"),"")</f>
        <v>5</v>
      </c>
      <c r="P221" s="8">
        <f t="shared" si="15"/>
        <v>28</v>
      </c>
      <c r="Q221" s="8">
        <f>IF(Orders[[#This Row],[Shipping Status]]="Delivered",P221-O221,"")</f>
        <v>23</v>
      </c>
      <c r="R221" t="str" cm="1">
        <f t="array" ref="R221">_xlfn.XLOOKUP(Orders[[#This Row],[employeeID]],Employees[[#All],[employeeID]],Employees[[#All],[employeeName]],,0)</f>
        <v>Laura Callahan</v>
      </c>
      <c r="S221" t="str" cm="1">
        <f t="array" ref="S221">_xlfn.XLOOKUP(Orders[[#This Row],[customerID]],Customers[[#All],[customerID]],Customers[[#All],[companyName]],,0)</f>
        <v>Magazzini Alimentari Riuniti</v>
      </c>
      <c r="T221" t="str" cm="1">
        <f t="array" ref="T221">_xlfn.XLOOKUP(Orders[[#This Row],[shipperID]],Shippers[[#All],[shipperID]],Shippers[[#All],[companyName]],,0)</f>
        <v>United Package</v>
      </c>
      <c r="U221" t="str">
        <f>IF(ISBLANK(Orders[[#This Row],[shippedDate]]),"Pending","Delivered")</f>
        <v>Delivered</v>
      </c>
    </row>
    <row r="222" spans="1:21" x14ac:dyDescent="0.25">
      <c r="A222">
        <v>10468</v>
      </c>
      <c r="B222" t="s">
        <v>52</v>
      </c>
      <c r="C222">
        <v>3</v>
      </c>
      <c r="D222" s="1">
        <v>41705</v>
      </c>
      <c r="E222" s="1">
        <v>41733</v>
      </c>
      <c r="F222" s="1">
        <v>41710</v>
      </c>
      <c r="G222">
        <v>3</v>
      </c>
      <c r="H222">
        <v>44.12</v>
      </c>
      <c r="I222">
        <f>SUMIFS(order_details!$G$1:$G$2156,order_details!$A$1:$A$2156,orders!A222)</f>
        <v>717.6</v>
      </c>
      <c r="J222">
        <f t="shared" si="12"/>
        <v>761.72</v>
      </c>
      <c r="K222" t="str">
        <f t="shared" si="13"/>
        <v>Mar</v>
      </c>
      <c r="L222" t="str">
        <f t="shared" si="14"/>
        <v>Fri</v>
      </c>
      <c r="M222" t="str">
        <f>IF(Orders[[#This Row],[Shipping Status]]="Delivered",TEXT(F222,"mmm"),"")</f>
        <v>Mar</v>
      </c>
      <c r="N222" t="str">
        <f>IF(Orders[[#This Row],[Shipping Status]]="Delivered",TEXT(F222,"ddd"),"")</f>
        <v>Wed</v>
      </c>
      <c r="O222" s="8">
        <f>IF(Orders[[#This Row],[Shipping Status]]="Delivered",DATEDIF(D222,F222,"d"),"")</f>
        <v>5</v>
      </c>
      <c r="P222" s="8">
        <f t="shared" si="15"/>
        <v>28</v>
      </c>
      <c r="Q222" s="8">
        <f>IF(Orders[[#This Row],[Shipping Status]]="Delivered",P222-O222,"")</f>
        <v>23</v>
      </c>
      <c r="R222" t="str" cm="1">
        <f t="array" ref="R222">_xlfn.XLOOKUP(Orders[[#This Row],[employeeID]],Employees[[#All],[employeeID]],Employees[[#All],[employeeName]],,0)</f>
        <v>Janet Leverling</v>
      </c>
      <c r="S222" t="str" cm="1">
        <f t="array" ref="S222">_xlfn.XLOOKUP(Orders[[#This Row],[customerID]],Customers[[#All],[customerID]],Customers[[#All],[companyName]],,0)</f>
        <v>Königlich Essen</v>
      </c>
      <c r="T222" t="str" cm="1">
        <f t="array" ref="T222">_xlfn.XLOOKUP(Orders[[#This Row],[shipperID]],Shippers[[#All],[shipperID]],Shippers[[#All],[companyName]],,0)</f>
        <v>Federal Shipping</v>
      </c>
      <c r="U222" t="str">
        <f>IF(ISBLANK(Orders[[#This Row],[shippedDate]]),"Pending","Delivered")</f>
        <v>Delivered</v>
      </c>
    </row>
    <row r="223" spans="1:21" x14ac:dyDescent="0.25">
      <c r="A223">
        <v>10469</v>
      </c>
      <c r="B223" t="s">
        <v>27</v>
      </c>
      <c r="C223">
        <v>1</v>
      </c>
      <c r="D223" s="1">
        <v>41708</v>
      </c>
      <c r="E223" s="1">
        <v>41736</v>
      </c>
      <c r="F223" s="1">
        <v>41712</v>
      </c>
      <c r="G223">
        <v>1</v>
      </c>
      <c r="H223">
        <v>60.18</v>
      </c>
      <c r="I223">
        <f>SUMIFS(order_details!$G$1:$G$2156,order_details!$A$1:$A$2156,orders!A223)</f>
        <v>956.67499999999995</v>
      </c>
      <c r="J223">
        <f t="shared" si="12"/>
        <v>1016.8549999999999</v>
      </c>
      <c r="K223" t="str">
        <f t="shared" si="13"/>
        <v>Mar</v>
      </c>
      <c r="L223" t="str">
        <f t="shared" si="14"/>
        <v>Mon</v>
      </c>
      <c r="M223" t="str">
        <f>IF(Orders[[#This Row],[Shipping Status]]="Delivered",TEXT(F223,"mmm"),"")</f>
        <v>Mar</v>
      </c>
      <c r="N223" t="str">
        <f>IF(Orders[[#This Row],[Shipping Status]]="Delivered",TEXT(F223,"ddd"),"")</f>
        <v>Fri</v>
      </c>
      <c r="O223" s="8">
        <f>IF(Orders[[#This Row],[Shipping Status]]="Delivered",DATEDIF(D223,F223,"d"),"")</f>
        <v>4</v>
      </c>
      <c r="P223" s="8">
        <f t="shared" si="15"/>
        <v>28</v>
      </c>
      <c r="Q223" s="8">
        <f>IF(Orders[[#This Row],[Shipping Status]]="Delivered",P223-O223,"")</f>
        <v>24</v>
      </c>
      <c r="R223" t="str" cm="1">
        <f t="array" ref="R223">_xlfn.XLOOKUP(Orders[[#This Row],[employeeID]],Employees[[#All],[employeeID]],Employees[[#All],[employeeName]],,0)</f>
        <v>Nancy Davolio</v>
      </c>
      <c r="S223" t="str" cm="1">
        <f t="array" ref="S223">_xlfn.XLOOKUP(Orders[[#This Row],[customerID]],Customers[[#All],[customerID]],Customers[[#All],[companyName]],,0)</f>
        <v>White Clover Markets</v>
      </c>
      <c r="T223" t="str" cm="1">
        <f t="array" ref="T223">_xlfn.XLOOKUP(Orders[[#This Row],[shipperID]],Shippers[[#All],[shipperID]],Shippers[[#All],[companyName]],,0)</f>
        <v>Speedy Express</v>
      </c>
      <c r="U223" t="str">
        <f>IF(ISBLANK(Orders[[#This Row],[shippedDate]]),"Pending","Delivered")</f>
        <v>Delivered</v>
      </c>
    </row>
    <row r="224" spans="1:21" x14ac:dyDescent="0.25">
      <c r="A224">
        <v>10470</v>
      </c>
      <c r="B224" t="s">
        <v>56</v>
      </c>
      <c r="C224">
        <v>4</v>
      </c>
      <c r="D224" s="1">
        <v>41709</v>
      </c>
      <c r="E224" s="1">
        <v>41737</v>
      </c>
      <c r="F224" s="1">
        <v>41712</v>
      </c>
      <c r="G224">
        <v>2</v>
      </c>
      <c r="H224">
        <v>64.56</v>
      </c>
      <c r="I224">
        <f>SUMIFS(order_details!$G$1:$G$2156,order_details!$A$1:$A$2156,orders!A224)</f>
        <v>1820.8</v>
      </c>
      <c r="J224">
        <f t="shared" si="12"/>
        <v>1885.36</v>
      </c>
      <c r="K224" t="str">
        <f t="shared" si="13"/>
        <v>Mar</v>
      </c>
      <c r="L224" t="str">
        <f t="shared" si="14"/>
        <v>Tue</v>
      </c>
      <c r="M224" t="str">
        <f>IF(Orders[[#This Row],[Shipping Status]]="Delivered",TEXT(F224,"mmm"),"")</f>
        <v>Mar</v>
      </c>
      <c r="N224" t="str">
        <f>IF(Orders[[#This Row],[Shipping Status]]="Delivered",TEXT(F224,"ddd"),"")</f>
        <v>Fri</v>
      </c>
      <c r="O224" s="8">
        <f>IF(Orders[[#This Row],[Shipping Status]]="Delivered",DATEDIF(D224,F224,"d"),"")</f>
        <v>3</v>
      </c>
      <c r="P224" s="8">
        <f t="shared" si="15"/>
        <v>28</v>
      </c>
      <c r="Q224" s="8">
        <f>IF(Orders[[#This Row],[Shipping Status]]="Delivered",P224-O224,"")</f>
        <v>25</v>
      </c>
      <c r="R224" t="str" cm="1">
        <f t="array" ref="R224">_xlfn.XLOOKUP(Orders[[#This Row],[employeeID]],Employees[[#All],[employeeID]],Employees[[#All],[employeeName]],,0)</f>
        <v>Margaret Peacock</v>
      </c>
      <c r="S224" t="str" cm="1">
        <f t="array" ref="S224">_xlfn.XLOOKUP(Orders[[#This Row],[customerID]],Customers[[#All],[customerID]],Customers[[#All],[companyName]],,0)</f>
        <v>Bon app'</v>
      </c>
      <c r="T224" t="str" cm="1">
        <f t="array" ref="T224">_xlfn.XLOOKUP(Orders[[#This Row],[shipperID]],Shippers[[#All],[shipperID]],Shippers[[#All],[companyName]],,0)</f>
        <v>United Package</v>
      </c>
      <c r="U224" t="str">
        <f>IF(ISBLANK(Orders[[#This Row],[shippedDate]]),"Pending","Delivered")</f>
        <v>Delivered</v>
      </c>
    </row>
    <row r="225" spans="1:21" x14ac:dyDescent="0.25">
      <c r="A225">
        <v>10471</v>
      </c>
      <c r="B225" t="s">
        <v>39</v>
      </c>
      <c r="C225">
        <v>2</v>
      </c>
      <c r="D225" s="1">
        <v>41709</v>
      </c>
      <c r="E225" s="1">
        <v>41737</v>
      </c>
      <c r="F225" s="1">
        <v>41716</v>
      </c>
      <c r="G225">
        <v>3</v>
      </c>
      <c r="H225">
        <v>45.59</v>
      </c>
      <c r="I225">
        <f>SUMIFS(order_details!$G$1:$G$2156,order_details!$A$1:$A$2156,orders!A225)</f>
        <v>1328</v>
      </c>
      <c r="J225">
        <f t="shared" si="12"/>
        <v>1373.59</v>
      </c>
      <c r="K225" t="str">
        <f t="shared" si="13"/>
        <v>Mar</v>
      </c>
      <c r="L225" t="str">
        <f t="shared" si="14"/>
        <v>Tue</v>
      </c>
      <c r="M225" t="str">
        <f>IF(Orders[[#This Row],[Shipping Status]]="Delivered",TEXT(F225,"mmm"),"")</f>
        <v>Mar</v>
      </c>
      <c r="N225" t="str">
        <f>IF(Orders[[#This Row],[Shipping Status]]="Delivered",TEXT(F225,"ddd"),"")</f>
        <v>Tue</v>
      </c>
      <c r="O225" s="8">
        <f>IF(Orders[[#This Row],[Shipping Status]]="Delivered",DATEDIF(D225,F225,"d"),"")</f>
        <v>7</v>
      </c>
      <c r="P225" s="8">
        <f t="shared" si="15"/>
        <v>28</v>
      </c>
      <c r="Q225" s="8">
        <f>IF(Orders[[#This Row],[Shipping Status]]="Delivered",P225-O225,"")</f>
        <v>21</v>
      </c>
      <c r="R225" t="str" cm="1">
        <f t="array" ref="R225">_xlfn.XLOOKUP(Orders[[#This Row],[employeeID]],Employees[[#All],[employeeID]],Employees[[#All],[employeeName]],,0)</f>
        <v>Andrew Fuller</v>
      </c>
      <c r="S225" t="str" cm="1">
        <f t="array" ref="S225">_xlfn.XLOOKUP(Orders[[#This Row],[customerID]],Customers[[#All],[customerID]],Customers[[#All],[companyName]],,0)</f>
        <v>B's Beverages</v>
      </c>
      <c r="T225" t="str" cm="1">
        <f t="array" ref="T225">_xlfn.XLOOKUP(Orders[[#This Row],[shipperID]],Shippers[[#All],[shipperID]],Shippers[[#All],[companyName]],,0)</f>
        <v>Federal Shipping</v>
      </c>
      <c r="U225" t="str">
        <f>IF(ISBLANK(Orders[[#This Row],[shippedDate]]),"Pending","Delivered")</f>
        <v>Delivered</v>
      </c>
    </row>
    <row r="226" spans="1:21" x14ac:dyDescent="0.25">
      <c r="A226">
        <v>10472</v>
      </c>
      <c r="B226" t="s">
        <v>64</v>
      </c>
      <c r="C226">
        <v>8</v>
      </c>
      <c r="D226" s="1">
        <v>41710</v>
      </c>
      <c r="E226" s="1">
        <v>41738</v>
      </c>
      <c r="F226" s="1">
        <v>41717</v>
      </c>
      <c r="G226">
        <v>1</v>
      </c>
      <c r="H226">
        <v>4.2</v>
      </c>
      <c r="I226">
        <f>SUMIFS(order_details!$G$1:$G$2156,order_details!$A$1:$A$2156,orders!A226)</f>
        <v>1036.8</v>
      </c>
      <c r="J226">
        <f t="shared" si="12"/>
        <v>1041</v>
      </c>
      <c r="K226" t="str">
        <f t="shared" si="13"/>
        <v>Mar</v>
      </c>
      <c r="L226" t="str">
        <f t="shared" si="14"/>
        <v>Wed</v>
      </c>
      <c r="M226" t="str">
        <f>IF(Orders[[#This Row],[Shipping Status]]="Delivered",TEXT(F226,"mmm"),"")</f>
        <v>Mar</v>
      </c>
      <c r="N226" t="str">
        <f>IF(Orders[[#This Row],[Shipping Status]]="Delivered",TEXT(F226,"ddd"),"")</f>
        <v>Wed</v>
      </c>
      <c r="O226" s="8">
        <f>IF(Orders[[#This Row],[Shipping Status]]="Delivered",DATEDIF(D226,F226,"d"),"")</f>
        <v>7</v>
      </c>
      <c r="P226" s="8">
        <f t="shared" si="15"/>
        <v>28</v>
      </c>
      <c r="Q226" s="8">
        <f>IF(Orders[[#This Row],[Shipping Status]]="Delivered",P226-O226,"")</f>
        <v>21</v>
      </c>
      <c r="R226" t="str" cm="1">
        <f t="array" ref="R226">_xlfn.XLOOKUP(Orders[[#This Row],[employeeID]],Employees[[#All],[employeeID]],Employees[[#All],[employeeName]],,0)</f>
        <v>Laura Callahan</v>
      </c>
      <c r="S226" t="str" cm="1">
        <f t="array" ref="S226">_xlfn.XLOOKUP(Orders[[#This Row],[customerID]],Customers[[#All],[customerID]],Customers[[#All],[companyName]],,0)</f>
        <v>Seven Seas Imports</v>
      </c>
      <c r="T226" t="str" cm="1">
        <f t="array" ref="T226">_xlfn.XLOOKUP(Orders[[#This Row],[shipperID]],Shippers[[#All],[shipperID]],Shippers[[#All],[companyName]],,0)</f>
        <v>Speedy Express</v>
      </c>
      <c r="U226" t="str">
        <f>IF(ISBLANK(Orders[[#This Row],[shippedDate]]),"Pending","Delivered")</f>
        <v>Delivered</v>
      </c>
    </row>
    <row r="227" spans="1:21" x14ac:dyDescent="0.25">
      <c r="A227">
        <v>10473</v>
      </c>
      <c r="B227" t="s">
        <v>50</v>
      </c>
      <c r="C227">
        <v>1</v>
      </c>
      <c r="D227" s="1">
        <v>41711</v>
      </c>
      <c r="E227" s="1">
        <v>41725</v>
      </c>
      <c r="F227" s="1">
        <v>41719</v>
      </c>
      <c r="G227">
        <v>3</v>
      </c>
      <c r="H227">
        <v>16.37</v>
      </c>
      <c r="I227">
        <f>SUMIFS(order_details!$G$1:$G$2156,order_details!$A$1:$A$2156,orders!A227)</f>
        <v>230.39999999999998</v>
      </c>
      <c r="J227">
        <f t="shared" si="12"/>
        <v>246.76999999999998</v>
      </c>
      <c r="K227" t="str">
        <f t="shared" si="13"/>
        <v>Mar</v>
      </c>
      <c r="L227" t="str">
        <f t="shared" si="14"/>
        <v>Thu</v>
      </c>
      <c r="M227" t="str">
        <f>IF(Orders[[#This Row],[Shipping Status]]="Delivered",TEXT(F227,"mmm"),"")</f>
        <v>Mar</v>
      </c>
      <c r="N227" t="str">
        <f>IF(Orders[[#This Row],[Shipping Status]]="Delivered",TEXT(F227,"ddd"),"")</f>
        <v>Fri</v>
      </c>
      <c r="O227" s="8">
        <f>IF(Orders[[#This Row],[Shipping Status]]="Delivered",DATEDIF(D227,F227,"d"),"")</f>
        <v>8</v>
      </c>
      <c r="P227" s="8">
        <f t="shared" si="15"/>
        <v>14</v>
      </c>
      <c r="Q227" s="8">
        <f>IF(Orders[[#This Row],[Shipping Status]]="Delivered",P227-O227,"")</f>
        <v>6</v>
      </c>
      <c r="R227" t="str" cm="1">
        <f t="array" ref="R227">_xlfn.XLOOKUP(Orders[[#This Row],[employeeID]],Employees[[#All],[employeeID]],Employees[[#All],[employeeName]],,0)</f>
        <v>Nancy Davolio</v>
      </c>
      <c r="S227" t="str" cm="1">
        <f t="array" ref="S227">_xlfn.XLOOKUP(Orders[[#This Row],[customerID]],Customers[[#All],[customerID]],Customers[[#All],[companyName]],,0)</f>
        <v>Island Trading</v>
      </c>
      <c r="T227" t="str" cm="1">
        <f t="array" ref="T227">_xlfn.XLOOKUP(Orders[[#This Row],[shipperID]],Shippers[[#All],[shipperID]],Shippers[[#All],[companyName]],,0)</f>
        <v>Federal Shipping</v>
      </c>
      <c r="U227" t="str">
        <f>IF(ISBLANK(Orders[[#This Row],[shippedDate]]),"Pending","Delivered")</f>
        <v>Delivered</v>
      </c>
    </row>
    <row r="228" spans="1:21" x14ac:dyDescent="0.25">
      <c r="A228">
        <v>10474</v>
      </c>
      <c r="B228" t="s">
        <v>51</v>
      </c>
      <c r="C228">
        <v>5</v>
      </c>
      <c r="D228" s="1">
        <v>41711</v>
      </c>
      <c r="E228" s="1">
        <v>41739</v>
      </c>
      <c r="F228" s="1">
        <v>41719</v>
      </c>
      <c r="G228">
        <v>2</v>
      </c>
      <c r="H228">
        <v>83.49</v>
      </c>
      <c r="I228">
        <f>SUMIFS(order_details!$G$1:$G$2156,order_details!$A$1:$A$2156,orders!A228)</f>
        <v>1249.0999999999999</v>
      </c>
      <c r="J228">
        <f t="shared" si="12"/>
        <v>1332.59</v>
      </c>
      <c r="K228" t="str">
        <f t="shared" si="13"/>
        <v>Mar</v>
      </c>
      <c r="L228" t="str">
        <f t="shared" si="14"/>
        <v>Thu</v>
      </c>
      <c r="M228" t="str">
        <f>IF(Orders[[#This Row],[Shipping Status]]="Delivered",TEXT(F228,"mmm"),"")</f>
        <v>Mar</v>
      </c>
      <c r="N228" t="str">
        <f>IF(Orders[[#This Row],[Shipping Status]]="Delivered",TEXT(F228,"ddd"),"")</f>
        <v>Fri</v>
      </c>
      <c r="O228" s="8">
        <f>IF(Orders[[#This Row],[Shipping Status]]="Delivered",DATEDIF(D228,F228,"d"),"")</f>
        <v>8</v>
      </c>
      <c r="P228" s="8">
        <f t="shared" si="15"/>
        <v>28</v>
      </c>
      <c r="Q228" s="8">
        <f>IF(Orders[[#This Row],[Shipping Status]]="Delivered",P228-O228,"")</f>
        <v>20</v>
      </c>
      <c r="R228" t="str" cm="1">
        <f t="array" ref="R228">_xlfn.XLOOKUP(Orders[[#This Row],[employeeID]],Employees[[#All],[employeeID]],Employees[[#All],[employeeName]],,0)</f>
        <v>Steven Buchanan</v>
      </c>
      <c r="S228" t="str" cm="1">
        <f t="array" ref="S228">_xlfn.XLOOKUP(Orders[[#This Row],[customerID]],Customers[[#All],[customerID]],Customers[[#All],[companyName]],,0)</f>
        <v>Pericles Comidas clásicas</v>
      </c>
      <c r="T228" t="str" cm="1">
        <f t="array" ref="T228">_xlfn.XLOOKUP(Orders[[#This Row],[shipperID]],Shippers[[#All],[shipperID]],Shippers[[#All],[companyName]],,0)</f>
        <v>United Package</v>
      </c>
      <c r="U228" t="str">
        <f>IF(ISBLANK(Orders[[#This Row],[shippedDate]]),"Pending","Delivered")</f>
        <v>Delivered</v>
      </c>
    </row>
    <row r="229" spans="1:21" x14ac:dyDescent="0.25">
      <c r="A229">
        <v>10475</v>
      </c>
      <c r="B229" t="s">
        <v>12</v>
      </c>
      <c r="C229">
        <v>9</v>
      </c>
      <c r="D229" s="1">
        <v>41712</v>
      </c>
      <c r="E229" s="1">
        <v>41740</v>
      </c>
      <c r="F229" s="1">
        <v>41733</v>
      </c>
      <c r="G229">
        <v>1</v>
      </c>
      <c r="H229">
        <v>68.52</v>
      </c>
      <c r="I229">
        <f>SUMIFS(order_details!$G$1:$G$2156,order_details!$A$1:$A$2156,orders!A229)</f>
        <v>1505.18</v>
      </c>
      <c r="J229">
        <f t="shared" si="12"/>
        <v>1573.7</v>
      </c>
      <c r="K229" t="str">
        <f t="shared" si="13"/>
        <v>Mar</v>
      </c>
      <c r="L229" t="str">
        <f t="shared" si="14"/>
        <v>Fri</v>
      </c>
      <c r="M229" t="str">
        <f>IF(Orders[[#This Row],[Shipping Status]]="Delivered",TEXT(F229,"mmm"),"")</f>
        <v>Apr</v>
      </c>
      <c r="N229" t="str">
        <f>IF(Orders[[#This Row],[Shipping Status]]="Delivered",TEXT(F229,"ddd"),"")</f>
        <v>Fri</v>
      </c>
      <c r="O229" s="8">
        <f>IF(Orders[[#This Row],[Shipping Status]]="Delivered",DATEDIF(D229,F229,"d"),"")</f>
        <v>21</v>
      </c>
      <c r="P229" s="8">
        <f t="shared" si="15"/>
        <v>28</v>
      </c>
      <c r="Q229" s="8">
        <f>IF(Orders[[#This Row],[Shipping Status]]="Delivered",P229-O229,"")</f>
        <v>7</v>
      </c>
      <c r="R229" t="str" cm="1">
        <f t="array" ref="R229">_xlfn.XLOOKUP(Orders[[#This Row],[employeeID]],Employees[[#All],[employeeID]],Employees[[#All],[employeeName]],,0)</f>
        <v>Anne Dodsworth</v>
      </c>
      <c r="S229" t="str" cm="1">
        <f t="array" ref="S229">_xlfn.XLOOKUP(Orders[[#This Row],[customerID]],Customers[[#All],[customerID]],Customers[[#All],[companyName]],,0)</f>
        <v>Suprêmes délices</v>
      </c>
      <c r="T229" t="str" cm="1">
        <f t="array" ref="T229">_xlfn.XLOOKUP(Orders[[#This Row],[shipperID]],Shippers[[#All],[shipperID]],Shippers[[#All],[companyName]],,0)</f>
        <v>Speedy Express</v>
      </c>
      <c r="U229" t="str">
        <f>IF(ISBLANK(Orders[[#This Row],[shippedDate]]),"Pending","Delivered")</f>
        <v>Delivered</v>
      </c>
    </row>
    <row r="230" spans="1:21" x14ac:dyDescent="0.25">
      <c r="A230">
        <v>10476</v>
      </c>
      <c r="B230" t="s">
        <v>16</v>
      </c>
      <c r="C230">
        <v>8</v>
      </c>
      <c r="D230" s="1">
        <v>41715</v>
      </c>
      <c r="E230" s="1">
        <v>41743</v>
      </c>
      <c r="F230" s="1">
        <v>41722</v>
      </c>
      <c r="G230">
        <v>3</v>
      </c>
      <c r="H230">
        <v>4.41</v>
      </c>
      <c r="I230">
        <f>SUMIFS(order_details!$G$1:$G$2156,order_details!$A$1:$A$2156,orders!A230)</f>
        <v>180.48</v>
      </c>
      <c r="J230">
        <f t="shared" si="12"/>
        <v>184.89</v>
      </c>
      <c r="K230" t="str">
        <f t="shared" si="13"/>
        <v>Mar</v>
      </c>
      <c r="L230" t="str">
        <f t="shared" si="14"/>
        <v>Mon</v>
      </c>
      <c r="M230" t="str">
        <f>IF(Orders[[#This Row],[Shipping Status]]="Delivered",TEXT(F230,"mmm"),"")</f>
        <v>Mar</v>
      </c>
      <c r="N230" t="str">
        <f>IF(Orders[[#This Row],[Shipping Status]]="Delivered",TEXT(F230,"ddd"),"")</f>
        <v>Mon</v>
      </c>
      <c r="O230" s="8">
        <f>IF(Orders[[#This Row],[Shipping Status]]="Delivered",DATEDIF(D230,F230,"d"),"")</f>
        <v>7</v>
      </c>
      <c r="P230" s="8">
        <f t="shared" si="15"/>
        <v>28</v>
      </c>
      <c r="Q230" s="8">
        <f>IF(Orders[[#This Row],[Shipping Status]]="Delivered",P230-O230,"")</f>
        <v>21</v>
      </c>
      <c r="R230" t="str" cm="1">
        <f t="array" ref="R230">_xlfn.XLOOKUP(Orders[[#This Row],[employeeID]],Employees[[#All],[employeeID]],Employees[[#All],[employeeName]],,0)</f>
        <v>Laura Callahan</v>
      </c>
      <c r="S230" t="str" cm="1">
        <f t="array" ref="S230">_xlfn.XLOOKUP(Orders[[#This Row],[customerID]],Customers[[#All],[customerID]],Customers[[#All],[companyName]],,0)</f>
        <v>HILARION-Abastos</v>
      </c>
      <c r="T230" t="str" cm="1">
        <f t="array" ref="T230">_xlfn.XLOOKUP(Orders[[#This Row],[shipperID]],Shippers[[#All],[shipperID]],Shippers[[#All],[companyName]],,0)</f>
        <v>Federal Shipping</v>
      </c>
      <c r="U230" t="str">
        <f>IF(ISBLANK(Orders[[#This Row],[shippedDate]]),"Pending","Delivered")</f>
        <v>Delivered</v>
      </c>
    </row>
    <row r="231" spans="1:21" x14ac:dyDescent="0.25">
      <c r="A231">
        <v>10477</v>
      </c>
      <c r="B231" t="s">
        <v>58</v>
      </c>
      <c r="C231">
        <v>5</v>
      </c>
      <c r="D231" s="1">
        <v>41715</v>
      </c>
      <c r="E231" s="1">
        <v>41743</v>
      </c>
      <c r="F231" s="1">
        <v>41723</v>
      </c>
      <c r="G231">
        <v>2</v>
      </c>
      <c r="H231">
        <v>13.02</v>
      </c>
      <c r="I231">
        <f>SUMIFS(order_details!$G$1:$G$2156,order_details!$A$1:$A$2156,orders!A231)</f>
        <v>558</v>
      </c>
      <c r="J231">
        <f t="shared" si="12"/>
        <v>571.02</v>
      </c>
      <c r="K231" t="str">
        <f t="shared" si="13"/>
        <v>Mar</v>
      </c>
      <c r="L231" t="str">
        <f t="shared" si="14"/>
        <v>Mon</v>
      </c>
      <c r="M231" t="str">
        <f>IF(Orders[[#This Row],[Shipping Status]]="Delivered",TEXT(F231,"mmm"),"")</f>
        <v>Mar</v>
      </c>
      <c r="N231" t="str">
        <f>IF(Orders[[#This Row],[Shipping Status]]="Delivered",TEXT(F231,"ddd"),"")</f>
        <v>Tue</v>
      </c>
      <c r="O231" s="8">
        <f>IF(Orders[[#This Row],[Shipping Status]]="Delivered",DATEDIF(D231,F231,"d"),"")</f>
        <v>8</v>
      </c>
      <c r="P231" s="8">
        <f t="shared" si="15"/>
        <v>28</v>
      </c>
      <c r="Q231" s="8">
        <f>IF(Orders[[#This Row],[Shipping Status]]="Delivered",P231-O231,"")</f>
        <v>20</v>
      </c>
      <c r="R231" t="str" cm="1">
        <f t="array" ref="R231">_xlfn.XLOOKUP(Orders[[#This Row],[employeeID]],Employees[[#All],[employeeID]],Employees[[#All],[employeeName]],,0)</f>
        <v>Steven Buchanan</v>
      </c>
      <c r="S231" t="str" cm="1">
        <f t="array" ref="S231">_xlfn.XLOOKUP(Orders[[#This Row],[customerID]],Customers[[#All],[customerID]],Customers[[#All],[companyName]],,0)</f>
        <v>Princesa Isabel Vinhos</v>
      </c>
      <c r="T231" t="str" cm="1">
        <f t="array" ref="T231">_xlfn.XLOOKUP(Orders[[#This Row],[shipperID]],Shippers[[#All],[shipperID]],Shippers[[#All],[companyName]],,0)</f>
        <v>United Package</v>
      </c>
      <c r="U231" t="str">
        <f>IF(ISBLANK(Orders[[#This Row],[shippedDate]]),"Pending","Delivered")</f>
        <v>Delivered</v>
      </c>
    </row>
    <row r="232" spans="1:21" x14ac:dyDescent="0.25">
      <c r="A232">
        <v>10478</v>
      </c>
      <c r="B232" t="s">
        <v>11</v>
      </c>
      <c r="C232">
        <v>2</v>
      </c>
      <c r="D232" s="1">
        <v>41716</v>
      </c>
      <c r="E232" s="1">
        <v>41730</v>
      </c>
      <c r="F232" s="1">
        <v>41724</v>
      </c>
      <c r="G232">
        <v>3</v>
      </c>
      <c r="H232">
        <v>4.8099999999999996</v>
      </c>
      <c r="I232">
        <f>SUMIFS(order_details!$G$1:$G$2156,order_details!$A$1:$A$2156,orders!A232)</f>
        <v>471.2</v>
      </c>
      <c r="J232">
        <f t="shared" si="12"/>
        <v>476.01</v>
      </c>
      <c r="K232" t="str">
        <f t="shared" si="13"/>
        <v>Mar</v>
      </c>
      <c r="L232" t="str">
        <f t="shared" si="14"/>
        <v>Tue</v>
      </c>
      <c r="M232" t="str">
        <f>IF(Orders[[#This Row],[Shipping Status]]="Delivered",TEXT(F232,"mmm"),"")</f>
        <v>Mar</v>
      </c>
      <c r="N232" t="str">
        <f>IF(Orders[[#This Row],[Shipping Status]]="Delivered",TEXT(F232,"ddd"),"")</f>
        <v>Wed</v>
      </c>
      <c r="O232" s="8">
        <f>IF(Orders[[#This Row],[Shipping Status]]="Delivered",DATEDIF(D232,F232,"d"),"")</f>
        <v>8</v>
      </c>
      <c r="P232" s="8">
        <f t="shared" si="15"/>
        <v>14</v>
      </c>
      <c r="Q232" s="8">
        <f>IF(Orders[[#This Row],[Shipping Status]]="Delivered",P232-O232,"")</f>
        <v>6</v>
      </c>
      <c r="R232" t="str" cm="1">
        <f t="array" ref="R232">_xlfn.XLOOKUP(Orders[[#This Row],[employeeID]],Employees[[#All],[employeeID]],Employees[[#All],[employeeName]],,0)</f>
        <v>Andrew Fuller</v>
      </c>
      <c r="S232" t="str" cm="1">
        <f t="array" ref="S232">_xlfn.XLOOKUP(Orders[[#This Row],[customerID]],Customers[[#All],[customerID]],Customers[[#All],[companyName]],,0)</f>
        <v>Victuailles en stock</v>
      </c>
      <c r="T232" t="str" cm="1">
        <f t="array" ref="T232">_xlfn.XLOOKUP(Orders[[#This Row],[shipperID]],Shippers[[#All],[shipperID]],Shippers[[#All],[companyName]],,0)</f>
        <v>Federal Shipping</v>
      </c>
      <c r="U232" t="str">
        <f>IF(ISBLANK(Orders[[#This Row],[shippedDate]]),"Pending","Delivered")</f>
        <v>Delivered</v>
      </c>
    </row>
    <row r="233" spans="1:21" x14ac:dyDescent="0.25">
      <c r="A233">
        <v>10479</v>
      </c>
      <c r="B233" t="s">
        <v>21</v>
      </c>
      <c r="C233">
        <v>3</v>
      </c>
      <c r="D233" s="1">
        <v>41717</v>
      </c>
      <c r="E233" s="1">
        <v>41745</v>
      </c>
      <c r="F233" s="1">
        <v>41719</v>
      </c>
      <c r="G233">
        <v>3</v>
      </c>
      <c r="H233">
        <v>708.95</v>
      </c>
      <c r="I233">
        <f>SUMIFS(order_details!$G$1:$G$2156,order_details!$A$1:$A$2156,orders!A233)</f>
        <v>10495.6</v>
      </c>
      <c r="J233">
        <f t="shared" si="12"/>
        <v>11204.550000000001</v>
      </c>
      <c r="K233" t="str">
        <f t="shared" si="13"/>
        <v>Mar</v>
      </c>
      <c r="L233" t="str">
        <f t="shared" si="14"/>
        <v>Wed</v>
      </c>
      <c r="M233" t="str">
        <f>IF(Orders[[#This Row],[Shipping Status]]="Delivered",TEXT(F233,"mmm"),"")</f>
        <v>Mar</v>
      </c>
      <c r="N233" t="str">
        <f>IF(Orders[[#This Row],[Shipping Status]]="Delivered",TEXT(F233,"ddd"),"")</f>
        <v>Fri</v>
      </c>
      <c r="O233" s="8">
        <f>IF(Orders[[#This Row],[Shipping Status]]="Delivered",DATEDIF(D233,F233,"d"),"")</f>
        <v>2</v>
      </c>
      <c r="P233" s="8">
        <f t="shared" si="15"/>
        <v>28</v>
      </c>
      <c r="Q233" s="8">
        <f>IF(Orders[[#This Row],[Shipping Status]]="Delivered",P233-O233,"")</f>
        <v>26</v>
      </c>
      <c r="R233" t="str" cm="1">
        <f t="array" ref="R233">_xlfn.XLOOKUP(Orders[[#This Row],[employeeID]],Employees[[#All],[employeeID]],Employees[[#All],[employeeName]],,0)</f>
        <v>Janet Leverling</v>
      </c>
      <c r="S233" t="str" cm="1">
        <f t="array" ref="S233">_xlfn.XLOOKUP(Orders[[#This Row],[customerID]],Customers[[#All],[customerID]],Customers[[#All],[companyName]],,0)</f>
        <v>Rattlesnake Canyon Grocery</v>
      </c>
      <c r="T233" t="str" cm="1">
        <f t="array" ref="T233">_xlfn.XLOOKUP(Orders[[#This Row],[shipperID]],Shippers[[#All],[shipperID]],Shippers[[#All],[companyName]],,0)</f>
        <v>Federal Shipping</v>
      </c>
      <c r="U233" t="str">
        <f>IF(ISBLANK(Orders[[#This Row],[shippedDate]]),"Pending","Delivered")</f>
        <v>Delivered</v>
      </c>
    </row>
    <row r="234" spans="1:21" x14ac:dyDescent="0.25">
      <c r="A234">
        <v>10480</v>
      </c>
      <c r="B234" t="s">
        <v>76</v>
      </c>
      <c r="C234">
        <v>6</v>
      </c>
      <c r="D234" s="1">
        <v>41718</v>
      </c>
      <c r="E234" s="1">
        <v>41746</v>
      </c>
      <c r="F234" s="1">
        <v>41722</v>
      </c>
      <c r="G234">
        <v>2</v>
      </c>
      <c r="H234">
        <v>1.35</v>
      </c>
      <c r="I234">
        <f>SUMIFS(order_details!$G$1:$G$2156,order_details!$A$1:$A$2156,orders!A234)</f>
        <v>756</v>
      </c>
      <c r="J234">
        <f t="shared" si="12"/>
        <v>757.35</v>
      </c>
      <c r="K234" t="str">
        <f t="shared" si="13"/>
        <v>Mar</v>
      </c>
      <c r="L234" t="str">
        <f t="shared" si="14"/>
        <v>Thu</v>
      </c>
      <c r="M234" t="str">
        <f>IF(Orders[[#This Row],[Shipping Status]]="Delivered",TEXT(F234,"mmm"),"")</f>
        <v>Mar</v>
      </c>
      <c r="N234" t="str">
        <f>IF(Orders[[#This Row],[Shipping Status]]="Delivered",TEXT(F234,"ddd"),"")</f>
        <v>Mon</v>
      </c>
      <c r="O234" s="8">
        <f>IF(Orders[[#This Row],[Shipping Status]]="Delivered",DATEDIF(D234,F234,"d"),"")</f>
        <v>4</v>
      </c>
      <c r="P234" s="8">
        <f t="shared" si="15"/>
        <v>28</v>
      </c>
      <c r="Q234" s="8">
        <f>IF(Orders[[#This Row],[Shipping Status]]="Delivered",P234-O234,"")</f>
        <v>24</v>
      </c>
      <c r="R234" t="str" cm="1">
        <f t="array" ref="R234">_xlfn.XLOOKUP(Orders[[#This Row],[employeeID]],Employees[[#All],[employeeID]],Employees[[#All],[employeeName]],,0)</f>
        <v>Michael Suyama</v>
      </c>
      <c r="S234" t="str" cm="1">
        <f t="array" ref="S234">_xlfn.XLOOKUP(Orders[[#This Row],[customerID]],Customers[[#All],[customerID]],Customers[[#All],[companyName]],,0)</f>
        <v>Folies gourmandes</v>
      </c>
      <c r="T234" t="str" cm="1">
        <f t="array" ref="T234">_xlfn.XLOOKUP(Orders[[#This Row],[shipperID]],Shippers[[#All],[shipperID]],Shippers[[#All],[companyName]],,0)</f>
        <v>United Package</v>
      </c>
      <c r="U234" t="str">
        <f>IF(ISBLANK(Orders[[#This Row],[shippedDate]]),"Pending","Delivered")</f>
        <v>Delivered</v>
      </c>
    </row>
    <row r="235" spans="1:21" x14ac:dyDescent="0.25">
      <c r="A235">
        <v>10481</v>
      </c>
      <c r="B235" t="s">
        <v>37</v>
      </c>
      <c r="C235">
        <v>8</v>
      </c>
      <c r="D235" s="1">
        <v>41718</v>
      </c>
      <c r="E235" s="1">
        <v>41746</v>
      </c>
      <c r="F235" s="1">
        <v>41723</v>
      </c>
      <c r="G235">
        <v>2</v>
      </c>
      <c r="H235">
        <v>64.33</v>
      </c>
      <c r="I235">
        <f>SUMIFS(order_details!$G$1:$G$2156,order_details!$A$1:$A$2156,orders!A235)</f>
        <v>1472</v>
      </c>
      <c r="J235">
        <f t="shared" si="12"/>
        <v>1536.33</v>
      </c>
      <c r="K235" t="str">
        <f t="shared" si="13"/>
        <v>Mar</v>
      </c>
      <c r="L235" t="str">
        <f t="shared" si="14"/>
        <v>Thu</v>
      </c>
      <c r="M235" t="str">
        <f>IF(Orders[[#This Row],[Shipping Status]]="Delivered",TEXT(F235,"mmm"),"")</f>
        <v>Mar</v>
      </c>
      <c r="N235" t="str">
        <f>IF(Orders[[#This Row],[Shipping Status]]="Delivered",TEXT(F235,"ddd"),"")</f>
        <v>Tue</v>
      </c>
      <c r="O235" s="8">
        <f>IF(Orders[[#This Row],[Shipping Status]]="Delivered",DATEDIF(D235,F235,"d"),"")</f>
        <v>5</v>
      </c>
      <c r="P235" s="8">
        <f t="shared" si="15"/>
        <v>28</v>
      </c>
      <c r="Q235" s="8">
        <f>IF(Orders[[#This Row],[Shipping Status]]="Delivered",P235-O235,"")</f>
        <v>23</v>
      </c>
      <c r="R235" t="str" cm="1">
        <f t="array" ref="R235">_xlfn.XLOOKUP(Orders[[#This Row],[employeeID]],Employees[[#All],[employeeID]],Employees[[#All],[employeeName]],,0)</f>
        <v>Laura Callahan</v>
      </c>
      <c r="S235" t="str" cm="1">
        <f t="array" ref="S235">_xlfn.XLOOKUP(Orders[[#This Row],[customerID]],Customers[[#All],[customerID]],Customers[[#All],[companyName]],,0)</f>
        <v>Ricardo Adocicados</v>
      </c>
      <c r="T235" t="str" cm="1">
        <f t="array" ref="T235">_xlfn.XLOOKUP(Orders[[#This Row],[shipperID]],Shippers[[#All],[shipperID]],Shippers[[#All],[companyName]],,0)</f>
        <v>United Package</v>
      </c>
      <c r="U235" t="str">
        <f>IF(ISBLANK(Orders[[#This Row],[shippedDate]]),"Pending","Delivered")</f>
        <v>Delivered</v>
      </c>
    </row>
    <row r="236" spans="1:21" x14ac:dyDescent="0.25">
      <c r="A236">
        <v>10482</v>
      </c>
      <c r="B236" t="s">
        <v>82</v>
      </c>
      <c r="C236">
        <v>1</v>
      </c>
      <c r="D236" s="1">
        <v>41719</v>
      </c>
      <c r="E236" s="1">
        <v>41747</v>
      </c>
      <c r="F236" s="1">
        <v>41739</v>
      </c>
      <c r="G236">
        <v>3</v>
      </c>
      <c r="H236">
        <v>7.48</v>
      </c>
      <c r="I236">
        <f>SUMIFS(order_details!$G$1:$G$2156,order_details!$A$1:$A$2156,orders!A236)</f>
        <v>147</v>
      </c>
      <c r="J236">
        <f t="shared" si="12"/>
        <v>154.47999999999999</v>
      </c>
      <c r="K236" t="str">
        <f t="shared" si="13"/>
        <v>Mar</v>
      </c>
      <c r="L236" t="str">
        <f t="shared" si="14"/>
        <v>Fri</v>
      </c>
      <c r="M236" t="str">
        <f>IF(Orders[[#This Row],[Shipping Status]]="Delivered",TEXT(F236,"mmm"),"")</f>
        <v>Apr</v>
      </c>
      <c r="N236" t="str">
        <f>IF(Orders[[#This Row],[Shipping Status]]="Delivered",TEXT(F236,"ddd"),"")</f>
        <v>Thu</v>
      </c>
      <c r="O236" s="8">
        <f>IF(Orders[[#This Row],[Shipping Status]]="Delivered",DATEDIF(D236,F236,"d"),"")</f>
        <v>20</v>
      </c>
      <c r="P236" s="8">
        <f t="shared" si="15"/>
        <v>28</v>
      </c>
      <c r="Q236" s="8">
        <f>IF(Orders[[#This Row],[Shipping Status]]="Delivered",P236-O236,"")</f>
        <v>8</v>
      </c>
      <c r="R236" t="str" cm="1">
        <f t="array" ref="R236">_xlfn.XLOOKUP(Orders[[#This Row],[employeeID]],Employees[[#All],[employeeID]],Employees[[#All],[employeeName]],,0)</f>
        <v>Nancy Davolio</v>
      </c>
      <c r="S236" t="str" cm="1">
        <f t="array" ref="S236">_xlfn.XLOOKUP(Orders[[#This Row],[customerID]],Customers[[#All],[customerID]],Customers[[#All],[companyName]],,0)</f>
        <v>Lazy K Kountry Store</v>
      </c>
      <c r="T236" t="str" cm="1">
        <f t="array" ref="T236">_xlfn.XLOOKUP(Orders[[#This Row],[shipperID]],Shippers[[#All],[shipperID]],Shippers[[#All],[companyName]],,0)</f>
        <v>Federal Shipping</v>
      </c>
      <c r="U236" t="str">
        <f>IF(ISBLANK(Orders[[#This Row],[shippedDate]]),"Pending","Delivered")</f>
        <v>Delivered</v>
      </c>
    </row>
    <row r="237" spans="1:21" x14ac:dyDescent="0.25">
      <c r="A237">
        <v>10483</v>
      </c>
      <c r="B237" t="s">
        <v>27</v>
      </c>
      <c r="C237">
        <v>7</v>
      </c>
      <c r="D237" s="1">
        <v>41722</v>
      </c>
      <c r="E237" s="1">
        <v>41750</v>
      </c>
      <c r="F237" s="1">
        <v>41754</v>
      </c>
      <c r="G237">
        <v>2</v>
      </c>
      <c r="H237">
        <v>15.28</v>
      </c>
      <c r="I237">
        <f>SUMIFS(order_details!$G$1:$G$2156,order_details!$A$1:$A$2156,orders!A237)</f>
        <v>668.8</v>
      </c>
      <c r="J237">
        <f t="shared" si="12"/>
        <v>684.07999999999993</v>
      </c>
      <c r="K237" t="str">
        <f t="shared" si="13"/>
        <v>Mar</v>
      </c>
      <c r="L237" t="str">
        <f t="shared" si="14"/>
        <v>Mon</v>
      </c>
      <c r="M237" t="str">
        <f>IF(Orders[[#This Row],[Shipping Status]]="Delivered",TEXT(F237,"mmm"),"")</f>
        <v>Apr</v>
      </c>
      <c r="N237" t="str">
        <f>IF(Orders[[#This Row],[Shipping Status]]="Delivered",TEXT(F237,"ddd"),"")</f>
        <v>Fri</v>
      </c>
      <c r="O237" s="8">
        <f>IF(Orders[[#This Row],[Shipping Status]]="Delivered",DATEDIF(D237,F237,"d"),"")</f>
        <v>32</v>
      </c>
      <c r="P237" s="8">
        <f t="shared" si="15"/>
        <v>28</v>
      </c>
      <c r="Q237" s="8">
        <f>IF(Orders[[#This Row],[Shipping Status]]="Delivered",P237-O237,"")</f>
        <v>-4</v>
      </c>
      <c r="R237" t="str" cm="1">
        <f t="array" ref="R237">_xlfn.XLOOKUP(Orders[[#This Row],[employeeID]],Employees[[#All],[employeeID]],Employees[[#All],[employeeName]],,0)</f>
        <v>Robert King</v>
      </c>
      <c r="S237" t="str" cm="1">
        <f t="array" ref="S237">_xlfn.XLOOKUP(Orders[[#This Row],[customerID]],Customers[[#All],[customerID]],Customers[[#All],[companyName]],,0)</f>
        <v>White Clover Markets</v>
      </c>
      <c r="T237" t="str" cm="1">
        <f t="array" ref="T237">_xlfn.XLOOKUP(Orders[[#This Row],[shipperID]],Shippers[[#All],[shipperID]],Shippers[[#All],[companyName]],,0)</f>
        <v>United Package</v>
      </c>
      <c r="U237" t="str">
        <f>IF(ISBLANK(Orders[[#This Row],[shippedDate]]),"Pending","Delivered")</f>
        <v>Delivered</v>
      </c>
    </row>
    <row r="238" spans="1:21" x14ac:dyDescent="0.25">
      <c r="A238">
        <v>10484</v>
      </c>
      <c r="B238" t="s">
        <v>39</v>
      </c>
      <c r="C238">
        <v>3</v>
      </c>
      <c r="D238" s="1">
        <v>41722</v>
      </c>
      <c r="E238" s="1">
        <v>41750</v>
      </c>
      <c r="F238" s="1">
        <v>41730</v>
      </c>
      <c r="G238">
        <v>3</v>
      </c>
      <c r="H238">
        <v>6.88</v>
      </c>
      <c r="I238">
        <f>SUMIFS(order_details!$G$1:$G$2156,order_details!$A$1:$A$2156,orders!A238)</f>
        <v>386.2</v>
      </c>
      <c r="J238">
        <f t="shared" si="12"/>
        <v>393.08</v>
      </c>
      <c r="K238" t="str">
        <f t="shared" si="13"/>
        <v>Mar</v>
      </c>
      <c r="L238" t="str">
        <f t="shared" si="14"/>
        <v>Mon</v>
      </c>
      <c r="M238" t="str">
        <f>IF(Orders[[#This Row],[Shipping Status]]="Delivered",TEXT(F238,"mmm"),"")</f>
        <v>Apr</v>
      </c>
      <c r="N238" t="str">
        <f>IF(Orders[[#This Row],[Shipping Status]]="Delivered",TEXT(F238,"ddd"),"")</f>
        <v>Tue</v>
      </c>
      <c r="O238" s="8">
        <f>IF(Orders[[#This Row],[Shipping Status]]="Delivered",DATEDIF(D238,F238,"d"),"")</f>
        <v>8</v>
      </c>
      <c r="P238" s="8">
        <f t="shared" si="15"/>
        <v>28</v>
      </c>
      <c r="Q238" s="8">
        <f>IF(Orders[[#This Row],[Shipping Status]]="Delivered",P238-O238,"")</f>
        <v>20</v>
      </c>
      <c r="R238" t="str" cm="1">
        <f t="array" ref="R238">_xlfn.XLOOKUP(Orders[[#This Row],[employeeID]],Employees[[#All],[employeeID]],Employees[[#All],[employeeName]],,0)</f>
        <v>Janet Leverling</v>
      </c>
      <c r="S238" t="str" cm="1">
        <f t="array" ref="S238">_xlfn.XLOOKUP(Orders[[#This Row],[customerID]],Customers[[#All],[customerID]],Customers[[#All],[companyName]],,0)</f>
        <v>B's Beverages</v>
      </c>
      <c r="T238" t="str" cm="1">
        <f t="array" ref="T238">_xlfn.XLOOKUP(Orders[[#This Row],[shipperID]],Shippers[[#All],[shipperID]],Shippers[[#All],[companyName]],,0)</f>
        <v>Federal Shipping</v>
      </c>
      <c r="U238" t="str">
        <f>IF(ISBLANK(Orders[[#This Row],[shippedDate]]),"Pending","Delivered")</f>
        <v>Delivered</v>
      </c>
    </row>
    <row r="239" spans="1:21" x14ac:dyDescent="0.25">
      <c r="A239">
        <v>10485</v>
      </c>
      <c r="B239" t="s">
        <v>75</v>
      </c>
      <c r="C239">
        <v>4</v>
      </c>
      <c r="D239" s="1">
        <v>41723</v>
      </c>
      <c r="E239" s="1">
        <v>41737</v>
      </c>
      <c r="F239" s="1">
        <v>41729</v>
      </c>
      <c r="G239">
        <v>2</v>
      </c>
      <c r="H239">
        <v>64.45</v>
      </c>
      <c r="I239">
        <f>SUMIFS(order_details!$G$1:$G$2156,order_details!$A$1:$A$2156,orders!A239)</f>
        <v>1584</v>
      </c>
      <c r="J239">
        <f t="shared" si="12"/>
        <v>1648.45</v>
      </c>
      <c r="K239" t="str">
        <f t="shared" si="13"/>
        <v>Mar</v>
      </c>
      <c r="L239" t="str">
        <f t="shared" si="14"/>
        <v>Tue</v>
      </c>
      <c r="M239" t="str">
        <f>IF(Orders[[#This Row],[Shipping Status]]="Delivered",TEXT(F239,"mmm"),"")</f>
        <v>Mar</v>
      </c>
      <c r="N239" t="str">
        <f>IF(Orders[[#This Row],[Shipping Status]]="Delivered",TEXT(F239,"ddd"),"")</f>
        <v>Mon</v>
      </c>
      <c r="O239" s="8">
        <f>IF(Orders[[#This Row],[Shipping Status]]="Delivered",DATEDIF(D239,F239,"d"),"")</f>
        <v>6</v>
      </c>
      <c r="P239" s="8">
        <f t="shared" si="15"/>
        <v>14</v>
      </c>
      <c r="Q239" s="8">
        <f>IF(Orders[[#This Row],[Shipping Status]]="Delivered",P239-O239,"")</f>
        <v>8</v>
      </c>
      <c r="R239" t="str" cm="1">
        <f t="array" ref="R239">_xlfn.XLOOKUP(Orders[[#This Row],[employeeID]],Employees[[#All],[employeeID]],Employees[[#All],[employeeName]],,0)</f>
        <v>Margaret Peacock</v>
      </c>
      <c r="S239" t="str" cm="1">
        <f t="array" ref="S239">_xlfn.XLOOKUP(Orders[[#This Row],[customerID]],Customers[[#All],[customerID]],Customers[[#All],[companyName]],,0)</f>
        <v>LINO-Delicateses</v>
      </c>
      <c r="T239" t="str" cm="1">
        <f t="array" ref="T239">_xlfn.XLOOKUP(Orders[[#This Row],[shipperID]],Shippers[[#All],[shipperID]],Shippers[[#All],[companyName]],,0)</f>
        <v>United Package</v>
      </c>
      <c r="U239" t="str">
        <f>IF(ISBLANK(Orders[[#This Row],[shippedDate]]),"Pending","Delivered")</f>
        <v>Delivered</v>
      </c>
    </row>
    <row r="240" spans="1:21" x14ac:dyDescent="0.25">
      <c r="A240">
        <v>10486</v>
      </c>
      <c r="B240" t="s">
        <v>16</v>
      </c>
      <c r="C240">
        <v>1</v>
      </c>
      <c r="D240" s="1">
        <v>41724</v>
      </c>
      <c r="E240" s="1">
        <v>41752</v>
      </c>
      <c r="F240" s="1">
        <v>41731</v>
      </c>
      <c r="G240">
        <v>2</v>
      </c>
      <c r="H240">
        <v>30.53</v>
      </c>
      <c r="I240">
        <f>SUMIFS(order_details!$G$1:$G$2156,order_details!$A$1:$A$2156,orders!A240)</f>
        <v>1272</v>
      </c>
      <c r="J240">
        <f t="shared" si="12"/>
        <v>1302.53</v>
      </c>
      <c r="K240" t="str">
        <f t="shared" si="13"/>
        <v>Mar</v>
      </c>
      <c r="L240" t="str">
        <f t="shared" si="14"/>
        <v>Wed</v>
      </c>
      <c r="M240" t="str">
        <f>IF(Orders[[#This Row],[Shipping Status]]="Delivered",TEXT(F240,"mmm"),"")</f>
        <v>Apr</v>
      </c>
      <c r="N240" t="str">
        <f>IF(Orders[[#This Row],[Shipping Status]]="Delivered",TEXT(F240,"ddd"),"")</f>
        <v>Wed</v>
      </c>
      <c r="O240" s="8">
        <f>IF(Orders[[#This Row],[Shipping Status]]="Delivered",DATEDIF(D240,F240,"d"),"")</f>
        <v>7</v>
      </c>
      <c r="P240" s="8">
        <f t="shared" si="15"/>
        <v>28</v>
      </c>
      <c r="Q240" s="8">
        <f>IF(Orders[[#This Row],[Shipping Status]]="Delivered",P240-O240,"")</f>
        <v>21</v>
      </c>
      <c r="R240" t="str" cm="1">
        <f t="array" ref="R240">_xlfn.XLOOKUP(Orders[[#This Row],[employeeID]],Employees[[#All],[employeeID]],Employees[[#All],[employeeName]],,0)</f>
        <v>Nancy Davolio</v>
      </c>
      <c r="S240" t="str" cm="1">
        <f t="array" ref="S240">_xlfn.XLOOKUP(Orders[[#This Row],[customerID]],Customers[[#All],[customerID]],Customers[[#All],[companyName]],,0)</f>
        <v>HILARION-Abastos</v>
      </c>
      <c r="T240" t="str" cm="1">
        <f t="array" ref="T240">_xlfn.XLOOKUP(Orders[[#This Row],[shipperID]],Shippers[[#All],[shipperID]],Shippers[[#All],[companyName]],,0)</f>
        <v>United Package</v>
      </c>
      <c r="U240" t="str">
        <f>IF(ISBLANK(Orders[[#This Row],[shippedDate]]),"Pending","Delivered")</f>
        <v>Delivered</v>
      </c>
    </row>
    <row r="241" spans="1:21" x14ac:dyDescent="0.25">
      <c r="A241">
        <v>10487</v>
      </c>
      <c r="B241" t="s">
        <v>70</v>
      </c>
      <c r="C241">
        <v>2</v>
      </c>
      <c r="D241" s="1">
        <v>41724</v>
      </c>
      <c r="E241" s="1">
        <v>41752</v>
      </c>
      <c r="F241" s="1">
        <v>41726</v>
      </c>
      <c r="G241">
        <v>2</v>
      </c>
      <c r="H241">
        <v>71.069999999999993</v>
      </c>
      <c r="I241">
        <f>SUMIFS(order_details!$G$1:$G$2156,order_details!$A$1:$A$2156,orders!A241)</f>
        <v>889.7</v>
      </c>
      <c r="J241">
        <f t="shared" si="12"/>
        <v>960.77</v>
      </c>
      <c r="K241" t="str">
        <f t="shared" si="13"/>
        <v>Mar</v>
      </c>
      <c r="L241" t="str">
        <f t="shared" si="14"/>
        <v>Wed</v>
      </c>
      <c r="M241" t="str">
        <f>IF(Orders[[#This Row],[Shipping Status]]="Delivered",TEXT(F241,"mmm"),"")</f>
        <v>Mar</v>
      </c>
      <c r="N241" t="str">
        <f>IF(Orders[[#This Row],[Shipping Status]]="Delivered",TEXT(F241,"ddd"),"")</f>
        <v>Fri</v>
      </c>
      <c r="O241" s="8">
        <f>IF(Orders[[#This Row],[Shipping Status]]="Delivered",DATEDIF(D241,F241,"d"),"")</f>
        <v>2</v>
      </c>
      <c r="P241" s="8">
        <f t="shared" si="15"/>
        <v>28</v>
      </c>
      <c r="Q241" s="8">
        <f>IF(Orders[[#This Row],[Shipping Status]]="Delivered",P241-O241,"")</f>
        <v>26</v>
      </c>
      <c r="R241" t="str" cm="1">
        <f t="array" ref="R241">_xlfn.XLOOKUP(Orders[[#This Row],[employeeID]],Employees[[#All],[employeeID]],Employees[[#All],[employeeName]],,0)</f>
        <v>Andrew Fuller</v>
      </c>
      <c r="S241" t="str" cm="1">
        <f t="array" ref="S241">_xlfn.XLOOKUP(Orders[[#This Row],[customerID]],Customers[[#All],[customerID]],Customers[[#All],[companyName]],,0)</f>
        <v>Queen Cozinha</v>
      </c>
      <c r="T241" t="str" cm="1">
        <f t="array" ref="T241">_xlfn.XLOOKUP(Orders[[#This Row],[shipperID]],Shippers[[#All],[shipperID]],Shippers[[#All],[companyName]],,0)</f>
        <v>United Package</v>
      </c>
      <c r="U241" t="str">
        <f>IF(ISBLANK(Orders[[#This Row],[shippedDate]]),"Pending","Delivered")</f>
        <v>Delivered</v>
      </c>
    </row>
    <row r="242" spans="1:21" x14ac:dyDescent="0.25">
      <c r="A242">
        <v>10488</v>
      </c>
      <c r="B242" t="s">
        <v>25</v>
      </c>
      <c r="C242">
        <v>8</v>
      </c>
      <c r="D242" s="1">
        <v>41725</v>
      </c>
      <c r="E242" s="1">
        <v>41753</v>
      </c>
      <c r="F242" s="1">
        <v>41731</v>
      </c>
      <c r="G242">
        <v>2</v>
      </c>
      <c r="H242">
        <v>4.93</v>
      </c>
      <c r="I242">
        <f>SUMIFS(order_details!$G$1:$G$2156,order_details!$A$1:$A$2156,orders!A242)</f>
        <v>1512</v>
      </c>
      <c r="J242">
        <f t="shared" si="12"/>
        <v>1516.93</v>
      </c>
      <c r="K242" t="str">
        <f t="shared" si="13"/>
        <v>Mar</v>
      </c>
      <c r="L242" t="str">
        <f t="shared" si="14"/>
        <v>Thu</v>
      </c>
      <c r="M242" t="str">
        <f>IF(Orders[[#This Row],[Shipping Status]]="Delivered",TEXT(F242,"mmm"),"")</f>
        <v>Apr</v>
      </c>
      <c r="N242" t="str">
        <f>IF(Orders[[#This Row],[Shipping Status]]="Delivered",TEXT(F242,"ddd"),"")</f>
        <v>Wed</v>
      </c>
      <c r="O242" s="8">
        <f>IF(Orders[[#This Row],[Shipping Status]]="Delivered",DATEDIF(D242,F242,"d"),"")</f>
        <v>6</v>
      </c>
      <c r="P242" s="8">
        <f t="shared" si="15"/>
        <v>28</v>
      </c>
      <c r="Q242" s="8">
        <f>IF(Orders[[#This Row],[Shipping Status]]="Delivered",P242-O242,"")</f>
        <v>22</v>
      </c>
      <c r="R242" t="str" cm="1">
        <f t="array" ref="R242">_xlfn.XLOOKUP(Orders[[#This Row],[employeeID]],Employees[[#All],[employeeID]],Employees[[#All],[employeeName]],,0)</f>
        <v>Laura Callahan</v>
      </c>
      <c r="S242" t="str" cm="1">
        <f t="array" ref="S242">_xlfn.XLOOKUP(Orders[[#This Row],[customerID]],Customers[[#All],[customerID]],Customers[[#All],[companyName]],,0)</f>
        <v>Frankenversand</v>
      </c>
      <c r="T242" t="str" cm="1">
        <f t="array" ref="T242">_xlfn.XLOOKUP(Orders[[#This Row],[shipperID]],Shippers[[#All],[shipperID]],Shippers[[#All],[companyName]],,0)</f>
        <v>United Package</v>
      </c>
      <c r="U242" t="str">
        <f>IF(ISBLANK(Orders[[#This Row],[shippedDate]]),"Pending","Delivered")</f>
        <v>Delivered</v>
      </c>
    </row>
    <row r="243" spans="1:21" x14ac:dyDescent="0.25">
      <c r="A243">
        <v>10489</v>
      </c>
      <c r="B243" t="s">
        <v>62</v>
      </c>
      <c r="C243">
        <v>6</v>
      </c>
      <c r="D243" s="1">
        <v>41726</v>
      </c>
      <c r="E243" s="1">
        <v>41754</v>
      </c>
      <c r="F243" s="1">
        <v>41738</v>
      </c>
      <c r="G243">
        <v>2</v>
      </c>
      <c r="H243">
        <v>5.29</v>
      </c>
      <c r="I243">
        <f>SUMIFS(order_details!$G$1:$G$2156,order_details!$A$1:$A$2156,orders!A243)</f>
        <v>439.20000000000005</v>
      </c>
      <c r="J243">
        <f t="shared" si="12"/>
        <v>444.49000000000007</v>
      </c>
      <c r="K243" t="str">
        <f t="shared" si="13"/>
        <v>Mar</v>
      </c>
      <c r="L243" t="str">
        <f t="shared" si="14"/>
        <v>Fri</v>
      </c>
      <c r="M243" t="str">
        <f>IF(Orders[[#This Row],[Shipping Status]]="Delivered",TEXT(F243,"mmm"),"")</f>
        <v>Apr</v>
      </c>
      <c r="N243" t="str">
        <f>IF(Orders[[#This Row],[Shipping Status]]="Delivered",TEXT(F243,"ddd"),"")</f>
        <v>Wed</v>
      </c>
      <c r="O243" s="8">
        <f>IF(Orders[[#This Row],[Shipping Status]]="Delivered",DATEDIF(D243,F243,"d"),"")</f>
        <v>12</v>
      </c>
      <c r="P243" s="8">
        <f t="shared" si="15"/>
        <v>28</v>
      </c>
      <c r="Q243" s="8">
        <f>IF(Orders[[#This Row],[Shipping Status]]="Delivered",P243-O243,"")</f>
        <v>16</v>
      </c>
      <c r="R243" t="str" cm="1">
        <f t="array" ref="R243">_xlfn.XLOOKUP(Orders[[#This Row],[employeeID]],Employees[[#All],[employeeID]],Employees[[#All],[employeeName]],,0)</f>
        <v>Michael Suyama</v>
      </c>
      <c r="S243" t="str" cm="1">
        <f t="array" ref="S243">_xlfn.XLOOKUP(Orders[[#This Row],[customerID]],Customers[[#All],[customerID]],Customers[[#All],[companyName]],,0)</f>
        <v>Piccolo und mehr</v>
      </c>
      <c r="T243" t="str" cm="1">
        <f t="array" ref="T243">_xlfn.XLOOKUP(Orders[[#This Row],[shipperID]],Shippers[[#All],[shipperID]],Shippers[[#All],[companyName]],,0)</f>
        <v>United Package</v>
      </c>
      <c r="U243" t="str">
        <f>IF(ISBLANK(Orders[[#This Row],[shippedDate]]),"Pending","Delivered")</f>
        <v>Delivered</v>
      </c>
    </row>
    <row r="244" spans="1:21" x14ac:dyDescent="0.25">
      <c r="A244">
        <v>10490</v>
      </c>
      <c r="B244" t="s">
        <v>16</v>
      </c>
      <c r="C244">
        <v>7</v>
      </c>
      <c r="D244" s="1">
        <v>41729</v>
      </c>
      <c r="E244" s="1">
        <v>41757</v>
      </c>
      <c r="F244" s="1">
        <v>41732</v>
      </c>
      <c r="G244">
        <v>2</v>
      </c>
      <c r="H244">
        <v>210.19</v>
      </c>
      <c r="I244">
        <f>SUMIFS(order_details!$G$1:$G$2156,order_details!$A$1:$A$2156,orders!A244)</f>
        <v>3163.2</v>
      </c>
      <c r="J244">
        <f t="shared" si="12"/>
        <v>3373.39</v>
      </c>
      <c r="K244" t="str">
        <f t="shared" si="13"/>
        <v>Mar</v>
      </c>
      <c r="L244" t="str">
        <f t="shared" si="14"/>
        <v>Mon</v>
      </c>
      <c r="M244" t="str">
        <f>IF(Orders[[#This Row],[Shipping Status]]="Delivered",TEXT(F244,"mmm"),"")</f>
        <v>Apr</v>
      </c>
      <c r="N244" t="str">
        <f>IF(Orders[[#This Row],[Shipping Status]]="Delivered",TEXT(F244,"ddd"),"")</f>
        <v>Thu</v>
      </c>
      <c r="O244" s="8">
        <f>IF(Orders[[#This Row],[Shipping Status]]="Delivered",DATEDIF(D244,F244,"d"),"")</f>
        <v>3</v>
      </c>
      <c r="P244" s="8">
        <f t="shared" si="15"/>
        <v>28</v>
      </c>
      <c r="Q244" s="8">
        <f>IF(Orders[[#This Row],[Shipping Status]]="Delivered",P244-O244,"")</f>
        <v>25</v>
      </c>
      <c r="R244" t="str" cm="1">
        <f t="array" ref="R244">_xlfn.XLOOKUP(Orders[[#This Row],[employeeID]],Employees[[#All],[employeeID]],Employees[[#All],[employeeName]],,0)</f>
        <v>Robert King</v>
      </c>
      <c r="S244" t="str" cm="1">
        <f t="array" ref="S244">_xlfn.XLOOKUP(Orders[[#This Row],[customerID]],Customers[[#All],[customerID]],Customers[[#All],[companyName]],,0)</f>
        <v>HILARION-Abastos</v>
      </c>
      <c r="T244" t="str" cm="1">
        <f t="array" ref="T244">_xlfn.XLOOKUP(Orders[[#This Row],[shipperID]],Shippers[[#All],[shipperID]],Shippers[[#All],[companyName]],,0)</f>
        <v>United Package</v>
      </c>
      <c r="U244" t="str">
        <f>IF(ISBLANK(Orders[[#This Row],[shippedDate]]),"Pending","Delivered")</f>
        <v>Delivered</v>
      </c>
    </row>
    <row r="245" spans="1:21" x14ac:dyDescent="0.25">
      <c r="A245">
        <v>10491</v>
      </c>
      <c r="B245" t="s">
        <v>55</v>
      </c>
      <c r="C245">
        <v>8</v>
      </c>
      <c r="D245" s="1">
        <v>41729</v>
      </c>
      <c r="E245" s="1">
        <v>41757</v>
      </c>
      <c r="F245" s="1">
        <v>41737</v>
      </c>
      <c r="G245">
        <v>3</v>
      </c>
      <c r="H245">
        <v>16.96</v>
      </c>
      <c r="I245">
        <f>SUMIFS(order_details!$G$1:$G$2156,order_details!$A$1:$A$2156,orders!A245)</f>
        <v>259.505</v>
      </c>
      <c r="J245">
        <f t="shared" si="12"/>
        <v>276.46499999999997</v>
      </c>
      <c r="K245" t="str">
        <f t="shared" si="13"/>
        <v>Mar</v>
      </c>
      <c r="L245" t="str">
        <f t="shared" si="14"/>
        <v>Mon</v>
      </c>
      <c r="M245" t="str">
        <f>IF(Orders[[#This Row],[Shipping Status]]="Delivered",TEXT(F245,"mmm"),"")</f>
        <v>Apr</v>
      </c>
      <c r="N245" t="str">
        <f>IF(Orders[[#This Row],[Shipping Status]]="Delivered",TEXT(F245,"ddd"),"")</f>
        <v>Tue</v>
      </c>
      <c r="O245" s="8">
        <f>IF(Orders[[#This Row],[Shipping Status]]="Delivered",DATEDIF(D245,F245,"d"),"")</f>
        <v>8</v>
      </c>
      <c r="P245" s="8">
        <f t="shared" si="15"/>
        <v>28</v>
      </c>
      <c r="Q245" s="8">
        <f>IF(Orders[[#This Row],[Shipping Status]]="Delivered",P245-O245,"")</f>
        <v>20</v>
      </c>
      <c r="R245" t="str" cm="1">
        <f t="array" ref="R245">_xlfn.XLOOKUP(Orders[[#This Row],[employeeID]],Employees[[#All],[employeeID]],Employees[[#All],[employeeName]],,0)</f>
        <v>Laura Callahan</v>
      </c>
      <c r="S245" t="str" cm="1">
        <f t="array" ref="S245">_xlfn.XLOOKUP(Orders[[#This Row],[customerID]],Customers[[#All],[customerID]],Customers[[#All],[companyName]],,0)</f>
        <v>Furia Bacalhau e Frutos do Mar</v>
      </c>
      <c r="T245" t="str" cm="1">
        <f t="array" ref="T245">_xlfn.XLOOKUP(Orders[[#This Row],[shipperID]],Shippers[[#All],[shipperID]],Shippers[[#All],[companyName]],,0)</f>
        <v>Federal Shipping</v>
      </c>
      <c r="U245" t="str">
        <f>IF(ISBLANK(Orders[[#This Row],[shippedDate]]),"Pending","Delivered")</f>
        <v>Delivered</v>
      </c>
    </row>
    <row r="246" spans="1:21" x14ac:dyDescent="0.25">
      <c r="A246">
        <v>10492</v>
      </c>
      <c r="B246" t="s">
        <v>74</v>
      </c>
      <c r="C246">
        <v>3</v>
      </c>
      <c r="D246" s="1">
        <v>41730</v>
      </c>
      <c r="E246" s="1">
        <v>41758</v>
      </c>
      <c r="F246" s="1">
        <v>41740</v>
      </c>
      <c r="G246">
        <v>1</v>
      </c>
      <c r="H246">
        <v>62.89</v>
      </c>
      <c r="I246">
        <f>SUMIFS(order_details!$G$1:$G$2156,order_details!$A$1:$A$2156,orders!A246)</f>
        <v>851.19999999999993</v>
      </c>
      <c r="J246">
        <f t="shared" si="12"/>
        <v>914.08999999999992</v>
      </c>
      <c r="K246" t="str">
        <f t="shared" si="13"/>
        <v>Apr</v>
      </c>
      <c r="L246" t="str">
        <f t="shared" si="14"/>
        <v>Tue</v>
      </c>
      <c r="M246" t="str">
        <f>IF(Orders[[#This Row],[Shipping Status]]="Delivered",TEXT(F246,"mmm"),"")</f>
        <v>Apr</v>
      </c>
      <c r="N246" t="str">
        <f>IF(Orders[[#This Row],[Shipping Status]]="Delivered",TEXT(F246,"ddd"),"")</f>
        <v>Fri</v>
      </c>
      <c r="O246" s="8">
        <f>IF(Orders[[#This Row],[Shipping Status]]="Delivered",DATEDIF(D246,F246,"d"),"")</f>
        <v>10</v>
      </c>
      <c r="P246" s="8">
        <f t="shared" si="15"/>
        <v>28</v>
      </c>
      <c r="Q246" s="8">
        <f>IF(Orders[[#This Row],[Shipping Status]]="Delivered",P246-O246,"")</f>
        <v>18</v>
      </c>
      <c r="R246" t="str" cm="1">
        <f t="array" ref="R246">_xlfn.XLOOKUP(Orders[[#This Row],[employeeID]],Employees[[#All],[employeeID]],Employees[[#All],[employeeName]],,0)</f>
        <v>Janet Leverling</v>
      </c>
      <c r="S246" t="str" cm="1">
        <f t="array" ref="S246">_xlfn.XLOOKUP(Orders[[#This Row],[customerID]],Customers[[#All],[customerID]],Customers[[#All],[companyName]],,0)</f>
        <v>Bottom-Dollar Markets</v>
      </c>
      <c r="T246" t="str" cm="1">
        <f t="array" ref="T246">_xlfn.XLOOKUP(Orders[[#This Row],[shipperID]],Shippers[[#All],[shipperID]],Shippers[[#All],[companyName]],,0)</f>
        <v>Speedy Express</v>
      </c>
      <c r="U246" t="str">
        <f>IF(ISBLANK(Orders[[#This Row],[shippedDate]]),"Pending","Delivered")</f>
        <v>Delivered</v>
      </c>
    </row>
    <row r="247" spans="1:21" x14ac:dyDescent="0.25">
      <c r="A247">
        <v>10493</v>
      </c>
      <c r="B247" t="s">
        <v>61</v>
      </c>
      <c r="C247">
        <v>4</v>
      </c>
      <c r="D247" s="1">
        <v>41731</v>
      </c>
      <c r="E247" s="1">
        <v>41759</v>
      </c>
      <c r="F247" s="1">
        <v>41739</v>
      </c>
      <c r="G247">
        <v>3</v>
      </c>
      <c r="H247">
        <v>10.64</v>
      </c>
      <c r="I247">
        <f>SUMIFS(order_details!$G$1:$G$2156,order_details!$A$1:$A$2156,orders!A247)</f>
        <v>608.40000000000009</v>
      </c>
      <c r="J247">
        <f t="shared" si="12"/>
        <v>619.04000000000008</v>
      </c>
      <c r="K247" t="str">
        <f t="shared" si="13"/>
        <v>Apr</v>
      </c>
      <c r="L247" t="str">
        <f t="shared" si="14"/>
        <v>Wed</v>
      </c>
      <c r="M247" t="str">
        <f>IF(Orders[[#This Row],[Shipping Status]]="Delivered",TEXT(F247,"mmm"),"")</f>
        <v>Apr</v>
      </c>
      <c r="N247" t="str">
        <f>IF(Orders[[#This Row],[Shipping Status]]="Delivered",TEXT(F247,"ddd"),"")</f>
        <v>Thu</v>
      </c>
      <c r="O247" s="8">
        <f>IF(Orders[[#This Row],[Shipping Status]]="Delivered",DATEDIF(D247,F247,"d"),"")</f>
        <v>8</v>
      </c>
      <c r="P247" s="8">
        <f t="shared" si="15"/>
        <v>28</v>
      </c>
      <c r="Q247" s="8">
        <f>IF(Orders[[#This Row],[Shipping Status]]="Delivered",P247-O247,"")</f>
        <v>20</v>
      </c>
      <c r="R247" t="str" cm="1">
        <f t="array" ref="R247">_xlfn.XLOOKUP(Orders[[#This Row],[employeeID]],Employees[[#All],[employeeID]],Employees[[#All],[employeeName]],,0)</f>
        <v>Margaret Peacock</v>
      </c>
      <c r="S247" t="str" cm="1">
        <f t="array" ref="S247">_xlfn.XLOOKUP(Orders[[#This Row],[customerID]],Customers[[#All],[customerID]],Customers[[#All],[companyName]],,0)</f>
        <v>La maison d'Asie</v>
      </c>
      <c r="T247" t="str" cm="1">
        <f t="array" ref="T247">_xlfn.XLOOKUP(Orders[[#This Row],[shipperID]],Shippers[[#All],[shipperID]],Shippers[[#All],[companyName]],,0)</f>
        <v>Federal Shipping</v>
      </c>
      <c r="U247" t="str">
        <f>IF(ISBLANK(Orders[[#This Row],[shippedDate]]),"Pending","Delivered")</f>
        <v>Delivered</v>
      </c>
    </row>
    <row r="248" spans="1:21" x14ac:dyDescent="0.25">
      <c r="A248">
        <v>10494</v>
      </c>
      <c r="B248" t="s">
        <v>40</v>
      </c>
      <c r="C248">
        <v>4</v>
      </c>
      <c r="D248" s="1">
        <v>41731</v>
      </c>
      <c r="E248" s="1">
        <v>41759</v>
      </c>
      <c r="F248" s="1">
        <v>41738</v>
      </c>
      <c r="G248">
        <v>2</v>
      </c>
      <c r="H248">
        <v>65.989999999999995</v>
      </c>
      <c r="I248">
        <f>SUMIFS(order_details!$G$1:$G$2156,order_details!$A$1:$A$2156,orders!A248)</f>
        <v>912</v>
      </c>
      <c r="J248">
        <f t="shared" si="12"/>
        <v>977.99</v>
      </c>
      <c r="K248" t="str">
        <f t="shared" si="13"/>
        <v>Apr</v>
      </c>
      <c r="L248" t="str">
        <f t="shared" si="14"/>
        <v>Wed</v>
      </c>
      <c r="M248" t="str">
        <f>IF(Orders[[#This Row],[Shipping Status]]="Delivered",TEXT(F248,"mmm"),"")</f>
        <v>Apr</v>
      </c>
      <c r="N248" t="str">
        <f>IF(Orders[[#This Row],[Shipping Status]]="Delivered",TEXT(F248,"ddd"),"")</f>
        <v>Wed</v>
      </c>
      <c r="O248" s="8">
        <f>IF(Orders[[#This Row],[Shipping Status]]="Delivered",DATEDIF(D248,F248,"d"),"")</f>
        <v>7</v>
      </c>
      <c r="P248" s="8">
        <f t="shared" si="15"/>
        <v>28</v>
      </c>
      <c r="Q248" s="8">
        <f>IF(Orders[[#This Row],[Shipping Status]]="Delivered",P248-O248,"")</f>
        <v>21</v>
      </c>
      <c r="R248" t="str" cm="1">
        <f t="array" ref="R248">_xlfn.XLOOKUP(Orders[[#This Row],[employeeID]],Employees[[#All],[employeeID]],Employees[[#All],[employeeName]],,0)</f>
        <v>Margaret Peacock</v>
      </c>
      <c r="S248" t="str" cm="1">
        <f t="array" ref="S248">_xlfn.XLOOKUP(Orders[[#This Row],[customerID]],Customers[[#All],[customerID]],Customers[[#All],[companyName]],,0)</f>
        <v>Comércio Mineiro</v>
      </c>
      <c r="T248" t="str" cm="1">
        <f t="array" ref="T248">_xlfn.XLOOKUP(Orders[[#This Row],[shipperID]],Shippers[[#All],[shipperID]],Shippers[[#All],[companyName]],,0)</f>
        <v>United Package</v>
      </c>
      <c r="U248" t="str">
        <f>IF(ISBLANK(Orders[[#This Row],[shippedDate]]),"Pending","Delivered")</f>
        <v>Delivered</v>
      </c>
    </row>
    <row r="249" spans="1:21" x14ac:dyDescent="0.25">
      <c r="A249">
        <v>10495</v>
      </c>
      <c r="B249" t="s">
        <v>83</v>
      </c>
      <c r="C249">
        <v>3</v>
      </c>
      <c r="D249" s="1">
        <v>41732</v>
      </c>
      <c r="E249" s="1">
        <v>41760</v>
      </c>
      <c r="F249" s="1">
        <v>41740</v>
      </c>
      <c r="G249">
        <v>3</v>
      </c>
      <c r="H249">
        <v>4.6500000000000004</v>
      </c>
      <c r="I249">
        <f>SUMIFS(order_details!$G$1:$G$2156,order_details!$A$1:$A$2156,orders!A249)</f>
        <v>278</v>
      </c>
      <c r="J249">
        <f t="shared" si="12"/>
        <v>282.64999999999998</v>
      </c>
      <c r="K249" t="str">
        <f t="shared" si="13"/>
        <v>Apr</v>
      </c>
      <c r="L249" t="str">
        <f t="shared" si="14"/>
        <v>Thu</v>
      </c>
      <c r="M249" t="str">
        <f>IF(Orders[[#This Row],[Shipping Status]]="Delivered",TEXT(F249,"mmm"),"")</f>
        <v>Apr</v>
      </c>
      <c r="N249" t="str">
        <f>IF(Orders[[#This Row],[Shipping Status]]="Delivered",TEXT(F249,"ddd"),"")</f>
        <v>Fri</v>
      </c>
      <c r="O249" s="8">
        <f>IF(Orders[[#This Row],[Shipping Status]]="Delivered",DATEDIF(D249,F249,"d"),"")</f>
        <v>8</v>
      </c>
      <c r="P249" s="8">
        <f t="shared" si="15"/>
        <v>28</v>
      </c>
      <c r="Q249" s="8">
        <f>IF(Orders[[#This Row],[Shipping Status]]="Delivered",P249-O249,"")</f>
        <v>20</v>
      </c>
      <c r="R249" t="str" cm="1">
        <f t="array" ref="R249">_xlfn.XLOOKUP(Orders[[#This Row],[employeeID]],Employees[[#All],[employeeID]],Employees[[#All],[employeeName]],,0)</f>
        <v>Janet Leverling</v>
      </c>
      <c r="S249" t="str" cm="1">
        <f t="array" ref="S249">_xlfn.XLOOKUP(Orders[[#This Row],[customerID]],Customers[[#All],[customerID]],Customers[[#All],[companyName]],,0)</f>
        <v>Laughing Bacchus Wine Cellars</v>
      </c>
      <c r="T249" t="str" cm="1">
        <f t="array" ref="T249">_xlfn.XLOOKUP(Orders[[#This Row],[shipperID]],Shippers[[#All],[shipperID]],Shippers[[#All],[companyName]],,0)</f>
        <v>Federal Shipping</v>
      </c>
      <c r="U249" t="str">
        <f>IF(ISBLANK(Orders[[#This Row],[shippedDate]]),"Pending","Delivered")</f>
        <v>Delivered</v>
      </c>
    </row>
    <row r="250" spans="1:21" x14ac:dyDescent="0.25">
      <c r="A250">
        <v>10496</v>
      </c>
      <c r="B250" t="s">
        <v>41</v>
      </c>
      <c r="C250">
        <v>7</v>
      </c>
      <c r="D250" s="1">
        <v>41733</v>
      </c>
      <c r="E250" s="1">
        <v>41761</v>
      </c>
      <c r="F250" s="1">
        <v>41736</v>
      </c>
      <c r="G250">
        <v>2</v>
      </c>
      <c r="H250">
        <v>46.77</v>
      </c>
      <c r="I250">
        <f>SUMIFS(order_details!$G$1:$G$2156,order_details!$A$1:$A$2156,orders!A250)</f>
        <v>190</v>
      </c>
      <c r="J250">
        <f t="shared" si="12"/>
        <v>236.77</v>
      </c>
      <c r="K250" t="str">
        <f t="shared" si="13"/>
        <v>Apr</v>
      </c>
      <c r="L250" t="str">
        <f t="shared" si="14"/>
        <v>Fri</v>
      </c>
      <c r="M250" t="str">
        <f>IF(Orders[[#This Row],[Shipping Status]]="Delivered",TEXT(F250,"mmm"),"")</f>
        <v>Apr</v>
      </c>
      <c r="N250" t="str">
        <f>IF(Orders[[#This Row],[Shipping Status]]="Delivered",TEXT(F250,"ddd"),"")</f>
        <v>Mon</v>
      </c>
      <c r="O250" s="8">
        <f>IF(Orders[[#This Row],[Shipping Status]]="Delivered",DATEDIF(D250,F250,"d"),"")</f>
        <v>3</v>
      </c>
      <c r="P250" s="8">
        <f t="shared" si="15"/>
        <v>28</v>
      </c>
      <c r="Q250" s="8">
        <f>IF(Orders[[#This Row],[Shipping Status]]="Delivered",P250-O250,"")</f>
        <v>25</v>
      </c>
      <c r="R250" t="str" cm="1">
        <f t="array" ref="R250">_xlfn.XLOOKUP(Orders[[#This Row],[employeeID]],Employees[[#All],[employeeID]],Employees[[#All],[employeeName]],,0)</f>
        <v>Robert King</v>
      </c>
      <c r="S250" t="str" cm="1">
        <f t="array" ref="S250">_xlfn.XLOOKUP(Orders[[#This Row],[customerID]],Customers[[#All],[customerID]],Customers[[#All],[companyName]],,0)</f>
        <v>Tradição Hipermercados</v>
      </c>
      <c r="T250" t="str" cm="1">
        <f t="array" ref="T250">_xlfn.XLOOKUP(Orders[[#This Row],[shipperID]],Shippers[[#All],[shipperID]],Shippers[[#All],[companyName]],,0)</f>
        <v>United Package</v>
      </c>
      <c r="U250" t="str">
        <f>IF(ISBLANK(Orders[[#This Row],[shippedDate]]),"Pending","Delivered")</f>
        <v>Delivered</v>
      </c>
    </row>
    <row r="251" spans="1:21" x14ac:dyDescent="0.25">
      <c r="A251">
        <v>10497</v>
      </c>
      <c r="B251" t="s">
        <v>34</v>
      </c>
      <c r="C251">
        <v>7</v>
      </c>
      <c r="D251" s="1">
        <v>41733</v>
      </c>
      <c r="E251" s="1">
        <v>41761</v>
      </c>
      <c r="F251" s="1">
        <v>41736</v>
      </c>
      <c r="G251">
        <v>1</v>
      </c>
      <c r="H251">
        <v>36.21</v>
      </c>
      <c r="I251">
        <f>SUMIFS(order_details!$G$1:$G$2156,order_details!$A$1:$A$2156,orders!A251)</f>
        <v>1380.6</v>
      </c>
      <c r="J251">
        <f t="shared" si="12"/>
        <v>1416.81</v>
      </c>
      <c r="K251" t="str">
        <f t="shared" si="13"/>
        <v>Apr</v>
      </c>
      <c r="L251" t="str">
        <f t="shared" si="14"/>
        <v>Fri</v>
      </c>
      <c r="M251" t="str">
        <f>IF(Orders[[#This Row],[Shipping Status]]="Delivered",TEXT(F251,"mmm"),"")</f>
        <v>Apr</v>
      </c>
      <c r="N251" t="str">
        <f>IF(Orders[[#This Row],[Shipping Status]]="Delivered",TEXT(F251,"ddd"),"")</f>
        <v>Mon</v>
      </c>
      <c r="O251" s="8">
        <f>IF(Orders[[#This Row],[Shipping Status]]="Delivered",DATEDIF(D251,F251,"d"),"")</f>
        <v>3</v>
      </c>
      <c r="P251" s="8">
        <f t="shared" si="15"/>
        <v>28</v>
      </c>
      <c r="Q251" s="8">
        <f>IF(Orders[[#This Row],[Shipping Status]]="Delivered",P251-O251,"")</f>
        <v>25</v>
      </c>
      <c r="R251" t="str" cm="1">
        <f t="array" ref="R251">_xlfn.XLOOKUP(Orders[[#This Row],[employeeID]],Employees[[#All],[employeeID]],Employees[[#All],[employeeName]],,0)</f>
        <v>Robert King</v>
      </c>
      <c r="S251" t="str" cm="1">
        <f t="array" ref="S251">_xlfn.XLOOKUP(Orders[[#This Row],[customerID]],Customers[[#All],[customerID]],Customers[[#All],[companyName]],,0)</f>
        <v>Lehmanns Marktstand</v>
      </c>
      <c r="T251" t="str" cm="1">
        <f t="array" ref="T251">_xlfn.XLOOKUP(Orders[[#This Row],[shipperID]],Shippers[[#All],[shipperID]],Shippers[[#All],[companyName]],,0)</f>
        <v>Speedy Express</v>
      </c>
      <c r="U251" t="str">
        <f>IF(ISBLANK(Orders[[#This Row],[shippedDate]]),"Pending","Delivered")</f>
        <v>Delivered</v>
      </c>
    </row>
    <row r="252" spans="1:21" x14ac:dyDescent="0.25">
      <c r="A252">
        <v>10498</v>
      </c>
      <c r="B252" t="s">
        <v>16</v>
      </c>
      <c r="C252">
        <v>8</v>
      </c>
      <c r="D252" s="1">
        <v>41736</v>
      </c>
      <c r="E252" s="1">
        <v>41764</v>
      </c>
      <c r="F252" s="1">
        <v>41740</v>
      </c>
      <c r="G252">
        <v>2</v>
      </c>
      <c r="H252">
        <v>29.75</v>
      </c>
      <c r="I252">
        <f>SUMIFS(order_details!$G$1:$G$2156,order_details!$A$1:$A$2156,orders!A252)</f>
        <v>575</v>
      </c>
      <c r="J252">
        <f t="shared" si="12"/>
        <v>604.75</v>
      </c>
      <c r="K252" t="str">
        <f t="shared" si="13"/>
        <v>Apr</v>
      </c>
      <c r="L252" t="str">
        <f t="shared" si="14"/>
        <v>Mon</v>
      </c>
      <c r="M252" t="str">
        <f>IF(Orders[[#This Row],[Shipping Status]]="Delivered",TEXT(F252,"mmm"),"")</f>
        <v>Apr</v>
      </c>
      <c r="N252" t="str">
        <f>IF(Orders[[#This Row],[Shipping Status]]="Delivered",TEXT(F252,"ddd"),"")</f>
        <v>Fri</v>
      </c>
      <c r="O252" s="8">
        <f>IF(Orders[[#This Row],[Shipping Status]]="Delivered",DATEDIF(D252,F252,"d"),"")</f>
        <v>4</v>
      </c>
      <c r="P252" s="8">
        <f t="shared" si="15"/>
        <v>28</v>
      </c>
      <c r="Q252" s="8">
        <f>IF(Orders[[#This Row],[Shipping Status]]="Delivered",P252-O252,"")</f>
        <v>24</v>
      </c>
      <c r="R252" t="str" cm="1">
        <f t="array" ref="R252">_xlfn.XLOOKUP(Orders[[#This Row],[employeeID]],Employees[[#All],[employeeID]],Employees[[#All],[employeeName]],,0)</f>
        <v>Laura Callahan</v>
      </c>
      <c r="S252" t="str" cm="1">
        <f t="array" ref="S252">_xlfn.XLOOKUP(Orders[[#This Row],[customerID]],Customers[[#All],[customerID]],Customers[[#All],[companyName]],,0)</f>
        <v>HILARION-Abastos</v>
      </c>
      <c r="T252" t="str" cm="1">
        <f t="array" ref="T252">_xlfn.XLOOKUP(Orders[[#This Row],[shipperID]],Shippers[[#All],[shipperID]],Shippers[[#All],[companyName]],,0)</f>
        <v>United Package</v>
      </c>
      <c r="U252" t="str">
        <f>IF(ISBLANK(Orders[[#This Row],[shippedDate]]),"Pending","Delivered")</f>
        <v>Delivered</v>
      </c>
    </row>
    <row r="253" spans="1:21" x14ac:dyDescent="0.25">
      <c r="A253">
        <v>10499</v>
      </c>
      <c r="B253" t="s">
        <v>36</v>
      </c>
      <c r="C253">
        <v>4</v>
      </c>
      <c r="D253" s="1">
        <v>41737</v>
      </c>
      <c r="E253" s="1">
        <v>41765</v>
      </c>
      <c r="F253" s="1">
        <v>41745</v>
      </c>
      <c r="G253">
        <v>2</v>
      </c>
      <c r="H253">
        <v>102.02</v>
      </c>
      <c r="I253">
        <f>SUMIFS(order_details!$G$1:$G$2156,order_details!$A$1:$A$2156,orders!A253)</f>
        <v>1412</v>
      </c>
      <c r="J253">
        <f t="shared" si="12"/>
        <v>1514.02</v>
      </c>
      <c r="K253" t="str">
        <f t="shared" si="13"/>
        <v>Apr</v>
      </c>
      <c r="L253" t="str">
        <f t="shared" si="14"/>
        <v>Tue</v>
      </c>
      <c r="M253" t="str">
        <f>IF(Orders[[#This Row],[Shipping Status]]="Delivered",TEXT(F253,"mmm"),"")</f>
        <v>Apr</v>
      </c>
      <c r="N253" t="str">
        <f>IF(Orders[[#This Row],[Shipping Status]]="Delivered",TEXT(F253,"ddd"),"")</f>
        <v>Wed</v>
      </c>
      <c r="O253" s="8">
        <f>IF(Orders[[#This Row],[Shipping Status]]="Delivered",DATEDIF(D253,F253,"d"),"")</f>
        <v>8</v>
      </c>
      <c r="P253" s="8">
        <f t="shared" si="15"/>
        <v>28</v>
      </c>
      <c r="Q253" s="8">
        <f>IF(Orders[[#This Row],[Shipping Status]]="Delivered",P253-O253,"")</f>
        <v>20</v>
      </c>
      <c r="R253" t="str" cm="1">
        <f t="array" ref="R253">_xlfn.XLOOKUP(Orders[[#This Row],[employeeID]],Employees[[#All],[employeeID]],Employees[[#All],[employeeName]],,0)</f>
        <v>Margaret Peacock</v>
      </c>
      <c r="S253" t="str" cm="1">
        <f t="array" ref="S253">_xlfn.XLOOKUP(Orders[[#This Row],[customerID]],Customers[[#All],[customerID]],Customers[[#All],[companyName]],,0)</f>
        <v>LILA-Supermercado</v>
      </c>
      <c r="T253" t="str" cm="1">
        <f t="array" ref="T253">_xlfn.XLOOKUP(Orders[[#This Row],[shipperID]],Shippers[[#All],[shipperID]],Shippers[[#All],[companyName]],,0)</f>
        <v>United Package</v>
      </c>
      <c r="U253" t="str">
        <f>IF(ISBLANK(Orders[[#This Row],[shippedDate]]),"Pending","Delivered")</f>
        <v>Delivered</v>
      </c>
    </row>
    <row r="254" spans="1:21" x14ac:dyDescent="0.25">
      <c r="A254">
        <v>10500</v>
      </c>
      <c r="B254" t="s">
        <v>61</v>
      </c>
      <c r="C254">
        <v>6</v>
      </c>
      <c r="D254" s="1">
        <v>41738</v>
      </c>
      <c r="E254" s="1">
        <v>41766</v>
      </c>
      <c r="F254" s="1">
        <v>41746</v>
      </c>
      <c r="G254">
        <v>1</v>
      </c>
      <c r="H254">
        <v>42.68</v>
      </c>
      <c r="I254">
        <f>SUMIFS(order_details!$G$1:$G$2156,order_details!$A$1:$A$2156,orders!A254)</f>
        <v>523.26</v>
      </c>
      <c r="J254">
        <f t="shared" si="12"/>
        <v>565.93999999999994</v>
      </c>
      <c r="K254" t="str">
        <f t="shared" si="13"/>
        <v>Apr</v>
      </c>
      <c r="L254" t="str">
        <f t="shared" si="14"/>
        <v>Wed</v>
      </c>
      <c r="M254" t="str">
        <f>IF(Orders[[#This Row],[Shipping Status]]="Delivered",TEXT(F254,"mmm"),"")</f>
        <v>Apr</v>
      </c>
      <c r="N254" t="str">
        <f>IF(Orders[[#This Row],[Shipping Status]]="Delivered",TEXT(F254,"ddd"),"")</f>
        <v>Thu</v>
      </c>
      <c r="O254" s="8">
        <f>IF(Orders[[#This Row],[Shipping Status]]="Delivered",DATEDIF(D254,F254,"d"),"")</f>
        <v>8</v>
      </c>
      <c r="P254" s="8">
        <f t="shared" si="15"/>
        <v>28</v>
      </c>
      <c r="Q254" s="8">
        <f>IF(Orders[[#This Row],[Shipping Status]]="Delivered",P254-O254,"")</f>
        <v>20</v>
      </c>
      <c r="R254" t="str" cm="1">
        <f t="array" ref="R254">_xlfn.XLOOKUP(Orders[[#This Row],[employeeID]],Employees[[#All],[employeeID]],Employees[[#All],[employeeName]],,0)</f>
        <v>Michael Suyama</v>
      </c>
      <c r="S254" t="str" cm="1">
        <f t="array" ref="S254">_xlfn.XLOOKUP(Orders[[#This Row],[customerID]],Customers[[#All],[customerID]],Customers[[#All],[companyName]],,0)</f>
        <v>La maison d'Asie</v>
      </c>
      <c r="T254" t="str" cm="1">
        <f t="array" ref="T254">_xlfn.XLOOKUP(Orders[[#This Row],[shipperID]],Shippers[[#All],[shipperID]],Shippers[[#All],[companyName]],,0)</f>
        <v>Speedy Express</v>
      </c>
      <c r="U254" t="str">
        <f>IF(ISBLANK(Orders[[#This Row],[shippedDate]]),"Pending","Delivered")</f>
        <v>Delivered</v>
      </c>
    </row>
    <row r="255" spans="1:21" x14ac:dyDescent="0.25">
      <c r="A255">
        <v>10501</v>
      </c>
      <c r="B255" t="s">
        <v>84</v>
      </c>
      <c r="C255">
        <v>9</v>
      </c>
      <c r="D255" s="1">
        <v>41738</v>
      </c>
      <c r="E255" s="1">
        <v>41766</v>
      </c>
      <c r="F255" s="1">
        <v>41745</v>
      </c>
      <c r="G255">
        <v>3</v>
      </c>
      <c r="H255">
        <v>8.85</v>
      </c>
      <c r="I255">
        <f>SUMIFS(order_details!$G$1:$G$2156,order_details!$A$1:$A$2156,orders!A255)</f>
        <v>149</v>
      </c>
      <c r="J255">
        <f t="shared" si="12"/>
        <v>157.85</v>
      </c>
      <c r="K255" t="str">
        <f t="shared" si="13"/>
        <v>Apr</v>
      </c>
      <c r="L255" t="str">
        <f t="shared" si="14"/>
        <v>Wed</v>
      </c>
      <c r="M255" t="str">
        <f>IF(Orders[[#This Row],[Shipping Status]]="Delivered",TEXT(F255,"mmm"),"")</f>
        <v>Apr</v>
      </c>
      <c r="N255" t="str">
        <f>IF(Orders[[#This Row],[Shipping Status]]="Delivered",TEXT(F255,"ddd"),"")</f>
        <v>Wed</v>
      </c>
      <c r="O255" s="8">
        <f>IF(Orders[[#This Row],[Shipping Status]]="Delivered",DATEDIF(D255,F255,"d"),"")</f>
        <v>7</v>
      </c>
      <c r="P255" s="8">
        <f t="shared" si="15"/>
        <v>28</v>
      </c>
      <c r="Q255" s="8">
        <f>IF(Orders[[#This Row],[Shipping Status]]="Delivered",P255-O255,"")</f>
        <v>21</v>
      </c>
      <c r="R255" t="str" cm="1">
        <f t="array" ref="R255">_xlfn.XLOOKUP(Orders[[#This Row],[employeeID]],Employees[[#All],[employeeID]],Employees[[#All],[employeeName]],,0)</f>
        <v>Anne Dodsworth</v>
      </c>
      <c r="S255" t="str" cm="1">
        <f t="array" ref="S255">_xlfn.XLOOKUP(Orders[[#This Row],[customerID]],Customers[[#All],[customerID]],Customers[[#All],[companyName]],,0)</f>
        <v>Blauer See Delikatessen</v>
      </c>
      <c r="T255" t="str" cm="1">
        <f t="array" ref="T255">_xlfn.XLOOKUP(Orders[[#This Row],[shipperID]],Shippers[[#All],[shipperID]],Shippers[[#All],[companyName]],,0)</f>
        <v>Federal Shipping</v>
      </c>
      <c r="U255" t="str">
        <f>IF(ISBLANK(Orders[[#This Row],[shippedDate]]),"Pending","Delivered")</f>
        <v>Delivered</v>
      </c>
    </row>
    <row r="256" spans="1:21" x14ac:dyDescent="0.25">
      <c r="A256">
        <v>10502</v>
      </c>
      <c r="B256" t="s">
        <v>51</v>
      </c>
      <c r="C256">
        <v>2</v>
      </c>
      <c r="D256" s="1">
        <v>41739</v>
      </c>
      <c r="E256" s="1">
        <v>41767</v>
      </c>
      <c r="F256" s="1">
        <v>41758</v>
      </c>
      <c r="G256">
        <v>1</v>
      </c>
      <c r="H256">
        <v>69.319999999999993</v>
      </c>
      <c r="I256">
        <f>SUMIFS(order_details!$G$1:$G$2156,order_details!$A$1:$A$2156,orders!A256)</f>
        <v>816.3</v>
      </c>
      <c r="J256">
        <f t="shared" si="12"/>
        <v>885.61999999999989</v>
      </c>
      <c r="K256" t="str">
        <f t="shared" si="13"/>
        <v>Apr</v>
      </c>
      <c r="L256" t="str">
        <f t="shared" si="14"/>
        <v>Thu</v>
      </c>
      <c r="M256" t="str">
        <f>IF(Orders[[#This Row],[Shipping Status]]="Delivered",TEXT(F256,"mmm"),"")</f>
        <v>Apr</v>
      </c>
      <c r="N256" t="str">
        <f>IF(Orders[[#This Row],[Shipping Status]]="Delivered",TEXT(F256,"ddd"),"")</f>
        <v>Tue</v>
      </c>
      <c r="O256" s="8">
        <f>IF(Orders[[#This Row],[Shipping Status]]="Delivered",DATEDIF(D256,F256,"d"),"")</f>
        <v>19</v>
      </c>
      <c r="P256" s="8">
        <f t="shared" si="15"/>
        <v>28</v>
      </c>
      <c r="Q256" s="8">
        <f>IF(Orders[[#This Row],[Shipping Status]]="Delivered",P256-O256,"")</f>
        <v>9</v>
      </c>
      <c r="R256" t="str" cm="1">
        <f t="array" ref="R256">_xlfn.XLOOKUP(Orders[[#This Row],[employeeID]],Employees[[#All],[employeeID]],Employees[[#All],[employeeName]],,0)</f>
        <v>Andrew Fuller</v>
      </c>
      <c r="S256" t="str" cm="1">
        <f t="array" ref="S256">_xlfn.XLOOKUP(Orders[[#This Row],[customerID]],Customers[[#All],[customerID]],Customers[[#All],[companyName]],,0)</f>
        <v>Pericles Comidas clásicas</v>
      </c>
      <c r="T256" t="str" cm="1">
        <f t="array" ref="T256">_xlfn.XLOOKUP(Orders[[#This Row],[shipperID]],Shippers[[#All],[shipperID]],Shippers[[#All],[companyName]],,0)</f>
        <v>Speedy Express</v>
      </c>
      <c r="U256" t="str">
        <f>IF(ISBLANK(Orders[[#This Row],[shippedDate]]),"Pending","Delivered")</f>
        <v>Delivered</v>
      </c>
    </row>
    <row r="257" spans="1:21" x14ac:dyDescent="0.25">
      <c r="A257">
        <v>10503</v>
      </c>
      <c r="B257" t="s">
        <v>42</v>
      </c>
      <c r="C257">
        <v>6</v>
      </c>
      <c r="D257" s="1">
        <v>41740</v>
      </c>
      <c r="E257" s="1">
        <v>41768</v>
      </c>
      <c r="F257" s="1">
        <v>41745</v>
      </c>
      <c r="G257">
        <v>2</v>
      </c>
      <c r="H257">
        <v>16.739999999999998</v>
      </c>
      <c r="I257">
        <f>SUMIFS(order_details!$G$1:$G$2156,order_details!$A$1:$A$2156,orders!A257)</f>
        <v>2048.5</v>
      </c>
      <c r="J257">
        <f t="shared" si="12"/>
        <v>2065.2399999999998</v>
      </c>
      <c r="K257" t="str">
        <f t="shared" si="13"/>
        <v>Apr</v>
      </c>
      <c r="L257" t="str">
        <f t="shared" si="14"/>
        <v>Fri</v>
      </c>
      <c r="M257" t="str">
        <f>IF(Orders[[#This Row],[Shipping Status]]="Delivered",TEXT(F257,"mmm"),"")</f>
        <v>Apr</v>
      </c>
      <c r="N257" t="str">
        <f>IF(Orders[[#This Row],[Shipping Status]]="Delivered",TEXT(F257,"ddd"),"")</f>
        <v>Wed</v>
      </c>
      <c r="O257" s="8">
        <f>IF(Orders[[#This Row],[Shipping Status]]="Delivered",DATEDIF(D257,F257,"d"),"")</f>
        <v>5</v>
      </c>
      <c r="P257" s="8">
        <f t="shared" si="15"/>
        <v>28</v>
      </c>
      <c r="Q257" s="8">
        <f>IF(Orders[[#This Row],[Shipping Status]]="Delivered",P257-O257,"")</f>
        <v>23</v>
      </c>
      <c r="R257" t="str" cm="1">
        <f t="array" ref="R257">_xlfn.XLOOKUP(Orders[[#This Row],[employeeID]],Employees[[#All],[employeeID]],Employees[[#All],[employeeName]],,0)</f>
        <v>Michael Suyama</v>
      </c>
      <c r="S257" t="str" cm="1">
        <f t="array" ref="S257">_xlfn.XLOOKUP(Orders[[#This Row],[customerID]],Customers[[#All],[customerID]],Customers[[#All],[companyName]],,0)</f>
        <v>Hungry Owl All-Night Grocers</v>
      </c>
      <c r="T257" t="str" cm="1">
        <f t="array" ref="T257">_xlfn.XLOOKUP(Orders[[#This Row],[shipperID]],Shippers[[#All],[shipperID]],Shippers[[#All],[companyName]],,0)</f>
        <v>United Package</v>
      </c>
      <c r="U257" t="str">
        <f>IF(ISBLANK(Orders[[#This Row],[shippedDate]]),"Pending","Delivered")</f>
        <v>Delivered</v>
      </c>
    </row>
    <row r="258" spans="1:21" x14ac:dyDescent="0.25">
      <c r="A258">
        <v>10504</v>
      </c>
      <c r="B258" t="s">
        <v>27</v>
      </c>
      <c r="C258">
        <v>4</v>
      </c>
      <c r="D258" s="1">
        <v>41740</v>
      </c>
      <c r="E258" s="1">
        <v>41768</v>
      </c>
      <c r="F258" s="1">
        <v>41747</v>
      </c>
      <c r="G258">
        <v>3</v>
      </c>
      <c r="H258">
        <v>59.13</v>
      </c>
      <c r="I258">
        <f>SUMIFS(order_details!$G$1:$G$2156,order_details!$A$1:$A$2156,orders!A258)</f>
        <v>1388.5</v>
      </c>
      <c r="J258">
        <f t="shared" si="12"/>
        <v>1447.63</v>
      </c>
      <c r="K258" t="str">
        <f t="shared" si="13"/>
        <v>Apr</v>
      </c>
      <c r="L258" t="str">
        <f t="shared" si="14"/>
        <v>Fri</v>
      </c>
      <c r="M258" t="str">
        <f>IF(Orders[[#This Row],[Shipping Status]]="Delivered",TEXT(F258,"mmm"),"")</f>
        <v>Apr</v>
      </c>
      <c r="N258" t="str">
        <f>IF(Orders[[#This Row],[Shipping Status]]="Delivered",TEXT(F258,"ddd"),"")</f>
        <v>Fri</v>
      </c>
      <c r="O258" s="8">
        <f>IF(Orders[[#This Row],[Shipping Status]]="Delivered",DATEDIF(D258,F258,"d"),"")</f>
        <v>7</v>
      </c>
      <c r="P258" s="8">
        <f t="shared" si="15"/>
        <v>28</v>
      </c>
      <c r="Q258" s="8">
        <f>IF(Orders[[#This Row],[Shipping Status]]="Delivered",P258-O258,"")</f>
        <v>21</v>
      </c>
      <c r="R258" t="str" cm="1">
        <f t="array" ref="R258">_xlfn.XLOOKUP(Orders[[#This Row],[employeeID]],Employees[[#All],[employeeID]],Employees[[#All],[employeeName]],,0)</f>
        <v>Margaret Peacock</v>
      </c>
      <c r="S258" t="str" cm="1">
        <f t="array" ref="S258">_xlfn.XLOOKUP(Orders[[#This Row],[customerID]],Customers[[#All],[customerID]],Customers[[#All],[companyName]],,0)</f>
        <v>White Clover Markets</v>
      </c>
      <c r="T258" t="str" cm="1">
        <f t="array" ref="T258">_xlfn.XLOOKUP(Orders[[#This Row],[shipperID]],Shippers[[#All],[shipperID]],Shippers[[#All],[companyName]],,0)</f>
        <v>Federal Shipping</v>
      </c>
      <c r="U258" t="str">
        <f>IF(ISBLANK(Orders[[#This Row],[shippedDate]]),"Pending","Delivered")</f>
        <v>Delivered</v>
      </c>
    </row>
    <row r="259" spans="1:21" x14ac:dyDescent="0.25">
      <c r="A259">
        <v>10505</v>
      </c>
      <c r="B259" t="s">
        <v>57</v>
      </c>
      <c r="C259">
        <v>3</v>
      </c>
      <c r="D259" s="1">
        <v>41743</v>
      </c>
      <c r="E259" s="1">
        <v>41771</v>
      </c>
      <c r="F259" s="1">
        <v>41750</v>
      </c>
      <c r="G259">
        <v>3</v>
      </c>
      <c r="H259">
        <v>7.13</v>
      </c>
      <c r="I259">
        <f>SUMIFS(order_details!$G$1:$G$2156,order_details!$A$1:$A$2156,orders!A259)</f>
        <v>147.89999999999998</v>
      </c>
      <c r="J259">
        <f t="shared" ref="J259:J322" si="16">I259+H259</f>
        <v>155.02999999999997</v>
      </c>
      <c r="K259" t="str">
        <f t="shared" ref="K259:K322" si="17">TEXT(D259,"mmm")</f>
        <v>Apr</v>
      </c>
      <c r="L259" t="str">
        <f t="shared" ref="L259:L322" si="18">TEXT(D259,"ddd")</f>
        <v>Mon</v>
      </c>
      <c r="M259" t="str">
        <f>IF(Orders[[#This Row],[Shipping Status]]="Delivered",TEXT(F259,"mmm"),"")</f>
        <v>Apr</v>
      </c>
      <c r="N259" t="str">
        <f>IF(Orders[[#This Row],[Shipping Status]]="Delivered",TEXT(F259,"ddd"),"")</f>
        <v>Mon</v>
      </c>
      <c r="O259" s="8">
        <f>IF(Orders[[#This Row],[Shipping Status]]="Delivered",DATEDIF(D259,F259,"d"),"")</f>
        <v>7</v>
      </c>
      <c r="P259" s="8">
        <f t="shared" ref="P259:P322" si="19">DATEDIF(D259,E259,"d")</f>
        <v>28</v>
      </c>
      <c r="Q259" s="8">
        <f>IF(Orders[[#This Row],[Shipping Status]]="Delivered",P259-O259,"")</f>
        <v>21</v>
      </c>
      <c r="R259" t="str" cm="1">
        <f t="array" ref="R259">_xlfn.XLOOKUP(Orders[[#This Row],[employeeID]],Employees[[#All],[employeeID]],Employees[[#All],[employeeName]],,0)</f>
        <v>Janet Leverling</v>
      </c>
      <c r="S259" t="str" cm="1">
        <f t="array" ref="S259">_xlfn.XLOOKUP(Orders[[#This Row],[customerID]],Customers[[#All],[customerID]],Customers[[#All],[companyName]],,0)</f>
        <v>Mère Paillarde</v>
      </c>
      <c r="T259" t="str" cm="1">
        <f t="array" ref="T259">_xlfn.XLOOKUP(Orders[[#This Row],[shipperID]],Shippers[[#All],[shipperID]],Shippers[[#All],[companyName]],,0)</f>
        <v>Federal Shipping</v>
      </c>
      <c r="U259" t="str">
        <f>IF(ISBLANK(Orders[[#This Row],[shippedDate]]),"Pending","Delivered")</f>
        <v>Delivered</v>
      </c>
    </row>
    <row r="260" spans="1:21" x14ac:dyDescent="0.25">
      <c r="A260">
        <v>10506</v>
      </c>
      <c r="B260" t="s">
        <v>52</v>
      </c>
      <c r="C260">
        <v>9</v>
      </c>
      <c r="D260" s="1">
        <v>41744</v>
      </c>
      <c r="E260" s="1">
        <v>41772</v>
      </c>
      <c r="F260" s="1">
        <v>41761</v>
      </c>
      <c r="G260">
        <v>2</v>
      </c>
      <c r="H260">
        <v>21.19</v>
      </c>
      <c r="I260">
        <f>SUMIFS(order_details!$G$1:$G$2156,order_details!$A$1:$A$2156,orders!A260)</f>
        <v>415.8</v>
      </c>
      <c r="J260">
        <f t="shared" si="16"/>
        <v>436.99</v>
      </c>
      <c r="K260" t="str">
        <f t="shared" si="17"/>
        <v>Apr</v>
      </c>
      <c r="L260" t="str">
        <f t="shared" si="18"/>
        <v>Tue</v>
      </c>
      <c r="M260" t="str">
        <f>IF(Orders[[#This Row],[Shipping Status]]="Delivered",TEXT(F260,"mmm"),"")</f>
        <v>May</v>
      </c>
      <c r="N260" t="str">
        <f>IF(Orders[[#This Row],[Shipping Status]]="Delivered",TEXT(F260,"ddd"),"")</f>
        <v>Fri</v>
      </c>
      <c r="O260" s="8">
        <f>IF(Orders[[#This Row],[Shipping Status]]="Delivered",DATEDIF(D260,F260,"d"),"")</f>
        <v>17</v>
      </c>
      <c r="P260" s="8">
        <f t="shared" si="19"/>
        <v>28</v>
      </c>
      <c r="Q260" s="8">
        <f>IF(Orders[[#This Row],[Shipping Status]]="Delivered",P260-O260,"")</f>
        <v>11</v>
      </c>
      <c r="R260" t="str" cm="1">
        <f t="array" ref="R260">_xlfn.XLOOKUP(Orders[[#This Row],[employeeID]],Employees[[#All],[employeeID]],Employees[[#All],[employeeName]],,0)</f>
        <v>Anne Dodsworth</v>
      </c>
      <c r="S260" t="str" cm="1">
        <f t="array" ref="S260">_xlfn.XLOOKUP(Orders[[#This Row],[customerID]],Customers[[#All],[customerID]],Customers[[#All],[companyName]],,0)</f>
        <v>Königlich Essen</v>
      </c>
      <c r="T260" t="str" cm="1">
        <f t="array" ref="T260">_xlfn.XLOOKUP(Orders[[#This Row],[shipperID]],Shippers[[#All],[shipperID]],Shippers[[#All],[companyName]],,0)</f>
        <v>United Package</v>
      </c>
      <c r="U260" t="str">
        <f>IF(ISBLANK(Orders[[#This Row],[shippedDate]]),"Pending","Delivered")</f>
        <v>Delivered</v>
      </c>
    </row>
    <row r="261" spans="1:21" x14ac:dyDescent="0.25">
      <c r="A261">
        <v>10507</v>
      </c>
      <c r="B261" t="s">
        <v>67</v>
      </c>
      <c r="C261">
        <v>7</v>
      </c>
      <c r="D261" s="1">
        <v>41744</v>
      </c>
      <c r="E261" s="1">
        <v>41772</v>
      </c>
      <c r="F261" s="1">
        <v>41751</v>
      </c>
      <c r="G261">
        <v>1</v>
      </c>
      <c r="H261">
        <v>47.45</v>
      </c>
      <c r="I261">
        <f>SUMIFS(order_details!$G$1:$G$2156,order_details!$A$1:$A$2156,orders!A261)</f>
        <v>749.0625</v>
      </c>
      <c r="J261">
        <f t="shared" si="16"/>
        <v>796.51250000000005</v>
      </c>
      <c r="K261" t="str">
        <f t="shared" si="17"/>
        <v>Apr</v>
      </c>
      <c r="L261" t="str">
        <f t="shared" si="18"/>
        <v>Tue</v>
      </c>
      <c r="M261" t="str">
        <f>IF(Orders[[#This Row],[Shipping Status]]="Delivered",TEXT(F261,"mmm"),"")</f>
        <v>Apr</v>
      </c>
      <c r="N261" t="str">
        <f>IF(Orders[[#This Row],[Shipping Status]]="Delivered",TEXT(F261,"ddd"),"")</f>
        <v>Tue</v>
      </c>
      <c r="O261" s="8">
        <f>IF(Orders[[#This Row],[Shipping Status]]="Delivered",DATEDIF(D261,F261,"d"),"")</f>
        <v>7</v>
      </c>
      <c r="P261" s="8">
        <f t="shared" si="19"/>
        <v>28</v>
      </c>
      <c r="Q261" s="8">
        <f>IF(Orders[[#This Row],[Shipping Status]]="Delivered",P261-O261,"")</f>
        <v>21</v>
      </c>
      <c r="R261" t="str" cm="1">
        <f t="array" ref="R261">_xlfn.XLOOKUP(Orders[[#This Row],[employeeID]],Employees[[#All],[employeeID]],Employees[[#All],[employeeName]],,0)</f>
        <v>Robert King</v>
      </c>
      <c r="S261" t="str" cm="1">
        <f t="array" ref="S261">_xlfn.XLOOKUP(Orders[[#This Row],[customerID]],Customers[[#All],[customerID]],Customers[[#All],[companyName]],,0)</f>
        <v>Antonio Moreno Taquería</v>
      </c>
      <c r="T261" t="str" cm="1">
        <f t="array" ref="T261">_xlfn.XLOOKUP(Orders[[#This Row],[shipperID]],Shippers[[#All],[shipperID]],Shippers[[#All],[companyName]],,0)</f>
        <v>Speedy Express</v>
      </c>
      <c r="U261" t="str">
        <f>IF(ISBLANK(Orders[[#This Row],[shippedDate]]),"Pending","Delivered")</f>
        <v>Delivered</v>
      </c>
    </row>
    <row r="262" spans="1:21" x14ac:dyDescent="0.25">
      <c r="A262">
        <v>10508</v>
      </c>
      <c r="B262" t="s">
        <v>19</v>
      </c>
      <c r="C262">
        <v>1</v>
      </c>
      <c r="D262" s="1">
        <v>41745</v>
      </c>
      <c r="E262" s="1">
        <v>41773</v>
      </c>
      <c r="F262" s="1">
        <v>41772</v>
      </c>
      <c r="G262">
        <v>2</v>
      </c>
      <c r="H262">
        <v>4.99</v>
      </c>
      <c r="I262">
        <f>SUMIFS(order_details!$G$1:$G$2156,order_details!$A$1:$A$2156,orders!A262)</f>
        <v>240</v>
      </c>
      <c r="J262">
        <f t="shared" si="16"/>
        <v>244.99</v>
      </c>
      <c r="K262" t="str">
        <f t="shared" si="17"/>
        <v>Apr</v>
      </c>
      <c r="L262" t="str">
        <f t="shared" si="18"/>
        <v>Wed</v>
      </c>
      <c r="M262" t="str">
        <f>IF(Orders[[#This Row],[Shipping Status]]="Delivered",TEXT(F262,"mmm"),"")</f>
        <v>May</v>
      </c>
      <c r="N262" t="str">
        <f>IF(Orders[[#This Row],[Shipping Status]]="Delivered",TEXT(F262,"ddd"),"")</f>
        <v>Tue</v>
      </c>
      <c r="O262" s="8">
        <f>IF(Orders[[#This Row],[Shipping Status]]="Delivered",DATEDIF(D262,F262,"d"),"")</f>
        <v>27</v>
      </c>
      <c r="P262" s="8">
        <f t="shared" si="19"/>
        <v>28</v>
      </c>
      <c r="Q262" s="8">
        <f>IF(Orders[[#This Row],[Shipping Status]]="Delivered",P262-O262,"")</f>
        <v>1</v>
      </c>
      <c r="R262" t="str" cm="1">
        <f t="array" ref="R262">_xlfn.XLOOKUP(Orders[[#This Row],[employeeID]],Employees[[#All],[employeeID]],Employees[[#All],[employeeName]],,0)</f>
        <v>Nancy Davolio</v>
      </c>
      <c r="S262" t="str" cm="1">
        <f t="array" ref="S262">_xlfn.XLOOKUP(Orders[[#This Row],[customerID]],Customers[[#All],[customerID]],Customers[[#All],[companyName]],,0)</f>
        <v>Ottilies Käseladen</v>
      </c>
      <c r="T262" t="str" cm="1">
        <f t="array" ref="T262">_xlfn.XLOOKUP(Orders[[#This Row],[shipperID]],Shippers[[#All],[shipperID]],Shippers[[#All],[companyName]],,0)</f>
        <v>United Package</v>
      </c>
      <c r="U262" t="str">
        <f>IF(ISBLANK(Orders[[#This Row],[shippedDate]]),"Pending","Delivered")</f>
        <v>Delivered</v>
      </c>
    </row>
    <row r="263" spans="1:21" x14ac:dyDescent="0.25">
      <c r="A263">
        <v>10509</v>
      </c>
      <c r="B263" t="s">
        <v>84</v>
      </c>
      <c r="C263">
        <v>4</v>
      </c>
      <c r="D263" s="1">
        <v>41746</v>
      </c>
      <c r="E263" s="1">
        <v>41774</v>
      </c>
      <c r="F263" s="1">
        <v>41758</v>
      </c>
      <c r="G263">
        <v>1</v>
      </c>
      <c r="H263">
        <v>0.15</v>
      </c>
      <c r="I263">
        <f>SUMIFS(order_details!$G$1:$G$2156,order_details!$A$1:$A$2156,orders!A263)</f>
        <v>136.80000000000001</v>
      </c>
      <c r="J263">
        <f t="shared" si="16"/>
        <v>136.95000000000002</v>
      </c>
      <c r="K263" t="str">
        <f t="shared" si="17"/>
        <v>Apr</v>
      </c>
      <c r="L263" t="str">
        <f t="shared" si="18"/>
        <v>Thu</v>
      </c>
      <c r="M263" t="str">
        <f>IF(Orders[[#This Row],[Shipping Status]]="Delivered",TEXT(F263,"mmm"),"")</f>
        <v>Apr</v>
      </c>
      <c r="N263" t="str">
        <f>IF(Orders[[#This Row],[Shipping Status]]="Delivered",TEXT(F263,"ddd"),"")</f>
        <v>Tue</v>
      </c>
      <c r="O263" s="8">
        <f>IF(Orders[[#This Row],[Shipping Status]]="Delivered",DATEDIF(D263,F263,"d"),"")</f>
        <v>12</v>
      </c>
      <c r="P263" s="8">
        <f t="shared" si="19"/>
        <v>28</v>
      </c>
      <c r="Q263" s="8">
        <f>IF(Orders[[#This Row],[Shipping Status]]="Delivered",P263-O263,"")</f>
        <v>16</v>
      </c>
      <c r="R263" t="str" cm="1">
        <f t="array" ref="R263">_xlfn.XLOOKUP(Orders[[#This Row],[employeeID]],Employees[[#All],[employeeID]],Employees[[#All],[employeeName]],,0)</f>
        <v>Margaret Peacock</v>
      </c>
      <c r="S263" t="str" cm="1">
        <f t="array" ref="S263">_xlfn.XLOOKUP(Orders[[#This Row],[customerID]],Customers[[#All],[customerID]],Customers[[#All],[companyName]],,0)</f>
        <v>Blauer See Delikatessen</v>
      </c>
      <c r="T263" t="str" cm="1">
        <f t="array" ref="T263">_xlfn.XLOOKUP(Orders[[#This Row],[shipperID]],Shippers[[#All],[shipperID]],Shippers[[#All],[companyName]],,0)</f>
        <v>Speedy Express</v>
      </c>
      <c r="U263" t="str">
        <f>IF(ISBLANK(Orders[[#This Row],[shippedDate]]),"Pending","Delivered")</f>
        <v>Delivered</v>
      </c>
    </row>
    <row r="264" spans="1:21" x14ac:dyDescent="0.25">
      <c r="A264">
        <v>10510</v>
      </c>
      <c r="B264" t="s">
        <v>53</v>
      </c>
      <c r="C264">
        <v>6</v>
      </c>
      <c r="D264" s="1">
        <v>41747</v>
      </c>
      <c r="E264" s="1">
        <v>41775</v>
      </c>
      <c r="F264" s="1">
        <v>41757</v>
      </c>
      <c r="G264">
        <v>3</v>
      </c>
      <c r="H264">
        <v>367.63</v>
      </c>
      <c r="I264">
        <f>SUMIFS(order_details!$G$1:$G$2156,order_details!$A$1:$A$2156,orders!A264)</f>
        <v>4707.5400000000009</v>
      </c>
      <c r="J264">
        <f t="shared" si="16"/>
        <v>5075.170000000001</v>
      </c>
      <c r="K264" t="str">
        <f t="shared" si="17"/>
        <v>Apr</v>
      </c>
      <c r="L264" t="str">
        <f t="shared" si="18"/>
        <v>Fri</v>
      </c>
      <c r="M264" t="str">
        <f>IF(Orders[[#This Row],[Shipping Status]]="Delivered",TEXT(F264,"mmm"),"")</f>
        <v>Apr</v>
      </c>
      <c r="N264" t="str">
        <f>IF(Orders[[#This Row],[Shipping Status]]="Delivered",TEXT(F264,"ddd"),"")</f>
        <v>Mon</v>
      </c>
      <c r="O264" s="8">
        <f>IF(Orders[[#This Row],[Shipping Status]]="Delivered",DATEDIF(D264,F264,"d"),"")</f>
        <v>10</v>
      </c>
      <c r="P264" s="8">
        <f t="shared" si="19"/>
        <v>28</v>
      </c>
      <c r="Q264" s="8">
        <f>IF(Orders[[#This Row],[Shipping Status]]="Delivered",P264-O264,"")</f>
        <v>18</v>
      </c>
      <c r="R264" t="str" cm="1">
        <f t="array" ref="R264">_xlfn.XLOOKUP(Orders[[#This Row],[employeeID]],Employees[[#All],[employeeID]],Employees[[#All],[employeeName]],,0)</f>
        <v>Michael Suyama</v>
      </c>
      <c r="S264" t="str" cm="1">
        <f t="array" ref="S264">_xlfn.XLOOKUP(Orders[[#This Row],[customerID]],Customers[[#All],[customerID]],Customers[[#All],[companyName]],,0)</f>
        <v>Save-a-lot Markets</v>
      </c>
      <c r="T264" t="str" cm="1">
        <f t="array" ref="T264">_xlfn.XLOOKUP(Orders[[#This Row],[shipperID]],Shippers[[#All],[shipperID]],Shippers[[#All],[companyName]],,0)</f>
        <v>Federal Shipping</v>
      </c>
      <c r="U264" t="str">
        <f>IF(ISBLANK(Orders[[#This Row],[shippedDate]]),"Pending","Delivered")</f>
        <v>Delivered</v>
      </c>
    </row>
    <row r="265" spans="1:21" x14ac:dyDescent="0.25">
      <c r="A265">
        <v>10511</v>
      </c>
      <c r="B265" t="s">
        <v>56</v>
      </c>
      <c r="C265">
        <v>4</v>
      </c>
      <c r="D265" s="1">
        <v>41747</v>
      </c>
      <c r="E265" s="1">
        <v>41775</v>
      </c>
      <c r="F265" s="1">
        <v>41750</v>
      </c>
      <c r="G265">
        <v>3</v>
      </c>
      <c r="H265">
        <v>350.64</v>
      </c>
      <c r="I265">
        <f>SUMIFS(order_details!$G$1:$G$2156,order_details!$A$1:$A$2156,orders!A265)</f>
        <v>2550</v>
      </c>
      <c r="J265">
        <f t="shared" si="16"/>
        <v>2900.64</v>
      </c>
      <c r="K265" t="str">
        <f t="shared" si="17"/>
        <v>Apr</v>
      </c>
      <c r="L265" t="str">
        <f t="shared" si="18"/>
        <v>Fri</v>
      </c>
      <c r="M265" t="str">
        <f>IF(Orders[[#This Row],[Shipping Status]]="Delivered",TEXT(F265,"mmm"),"")</f>
        <v>Apr</v>
      </c>
      <c r="N265" t="str">
        <f>IF(Orders[[#This Row],[Shipping Status]]="Delivered",TEXT(F265,"ddd"),"")</f>
        <v>Mon</v>
      </c>
      <c r="O265" s="8">
        <f>IF(Orders[[#This Row],[Shipping Status]]="Delivered",DATEDIF(D265,F265,"d"),"")</f>
        <v>3</v>
      </c>
      <c r="P265" s="8">
        <f t="shared" si="19"/>
        <v>28</v>
      </c>
      <c r="Q265" s="8">
        <f>IF(Orders[[#This Row],[Shipping Status]]="Delivered",P265-O265,"")</f>
        <v>25</v>
      </c>
      <c r="R265" t="str" cm="1">
        <f t="array" ref="R265">_xlfn.XLOOKUP(Orders[[#This Row],[employeeID]],Employees[[#All],[employeeID]],Employees[[#All],[employeeName]],,0)</f>
        <v>Margaret Peacock</v>
      </c>
      <c r="S265" t="str" cm="1">
        <f t="array" ref="S265">_xlfn.XLOOKUP(Orders[[#This Row],[customerID]],Customers[[#All],[customerID]],Customers[[#All],[companyName]],,0)</f>
        <v>Bon app'</v>
      </c>
      <c r="T265" t="str" cm="1">
        <f t="array" ref="T265">_xlfn.XLOOKUP(Orders[[#This Row],[shipperID]],Shippers[[#All],[shipperID]],Shippers[[#All],[companyName]],,0)</f>
        <v>Federal Shipping</v>
      </c>
      <c r="U265" t="str">
        <f>IF(ISBLANK(Orders[[#This Row],[shippedDate]]),"Pending","Delivered")</f>
        <v>Delivered</v>
      </c>
    </row>
    <row r="266" spans="1:21" x14ac:dyDescent="0.25">
      <c r="A266">
        <v>10512</v>
      </c>
      <c r="B266" t="s">
        <v>60</v>
      </c>
      <c r="C266">
        <v>7</v>
      </c>
      <c r="D266" s="1">
        <v>41750</v>
      </c>
      <c r="E266" s="1">
        <v>41778</v>
      </c>
      <c r="F266" s="1">
        <v>41753</v>
      </c>
      <c r="G266">
        <v>2</v>
      </c>
      <c r="H266">
        <v>3.53</v>
      </c>
      <c r="I266">
        <f>SUMIFS(order_details!$G$1:$G$2156,order_details!$A$1:$A$2156,orders!A266)</f>
        <v>525.29999999999995</v>
      </c>
      <c r="J266">
        <f t="shared" si="16"/>
        <v>528.82999999999993</v>
      </c>
      <c r="K266" t="str">
        <f t="shared" si="17"/>
        <v>Apr</v>
      </c>
      <c r="L266" t="str">
        <f t="shared" si="18"/>
        <v>Mon</v>
      </c>
      <c r="M266" t="str">
        <f>IF(Orders[[#This Row],[Shipping Status]]="Delivered",TEXT(F266,"mmm"),"")</f>
        <v>Apr</v>
      </c>
      <c r="N266" t="str">
        <f>IF(Orders[[#This Row],[Shipping Status]]="Delivered",TEXT(F266,"ddd"),"")</f>
        <v>Thu</v>
      </c>
      <c r="O266" s="8">
        <f>IF(Orders[[#This Row],[Shipping Status]]="Delivered",DATEDIF(D266,F266,"d"),"")</f>
        <v>3</v>
      </c>
      <c r="P266" s="8">
        <f t="shared" si="19"/>
        <v>28</v>
      </c>
      <c r="Q266" s="8">
        <f>IF(Orders[[#This Row],[Shipping Status]]="Delivered",P266-O266,"")</f>
        <v>25</v>
      </c>
      <c r="R266" t="str" cm="1">
        <f t="array" ref="R266">_xlfn.XLOOKUP(Orders[[#This Row],[employeeID]],Employees[[#All],[employeeID]],Employees[[#All],[employeeName]],,0)</f>
        <v>Robert King</v>
      </c>
      <c r="S266" t="str" cm="1">
        <f t="array" ref="S266">_xlfn.XLOOKUP(Orders[[#This Row],[customerID]],Customers[[#All],[customerID]],Customers[[#All],[companyName]],,0)</f>
        <v>Familia Arquibaldo</v>
      </c>
      <c r="T266" t="str" cm="1">
        <f t="array" ref="T266">_xlfn.XLOOKUP(Orders[[#This Row],[shipperID]],Shippers[[#All],[shipperID]],Shippers[[#All],[companyName]],,0)</f>
        <v>United Package</v>
      </c>
      <c r="U266" t="str">
        <f>IF(ISBLANK(Orders[[#This Row],[shippedDate]]),"Pending","Delivered")</f>
        <v>Delivered</v>
      </c>
    </row>
    <row r="267" spans="1:21" x14ac:dyDescent="0.25">
      <c r="A267">
        <v>10513</v>
      </c>
      <c r="B267" t="s">
        <v>43</v>
      </c>
      <c r="C267">
        <v>7</v>
      </c>
      <c r="D267" s="1">
        <v>41751</v>
      </c>
      <c r="E267" s="1">
        <v>41793</v>
      </c>
      <c r="F267" s="1">
        <v>41757</v>
      </c>
      <c r="G267">
        <v>1</v>
      </c>
      <c r="H267">
        <v>105.65</v>
      </c>
      <c r="I267">
        <f>SUMIFS(order_details!$G$1:$G$2156,order_details!$A$1:$A$2156,orders!A267)</f>
        <v>1942</v>
      </c>
      <c r="J267">
        <f t="shared" si="16"/>
        <v>2047.65</v>
      </c>
      <c r="K267" t="str">
        <f t="shared" si="17"/>
        <v>Apr</v>
      </c>
      <c r="L267" t="str">
        <f t="shared" si="18"/>
        <v>Tue</v>
      </c>
      <c r="M267" t="str">
        <f>IF(Orders[[#This Row],[Shipping Status]]="Delivered",TEXT(F267,"mmm"),"")</f>
        <v>Apr</v>
      </c>
      <c r="N267" t="str">
        <f>IF(Orders[[#This Row],[Shipping Status]]="Delivered",TEXT(F267,"ddd"),"")</f>
        <v>Mon</v>
      </c>
      <c r="O267" s="8">
        <f>IF(Orders[[#This Row],[Shipping Status]]="Delivered",DATEDIF(D267,F267,"d"),"")</f>
        <v>6</v>
      </c>
      <c r="P267" s="8">
        <f t="shared" si="19"/>
        <v>42</v>
      </c>
      <c r="Q267" s="8">
        <f>IF(Orders[[#This Row],[Shipping Status]]="Delivered",P267-O267,"")</f>
        <v>36</v>
      </c>
      <c r="R267" t="str" cm="1">
        <f t="array" ref="R267">_xlfn.XLOOKUP(Orders[[#This Row],[employeeID]],Employees[[#All],[employeeID]],Employees[[#All],[employeeName]],,0)</f>
        <v>Robert King</v>
      </c>
      <c r="S267" t="str" cm="1">
        <f t="array" ref="S267">_xlfn.XLOOKUP(Orders[[#This Row],[customerID]],Customers[[#All],[customerID]],Customers[[#All],[companyName]],,0)</f>
        <v>Die Wandernde Kuh</v>
      </c>
      <c r="T267" t="str" cm="1">
        <f t="array" ref="T267">_xlfn.XLOOKUP(Orders[[#This Row],[shipperID]],Shippers[[#All],[shipperID]],Shippers[[#All],[companyName]],,0)</f>
        <v>Speedy Express</v>
      </c>
      <c r="U267" t="str">
        <f>IF(ISBLANK(Orders[[#This Row],[shippedDate]]),"Pending","Delivered")</f>
        <v>Delivered</v>
      </c>
    </row>
    <row r="268" spans="1:21" x14ac:dyDescent="0.25">
      <c r="A268">
        <v>10514</v>
      </c>
      <c r="B268" t="s">
        <v>17</v>
      </c>
      <c r="C268">
        <v>3</v>
      </c>
      <c r="D268" s="1">
        <v>41751</v>
      </c>
      <c r="E268" s="1">
        <v>41779</v>
      </c>
      <c r="F268" s="1">
        <v>41775</v>
      </c>
      <c r="G268">
        <v>2</v>
      </c>
      <c r="H268">
        <v>789.95</v>
      </c>
      <c r="I268">
        <f>SUMIFS(order_details!$G$1:$G$2156,order_details!$A$1:$A$2156,orders!A268)</f>
        <v>8623.4500000000007</v>
      </c>
      <c r="J268">
        <f t="shared" si="16"/>
        <v>9413.4000000000015</v>
      </c>
      <c r="K268" t="str">
        <f t="shared" si="17"/>
        <v>Apr</v>
      </c>
      <c r="L268" t="str">
        <f t="shared" si="18"/>
        <v>Tue</v>
      </c>
      <c r="M268" t="str">
        <f>IF(Orders[[#This Row],[Shipping Status]]="Delivered",TEXT(F268,"mmm"),"")</f>
        <v>May</v>
      </c>
      <c r="N268" t="str">
        <f>IF(Orders[[#This Row],[Shipping Status]]="Delivered",TEXT(F268,"ddd"),"")</f>
        <v>Fri</v>
      </c>
      <c r="O268" s="8">
        <f>IF(Orders[[#This Row],[Shipping Status]]="Delivered",DATEDIF(D268,F268,"d"),"")</f>
        <v>24</v>
      </c>
      <c r="P268" s="8">
        <f t="shared" si="19"/>
        <v>28</v>
      </c>
      <c r="Q268" s="8">
        <f>IF(Orders[[#This Row],[Shipping Status]]="Delivered",P268-O268,"")</f>
        <v>4</v>
      </c>
      <c r="R268" t="str" cm="1">
        <f t="array" ref="R268">_xlfn.XLOOKUP(Orders[[#This Row],[employeeID]],Employees[[#All],[employeeID]],Employees[[#All],[employeeName]],,0)</f>
        <v>Janet Leverling</v>
      </c>
      <c r="S268" t="str" cm="1">
        <f t="array" ref="S268">_xlfn.XLOOKUP(Orders[[#This Row],[customerID]],Customers[[#All],[customerID]],Customers[[#All],[companyName]],,0)</f>
        <v>Ernst Handel</v>
      </c>
      <c r="T268" t="str" cm="1">
        <f t="array" ref="T268">_xlfn.XLOOKUP(Orders[[#This Row],[shipperID]],Shippers[[#All],[shipperID]],Shippers[[#All],[companyName]],,0)</f>
        <v>United Package</v>
      </c>
      <c r="U268" t="str">
        <f>IF(ISBLANK(Orders[[#This Row],[shippedDate]]),"Pending","Delivered")</f>
        <v>Delivered</v>
      </c>
    </row>
    <row r="269" spans="1:21" x14ac:dyDescent="0.25">
      <c r="A269">
        <v>10515</v>
      </c>
      <c r="B269" t="s">
        <v>29</v>
      </c>
      <c r="C269">
        <v>2</v>
      </c>
      <c r="D269" s="1">
        <v>41752</v>
      </c>
      <c r="E269" s="1">
        <v>41766</v>
      </c>
      <c r="F269" s="1">
        <v>41782</v>
      </c>
      <c r="G269">
        <v>1</v>
      </c>
      <c r="H269">
        <v>204.47</v>
      </c>
      <c r="I269">
        <f>SUMIFS(order_details!$G$1:$G$2156,order_details!$A$1:$A$2156,orders!A269)</f>
        <v>9921.2999999999993</v>
      </c>
      <c r="J269">
        <f t="shared" si="16"/>
        <v>10125.769999999999</v>
      </c>
      <c r="K269" t="str">
        <f t="shared" si="17"/>
        <v>Apr</v>
      </c>
      <c r="L269" t="str">
        <f t="shared" si="18"/>
        <v>Wed</v>
      </c>
      <c r="M269" t="str">
        <f>IF(Orders[[#This Row],[Shipping Status]]="Delivered",TEXT(F269,"mmm"),"")</f>
        <v>May</v>
      </c>
      <c r="N269" t="str">
        <f>IF(Orders[[#This Row],[Shipping Status]]="Delivered",TEXT(F269,"ddd"),"")</f>
        <v>Fri</v>
      </c>
      <c r="O269" s="8">
        <f>IF(Orders[[#This Row],[Shipping Status]]="Delivered",DATEDIF(D269,F269,"d"),"")</f>
        <v>30</v>
      </c>
      <c r="P269" s="8">
        <f t="shared" si="19"/>
        <v>14</v>
      </c>
      <c r="Q269" s="8">
        <f>IF(Orders[[#This Row],[Shipping Status]]="Delivered",P269-O269,"")</f>
        <v>-16</v>
      </c>
      <c r="R269" t="str" cm="1">
        <f t="array" ref="R269">_xlfn.XLOOKUP(Orders[[#This Row],[employeeID]],Employees[[#All],[employeeID]],Employees[[#All],[employeeName]],,0)</f>
        <v>Andrew Fuller</v>
      </c>
      <c r="S269" t="str" cm="1">
        <f t="array" ref="S269">_xlfn.XLOOKUP(Orders[[#This Row],[customerID]],Customers[[#All],[customerID]],Customers[[#All],[companyName]],,0)</f>
        <v>QUICK-Stop</v>
      </c>
      <c r="T269" t="str" cm="1">
        <f t="array" ref="T269">_xlfn.XLOOKUP(Orders[[#This Row],[shipperID]],Shippers[[#All],[shipperID]],Shippers[[#All],[companyName]],,0)</f>
        <v>Speedy Express</v>
      </c>
      <c r="U269" t="str">
        <f>IF(ISBLANK(Orders[[#This Row],[shippedDate]]),"Pending","Delivered")</f>
        <v>Delivered</v>
      </c>
    </row>
    <row r="270" spans="1:21" x14ac:dyDescent="0.25">
      <c r="A270">
        <v>10516</v>
      </c>
      <c r="B270" t="s">
        <v>42</v>
      </c>
      <c r="C270">
        <v>2</v>
      </c>
      <c r="D270" s="1">
        <v>41753</v>
      </c>
      <c r="E270" s="1">
        <v>41781</v>
      </c>
      <c r="F270" s="1">
        <v>41760</v>
      </c>
      <c r="G270">
        <v>3</v>
      </c>
      <c r="H270">
        <v>62.78</v>
      </c>
      <c r="I270">
        <f>SUMIFS(order_details!$G$1:$G$2156,order_details!$A$1:$A$2156,orders!A270)</f>
        <v>2381.0500000000002</v>
      </c>
      <c r="J270">
        <f t="shared" si="16"/>
        <v>2443.8300000000004</v>
      </c>
      <c r="K270" t="str">
        <f t="shared" si="17"/>
        <v>Apr</v>
      </c>
      <c r="L270" t="str">
        <f t="shared" si="18"/>
        <v>Thu</v>
      </c>
      <c r="M270" t="str">
        <f>IF(Orders[[#This Row],[Shipping Status]]="Delivered",TEXT(F270,"mmm"),"")</f>
        <v>May</v>
      </c>
      <c r="N270" t="str">
        <f>IF(Orders[[#This Row],[Shipping Status]]="Delivered",TEXT(F270,"ddd"),"")</f>
        <v>Thu</v>
      </c>
      <c r="O270" s="8">
        <f>IF(Orders[[#This Row],[Shipping Status]]="Delivered",DATEDIF(D270,F270,"d"),"")</f>
        <v>7</v>
      </c>
      <c r="P270" s="8">
        <f t="shared" si="19"/>
        <v>28</v>
      </c>
      <c r="Q270" s="8">
        <f>IF(Orders[[#This Row],[Shipping Status]]="Delivered",P270-O270,"")</f>
        <v>21</v>
      </c>
      <c r="R270" t="str" cm="1">
        <f t="array" ref="R270">_xlfn.XLOOKUP(Orders[[#This Row],[employeeID]],Employees[[#All],[employeeID]],Employees[[#All],[employeeName]],,0)</f>
        <v>Andrew Fuller</v>
      </c>
      <c r="S270" t="str" cm="1">
        <f t="array" ref="S270">_xlfn.XLOOKUP(Orders[[#This Row],[customerID]],Customers[[#All],[customerID]],Customers[[#All],[companyName]],,0)</f>
        <v>Hungry Owl All-Night Grocers</v>
      </c>
      <c r="T270" t="str" cm="1">
        <f t="array" ref="T270">_xlfn.XLOOKUP(Orders[[#This Row],[shipperID]],Shippers[[#All],[shipperID]],Shippers[[#All],[companyName]],,0)</f>
        <v>Federal Shipping</v>
      </c>
      <c r="U270" t="str">
        <f>IF(ISBLANK(Orders[[#This Row],[shippedDate]]),"Pending","Delivered")</f>
        <v>Delivered</v>
      </c>
    </row>
    <row r="271" spans="1:21" x14ac:dyDescent="0.25">
      <c r="A271">
        <v>10517</v>
      </c>
      <c r="B271" t="s">
        <v>85</v>
      </c>
      <c r="C271">
        <v>3</v>
      </c>
      <c r="D271" s="1">
        <v>41753</v>
      </c>
      <c r="E271" s="1">
        <v>41781</v>
      </c>
      <c r="F271" s="1">
        <v>41758</v>
      </c>
      <c r="G271">
        <v>3</v>
      </c>
      <c r="H271">
        <v>32.07</v>
      </c>
      <c r="I271">
        <f>SUMIFS(order_details!$G$1:$G$2156,order_details!$A$1:$A$2156,orders!A271)</f>
        <v>352</v>
      </c>
      <c r="J271">
        <f t="shared" si="16"/>
        <v>384.07</v>
      </c>
      <c r="K271" t="str">
        <f t="shared" si="17"/>
        <v>Apr</v>
      </c>
      <c r="L271" t="str">
        <f t="shared" si="18"/>
        <v>Thu</v>
      </c>
      <c r="M271" t="str">
        <f>IF(Orders[[#This Row],[Shipping Status]]="Delivered",TEXT(F271,"mmm"),"")</f>
        <v>Apr</v>
      </c>
      <c r="N271" t="str">
        <f>IF(Orders[[#This Row],[Shipping Status]]="Delivered",TEXT(F271,"ddd"),"")</f>
        <v>Tue</v>
      </c>
      <c r="O271" s="8">
        <f>IF(Orders[[#This Row],[Shipping Status]]="Delivered",DATEDIF(D271,F271,"d"),"")</f>
        <v>5</v>
      </c>
      <c r="P271" s="8">
        <f t="shared" si="19"/>
        <v>28</v>
      </c>
      <c r="Q271" s="8">
        <f>IF(Orders[[#This Row],[Shipping Status]]="Delivered",P271-O271,"")</f>
        <v>23</v>
      </c>
      <c r="R271" t="str" cm="1">
        <f t="array" ref="R271">_xlfn.XLOOKUP(Orders[[#This Row],[employeeID]],Employees[[#All],[employeeID]],Employees[[#All],[employeeName]],,0)</f>
        <v>Janet Leverling</v>
      </c>
      <c r="S271" t="str" cm="1">
        <f t="array" ref="S271">_xlfn.XLOOKUP(Orders[[#This Row],[customerID]],Customers[[#All],[customerID]],Customers[[#All],[companyName]],,0)</f>
        <v>North/South</v>
      </c>
      <c r="T271" t="str" cm="1">
        <f t="array" ref="T271">_xlfn.XLOOKUP(Orders[[#This Row],[shipperID]],Shippers[[#All],[shipperID]],Shippers[[#All],[companyName]],,0)</f>
        <v>Federal Shipping</v>
      </c>
      <c r="U271" t="str">
        <f>IF(ISBLANK(Orders[[#This Row],[shippedDate]]),"Pending","Delivered")</f>
        <v>Delivered</v>
      </c>
    </row>
    <row r="272" spans="1:21" x14ac:dyDescent="0.25">
      <c r="A272">
        <v>10518</v>
      </c>
      <c r="B272" t="s">
        <v>31</v>
      </c>
      <c r="C272">
        <v>4</v>
      </c>
      <c r="D272" s="1">
        <v>41754</v>
      </c>
      <c r="E272" s="1">
        <v>41768</v>
      </c>
      <c r="F272" s="1">
        <v>41764</v>
      </c>
      <c r="G272">
        <v>2</v>
      </c>
      <c r="H272">
        <v>218.15</v>
      </c>
      <c r="I272">
        <f>SUMIFS(order_details!$G$1:$G$2156,order_details!$A$1:$A$2156,orders!A272)</f>
        <v>4150.05</v>
      </c>
      <c r="J272">
        <f t="shared" si="16"/>
        <v>4368.2</v>
      </c>
      <c r="K272" t="str">
        <f t="shared" si="17"/>
        <v>Apr</v>
      </c>
      <c r="L272" t="str">
        <f t="shared" si="18"/>
        <v>Fri</v>
      </c>
      <c r="M272" t="str">
        <f>IF(Orders[[#This Row],[Shipping Status]]="Delivered",TEXT(F272,"mmm"),"")</f>
        <v>May</v>
      </c>
      <c r="N272" t="str">
        <f>IF(Orders[[#This Row],[Shipping Status]]="Delivered",TEXT(F272,"ddd"),"")</f>
        <v>Mon</v>
      </c>
      <c r="O272" s="8">
        <f>IF(Orders[[#This Row],[Shipping Status]]="Delivered",DATEDIF(D272,F272,"d"),"")</f>
        <v>10</v>
      </c>
      <c r="P272" s="8">
        <f t="shared" si="19"/>
        <v>14</v>
      </c>
      <c r="Q272" s="8">
        <f>IF(Orders[[#This Row],[Shipping Status]]="Delivered",P272-O272,"")</f>
        <v>4</v>
      </c>
      <c r="R272" t="str" cm="1">
        <f t="array" ref="R272">_xlfn.XLOOKUP(Orders[[#This Row],[employeeID]],Employees[[#All],[employeeID]],Employees[[#All],[employeeName]],,0)</f>
        <v>Margaret Peacock</v>
      </c>
      <c r="S272" t="str" cm="1">
        <f t="array" ref="S272">_xlfn.XLOOKUP(Orders[[#This Row],[customerID]],Customers[[#All],[customerID]],Customers[[#All],[companyName]],,0)</f>
        <v>Tortuga Restaurante</v>
      </c>
      <c r="T272" t="str" cm="1">
        <f t="array" ref="T272">_xlfn.XLOOKUP(Orders[[#This Row],[shipperID]],Shippers[[#All],[shipperID]],Shippers[[#All],[companyName]],,0)</f>
        <v>United Package</v>
      </c>
      <c r="U272" t="str">
        <f>IF(ISBLANK(Orders[[#This Row],[shippedDate]]),"Pending","Delivered")</f>
        <v>Delivered</v>
      </c>
    </row>
    <row r="273" spans="1:21" x14ac:dyDescent="0.25">
      <c r="A273">
        <v>10519</v>
      </c>
      <c r="B273" t="s">
        <v>13</v>
      </c>
      <c r="C273">
        <v>6</v>
      </c>
      <c r="D273" s="1">
        <v>41757</v>
      </c>
      <c r="E273" s="1">
        <v>41785</v>
      </c>
      <c r="F273" s="1">
        <v>41760</v>
      </c>
      <c r="G273">
        <v>3</v>
      </c>
      <c r="H273">
        <v>91.76</v>
      </c>
      <c r="I273">
        <f>SUMIFS(order_details!$G$1:$G$2156,order_details!$A$1:$A$2156,orders!A273)</f>
        <v>2314.1999999999998</v>
      </c>
      <c r="J273">
        <f t="shared" si="16"/>
        <v>2405.96</v>
      </c>
      <c r="K273" t="str">
        <f t="shared" si="17"/>
        <v>Apr</v>
      </c>
      <c r="L273" t="str">
        <f t="shared" si="18"/>
        <v>Mon</v>
      </c>
      <c r="M273" t="str">
        <f>IF(Orders[[#This Row],[Shipping Status]]="Delivered",TEXT(F273,"mmm"),"")</f>
        <v>May</v>
      </c>
      <c r="N273" t="str">
        <f>IF(Orders[[#This Row],[Shipping Status]]="Delivered",TEXT(F273,"ddd"),"")</f>
        <v>Thu</v>
      </c>
      <c r="O273" s="8">
        <f>IF(Orders[[#This Row],[Shipping Status]]="Delivered",DATEDIF(D273,F273,"d"),"")</f>
        <v>3</v>
      </c>
      <c r="P273" s="8">
        <f t="shared" si="19"/>
        <v>28</v>
      </c>
      <c r="Q273" s="8">
        <f>IF(Orders[[#This Row],[Shipping Status]]="Delivered",P273-O273,"")</f>
        <v>25</v>
      </c>
      <c r="R273" t="str" cm="1">
        <f t="array" ref="R273">_xlfn.XLOOKUP(Orders[[#This Row],[employeeID]],Employees[[#All],[employeeID]],Employees[[#All],[employeeName]],,0)</f>
        <v>Michael Suyama</v>
      </c>
      <c r="S273" t="str" cm="1">
        <f t="array" ref="S273">_xlfn.XLOOKUP(Orders[[#This Row],[customerID]],Customers[[#All],[customerID]],Customers[[#All],[companyName]],,0)</f>
        <v>Chop-suey Chinese</v>
      </c>
      <c r="T273" t="str" cm="1">
        <f t="array" ref="T273">_xlfn.XLOOKUP(Orders[[#This Row],[shipperID]],Shippers[[#All],[shipperID]],Shippers[[#All],[companyName]],,0)</f>
        <v>Federal Shipping</v>
      </c>
      <c r="U273" t="str">
        <f>IF(ISBLANK(Orders[[#This Row],[shippedDate]]),"Pending","Delivered")</f>
        <v>Delivered</v>
      </c>
    </row>
    <row r="274" spans="1:21" x14ac:dyDescent="0.25">
      <c r="A274">
        <v>10520</v>
      </c>
      <c r="B274" t="s">
        <v>73</v>
      </c>
      <c r="C274">
        <v>7</v>
      </c>
      <c r="D274" s="1">
        <v>41758</v>
      </c>
      <c r="E274" s="1">
        <v>41786</v>
      </c>
      <c r="F274" s="1">
        <v>41760</v>
      </c>
      <c r="G274">
        <v>1</v>
      </c>
      <c r="H274">
        <v>13.37</v>
      </c>
      <c r="I274">
        <f>SUMIFS(order_details!$G$1:$G$2156,order_details!$A$1:$A$2156,orders!A274)</f>
        <v>200</v>
      </c>
      <c r="J274">
        <f t="shared" si="16"/>
        <v>213.37</v>
      </c>
      <c r="K274" t="str">
        <f t="shared" si="17"/>
        <v>Apr</v>
      </c>
      <c r="L274" t="str">
        <f t="shared" si="18"/>
        <v>Tue</v>
      </c>
      <c r="M274" t="str">
        <f>IF(Orders[[#This Row],[Shipping Status]]="Delivered",TEXT(F274,"mmm"),"")</f>
        <v>May</v>
      </c>
      <c r="N274" t="str">
        <f>IF(Orders[[#This Row],[Shipping Status]]="Delivered",TEXT(F274,"ddd"),"")</f>
        <v>Thu</v>
      </c>
      <c r="O274" s="8">
        <f>IF(Orders[[#This Row],[Shipping Status]]="Delivered",DATEDIF(D274,F274,"d"),"")</f>
        <v>2</v>
      </c>
      <c r="P274" s="8">
        <f t="shared" si="19"/>
        <v>28</v>
      </c>
      <c r="Q274" s="8">
        <f>IF(Orders[[#This Row],[Shipping Status]]="Delivered",P274-O274,"")</f>
        <v>26</v>
      </c>
      <c r="R274" t="str" cm="1">
        <f t="array" ref="R274">_xlfn.XLOOKUP(Orders[[#This Row],[employeeID]],Employees[[#All],[employeeID]],Employees[[#All],[employeeName]],,0)</f>
        <v>Robert King</v>
      </c>
      <c r="S274" t="str" cm="1">
        <f t="array" ref="S274">_xlfn.XLOOKUP(Orders[[#This Row],[customerID]],Customers[[#All],[customerID]],Customers[[#All],[companyName]],,0)</f>
        <v>Santé Gourmet</v>
      </c>
      <c r="T274" t="str" cm="1">
        <f t="array" ref="T274">_xlfn.XLOOKUP(Orders[[#This Row],[shipperID]],Shippers[[#All],[shipperID]],Shippers[[#All],[companyName]],,0)</f>
        <v>Speedy Express</v>
      </c>
      <c r="U274" t="str">
        <f>IF(ISBLANK(Orders[[#This Row],[shippedDate]]),"Pending","Delivered")</f>
        <v>Delivered</v>
      </c>
    </row>
    <row r="275" spans="1:21" x14ac:dyDescent="0.25">
      <c r="A275">
        <v>10521</v>
      </c>
      <c r="B275" t="s">
        <v>86</v>
      </c>
      <c r="C275">
        <v>8</v>
      </c>
      <c r="D275" s="1">
        <v>41758</v>
      </c>
      <c r="E275" s="1">
        <v>41786</v>
      </c>
      <c r="F275" s="1">
        <v>41761</v>
      </c>
      <c r="G275">
        <v>2</v>
      </c>
      <c r="H275">
        <v>17.22</v>
      </c>
      <c r="I275">
        <f>SUMIFS(order_details!$G$1:$G$2156,order_details!$A$1:$A$2156,orders!A275)</f>
        <v>225.5</v>
      </c>
      <c r="J275">
        <f t="shared" si="16"/>
        <v>242.72</v>
      </c>
      <c r="K275" t="str">
        <f t="shared" si="17"/>
        <v>Apr</v>
      </c>
      <c r="L275" t="str">
        <f t="shared" si="18"/>
        <v>Tue</v>
      </c>
      <c r="M275" t="str">
        <f>IF(Orders[[#This Row],[Shipping Status]]="Delivered",TEXT(F275,"mmm"),"")</f>
        <v>May</v>
      </c>
      <c r="N275" t="str">
        <f>IF(Orders[[#This Row],[Shipping Status]]="Delivered",TEXT(F275,"ddd"),"")</f>
        <v>Fri</v>
      </c>
      <c r="O275" s="8">
        <f>IF(Orders[[#This Row],[Shipping Status]]="Delivered",DATEDIF(D275,F275,"d"),"")</f>
        <v>3</v>
      </c>
      <c r="P275" s="8">
        <f t="shared" si="19"/>
        <v>28</v>
      </c>
      <c r="Q275" s="8">
        <f>IF(Orders[[#This Row],[Shipping Status]]="Delivered",P275-O275,"")</f>
        <v>25</v>
      </c>
      <c r="R275" t="str" cm="1">
        <f t="array" ref="R275">_xlfn.XLOOKUP(Orders[[#This Row],[employeeID]],Employees[[#All],[employeeID]],Employees[[#All],[employeeName]],,0)</f>
        <v>Laura Callahan</v>
      </c>
      <c r="S275" t="str" cm="1">
        <f t="array" ref="S275">_xlfn.XLOOKUP(Orders[[#This Row],[customerID]],Customers[[#All],[customerID]],Customers[[#All],[companyName]],,0)</f>
        <v>Cactus Comidas para llevar</v>
      </c>
      <c r="T275" t="str" cm="1">
        <f t="array" ref="T275">_xlfn.XLOOKUP(Orders[[#This Row],[shipperID]],Shippers[[#All],[shipperID]],Shippers[[#All],[companyName]],,0)</f>
        <v>United Package</v>
      </c>
      <c r="U275" t="str">
        <f>IF(ISBLANK(Orders[[#This Row],[shippedDate]]),"Pending","Delivered")</f>
        <v>Delivered</v>
      </c>
    </row>
    <row r="276" spans="1:21" x14ac:dyDescent="0.25">
      <c r="A276">
        <v>10522</v>
      </c>
      <c r="B276" t="s">
        <v>34</v>
      </c>
      <c r="C276">
        <v>4</v>
      </c>
      <c r="D276" s="1">
        <v>41759</v>
      </c>
      <c r="E276" s="1">
        <v>41787</v>
      </c>
      <c r="F276" s="1">
        <v>41765</v>
      </c>
      <c r="G276">
        <v>1</v>
      </c>
      <c r="H276">
        <v>45.33</v>
      </c>
      <c r="I276">
        <f>SUMIFS(order_details!$G$1:$G$2156,order_details!$A$1:$A$2156,orders!A276)</f>
        <v>2318.2399999999998</v>
      </c>
      <c r="J276">
        <f t="shared" si="16"/>
        <v>2363.5699999999997</v>
      </c>
      <c r="K276" t="str">
        <f t="shared" si="17"/>
        <v>Apr</v>
      </c>
      <c r="L276" t="str">
        <f t="shared" si="18"/>
        <v>Wed</v>
      </c>
      <c r="M276" t="str">
        <f>IF(Orders[[#This Row],[Shipping Status]]="Delivered",TEXT(F276,"mmm"),"")</f>
        <v>May</v>
      </c>
      <c r="N276" t="str">
        <f>IF(Orders[[#This Row],[Shipping Status]]="Delivered",TEXT(F276,"ddd"),"")</f>
        <v>Tue</v>
      </c>
      <c r="O276" s="8">
        <f>IF(Orders[[#This Row],[Shipping Status]]="Delivered",DATEDIF(D276,F276,"d"),"")</f>
        <v>6</v>
      </c>
      <c r="P276" s="8">
        <f t="shared" si="19"/>
        <v>28</v>
      </c>
      <c r="Q276" s="8">
        <f>IF(Orders[[#This Row],[Shipping Status]]="Delivered",P276-O276,"")</f>
        <v>22</v>
      </c>
      <c r="R276" t="str" cm="1">
        <f t="array" ref="R276">_xlfn.XLOOKUP(Orders[[#This Row],[employeeID]],Employees[[#All],[employeeID]],Employees[[#All],[employeeName]],,0)</f>
        <v>Margaret Peacock</v>
      </c>
      <c r="S276" t="str" cm="1">
        <f t="array" ref="S276">_xlfn.XLOOKUP(Orders[[#This Row],[customerID]],Customers[[#All],[customerID]],Customers[[#All],[companyName]],,0)</f>
        <v>Lehmanns Marktstand</v>
      </c>
      <c r="T276" t="str" cm="1">
        <f t="array" ref="T276">_xlfn.XLOOKUP(Orders[[#This Row],[shipperID]],Shippers[[#All],[shipperID]],Shippers[[#All],[companyName]],,0)</f>
        <v>Speedy Express</v>
      </c>
      <c r="U276" t="str">
        <f>IF(ISBLANK(Orders[[#This Row],[shippedDate]]),"Pending","Delivered")</f>
        <v>Delivered</v>
      </c>
    </row>
    <row r="277" spans="1:21" x14ac:dyDescent="0.25">
      <c r="A277">
        <v>10523</v>
      </c>
      <c r="B277" t="s">
        <v>64</v>
      </c>
      <c r="C277">
        <v>7</v>
      </c>
      <c r="D277" s="1">
        <v>41760</v>
      </c>
      <c r="E277" s="1">
        <v>41788</v>
      </c>
      <c r="F277" s="1">
        <v>41789</v>
      </c>
      <c r="G277">
        <v>2</v>
      </c>
      <c r="H277">
        <v>77.63</v>
      </c>
      <c r="I277">
        <f>SUMIFS(order_details!$G$1:$G$2156,order_details!$A$1:$A$2156,orders!A277)</f>
        <v>2444.31</v>
      </c>
      <c r="J277">
        <f t="shared" si="16"/>
        <v>2521.94</v>
      </c>
      <c r="K277" t="str">
        <f t="shared" si="17"/>
        <v>May</v>
      </c>
      <c r="L277" t="str">
        <f t="shared" si="18"/>
        <v>Thu</v>
      </c>
      <c r="M277" t="str">
        <f>IF(Orders[[#This Row],[Shipping Status]]="Delivered",TEXT(F277,"mmm"),"")</f>
        <v>May</v>
      </c>
      <c r="N277" t="str">
        <f>IF(Orders[[#This Row],[Shipping Status]]="Delivered",TEXT(F277,"ddd"),"")</f>
        <v>Fri</v>
      </c>
      <c r="O277" s="8">
        <f>IF(Orders[[#This Row],[Shipping Status]]="Delivered",DATEDIF(D277,F277,"d"),"")</f>
        <v>29</v>
      </c>
      <c r="P277" s="8">
        <f t="shared" si="19"/>
        <v>28</v>
      </c>
      <c r="Q277" s="8">
        <f>IF(Orders[[#This Row],[Shipping Status]]="Delivered",P277-O277,"")</f>
        <v>-1</v>
      </c>
      <c r="R277" t="str" cm="1">
        <f t="array" ref="R277">_xlfn.XLOOKUP(Orders[[#This Row],[employeeID]],Employees[[#All],[employeeID]],Employees[[#All],[employeeName]],,0)</f>
        <v>Robert King</v>
      </c>
      <c r="S277" t="str" cm="1">
        <f t="array" ref="S277">_xlfn.XLOOKUP(Orders[[#This Row],[customerID]],Customers[[#All],[customerID]],Customers[[#All],[companyName]],,0)</f>
        <v>Seven Seas Imports</v>
      </c>
      <c r="T277" t="str" cm="1">
        <f t="array" ref="T277">_xlfn.XLOOKUP(Orders[[#This Row],[shipperID]],Shippers[[#All],[shipperID]],Shippers[[#All],[companyName]],,0)</f>
        <v>United Package</v>
      </c>
      <c r="U277" t="str">
        <f>IF(ISBLANK(Orders[[#This Row],[shippedDate]]),"Pending","Delivered")</f>
        <v>Delivered</v>
      </c>
    </row>
    <row r="278" spans="1:21" x14ac:dyDescent="0.25">
      <c r="A278">
        <v>10524</v>
      </c>
      <c r="B278" t="s">
        <v>33</v>
      </c>
      <c r="C278">
        <v>1</v>
      </c>
      <c r="D278" s="1">
        <v>41760</v>
      </c>
      <c r="E278" s="1">
        <v>41788</v>
      </c>
      <c r="F278" s="1">
        <v>41766</v>
      </c>
      <c r="G278">
        <v>2</v>
      </c>
      <c r="H278">
        <v>244.79</v>
      </c>
      <c r="I278">
        <f>SUMIFS(order_details!$G$1:$G$2156,order_details!$A$1:$A$2156,orders!A278)</f>
        <v>3192.65</v>
      </c>
      <c r="J278">
        <f t="shared" si="16"/>
        <v>3437.44</v>
      </c>
      <c r="K278" t="str">
        <f t="shared" si="17"/>
        <v>May</v>
      </c>
      <c r="L278" t="str">
        <f t="shared" si="18"/>
        <v>Thu</v>
      </c>
      <c r="M278" t="str">
        <f>IF(Orders[[#This Row],[Shipping Status]]="Delivered",TEXT(F278,"mmm"),"")</f>
        <v>May</v>
      </c>
      <c r="N278" t="str">
        <f>IF(Orders[[#This Row],[Shipping Status]]="Delivered",TEXT(F278,"ddd"),"")</f>
        <v>Wed</v>
      </c>
      <c r="O278" s="8">
        <f>IF(Orders[[#This Row],[Shipping Status]]="Delivered",DATEDIF(D278,F278,"d"),"")</f>
        <v>6</v>
      </c>
      <c r="P278" s="8">
        <f t="shared" si="19"/>
        <v>28</v>
      </c>
      <c r="Q278" s="8">
        <f>IF(Orders[[#This Row],[Shipping Status]]="Delivered",P278-O278,"")</f>
        <v>22</v>
      </c>
      <c r="R278" t="str" cm="1">
        <f t="array" ref="R278">_xlfn.XLOOKUP(Orders[[#This Row],[employeeID]],Employees[[#All],[employeeID]],Employees[[#All],[employeeName]],,0)</f>
        <v>Nancy Davolio</v>
      </c>
      <c r="S278" t="str" cm="1">
        <f t="array" ref="S278">_xlfn.XLOOKUP(Orders[[#This Row],[customerID]],Customers[[#All],[customerID]],Customers[[#All],[companyName]],,0)</f>
        <v>Berglunds snabbköp</v>
      </c>
      <c r="T278" t="str" cm="1">
        <f t="array" ref="T278">_xlfn.XLOOKUP(Orders[[#This Row],[shipperID]],Shippers[[#All],[shipperID]],Shippers[[#All],[companyName]],,0)</f>
        <v>United Package</v>
      </c>
      <c r="U278" t="str">
        <f>IF(ISBLANK(Orders[[#This Row],[shippedDate]]),"Pending","Delivered")</f>
        <v>Delivered</v>
      </c>
    </row>
    <row r="279" spans="1:21" x14ac:dyDescent="0.25">
      <c r="A279">
        <v>10525</v>
      </c>
      <c r="B279" t="s">
        <v>56</v>
      </c>
      <c r="C279">
        <v>1</v>
      </c>
      <c r="D279" s="1">
        <v>41761</v>
      </c>
      <c r="E279" s="1">
        <v>41789</v>
      </c>
      <c r="F279" s="1">
        <v>41782</v>
      </c>
      <c r="G279">
        <v>2</v>
      </c>
      <c r="H279">
        <v>11.06</v>
      </c>
      <c r="I279">
        <f>SUMIFS(order_details!$G$1:$G$2156,order_details!$A$1:$A$2156,orders!A279)</f>
        <v>818.4</v>
      </c>
      <c r="J279">
        <f t="shared" si="16"/>
        <v>829.45999999999992</v>
      </c>
      <c r="K279" t="str">
        <f t="shared" si="17"/>
        <v>May</v>
      </c>
      <c r="L279" t="str">
        <f t="shared" si="18"/>
        <v>Fri</v>
      </c>
      <c r="M279" t="str">
        <f>IF(Orders[[#This Row],[Shipping Status]]="Delivered",TEXT(F279,"mmm"),"")</f>
        <v>May</v>
      </c>
      <c r="N279" t="str">
        <f>IF(Orders[[#This Row],[Shipping Status]]="Delivered",TEXT(F279,"ddd"),"")</f>
        <v>Fri</v>
      </c>
      <c r="O279" s="8">
        <f>IF(Orders[[#This Row],[Shipping Status]]="Delivered",DATEDIF(D279,F279,"d"),"")</f>
        <v>21</v>
      </c>
      <c r="P279" s="8">
        <f t="shared" si="19"/>
        <v>28</v>
      </c>
      <c r="Q279" s="8">
        <f>IF(Orders[[#This Row],[Shipping Status]]="Delivered",P279-O279,"")</f>
        <v>7</v>
      </c>
      <c r="R279" t="str" cm="1">
        <f t="array" ref="R279">_xlfn.XLOOKUP(Orders[[#This Row],[employeeID]],Employees[[#All],[employeeID]],Employees[[#All],[employeeName]],,0)</f>
        <v>Nancy Davolio</v>
      </c>
      <c r="S279" t="str" cm="1">
        <f t="array" ref="S279">_xlfn.XLOOKUP(Orders[[#This Row],[customerID]],Customers[[#All],[customerID]],Customers[[#All],[companyName]],,0)</f>
        <v>Bon app'</v>
      </c>
      <c r="T279" t="str" cm="1">
        <f t="array" ref="T279">_xlfn.XLOOKUP(Orders[[#This Row],[shipperID]],Shippers[[#All],[shipperID]],Shippers[[#All],[companyName]],,0)</f>
        <v>United Package</v>
      </c>
      <c r="U279" t="str">
        <f>IF(ISBLANK(Orders[[#This Row],[shippedDate]]),"Pending","Delivered")</f>
        <v>Delivered</v>
      </c>
    </row>
    <row r="280" spans="1:21" x14ac:dyDescent="0.25">
      <c r="A280">
        <v>10526</v>
      </c>
      <c r="B280" t="s">
        <v>24</v>
      </c>
      <c r="C280">
        <v>4</v>
      </c>
      <c r="D280" s="1">
        <v>41764</v>
      </c>
      <c r="E280" s="1">
        <v>41792</v>
      </c>
      <c r="F280" s="1">
        <v>41774</v>
      </c>
      <c r="G280">
        <v>2</v>
      </c>
      <c r="H280">
        <v>58.59</v>
      </c>
      <c r="I280">
        <f>SUMIFS(order_details!$G$1:$G$2156,order_details!$A$1:$A$2156,orders!A280)</f>
        <v>1151.4000000000001</v>
      </c>
      <c r="J280">
        <f t="shared" si="16"/>
        <v>1209.99</v>
      </c>
      <c r="K280" t="str">
        <f t="shared" si="17"/>
        <v>May</v>
      </c>
      <c r="L280" t="str">
        <f t="shared" si="18"/>
        <v>Mon</v>
      </c>
      <c r="M280" t="str">
        <f>IF(Orders[[#This Row],[Shipping Status]]="Delivered",TEXT(F280,"mmm"),"")</f>
        <v>May</v>
      </c>
      <c r="N280" t="str">
        <f>IF(Orders[[#This Row],[Shipping Status]]="Delivered",TEXT(F280,"ddd"),"")</f>
        <v>Thu</v>
      </c>
      <c r="O280" s="8">
        <f>IF(Orders[[#This Row],[Shipping Status]]="Delivered",DATEDIF(D280,F280,"d"),"")</f>
        <v>10</v>
      </c>
      <c r="P280" s="8">
        <f t="shared" si="19"/>
        <v>28</v>
      </c>
      <c r="Q280" s="8">
        <f>IF(Orders[[#This Row],[Shipping Status]]="Delivered",P280-O280,"")</f>
        <v>18</v>
      </c>
      <c r="R280" t="str" cm="1">
        <f t="array" ref="R280">_xlfn.XLOOKUP(Orders[[#This Row],[employeeID]],Employees[[#All],[employeeID]],Employees[[#All],[employeeName]],,0)</f>
        <v>Margaret Peacock</v>
      </c>
      <c r="S280" t="str" cm="1">
        <f t="array" ref="S280">_xlfn.XLOOKUP(Orders[[#This Row],[customerID]],Customers[[#All],[customerID]],Customers[[#All],[companyName]],,0)</f>
        <v>Wartian Herkku</v>
      </c>
      <c r="T280" t="str" cm="1">
        <f t="array" ref="T280">_xlfn.XLOOKUP(Orders[[#This Row],[shipperID]],Shippers[[#All],[shipperID]],Shippers[[#All],[companyName]],,0)</f>
        <v>United Package</v>
      </c>
      <c r="U280" t="str">
        <f>IF(ISBLANK(Orders[[#This Row],[shippedDate]]),"Pending","Delivered")</f>
        <v>Delivered</v>
      </c>
    </row>
    <row r="281" spans="1:21" x14ac:dyDescent="0.25">
      <c r="A281">
        <v>10527</v>
      </c>
      <c r="B281" t="s">
        <v>29</v>
      </c>
      <c r="C281">
        <v>7</v>
      </c>
      <c r="D281" s="1">
        <v>41764</v>
      </c>
      <c r="E281" s="1">
        <v>41792</v>
      </c>
      <c r="F281" s="1">
        <v>41766</v>
      </c>
      <c r="G281">
        <v>1</v>
      </c>
      <c r="H281">
        <v>41.9</v>
      </c>
      <c r="I281">
        <f>SUMIFS(order_details!$G$1:$G$2156,order_details!$A$1:$A$2156,orders!A281)</f>
        <v>1503</v>
      </c>
      <c r="J281">
        <f t="shared" si="16"/>
        <v>1544.9</v>
      </c>
      <c r="K281" t="str">
        <f t="shared" si="17"/>
        <v>May</v>
      </c>
      <c r="L281" t="str">
        <f t="shared" si="18"/>
        <v>Mon</v>
      </c>
      <c r="M281" t="str">
        <f>IF(Orders[[#This Row],[Shipping Status]]="Delivered",TEXT(F281,"mmm"),"")</f>
        <v>May</v>
      </c>
      <c r="N281" t="str">
        <f>IF(Orders[[#This Row],[Shipping Status]]="Delivered",TEXT(F281,"ddd"),"")</f>
        <v>Wed</v>
      </c>
      <c r="O281" s="8">
        <f>IF(Orders[[#This Row],[Shipping Status]]="Delivered",DATEDIF(D281,F281,"d"),"")</f>
        <v>2</v>
      </c>
      <c r="P281" s="8">
        <f t="shared" si="19"/>
        <v>28</v>
      </c>
      <c r="Q281" s="8">
        <f>IF(Orders[[#This Row],[Shipping Status]]="Delivered",P281-O281,"")</f>
        <v>26</v>
      </c>
      <c r="R281" t="str" cm="1">
        <f t="array" ref="R281">_xlfn.XLOOKUP(Orders[[#This Row],[employeeID]],Employees[[#All],[employeeID]],Employees[[#All],[employeeName]],,0)</f>
        <v>Robert King</v>
      </c>
      <c r="S281" t="str" cm="1">
        <f t="array" ref="S281">_xlfn.XLOOKUP(Orders[[#This Row],[customerID]],Customers[[#All],[customerID]],Customers[[#All],[companyName]],,0)</f>
        <v>QUICK-Stop</v>
      </c>
      <c r="T281" t="str" cm="1">
        <f t="array" ref="T281">_xlfn.XLOOKUP(Orders[[#This Row],[shipperID]],Shippers[[#All],[shipperID]],Shippers[[#All],[companyName]],,0)</f>
        <v>Speedy Express</v>
      </c>
      <c r="U281" t="str">
        <f>IF(ISBLANK(Orders[[#This Row],[shippedDate]]),"Pending","Delivered")</f>
        <v>Delivered</v>
      </c>
    </row>
    <row r="282" spans="1:21" x14ac:dyDescent="0.25">
      <c r="A282">
        <v>10528</v>
      </c>
      <c r="B282" t="s">
        <v>87</v>
      </c>
      <c r="C282">
        <v>6</v>
      </c>
      <c r="D282" s="1">
        <v>41765</v>
      </c>
      <c r="E282" s="1">
        <v>41779</v>
      </c>
      <c r="F282" s="1">
        <v>41768</v>
      </c>
      <c r="G282">
        <v>2</v>
      </c>
      <c r="H282">
        <v>3.35</v>
      </c>
      <c r="I282">
        <f>SUMIFS(order_details!$G$1:$G$2156,order_details!$A$1:$A$2156,orders!A282)</f>
        <v>392.2</v>
      </c>
      <c r="J282">
        <f t="shared" si="16"/>
        <v>395.55</v>
      </c>
      <c r="K282" t="str">
        <f t="shared" si="17"/>
        <v>May</v>
      </c>
      <c r="L282" t="str">
        <f t="shared" si="18"/>
        <v>Tue</v>
      </c>
      <c r="M282" t="str">
        <f>IF(Orders[[#This Row],[Shipping Status]]="Delivered",TEXT(F282,"mmm"),"")</f>
        <v>May</v>
      </c>
      <c r="N282" t="str">
        <f>IF(Orders[[#This Row],[Shipping Status]]="Delivered",TEXT(F282,"ddd"),"")</f>
        <v>Fri</v>
      </c>
      <c r="O282" s="8">
        <f>IF(Orders[[#This Row],[Shipping Status]]="Delivered",DATEDIF(D282,F282,"d"),"")</f>
        <v>3</v>
      </c>
      <c r="P282" s="8">
        <f t="shared" si="19"/>
        <v>14</v>
      </c>
      <c r="Q282" s="8">
        <f>IF(Orders[[#This Row],[Shipping Status]]="Delivered",P282-O282,"")</f>
        <v>11</v>
      </c>
      <c r="R282" t="str" cm="1">
        <f t="array" ref="R282">_xlfn.XLOOKUP(Orders[[#This Row],[employeeID]],Employees[[#All],[employeeID]],Employees[[#All],[employeeName]],,0)</f>
        <v>Michael Suyama</v>
      </c>
      <c r="S282" t="str" cm="1">
        <f t="array" ref="S282">_xlfn.XLOOKUP(Orders[[#This Row],[customerID]],Customers[[#All],[customerID]],Customers[[#All],[companyName]],,0)</f>
        <v>Great Lakes Food Market</v>
      </c>
      <c r="T282" t="str" cm="1">
        <f t="array" ref="T282">_xlfn.XLOOKUP(Orders[[#This Row],[shipperID]],Shippers[[#All],[shipperID]],Shippers[[#All],[companyName]],,0)</f>
        <v>United Package</v>
      </c>
      <c r="U282" t="str">
        <f>IF(ISBLANK(Orders[[#This Row],[shippedDate]]),"Pending","Delivered")</f>
        <v>Delivered</v>
      </c>
    </row>
    <row r="283" spans="1:21" x14ac:dyDescent="0.25">
      <c r="A283">
        <v>10529</v>
      </c>
      <c r="B283" t="s">
        <v>88</v>
      </c>
      <c r="C283">
        <v>5</v>
      </c>
      <c r="D283" s="1">
        <v>41766</v>
      </c>
      <c r="E283" s="1">
        <v>41794</v>
      </c>
      <c r="F283" s="1">
        <v>41768</v>
      </c>
      <c r="G283">
        <v>2</v>
      </c>
      <c r="H283">
        <v>66.69</v>
      </c>
      <c r="I283">
        <f>SUMIFS(order_details!$G$1:$G$2156,order_details!$A$1:$A$2156,orders!A283)</f>
        <v>946</v>
      </c>
      <c r="J283">
        <f t="shared" si="16"/>
        <v>1012.69</v>
      </c>
      <c r="K283" t="str">
        <f t="shared" si="17"/>
        <v>May</v>
      </c>
      <c r="L283" t="str">
        <f t="shared" si="18"/>
        <v>Wed</v>
      </c>
      <c r="M283" t="str">
        <f>IF(Orders[[#This Row],[Shipping Status]]="Delivered",TEXT(F283,"mmm"),"")</f>
        <v>May</v>
      </c>
      <c r="N283" t="str">
        <f>IF(Orders[[#This Row],[Shipping Status]]="Delivered",TEXT(F283,"ddd"),"")</f>
        <v>Fri</v>
      </c>
      <c r="O283" s="8">
        <f>IF(Orders[[#This Row],[Shipping Status]]="Delivered",DATEDIF(D283,F283,"d"),"")</f>
        <v>2</v>
      </c>
      <c r="P283" s="8">
        <f t="shared" si="19"/>
        <v>28</v>
      </c>
      <c r="Q283" s="8">
        <f>IF(Orders[[#This Row],[Shipping Status]]="Delivered",P283-O283,"")</f>
        <v>26</v>
      </c>
      <c r="R283" t="str" cm="1">
        <f t="array" ref="R283">_xlfn.XLOOKUP(Orders[[#This Row],[employeeID]],Employees[[#All],[employeeID]],Employees[[#All],[employeeName]],,0)</f>
        <v>Steven Buchanan</v>
      </c>
      <c r="S283" t="str" cm="1">
        <f t="array" ref="S283">_xlfn.XLOOKUP(Orders[[#This Row],[customerID]],Customers[[#All],[customerID]],Customers[[#All],[companyName]],,0)</f>
        <v>Maison Dewey</v>
      </c>
      <c r="T283" t="str" cm="1">
        <f t="array" ref="T283">_xlfn.XLOOKUP(Orders[[#This Row],[shipperID]],Shippers[[#All],[shipperID]],Shippers[[#All],[companyName]],,0)</f>
        <v>United Package</v>
      </c>
      <c r="U283" t="str">
        <f>IF(ISBLANK(Orders[[#This Row],[shippedDate]]),"Pending","Delivered")</f>
        <v>Delivered</v>
      </c>
    </row>
    <row r="284" spans="1:21" x14ac:dyDescent="0.25">
      <c r="A284">
        <v>10530</v>
      </c>
      <c r="B284" t="s">
        <v>62</v>
      </c>
      <c r="C284">
        <v>3</v>
      </c>
      <c r="D284" s="1">
        <v>41767</v>
      </c>
      <c r="E284" s="1">
        <v>41795</v>
      </c>
      <c r="F284" s="1">
        <v>41771</v>
      </c>
      <c r="G284">
        <v>2</v>
      </c>
      <c r="H284">
        <v>339.22</v>
      </c>
      <c r="I284">
        <f>SUMIFS(order_details!$G$1:$G$2156,order_details!$A$1:$A$2156,orders!A284)</f>
        <v>4180</v>
      </c>
      <c r="J284">
        <f t="shared" si="16"/>
        <v>4519.22</v>
      </c>
      <c r="K284" t="str">
        <f t="shared" si="17"/>
        <v>May</v>
      </c>
      <c r="L284" t="str">
        <f t="shared" si="18"/>
        <v>Thu</v>
      </c>
      <c r="M284" t="str">
        <f>IF(Orders[[#This Row],[Shipping Status]]="Delivered",TEXT(F284,"mmm"),"")</f>
        <v>May</v>
      </c>
      <c r="N284" t="str">
        <f>IF(Orders[[#This Row],[Shipping Status]]="Delivered",TEXT(F284,"ddd"),"")</f>
        <v>Mon</v>
      </c>
      <c r="O284" s="8">
        <f>IF(Orders[[#This Row],[Shipping Status]]="Delivered",DATEDIF(D284,F284,"d"),"")</f>
        <v>4</v>
      </c>
      <c r="P284" s="8">
        <f t="shared" si="19"/>
        <v>28</v>
      </c>
      <c r="Q284" s="8">
        <f>IF(Orders[[#This Row],[Shipping Status]]="Delivered",P284-O284,"")</f>
        <v>24</v>
      </c>
      <c r="R284" t="str" cm="1">
        <f t="array" ref="R284">_xlfn.XLOOKUP(Orders[[#This Row],[employeeID]],Employees[[#All],[employeeID]],Employees[[#All],[employeeName]],,0)</f>
        <v>Janet Leverling</v>
      </c>
      <c r="S284" t="str" cm="1">
        <f t="array" ref="S284">_xlfn.XLOOKUP(Orders[[#This Row],[customerID]],Customers[[#All],[customerID]],Customers[[#All],[companyName]],,0)</f>
        <v>Piccolo und mehr</v>
      </c>
      <c r="T284" t="str" cm="1">
        <f t="array" ref="T284">_xlfn.XLOOKUP(Orders[[#This Row],[shipperID]],Shippers[[#All],[shipperID]],Shippers[[#All],[companyName]],,0)</f>
        <v>United Package</v>
      </c>
      <c r="U284" t="str">
        <f>IF(ISBLANK(Orders[[#This Row],[shippedDate]]),"Pending","Delivered")</f>
        <v>Delivered</v>
      </c>
    </row>
    <row r="285" spans="1:21" x14ac:dyDescent="0.25">
      <c r="A285">
        <v>10531</v>
      </c>
      <c r="B285" t="s">
        <v>77</v>
      </c>
      <c r="C285">
        <v>7</v>
      </c>
      <c r="D285" s="1">
        <v>41767</v>
      </c>
      <c r="E285" s="1">
        <v>41795</v>
      </c>
      <c r="F285" s="1">
        <v>41778</v>
      </c>
      <c r="G285">
        <v>1</v>
      </c>
      <c r="H285">
        <v>8.1199999999999992</v>
      </c>
      <c r="I285">
        <f>SUMIFS(order_details!$G$1:$G$2156,order_details!$A$1:$A$2156,orders!A285)</f>
        <v>110</v>
      </c>
      <c r="J285">
        <f t="shared" si="16"/>
        <v>118.12</v>
      </c>
      <c r="K285" t="str">
        <f t="shared" si="17"/>
        <v>May</v>
      </c>
      <c r="L285" t="str">
        <f t="shared" si="18"/>
        <v>Thu</v>
      </c>
      <c r="M285" t="str">
        <f>IF(Orders[[#This Row],[Shipping Status]]="Delivered",TEXT(F285,"mmm"),"")</f>
        <v>May</v>
      </c>
      <c r="N285" t="str">
        <f>IF(Orders[[#This Row],[Shipping Status]]="Delivered",TEXT(F285,"ddd"),"")</f>
        <v>Mon</v>
      </c>
      <c r="O285" s="8">
        <f>IF(Orders[[#This Row],[Shipping Status]]="Delivered",DATEDIF(D285,F285,"d"),"")</f>
        <v>11</v>
      </c>
      <c r="P285" s="8">
        <f t="shared" si="19"/>
        <v>28</v>
      </c>
      <c r="Q285" s="8">
        <f>IF(Orders[[#This Row],[Shipping Status]]="Delivered",P285-O285,"")</f>
        <v>17</v>
      </c>
      <c r="R285" t="str" cm="1">
        <f t="array" ref="R285">_xlfn.XLOOKUP(Orders[[#This Row],[employeeID]],Employees[[#All],[employeeID]],Employees[[#All],[employeeName]],,0)</f>
        <v>Robert King</v>
      </c>
      <c r="S285" t="str" cm="1">
        <f t="array" ref="S285">_xlfn.XLOOKUP(Orders[[#This Row],[customerID]],Customers[[#All],[customerID]],Customers[[#All],[companyName]],,0)</f>
        <v>Océano Atlántico Ltda.</v>
      </c>
      <c r="T285" t="str" cm="1">
        <f t="array" ref="T285">_xlfn.XLOOKUP(Orders[[#This Row],[shipperID]],Shippers[[#All],[shipperID]],Shippers[[#All],[companyName]],,0)</f>
        <v>Speedy Express</v>
      </c>
      <c r="U285" t="str">
        <f>IF(ISBLANK(Orders[[#This Row],[shippedDate]]),"Pending","Delivered")</f>
        <v>Delivered</v>
      </c>
    </row>
    <row r="286" spans="1:21" x14ac:dyDescent="0.25">
      <c r="A286">
        <v>10532</v>
      </c>
      <c r="B286" t="s">
        <v>66</v>
      </c>
      <c r="C286">
        <v>7</v>
      </c>
      <c r="D286" s="1">
        <v>41768</v>
      </c>
      <c r="E286" s="1">
        <v>41796</v>
      </c>
      <c r="F286" s="1">
        <v>41771</v>
      </c>
      <c r="G286">
        <v>3</v>
      </c>
      <c r="H286">
        <v>74.459999999999994</v>
      </c>
      <c r="I286">
        <f>SUMIFS(order_details!$G$1:$G$2156,order_details!$A$1:$A$2156,orders!A286)</f>
        <v>796.35</v>
      </c>
      <c r="J286">
        <f t="shared" si="16"/>
        <v>870.81000000000006</v>
      </c>
      <c r="K286" t="str">
        <f t="shared" si="17"/>
        <v>May</v>
      </c>
      <c r="L286" t="str">
        <f t="shared" si="18"/>
        <v>Fri</v>
      </c>
      <c r="M286" t="str">
        <f>IF(Orders[[#This Row],[Shipping Status]]="Delivered",TEXT(F286,"mmm"),"")</f>
        <v>May</v>
      </c>
      <c r="N286" t="str">
        <f>IF(Orders[[#This Row],[Shipping Status]]="Delivered",TEXT(F286,"ddd"),"")</f>
        <v>Mon</v>
      </c>
      <c r="O286" s="8">
        <f>IF(Orders[[#This Row],[Shipping Status]]="Delivered",DATEDIF(D286,F286,"d"),"")</f>
        <v>3</v>
      </c>
      <c r="P286" s="8">
        <f t="shared" si="19"/>
        <v>28</v>
      </c>
      <c r="Q286" s="8">
        <f>IF(Orders[[#This Row],[Shipping Status]]="Delivered",P286-O286,"")</f>
        <v>25</v>
      </c>
      <c r="R286" t="str" cm="1">
        <f t="array" ref="R286">_xlfn.XLOOKUP(Orders[[#This Row],[employeeID]],Employees[[#All],[employeeID]],Employees[[#All],[employeeName]],,0)</f>
        <v>Robert King</v>
      </c>
      <c r="S286" t="str" cm="1">
        <f t="array" ref="S286">_xlfn.XLOOKUP(Orders[[#This Row],[customerID]],Customers[[#All],[customerID]],Customers[[#All],[companyName]],,0)</f>
        <v>Eastern Connection</v>
      </c>
      <c r="T286" t="str" cm="1">
        <f t="array" ref="T286">_xlfn.XLOOKUP(Orders[[#This Row],[shipperID]],Shippers[[#All],[shipperID]],Shippers[[#All],[companyName]],,0)</f>
        <v>Federal Shipping</v>
      </c>
      <c r="U286" t="str">
        <f>IF(ISBLANK(Orders[[#This Row],[shippedDate]]),"Pending","Delivered")</f>
        <v>Delivered</v>
      </c>
    </row>
    <row r="287" spans="1:21" x14ac:dyDescent="0.25">
      <c r="A287">
        <v>10533</v>
      </c>
      <c r="B287" t="s">
        <v>22</v>
      </c>
      <c r="C287">
        <v>8</v>
      </c>
      <c r="D287" s="1">
        <v>41771</v>
      </c>
      <c r="E287" s="1">
        <v>41799</v>
      </c>
      <c r="F287" s="1">
        <v>41781</v>
      </c>
      <c r="G287">
        <v>1</v>
      </c>
      <c r="H287">
        <v>188.04</v>
      </c>
      <c r="I287">
        <f>SUMIFS(order_details!$G$1:$G$2156,order_details!$A$1:$A$2156,orders!A287)</f>
        <v>2222.1999999999998</v>
      </c>
      <c r="J287">
        <f t="shared" si="16"/>
        <v>2410.2399999999998</v>
      </c>
      <c r="K287" t="str">
        <f t="shared" si="17"/>
        <v>May</v>
      </c>
      <c r="L287" t="str">
        <f t="shared" si="18"/>
        <v>Mon</v>
      </c>
      <c r="M287" t="str">
        <f>IF(Orders[[#This Row],[Shipping Status]]="Delivered",TEXT(F287,"mmm"),"")</f>
        <v>May</v>
      </c>
      <c r="N287" t="str">
        <f>IF(Orders[[#This Row],[Shipping Status]]="Delivered",TEXT(F287,"ddd"),"")</f>
        <v>Thu</v>
      </c>
      <c r="O287" s="8">
        <f>IF(Orders[[#This Row],[Shipping Status]]="Delivered",DATEDIF(D287,F287,"d"),"")</f>
        <v>10</v>
      </c>
      <c r="P287" s="8">
        <f t="shared" si="19"/>
        <v>28</v>
      </c>
      <c r="Q287" s="8">
        <f>IF(Orders[[#This Row],[Shipping Status]]="Delivered",P287-O287,"")</f>
        <v>18</v>
      </c>
      <c r="R287" t="str" cm="1">
        <f t="array" ref="R287">_xlfn.XLOOKUP(Orders[[#This Row],[employeeID]],Employees[[#All],[employeeID]],Employees[[#All],[employeeName]],,0)</f>
        <v>Laura Callahan</v>
      </c>
      <c r="S287" t="str" cm="1">
        <f t="array" ref="S287">_xlfn.XLOOKUP(Orders[[#This Row],[customerID]],Customers[[#All],[customerID]],Customers[[#All],[companyName]],,0)</f>
        <v>Folk och fä HB</v>
      </c>
      <c r="T287" t="str" cm="1">
        <f t="array" ref="T287">_xlfn.XLOOKUP(Orders[[#This Row],[shipperID]],Shippers[[#All],[shipperID]],Shippers[[#All],[companyName]],,0)</f>
        <v>Speedy Express</v>
      </c>
      <c r="U287" t="str">
        <f>IF(ISBLANK(Orders[[#This Row],[shippedDate]]),"Pending","Delivered")</f>
        <v>Delivered</v>
      </c>
    </row>
    <row r="288" spans="1:21" x14ac:dyDescent="0.25">
      <c r="A288">
        <v>10534</v>
      </c>
      <c r="B288" t="s">
        <v>34</v>
      </c>
      <c r="C288">
        <v>8</v>
      </c>
      <c r="D288" s="1">
        <v>41771</v>
      </c>
      <c r="E288" s="1">
        <v>41799</v>
      </c>
      <c r="F288" s="1">
        <v>41773</v>
      </c>
      <c r="G288">
        <v>2</v>
      </c>
      <c r="H288">
        <v>27.94</v>
      </c>
      <c r="I288">
        <f>SUMIFS(order_details!$G$1:$G$2156,order_details!$A$1:$A$2156,orders!A288)</f>
        <v>465.70000000000005</v>
      </c>
      <c r="J288">
        <f t="shared" si="16"/>
        <v>493.64000000000004</v>
      </c>
      <c r="K288" t="str">
        <f t="shared" si="17"/>
        <v>May</v>
      </c>
      <c r="L288" t="str">
        <f t="shared" si="18"/>
        <v>Mon</v>
      </c>
      <c r="M288" t="str">
        <f>IF(Orders[[#This Row],[Shipping Status]]="Delivered",TEXT(F288,"mmm"),"")</f>
        <v>May</v>
      </c>
      <c r="N288" t="str">
        <f>IF(Orders[[#This Row],[Shipping Status]]="Delivered",TEXT(F288,"ddd"),"")</f>
        <v>Wed</v>
      </c>
      <c r="O288" s="8">
        <f>IF(Orders[[#This Row],[Shipping Status]]="Delivered",DATEDIF(D288,F288,"d"),"")</f>
        <v>2</v>
      </c>
      <c r="P288" s="8">
        <f t="shared" si="19"/>
        <v>28</v>
      </c>
      <c r="Q288" s="8">
        <f>IF(Orders[[#This Row],[Shipping Status]]="Delivered",P288-O288,"")</f>
        <v>26</v>
      </c>
      <c r="R288" t="str" cm="1">
        <f t="array" ref="R288">_xlfn.XLOOKUP(Orders[[#This Row],[employeeID]],Employees[[#All],[employeeID]],Employees[[#All],[employeeName]],,0)</f>
        <v>Laura Callahan</v>
      </c>
      <c r="S288" t="str" cm="1">
        <f t="array" ref="S288">_xlfn.XLOOKUP(Orders[[#This Row],[customerID]],Customers[[#All],[customerID]],Customers[[#All],[companyName]],,0)</f>
        <v>Lehmanns Marktstand</v>
      </c>
      <c r="T288" t="str" cm="1">
        <f t="array" ref="T288">_xlfn.XLOOKUP(Orders[[#This Row],[shipperID]],Shippers[[#All],[shipperID]],Shippers[[#All],[companyName]],,0)</f>
        <v>United Package</v>
      </c>
      <c r="U288" t="str">
        <f>IF(ISBLANK(Orders[[#This Row],[shippedDate]]),"Pending","Delivered")</f>
        <v>Delivered</v>
      </c>
    </row>
    <row r="289" spans="1:21" x14ac:dyDescent="0.25">
      <c r="A289">
        <v>10535</v>
      </c>
      <c r="B289" t="s">
        <v>67</v>
      </c>
      <c r="C289">
        <v>4</v>
      </c>
      <c r="D289" s="1">
        <v>41772</v>
      </c>
      <c r="E289" s="1">
        <v>41800</v>
      </c>
      <c r="F289" s="1">
        <v>41780</v>
      </c>
      <c r="G289">
        <v>1</v>
      </c>
      <c r="H289">
        <v>15.64</v>
      </c>
      <c r="I289">
        <f>SUMIFS(order_details!$G$1:$G$2156,order_details!$A$1:$A$2156,orders!A289)</f>
        <v>1940.85</v>
      </c>
      <c r="J289">
        <f t="shared" si="16"/>
        <v>1956.49</v>
      </c>
      <c r="K289" t="str">
        <f t="shared" si="17"/>
        <v>May</v>
      </c>
      <c r="L289" t="str">
        <f t="shared" si="18"/>
        <v>Tue</v>
      </c>
      <c r="M289" t="str">
        <f>IF(Orders[[#This Row],[Shipping Status]]="Delivered",TEXT(F289,"mmm"),"")</f>
        <v>May</v>
      </c>
      <c r="N289" t="str">
        <f>IF(Orders[[#This Row],[Shipping Status]]="Delivered",TEXT(F289,"ddd"),"")</f>
        <v>Wed</v>
      </c>
      <c r="O289" s="8">
        <f>IF(Orders[[#This Row],[Shipping Status]]="Delivered",DATEDIF(D289,F289,"d"),"")</f>
        <v>8</v>
      </c>
      <c r="P289" s="8">
        <f t="shared" si="19"/>
        <v>28</v>
      </c>
      <c r="Q289" s="8">
        <f>IF(Orders[[#This Row],[Shipping Status]]="Delivered",P289-O289,"")</f>
        <v>20</v>
      </c>
      <c r="R289" t="str" cm="1">
        <f t="array" ref="R289">_xlfn.XLOOKUP(Orders[[#This Row],[employeeID]],Employees[[#All],[employeeID]],Employees[[#All],[employeeName]],,0)</f>
        <v>Margaret Peacock</v>
      </c>
      <c r="S289" t="str" cm="1">
        <f t="array" ref="S289">_xlfn.XLOOKUP(Orders[[#This Row],[customerID]],Customers[[#All],[customerID]],Customers[[#All],[companyName]],,0)</f>
        <v>Antonio Moreno Taquería</v>
      </c>
      <c r="T289" t="str" cm="1">
        <f t="array" ref="T289">_xlfn.XLOOKUP(Orders[[#This Row],[shipperID]],Shippers[[#All],[shipperID]],Shippers[[#All],[companyName]],,0)</f>
        <v>Speedy Express</v>
      </c>
      <c r="U289" t="str">
        <f>IF(ISBLANK(Orders[[#This Row],[shippedDate]]),"Pending","Delivered")</f>
        <v>Delivered</v>
      </c>
    </row>
    <row r="290" spans="1:21" x14ac:dyDescent="0.25">
      <c r="A290">
        <v>10536</v>
      </c>
      <c r="B290" t="s">
        <v>34</v>
      </c>
      <c r="C290">
        <v>3</v>
      </c>
      <c r="D290" s="1">
        <v>41773</v>
      </c>
      <c r="E290" s="1">
        <v>41801</v>
      </c>
      <c r="F290" s="1">
        <v>41796</v>
      </c>
      <c r="G290">
        <v>2</v>
      </c>
      <c r="H290">
        <v>58.88</v>
      </c>
      <c r="I290">
        <f>SUMIFS(order_details!$G$1:$G$2156,order_details!$A$1:$A$2156,orders!A290)</f>
        <v>1645</v>
      </c>
      <c r="J290">
        <f t="shared" si="16"/>
        <v>1703.88</v>
      </c>
      <c r="K290" t="str">
        <f t="shared" si="17"/>
        <v>May</v>
      </c>
      <c r="L290" t="str">
        <f t="shared" si="18"/>
        <v>Wed</v>
      </c>
      <c r="M290" t="str">
        <f>IF(Orders[[#This Row],[Shipping Status]]="Delivered",TEXT(F290,"mmm"),"")</f>
        <v>Jun</v>
      </c>
      <c r="N290" t="str">
        <f>IF(Orders[[#This Row],[Shipping Status]]="Delivered",TEXT(F290,"ddd"),"")</f>
        <v>Fri</v>
      </c>
      <c r="O290" s="8">
        <f>IF(Orders[[#This Row],[Shipping Status]]="Delivered",DATEDIF(D290,F290,"d"),"")</f>
        <v>23</v>
      </c>
      <c r="P290" s="8">
        <f t="shared" si="19"/>
        <v>28</v>
      </c>
      <c r="Q290" s="8">
        <f>IF(Orders[[#This Row],[Shipping Status]]="Delivered",P290-O290,"")</f>
        <v>5</v>
      </c>
      <c r="R290" t="str" cm="1">
        <f t="array" ref="R290">_xlfn.XLOOKUP(Orders[[#This Row],[employeeID]],Employees[[#All],[employeeID]],Employees[[#All],[employeeName]],,0)</f>
        <v>Janet Leverling</v>
      </c>
      <c r="S290" t="str" cm="1">
        <f t="array" ref="S290">_xlfn.XLOOKUP(Orders[[#This Row],[customerID]],Customers[[#All],[customerID]],Customers[[#All],[companyName]],,0)</f>
        <v>Lehmanns Marktstand</v>
      </c>
      <c r="T290" t="str" cm="1">
        <f t="array" ref="T290">_xlfn.XLOOKUP(Orders[[#This Row],[shipperID]],Shippers[[#All],[shipperID]],Shippers[[#All],[companyName]],,0)</f>
        <v>United Package</v>
      </c>
      <c r="U290" t="str">
        <f>IF(ISBLANK(Orders[[#This Row],[shippedDate]]),"Pending","Delivered")</f>
        <v>Delivered</v>
      </c>
    </row>
    <row r="291" spans="1:21" x14ac:dyDescent="0.25">
      <c r="A291">
        <v>10537</v>
      </c>
      <c r="B291" t="s">
        <v>14</v>
      </c>
      <c r="C291">
        <v>1</v>
      </c>
      <c r="D291" s="1">
        <v>41773</v>
      </c>
      <c r="E291" s="1">
        <v>41787</v>
      </c>
      <c r="F291" s="1">
        <v>41778</v>
      </c>
      <c r="G291">
        <v>1</v>
      </c>
      <c r="H291">
        <v>78.849999999999994</v>
      </c>
      <c r="I291">
        <f>SUMIFS(order_details!$G$1:$G$2156,order_details!$A$1:$A$2156,orders!A291)</f>
        <v>1823.8</v>
      </c>
      <c r="J291">
        <f t="shared" si="16"/>
        <v>1902.6499999999999</v>
      </c>
      <c r="K291" t="str">
        <f t="shared" si="17"/>
        <v>May</v>
      </c>
      <c r="L291" t="str">
        <f t="shared" si="18"/>
        <v>Wed</v>
      </c>
      <c r="M291" t="str">
        <f>IF(Orders[[#This Row],[Shipping Status]]="Delivered",TEXT(F291,"mmm"),"")</f>
        <v>May</v>
      </c>
      <c r="N291" t="str">
        <f>IF(Orders[[#This Row],[Shipping Status]]="Delivered",TEXT(F291,"ddd"),"")</f>
        <v>Mon</v>
      </c>
      <c r="O291" s="8">
        <f>IF(Orders[[#This Row],[Shipping Status]]="Delivered",DATEDIF(D291,F291,"d"),"")</f>
        <v>5</v>
      </c>
      <c r="P291" s="8">
        <f t="shared" si="19"/>
        <v>14</v>
      </c>
      <c r="Q291" s="8">
        <f>IF(Orders[[#This Row],[Shipping Status]]="Delivered",P291-O291,"")</f>
        <v>9</v>
      </c>
      <c r="R291" t="str" cm="1">
        <f t="array" ref="R291">_xlfn.XLOOKUP(Orders[[#This Row],[employeeID]],Employees[[#All],[employeeID]],Employees[[#All],[employeeName]],,0)</f>
        <v>Nancy Davolio</v>
      </c>
      <c r="S291" t="str" cm="1">
        <f t="array" ref="S291">_xlfn.XLOOKUP(Orders[[#This Row],[customerID]],Customers[[#All],[customerID]],Customers[[#All],[companyName]],,0)</f>
        <v>Richter Supermarkt</v>
      </c>
      <c r="T291" t="str" cm="1">
        <f t="array" ref="T291">_xlfn.XLOOKUP(Orders[[#This Row],[shipperID]],Shippers[[#All],[shipperID]],Shippers[[#All],[companyName]],,0)</f>
        <v>Speedy Express</v>
      </c>
      <c r="U291" t="str">
        <f>IF(ISBLANK(Orders[[#This Row],[shippedDate]]),"Pending","Delivered")</f>
        <v>Delivered</v>
      </c>
    </row>
    <row r="292" spans="1:21" x14ac:dyDescent="0.25">
      <c r="A292">
        <v>10538</v>
      </c>
      <c r="B292" t="s">
        <v>39</v>
      </c>
      <c r="C292">
        <v>9</v>
      </c>
      <c r="D292" s="1">
        <v>41774</v>
      </c>
      <c r="E292" s="1">
        <v>41802</v>
      </c>
      <c r="F292" s="1">
        <v>41775</v>
      </c>
      <c r="G292">
        <v>3</v>
      </c>
      <c r="H292">
        <v>4.87</v>
      </c>
      <c r="I292">
        <f>SUMIFS(order_details!$G$1:$G$2156,order_details!$A$1:$A$2156,orders!A292)</f>
        <v>139.80000000000001</v>
      </c>
      <c r="J292">
        <f t="shared" si="16"/>
        <v>144.67000000000002</v>
      </c>
      <c r="K292" t="str">
        <f t="shared" si="17"/>
        <v>May</v>
      </c>
      <c r="L292" t="str">
        <f t="shared" si="18"/>
        <v>Thu</v>
      </c>
      <c r="M292" t="str">
        <f>IF(Orders[[#This Row],[Shipping Status]]="Delivered",TEXT(F292,"mmm"),"")</f>
        <v>May</v>
      </c>
      <c r="N292" t="str">
        <f>IF(Orders[[#This Row],[Shipping Status]]="Delivered",TEXT(F292,"ddd"),"")</f>
        <v>Fri</v>
      </c>
      <c r="O292" s="8">
        <f>IF(Orders[[#This Row],[Shipping Status]]="Delivered",DATEDIF(D292,F292,"d"),"")</f>
        <v>1</v>
      </c>
      <c r="P292" s="8">
        <f t="shared" si="19"/>
        <v>28</v>
      </c>
      <c r="Q292" s="8">
        <f>IF(Orders[[#This Row],[Shipping Status]]="Delivered",P292-O292,"")</f>
        <v>27</v>
      </c>
      <c r="R292" t="str" cm="1">
        <f t="array" ref="R292">_xlfn.XLOOKUP(Orders[[#This Row],[employeeID]],Employees[[#All],[employeeID]],Employees[[#All],[employeeName]],,0)</f>
        <v>Anne Dodsworth</v>
      </c>
      <c r="S292" t="str" cm="1">
        <f t="array" ref="S292">_xlfn.XLOOKUP(Orders[[#This Row],[customerID]],Customers[[#All],[customerID]],Customers[[#All],[companyName]],,0)</f>
        <v>B's Beverages</v>
      </c>
      <c r="T292" t="str" cm="1">
        <f t="array" ref="T292">_xlfn.XLOOKUP(Orders[[#This Row],[shipperID]],Shippers[[#All],[shipperID]],Shippers[[#All],[companyName]],,0)</f>
        <v>Federal Shipping</v>
      </c>
      <c r="U292" t="str">
        <f>IF(ISBLANK(Orders[[#This Row],[shippedDate]]),"Pending","Delivered")</f>
        <v>Delivered</v>
      </c>
    </row>
    <row r="293" spans="1:21" x14ac:dyDescent="0.25">
      <c r="A293">
        <v>10539</v>
      </c>
      <c r="B293" t="s">
        <v>39</v>
      </c>
      <c r="C293">
        <v>6</v>
      </c>
      <c r="D293" s="1">
        <v>41775</v>
      </c>
      <c r="E293" s="1">
        <v>41803</v>
      </c>
      <c r="F293" s="1">
        <v>41782</v>
      </c>
      <c r="G293">
        <v>3</v>
      </c>
      <c r="H293">
        <v>12.36</v>
      </c>
      <c r="I293">
        <f>SUMIFS(order_details!$G$1:$G$2156,order_details!$A$1:$A$2156,orders!A293)</f>
        <v>355.5</v>
      </c>
      <c r="J293">
        <f t="shared" si="16"/>
        <v>367.86</v>
      </c>
      <c r="K293" t="str">
        <f t="shared" si="17"/>
        <v>May</v>
      </c>
      <c r="L293" t="str">
        <f t="shared" si="18"/>
        <v>Fri</v>
      </c>
      <c r="M293" t="str">
        <f>IF(Orders[[#This Row],[Shipping Status]]="Delivered",TEXT(F293,"mmm"),"")</f>
        <v>May</v>
      </c>
      <c r="N293" t="str">
        <f>IF(Orders[[#This Row],[Shipping Status]]="Delivered",TEXT(F293,"ddd"),"")</f>
        <v>Fri</v>
      </c>
      <c r="O293" s="8">
        <f>IF(Orders[[#This Row],[Shipping Status]]="Delivered",DATEDIF(D293,F293,"d"),"")</f>
        <v>7</v>
      </c>
      <c r="P293" s="8">
        <f t="shared" si="19"/>
        <v>28</v>
      </c>
      <c r="Q293" s="8">
        <f>IF(Orders[[#This Row],[Shipping Status]]="Delivered",P293-O293,"")</f>
        <v>21</v>
      </c>
      <c r="R293" t="str" cm="1">
        <f t="array" ref="R293">_xlfn.XLOOKUP(Orders[[#This Row],[employeeID]],Employees[[#All],[employeeID]],Employees[[#All],[employeeName]],,0)</f>
        <v>Michael Suyama</v>
      </c>
      <c r="S293" t="str" cm="1">
        <f t="array" ref="S293">_xlfn.XLOOKUP(Orders[[#This Row],[customerID]],Customers[[#All],[customerID]],Customers[[#All],[companyName]],,0)</f>
        <v>B's Beverages</v>
      </c>
      <c r="T293" t="str" cm="1">
        <f t="array" ref="T293">_xlfn.XLOOKUP(Orders[[#This Row],[shipperID]],Shippers[[#All],[shipperID]],Shippers[[#All],[companyName]],,0)</f>
        <v>Federal Shipping</v>
      </c>
      <c r="U293" t="str">
        <f>IF(ISBLANK(Orders[[#This Row],[shippedDate]]),"Pending","Delivered")</f>
        <v>Delivered</v>
      </c>
    </row>
    <row r="294" spans="1:21" x14ac:dyDescent="0.25">
      <c r="A294">
        <v>10540</v>
      </c>
      <c r="B294" t="s">
        <v>29</v>
      </c>
      <c r="C294">
        <v>3</v>
      </c>
      <c r="D294" s="1">
        <v>41778</v>
      </c>
      <c r="E294" s="1">
        <v>41806</v>
      </c>
      <c r="F294" s="1">
        <v>41803</v>
      </c>
      <c r="G294">
        <v>3</v>
      </c>
      <c r="H294">
        <v>1007.64</v>
      </c>
      <c r="I294">
        <f>SUMIFS(order_details!$G$1:$G$2156,order_details!$A$1:$A$2156,orders!A294)</f>
        <v>10191.700000000001</v>
      </c>
      <c r="J294">
        <f t="shared" si="16"/>
        <v>11199.34</v>
      </c>
      <c r="K294" t="str">
        <f t="shared" si="17"/>
        <v>May</v>
      </c>
      <c r="L294" t="str">
        <f t="shared" si="18"/>
        <v>Mon</v>
      </c>
      <c r="M294" t="str">
        <f>IF(Orders[[#This Row],[Shipping Status]]="Delivered",TEXT(F294,"mmm"),"")</f>
        <v>Jun</v>
      </c>
      <c r="N294" t="str">
        <f>IF(Orders[[#This Row],[Shipping Status]]="Delivered",TEXT(F294,"ddd"),"")</f>
        <v>Fri</v>
      </c>
      <c r="O294" s="8">
        <f>IF(Orders[[#This Row],[Shipping Status]]="Delivered",DATEDIF(D294,F294,"d"),"")</f>
        <v>25</v>
      </c>
      <c r="P294" s="8">
        <f t="shared" si="19"/>
        <v>28</v>
      </c>
      <c r="Q294" s="8">
        <f>IF(Orders[[#This Row],[Shipping Status]]="Delivered",P294-O294,"")</f>
        <v>3</v>
      </c>
      <c r="R294" t="str" cm="1">
        <f t="array" ref="R294">_xlfn.XLOOKUP(Orders[[#This Row],[employeeID]],Employees[[#All],[employeeID]],Employees[[#All],[employeeName]],,0)</f>
        <v>Janet Leverling</v>
      </c>
      <c r="S294" t="str" cm="1">
        <f t="array" ref="S294">_xlfn.XLOOKUP(Orders[[#This Row],[customerID]],Customers[[#All],[customerID]],Customers[[#All],[companyName]],,0)</f>
        <v>QUICK-Stop</v>
      </c>
      <c r="T294" t="str" cm="1">
        <f t="array" ref="T294">_xlfn.XLOOKUP(Orders[[#This Row],[shipperID]],Shippers[[#All],[shipperID]],Shippers[[#All],[companyName]],,0)</f>
        <v>Federal Shipping</v>
      </c>
      <c r="U294" t="str">
        <f>IF(ISBLANK(Orders[[#This Row],[shippedDate]]),"Pending","Delivered")</f>
        <v>Delivered</v>
      </c>
    </row>
    <row r="295" spans="1:21" x14ac:dyDescent="0.25">
      <c r="A295">
        <v>10541</v>
      </c>
      <c r="B295" t="s">
        <v>10</v>
      </c>
      <c r="C295">
        <v>2</v>
      </c>
      <c r="D295" s="1">
        <v>41778</v>
      </c>
      <c r="E295" s="1">
        <v>41806</v>
      </c>
      <c r="F295" s="1">
        <v>41788</v>
      </c>
      <c r="G295">
        <v>1</v>
      </c>
      <c r="H295">
        <v>68.650000000000006</v>
      </c>
      <c r="I295">
        <f>SUMIFS(order_details!$G$1:$G$2156,order_details!$A$1:$A$2156,orders!A295)</f>
        <v>1946.52</v>
      </c>
      <c r="J295">
        <f t="shared" si="16"/>
        <v>2015.17</v>
      </c>
      <c r="K295" t="str">
        <f t="shared" si="17"/>
        <v>May</v>
      </c>
      <c r="L295" t="str">
        <f t="shared" si="18"/>
        <v>Mon</v>
      </c>
      <c r="M295" t="str">
        <f>IF(Orders[[#This Row],[Shipping Status]]="Delivered",TEXT(F295,"mmm"),"")</f>
        <v>May</v>
      </c>
      <c r="N295" t="str">
        <f>IF(Orders[[#This Row],[Shipping Status]]="Delivered",TEXT(F295,"ddd"),"")</f>
        <v>Thu</v>
      </c>
      <c r="O295" s="8">
        <f>IF(Orders[[#This Row],[Shipping Status]]="Delivered",DATEDIF(D295,F295,"d"),"")</f>
        <v>10</v>
      </c>
      <c r="P295" s="8">
        <f t="shared" si="19"/>
        <v>28</v>
      </c>
      <c r="Q295" s="8">
        <f>IF(Orders[[#This Row],[Shipping Status]]="Delivered",P295-O295,"")</f>
        <v>18</v>
      </c>
      <c r="R295" t="str" cm="1">
        <f t="array" ref="R295">_xlfn.XLOOKUP(Orders[[#This Row],[employeeID]],Employees[[#All],[employeeID]],Employees[[#All],[employeeName]],,0)</f>
        <v>Andrew Fuller</v>
      </c>
      <c r="S295" t="str" cm="1">
        <f t="array" ref="S295">_xlfn.XLOOKUP(Orders[[#This Row],[customerID]],Customers[[#All],[customerID]],Customers[[#All],[companyName]],,0)</f>
        <v>Hanari Carnes</v>
      </c>
      <c r="T295" t="str" cm="1">
        <f t="array" ref="T295">_xlfn.XLOOKUP(Orders[[#This Row],[shipperID]],Shippers[[#All],[shipperID]],Shippers[[#All],[companyName]],,0)</f>
        <v>Speedy Express</v>
      </c>
      <c r="U295" t="str">
        <f>IF(ISBLANK(Orders[[#This Row],[shippedDate]]),"Pending","Delivered")</f>
        <v>Delivered</v>
      </c>
    </row>
    <row r="296" spans="1:21" x14ac:dyDescent="0.25">
      <c r="A296">
        <v>10542</v>
      </c>
      <c r="B296" t="s">
        <v>52</v>
      </c>
      <c r="C296">
        <v>1</v>
      </c>
      <c r="D296" s="1">
        <v>41779</v>
      </c>
      <c r="E296" s="1">
        <v>41807</v>
      </c>
      <c r="F296" s="1">
        <v>41785</v>
      </c>
      <c r="G296">
        <v>3</v>
      </c>
      <c r="H296">
        <v>10.95</v>
      </c>
      <c r="I296">
        <f>SUMIFS(order_details!$G$1:$G$2156,order_details!$A$1:$A$2156,orders!A296)</f>
        <v>469.11</v>
      </c>
      <c r="J296">
        <f t="shared" si="16"/>
        <v>480.06</v>
      </c>
      <c r="K296" t="str">
        <f t="shared" si="17"/>
        <v>May</v>
      </c>
      <c r="L296" t="str">
        <f t="shared" si="18"/>
        <v>Tue</v>
      </c>
      <c r="M296" t="str">
        <f>IF(Orders[[#This Row],[Shipping Status]]="Delivered",TEXT(F296,"mmm"),"")</f>
        <v>May</v>
      </c>
      <c r="N296" t="str">
        <f>IF(Orders[[#This Row],[Shipping Status]]="Delivered",TEXT(F296,"ddd"),"")</f>
        <v>Mon</v>
      </c>
      <c r="O296" s="8">
        <f>IF(Orders[[#This Row],[Shipping Status]]="Delivered",DATEDIF(D296,F296,"d"),"")</f>
        <v>6</v>
      </c>
      <c r="P296" s="8">
        <f t="shared" si="19"/>
        <v>28</v>
      </c>
      <c r="Q296" s="8">
        <f>IF(Orders[[#This Row],[Shipping Status]]="Delivered",P296-O296,"")</f>
        <v>22</v>
      </c>
      <c r="R296" t="str" cm="1">
        <f t="array" ref="R296">_xlfn.XLOOKUP(Orders[[#This Row],[employeeID]],Employees[[#All],[employeeID]],Employees[[#All],[employeeName]],,0)</f>
        <v>Nancy Davolio</v>
      </c>
      <c r="S296" t="str" cm="1">
        <f t="array" ref="S296">_xlfn.XLOOKUP(Orders[[#This Row],[customerID]],Customers[[#All],[customerID]],Customers[[#All],[companyName]],,0)</f>
        <v>Königlich Essen</v>
      </c>
      <c r="T296" t="str" cm="1">
        <f t="array" ref="T296">_xlfn.XLOOKUP(Orders[[#This Row],[shipperID]],Shippers[[#All],[shipperID]],Shippers[[#All],[companyName]],,0)</f>
        <v>Federal Shipping</v>
      </c>
      <c r="U296" t="str">
        <f>IF(ISBLANK(Orders[[#This Row],[shippedDate]]),"Pending","Delivered")</f>
        <v>Delivered</v>
      </c>
    </row>
    <row r="297" spans="1:21" x14ac:dyDescent="0.25">
      <c r="A297">
        <v>10543</v>
      </c>
      <c r="B297" t="s">
        <v>36</v>
      </c>
      <c r="C297">
        <v>8</v>
      </c>
      <c r="D297" s="1">
        <v>41780</v>
      </c>
      <c r="E297" s="1">
        <v>41808</v>
      </c>
      <c r="F297" s="1">
        <v>41782</v>
      </c>
      <c r="G297">
        <v>2</v>
      </c>
      <c r="H297">
        <v>48.17</v>
      </c>
      <c r="I297">
        <f>SUMIFS(order_details!$G$1:$G$2156,order_details!$A$1:$A$2156,orders!A297)</f>
        <v>1504.5</v>
      </c>
      <c r="J297">
        <f t="shared" si="16"/>
        <v>1552.67</v>
      </c>
      <c r="K297" t="str">
        <f t="shared" si="17"/>
        <v>May</v>
      </c>
      <c r="L297" t="str">
        <f t="shared" si="18"/>
        <v>Wed</v>
      </c>
      <c r="M297" t="str">
        <f>IF(Orders[[#This Row],[Shipping Status]]="Delivered",TEXT(F297,"mmm"),"")</f>
        <v>May</v>
      </c>
      <c r="N297" t="str">
        <f>IF(Orders[[#This Row],[Shipping Status]]="Delivered",TEXT(F297,"ddd"),"")</f>
        <v>Fri</v>
      </c>
      <c r="O297" s="8">
        <f>IF(Orders[[#This Row],[Shipping Status]]="Delivered",DATEDIF(D297,F297,"d"),"")</f>
        <v>2</v>
      </c>
      <c r="P297" s="8">
        <f t="shared" si="19"/>
        <v>28</v>
      </c>
      <c r="Q297" s="8">
        <f>IF(Orders[[#This Row],[Shipping Status]]="Delivered",P297-O297,"")</f>
        <v>26</v>
      </c>
      <c r="R297" t="str" cm="1">
        <f t="array" ref="R297">_xlfn.XLOOKUP(Orders[[#This Row],[employeeID]],Employees[[#All],[employeeID]],Employees[[#All],[employeeName]],,0)</f>
        <v>Laura Callahan</v>
      </c>
      <c r="S297" t="str" cm="1">
        <f t="array" ref="S297">_xlfn.XLOOKUP(Orders[[#This Row],[customerID]],Customers[[#All],[customerID]],Customers[[#All],[companyName]],,0)</f>
        <v>LILA-Supermercado</v>
      </c>
      <c r="T297" t="str" cm="1">
        <f t="array" ref="T297">_xlfn.XLOOKUP(Orders[[#This Row],[shipperID]],Shippers[[#All],[shipperID]],Shippers[[#All],[companyName]],,0)</f>
        <v>United Package</v>
      </c>
      <c r="U297" t="str">
        <f>IF(ISBLANK(Orders[[#This Row],[shippedDate]]),"Pending","Delivered")</f>
        <v>Delivered</v>
      </c>
    </row>
    <row r="298" spans="1:21" x14ac:dyDescent="0.25">
      <c r="A298">
        <v>10544</v>
      </c>
      <c r="B298" t="s">
        <v>46</v>
      </c>
      <c r="C298">
        <v>4</v>
      </c>
      <c r="D298" s="1">
        <v>41780</v>
      </c>
      <c r="E298" s="1">
        <v>41808</v>
      </c>
      <c r="F298" s="1">
        <v>41789</v>
      </c>
      <c r="G298">
        <v>1</v>
      </c>
      <c r="H298">
        <v>24.91</v>
      </c>
      <c r="I298">
        <f>SUMIFS(order_details!$G$1:$G$2156,order_details!$A$1:$A$2156,orders!A298)</f>
        <v>417.2</v>
      </c>
      <c r="J298">
        <f t="shared" si="16"/>
        <v>442.11</v>
      </c>
      <c r="K298" t="str">
        <f t="shared" si="17"/>
        <v>May</v>
      </c>
      <c r="L298" t="str">
        <f t="shared" si="18"/>
        <v>Wed</v>
      </c>
      <c r="M298" t="str">
        <f>IF(Orders[[#This Row],[Shipping Status]]="Delivered",TEXT(F298,"mmm"),"")</f>
        <v>May</v>
      </c>
      <c r="N298" t="str">
        <f>IF(Orders[[#This Row],[Shipping Status]]="Delivered",TEXT(F298,"ddd"),"")</f>
        <v>Fri</v>
      </c>
      <c r="O298" s="8">
        <f>IF(Orders[[#This Row],[Shipping Status]]="Delivered",DATEDIF(D298,F298,"d"),"")</f>
        <v>9</v>
      </c>
      <c r="P298" s="8">
        <f t="shared" si="19"/>
        <v>28</v>
      </c>
      <c r="Q298" s="8">
        <f>IF(Orders[[#This Row],[Shipping Status]]="Delivered",P298-O298,"")</f>
        <v>19</v>
      </c>
      <c r="R298" t="str" cm="1">
        <f t="array" ref="R298">_xlfn.XLOOKUP(Orders[[#This Row],[employeeID]],Employees[[#All],[employeeID]],Employees[[#All],[employeeName]],,0)</f>
        <v>Margaret Peacock</v>
      </c>
      <c r="S298" t="str" cm="1">
        <f t="array" ref="S298">_xlfn.XLOOKUP(Orders[[#This Row],[customerID]],Customers[[#All],[customerID]],Customers[[#All],[companyName]],,0)</f>
        <v>Lonesome Pine Restaurant</v>
      </c>
      <c r="T298" t="str" cm="1">
        <f t="array" ref="T298">_xlfn.XLOOKUP(Orders[[#This Row],[shipperID]],Shippers[[#All],[shipperID]],Shippers[[#All],[companyName]],,0)</f>
        <v>Speedy Express</v>
      </c>
      <c r="U298" t="str">
        <f>IF(ISBLANK(Orders[[#This Row],[shippedDate]]),"Pending","Delivered")</f>
        <v>Delivered</v>
      </c>
    </row>
    <row r="299" spans="1:21" x14ac:dyDescent="0.25">
      <c r="A299">
        <v>10545</v>
      </c>
      <c r="B299" t="s">
        <v>82</v>
      </c>
      <c r="C299">
        <v>8</v>
      </c>
      <c r="D299" s="1">
        <v>41781</v>
      </c>
      <c r="E299" s="1">
        <v>41809</v>
      </c>
      <c r="F299" s="1">
        <v>41816</v>
      </c>
      <c r="G299">
        <v>2</v>
      </c>
      <c r="H299">
        <v>11.92</v>
      </c>
      <c r="I299">
        <f>SUMIFS(order_details!$G$1:$G$2156,order_details!$A$1:$A$2156,orders!A299)</f>
        <v>210</v>
      </c>
      <c r="J299">
        <f t="shared" si="16"/>
        <v>221.92</v>
      </c>
      <c r="K299" t="str">
        <f t="shared" si="17"/>
        <v>May</v>
      </c>
      <c r="L299" t="str">
        <f t="shared" si="18"/>
        <v>Thu</v>
      </c>
      <c r="M299" t="str">
        <f>IF(Orders[[#This Row],[Shipping Status]]="Delivered",TEXT(F299,"mmm"),"")</f>
        <v>Jun</v>
      </c>
      <c r="N299" t="str">
        <f>IF(Orders[[#This Row],[Shipping Status]]="Delivered",TEXT(F299,"ddd"),"")</f>
        <v>Thu</v>
      </c>
      <c r="O299" s="8">
        <f>IF(Orders[[#This Row],[Shipping Status]]="Delivered",DATEDIF(D299,F299,"d"),"")</f>
        <v>35</v>
      </c>
      <c r="P299" s="8">
        <f t="shared" si="19"/>
        <v>28</v>
      </c>
      <c r="Q299" s="8">
        <f>IF(Orders[[#This Row],[Shipping Status]]="Delivered",P299-O299,"")</f>
        <v>-7</v>
      </c>
      <c r="R299" t="str" cm="1">
        <f t="array" ref="R299">_xlfn.XLOOKUP(Orders[[#This Row],[employeeID]],Employees[[#All],[employeeID]],Employees[[#All],[employeeName]],,0)</f>
        <v>Laura Callahan</v>
      </c>
      <c r="S299" t="str" cm="1">
        <f t="array" ref="S299">_xlfn.XLOOKUP(Orders[[#This Row],[customerID]],Customers[[#All],[customerID]],Customers[[#All],[companyName]],,0)</f>
        <v>Lazy K Kountry Store</v>
      </c>
      <c r="T299" t="str" cm="1">
        <f t="array" ref="T299">_xlfn.XLOOKUP(Orders[[#This Row],[shipperID]],Shippers[[#All],[shipperID]],Shippers[[#All],[companyName]],,0)</f>
        <v>United Package</v>
      </c>
      <c r="U299" t="str">
        <f>IF(ISBLANK(Orders[[#This Row],[shippedDate]]),"Pending","Delivered")</f>
        <v>Delivered</v>
      </c>
    </row>
    <row r="300" spans="1:21" x14ac:dyDescent="0.25">
      <c r="A300">
        <v>10546</v>
      </c>
      <c r="B300" t="s">
        <v>11</v>
      </c>
      <c r="C300">
        <v>1</v>
      </c>
      <c r="D300" s="1">
        <v>41782</v>
      </c>
      <c r="E300" s="1">
        <v>41810</v>
      </c>
      <c r="F300" s="1">
        <v>41786</v>
      </c>
      <c r="G300">
        <v>3</v>
      </c>
      <c r="H300">
        <v>194.72</v>
      </c>
      <c r="I300">
        <f>SUMIFS(order_details!$G$1:$G$2156,order_details!$A$1:$A$2156,orders!A300)</f>
        <v>2812</v>
      </c>
      <c r="J300">
        <f t="shared" si="16"/>
        <v>3006.72</v>
      </c>
      <c r="K300" t="str">
        <f t="shared" si="17"/>
        <v>May</v>
      </c>
      <c r="L300" t="str">
        <f t="shared" si="18"/>
        <v>Fri</v>
      </c>
      <c r="M300" t="str">
        <f>IF(Orders[[#This Row],[Shipping Status]]="Delivered",TEXT(F300,"mmm"),"")</f>
        <v>May</v>
      </c>
      <c r="N300" t="str">
        <f>IF(Orders[[#This Row],[Shipping Status]]="Delivered",TEXT(F300,"ddd"),"")</f>
        <v>Tue</v>
      </c>
      <c r="O300" s="8">
        <f>IF(Orders[[#This Row],[Shipping Status]]="Delivered",DATEDIF(D300,F300,"d"),"")</f>
        <v>4</v>
      </c>
      <c r="P300" s="8">
        <f t="shared" si="19"/>
        <v>28</v>
      </c>
      <c r="Q300" s="8">
        <f>IF(Orders[[#This Row],[Shipping Status]]="Delivered",P300-O300,"")</f>
        <v>24</v>
      </c>
      <c r="R300" t="str" cm="1">
        <f t="array" ref="R300">_xlfn.XLOOKUP(Orders[[#This Row],[employeeID]],Employees[[#All],[employeeID]],Employees[[#All],[employeeName]],,0)</f>
        <v>Nancy Davolio</v>
      </c>
      <c r="S300" t="str" cm="1">
        <f t="array" ref="S300">_xlfn.XLOOKUP(Orders[[#This Row],[customerID]],Customers[[#All],[customerID]],Customers[[#All],[companyName]],,0)</f>
        <v>Victuailles en stock</v>
      </c>
      <c r="T300" t="str" cm="1">
        <f t="array" ref="T300">_xlfn.XLOOKUP(Orders[[#This Row],[shipperID]],Shippers[[#All],[shipperID]],Shippers[[#All],[companyName]],,0)</f>
        <v>Federal Shipping</v>
      </c>
      <c r="U300" t="str">
        <f>IF(ISBLANK(Orders[[#This Row],[shippedDate]]),"Pending","Delivered")</f>
        <v>Delivered</v>
      </c>
    </row>
    <row r="301" spans="1:21" x14ac:dyDescent="0.25">
      <c r="A301">
        <v>10547</v>
      </c>
      <c r="B301" t="s">
        <v>64</v>
      </c>
      <c r="C301">
        <v>3</v>
      </c>
      <c r="D301" s="1">
        <v>41782</v>
      </c>
      <c r="E301" s="1">
        <v>41810</v>
      </c>
      <c r="F301" s="1">
        <v>41792</v>
      </c>
      <c r="G301">
        <v>2</v>
      </c>
      <c r="H301">
        <v>178.43</v>
      </c>
      <c r="I301">
        <f>SUMIFS(order_details!$G$1:$G$2156,order_details!$A$1:$A$2156,orders!A301)</f>
        <v>1792.8</v>
      </c>
      <c r="J301">
        <f t="shared" si="16"/>
        <v>1971.23</v>
      </c>
      <c r="K301" t="str">
        <f t="shared" si="17"/>
        <v>May</v>
      </c>
      <c r="L301" t="str">
        <f t="shared" si="18"/>
        <v>Fri</v>
      </c>
      <c r="M301" t="str">
        <f>IF(Orders[[#This Row],[Shipping Status]]="Delivered",TEXT(F301,"mmm"),"")</f>
        <v>Jun</v>
      </c>
      <c r="N301" t="str">
        <f>IF(Orders[[#This Row],[Shipping Status]]="Delivered",TEXT(F301,"ddd"),"")</f>
        <v>Mon</v>
      </c>
      <c r="O301" s="8">
        <f>IF(Orders[[#This Row],[Shipping Status]]="Delivered",DATEDIF(D301,F301,"d"),"")</f>
        <v>10</v>
      </c>
      <c r="P301" s="8">
        <f t="shared" si="19"/>
        <v>28</v>
      </c>
      <c r="Q301" s="8">
        <f>IF(Orders[[#This Row],[Shipping Status]]="Delivered",P301-O301,"")</f>
        <v>18</v>
      </c>
      <c r="R301" t="str" cm="1">
        <f t="array" ref="R301">_xlfn.XLOOKUP(Orders[[#This Row],[employeeID]],Employees[[#All],[employeeID]],Employees[[#All],[employeeName]],,0)</f>
        <v>Janet Leverling</v>
      </c>
      <c r="S301" t="str" cm="1">
        <f t="array" ref="S301">_xlfn.XLOOKUP(Orders[[#This Row],[customerID]],Customers[[#All],[customerID]],Customers[[#All],[companyName]],,0)</f>
        <v>Seven Seas Imports</v>
      </c>
      <c r="T301" t="str" cm="1">
        <f t="array" ref="T301">_xlfn.XLOOKUP(Orders[[#This Row],[shipperID]],Shippers[[#All],[shipperID]],Shippers[[#All],[companyName]],,0)</f>
        <v>United Package</v>
      </c>
      <c r="U301" t="str">
        <f>IF(ISBLANK(Orders[[#This Row],[shippedDate]]),"Pending","Delivered")</f>
        <v>Delivered</v>
      </c>
    </row>
    <row r="302" spans="1:21" x14ac:dyDescent="0.25">
      <c r="A302">
        <v>10548</v>
      </c>
      <c r="B302" t="s">
        <v>9</v>
      </c>
      <c r="C302">
        <v>3</v>
      </c>
      <c r="D302" s="1">
        <v>41785</v>
      </c>
      <c r="E302" s="1">
        <v>41813</v>
      </c>
      <c r="F302" s="1">
        <v>41792</v>
      </c>
      <c r="G302">
        <v>2</v>
      </c>
      <c r="H302">
        <v>1.43</v>
      </c>
      <c r="I302">
        <f>SUMIFS(order_details!$G$1:$G$2156,order_details!$A$1:$A$2156,orders!A302)</f>
        <v>240.1</v>
      </c>
      <c r="J302">
        <f t="shared" si="16"/>
        <v>241.53</v>
      </c>
      <c r="K302" t="str">
        <f t="shared" si="17"/>
        <v>May</v>
      </c>
      <c r="L302" t="str">
        <f t="shared" si="18"/>
        <v>Mon</v>
      </c>
      <c r="M302" t="str">
        <f>IF(Orders[[#This Row],[Shipping Status]]="Delivered",TEXT(F302,"mmm"),"")</f>
        <v>Jun</v>
      </c>
      <c r="N302" t="str">
        <f>IF(Orders[[#This Row],[Shipping Status]]="Delivered",TEXT(F302,"ddd"),"")</f>
        <v>Mon</v>
      </c>
      <c r="O302" s="8">
        <f>IF(Orders[[#This Row],[Shipping Status]]="Delivered",DATEDIF(D302,F302,"d"),"")</f>
        <v>7</v>
      </c>
      <c r="P302" s="8">
        <f t="shared" si="19"/>
        <v>28</v>
      </c>
      <c r="Q302" s="8">
        <f>IF(Orders[[#This Row],[Shipping Status]]="Delivered",P302-O302,"")</f>
        <v>21</v>
      </c>
      <c r="R302" t="str" cm="1">
        <f t="array" ref="R302">_xlfn.XLOOKUP(Orders[[#This Row],[employeeID]],Employees[[#All],[employeeID]],Employees[[#All],[employeeName]],,0)</f>
        <v>Janet Leverling</v>
      </c>
      <c r="S302" t="str" cm="1">
        <f t="array" ref="S302">_xlfn.XLOOKUP(Orders[[#This Row],[customerID]],Customers[[#All],[customerID]],Customers[[#All],[companyName]],,0)</f>
        <v>Toms Spezialitäten</v>
      </c>
      <c r="T302" t="str" cm="1">
        <f t="array" ref="T302">_xlfn.XLOOKUP(Orders[[#This Row],[shipperID]],Shippers[[#All],[shipperID]],Shippers[[#All],[companyName]],,0)</f>
        <v>United Package</v>
      </c>
      <c r="U302" t="str">
        <f>IF(ISBLANK(Orders[[#This Row],[shippedDate]]),"Pending","Delivered")</f>
        <v>Delivered</v>
      </c>
    </row>
    <row r="303" spans="1:21" x14ac:dyDescent="0.25">
      <c r="A303">
        <v>10549</v>
      </c>
      <c r="B303" t="s">
        <v>29</v>
      </c>
      <c r="C303">
        <v>5</v>
      </c>
      <c r="D303" s="1">
        <v>41786</v>
      </c>
      <c r="E303" s="1">
        <v>41800</v>
      </c>
      <c r="F303" s="1">
        <v>41789</v>
      </c>
      <c r="G303">
        <v>1</v>
      </c>
      <c r="H303">
        <v>171.24</v>
      </c>
      <c r="I303">
        <f>SUMIFS(order_details!$G$1:$G$2156,order_details!$A$1:$A$2156,orders!A303)</f>
        <v>3554.2750000000001</v>
      </c>
      <c r="J303">
        <f t="shared" si="16"/>
        <v>3725.5150000000003</v>
      </c>
      <c r="K303" t="str">
        <f t="shared" si="17"/>
        <v>May</v>
      </c>
      <c r="L303" t="str">
        <f t="shared" si="18"/>
        <v>Tue</v>
      </c>
      <c r="M303" t="str">
        <f>IF(Orders[[#This Row],[Shipping Status]]="Delivered",TEXT(F303,"mmm"),"")</f>
        <v>May</v>
      </c>
      <c r="N303" t="str">
        <f>IF(Orders[[#This Row],[Shipping Status]]="Delivered",TEXT(F303,"ddd"),"")</f>
        <v>Fri</v>
      </c>
      <c r="O303" s="8">
        <f>IF(Orders[[#This Row],[Shipping Status]]="Delivered",DATEDIF(D303,F303,"d"),"")</f>
        <v>3</v>
      </c>
      <c r="P303" s="8">
        <f t="shared" si="19"/>
        <v>14</v>
      </c>
      <c r="Q303" s="8">
        <f>IF(Orders[[#This Row],[Shipping Status]]="Delivered",P303-O303,"")</f>
        <v>11</v>
      </c>
      <c r="R303" t="str" cm="1">
        <f t="array" ref="R303">_xlfn.XLOOKUP(Orders[[#This Row],[employeeID]],Employees[[#All],[employeeID]],Employees[[#All],[employeeName]],,0)</f>
        <v>Steven Buchanan</v>
      </c>
      <c r="S303" t="str" cm="1">
        <f t="array" ref="S303">_xlfn.XLOOKUP(Orders[[#This Row],[customerID]],Customers[[#All],[customerID]],Customers[[#All],[companyName]],,0)</f>
        <v>QUICK-Stop</v>
      </c>
      <c r="T303" t="str" cm="1">
        <f t="array" ref="T303">_xlfn.XLOOKUP(Orders[[#This Row],[shipperID]],Shippers[[#All],[shipperID]],Shippers[[#All],[companyName]],,0)</f>
        <v>Speedy Express</v>
      </c>
      <c r="U303" t="str">
        <f>IF(ISBLANK(Orders[[#This Row],[shippedDate]]),"Pending","Delivered")</f>
        <v>Delivered</v>
      </c>
    </row>
    <row r="304" spans="1:21" x14ac:dyDescent="0.25">
      <c r="A304">
        <v>10550</v>
      </c>
      <c r="B304" t="s">
        <v>44</v>
      </c>
      <c r="C304">
        <v>7</v>
      </c>
      <c r="D304" s="1">
        <v>41787</v>
      </c>
      <c r="E304" s="1">
        <v>41815</v>
      </c>
      <c r="F304" s="1">
        <v>41796</v>
      </c>
      <c r="G304">
        <v>3</v>
      </c>
      <c r="H304">
        <v>4.32</v>
      </c>
      <c r="I304">
        <f>SUMIFS(order_details!$G$1:$G$2156,order_details!$A$1:$A$2156,orders!A304)</f>
        <v>683.3</v>
      </c>
      <c r="J304">
        <f t="shared" si="16"/>
        <v>687.62</v>
      </c>
      <c r="K304" t="str">
        <f t="shared" si="17"/>
        <v>May</v>
      </c>
      <c r="L304" t="str">
        <f t="shared" si="18"/>
        <v>Wed</v>
      </c>
      <c r="M304" t="str">
        <f>IF(Orders[[#This Row],[Shipping Status]]="Delivered",TEXT(F304,"mmm"),"")</f>
        <v>Jun</v>
      </c>
      <c r="N304" t="str">
        <f>IF(Orders[[#This Row],[Shipping Status]]="Delivered",TEXT(F304,"ddd"),"")</f>
        <v>Fri</v>
      </c>
      <c r="O304" s="8">
        <f>IF(Orders[[#This Row],[Shipping Status]]="Delivered",DATEDIF(D304,F304,"d"),"")</f>
        <v>9</v>
      </c>
      <c r="P304" s="8">
        <f t="shared" si="19"/>
        <v>28</v>
      </c>
      <c r="Q304" s="8">
        <f>IF(Orders[[#This Row],[Shipping Status]]="Delivered",P304-O304,"")</f>
        <v>19</v>
      </c>
      <c r="R304" t="str" cm="1">
        <f t="array" ref="R304">_xlfn.XLOOKUP(Orders[[#This Row],[employeeID]],Employees[[#All],[employeeID]],Employees[[#All],[employeeName]],,0)</f>
        <v>Robert King</v>
      </c>
      <c r="S304" t="str" cm="1">
        <f t="array" ref="S304">_xlfn.XLOOKUP(Orders[[#This Row],[customerID]],Customers[[#All],[customerID]],Customers[[#All],[companyName]],,0)</f>
        <v>Godos Cocina Típica</v>
      </c>
      <c r="T304" t="str" cm="1">
        <f t="array" ref="T304">_xlfn.XLOOKUP(Orders[[#This Row],[shipperID]],Shippers[[#All],[shipperID]],Shippers[[#All],[companyName]],,0)</f>
        <v>Federal Shipping</v>
      </c>
      <c r="U304" t="str">
        <f>IF(ISBLANK(Orders[[#This Row],[shippedDate]]),"Pending","Delivered")</f>
        <v>Delivered</v>
      </c>
    </row>
    <row r="305" spans="1:21" x14ac:dyDescent="0.25">
      <c r="A305">
        <v>10551</v>
      </c>
      <c r="B305" t="s">
        <v>55</v>
      </c>
      <c r="C305">
        <v>4</v>
      </c>
      <c r="D305" s="1">
        <v>41787</v>
      </c>
      <c r="E305" s="1">
        <v>41829</v>
      </c>
      <c r="F305" s="1">
        <v>41796</v>
      </c>
      <c r="G305">
        <v>3</v>
      </c>
      <c r="H305">
        <v>72.95</v>
      </c>
      <c r="I305">
        <f>SUMIFS(order_details!$G$1:$G$2156,order_details!$A$1:$A$2156,orders!A305)</f>
        <v>1677.3</v>
      </c>
      <c r="J305">
        <f t="shared" si="16"/>
        <v>1750.25</v>
      </c>
      <c r="K305" t="str">
        <f t="shared" si="17"/>
        <v>May</v>
      </c>
      <c r="L305" t="str">
        <f t="shared" si="18"/>
        <v>Wed</v>
      </c>
      <c r="M305" t="str">
        <f>IF(Orders[[#This Row],[Shipping Status]]="Delivered",TEXT(F305,"mmm"),"")</f>
        <v>Jun</v>
      </c>
      <c r="N305" t="str">
        <f>IF(Orders[[#This Row],[Shipping Status]]="Delivered",TEXT(F305,"ddd"),"")</f>
        <v>Fri</v>
      </c>
      <c r="O305" s="8">
        <f>IF(Orders[[#This Row],[Shipping Status]]="Delivered",DATEDIF(D305,F305,"d"),"")</f>
        <v>9</v>
      </c>
      <c r="P305" s="8">
        <f t="shared" si="19"/>
        <v>42</v>
      </c>
      <c r="Q305" s="8">
        <f>IF(Orders[[#This Row],[Shipping Status]]="Delivered",P305-O305,"")</f>
        <v>33</v>
      </c>
      <c r="R305" t="str" cm="1">
        <f t="array" ref="R305">_xlfn.XLOOKUP(Orders[[#This Row],[employeeID]],Employees[[#All],[employeeID]],Employees[[#All],[employeeName]],,0)</f>
        <v>Margaret Peacock</v>
      </c>
      <c r="S305" t="str" cm="1">
        <f t="array" ref="S305">_xlfn.XLOOKUP(Orders[[#This Row],[customerID]],Customers[[#All],[customerID]],Customers[[#All],[companyName]],,0)</f>
        <v>Furia Bacalhau e Frutos do Mar</v>
      </c>
      <c r="T305" t="str" cm="1">
        <f t="array" ref="T305">_xlfn.XLOOKUP(Orders[[#This Row],[shipperID]],Shippers[[#All],[shipperID]],Shippers[[#All],[companyName]],,0)</f>
        <v>Federal Shipping</v>
      </c>
      <c r="U305" t="str">
        <f>IF(ISBLANK(Orders[[#This Row],[shippedDate]]),"Pending","Delivered")</f>
        <v>Delivered</v>
      </c>
    </row>
    <row r="306" spans="1:21" x14ac:dyDescent="0.25">
      <c r="A306">
        <v>10552</v>
      </c>
      <c r="B306" t="s">
        <v>16</v>
      </c>
      <c r="C306">
        <v>2</v>
      </c>
      <c r="D306" s="1">
        <v>41788</v>
      </c>
      <c r="E306" s="1">
        <v>41816</v>
      </c>
      <c r="F306" s="1">
        <v>41795</v>
      </c>
      <c r="G306">
        <v>1</v>
      </c>
      <c r="H306">
        <v>83.22</v>
      </c>
      <c r="I306">
        <f>SUMIFS(order_details!$G$1:$G$2156,order_details!$A$1:$A$2156,orders!A306)</f>
        <v>880.5</v>
      </c>
      <c r="J306">
        <f t="shared" si="16"/>
        <v>963.72</v>
      </c>
      <c r="K306" t="str">
        <f t="shared" si="17"/>
        <v>May</v>
      </c>
      <c r="L306" t="str">
        <f t="shared" si="18"/>
        <v>Thu</v>
      </c>
      <c r="M306" t="str">
        <f>IF(Orders[[#This Row],[Shipping Status]]="Delivered",TEXT(F306,"mmm"),"")</f>
        <v>Jun</v>
      </c>
      <c r="N306" t="str">
        <f>IF(Orders[[#This Row],[Shipping Status]]="Delivered",TEXT(F306,"ddd"),"")</f>
        <v>Thu</v>
      </c>
      <c r="O306" s="8">
        <f>IF(Orders[[#This Row],[Shipping Status]]="Delivered",DATEDIF(D306,F306,"d"),"")</f>
        <v>7</v>
      </c>
      <c r="P306" s="8">
        <f t="shared" si="19"/>
        <v>28</v>
      </c>
      <c r="Q306" s="8">
        <f>IF(Orders[[#This Row],[Shipping Status]]="Delivered",P306-O306,"")</f>
        <v>21</v>
      </c>
      <c r="R306" t="str" cm="1">
        <f t="array" ref="R306">_xlfn.XLOOKUP(Orders[[#This Row],[employeeID]],Employees[[#All],[employeeID]],Employees[[#All],[employeeName]],,0)</f>
        <v>Andrew Fuller</v>
      </c>
      <c r="S306" t="str" cm="1">
        <f t="array" ref="S306">_xlfn.XLOOKUP(Orders[[#This Row],[customerID]],Customers[[#All],[customerID]],Customers[[#All],[companyName]],,0)</f>
        <v>HILARION-Abastos</v>
      </c>
      <c r="T306" t="str" cm="1">
        <f t="array" ref="T306">_xlfn.XLOOKUP(Orders[[#This Row],[shipperID]],Shippers[[#All],[shipperID]],Shippers[[#All],[companyName]],,0)</f>
        <v>Speedy Express</v>
      </c>
      <c r="U306" t="str">
        <f>IF(ISBLANK(Orders[[#This Row],[shippedDate]]),"Pending","Delivered")</f>
        <v>Delivered</v>
      </c>
    </row>
    <row r="307" spans="1:21" x14ac:dyDescent="0.25">
      <c r="A307">
        <v>10553</v>
      </c>
      <c r="B307" t="s">
        <v>24</v>
      </c>
      <c r="C307">
        <v>2</v>
      </c>
      <c r="D307" s="1">
        <v>41789</v>
      </c>
      <c r="E307" s="1">
        <v>41817</v>
      </c>
      <c r="F307" s="1">
        <v>41793</v>
      </c>
      <c r="G307">
        <v>2</v>
      </c>
      <c r="H307">
        <v>149.49</v>
      </c>
      <c r="I307">
        <f>SUMIFS(order_details!$G$1:$G$2156,order_details!$A$1:$A$2156,orders!A307)</f>
        <v>1546.3</v>
      </c>
      <c r="J307">
        <f t="shared" si="16"/>
        <v>1695.79</v>
      </c>
      <c r="K307" t="str">
        <f t="shared" si="17"/>
        <v>May</v>
      </c>
      <c r="L307" t="str">
        <f t="shared" si="18"/>
        <v>Fri</v>
      </c>
      <c r="M307" t="str">
        <f>IF(Orders[[#This Row],[Shipping Status]]="Delivered",TEXT(F307,"mmm"),"")</f>
        <v>Jun</v>
      </c>
      <c r="N307" t="str">
        <f>IF(Orders[[#This Row],[Shipping Status]]="Delivered",TEXT(F307,"ddd"),"")</f>
        <v>Tue</v>
      </c>
      <c r="O307" s="8">
        <f>IF(Orders[[#This Row],[Shipping Status]]="Delivered",DATEDIF(D307,F307,"d"),"")</f>
        <v>4</v>
      </c>
      <c r="P307" s="8">
        <f t="shared" si="19"/>
        <v>28</v>
      </c>
      <c r="Q307" s="8">
        <f>IF(Orders[[#This Row],[Shipping Status]]="Delivered",P307-O307,"")</f>
        <v>24</v>
      </c>
      <c r="R307" t="str" cm="1">
        <f t="array" ref="R307">_xlfn.XLOOKUP(Orders[[#This Row],[employeeID]],Employees[[#All],[employeeID]],Employees[[#All],[employeeName]],,0)</f>
        <v>Andrew Fuller</v>
      </c>
      <c r="S307" t="str" cm="1">
        <f t="array" ref="S307">_xlfn.XLOOKUP(Orders[[#This Row],[customerID]],Customers[[#All],[customerID]],Customers[[#All],[companyName]],,0)</f>
        <v>Wartian Herkku</v>
      </c>
      <c r="T307" t="str" cm="1">
        <f t="array" ref="T307">_xlfn.XLOOKUP(Orders[[#This Row],[shipperID]],Shippers[[#All],[shipperID]],Shippers[[#All],[companyName]],,0)</f>
        <v>United Package</v>
      </c>
      <c r="U307" t="str">
        <f>IF(ISBLANK(Orders[[#This Row],[shippedDate]]),"Pending","Delivered")</f>
        <v>Delivered</v>
      </c>
    </row>
    <row r="308" spans="1:21" x14ac:dyDescent="0.25">
      <c r="A308">
        <v>10554</v>
      </c>
      <c r="B308" t="s">
        <v>19</v>
      </c>
      <c r="C308">
        <v>4</v>
      </c>
      <c r="D308" s="1">
        <v>41789</v>
      </c>
      <c r="E308" s="1">
        <v>41817</v>
      </c>
      <c r="F308" s="1">
        <v>41795</v>
      </c>
      <c r="G308">
        <v>3</v>
      </c>
      <c r="H308">
        <v>120.97</v>
      </c>
      <c r="I308">
        <f>SUMIFS(order_details!$G$1:$G$2156,order_details!$A$1:$A$2156,orders!A308)</f>
        <v>1728.5250000000001</v>
      </c>
      <c r="J308">
        <f t="shared" si="16"/>
        <v>1849.4950000000001</v>
      </c>
      <c r="K308" t="str">
        <f t="shared" si="17"/>
        <v>May</v>
      </c>
      <c r="L308" t="str">
        <f t="shared" si="18"/>
        <v>Fri</v>
      </c>
      <c r="M308" t="str">
        <f>IF(Orders[[#This Row],[Shipping Status]]="Delivered",TEXT(F308,"mmm"),"")</f>
        <v>Jun</v>
      </c>
      <c r="N308" t="str">
        <f>IF(Orders[[#This Row],[Shipping Status]]="Delivered",TEXT(F308,"ddd"),"")</f>
        <v>Thu</v>
      </c>
      <c r="O308" s="8">
        <f>IF(Orders[[#This Row],[Shipping Status]]="Delivered",DATEDIF(D308,F308,"d"),"")</f>
        <v>6</v>
      </c>
      <c r="P308" s="8">
        <f t="shared" si="19"/>
        <v>28</v>
      </c>
      <c r="Q308" s="8">
        <f>IF(Orders[[#This Row],[Shipping Status]]="Delivered",P308-O308,"")</f>
        <v>22</v>
      </c>
      <c r="R308" t="str" cm="1">
        <f t="array" ref="R308">_xlfn.XLOOKUP(Orders[[#This Row],[employeeID]],Employees[[#All],[employeeID]],Employees[[#All],[employeeName]],,0)</f>
        <v>Margaret Peacock</v>
      </c>
      <c r="S308" t="str" cm="1">
        <f t="array" ref="S308">_xlfn.XLOOKUP(Orders[[#This Row],[customerID]],Customers[[#All],[customerID]],Customers[[#All],[companyName]],,0)</f>
        <v>Ottilies Käseladen</v>
      </c>
      <c r="T308" t="str" cm="1">
        <f t="array" ref="T308">_xlfn.XLOOKUP(Orders[[#This Row],[shipperID]],Shippers[[#All],[shipperID]],Shippers[[#All],[companyName]],,0)</f>
        <v>Federal Shipping</v>
      </c>
      <c r="U308" t="str">
        <f>IF(ISBLANK(Orders[[#This Row],[shippedDate]]),"Pending","Delivered")</f>
        <v>Delivered</v>
      </c>
    </row>
    <row r="309" spans="1:21" x14ac:dyDescent="0.25">
      <c r="A309">
        <v>10555</v>
      </c>
      <c r="B309" t="s">
        <v>53</v>
      </c>
      <c r="C309">
        <v>6</v>
      </c>
      <c r="D309" s="1">
        <v>41792</v>
      </c>
      <c r="E309" s="1">
        <v>41820</v>
      </c>
      <c r="F309" s="1">
        <v>41794</v>
      </c>
      <c r="G309">
        <v>3</v>
      </c>
      <c r="H309">
        <v>252.49</v>
      </c>
      <c r="I309">
        <f>SUMIFS(order_details!$G$1:$G$2156,order_details!$A$1:$A$2156,orders!A309)</f>
        <v>2944.4</v>
      </c>
      <c r="J309">
        <f t="shared" si="16"/>
        <v>3196.8900000000003</v>
      </c>
      <c r="K309" t="str">
        <f t="shared" si="17"/>
        <v>Jun</v>
      </c>
      <c r="L309" t="str">
        <f t="shared" si="18"/>
        <v>Mon</v>
      </c>
      <c r="M309" t="str">
        <f>IF(Orders[[#This Row],[Shipping Status]]="Delivered",TEXT(F309,"mmm"),"")</f>
        <v>Jun</v>
      </c>
      <c r="N309" t="str">
        <f>IF(Orders[[#This Row],[Shipping Status]]="Delivered",TEXT(F309,"ddd"),"")</f>
        <v>Wed</v>
      </c>
      <c r="O309" s="8">
        <f>IF(Orders[[#This Row],[Shipping Status]]="Delivered",DATEDIF(D309,F309,"d"),"")</f>
        <v>2</v>
      </c>
      <c r="P309" s="8">
        <f t="shared" si="19"/>
        <v>28</v>
      </c>
      <c r="Q309" s="8">
        <f>IF(Orders[[#This Row],[Shipping Status]]="Delivered",P309-O309,"")</f>
        <v>26</v>
      </c>
      <c r="R309" t="str" cm="1">
        <f t="array" ref="R309">_xlfn.XLOOKUP(Orders[[#This Row],[employeeID]],Employees[[#All],[employeeID]],Employees[[#All],[employeeName]],,0)</f>
        <v>Michael Suyama</v>
      </c>
      <c r="S309" t="str" cm="1">
        <f t="array" ref="S309">_xlfn.XLOOKUP(Orders[[#This Row],[customerID]],Customers[[#All],[customerID]],Customers[[#All],[companyName]],,0)</f>
        <v>Save-a-lot Markets</v>
      </c>
      <c r="T309" t="str" cm="1">
        <f t="array" ref="T309">_xlfn.XLOOKUP(Orders[[#This Row],[shipperID]],Shippers[[#All],[shipperID]],Shippers[[#All],[companyName]],,0)</f>
        <v>Federal Shipping</v>
      </c>
      <c r="U309" t="str">
        <f>IF(ISBLANK(Orders[[#This Row],[shippedDate]]),"Pending","Delivered")</f>
        <v>Delivered</v>
      </c>
    </row>
    <row r="310" spans="1:21" x14ac:dyDescent="0.25">
      <c r="A310">
        <v>10556</v>
      </c>
      <c r="B310" t="s">
        <v>59</v>
      </c>
      <c r="C310">
        <v>2</v>
      </c>
      <c r="D310" s="1">
        <v>41793</v>
      </c>
      <c r="E310" s="1">
        <v>41835</v>
      </c>
      <c r="F310" s="1">
        <v>41803</v>
      </c>
      <c r="G310">
        <v>1</v>
      </c>
      <c r="H310">
        <v>9.8000000000000007</v>
      </c>
      <c r="I310">
        <f>SUMIFS(order_details!$G$1:$G$2156,order_details!$A$1:$A$2156,orders!A310)</f>
        <v>835.19999999999993</v>
      </c>
      <c r="J310">
        <f t="shared" si="16"/>
        <v>844.99999999999989</v>
      </c>
      <c r="K310" t="str">
        <f t="shared" si="17"/>
        <v>Jun</v>
      </c>
      <c r="L310" t="str">
        <f t="shared" si="18"/>
        <v>Tue</v>
      </c>
      <c r="M310" t="str">
        <f>IF(Orders[[#This Row],[Shipping Status]]="Delivered",TEXT(F310,"mmm"),"")</f>
        <v>Jun</v>
      </c>
      <c r="N310" t="str">
        <f>IF(Orders[[#This Row],[Shipping Status]]="Delivered",TEXT(F310,"ddd"),"")</f>
        <v>Fri</v>
      </c>
      <c r="O310" s="8">
        <f>IF(Orders[[#This Row],[Shipping Status]]="Delivered",DATEDIF(D310,F310,"d"),"")</f>
        <v>10</v>
      </c>
      <c r="P310" s="8">
        <f t="shared" si="19"/>
        <v>42</v>
      </c>
      <c r="Q310" s="8">
        <f>IF(Orders[[#This Row],[Shipping Status]]="Delivered",P310-O310,"")</f>
        <v>32</v>
      </c>
      <c r="R310" t="str" cm="1">
        <f t="array" ref="R310">_xlfn.XLOOKUP(Orders[[#This Row],[employeeID]],Employees[[#All],[employeeID]],Employees[[#All],[employeeName]],,0)</f>
        <v>Andrew Fuller</v>
      </c>
      <c r="S310" t="str" cm="1">
        <f t="array" ref="S310">_xlfn.XLOOKUP(Orders[[#This Row],[customerID]],Customers[[#All],[customerID]],Customers[[#All],[companyName]],,0)</f>
        <v>Simons bistro</v>
      </c>
      <c r="T310" t="str" cm="1">
        <f t="array" ref="T310">_xlfn.XLOOKUP(Orders[[#This Row],[shipperID]],Shippers[[#All],[shipperID]],Shippers[[#All],[companyName]],,0)</f>
        <v>Speedy Express</v>
      </c>
      <c r="U310" t="str">
        <f>IF(ISBLANK(Orders[[#This Row],[shippedDate]]),"Pending","Delivered")</f>
        <v>Delivered</v>
      </c>
    </row>
    <row r="311" spans="1:21" x14ac:dyDescent="0.25">
      <c r="A311">
        <v>10557</v>
      </c>
      <c r="B311" t="s">
        <v>34</v>
      </c>
      <c r="C311">
        <v>9</v>
      </c>
      <c r="D311" s="1">
        <v>41793</v>
      </c>
      <c r="E311" s="1">
        <v>41807</v>
      </c>
      <c r="F311" s="1">
        <v>41796</v>
      </c>
      <c r="G311">
        <v>2</v>
      </c>
      <c r="H311">
        <v>96.72</v>
      </c>
      <c r="I311">
        <f>SUMIFS(order_details!$G$1:$G$2156,order_details!$A$1:$A$2156,orders!A311)</f>
        <v>1152.5</v>
      </c>
      <c r="J311">
        <f t="shared" si="16"/>
        <v>1249.22</v>
      </c>
      <c r="K311" t="str">
        <f t="shared" si="17"/>
        <v>Jun</v>
      </c>
      <c r="L311" t="str">
        <f t="shared" si="18"/>
        <v>Tue</v>
      </c>
      <c r="M311" t="str">
        <f>IF(Orders[[#This Row],[Shipping Status]]="Delivered",TEXT(F311,"mmm"),"")</f>
        <v>Jun</v>
      </c>
      <c r="N311" t="str">
        <f>IF(Orders[[#This Row],[Shipping Status]]="Delivered",TEXT(F311,"ddd"),"")</f>
        <v>Fri</v>
      </c>
      <c r="O311" s="8">
        <f>IF(Orders[[#This Row],[Shipping Status]]="Delivered",DATEDIF(D311,F311,"d"),"")</f>
        <v>3</v>
      </c>
      <c r="P311" s="8">
        <f t="shared" si="19"/>
        <v>14</v>
      </c>
      <c r="Q311" s="8">
        <f>IF(Orders[[#This Row],[Shipping Status]]="Delivered",P311-O311,"")</f>
        <v>11</v>
      </c>
      <c r="R311" t="str" cm="1">
        <f t="array" ref="R311">_xlfn.XLOOKUP(Orders[[#This Row],[employeeID]],Employees[[#All],[employeeID]],Employees[[#All],[employeeName]],,0)</f>
        <v>Anne Dodsworth</v>
      </c>
      <c r="S311" t="str" cm="1">
        <f t="array" ref="S311">_xlfn.XLOOKUP(Orders[[#This Row],[customerID]],Customers[[#All],[customerID]],Customers[[#All],[companyName]],,0)</f>
        <v>Lehmanns Marktstand</v>
      </c>
      <c r="T311" t="str" cm="1">
        <f t="array" ref="T311">_xlfn.XLOOKUP(Orders[[#This Row],[shipperID]],Shippers[[#All],[shipperID]],Shippers[[#All],[companyName]],,0)</f>
        <v>United Package</v>
      </c>
      <c r="U311" t="str">
        <f>IF(ISBLANK(Orders[[#This Row],[shippedDate]]),"Pending","Delivered")</f>
        <v>Delivered</v>
      </c>
    </row>
    <row r="312" spans="1:21" x14ac:dyDescent="0.25">
      <c r="A312">
        <v>10558</v>
      </c>
      <c r="B312" t="s">
        <v>63</v>
      </c>
      <c r="C312">
        <v>1</v>
      </c>
      <c r="D312" s="1">
        <v>41794</v>
      </c>
      <c r="E312" s="1">
        <v>41822</v>
      </c>
      <c r="F312" s="1">
        <v>41800</v>
      </c>
      <c r="G312">
        <v>2</v>
      </c>
      <c r="H312">
        <v>72.97</v>
      </c>
      <c r="I312">
        <f>SUMIFS(order_details!$G$1:$G$2156,order_details!$A$1:$A$2156,orders!A312)</f>
        <v>2142.9</v>
      </c>
      <c r="J312">
        <f t="shared" si="16"/>
        <v>2215.87</v>
      </c>
      <c r="K312" t="str">
        <f t="shared" si="17"/>
        <v>Jun</v>
      </c>
      <c r="L312" t="str">
        <f t="shared" si="18"/>
        <v>Wed</v>
      </c>
      <c r="M312" t="str">
        <f>IF(Orders[[#This Row],[Shipping Status]]="Delivered",TEXT(F312,"mmm"),"")</f>
        <v>Jun</v>
      </c>
      <c r="N312" t="str">
        <f>IF(Orders[[#This Row],[Shipping Status]]="Delivered",TEXT(F312,"ddd"),"")</f>
        <v>Tue</v>
      </c>
      <c r="O312" s="8">
        <f>IF(Orders[[#This Row],[Shipping Status]]="Delivered",DATEDIF(D312,F312,"d"),"")</f>
        <v>6</v>
      </c>
      <c r="P312" s="8">
        <f t="shared" si="19"/>
        <v>28</v>
      </c>
      <c r="Q312" s="8">
        <f>IF(Orders[[#This Row],[Shipping Status]]="Delivered",P312-O312,"")</f>
        <v>22</v>
      </c>
      <c r="R312" t="str" cm="1">
        <f t="array" ref="R312">_xlfn.XLOOKUP(Orders[[#This Row],[employeeID]],Employees[[#All],[employeeID]],Employees[[#All],[employeeName]],,0)</f>
        <v>Nancy Davolio</v>
      </c>
      <c r="S312" t="str" cm="1">
        <f t="array" ref="S312">_xlfn.XLOOKUP(Orders[[#This Row],[customerID]],Customers[[#All],[customerID]],Customers[[#All],[companyName]],,0)</f>
        <v>Around the Horn</v>
      </c>
      <c r="T312" t="str" cm="1">
        <f t="array" ref="T312">_xlfn.XLOOKUP(Orders[[#This Row],[shipperID]],Shippers[[#All],[shipperID]],Shippers[[#All],[companyName]],,0)</f>
        <v>United Package</v>
      </c>
      <c r="U312" t="str">
        <f>IF(ISBLANK(Orders[[#This Row],[shippedDate]]),"Pending","Delivered")</f>
        <v>Delivered</v>
      </c>
    </row>
    <row r="313" spans="1:21" x14ac:dyDescent="0.25">
      <c r="A313">
        <v>10559</v>
      </c>
      <c r="B313" t="s">
        <v>23</v>
      </c>
      <c r="C313">
        <v>6</v>
      </c>
      <c r="D313" s="1">
        <v>41795</v>
      </c>
      <c r="E313" s="1">
        <v>41823</v>
      </c>
      <c r="F313" s="1">
        <v>41803</v>
      </c>
      <c r="G313">
        <v>1</v>
      </c>
      <c r="H313">
        <v>8.0500000000000007</v>
      </c>
      <c r="I313">
        <f>SUMIFS(order_details!$G$1:$G$2156,order_details!$A$1:$A$2156,orders!A313)</f>
        <v>520.41</v>
      </c>
      <c r="J313">
        <f t="shared" si="16"/>
        <v>528.45999999999992</v>
      </c>
      <c r="K313" t="str">
        <f t="shared" si="17"/>
        <v>Jun</v>
      </c>
      <c r="L313" t="str">
        <f t="shared" si="18"/>
        <v>Thu</v>
      </c>
      <c r="M313" t="str">
        <f>IF(Orders[[#This Row],[Shipping Status]]="Delivered",TEXT(F313,"mmm"),"")</f>
        <v>Jun</v>
      </c>
      <c r="N313" t="str">
        <f>IF(Orders[[#This Row],[Shipping Status]]="Delivered",TEXT(F313,"ddd"),"")</f>
        <v>Fri</v>
      </c>
      <c r="O313" s="8">
        <f>IF(Orders[[#This Row],[Shipping Status]]="Delivered",DATEDIF(D313,F313,"d"),"")</f>
        <v>8</v>
      </c>
      <c r="P313" s="8">
        <f t="shared" si="19"/>
        <v>28</v>
      </c>
      <c r="Q313" s="8">
        <f>IF(Orders[[#This Row],[Shipping Status]]="Delivered",P313-O313,"")</f>
        <v>20</v>
      </c>
      <c r="R313" t="str" cm="1">
        <f t="array" ref="R313">_xlfn.XLOOKUP(Orders[[#This Row],[employeeID]],Employees[[#All],[employeeID]],Employees[[#All],[employeeName]],,0)</f>
        <v>Michael Suyama</v>
      </c>
      <c r="S313" t="str" cm="1">
        <f t="array" ref="S313">_xlfn.XLOOKUP(Orders[[#This Row],[customerID]],Customers[[#All],[customerID]],Customers[[#All],[companyName]],,0)</f>
        <v>Blondesddsl père et fils</v>
      </c>
      <c r="T313" t="str" cm="1">
        <f t="array" ref="T313">_xlfn.XLOOKUP(Orders[[#This Row],[shipperID]],Shippers[[#All],[shipperID]],Shippers[[#All],[companyName]],,0)</f>
        <v>Speedy Express</v>
      </c>
      <c r="U313" t="str">
        <f>IF(ISBLANK(Orders[[#This Row],[shippedDate]]),"Pending","Delivered")</f>
        <v>Delivered</v>
      </c>
    </row>
    <row r="314" spans="1:21" x14ac:dyDescent="0.25">
      <c r="A314">
        <v>10560</v>
      </c>
      <c r="B314" t="s">
        <v>25</v>
      </c>
      <c r="C314">
        <v>8</v>
      </c>
      <c r="D314" s="1">
        <v>41796</v>
      </c>
      <c r="E314" s="1">
        <v>41824</v>
      </c>
      <c r="F314" s="1">
        <v>41799</v>
      </c>
      <c r="G314">
        <v>1</v>
      </c>
      <c r="H314">
        <v>36.65</v>
      </c>
      <c r="I314">
        <f>SUMIFS(order_details!$G$1:$G$2156,order_details!$A$1:$A$2156,orders!A314)</f>
        <v>1072.425</v>
      </c>
      <c r="J314">
        <f t="shared" si="16"/>
        <v>1109.075</v>
      </c>
      <c r="K314" t="str">
        <f t="shared" si="17"/>
        <v>Jun</v>
      </c>
      <c r="L314" t="str">
        <f t="shared" si="18"/>
        <v>Fri</v>
      </c>
      <c r="M314" t="str">
        <f>IF(Orders[[#This Row],[Shipping Status]]="Delivered",TEXT(F314,"mmm"),"")</f>
        <v>Jun</v>
      </c>
      <c r="N314" t="str">
        <f>IF(Orders[[#This Row],[Shipping Status]]="Delivered",TEXT(F314,"ddd"),"")</f>
        <v>Mon</v>
      </c>
      <c r="O314" s="8">
        <f>IF(Orders[[#This Row],[Shipping Status]]="Delivered",DATEDIF(D314,F314,"d"),"")</f>
        <v>3</v>
      </c>
      <c r="P314" s="8">
        <f t="shared" si="19"/>
        <v>28</v>
      </c>
      <c r="Q314" s="8">
        <f>IF(Orders[[#This Row],[Shipping Status]]="Delivered",P314-O314,"")</f>
        <v>25</v>
      </c>
      <c r="R314" t="str" cm="1">
        <f t="array" ref="R314">_xlfn.XLOOKUP(Orders[[#This Row],[employeeID]],Employees[[#All],[employeeID]],Employees[[#All],[employeeName]],,0)</f>
        <v>Laura Callahan</v>
      </c>
      <c r="S314" t="str" cm="1">
        <f t="array" ref="S314">_xlfn.XLOOKUP(Orders[[#This Row],[customerID]],Customers[[#All],[customerID]],Customers[[#All],[companyName]],,0)</f>
        <v>Frankenversand</v>
      </c>
      <c r="T314" t="str" cm="1">
        <f t="array" ref="T314">_xlfn.XLOOKUP(Orders[[#This Row],[shipperID]],Shippers[[#All],[shipperID]],Shippers[[#All],[companyName]],,0)</f>
        <v>Speedy Express</v>
      </c>
      <c r="U314" t="str">
        <f>IF(ISBLANK(Orders[[#This Row],[shippedDate]]),"Pending","Delivered")</f>
        <v>Delivered</v>
      </c>
    </row>
    <row r="315" spans="1:21" x14ac:dyDescent="0.25">
      <c r="A315">
        <v>10561</v>
      </c>
      <c r="B315" t="s">
        <v>22</v>
      </c>
      <c r="C315">
        <v>2</v>
      </c>
      <c r="D315" s="1">
        <v>41796</v>
      </c>
      <c r="E315" s="1">
        <v>41824</v>
      </c>
      <c r="F315" s="1">
        <v>41799</v>
      </c>
      <c r="G315">
        <v>2</v>
      </c>
      <c r="H315">
        <v>242.21</v>
      </c>
      <c r="I315">
        <f>SUMIFS(order_details!$G$1:$G$2156,order_details!$A$1:$A$2156,orders!A315)</f>
        <v>2844.5</v>
      </c>
      <c r="J315">
        <f t="shared" si="16"/>
        <v>3086.71</v>
      </c>
      <c r="K315" t="str">
        <f t="shared" si="17"/>
        <v>Jun</v>
      </c>
      <c r="L315" t="str">
        <f t="shared" si="18"/>
        <v>Fri</v>
      </c>
      <c r="M315" t="str">
        <f>IF(Orders[[#This Row],[Shipping Status]]="Delivered",TEXT(F315,"mmm"),"")</f>
        <v>Jun</v>
      </c>
      <c r="N315" t="str">
        <f>IF(Orders[[#This Row],[Shipping Status]]="Delivered",TEXT(F315,"ddd"),"")</f>
        <v>Mon</v>
      </c>
      <c r="O315" s="8">
        <f>IF(Orders[[#This Row],[Shipping Status]]="Delivered",DATEDIF(D315,F315,"d"),"")</f>
        <v>3</v>
      </c>
      <c r="P315" s="8">
        <f t="shared" si="19"/>
        <v>28</v>
      </c>
      <c r="Q315" s="8">
        <f>IF(Orders[[#This Row],[Shipping Status]]="Delivered",P315-O315,"")</f>
        <v>25</v>
      </c>
      <c r="R315" t="str" cm="1">
        <f t="array" ref="R315">_xlfn.XLOOKUP(Orders[[#This Row],[employeeID]],Employees[[#All],[employeeID]],Employees[[#All],[employeeName]],,0)</f>
        <v>Andrew Fuller</v>
      </c>
      <c r="S315" t="str" cm="1">
        <f t="array" ref="S315">_xlfn.XLOOKUP(Orders[[#This Row],[customerID]],Customers[[#All],[customerID]],Customers[[#All],[companyName]],,0)</f>
        <v>Folk och fä HB</v>
      </c>
      <c r="T315" t="str" cm="1">
        <f t="array" ref="T315">_xlfn.XLOOKUP(Orders[[#This Row],[shipperID]],Shippers[[#All],[shipperID]],Shippers[[#All],[companyName]],,0)</f>
        <v>United Package</v>
      </c>
      <c r="U315" t="str">
        <f>IF(ISBLANK(Orders[[#This Row],[shippedDate]]),"Pending","Delivered")</f>
        <v>Delivered</v>
      </c>
    </row>
    <row r="316" spans="1:21" x14ac:dyDescent="0.25">
      <c r="A316">
        <v>10562</v>
      </c>
      <c r="B316" t="s">
        <v>38</v>
      </c>
      <c r="C316">
        <v>1</v>
      </c>
      <c r="D316" s="1">
        <v>41799</v>
      </c>
      <c r="E316" s="1">
        <v>41827</v>
      </c>
      <c r="F316" s="1">
        <v>41802</v>
      </c>
      <c r="G316">
        <v>1</v>
      </c>
      <c r="H316">
        <v>22.95</v>
      </c>
      <c r="I316">
        <f>SUMIFS(order_details!$G$1:$G$2156,order_details!$A$1:$A$2156,orders!A316)</f>
        <v>488.7</v>
      </c>
      <c r="J316">
        <f t="shared" si="16"/>
        <v>511.65</v>
      </c>
      <c r="K316" t="str">
        <f t="shared" si="17"/>
        <v>Jun</v>
      </c>
      <c r="L316" t="str">
        <f t="shared" si="18"/>
        <v>Mon</v>
      </c>
      <c r="M316" t="str">
        <f>IF(Orders[[#This Row],[Shipping Status]]="Delivered",TEXT(F316,"mmm"),"")</f>
        <v>Jun</v>
      </c>
      <c r="N316" t="str">
        <f>IF(Orders[[#This Row],[Shipping Status]]="Delivered",TEXT(F316,"ddd"),"")</f>
        <v>Thu</v>
      </c>
      <c r="O316" s="8">
        <f>IF(Orders[[#This Row],[Shipping Status]]="Delivered",DATEDIF(D316,F316,"d"),"")</f>
        <v>3</v>
      </c>
      <c r="P316" s="8">
        <f t="shared" si="19"/>
        <v>28</v>
      </c>
      <c r="Q316" s="8">
        <f>IF(Orders[[#This Row],[Shipping Status]]="Delivered",P316-O316,"")</f>
        <v>25</v>
      </c>
      <c r="R316" t="str" cm="1">
        <f t="array" ref="R316">_xlfn.XLOOKUP(Orders[[#This Row],[employeeID]],Employees[[#All],[employeeID]],Employees[[#All],[employeeName]],,0)</f>
        <v>Nancy Davolio</v>
      </c>
      <c r="S316" t="str" cm="1">
        <f t="array" ref="S316">_xlfn.XLOOKUP(Orders[[#This Row],[customerID]],Customers[[#All],[customerID]],Customers[[#All],[companyName]],,0)</f>
        <v>Reggiani Caseifici</v>
      </c>
      <c r="T316" t="str" cm="1">
        <f t="array" ref="T316">_xlfn.XLOOKUP(Orders[[#This Row],[shipperID]],Shippers[[#All],[shipperID]],Shippers[[#All],[companyName]],,0)</f>
        <v>Speedy Express</v>
      </c>
      <c r="U316" t="str">
        <f>IF(ISBLANK(Orders[[#This Row],[shippedDate]]),"Pending","Delivered")</f>
        <v>Delivered</v>
      </c>
    </row>
    <row r="317" spans="1:21" x14ac:dyDescent="0.25">
      <c r="A317">
        <v>10563</v>
      </c>
      <c r="B317" t="s">
        <v>37</v>
      </c>
      <c r="C317">
        <v>2</v>
      </c>
      <c r="D317" s="1">
        <v>41800</v>
      </c>
      <c r="E317" s="1">
        <v>41842</v>
      </c>
      <c r="F317" s="1">
        <v>41814</v>
      </c>
      <c r="G317">
        <v>2</v>
      </c>
      <c r="H317">
        <v>60.43</v>
      </c>
      <c r="I317">
        <f>SUMIFS(order_details!$G$1:$G$2156,order_details!$A$1:$A$2156,orders!A317)</f>
        <v>965</v>
      </c>
      <c r="J317">
        <f t="shared" si="16"/>
        <v>1025.43</v>
      </c>
      <c r="K317" t="str">
        <f t="shared" si="17"/>
        <v>Jun</v>
      </c>
      <c r="L317" t="str">
        <f t="shared" si="18"/>
        <v>Tue</v>
      </c>
      <c r="M317" t="str">
        <f>IF(Orders[[#This Row],[Shipping Status]]="Delivered",TEXT(F317,"mmm"),"")</f>
        <v>Jun</v>
      </c>
      <c r="N317" t="str">
        <f>IF(Orders[[#This Row],[Shipping Status]]="Delivered",TEXT(F317,"ddd"),"")</f>
        <v>Tue</v>
      </c>
      <c r="O317" s="8">
        <f>IF(Orders[[#This Row],[Shipping Status]]="Delivered",DATEDIF(D317,F317,"d"),"")</f>
        <v>14</v>
      </c>
      <c r="P317" s="8">
        <f t="shared" si="19"/>
        <v>42</v>
      </c>
      <c r="Q317" s="8">
        <f>IF(Orders[[#This Row],[Shipping Status]]="Delivered",P317-O317,"")</f>
        <v>28</v>
      </c>
      <c r="R317" t="str" cm="1">
        <f t="array" ref="R317">_xlfn.XLOOKUP(Orders[[#This Row],[employeeID]],Employees[[#All],[employeeID]],Employees[[#All],[employeeName]],,0)</f>
        <v>Andrew Fuller</v>
      </c>
      <c r="S317" t="str" cm="1">
        <f t="array" ref="S317">_xlfn.XLOOKUP(Orders[[#This Row],[customerID]],Customers[[#All],[customerID]],Customers[[#All],[companyName]],,0)</f>
        <v>Ricardo Adocicados</v>
      </c>
      <c r="T317" t="str" cm="1">
        <f t="array" ref="T317">_xlfn.XLOOKUP(Orders[[#This Row],[shipperID]],Shippers[[#All],[shipperID]],Shippers[[#All],[companyName]],,0)</f>
        <v>United Package</v>
      </c>
      <c r="U317" t="str">
        <f>IF(ISBLANK(Orders[[#This Row],[shippedDate]]),"Pending","Delivered")</f>
        <v>Delivered</v>
      </c>
    </row>
    <row r="318" spans="1:21" x14ac:dyDescent="0.25">
      <c r="A318">
        <v>10564</v>
      </c>
      <c r="B318" t="s">
        <v>21</v>
      </c>
      <c r="C318">
        <v>4</v>
      </c>
      <c r="D318" s="1">
        <v>41800</v>
      </c>
      <c r="E318" s="1">
        <v>41828</v>
      </c>
      <c r="F318" s="1">
        <v>41806</v>
      </c>
      <c r="G318">
        <v>3</v>
      </c>
      <c r="H318">
        <v>13.75</v>
      </c>
      <c r="I318">
        <f>SUMIFS(order_details!$G$1:$G$2156,order_details!$A$1:$A$2156,orders!A318)</f>
        <v>1234.05</v>
      </c>
      <c r="J318">
        <f t="shared" si="16"/>
        <v>1247.8</v>
      </c>
      <c r="K318" t="str">
        <f t="shared" si="17"/>
        <v>Jun</v>
      </c>
      <c r="L318" t="str">
        <f t="shared" si="18"/>
        <v>Tue</v>
      </c>
      <c r="M318" t="str">
        <f>IF(Orders[[#This Row],[Shipping Status]]="Delivered",TEXT(F318,"mmm"),"")</f>
        <v>Jun</v>
      </c>
      <c r="N318" t="str">
        <f>IF(Orders[[#This Row],[Shipping Status]]="Delivered",TEXT(F318,"ddd"),"")</f>
        <v>Mon</v>
      </c>
      <c r="O318" s="8">
        <f>IF(Orders[[#This Row],[Shipping Status]]="Delivered",DATEDIF(D318,F318,"d"),"")</f>
        <v>6</v>
      </c>
      <c r="P318" s="8">
        <f t="shared" si="19"/>
        <v>28</v>
      </c>
      <c r="Q318" s="8">
        <f>IF(Orders[[#This Row],[Shipping Status]]="Delivered",P318-O318,"")</f>
        <v>22</v>
      </c>
      <c r="R318" t="str" cm="1">
        <f t="array" ref="R318">_xlfn.XLOOKUP(Orders[[#This Row],[employeeID]],Employees[[#All],[employeeID]],Employees[[#All],[employeeName]],,0)</f>
        <v>Margaret Peacock</v>
      </c>
      <c r="S318" t="str" cm="1">
        <f t="array" ref="S318">_xlfn.XLOOKUP(Orders[[#This Row],[customerID]],Customers[[#All],[customerID]],Customers[[#All],[companyName]],,0)</f>
        <v>Rattlesnake Canyon Grocery</v>
      </c>
      <c r="T318" t="str" cm="1">
        <f t="array" ref="T318">_xlfn.XLOOKUP(Orders[[#This Row],[shipperID]],Shippers[[#All],[shipperID]],Shippers[[#All],[companyName]],,0)</f>
        <v>Federal Shipping</v>
      </c>
      <c r="U318" t="str">
        <f>IF(ISBLANK(Orders[[#This Row],[shippedDate]]),"Pending","Delivered")</f>
        <v>Delivered</v>
      </c>
    </row>
    <row r="319" spans="1:21" x14ac:dyDescent="0.25">
      <c r="A319">
        <v>10565</v>
      </c>
      <c r="B319" t="s">
        <v>57</v>
      </c>
      <c r="C319">
        <v>8</v>
      </c>
      <c r="D319" s="1">
        <v>41801</v>
      </c>
      <c r="E319" s="1">
        <v>41829</v>
      </c>
      <c r="F319" s="1">
        <v>41808</v>
      </c>
      <c r="G319">
        <v>2</v>
      </c>
      <c r="H319">
        <v>7.15</v>
      </c>
      <c r="I319">
        <f>SUMIFS(order_details!$G$1:$G$2156,order_details!$A$1:$A$2156,orders!A319)</f>
        <v>639.9</v>
      </c>
      <c r="J319">
        <f t="shared" si="16"/>
        <v>647.04999999999995</v>
      </c>
      <c r="K319" t="str">
        <f t="shared" si="17"/>
        <v>Jun</v>
      </c>
      <c r="L319" t="str">
        <f t="shared" si="18"/>
        <v>Wed</v>
      </c>
      <c r="M319" t="str">
        <f>IF(Orders[[#This Row],[Shipping Status]]="Delivered",TEXT(F319,"mmm"),"")</f>
        <v>Jun</v>
      </c>
      <c r="N319" t="str">
        <f>IF(Orders[[#This Row],[Shipping Status]]="Delivered",TEXT(F319,"ddd"),"")</f>
        <v>Wed</v>
      </c>
      <c r="O319" s="8">
        <f>IF(Orders[[#This Row],[Shipping Status]]="Delivered",DATEDIF(D319,F319,"d"),"")</f>
        <v>7</v>
      </c>
      <c r="P319" s="8">
        <f t="shared" si="19"/>
        <v>28</v>
      </c>
      <c r="Q319" s="8">
        <f>IF(Orders[[#This Row],[Shipping Status]]="Delivered",P319-O319,"")</f>
        <v>21</v>
      </c>
      <c r="R319" t="str" cm="1">
        <f t="array" ref="R319">_xlfn.XLOOKUP(Orders[[#This Row],[employeeID]],Employees[[#All],[employeeID]],Employees[[#All],[employeeName]],,0)</f>
        <v>Laura Callahan</v>
      </c>
      <c r="S319" t="str" cm="1">
        <f t="array" ref="S319">_xlfn.XLOOKUP(Orders[[#This Row],[customerID]],Customers[[#All],[customerID]],Customers[[#All],[companyName]],,0)</f>
        <v>Mère Paillarde</v>
      </c>
      <c r="T319" t="str" cm="1">
        <f t="array" ref="T319">_xlfn.XLOOKUP(Orders[[#This Row],[shipperID]],Shippers[[#All],[shipperID]],Shippers[[#All],[companyName]],,0)</f>
        <v>United Package</v>
      </c>
      <c r="U319" t="str">
        <f>IF(ISBLANK(Orders[[#This Row],[shippedDate]]),"Pending","Delivered")</f>
        <v>Delivered</v>
      </c>
    </row>
    <row r="320" spans="1:21" x14ac:dyDescent="0.25">
      <c r="A320">
        <v>10566</v>
      </c>
      <c r="B320" t="s">
        <v>23</v>
      </c>
      <c r="C320">
        <v>9</v>
      </c>
      <c r="D320" s="1">
        <v>41802</v>
      </c>
      <c r="E320" s="1">
        <v>41830</v>
      </c>
      <c r="F320" s="1">
        <v>41808</v>
      </c>
      <c r="G320">
        <v>1</v>
      </c>
      <c r="H320">
        <v>88.4</v>
      </c>
      <c r="I320">
        <f>SUMIFS(order_details!$G$1:$G$2156,order_details!$A$1:$A$2156,orders!A320)</f>
        <v>1761</v>
      </c>
      <c r="J320">
        <f t="shared" si="16"/>
        <v>1849.4</v>
      </c>
      <c r="K320" t="str">
        <f t="shared" si="17"/>
        <v>Jun</v>
      </c>
      <c r="L320" t="str">
        <f t="shared" si="18"/>
        <v>Thu</v>
      </c>
      <c r="M320" t="str">
        <f>IF(Orders[[#This Row],[Shipping Status]]="Delivered",TEXT(F320,"mmm"),"")</f>
        <v>Jun</v>
      </c>
      <c r="N320" t="str">
        <f>IF(Orders[[#This Row],[Shipping Status]]="Delivered",TEXT(F320,"ddd"),"")</f>
        <v>Wed</v>
      </c>
      <c r="O320" s="8">
        <f>IF(Orders[[#This Row],[Shipping Status]]="Delivered",DATEDIF(D320,F320,"d"),"")</f>
        <v>6</v>
      </c>
      <c r="P320" s="8">
        <f t="shared" si="19"/>
        <v>28</v>
      </c>
      <c r="Q320" s="8">
        <f>IF(Orders[[#This Row],[Shipping Status]]="Delivered",P320-O320,"")</f>
        <v>22</v>
      </c>
      <c r="R320" t="str" cm="1">
        <f t="array" ref="R320">_xlfn.XLOOKUP(Orders[[#This Row],[employeeID]],Employees[[#All],[employeeID]],Employees[[#All],[employeeName]],,0)</f>
        <v>Anne Dodsworth</v>
      </c>
      <c r="S320" t="str" cm="1">
        <f t="array" ref="S320">_xlfn.XLOOKUP(Orders[[#This Row],[customerID]],Customers[[#All],[customerID]],Customers[[#All],[companyName]],,0)</f>
        <v>Blondesddsl père et fils</v>
      </c>
      <c r="T320" t="str" cm="1">
        <f t="array" ref="T320">_xlfn.XLOOKUP(Orders[[#This Row],[shipperID]],Shippers[[#All],[shipperID]],Shippers[[#All],[companyName]],,0)</f>
        <v>Speedy Express</v>
      </c>
      <c r="U320" t="str">
        <f>IF(ISBLANK(Orders[[#This Row],[shippedDate]]),"Pending","Delivered")</f>
        <v>Delivered</v>
      </c>
    </row>
    <row r="321" spans="1:21" x14ac:dyDescent="0.25">
      <c r="A321">
        <v>10567</v>
      </c>
      <c r="B321" t="s">
        <v>42</v>
      </c>
      <c r="C321">
        <v>1</v>
      </c>
      <c r="D321" s="1">
        <v>41802</v>
      </c>
      <c r="E321" s="1">
        <v>41830</v>
      </c>
      <c r="F321" s="1">
        <v>41807</v>
      </c>
      <c r="G321">
        <v>1</v>
      </c>
      <c r="H321">
        <v>33.97</v>
      </c>
      <c r="I321">
        <f>SUMIFS(order_details!$G$1:$G$2156,order_details!$A$1:$A$2156,orders!A321)</f>
        <v>2519</v>
      </c>
      <c r="J321">
        <f t="shared" si="16"/>
        <v>2552.9699999999998</v>
      </c>
      <c r="K321" t="str">
        <f t="shared" si="17"/>
        <v>Jun</v>
      </c>
      <c r="L321" t="str">
        <f t="shared" si="18"/>
        <v>Thu</v>
      </c>
      <c r="M321" t="str">
        <f>IF(Orders[[#This Row],[Shipping Status]]="Delivered",TEXT(F321,"mmm"),"")</f>
        <v>Jun</v>
      </c>
      <c r="N321" t="str">
        <f>IF(Orders[[#This Row],[Shipping Status]]="Delivered",TEXT(F321,"ddd"),"")</f>
        <v>Tue</v>
      </c>
      <c r="O321" s="8">
        <f>IF(Orders[[#This Row],[Shipping Status]]="Delivered",DATEDIF(D321,F321,"d"),"")</f>
        <v>5</v>
      </c>
      <c r="P321" s="8">
        <f t="shared" si="19"/>
        <v>28</v>
      </c>
      <c r="Q321" s="8">
        <f>IF(Orders[[#This Row],[Shipping Status]]="Delivered",P321-O321,"")</f>
        <v>23</v>
      </c>
      <c r="R321" t="str" cm="1">
        <f t="array" ref="R321">_xlfn.XLOOKUP(Orders[[#This Row],[employeeID]],Employees[[#All],[employeeID]],Employees[[#All],[employeeName]],,0)</f>
        <v>Nancy Davolio</v>
      </c>
      <c r="S321" t="str" cm="1">
        <f t="array" ref="S321">_xlfn.XLOOKUP(Orders[[#This Row],[customerID]],Customers[[#All],[customerID]],Customers[[#All],[companyName]],,0)</f>
        <v>Hungry Owl All-Night Grocers</v>
      </c>
      <c r="T321" t="str" cm="1">
        <f t="array" ref="T321">_xlfn.XLOOKUP(Orders[[#This Row],[shipperID]],Shippers[[#All],[shipperID]],Shippers[[#All],[companyName]],,0)</f>
        <v>Speedy Express</v>
      </c>
      <c r="U321" t="str">
        <f>IF(ISBLANK(Orders[[#This Row],[shippedDate]]),"Pending","Delivered")</f>
        <v>Delivered</v>
      </c>
    </row>
    <row r="322" spans="1:21" x14ac:dyDescent="0.25">
      <c r="A322">
        <v>10568</v>
      </c>
      <c r="B322" t="s">
        <v>68</v>
      </c>
      <c r="C322">
        <v>3</v>
      </c>
      <c r="D322" s="1">
        <v>41803</v>
      </c>
      <c r="E322" s="1">
        <v>41831</v>
      </c>
      <c r="F322" s="1">
        <v>41829</v>
      </c>
      <c r="G322">
        <v>3</v>
      </c>
      <c r="H322">
        <v>6.54</v>
      </c>
      <c r="I322">
        <f>SUMIFS(order_details!$G$1:$G$2156,order_details!$A$1:$A$2156,orders!A322)</f>
        <v>155</v>
      </c>
      <c r="J322">
        <f t="shared" si="16"/>
        <v>161.54</v>
      </c>
      <c r="K322" t="str">
        <f t="shared" si="17"/>
        <v>Jun</v>
      </c>
      <c r="L322" t="str">
        <f t="shared" si="18"/>
        <v>Fri</v>
      </c>
      <c r="M322" t="str">
        <f>IF(Orders[[#This Row],[Shipping Status]]="Delivered",TEXT(F322,"mmm"),"")</f>
        <v>Jul</v>
      </c>
      <c r="N322" t="str">
        <f>IF(Orders[[#This Row],[Shipping Status]]="Delivered",TEXT(F322,"ddd"),"")</f>
        <v>Wed</v>
      </c>
      <c r="O322" s="8">
        <f>IF(Orders[[#This Row],[Shipping Status]]="Delivered",DATEDIF(D322,F322,"d"),"")</f>
        <v>26</v>
      </c>
      <c r="P322" s="8">
        <f t="shared" si="19"/>
        <v>28</v>
      </c>
      <c r="Q322" s="8">
        <f>IF(Orders[[#This Row],[Shipping Status]]="Delivered",P322-O322,"")</f>
        <v>2</v>
      </c>
      <c r="R322" t="str" cm="1">
        <f t="array" ref="R322">_xlfn.XLOOKUP(Orders[[#This Row],[employeeID]],Employees[[#All],[employeeID]],Employees[[#All],[employeeName]],,0)</f>
        <v>Janet Leverling</v>
      </c>
      <c r="S322" t="str" cm="1">
        <f t="array" ref="S322">_xlfn.XLOOKUP(Orders[[#This Row],[customerID]],Customers[[#All],[customerID]],Customers[[#All],[companyName]],,0)</f>
        <v>Galería del gastrónomo</v>
      </c>
      <c r="T322" t="str" cm="1">
        <f t="array" ref="T322">_xlfn.XLOOKUP(Orders[[#This Row],[shipperID]],Shippers[[#All],[shipperID]],Shippers[[#All],[companyName]],,0)</f>
        <v>Federal Shipping</v>
      </c>
      <c r="U322" t="str">
        <f>IF(ISBLANK(Orders[[#This Row],[shippedDate]]),"Pending","Delivered")</f>
        <v>Delivered</v>
      </c>
    </row>
    <row r="323" spans="1:21" x14ac:dyDescent="0.25">
      <c r="A323">
        <v>10569</v>
      </c>
      <c r="B323" t="s">
        <v>21</v>
      </c>
      <c r="C323">
        <v>5</v>
      </c>
      <c r="D323" s="1">
        <v>41806</v>
      </c>
      <c r="E323" s="1">
        <v>41834</v>
      </c>
      <c r="F323" s="1">
        <v>41831</v>
      </c>
      <c r="G323">
        <v>1</v>
      </c>
      <c r="H323">
        <v>58.98</v>
      </c>
      <c r="I323">
        <f>SUMIFS(order_details!$G$1:$G$2156,order_details!$A$1:$A$2156,orders!A323)</f>
        <v>890</v>
      </c>
      <c r="J323">
        <f t="shared" ref="J323:J386" si="20">I323+H323</f>
        <v>948.98</v>
      </c>
      <c r="K323" t="str">
        <f t="shared" ref="K323:K386" si="21">TEXT(D323,"mmm")</f>
        <v>Jun</v>
      </c>
      <c r="L323" t="str">
        <f t="shared" ref="L323:L386" si="22">TEXT(D323,"ddd")</f>
        <v>Mon</v>
      </c>
      <c r="M323" t="str">
        <f>IF(Orders[[#This Row],[Shipping Status]]="Delivered",TEXT(F323,"mmm"),"")</f>
        <v>Jul</v>
      </c>
      <c r="N323" t="str">
        <f>IF(Orders[[#This Row],[Shipping Status]]="Delivered",TEXT(F323,"ddd"),"")</f>
        <v>Fri</v>
      </c>
      <c r="O323" s="8">
        <f>IF(Orders[[#This Row],[Shipping Status]]="Delivered",DATEDIF(D323,F323,"d"),"")</f>
        <v>25</v>
      </c>
      <c r="P323" s="8">
        <f t="shared" ref="P323:P386" si="23">DATEDIF(D323,E323,"d")</f>
        <v>28</v>
      </c>
      <c r="Q323" s="8">
        <f>IF(Orders[[#This Row],[Shipping Status]]="Delivered",P323-O323,"")</f>
        <v>3</v>
      </c>
      <c r="R323" t="str" cm="1">
        <f t="array" ref="R323">_xlfn.XLOOKUP(Orders[[#This Row],[employeeID]],Employees[[#All],[employeeID]],Employees[[#All],[employeeName]],,0)</f>
        <v>Steven Buchanan</v>
      </c>
      <c r="S323" t="str" cm="1">
        <f t="array" ref="S323">_xlfn.XLOOKUP(Orders[[#This Row],[customerID]],Customers[[#All],[customerID]],Customers[[#All],[companyName]],,0)</f>
        <v>Rattlesnake Canyon Grocery</v>
      </c>
      <c r="T323" t="str" cm="1">
        <f t="array" ref="T323">_xlfn.XLOOKUP(Orders[[#This Row],[shipperID]],Shippers[[#All],[shipperID]],Shippers[[#All],[companyName]],,0)</f>
        <v>Speedy Express</v>
      </c>
      <c r="U323" t="str">
        <f>IF(ISBLANK(Orders[[#This Row],[shippedDate]]),"Pending","Delivered")</f>
        <v>Delivered</v>
      </c>
    </row>
    <row r="324" spans="1:21" x14ac:dyDescent="0.25">
      <c r="A324">
        <v>10570</v>
      </c>
      <c r="B324" t="s">
        <v>57</v>
      </c>
      <c r="C324">
        <v>3</v>
      </c>
      <c r="D324" s="1">
        <v>41807</v>
      </c>
      <c r="E324" s="1">
        <v>41835</v>
      </c>
      <c r="F324" s="1">
        <v>41809</v>
      </c>
      <c r="G324">
        <v>3</v>
      </c>
      <c r="H324">
        <v>188.99</v>
      </c>
      <c r="I324">
        <f>SUMIFS(order_details!$G$1:$G$2156,order_details!$A$1:$A$2156,orders!A324)</f>
        <v>2465.25</v>
      </c>
      <c r="J324">
        <f t="shared" si="20"/>
        <v>2654.24</v>
      </c>
      <c r="K324" t="str">
        <f t="shared" si="21"/>
        <v>Jun</v>
      </c>
      <c r="L324" t="str">
        <f t="shared" si="22"/>
        <v>Tue</v>
      </c>
      <c r="M324" t="str">
        <f>IF(Orders[[#This Row],[Shipping Status]]="Delivered",TEXT(F324,"mmm"),"")</f>
        <v>Jun</v>
      </c>
      <c r="N324" t="str">
        <f>IF(Orders[[#This Row],[Shipping Status]]="Delivered",TEXT(F324,"ddd"),"")</f>
        <v>Thu</v>
      </c>
      <c r="O324" s="8">
        <f>IF(Orders[[#This Row],[Shipping Status]]="Delivered",DATEDIF(D324,F324,"d"),"")</f>
        <v>2</v>
      </c>
      <c r="P324" s="8">
        <f t="shared" si="23"/>
        <v>28</v>
      </c>
      <c r="Q324" s="8">
        <f>IF(Orders[[#This Row],[Shipping Status]]="Delivered",P324-O324,"")</f>
        <v>26</v>
      </c>
      <c r="R324" t="str" cm="1">
        <f t="array" ref="R324">_xlfn.XLOOKUP(Orders[[#This Row],[employeeID]],Employees[[#All],[employeeID]],Employees[[#All],[employeeName]],,0)</f>
        <v>Janet Leverling</v>
      </c>
      <c r="S324" t="str" cm="1">
        <f t="array" ref="S324">_xlfn.XLOOKUP(Orders[[#This Row],[customerID]],Customers[[#All],[customerID]],Customers[[#All],[companyName]],,0)</f>
        <v>Mère Paillarde</v>
      </c>
      <c r="T324" t="str" cm="1">
        <f t="array" ref="T324">_xlfn.XLOOKUP(Orders[[#This Row],[shipperID]],Shippers[[#All],[shipperID]],Shippers[[#All],[companyName]],,0)</f>
        <v>Federal Shipping</v>
      </c>
      <c r="U324" t="str">
        <f>IF(ISBLANK(Orders[[#This Row],[shippedDate]]),"Pending","Delivered")</f>
        <v>Delivered</v>
      </c>
    </row>
    <row r="325" spans="1:21" x14ac:dyDescent="0.25">
      <c r="A325">
        <v>10571</v>
      </c>
      <c r="B325" t="s">
        <v>17</v>
      </c>
      <c r="C325">
        <v>8</v>
      </c>
      <c r="D325" s="1">
        <v>41807</v>
      </c>
      <c r="E325" s="1">
        <v>41849</v>
      </c>
      <c r="F325" s="1">
        <v>41824</v>
      </c>
      <c r="G325">
        <v>3</v>
      </c>
      <c r="H325">
        <v>26.06</v>
      </c>
      <c r="I325">
        <f>SUMIFS(order_details!$G$1:$G$2156,order_details!$A$1:$A$2156,orders!A325)</f>
        <v>550.58749999999998</v>
      </c>
      <c r="J325">
        <f t="shared" si="20"/>
        <v>576.64749999999992</v>
      </c>
      <c r="K325" t="str">
        <f t="shared" si="21"/>
        <v>Jun</v>
      </c>
      <c r="L325" t="str">
        <f t="shared" si="22"/>
        <v>Tue</v>
      </c>
      <c r="M325" t="str">
        <f>IF(Orders[[#This Row],[Shipping Status]]="Delivered",TEXT(F325,"mmm"),"")</f>
        <v>Jul</v>
      </c>
      <c r="N325" t="str">
        <f>IF(Orders[[#This Row],[Shipping Status]]="Delivered",TEXT(F325,"ddd"),"")</f>
        <v>Fri</v>
      </c>
      <c r="O325" s="8">
        <f>IF(Orders[[#This Row],[Shipping Status]]="Delivered",DATEDIF(D325,F325,"d"),"")</f>
        <v>17</v>
      </c>
      <c r="P325" s="8">
        <f t="shared" si="23"/>
        <v>42</v>
      </c>
      <c r="Q325" s="8">
        <f>IF(Orders[[#This Row],[Shipping Status]]="Delivered",P325-O325,"")</f>
        <v>25</v>
      </c>
      <c r="R325" t="str" cm="1">
        <f t="array" ref="R325">_xlfn.XLOOKUP(Orders[[#This Row],[employeeID]],Employees[[#All],[employeeID]],Employees[[#All],[employeeName]],,0)</f>
        <v>Laura Callahan</v>
      </c>
      <c r="S325" t="str" cm="1">
        <f t="array" ref="S325">_xlfn.XLOOKUP(Orders[[#This Row],[customerID]],Customers[[#All],[customerID]],Customers[[#All],[companyName]],,0)</f>
        <v>Ernst Handel</v>
      </c>
      <c r="T325" t="str" cm="1">
        <f t="array" ref="T325">_xlfn.XLOOKUP(Orders[[#This Row],[shipperID]],Shippers[[#All],[shipperID]],Shippers[[#All],[companyName]],,0)</f>
        <v>Federal Shipping</v>
      </c>
      <c r="U325" t="str">
        <f>IF(ISBLANK(Orders[[#This Row],[shippedDate]]),"Pending","Delivered")</f>
        <v>Delivered</v>
      </c>
    </row>
    <row r="326" spans="1:21" x14ac:dyDescent="0.25">
      <c r="A326">
        <v>10572</v>
      </c>
      <c r="B326" t="s">
        <v>33</v>
      </c>
      <c r="C326">
        <v>3</v>
      </c>
      <c r="D326" s="1">
        <v>41808</v>
      </c>
      <c r="E326" s="1">
        <v>41836</v>
      </c>
      <c r="F326" s="1">
        <v>41815</v>
      </c>
      <c r="G326">
        <v>2</v>
      </c>
      <c r="H326">
        <v>116.43</v>
      </c>
      <c r="I326">
        <f>SUMIFS(order_details!$G$1:$G$2156,order_details!$A$1:$A$2156,orders!A326)</f>
        <v>1501.0849999999998</v>
      </c>
      <c r="J326">
        <f t="shared" si="20"/>
        <v>1617.5149999999999</v>
      </c>
      <c r="K326" t="str">
        <f t="shared" si="21"/>
        <v>Jun</v>
      </c>
      <c r="L326" t="str">
        <f t="shared" si="22"/>
        <v>Wed</v>
      </c>
      <c r="M326" t="str">
        <f>IF(Orders[[#This Row],[Shipping Status]]="Delivered",TEXT(F326,"mmm"),"")</f>
        <v>Jun</v>
      </c>
      <c r="N326" t="str">
        <f>IF(Orders[[#This Row],[Shipping Status]]="Delivered",TEXT(F326,"ddd"),"")</f>
        <v>Wed</v>
      </c>
      <c r="O326" s="8">
        <f>IF(Orders[[#This Row],[Shipping Status]]="Delivered",DATEDIF(D326,F326,"d"),"")</f>
        <v>7</v>
      </c>
      <c r="P326" s="8">
        <f t="shared" si="23"/>
        <v>28</v>
      </c>
      <c r="Q326" s="8">
        <f>IF(Orders[[#This Row],[Shipping Status]]="Delivered",P326-O326,"")</f>
        <v>21</v>
      </c>
      <c r="R326" t="str" cm="1">
        <f t="array" ref="R326">_xlfn.XLOOKUP(Orders[[#This Row],[employeeID]],Employees[[#All],[employeeID]],Employees[[#All],[employeeName]],,0)</f>
        <v>Janet Leverling</v>
      </c>
      <c r="S326" t="str" cm="1">
        <f t="array" ref="S326">_xlfn.XLOOKUP(Orders[[#This Row],[customerID]],Customers[[#All],[customerID]],Customers[[#All],[companyName]],,0)</f>
        <v>Berglunds snabbköp</v>
      </c>
      <c r="T326" t="str" cm="1">
        <f t="array" ref="T326">_xlfn.XLOOKUP(Orders[[#This Row],[shipperID]],Shippers[[#All],[shipperID]],Shippers[[#All],[companyName]],,0)</f>
        <v>United Package</v>
      </c>
      <c r="U326" t="str">
        <f>IF(ISBLANK(Orders[[#This Row],[shippedDate]]),"Pending","Delivered")</f>
        <v>Delivered</v>
      </c>
    </row>
    <row r="327" spans="1:21" x14ac:dyDescent="0.25">
      <c r="A327">
        <v>10573</v>
      </c>
      <c r="B327" t="s">
        <v>67</v>
      </c>
      <c r="C327">
        <v>7</v>
      </c>
      <c r="D327" s="1">
        <v>41809</v>
      </c>
      <c r="E327" s="1">
        <v>41837</v>
      </c>
      <c r="F327" s="1">
        <v>41810</v>
      </c>
      <c r="G327">
        <v>3</v>
      </c>
      <c r="H327">
        <v>84.84</v>
      </c>
      <c r="I327">
        <f>SUMIFS(order_details!$G$1:$G$2156,order_details!$A$1:$A$2156,orders!A327)</f>
        <v>2082</v>
      </c>
      <c r="J327">
        <f t="shared" si="20"/>
        <v>2166.84</v>
      </c>
      <c r="K327" t="str">
        <f t="shared" si="21"/>
        <v>Jun</v>
      </c>
      <c r="L327" t="str">
        <f t="shared" si="22"/>
        <v>Thu</v>
      </c>
      <c r="M327" t="str">
        <f>IF(Orders[[#This Row],[Shipping Status]]="Delivered",TEXT(F327,"mmm"),"")</f>
        <v>Jun</v>
      </c>
      <c r="N327" t="str">
        <f>IF(Orders[[#This Row],[Shipping Status]]="Delivered",TEXT(F327,"ddd"),"")</f>
        <v>Fri</v>
      </c>
      <c r="O327" s="8">
        <f>IF(Orders[[#This Row],[Shipping Status]]="Delivered",DATEDIF(D327,F327,"d"),"")</f>
        <v>1</v>
      </c>
      <c r="P327" s="8">
        <f t="shared" si="23"/>
        <v>28</v>
      </c>
      <c r="Q327" s="8">
        <f>IF(Orders[[#This Row],[Shipping Status]]="Delivered",P327-O327,"")</f>
        <v>27</v>
      </c>
      <c r="R327" t="str" cm="1">
        <f t="array" ref="R327">_xlfn.XLOOKUP(Orders[[#This Row],[employeeID]],Employees[[#All],[employeeID]],Employees[[#All],[employeeName]],,0)</f>
        <v>Robert King</v>
      </c>
      <c r="S327" t="str" cm="1">
        <f t="array" ref="S327">_xlfn.XLOOKUP(Orders[[#This Row],[customerID]],Customers[[#All],[customerID]],Customers[[#All],[companyName]],,0)</f>
        <v>Antonio Moreno Taquería</v>
      </c>
      <c r="T327" t="str" cm="1">
        <f t="array" ref="T327">_xlfn.XLOOKUP(Orders[[#This Row],[shipperID]],Shippers[[#All],[shipperID]],Shippers[[#All],[companyName]],,0)</f>
        <v>Federal Shipping</v>
      </c>
      <c r="U327" t="str">
        <f>IF(ISBLANK(Orders[[#This Row],[shippedDate]]),"Pending","Delivered")</f>
        <v>Delivered</v>
      </c>
    </row>
    <row r="328" spans="1:21" x14ac:dyDescent="0.25">
      <c r="A328">
        <v>10574</v>
      </c>
      <c r="B328" t="s">
        <v>89</v>
      </c>
      <c r="C328">
        <v>4</v>
      </c>
      <c r="D328" s="1">
        <v>41809</v>
      </c>
      <c r="E328" s="1">
        <v>41837</v>
      </c>
      <c r="F328" s="1">
        <v>41820</v>
      </c>
      <c r="G328">
        <v>2</v>
      </c>
      <c r="H328">
        <v>37.6</v>
      </c>
      <c r="I328">
        <f>SUMIFS(order_details!$G$1:$G$2156,order_details!$A$1:$A$2156,orders!A328)</f>
        <v>764.3</v>
      </c>
      <c r="J328">
        <f t="shared" si="20"/>
        <v>801.9</v>
      </c>
      <c r="K328" t="str">
        <f t="shared" si="21"/>
        <v>Jun</v>
      </c>
      <c r="L328" t="str">
        <f t="shared" si="22"/>
        <v>Thu</v>
      </c>
      <c r="M328" t="str">
        <f>IF(Orders[[#This Row],[Shipping Status]]="Delivered",TEXT(F328,"mmm"),"")</f>
        <v>Jun</v>
      </c>
      <c r="N328" t="str">
        <f>IF(Orders[[#This Row],[Shipping Status]]="Delivered",TEXT(F328,"ddd"),"")</f>
        <v>Mon</v>
      </c>
      <c r="O328" s="8">
        <f>IF(Orders[[#This Row],[Shipping Status]]="Delivered",DATEDIF(D328,F328,"d"),"")</f>
        <v>11</v>
      </c>
      <c r="P328" s="8">
        <f t="shared" si="23"/>
        <v>28</v>
      </c>
      <c r="Q328" s="8">
        <f>IF(Orders[[#This Row],[Shipping Status]]="Delivered",P328-O328,"")</f>
        <v>17</v>
      </c>
      <c r="R328" t="str" cm="1">
        <f t="array" ref="R328">_xlfn.XLOOKUP(Orders[[#This Row],[employeeID]],Employees[[#All],[employeeID]],Employees[[#All],[employeeName]],,0)</f>
        <v>Margaret Peacock</v>
      </c>
      <c r="S328" t="str" cm="1">
        <f t="array" ref="S328">_xlfn.XLOOKUP(Orders[[#This Row],[customerID]],Customers[[#All],[customerID]],Customers[[#All],[companyName]],,0)</f>
        <v>Trail's Head Gourmet Provisioners</v>
      </c>
      <c r="T328" t="str" cm="1">
        <f t="array" ref="T328">_xlfn.XLOOKUP(Orders[[#This Row],[shipperID]],Shippers[[#All],[shipperID]],Shippers[[#All],[companyName]],,0)</f>
        <v>United Package</v>
      </c>
      <c r="U328" t="str">
        <f>IF(ISBLANK(Orders[[#This Row],[shippedDate]]),"Pending","Delivered")</f>
        <v>Delivered</v>
      </c>
    </row>
    <row r="329" spans="1:21" x14ac:dyDescent="0.25">
      <c r="A329">
        <v>10575</v>
      </c>
      <c r="B329" t="s">
        <v>32</v>
      </c>
      <c r="C329">
        <v>5</v>
      </c>
      <c r="D329" s="1">
        <v>41810</v>
      </c>
      <c r="E329" s="1">
        <v>41824</v>
      </c>
      <c r="F329" s="1">
        <v>41820</v>
      </c>
      <c r="G329">
        <v>1</v>
      </c>
      <c r="H329">
        <v>127.34</v>
      </c>
      <c r="I329">
        <f>SUMIFS(order_details!$G$1:$G$2156,order_details!$A$1:$A$2156,orders!A329)</f>
        <v>2147.4</v>
      </c>
      <c r="J329">
        <f t="shared" si="20"/>
        <v>2274.7400000000002</v>
      </c>
      <c r="K329" t="str">
        <f t="shared" si="21"/>
        <v>Jun</v>
      </c>
      <c r="L329" t="str">
        <f t="shared" si="22"/>
        <v>Fri</v>
      </c>
      <c r="M329" t="str">
        <f>IF(Orders[[#This Row],[Shipping Status]]="Delivered",TEXT(F329,"mmm"),"")</f>
        <v>Jun</v>
      </c>
      <c r="N329" t="str">
        <f>IF(Orders[[#This Row],[Shipping Status]]="Delivered",TEXT(F329,"ddd"),"")</f>
        <v>Mon</v>
      </c>
      <c r="O329" s="8">
        <f>IF(Orders[[#This Row],[Shipping Status]]="Delivered",DATEDIF(D329,F329,"d"),"")</f>
        <v>10</v>
      </c>
      <c r="P329" s="8">
        <f t="shared" si="23"/>
        <v>14</v>
      </c>
      <c r="Q329" s="8">
        <f>IF(Orders[[#This Row],[Shipping Status]]="Delivered",P329-O329,"")</f>
        <v>4</v>
      </c>
      <c r="R329" t="str" cm="1">
        <f t="array" ref="R329">_xlfn.XLOOKUP(Orders[[#This Row],[employeeID]],Employees[[#All],[employeeID]],Employees[[#All],[employeeName]],,0)</f>
        <v>Steven Buchanan</v>
      </c>
      <c r="S329" t="str" cm="1">
        <f t="array" ref="S329">_xlfn.XLOOKUP(Orders[[#This Row],[customerID]],Customers[[#All],[customerID]],Customers[[#All],[companyName]],,0)</f>
        <v>Morgenstern Gesundkost</v>
      </c>
      <c r="T329" t="str" cm="1">
        <f t="array" ref="T329">_xlfn.XLOOKUP(Orders[[#This Row],[shipperID]],Shippers[[#All],[shipperID]],Shippers[[#All],[companyName]],,0)</f>
        <v>Speedy Express</v>
      </c>
      <c r="U329" t="str">
        <f>IF(ISBLANK(Orders[[#This Row],[shippedDate]]),"Pending","Delivered")</f>
        <v>Delivered</v>
      </c>
    </row>
    <row r="330" spans="1:21" x14ac:dyDescent="0.25">
      <c r="A330">
        <v>10576</v>
      </c>
      <c r="B330" t="s">
        <v>31</v>
      </c>
      <c r="C330">
        <v>3</v>
      </c>
      <c r="D330" s="1">
        <v>41813</v>
      </c>
      <c r="E330" s="1">
        <v>41827</v>
      </c>
      <c r="F330" s="1">
        <v>41820</v>
      </c>
      <c r="G330">
        <v>3</v>
      </c>
      <c r="H330">
        <v>18.559999999999999</v>
      </c>
      <c r="I330">
        <f>SUMIFS(order_details!$G$1:$G$2156,order_details!$A$1:$A$2156,orders!A330)</f>
        <v>838.45</v>
      </c>
      <c r="J330">
        <f t="shared" si="20"/>
        <v>857.01</v>
      </c>
      <c r="K330" t="str">
        <f t="shared" si="21"/>
        <v>Jun</v>
      </c>
      <c r="L330" t="str">
        <f t="shared" si="22"/>
        <v>Mon</v>
      </c>
      <c r="M330" t="str">
        <f>IF(Orders[[#This Row],[Shipping Status]]="Delivered",TEXT(F330,"mmm"),"")</f>
        <v>Jun</v>
      </c>
      <c r="N330" t="str">
        <f>IF(Orders[[#This Row],[Shipping Status]]="Delivered",TEXT(F330,"ddd"),"")</f>
        <v>Mon</v>
      </c>
      <c r="O330" s="8">
        <f>IF(Orders[[#This Row],[Shipping Status]]="Delivered",DATEDIF(D330,F330,"d"),"")</f>
        <v>7</v>
      </c>
      <c r="P330" s="8">
        <f t="shared" si="23"/>
        <v>14</v>
      </c>
      <c r="Q330" s="8">
        <f>IF(Orders[[#This Row],[Shipping Status]]="Delivered",P330-O330,"")</f>
        <v>7</v>
      </c>
      <c r="R330" t="str" cm="1">
        <f t="array" ref="R330">_xlfn.XLOOKUP(Orders[[#This Row],[employeeID]],Employees[[#All],[employeeID]],Employees[[#All],[employeeName]],,0)</f>
        <v>Janet Leverling</v>
      </c>
      <c r="S330" t="str" cm="1">
        <f t="array" ref="S330">_xlfn.XLOOKUP(Orders[[#This Row],[customerID]],Customers[[#All],[customerID]],Customers[[#All],[companyName]],,0)</f>
        <v>Tortuga Restaurante</v>
      </c>
      <c r="T330" t="str" cm="1">
        <f t="array" ref="T330">_xlfn.XLOOKUP(Orders[[#This Row],[shipperID]],Shippers[[#All],[shipperID]],Shippers[[#All],[companyName]],,0)</f>
        <v>Federal Shipping</v>
      </c>
      <c r="U330" t="str">
        <f>IF(ISBLANK(Orders[[#This Row],[shippedDate]]),"Pending","Delivered")</f>
        <v>Delivered</v>
      </c>
    </row>
    <row r="331" spans="1:21" x14ac:dyDescent="0.25">
      <c r="A331">
        <v>10577</v>
      </c>
      <c r="B331" t="s">
        <v>89</v>
      </c>
      <c r="C331">
        <v>9</v>
      </c>
      <c r="D331" s="1">
        <v>41813</v>
      </c>
      <c r="E331" s="1">
        <v>41855</v>
      </c>
      <c r="F331" s="1">
        <v>41820</v>
      </c>
      <c r="G331">
        <v>2</v>
      </c>
      <c r="H331">
        <v>25.41</v>
      </c>
      <c r="I331">
        <f>SUMIFS(order_details!$G$1:$G$2156,order_details!$A$1:$A$2156,orders!A331)</f>
        <v>569</v>
      </c>
      <c r="J331">
        <f t="shared" si="20"/>
        <v>594.41</v>
      </c>
      <c r="K331" t="str">
        <f t="shared" si="21"/>
        <v>Jun</v>
      </c>
      <c r="L331" t="str">
        <f t="shared" si="22"/>
        <v>Mon</v>
      </c>
      <c r="M331" t="str">
        <f>IF(Orders[[#This Row],[Shipping Status]]="Delivered",TEXT(F331,"mmm"),"")</f>
        <v>Jun</v>
      </c>
      <c r="N331" t="str">
        <f>IF(Orders[[#This Row],[Shipping Status]]="Delivered",TEXT(F331,"ddd"),"")</f>
        <v>Mon</v>
      </c>
      <c r="O331" s="8">
        <f>IF(Orders[[#This Row],[Shipping Status]]="Delivered",DATEDIF(D331,F331,"d"),"")</f>
        <v>7</v>
      </c>
      <c r="P331" s="8">
        <f t="shared" si="23"/>
        <v>42</v>
      </c>
      <c r="Q331" s="8">
        <f>IF(Orders[[#This Row],[Shipping Status]]="Delivered",P331-O331,"")</f>
        <v>35</v>
      </c>
      <c r="R331" t="str" cm="1">
        <f t="array" ref="R331">_xlfn.XLOOKUP(Orders[[#This Row],[employeeID]],Employees[[#All],[employeeID]],Employees[[#All],[employeeName]],,0)</f>
        <v>Anne Dodsworth</v>
      </c>
      <c r="S331" t="str" cm="1">
        <f t="array" ref="S331">_xlfn.XLOOKUP(Orders[[#This Row],[customerID]],Customers[[#All],[customerID]],Customers[[#All],[companyName]],,0)</f>
        <v>Trail's Head Gourmet Provisioners</v>
      </c>
      <c r="T331" t="str" cm="1">
        <f t="array" ref="T331">_xlfn.XLOOKUP(Orders[[#This Row],[shipperID]],Shippers[[#All],[shipperID]],Shippers[[#All],[companyName]],,0)</f>
        <v>United Package</v>
      </c>
      <c r="U331" t="str">
        <f>IF(ISBLANK(Orders[[#This Row],[shippedDate]]),"Pending","Delivered")</f>
        <v>Delivered</v>
      </c>
    </row>
    <row r="332" spans="1:21" x14ac:dyDescent="0.25">
      <c r="A332">
        <v>10578</v>
      </c>
      <c r="B332" t="s">
        <v>39</v>
      </c>
      <c r="C332">
        <v>4</v>
      </c>
      <c r="D332" s="1">
        <v>41814</v>
      </c>
      <c r="E332" s="1">
        <v>41842</v>
      </c>
      <c r="F332" s="1">
        <v>41845</v>
      </c>
      <c r="G332">
        <v>3</v>
      </c>
      <c r="H332">
        <v>29.6</v>
      </c>
      <c r="I332">
        <f>SUMIFS(order_details!$G$1:$G$2156,order_details!$A$1:$A$2156,orders!A332)</f>
        <v>477</v>
      </c>
      <c r="J332">
        <f t="shared" si="20"/>
        <v>506.6</v>
      </c>
      <c r="K332" t="str">
        <f t="shared" si="21"/>
        <v>Jun</v>
      </c>
      <c r="L332" t="str">
        <f t="shared" si="22"/>
        <v>Tue</v>
      </c>
      <c r="M332" t="str">
        <f>IF(Orders[[#This Row],[Shipping Status]]="Delivered",TEXT(F332,"mmm"),"")</f>
        <v>Jul</v>
      </c>
      <c r="N332" t="str">
        <f>IF(Orders[[#This Row],[Shipping Status]]="Delivered",TEXT(F332,"ddd"),"")</f>
        <v>Fri</v>
      </c>
      <c r="O332" s="8">
        <f>IF(Orders[[#This Row],[Shipping Status]]="Delivered",DATEDIF(D332,F332,"d"),"")</f>
        <v>31</v>
      </c>
      <c r="P332" s="8">
        <f t="shared" si="23"/>
        <v>28</v>
      </c>
      <c r="Q332" s="8">
        <f>IF(Orders[[#This Row],[Shipping Status]]="Delivered",P332-O332,"")</f>
        <v>-3</v>
      </c>
      <c r="R332" t="str" cm="1">
        <f t="array" ref="R332">_xlfn.XLOOKUP(Orders[[#This Row],[employeeID]],Employees[[#All],[employeeID]],Employees[[#All],[employeeName]],,0)</f>
        <v>Margaret Peacock</v>
      </c>
      <c r="S332" t="str" cm="1">
        <f t="array" ref="S332">_xlfn.XLOOKUP(Orders[[#This Row],[customerID]],Customers[[#All],[customerID]],Customers[[#All],[companyName]],,0)</f>
        <v>B's Beverages</v>
      </c>
      <c r="T332" t="str" cm="1">
        <f t="array" ref="T332">_xlfn.XLOOKUP(Orders[[#This Row],[shipperID]],Shippers[[#All],[shipperID]],Shippers[[#All],[companyName]],,0)</f>
        <v>Federal Shipping</v>
      </c>
      <c r="U332" t="str">
        <f>IF(ISBLANK(Orders[[#This Row],[shippedDate]]),"Pending","Delivered")</f>
        <v>Delivered</v>
      </c>
    </row>
    <row r="333" spans="1:21" x14ac:dyDescent="0.25">
      <c r="A333">
        <v>10579</v>
      </c>
      <c r="B333" t="s">
        <v>90</v>
      </c>
      <c r="C333">
        <v>1</v>
      </c>
      <c r="D333" s="1">
        <v>41815</v>
      </c>
      <c r="E333" s="1">
        <v>41843</v>
      </c>
      <c r="F333" s="1">
        <v>41824</v>
      </c>
      <c r="G333">
        <v>2</v>
      </c>
      <c r="H333">
        <v>13.73</v>
      </c>
      <c r="I333">
        <f>SUMIFS(order_details!$G$1:$G$2156,order_details!$A$1:$A$2156,orders!A333)</f>
        <v>317.75</v>
      </c>
      <c r="J333">
        <f t="shared" si="20"/>
        <v>331.48</v>
      </c>
      <c r="K333" t="str">
        <f t="shared" si="21"/>
        <v>Jun</v>
      </c>
      <c r="L333" t="str">
        <f t="shared" si="22"/>
        <v>Wed</v>
      </c>
      <c r="M333" t="str">
        <f>IF(Orders[[#This Row],[Shipping Status]]="Delivered",TEXT(F333,"mmm"),"")</f>
        <v>Jul</v>
      </c>
      <c r="N333" t="str">
        <f>IF(Orders[[#This Row],[Shipping Status]]="Delivered",TEXT(F333,"ddd"),"")</f>
        <v>Fri</v>
      </c>
      <c r="O333" s="8">
        <f>IF(Orders[[#This Row],[Shipping Status]]="Delivered",DATEDIF(D333,F333,"d"),"")</f>
        <v>9</v>
      </c>
      <c r="P333" s="8">
        <f t="shared" si="23"/>
        <v>28</v>
      </c>
      <c r="Q333" s="8">
        <f>IF(Orders[[#This Row],[Shipping Status]]="Delivered",P333-O333,"")</f>
        <v>19</v>
      </c>
      <c r="R333" t="str" cm="1">
        <f t="array" ref="R333">_xlfn.XLOOKUP(Orders[[#This Row],[employeeID]],Employees[[#All],[employeeID]],Employees[[#All],[employeeName]],,0)</f>
        <v>Nancy Davolio</v>
      </c>
      <c r="S333" t="str" cm="1">
        <f t="array" ref="S333">_xlfn.XLOOKUP(Orders[[#This Row],[customerID]],Customers[[#All],[customerID]],Customers[[#All],[companyName]],,0)</f>
        <v>Let's Stop N Shop</v>
      </c>
      <c r="T333" t="str" cm="1">
        <f t="array" ref="T333">_xlfn.XLOOKUP(Orders[[#This Row],[shipperID]],Shippers[[#All],[shipperID]],Shippers[[#All],[companyName]],,0)</f>
        <v>United Package</v>
      </c>
      <c r="U333" t="str">
        <f>IF(ISBLANK(Orders[[#This Row],[shippedDate]]),"Pending","Delivered")</f>
        <v>Delivered</v>
      </c>
    </row>
    <row r="334" spans="1:21" x14ac:dyDescent="0.25">
      <c r="A334">
        <v>10580</v>
      </c>
      <c r="B334" t="s">
        <v>19</v>
      </c>
      <c r="C334">
        <v>4</v>
      </c>
      <c r="D334" s="1">
        <v>41816</v>
      </c>
      <c r="E334" s="1">
        <v>41844</v>
      </c>
      <c r="F334" s="1">
        <v>41821</v>
      </c>
      <c r="G334">
        <v>3</v>
      </c>
      <c r="H334">
        <v>75.89</v>
      </c>
      <c r="I334">
        <f>SUMIFS(order_details!$G$1:$G$2156,order_details!$A$1:$A$2156,orders!A334)</f>
        <v>1013.7449999999999</v>
      </c>
      <c r="J334">
        <f t="shared" si="20"/>
        <v>1089.635</v>
      </c>
      <c r="K334" t="str">
        <f t="shared" si="21"/>
        <v>Jun</v>
      </c>
      <c r="L334" t="str">
        <f t="shared" si="22"/>
        <v>Thu</v>
      </c>
      <c r="M334" t="str">
        <f>IF(Orders[[#This Row],[Shipping Status]]="Delivered",TEXT(F334,"mmm"),"")</f>
        <v>Jul</v>
      </c>
      <c r="N334" t="str">
        <f>IF(Orders[[#This Row],[Shipping Status]]="Delivered",TEXT(F334,"ddd"),"")</f>
        <v>Tue</v>
      </c>
      <c r="O334" s="8">
        <f>IF(Orders[[#This Row],[Shipping Status]]="Delivered",DATEDIF(D334,F334,"d"),"")</f>
        <v>5</v>
      </c>
      <c r="P334" s="8">
        <f t="shared" si="23"/>
        <v>28</v>
      </c>
      <c r="Q334" s="8">
        <f>IF(Orders[[#This Row],[Shipping Status]]="Delivered",P334-O334,"")</f>
        <v>23</v>
      </c>
      <c r="R334" t="str" cm="1">
        <f t="array" ref="R334">_xlfn.XLOOKUP(Orders[[#This Row],[employeeID]],Employees[[#All],[employeeID]],Employees[[#All],[employeeName]],,0)</f>
        <v>Margaret Peacock</v>
      </c>
      <c r="S334" t="str" cm="1">
        <f t="array" ref="S334">_xlfn.XLOOKUP(Orders[[#This Row],[customerID]],Customers[[#All],[customerID]],Customers[[#All],[companyName]],,0)</f>
        <v>Ottilies Käseladen</v>
      </c>
      <c r="T334" t="str" cm="1">
        <f t="array" ref="T334">_xlfn.XLOOKUP(Orders[[#This Row],[shipperID]],Shippers[[#All],[shipperID]],Shippers[[#All],[companyName]],,0)</f>
        <v>Federal Shipping</v>
      </c>
      <c r="U334" t="str">
        <f>IF(ISBLANK(Orders[[#This Row],[shippedDate]]),"Pending","Delivered")</f>
        <v>Delivered</v>
      </c>
    </row>
    <row r="335" spans="1:21" x14ac:dyDescent="0.25">
      <c r="A335">
        <v>10581</v>
      </c>
      <c r="B335" t="s">
        <v>60</v>
      </c>
      <c r="C335">
        <v>3</v>
      </c>
      <c r="D335" s="1">
        <v>41816</v>
      </c>
      <c r="E335" s="1">
        <v>41844</v>
      </c>
      <c r="F335" s="1">
        <v>41822</v>
      </c>
      <c r="G335">
        <v>1</v>
      </c>
      <c r="H335">
        <v>3.01</v>
      </c>
      <c r="I335">
        <f>SUMIFS(order_details!$G$1:$G$2156,order_details!$A$1:$A$2156,orders!A335)</f>
        <v>310</v>
      </c>
      <c r="J335">
        <f t="shared" si="20"/>
        <v>313.01</v>
      </c>
      <c r="K335" t="str">
        <f t="shared" si="21"/>
        <v>Jun</v>
      </c>
      <c r="L335" t="str">
        <f t="shared" si="22"/>
        <v>Thu</v>
      </c>
      <c r="M335" t="str">
        <f>IF(Orders[[#This Row],[Shipping Status]]="Delivered",TEXT(F335,"mmm"),"")</f>
        <v>Jul</v>
      </c>
      <c r="N335" t="str">
        <f>IF(Orders[[#This Row],[Shipping Status]]="Delivered",TEXT(F335,"ddd"),"")</f>
        <v>Wed</v>
      </c>
      <c r="O335" s="8">
        <f>IF(Orders[[#This Row],[Shipping Status]]="Delivered",DATEDIF(D335,F335,"d"),"")</f>
        <v>6</v>
      </c>
      <c r="P335" s="8">
        <f t="shared" si="23"/>
        <v>28</v>
      </c>
      <c r="Q335" s="8">
        <f>IF(Orders[[#This Row],[Shipping Status]]="Delivered",P335-O335,"")</f>
        <v>22</v>
      </c>
      <c r="R335" t="str" cm="1">
        <f t="array" ref="R335">_xlfn.XLOOKUP(Orders[[#This Row],[employeeID]],Employees[[#All],[employeeID]],Employees[[#All],[employeeName]],,0)</f>
        <v>Janet Leverling</v>
      </c>
      <c r="S335" t="str" cm="1">
        <f t="array" ref="S335">_xlfn.XLOOKUP(Orders[[#This Row],[customerID]],Customers[[#All],[customerID]],Customers[[#All],[companyName]],,0)</f>
        <v>Familia Arquibaldo</v>
      </c>
      <c r="T335" t="str" cm="1">
        <f t="array" ref="T335">_xlfn.XLOOKUP(Orders[[#This Row],[shipperID]],Shippers[[#All],[shipperID]],Shippers[[#All],[companyName]],,0)</f>
        <v>Speedy Express</v>
      </c>
      <c r="U335" t="str">
        <f>IF(ISBLANK(Orders[[#This Row],[shippedDate]]),"Pending","Delivered")</f>
        <v>Delivered</v>
      </c>
    </row>
    <row r="336" spans="1:21" x14ac:dyDescent="0.25">
      <c r="A336">
        <v>10582</v>
      </c>
      <c r="B336" t="s">
        <v>84</v>
      </c>
      <c r="C336">
        <v>3</v>
      </c>
      <c r="D336" s="1">
        <v>41817</v>
      </c>
      <c r="E336" s="1">
        <v>41845</v>
      </c>
      <c r="F336" s="1">
        <v>41834</v>
      </c>
      <c r="G336">
        <v>2</v>
      </c>
      <c r="H336">
        <v>27.71</v>
      </c>
      <c r="I336">
        <f>SUMIFS(order_details!$G$1:$G$2156,order_details!$A$1:$A$2156,orders!A336)</f>
        <v>330</v>
      </c>
      <c r="J336">
        <f t="shared" si="20"/>
        <v>357.71</v>
      </c>
      <c r="K336" t="str">
        <f t="shared" si="21"/>
        <v>Jun</v>
      </c>
      <c r="L336" t="str">
        <f t="shared" si="22"/>
        <v>Fri</v>
      </c>
      <c r="M336" t="str">
        <f>IF(Orders[[#This Row],[Shipping Status]]="Delivered",TEXT(F336,"mmm"),"")</f>
        <v>Jul</v>
      </c>
      <c r="N336" t="str">
        <f>IF(Orders[[#This Row],[Shipping Status]]="Delivered",TEXT(F336,"ddd"),"")</f>
        <v>Mon</v>
      </c>
      <c r="O336" s="8">
        <f>IF(Orders[[#This Row],[Shipping Status]]="Delivered",DATEDIF(D336,F336,"d"),"")</f>
        <v>17</v>
      </c>
      <c r="P336" s="8">
        <f t="shared" si="23"/>
        <v>28</v>
      </c>
      <c r="Q336" s="8">
        <f>IF(Orders[[#This Row],[Shipping Status]]="Delivered",P336-O336,"")</f>
        <v>11</v>
      </c>
      <c r="R336" t="str" cm="1">
        <f t="array" ref="R336">_xlfn.XLOOKUP(Orders[[#This Row],[employeeID]],Employees[[#All],[employeeID]],Employees[[#All],[employeeName]],,0)</f>
        <v>Janet Leverling</v>
      </c>
      <c r="S336" t="str" cm="1">
        <f t="array" ref="S336">_xlfn.XLOOKUP(Orders[[#This Row],[customerID]],Customers[[#All],[customerID]],Customers[[#All],[companyName]],,0)</f>
        <v>Blauer See Delikatessen</v>
      </c>
      <c r="T336" t="str" cm="1">
        <f t="array" ref="T336">_xlfn.XLOOKUP(Orders[[#This Row],[shipperID]],Shippers[[#All],[shipperID]],Shippers[[#All],[companyName]],,0)</f>
        <v>United Package</v>
      </c>
      <c r="U336" t="str">
        <f>IF(ISBLANK(Orders[[#This Row],[shippedDate]]),"Pending","Delivered")</f>
        <v>Delivered</v>
      </c>
    </row>
    <row r="337" spans="1:21" x14ac:dyDescent="0.25">
      <c r="A337">
        <v>10583</v>
      </c>
      <c r="B337" t="s">
        <v>24</v>
      </c>
      <c r="C337">
        <v>2</v>
      </c>
      <c r="D337" s="1">
        <v>41820</v>
      </c>
      <c r="E337" s="1">
        <v>41848</v>
      </c>
      <c r="F337" s="1">
        <v>41824</v>
      </c>
      <c r="G337">
        <v>2</v>
      </c>
      <c r="H337">
        <v>7.28</v>
      </c>
      <c r="I337">
        <f>SUMIFS(order_details!$G$1:$G$2156,order_details!$A$1:$A$2156,orders!A337)</f>
        <v>2237.5</v>
      </c>
      <c r="J337">
        <f t="shared" si="20"/>
        <v>2244.7800000000002</v>
      </c>
      <c r="K337" t="str">
        <f t="shared" si="21"/>
        <v>Jun</v>
      </c>
      <c r="L337" t="str">
        <f t="shared" si="22"/>
        <v>Mon</v>
      </c>
      <c r="M337" t="str">
        <f>IF(Orders[[#This Row],[Shipping Status]]="Delivered",TEXT(F337,"mmm"),"")</f>
        <v>Jul</v>
      </c>
      <c r="N337" t="str">
        <f>IF(Orders[[#This Row],[Shipping Status]]="Delivered",TEXT(F337,"ddd"),"")</f>
        <v>Fri</v>
      </c>
      <c r="O337" s="8">
        <f>IF(Orders[[#This Row],[Shipping Status]]="Delivered",DATEDIF(D337,F337,"d"),"")</f>
        <v>4</v>
      </c>
      <c r="P337" s="8">
        <f t="shared" si="23"/>
        <v>28</v>
      </c>
      <c r="Q337" s="8">
        <f>IF(Orders[[#This Row],[Shipping Status]]="Delivered",P337-O337,"")</f>
        <v>24</v>
      </c>
      <c r="R337" t="str" cm="1">
        <f t="array" ref="R337">_xlfn.XLOOKUP(Orders[[#This Row],[employeeID]],Employees[[#All],[employeeID]],Employees[[#All],[employeeName]],,0)</f>
        <v>Andrew Fuller</v>
      </c>
      <c r="S337" t="str" cm="1">
        <f t="array" ref="S337">_xlfn.XLOOKUP(Orders[[#This Row],[customerID]],Customers[[#All],[customerID]],Customers[[#All],[companyName]],,0)</f>
        <v>Wartian Herkku</v>
      </c>
      <c r="T337" t="str" cm="1">
        <f t="array" ref="T337">_xlfn.XLOOKUP(Orders[[#This Row],[shipperID]],Shippers[[#All],[shipperID]],Shippers[[#All],[companyName]],,0)</f>
        <v>United Package</v>
      </c>
      <c r="U337" t="str">
        <f>IF(ISBLANK(Orders[[#This Row],[shippedDate]]),"Pending","Delivered")</f>
        <v>Delivered</v>
      </c>
    </row>
    <row r="338" spans="1:21" x14ac:dyDescent="0.25">
      <c r="A338">
        <v>10584</v>
      </c>
      <c r="B338" t="s">
        <v>23</v>
      </c>
      <c r="C338">
        <v>4</v>
      </c>
      <c r="D338" s="1">
        <v>41820</v>
      </c>
      <c r="E338" s="1">
        <v>41848</v>
      </c>
      <c r="F338" s="1">
        <v>41824</v>
      </c>
      <c r="G338">
        <v>1</v>
      </c>
      <c r="H338">
        <v>59.14</v>
      </c>
      <c r="I338">
        <f>SUMIFS(order_details!$G$1:$G$2156,order_details!$A$1:$A$2156,orders!A338)</f>
        <v>593.75</v>
      </c>
      <c r="J338">
        <f t="shared" si="20"/>
        <v>652.89</v>
      </c>
      <c r="K338" t="str">
        <f t="shared" si="21"/>
        <v>Jun</v>
      </c>
      <c r="L338" t="str">
        <f t="shared" si="22"/>
        <v>Mon</v>
      </c>
      <c r="M338" t="str">
        <f>IF(Orders[[#This Row],[Shipping Status]]="Delivered",TEXT(F338,"mmm"),"")</f>
        <v>Jul</v>
      </c>
      <c r="N338" t="str">
        <f>IF(Orders[[#This Row],[Shipping Status]]="Delivered",TEXT(F338,"ddd"),"")</f>
        <v>Fri</v>
      </c>
      <c r="O338" s="8">
        <f>IF(Orders[[#This Row],[Shipping Status]]="Delivered",DATEDIF(D338,F338,"d"),"")</f>
        <v>4</v>
      </c>
      <c r="P338" s="8">
        <f t="shared" si="23"/>
        <v>28</v>
      </c>
      <c r="Q338" s="8">
        <f>IF(Orders[[#This Row],[Shipping Status]]="Delivered",P338-O338,"")</f>
        <v>24</v>
      </c>
      <c r="R338" t="str" cm="1">
        <f t="array" ref="R338">_xlfn.XLOOKUP(Orders[[#This Row],[employeeID]],Employees[[#All],[employeeID]],Employees[[#All],[employeeName]],,0)</f>
        <v>Margaret Peacock</v>
      </c>
      <c r="S338" t="str" cm="1">
        <f t="array" ref="S338">_xlfn.XLOOKUP(Orders[[#This Row],[customerID]],Customers[[#All],[customerID]],Customers[[#All],[companyName]],,0)</f>
        <v>Blondesddsl père et fils</v>
      </c>
      <c r="T338" t="str" cm="1">
        <f t="array" ref="T338">_xlfn.XLOOKUP(Orders[[#This Row],[shipperID]],Shippers[[#All],[shipperID]],Shippers[[#All],[companyName]],,0)</f>
        <v>Speedy Express</v>
      </c>
      <c r="U338" t="str">
        <f>IF(ISBLANK(Orders[[#This Row],[shippedDate]]),"Pending","Delivered")</f>
        <v>Delivered</v>
      </c>
    </row>
    <row r="339" spans="1:21" x14ac:dyDescent="0.25">
      <c r="A339">
        <v>10585</v>
      </c>
      <c r="B339" t="s">
        <v>15</v>
      </c>
      <c r="C339">
        <v>7</v>
      </c>
      <c r="D339" s="1">
        <v>41821</v>
      </c>
      <c r="E339" s="1">
        <v>41849</v>
      </c>
      <c r="F339" s="1">
        <v>41830</v>
      </c>
      <c r="G339">
        <v>1</v>
      </c>
      <c r="H339">
        <v>13.41</v>
      </c>
      <c r="I339">
        <f>SUMIFS(order_details!$G$1:$G$2156,order_details!$A$1:$A$2156,orders!A339)</f>
        <v>142.5</v>
      </c>
      <c r="J339">
        <f t="shared" si="20"/>
        <v>155.91</v>
      </c>
      <c r="K339" t="str">
        <f t="shared" si="21"/>
        <v>Jul</v>
      </c>
      <c r="L339" t="str">
        <f t="shared" si="22"/>
        <v>Tue</v>
      </c>
      <c r="M339" t="str">
        <f>IF(Orders[[#This Row],[Shipping Status]]="Delivered",TEXT(F339,"mmm"),"")</f>
        <v>Jul</v>
      </c>
      <c r="N339" t="str">
        <f>IF(Orders[[#This Row],[Shipping Status]]="Delivered",TEXT(F339,"ddd"),"")</f>
        <v>Thu</v>
      </c>
      <c r="O339" s="8">
        <f>IF(Orders[[#This Row],[Shipping Status]]="Delivered",DATEDIF(D339,F339,"d"),"")</f>
        <v>9</v>
      </c>
      <c r="P339" s="8">
        <f t="shared" si="23"/>
        <v>28</v>
      </c>
      <c r="Q339" s="8">
        <f>IF(Orders[[#This Row],[Shipping Status]]="Delivered",P339-O339,"")</f>
        <v>19</v>
      </c>
      <c r="R339" t="str" cm="1">
        <f t="array" ref="R339">_xlfn.XLOOKUP(Orders[[#This Row],[employeeID]],Employees[[#All],[employeeID]],Employees[[#All],[employeeName]],,0)</f>
        <v>Robert King</v>
      </c>
      <c r="S339" t="str" cm="1">
        <f t="array" ref="S339">_xlfn.XLOOKUP(Orders[[#This Row],[customerID]],Customers[[#All],[customerID]],Customers[[#All],[companyName]],,0)</f>
        <v>Wellington Importadora</v>
      </c>
      <c r="T339" t="str" cm="1">
        <f t="array" ref="T339">_xlfn.XLOOKUP(Orders[[#This Row],[shipperID]],Shippers[[#All],[shipperID]],Shippers[[#All],[companyName]],,0)</f>
        <v>Speedy Express</v>
      </c>
      <c r="U339" t="str">
        <f>IF(ISBLANK(Orders[[#This Row],[shippedDate]]),"Pending","Delivered")</f>
        <v>Delivered</v>
      </c>
    </row>
    <row r="340" spans="1:21" x14ac:dyDescent="0.25">
      <c r="A340">
        <v>10586</v>
      </c>
      <c r="B340" t="s">
        <v>38</v>
      </c>
      <c r="C340">
        <v>9</v>
      </c>
      <c r="D340" s="1">
        <v>41822</v>
      </c>
      <c r="E340" s="1">
        <v>41850</v>
      </c>
      <c r="F340" s="1">
        <v>41829</v>
      </c>
      <c r="G340">
        <v>1</v>
      </c>
      <c r="H340">
        <v>0.48</v>
      </c>
      <c r="I340">
        <f>SUMIFS(order_details!$G$1:$G$2156,order_details!$A$1:$A$2156,orders!A340)</f>
        <v>23.8</v>
      </c>
      <c r="J340">
        <f t="shared" si="20"/>
        <v>24.28</v>
      </c>
      <c r="K340" t="str">
        <f t="shared" si="21"/>
        <v>Jul</v>
      </c>
      <c r="L340" t="str">
        <f t="shared" si="22"/>
        <v>Wed</v>
      </c>
      <c r="M340" t="str">
        <f>IF(Orders[[#This Row],[Shipping Status]]="Delivered",TEXT(F340,"mmm"),"")</f>
        <v>Jul</v>
      </c>
      <c r="N340" t="str">
        <f>IF(Orders[[#This Row],[Shipping Status]]="Delivered",TEXT(F340,"ddd"),"")</f>
        <v>Wed</v>
      </c>
      <c r="O340" s="8">
        <f>IF(Orders[[#This Row],[Shipping Status]]="Delivered",DATEDIF(D340,F340,"d"),"")</f>
        <v>7</v>
      </c>
      <c r="P340" s="8">
        <f t="shared" si="23"/>
        <v>28</v>
      </c>
      <c r="Q340" s="8">
        <f>IF(Orders[[#This Row],[Shipping Status]]="Delivered",P340-O340,"")</f>
        <v>21</v>
      </c>
      <c r="R340" t="str" cm="1">
        <f t="array" ref="R340">_xlfn.XLOOKUP(Orders[[#This Row],[employeeID]],Employees[[#All],[employeeID]],Employees[[#All],[employeeName]],,0)</f>
        <v>Anne Dodsworth</v>
      </c>
      <c r="S340" t="str" cm="1">
        <f t="array" ref="S340">_xlfn.XLOOKUP(Orders[[#This Row],[customerID]],Customers[[#All],[customerID]],Customers[[#All],[companyName]],,0)</f>
        <v>Reggiani Caseifici</v>
      </c>
      <c r="T340" t="str" cm="1">
        <f t="array" ref="T340">_xlfn.XLOOKUP(Orders[[#This Row],[shipperID]],Shippers[[#All],[shipperID]],Shippers[[#All],[companyName]],,0)</f>
        <v>Speedy Express</v>
      </c>
      <c r="U340" t="str">
        <f>IF(ISBLANK(Orders[[#This Row],[shippedDate]]),"Pending","Delivered")</f>
        <v>Delivered</v>
      </c>
    </row>
    <row r="341" spans="1:21" x14ac:dyDescent="0.25">
      <c r="A341">
        <v>10587</v>
      </c>
      <c r="B341" t="s">
        <v>20</v>
      </c>
      <c r="C341">
        <v>1</v>
      </c>
      <c r="D341" s="1">
        <v>41822</v>
      </c>
      <c r="E341" s="1">
        <v>41850</v>
      </c>
      <c r="F341" s="1">
        <v>41829</v>
      </c>
      <c r="G341">
        <v>1</v>
      </c>
      <c r="H341">
        <v>62.52</v>
      </c>
      <c r="I341">
        <f>SUMIFS(order_details!$G$1:$G$2156,order_details!$A$1:$A$2156,orders!A341)</f>
        <v>807.38</v>
      </c>
      <c r="J341">
        <f t="shared" si="20"/>
        <v>869.9</v>
      </c>
      <c r="K341" t="str">
        <f t="shared" si="21"/>
        <v>Jul</v>
      </c>
      <c r="L341" t="str">
        <f t="shared" si="22"/>
        <v>Wed</v>
      </c>
      <c r="M341" t="str">
        <f>IF(Orders[[#This Row],[Shipping Status]]="Delivered",TEXT(F341,"mmm"),"")</f>
        <v>Jul</v>
      </c>
      <c r="N341" t="str">
        <f>IF(Orders[[#This Row],[Shipping Status]]="Delivered",TEXT(F341,"ddd"),"")</f>
        <v>Wed</v>
      </c>
      <c r="O341" s="8">
        <f>IF(Orders[[#This Row],[Shipping Status]]="Delivered",DATEDIF(D341,F341,"d"),"")</f>
        <v>7</v>
      </c>
      <c r="P341" s="8">
        <f t="shared" si="23"/>
        <v>28</v>
      </c>
      <c r="Q341" s="8">
        <f>IF(Orders[[#This Row],[Shipping Status]]="Delivered",P341-O341,"")</f>
        <v>21</v>
      </c>
      <c r="R341" t="str" cm="1">
        <f t="array" ref="R341">_xlfn.XLOOKUP(Orders[[#This Row],[employeeID]],Employees[[#All],[employeeID]],Employees[[#All],[employeeName]],,0)</f>
        <v>Nancy Davolio</v>
      </c>
      <c r="S341" t="str" cm="1">
        <f t="array" ref="S341">_xlfn.XLOOKUP(Orders[[#This Row],[customerID]],Customers[[#All],[customerID]],Customers[[#All],[companyName]],,0)</f>
        <v>Que Delícia</v>
      </c>
      <c r="T341" t="str" cm="1">
        <f t="array" ref="T341">_xlfn.XLOOKUP(Orders[[#This Row],[shipperID]],Shippers[[#All],[shipperID]],Shippers[[#All],[companyName]],,0)</f>
        <v>Speedy Express</v>
      </c>
      <c r="U341" t="str">
        <f>IF(ISBLANK(Orders[[#This Row],[shippedDate]]),"Pending","Delivered")</f>
        <v>Delivered</v>
      </c>
    </row>
    <row r="342" spans="1:21" x14ac:dyDescent="0.25">
      <c r="A342">
        <v>10588</v>
      </c>
      <c r="B342" t="s">
        <v>29</v>
      </c>
      <c r="C342">
        <v>2</v>
      </c>
      <c r="D342" s="1">
        <v>41823</v>
      </c>
      <c r="E342" s="1">
        <v>41851</v>
      </c>
      <c r="F342" s="1">
        <v>41830</v>
      </c>
      <c r="G342">
        <v>3</v>
      </c>
      <c r="H342">
        <v>194.67</v>
      </c>
      <c r="I342">
        <f>SUMIFS(order_details!$G$1:$G$2156,order_details!$A$1:$A$2156,orders!A342)</f>
        <v>3120</v>
      </c>
      <c r="J342">
        <f t="shared" si="20"/>
        <v>3314.67</v>
      </c>
      <c r="K342" t="str">
        <f t="shared" si="21"/>
        <v>Jul</v>
      </c>
      <c r="L342" t="str">
        <f t="shared" si="22"/>
        <v>Thu</v>
      </c>
      <c r="M342" t="str">
        <f>IF(Orders[[#This Row],[Shipping Status]]="Delivered",TEXT(F342,"mmm"),"")</f>
        <v>Jul</v>
      </c>
      <c r="N342" t="str">
        <f>IF(Orders[[#This Row],[Shipping Status]]="Delivered",TEXT(F342,"ddd"),"")</f>
        <v>Thu</v>
      </c>
      <c r="O342" s="8">
        <f>IF(Orders[[#This Row],[Shipping Status]]="Delivered",DATEDIF(D342,F342,"d"),"")</f>
        <v>7</v>
      </c>
      <c r="P342" s="8">
        <f t="shared" si="23"/>
        <v>28</v>
      </c>
      <c r="Q342" s="8">
        <f>IF(Orders[[#This Row],[Shipping Status]]="Delivered",P342-O342,"")</f>
        <v>21</v>
      </c>
      <c r="R342" t="str" cm="1">
        <f t="array" ref="R342">_xlfn.XLOOKUP(Orders[[#This Row],[employeeID]],Employees[[#All],[employeeID]],Employees[[#All],[employeeName]],,0)</f>
        <v>Andrew Fuller</v>
      </c>
      <c r="S342" t="str" cm="1">
        <f t="array" ref="S342">_xlfn.XLOOKUP(Orders[[#This Row],[customerID]],Customers[[#All],[customerID]],Customers[[#All],[companyName]],,0)</f>
        <v>QUICK-Stop</v>
      </c>
      <c r="T342" t="str" cm="1">
        <f t="array" ref="T342">_xlfn.XLOOKUP(Orders[[#This Row],[shipperID]],Shippers[[#All],[shipperID]],Shippers[[#All],[companyName]],,0)</f>
        <v>Federal Shipping</v>
      </c>
      <c r="U342" t="str">
        <f>IF(ISBLANK(Orders[[#This Row],[shippedDate]]),"Pending","Delivered")</f>
        <v>Delivered</v>
      </c>
    </row>
    <row r="343" spans="1:21" x14ac:dyDescent="0.25">
      <c r="A343">
        <v>10589</v>
      </c>
      <c r="B343" t="s">
        <v>87</v>
      </c>
      <c r="C343">
        <v>8</v>
      </c>
      <c r="D343" s="1">
        <v>41824</v>
      </c>
      <c r="E343" s="1">
        <v>41852</v>
      </c>
      <c r="F343" s="1">
        <v>41834</v>
      </c>
      <c r="G343">
        <v>2</v>
      </c>
      <c r="H343">
        <v>4.42</v>
      </c>
      <c r="I343">
        <f>SUMIFS(order_details!$G$1:$G$2156,order_details!$A$1:$A$2156,orders!A343)</f>
        <v>72</v>
      </c>
      <c r="J343">
        <f t="shared" si="20"/>
        <v>76.42</v>
      </c>
      <c r="K343" t="str">
        <f t="shared" si="21"/>
        <v>Jul</v>
      </c>
      <c r="L343" t="str">
        <f t="shared" si="22"/>
        <v>Fri</v>
      </c>
      <c r="M343" t="str">
        <f>IF(Orders[[#This Row],[Shipping Status]]="Delivered",TEXT(F343,"mmm"),"")</f>
        <v>Jul</v>
      </c>
      <c r="N343" t="str">
        <f>IF(Orders[[#This Row],[Shipping Status]]="Delivered",TEXT(F343,"ddd"),"")</f>
        <v>Mon</v>
      </c>
      <c r="O343" s="8">
        <f>IF(Orders[[#This Row],[Shipping Status]]="Delivered",DATEDIF(D343,F343,"d"),"")</f>
        <v>10</v>
      </c>
      <c r="P343" s="8">
        <f t="shared" si="23"/>
        <v>28</v>
      </c>
      <c r="Q343" s="8">
        <f>IF(Orders[[#This Row],[Shipping Status]]="Delivered",P343-O343,"")</f>
        <v>18</v>
      </c>
      <c r="R343" t="str" cm="1">
        <f t="array" ref="R343">_xlfn.XLOOKUP(Orders[[#This Row],[employeeID]],Employees[[#All],[employeeID]],Employees[[#All],[employeeName]],,0)</f>
        <v>Laura Callahan</v>
      </c>
      <c r="S343" t="str" cm="1">
        <f t="array" ref="S343">_xlfn.XLOOKUP(Orders[[#This Row],[customerID]],Customers[[#All],[customerID]],Customers[[#All],[companyName]],,0)</f>
        <v>Great Lakes Food Market</v>
      </c>
      <c r="T343" t="str" cm="1">
        <f t="array" ref="T343">_xlfn.XLOOKUP(Orders[[#This Row],[shipperID]],Shippers[[#All],[shipperID]],Shippers[[#All],[companyName]],,0)</f>
        <v>United Package</v>
      </c>
      <c r="U343" t="str">
        <f>IF(ISBLANK(Orders[[#This Row],[shippedDate]]),"Pending","Delivered")</f>
        <v>Delivered</v>
      </c>
    </row>
    <row r="344" spans="1:21" x14ac:dyDescent="0.25">
      <c r="A344">
        <v>10590</v>
      </c>
      <c r="B344" t="s">
        <v>57</v>
      </c>
      <c r="C344">
        <v>4</v>
      </c>
      <c r="D344" s="1">
        <v>41827</v>
      </c>
      <c r="E344" s="1">
        <v>41855</v>
      </c>
      <c r="F344" s="1">
        <v>41834</v>
      </c>
      <c r="G344">
        <v>3</v>
      </c>
      <c r="H344">
        <v>44.77</v>
      </c>
      <c r="I344">
        <f>SUMIFS(order_details!$G$1:$G$2156,order_details!$A$1:$A$2156,orders!A344)</f>
        <v>1101</v>
      </c>
      <c r="J344">
        <f t="shared" si="20"/>
        <v>1145.77</v>
      </c>
      <c r="K344" t="str">
        <f t="shared" si="21"/>
        <v>Jul</v>
      </c>
      <c r="L344" t="str">
        <f t="shared" si="22"/>
        <v>Mon</v>
      </c>
      <c r="M344" t="str">
        <f>IF(Orders[[#This Row],[Shipping Status]]="Delivered",TEXT(F344,"mmm"),"")</f>
        <v>Jul</v>
      </c>
      <c r="N344" t="str">
        <f>IF(Orders[[#This Row],[Shipping Status]]="Delivered",TEXT(F344,"ddd"),"")</f>
        <v>Mon</v>
      </c>
      <c r="O344" s="8">
        <f>IF(Orders[[#This Row],[Shipping Status]]="Delivered",DATEDIF(D344,F344,"d"),"")</f>
        <v>7</v>
      </c>
      <c r="P344" s="8">
        <f t="shared" si="23"/>
        <v>28</v>
      </c>
      <c r="Q344" s="8">
        <f>IF(Orders[[#This Row],[Shipping Status]]="Delivered",P344-O344,"")</f>
        <v>21</v>
      </c>
      <c r="R344" t="str" cm="1">
        <f t="array" ref="R344">_xlfn.XLOOKUP(Orders[[#This Row],[employeeID]],Employees[[#All],[employeeID]],Employees[[#All],[employeeName]],,0)</f>
        <v>Margaret Peacock</v>
      </c>
      <c r="S344" t="str" cm="1">
        <f t="array" ref="S344">_xlfn.XLOOKUP(Orders[[#This Row],[customerID]],Customers[[#All],[customerID]],Customers[[#All],[companyName]],,0)</f>
        <v>Mère Paillarde</v>
      </c>
      <c r="T344" t="str" cm="1">
        <f t="array" ref="T344">_xlfn.XLOOKUP(Orders[[#This Row],[shipperID]],Shippers[[#All],[shipperID]],Shippers[[#All],[companyName]],,0)</f>
        <v>Federal Shipping</v>
      </c>
      <c r="U344" t="str">
        <f>IF(ISBLANK(Orders[[#This Row],[shippedDate]]),"Pending","Delivered")</f>
        <v>Delivered</v>
      </c>
    </row>
    <row r="345" spans="1:21" x14ac:dyDescent="0.25">
      <c r="A345">
        <v>10591</v>
      </c>
      <c r="B345" t="s">
        <v>69</v>
      </c>
      <c r="C345">
        <v>1</v>
      </c>
      <c r="D345" s="1">
        <v>41827</v>
      </c>
      <c r="E345" s="1">
        <v>41841</v>
      </c>
      <c r="F345" s="1">
        <v>41836</v>
      </c>
      <c r="G345">
        <v>1</v>
      </c>
      <c r="H345">
        <v>55.92</v>
      </c>
      <c r="I345">
        <f>SUMIFS(order_details!$G$1:$G$2156,order_details!$A$1:$A$2156,orders!A345)</f>
        <v>812.5</v>
      </c>
      <c r="J345">
        <f t="shared" si="20"/>
        <v>868.42</v>
      </c>
      <c r="K345" t="str">
        <f t="shared" si="21"/>
        <v>Jul</v>
      </c>
      <c r="L345" t="str">
        <f t="shared" si="22"/>
        <v>Mon</v>
      </c>
      <c r="M345" t="str">
        <f>IF(Orders[[#This Row],[Shipping Status]]="Delivered",TEXT(F345,"mmm"),"")</f>
        <v>Jul</v>
      </c>
      <c r="N345" t="str">
        <f>IF(Orders[[#This Row],[Shipping Status]]="Delivered",TEXT(F345,"ddd"),"")</f>
        <v>Wed</v>
      </c>
      <c r="O345" s="8">
        <f>IF(Orders[[#This Row],[Shipping Status]]="Delivered",DATEDIF(D345,F345,"d"),"")</f>
        <v>9</v>
      </c>
      <c r="P345" s="8">
        <f t="shared" si="23"/>
        <v>14</v>
      </c>
      <c r="Q345" s="8">
        <f>IF(Orders[[#This Row],[Shipping Status]]="Delivered",P345-O345,"")</f>
        <v>5</v>
      </c>
      <c r="R345" t="str" cm="1">
        <f t="array" ref="R345">_xlfn.XLOOKUP(Orders[[#This Row],[employeeID]],Employees[[#All],[employeeID]],Employees[[#All],[employeeName]],,0)</f>
        <v>Nancy Davolio</v>
      </c>
      <c r="S345" t="str" cm="1">
        <f t="array" ref="S345">_xlfn.XLOOKUP(Orders[[#This Row],[customerID]],Customers[[#All],[customerID]],Customers[[#All],[companyName]],,0)</f>
        <v>Vaffeljernet</v>
      </c>
      <c r="T345" t="str" cm="1">
        <f t="array" ref="T345">_xlfn.XLOOKUP(Orders[[#This Row],[shipperID]],Shippers[[#All],[shipperID]],Shippers[[#All],[companyName]],,0)</f>
        <v>Speedy Express</v>
      </c>
      <c r="U345" t="str">
        <f>IF(ISBLANK(Orders[[#This Row],[shippedDate]]),"Pending","Delivered")</f>
        <v>Delivered</v>
      </c>
    </row>
    <row r="346" spans="1:21" x14ac:dyDescent="0.25">
      <c r="A346">
        <v>10592</v>
      </c>
      <c r="B346" t="s">
        <v>34</v>
      </c>
      <c r="C346">
        <v>3</v>
      </c>
      <c r="D346" s="1">
        <v>41828</v>
      </c>
      <c r="E346" s="1">
        <v>41856</v>
      </c>
      <c r="F346" s="1">
        <v>41836</v>
      </c>
      <c r="G346">
        <v>1</v>
      </c>
      <c r="H346">
        <v>32.1</v>
      </c>
      <c r="I346">
        <f>SUMIFS(order_details!$G$1:$G$2156,order_details!$A$1:$A$2156,orders!A346)</f>
        <v>516.46749999999997</v>
      </c>
      <c r="J346">
        <f t="shared" si="20"/>
        <v>548.5675</v>
      </c>
      <c r="K346" t="str">
        <f t="shared" si="21"/>
        <v>Jul</v>
      </c>
      <c r="L346" t="str">
        <f t="shared" si="22"/>
        <v>Tue</v>
      </c>
      <c r="M346" t="str">
        <f>IF(Orders[[#This Row],[Shipping Status]]="Delivered",TEXT(F346,"mmm"),"")</f>
        <v>Jul</v>
      </c>
      <c r="N346" t="str">
        <f>IF(Orders[[#This Row],[Shipping Status]]="Delivered",TEXT(F346,"ddd"),"")</f>
        <v>Wed</v>
      </c>
      <c r="O346" s="8">
        <f>IF(Orders[[#This Row],[Shipping Status]]="Delivered",DATEDIF(D346,F346,"d"),"")</f>
        <v>8</v>
      </c>
      <c r="P346" s="8">
        <f t="shared" si="23"/>
        <v>28</v>
      </c>
      <c r="Q346" s="8">
        <f>IF(Orders[[#This Row],[Shipping Status]]="Delivered",P346-O346,"")</f>
        <v>20</v>
      </c>
      <c r="R346" t="str" cm="1">
        <f t="array" ref="R346">_xlfn.XLOOKUP(Orders[[#This Row],[employeeID]],Employees[[#All],[employeeID]],Employees[[#All],[employeeName]],,0)</f>
        <v>Janet Leverling</v>
      </c>
      <c r="S346" t="str" cm="1">
        <f t="array" ref="S346">_xlfn.XLOOKUP(Orders[[#This Row],[customerID]],Customers[[#All],[customerID]],Customers[[#All],[companyName]],,0)</f>
        <v>Lehmanns Marktstand</v>
      </c>
      <c r="T346" t="str" cm="1">
        <f t="array" ref="T346">_xlfn.XLOOKUP(Orders[[#This Row],[shipperID]],Shippers[[#All],[shipperID]],Shippers[[#All],[companyName]],,0)</f>
        <v>Speedy Express</v>
      </c>
      <c r="U346" t="str">
        <f>IF(ISBLANK(Orders[[#This Row],[shippedDate]]),"Pending","Delivered")</f>
        <v>Delivered</v>
      </c>
    </row>
    <row r="347" spans="1:21" x14ac:dyDescent="0.25">
      <c r="A347">
        <v>10593</v>
      </c>
      <c r="B347" t="s">
        <v>34</v>
      </c>
      <c r="C347">
        <v>7</v>
      </c>
      <c r="D347" s="1">
        <v>41829</v>
      </c>
      <c r="E347" s="1">
        <v>41857</v>
      </c>
      <c r="F347" s="1">
        <v>41864</v>
      </c>
      <c r="G347">
        <v>2</v>
      </c>
      <c r="H347">
        <v>174.2</v>
      </c>
      <c r="I347">
        <f>SUMIFS(order_details!$G$1:$G$2156,order_details!$A$1:$A$2156,orders!A347)</f>
        <v>1994.4</v>
      </c>
      <c r="J347">
        <f t="shared" si="20"/>
        <v>2168.6</v>
      </c>
      <c r="K347" t="str">
        <f t="shared" si="21"/>
        <v>Jul</v>
      </c>
      <c r="L347" t="str">
        <f t="shared" si="22"/>
        <v>Wed</v>
      </c>
      <c r="M347" t="str">
        <f>IF(Orders[[#This Row],[Shipping Status]]="Delivered",TEXT(F347,"mmm"),"")</f>
        <v>Aug</v>
      </c>
      <c r="N347" t="str">
        <f>IF(Orders[[#This Row],[Shipping Status]]="Delivered",TEXT(F347,"ddd"),"")</f>
        <v>Wed</v>
      </c>
      <c r="O347" s="8">
        <f>IF(Orders[[#This Row],[Shipping Status]]="Delivered",DATEDIF(D347,F347,"d"),"")</f>
        <v>35</v>
      </c>
      <c r="P347" s="8">
        <f t="shared" si="23"/>
        <v>28</v>
      </c>
      <c r="Q347" s="8">
        <f>IF(Orders[[#This Row],[Shipping Status]]="Delivered",P347-O347,"")</f>
        <v>-7</v>
      </c>
      <c r="R347" t="str" cm="1">
        <f t="array" ref="R347">_xlfn.XLOOKUP(Orders[[#This Row],[employeeID]],Employees[[#All],[employeeID]],Employees[[#All],[employeeName]],,0)</f>
        <v>Robert King</v>
      </c>
      <c r="S347" t="str" cm="1">
        <f t="array" ref="S347">_xlfn.XLOOKUP(Orders[[#This Row],[customerID]],Customers[[#All],[customerID]],Customers[[#All],[companyName]],,0)</f>
        <v>Lehmanns Marktstand</v>
      </c>
      <c r="T347" t="str" cm="1">
        <f t="array" ref="T347">_xlfn.XLOOKUP(Orders[[#This Row],[shipperID]],Shippers[[#All],[shipperID]],Shippers[[#All],[companyName]],,0)</f>
        <v>United Package</v>
      </c>
      <c r="U347" t="str">
        <f>IF(ISBLANK(Orders[[#This Row],[shippedDate]]),"Pending","Delivered")</f>
        <v>Delivered</v>
      </c>
    </row>
    <row r="348" spans="1:21" x14ac:dyDescent="0.25">
      <c r="A348">
        <v>10594</v>
      </c>
      <c r="B348" t="s">
        <v>45</v>
      </c>
      <c r="C348">
        <v>3</v>
      </c>
      <c r="D348" s="1">
        <v>41829</v>
      </c>
      <c r="E348" s="1">
        <v>41857</v>
      </c>
      <c r="F348" s="1">
        <v>41836</v>
      </c>
      <c r="G348">
        <v>2</v>
      </c>
      <c r="H348">
        <v>5.24</v>
      </c>
      <c r="I348">
        <f>SUMIFS(order_details!$G$1:$G$2156,order_details!$A$1:$A$2156,orders!A348)</f>
        <v>565.5</v>
      </c>
      <c r="J348">
        <f t="shared" si="20"/>
        <v>570.74</v>
      </c>
      <c r="K348" t="str">
        <f t="shared" si="21"/>
        <v>Jul</v>
      </c>
      <c r="L348" t="str">
        <f t="shared" si="22"/>
        <v>Wed</v>
      </c>
      <c r="M348" t="str">
        <f>IF(Orders[[#This Row],[Shipping Status]]="Delivered",TEXT(F348,"mmm"),"")</f>
        <v>Jul</v>
      </c>
      <c r="N348" t="str">
        <f>IF(Orders[[#This Row],[Shipping Status]]="Delivered",TEXT(F348,"ddd"),"")</f>
        <v>Wed</v>
      </c>
      <c r="O348" s="8">
        <f>IF(Orders[[#This Row],[Shipping Status]]="Delivered",DATEDIF(D348,F348,"d"),"")</f>
        <v>7</v>
      </c>
      <c r="P348" s="8">
        <f t="shared" si="23"/>
        <v>28</v>
      </c>
      <c r="Q348" s="8">
        <f>IF(Orders[[#This Row],[Shipping Status]]="Delivered",P348-O348,"")</f>
        <v>21</v>
      </c>
      <c r="R348" t="str" cm="1">
        <f t="array" ref="R348">_xlfn.XLOOKUP(Orders[[#This Row],[employeeID]],Employees[[#All],[employeeID]],Employees[[#All],[employeeName]],,0)</f>
        <v>Janet Leverling</v>
      </c>
      <c r="S348" t="str" cm="1">
        <f t="array" ref="S348">_xlfn.XLOOKUP(Orders[[#This Row],[customerID]],Customers[[#All],[customerID]],Customers[[#All],[companyName]],,0)</f>
        <v>Old World Delicatessen</v>
      </c>
      <c r="T348" t="str" cm="1">
        <f t="array" ref="T348">_xlfn.XLOOKUP(Orders[[#This Row],[shipperID]],Shippers[[#All],[shipperID]],Shippers[[#All],[companyName]],,0)</f>
        <v>United Package</v>
      </c>
      <c r="U348" t="str">
        <f>IF(ISBLANK(Orders[[#This Row],[shippedDate]]),"Pending","Delivered")</f>
        <v>Delivered</v>
      </c>
    </row>
    <row r="349" spans="1:21" x14ac:dyDescent="0.25">
      <c r="A349">
        <v>10595</v>
      </c>
      <c r="B349" t="s">
        <v>17</v>
      </c>
      <c r="C349">
        <v>2</v>
      </c>
      <c r="D349" s="1">
        <v>41830</v>
      </c>
      <c r="E349" s="1">
        <v>41858</v>
      </c>
      <c r="F349" s="1">
        <v>41834</v>
      </c>
      <c r="G349">
        <v>1</v>
      </c>
      <c r="H349">
        <v>96.78</v>
      </c>
      <c r="I349">
        <f>SUMIFS(order_details!$G$1:$G$2156,order_details!$A$1:$A$2156,orders!A349)</f>
        <v>4725</v>
      </c>
      <c r="J349">
        <f t="shared" si="20"/>
        <v>4821.78</v>
      </c>
      <c r="K349" t="str">
        <f t="shared" si="21"/>
        <v>Jul</v>
      </c>
      <c r="L349" t="str">
        <f t="shared" si="22"/>
        <v>Thu</v>
      </c>
      <c r="M349" t="str">
        <f>IF(Orders[[#This Row],[Shipping Status]]="Delivered",TEXT(F349,"mmm"),"")</f>
        <v>Jul</v>
      </c>
      <c r="N349" t="str">
        <f>IF(Orders[[#This Row],[Shipping Status]]="Delivered",TEXT(F349,"ddd"),"")</f>
        <v>Mon</v>
      </c>
      <c r="O349" s="8">
        <f>IF(Orders[[#This Row],[Shipping Status]]="Delivered",DATEDIF(D349,F349,"d"),"")</f>
        <v>4</v>
      </c>
      <c r="P349" s="8">
        <f t="shared" si="23"/>
        <v>28</v>
      </c>
      <c r="Q349" s="8">
        <f>IF(Orders[[#This Row],[Shipping Status]]="Delivered",P349-O349,"")</f>
        <v>24</v>
      </c>
      <c r="R349" t="str" cm="1">
        <f t="array" ref="R349">_xlfn.XLOOKUP(Orders[[#This Row],[employeeID]],Employees[[#All],[employeeID]],Employees[[#All],[employeeName]],,0)</f>
        <v>Andrew Fuller</v>
      </c>
      <c r="S349" t="str" cm="1">
        <f t="array" ref="S349">_xlfn.XLOOKUP(Orders[[#This Row],[customerID]],Customers[[#All],[customerID]],Customers[[#All],[companyName]],,0)</f>
        <v>Ernst Handel</v>
      </c>
      <c r="T349" t="str" cm="1">
        <f t="array" ref="T349">_xlfn.XLOOKUP(Orders[[#This Row],[shipperID]],Shippers[[#All],[shipperID]],Shippers[[#All],[companyName]],,0)</f>
        <v>Speedy Express</v>
      </c>
      <c r="U349" t="str">
        <f>IF(ISBLANK(Orders[[#This Row],[shippedDate]]),"Pending","Delivered")</f>
        <v>Delivered</v>
      </c>
    </row>
    <row r="350" spans="1:21" x14ac:dyDescent="0.25">
      <c r="A350">
        <v>10596</v>
      </c>
      <c r="B350" t="s">
        <v>27</v>
      </c>
      <c r="C350">
        <v>8</v>
      </c>
      <c r="D350" s="1">
        <v>41831</v>
      </c>
      <c r="E350" s="1">
        <v>41859</v>
      </c>
      <c r="F350" s="1">
        <v>41863</v>
      </c>
      <c r="G350">
        <v>1</v>
      </c>
      <c r="H350">
        <v>16.34</v>
      </c>
      <c r="I350">
        <f>SUMIFS(order_details!$G$1:$G$2156,order_details!$A$1:$A$2156,orders!A350)</f>
        <v>1180.8800000000001</v>
      </c>
      <c r="J350">
        <f t="shared" si="20"/>
        <v>1197.22</v>
      </c>
      <c r="K350" t="str">
        <f t="shared" si="21"/>
        <v>Jul</v>
      </c>
      <c r="L350" t="str">
        <f t="shared" si="22"/>
        <v>Fri</v>
      </c>
      <c r="M350" t="str">
        <f>IF(Orders[[#This Row],[Shipping Status]]="Delivered",TEXT(F350,"mmm"),"")</f>
        <v>Aug</v>
      </c>
      <c r="N350" t="str">
        <f>IF(Orders[[#This Row],[Shipping Status]]="Delivered",TEXT(F350,"ddd"),"")</f>
        <v>Tue</v>
      </c>
      <c r="O350" s="8">
        <f>IF(Orders[[#This Row],[Shipping Status]]="Delivered",DATEDIF(D350,F350,"d"),"")</f>
        <v>32</v>
      </c>
      <c r="P350" s="8">
        <f t="shared" si="23"/>
        <v>28</v>
      </c>
      <c r="Q350" s="8">
        <f>IF(Orders[[#This Row],[Shipping Status]]="Delivered",P350-O350,"")</f>
        <v>-4</v>
      </c>
      <c r="R350" t="str" cm="1">
        <f t="array" ref="R350">_xlfn.XLOOKUP(Orders[[#This Row],[employeeID]],Employees[[#All],[employeeID]],Employees[[#All],[employeeName]],,0)</f>
        <v>Laura Callahan</v>
      </c>
      <c r="S350" t="str" cm="1">
        <f t="array" ref="S350">_xlfn.XLOOKUP(Orders[[#This Row],[customerID]],Customers[[#All],[customerID]],Customers[[#All],[companyName]],,0)</f>
        <v>White Clover Markets</v>
      </c>
      <c r="T350" t="str" cm="1">
        <f t="array" ref="T350">_xlfn.XLOOKUP(Orders[[#This Row],[shipperID]],Shippers[[#All],[shipperID]],Shippers[[#All],[companyName]],,0)</f>
        <v>Speedy Express</v>
      </c>
      <c r="U350" t="str">
        <f>IF(ISBLANK(Orders[[#This Row],[shippedDate]]),"Pending","Delivered")</f>
        <v>Delivered</v>
      </c>
    </row>
    <row r="351" spans="1:21" x14ac:dyDescent="0.25">
      <c r="A351">
        <v>10597</v>
      </c>
      <c r="B351" t="s">
        <v>62</v>
      </c>
      <c r="C351">
        <v>7</v>
      </c>
      <c r="D351" s="1">
        <v>41831</v>
      </c>
      <c r="E351" s="1">
        <v>41859</v>
      </c>
      <c r="F351" s="1">
        <v>41838</v>
      </c>
      <c r="G351">
        <v>3</v>
      </c>
      <c r="H351">
        <v>35.119999999999997</v>
      </c>
      <c r="I351">
        <f>SUMIFS(order_details!$G$1:$G$2156,order_details!$A$1:$A$2156,orders!A351)</f>
        <v>718.08</v>
      </c>
      <c r="J351">
        <f t="shared" si="20"/>
        <v>753.2</v>
      </c>
      <c r="K351" t="str">
        <f t="shared" si="21"/>
        <v>Jul</v>
      </c>
      <c r="L351" t="str">
        <f t="shared" si="22"/>
        <v>Fri</v>
      </c>
      <c r="M351" t="str">
        <f>IF(Orders[[#This Row],[Shipping Status]]="Delivered",TEXT(F351,"mmm"),"")</f>
        <v>Jul</v>
      </c>
      <c r="N351" t="str">
        <f>IF(Orders[[#This Row],[Shipping Status]]="Delivered",TEXT(F351,"ddd"),"")</f>
        <v>Fri</v>
      </c>
      <c r="O351" s="8">
        <f>IF(Orders[[#This Row],[Shipping Status]]="Delivered",DATEDIF(D351,F351,"d"),"")</f>
        <v>7</v>
      </c>
      <c r="P351" s="8">
        <f t="shared" si="23"/>
        <v>28</v>
      </c>
      <c r="Q351" s="8">
        <f>IF(Orders[[#This Row],[Shipping Status]]="Delivered",P351-O351,"")</f>
        <v>21</v>
      </c>
      <c r="R351" t="str" cm="1">
        <f t="array" ref="R351">_xlfn.XLOOKUP(Orders[[#This Row],[employeeID]],Employees[[#All],[employeeID]],Employees[[#All],[employeeName]],,0)</f>
        <v>Robert King</v>
      </c>
      <c r="S351" t="str" cm="1">
        <f t="array" ref="S351">_xlfn.XLOOKUP(Orders[[#This Row],[customerID]],Customers[[#All],[customerID]],Customers[[#All],[companyName]],,0)</f>
        <v>Piccolo und mehr</v>
      </c>
      <c r="T351" t="str" cm="1">
        <f t="array" ref="T351">_xlfn.XLOOKUP(Orders[[#This Row],[shipperID]],Shippers[[#All],[shipperID]],Shippers[[#All],[companyName]],,0)</f>
        <v>Federal Shipping</v>
      </c>
      <c r="U351" t="str">
        <f>IF(ISBLANK(Orders[[#This Row],[shippedDate]]),"Pending","Delivered")</f>
        <v>Delivered</v>
      </c>
    </row>
    <row r="352" spans="1:21" x14ac:dyDescent="0.25">
      <c r="A352">
        <v>10598</v>
      </c>
      <c r="B352" t="s">
        <v>21</v>
      </c>
      <c r="C352">
        <v>1</v>
      </c>
      <c r="D352" s="1">
        <v>41834</v>
      </c>
      <c r="E352" s="1">
        <v>41862</v>
      </c>
      <c r="F352" s="1">
        <v>41838</v>
      </c>
      <c r="G352">
        <v>3</v>
      </c>
      <c r="H352">
        <v>44.42</v>
      </c>
      <c r="I352">
        <f>SUMIFS(order_details!$G$1:$G$2156,order_details!$A$1:$A$2156,orders!A352)</f>
        <v>2388.5</v>
      </c>
      <c r="J352">
        <f t="shared" si="20"/>
        <v>2432.92</v>
      </c>
      <c r="K352" t="str">
        <f t="shared" si="21"/>
        <v>Jul</v>
      </c>
      <c r="L352" t="str">
        <f t="shared" si="22"/>
        <v>Mon</v>
      </c>
      <c r="M352" t="str">
        <f>IF(Orders[[#This Row],[Shipping Status]]="Delivered",TEXT(F352,"mmm"),"")</f>
        <v>Jul</v>
      </c>
      <c r="N352" t="str">
        <f>IF(Orders[[#This Row],[Shipping Status]]="Delivered",TEXT(F352,"ddd"),"")</f>
        <v>Fri</v>
      </c>
      <c r="O352" s="8">
        <f>IF(Orders[[#This Row],[Shipping Status]]="Delivered",DATEDIF(D352,F352,"d"),"")</f>
        <v>4</v>
      </c>
      <c r="P352" s="8">
        <f t="shared" si="23"/>
        <v>28</v>
      </c>
      <c r="Q352" s="8">
        <f>IF(Orders[[#This Row],[Shipping Status]]="Delivered",P352-O352,"")</f>
        <v>24</v>
      </c>
      <c r="R352" t="str" cm="1">
        <f t="array" ref="R352">_xlfn.XLOOKUP(Orders[[#This Row],[employeeID]],Employees[[#All],[employeeID]],Employees[[#All],[employeeName]],,0)</f>
        <v>Nancy Davolio</v>
      </c>
      <c r="S352" t="str" cm="1">
        <f t="array" ref="S352">_xlfn.XLOOKUP(Orders[[#This Row],[customerID]],Customers[[#All],[customerID]],Customers[[#All],[companyName]],,0)</f>
        <v>Rattlesnake Canyon Grocery</v>
      </c>
      <c r="T352" t="str" cm="1">
        <f t="array" ref="T352">_xlfn.XLOOKUP(Orders[[#This Row],[shipperID]],Shippers[[#All],[shipperID]],Shippers[[#All],[companyName]],,0)</f>
        <v>Federal Shipping</v>
      </c>
      <c r="U352" t="str">
        <f>IF(ISBLANK(Orders[[#This Row],[shippedDate]]),"Pending","Delivered")</f>
        <v>Delivered</v>
      </c>
    </row>
    <row r="353" spans="1:21" x14ac:dyDescent="0.25">
      <c r="A353">
        <v>10599</v>
      </c>
      <c r="B353" t="s">
        <v>39</v>
      </c>
      <c r="C353">
        <v>6</v>
      </c>
      <c r="D353" s="1">
        <v>41835</v>
      </c>
      <c r="E353" s="1">
        <v>41877</v>
      </c>
      <c r="F353" s="1">
        <v>41841</v>
      </c>
      <c r="G353">
        <v>3</v>
      </c>
      <c r="H353">
        <v>29.98</v>
      </c>
      <c r="I353">
        <f>SUMIFS(order_details!$G$1:$G$2156,order_details!$A$1:$A$2156,orders!A353)</f>
        <v>493</v>
      </c>
      <c r="J353">
        <f t="shared" si="20"/>
        <v>522.98</v>
      </c>
      <c r="K353" t="str">
        <f t="shared" si="21"/>
        <v>Jul</v>
      </c>
      <c r="L353" t="str">
        <f t="shared" si="22"/>
        <v>Tue</v>
      </c>
      <c r="M353" t="str">
        <f>IF(Orders[[#This Row],[Shipping Status]]="Delivered",TEXT(F353,"mmm"),"")</f>
        <v>Jul</v>
      </c>
      <c r="N353" t="str">
        <f>IF(Orders[[#This Row],[Shipping Status]]="Delivered",TEXT(F353,"ddd"),"")</f>
        <v>Mon</v>
      </c>
      <c r="O353" s="8">
        <f>IF(Orders[[#This Row],[Shipping Status]]="Delivered",DATEDIF(D353,F353,"d"),"")</f>
        <v>6</v>
      </c>
      <c r="P353" s="8">
        <f t="shared" si="23"/>
        <v>42</v>
      </c>
      <c r="Q353" s="8">
        <f>IF(Orders[[#This Row],[Shipping Status]]="Delivered",P353-O353,"")</f>
        <v>36</v>
      </c>
      <c r="R353" t="str" cm="1">
        <f t="array" ref="R353">_xlfn.XLOOKUP(Orders[[#This Row],[employeeID]],Employees[[#All],[employeeID]],Employees[[#All],[employeeName]],,0)</f>
        <v>Michael Suyama</v>
      </c>
      <c r="S353" t="str" cm="1">
        <f t="array" ref="S353">_xlfn.XLOOKUP(Orders[[#This Row],[customerID]],Customers[[#All],[customerID]],Customers[[#All],[companyName]],,0)</f>
        <v>B's Beverages</v>
      </c>
      <c r="T353" t="str" cm="1">
        <f t="array" ref="T353">_xlfn.XLOOKUP(Orders[[#This Row],[shipperID]],Shippers[[#All],[shipperID]],Shippers[[#All],[companyName]],,0)</f>
        <v>Federal Shipping</v>
      </c>
      <c r="U353" t="str">
        <f>IF(ISBLANK(Orders[[#This Row],[shippedDate]]),"Pending","Delivered")</f>
        <v>Delivered</v>
      </c>
    </row>
    <row r="354" spans="1:21" x14ac:dyDescent="0.25">
      <c r="A354">
        <v>10600</v>
      </c>
      <c r="B354" t="s">
        <v>72</v>
      </c>
      <c r="C354">
        <v>4</v>
      </c>
      <c r="D354" s="1">
        <v>41836</v>
      </c>
      <c r="E354" s="1">
        <v>41864</v>
      </c>
      <c r="F354" s="1">
        <v>41841</v>
      </c>
      <c r="G354">
        <v>1</v>
      </c>
      <c r="H354">
        <v>45.13</v>
      </c>
      <c r="I354">
        <f>SUMIFS(order_details!$G$1:$G$2156,order_details!$A$1:$A$2156,orders!A354)</f>
        <v>479.8</v>
      </c>
      <c r="J354">
        <f t="shared" si="20"/>
        <v>524.93000000000006</v>
      </c>
      <c r="K354" t="str">
        <f t="shared" si="21"/>
        <v>Jul</v>
      </c>
      <c r="L354" t="str">
        <f t="shared" si="22"/>
        <v>Wed</v>
      </c>
      <c r="M354" t="str">
        <f>IF(Orders[[#This Row],[Shipping Status]]="Delivered",TEXT(F354,"mmm"),"")</f>
        <v>Jul</v>
      </c>
      <c r="N354" t="str">
        <f>IF(Orders[[#This Row],[Shipping Status]]="Delivered",TEXT(F354,"ddd"),"")</f>
        <v>Mon</v>
      </c>
      <c r="O354" s="8">
        <f>IF(Orders[[#This Row],[Shipping Status]]="Delivered",DATEDIF(D354,F354,"d"),"")</f>
        <v>5</v>
      </c>
      <c r="P354" s="8">
        <f t="shared" si="23"/>
        <v>28</v>
      </c>
      <c r="Q354" s="8">
        <f>IF(Orders[[#This Row],[Shipping Status]]="Delivered",P354-O354,"")</f>
        <v>23</v>
      </c>
      <c r="R354" t="str" cm="1">
        <f t="array" ref="R354">_xlfn.XLOOKUP(Orders[[#This Row],[employeeID]],Employees[[#All],[employeeID]],Employees[[#All],[employeeName]],,0)</f>
        <v>Margaret Peacock</v>
      </c>
      <c r="S354" t="str" cm="1">
        <f t="array" ref="S354">_xlfn.XLOOKUP(Orders[[#This Row],[customerID]],Customers[[#All],[customerID]],Customers[[#All],[companyName]],,0)</f>
        <v>Hungry Coyote Import Store</v>
      </c>
      <c r="T354" t="str" cm="1">
        <f t="array" ref="T354">_xlfn.XLOOKUP(Orders[[#This Row],[shipperID]],Shippers[[#All],[shipperID]],Shippers[[#All],[companyName]],,0)</f>
        <v>Speedy Express</v>
      </c>
      <c r="U354" t="str">
        <f>IF(ISBLANK(Orders[[#This Row],[shippedDate]]),"Pending","Delivered")</f>
        <v>Delivered</v>
      </c>
    </row>
    <row r="355" spans="1:21" x14ac:dyDescent="0.25">
      <c r="A355">
        <v>10601</v>
      </c>
      <c r="B355" t="s">
        <v>16</v>
      </c>
      <c r="C355">
        <v>7</v>
      </c>
      <c r="D355" s="1">
        <v>41836</v>
      </c>
      <c r="E355" s="1">
        <v>41878</v>
      </c>
      <c r="F355" s="1">
        <v>41842</v>
      </c>
      <c r="G355">
        <v>1</v>
      </c>
      <c r="H355">
        <v>58.3</v>
      </c>
      <c r="I355">
        <f>SUMIFS(order_details!$G$1:$G$2156,order_details!$A$1:$A$2156,orders!A355)</f>
        <v>2285</v>
      </c>
      <c r="J355">
        <f t="shared" si="20"/>
        <v>2343.3000000000002</v>
      </c>
      <c r="K355" t="str">
        <f t="shared" si="21"/>
        <v>Jul</v>
      </c>
      <c r="L355" t="str">
        <f t="shared" si="22"/>
        <v>Wed</v>
      </c>
      <c r="M355" t="str">
        <f>IF(Orders[[#This Row],[Shipping Status]]="Delivered",TEXT(F355,"mmm"),"")</f>
        <v>Jul</v>
      </c>
      <c r="N355" t="str">
        <f>IF(Orders[[#This Row],[Shipping Status]]="Delivered",TEXT(F355,"ddd"),"")</f>
        <v>Tue</v>
      </c>
      <c r="O355" s="8">
        <f>IF(Orders[[#This Row],[Shipping Status]]="Delivered",DATEDIF(D355,F355,"d"),"")</f>
        <v>6</v>
      </c>
      <c r="P355" s="8">
        <f t="shared" si="23"/>
        <v>42</v>
      </c>
      <c r="Q355" s="8">
        <f>IF(Orders[[#This Row],[Shipping Status]]="Delivered",P355-O355,"")</f>
        <v>36</v>
      </c>
      <c r="R355" t="str" cm="1">
        <f t="array" ref="R355">_xlfn.XLOOKUP(Orders[[#This Row],[employeeID]],Employees[[#All],[employeeID]],Employees[[#All],[employeeName]],,0)</f>
        <v>Robert King</v>
      </c>
      <c r="S355" t="str" cm="1">
        <f t="array" ref="S355">_xlfn.XLOOKUP(Orders[[#This Row],[customerID]],Customers[[#All],[customerID]],Customers[[#All],[companyName]],,0)</f>
        <v>HILARION-Abastos</v>
      </c>
      <c r="T355" t="str" cm="1">
        <f t="array" ref="T355">_xlfn.XLOOKUP(Orders[[#This Row],[shipperID]],Shippers[[#All],[shipperID]],Shippers[[#All],[companyName]],,0)</f>
        <v>Speedy Express</v>
      </c>
      <c r="U355" t="str">
        <f>IF(ISBLANK(Orders[[#This Row],[shippedDate]]),"Pending","Delivered")</f>
        <v>Delivered</v>
      </c>
    </row>
    <row r="356" spans="1:21" x14ac:dyDescent="0.25">
      <c r="A356">
        <v>10602</v>
      </c>
      <c r="B356" t="s">
        <v>69</v>
      </c>
      <c r="C356">
        <v>8</v>
      </c>
      <c r="D356" s="1">
        <v>41837</v>
      </c>
      <c r="E356" s="1">
        <v>41865</v>
      </c>
      <c r="F356" s="1">
        <v>41842</v>
      </c>
      <c r="G356">
        <v>2</v>
      </c>
      <c r="H356">
        <v>2.92</v>
      </c>
      <c r="I356">
        <f>SUMIFS(order_details!$G$1:$G$2156,order_details!$A$1:$A$2156,orders!A356)</f>
        <v>48.75</v>
      </c>
      <c r="J356">
        <f t="shared" si="20"/>
        <v>51.67</v>
      </c>
      <c r="K356" t="str">
        <f t="shared" si="21"/>
        <v>Jul</v>
      </c>
      <c r="L356" t="str">
        <f t="shared" si="22"/>
        <v>Thu</v>
      </c>
      <c r="M356" t="str">
        <f>IF(Orders[[#This Row],[Shipping Status]]="Delivered",TEXT(F356,"mmm"),"")</f>
        <v>Jul</v>
      </c>
      <c r="N356" t="str">
        <f>IF(Orders[[#This Row],[Shipping Status]]="Delivered",TEXT(F356,"ddd"),"")</f>
        <v>Tue</v>
      </c>
      <c r="O356" s="8">
        <f>IF(Orders[[#This Row],[Shipping Status]]="Delivered",DATEDIF(D356,F356,"d"),"")</f>
        <v>5</v>
      </c>
      <c r="P356" s="8">
        <f t="shared" si="23"/>
        <v>28</v>
      </c>
      <c r="Q356" s="8">
        <f>IF(Orders[[#This Row],[Shipping Status]]="Delivered",P356-O356,"")</f>
        <v>23</v>
      </c>
      <c r="R356" t="str" cm="1">
        <f t="array" ref="R356">_xlfn.XLOOKUP(Orders[[#This Row],[employeeID]],Employees[[#All],[employeeID]],Employees[[#All],[employeeName]],,0)</f>
        <v>Laura Callahan</v>
      </c>
      <c r="S356" t="str" cm="1">
        <f t="array" ref="S356">_xlfn.XLOOKUP(Orders[[#This Row],[customerID]],Customers[[#All],[customerID]],Customers[[#All],[companyName]],,0)</f>
        <v>Vaffeljernet</v>
      </c>
      <c r="T356" t="str" cm="1">
        <f t="array" ref="T356">_xlfn.XLOOKUP(Orders[[#This Row],[shipperID]],Shippers[[#All],[shipperID]],Shippers[[#All],[companyName]],,0)</f>
        <v>United Package</v>
      </c>
      <c r="U356" t="str">
        <f>IF(ISBLANK(Orders[[#This Row],[shippedDate]]),"Pending","Delivered")</f>
        <v>Delivered</v>
      </c>
    </row>
    <row r="357" spans="1:21" x14ac:dyDescent="0.25">
      <c r="A357">
        <v>10603</v>
      </c>
      <c r="B357" t="s">
        <v>53</v>
      </c>
      <c r="C357">
        <v>8</v>
      </c>
      <c r="D357" s="1">
        <v>41838</v>
      </c>
      <c r="E357" s="1">
        <v>41866</v>
      </c>
      <c r="F357" s="1">
        <v>41859</v>
      </c>
      <c r="G357">
        <v>2</v>
      </c>
      <c r="H357">
        <v>48.77</v>
      </c>
      <c r="I357">
        <f>SUMIFS(order_details!$G$1:$G$2156,order_details!$A$1:$A$2156,orders!A357)</f>
        <v>1483</v>
      </c>
      <c r="J357">
        <f t="shared" si="20"/>
        <v>1531.77</v>
      </c>
      <c r="K357" t="str">
        <f t="shared" si="21"/>
        <v>Jul</v>
      </c>
      <c r="L357" t="str">
        <f t="shared" si="22"/>
        <v>Fri</v>
      </c>
      <c r="M357" t="str">
        <f>IF(Orders[[#This Row],[Shipping Status]]="Delivered",TEXT(F357,"mmm"),"")</f>
        <v>Aug</v>
      </c>
      <c r="N357" t="str">
        <f>IF(Orders[[#This Row],[Shipping Status]]="Delivered",TEXT(F357,"ddd"),"")</f>
        <v>Fri</v>
      </c>
      <c r="O357" s="8">
        <f>IF(Orders[[#This Row],[Shipping Status]]="Delivered",DATEDIF(D357,F357,"d"),"")</f>
        <v>21</v>
      </c>
      <c r="P357" s="8">
        <f t="shared" si="23"/>
        <v>28</v>
      </c>
      <c r="Q357" s="8">
        <f>IF(Orders[[#This Row],[Shipping Status]]="Delivered",P357-O357,"")</f>
        <v>7</v>
      </c>
      <c r="R357" t="str" cm="1">
        <f t="array" ref="R357">_xlfn.XLOOKUP(Orders[[#This Row],[employeeID]],Employees[[#All],[employeeID]],Employees[[#All],[employeeName]],,0)</f>
        <v>Laura Callahan</v>
      </c>
      <c r="S357" t="str" cm="1">
        <f t="array" ref="S357">_xlfn.XLOOKUP(Orders[[#This Row],[customerID]],Customers[[#All],[customerID]],Customers[[#All],[companyName]],,0)</f>
        <v>Save-a-lot Markets</v>
      </c>
      <c r="T357" t="str" cm="1">
        <f t="array" ref="T357">_xlfn.XLOOKUP(Orders[[#This Row],[shipperID]],Shippers[[#All],[shipperID]],Shippers[[#All],[companyName]],,0)</f>
        <v>United Package</v>
      </c>
      <c r="U357" t="str">
        <f>IF(ISBLANK(Orders[[#This Row],[shippedDate]]),"Pending","Delivered")</f>
        <v>Delivered</v>
      </c>
    </row>
    <row r="358" spans="1:21" x14ac:dyDescent="0.25">
      <c r="A358">
        <v>10604</v>
      </c>
      <c r="B358" t="s">
        <v>55</v>
      </c>
      <c r="C358">
        <v>1</v>
      </c>
      <c r="D358" s="1">
        <v>41838</v>
      </c>
      <c r="E358" s="1">
        <v>41866</v>
      </c>
      <c r="F358" s="1">
        <v>41849</v>
      </c>
      <c r="G358">
        <v>1</v>
      </c>
      <c r="H358">
        <v>7.46</v>
      </c>
      <c r="I358">
        <f>SUMIFS(order_details!$G$1:$G$2156,order_details!$A$1:$A$2156,orders!A358)</f>
        <v>230.85000000000002</v>
      </c>
      <c r="J358">
        <f t="shared" si="20"/>
        <v>238.31000000000003</v>
      </c>
      <c r="K358" t="str">
        <f t="shared" si="21"/>
        <v>Jul</v>
      </c>
      <c r="L358" t="str">
        <f t="shared" si="22"/>
        <v>Fri</v>
      </c>
      <c r="M358" t="str">
        <f>IF(Orders[[#This Row],[Shipping Status]]="Delivered",TEXT(F358,"mmm"),"")</f>
        <v>Jul</v>
      </c>
      <c r="N358" t="str">
        <f>IF(Orders[[#This Row],[Shipping Status]]="Delivered",TEXT(F358,"ddd"),"")</f>
        <v>Tue</v>
      </c>
      <c r="O358" s="8">
        <f>IF(Orders[[#This Row],[Shipping Status]]="Delivered",DATEDIF(D358,F358,"d"),"")</f>
        <v>11</v>
      </c>
      <c r="P358" s="8">
        <f t="shared" si="23"/>
        <v>28</v>
      </c>
      <c r="Q358" s="8">
        <f>IF(Orders[[#This Row],[Shipping Status]]="Delivered",P358-O358,"")</f>
        <v>17</v>
      </c>
      <c r="R358" t="str" cm="1">
        <f t="array" ref="R358">_xlfn.XLOOKUP(Orders[[#This Row],[employeeID]],Employees[[#All],[employeeID]],Employees[[#All],[employeeName]],,0)</f>
        <v>Nancy Davolio</v>
      </c>
      <c r="S358" t="str" cm="1">
        <f t="array" ref="S358">_xlfn.XLOOKUP(Orders[[#This Row],[customerID]],Customers[[#All],[customerID]],Customers[[#All],[companyName]],,0)</f>
        <v>Furia Bacalhau e Frutos do Mar</v>
      </c>
      <c r="T358" t="str" cm="1">
        <f t="array" ref="T358">_xlfn.XLOOKUP(Orders[[#This Row],[shipperID]],Shippers[[#All],[shipperID]],Shippers[[#All],[companyName]],,0)</f>
        <v>Speedy Express</v>
      </c>
      <c r="U358" t="str">
        <f>IF(ISBLANK(Orders[[#This Row],[shippedDate]]),"Pending","Delivered")</f>
        <v>Delivered</v>
      </c>
    </row>
    <row r="359" spans="1:21" x14ac:dyDescent="0.25">
      <c r="A359">
        <v>10605</v>
      </c>
      <c r="B359" t="s">
        <v>57</v>
      </c>
      <c r="C359">
        <v>1</v>
      </c>
      <c r="D359" s="1">
        <v>41841</v>
      </c>
      <c r="E359" s="1">
        <v>41869</v>
      </c>
      <c r="F359" s="1">
        <v>41849</v>
      </c>
      <c r="G359">
        <v>2</v>
      </c>
      <c r="H359">
        <v>379.13</v>
      </c>
      <c r="I359">
        <f>SUMIFS(order_details!$G$1:$G$2156,order_details!$A$1:$A$2156,orders!A359)</f>
        <v>4109.7</v>
      </c>
      <c r="J359">
        <f t="shared" si="20"/>
        <v>4488.83</v>
      </c>
      <c r="K359" t="str">
        <f t="shared" si="21"/>
        <v>Jul</v>
      </c>
      <c r="L359" t="str">
        <f t="shared" si="22"/>
        <v>Mon</v>
      </c>
      <c r="M359" t="str">
        <f>IF(Orders[[#This Row],[Shipping Status]]="Delivered",TEXT(F359,"mmm"),"")</f>
        <v>Jul</v>
      </c>
      <c r="N359" t="str">
        <f>IF(Orders[[#This Row],[Shipping Status]]="Delivered",TEXT(F359,"ddd"),"")</f>
        <v>Tue</v>
      </c>
      <c r="O359" s="8">
        <f>IF(Orders[[#This Row],[Shipping Status]]="Delivered",DATEDIF(D359,F359,"d"),"")</f>
        <v>8</v>
      </c>
      <c r="P359" s="8">
        <f t="shared" si="23"/>
        <v>28</v>
      </c>
      <c r="Q359" s="8">
        <f>IF(Orders[[#This Row],[Shipping Status]]="Delivered",P359-O359,"")</f>
        <v>20</v>
      </c>
      <c r="R359" t="str" cm="1">
        <f t="array" ref="R359">_xlfn.XLOOKUP(Orders[[#This Row],[employeeID]],Employees[[#All],[employeeID]],Employees[[#All],[employeeName]],,0)</f>
        <v>Nancy Davolio</v>
      </c>
      <c r="S359" t="str" cm="1">
        <f t="array" ref="S359">_xlfn.XLOOKUP(Orders[[#This Row],[customerID]],Customers[[#All],[customerID]],Customers[[#All],[companyName]],,0)</f>
        <v>Mère Paillarde</v>
      </c>
      <c r="T359" t="str" cm="1">
        <f t="array" ref="T359">_xlfn.XLOOKUP(Orders[[#This Row],[shipperID]],Shippers[[#All],[shipperID]],Shippers[[#All],[companyName]],,0)</f>
        <v>United Package</v>
      </c>
      <c r="U359" t="str">
        <f>IF(ISBLANK(Orders[[#This Row],[shippedDate]]),"Pending","Delivered")</f>
        <v>Delivered</v>
      </c>
    </row>
    <row r="360" spans="1:21" x14ac:dyDescent="0.25">
      <c r="A360">
        <v>10606</v>
      </c>
      <c r="B360" t="s">
        <v>41</v>
      </c>
      <c r="C360">
        <v>4</v>
      </c>
      <c r="D360" s="1">
        <v>41842</v>
      </c>
      <c r="E360" s="1">
        <v>41870</v>
      </c>
      <c r="F360" s="1">
        <v>41851</v>
      </c>
      <c r="G360">
        <v>3</v>
      </c>
      <c r="H360">
        <v>79.400000000000006</v>
      </c>
      <c r="I360">
        <f>SUMIFS(order_details!$G$1:$G$2156,order_details!$A$1:$A$2156,orders!A360)</f>
        <v>1130.4000000000001</v>
      </c>
      <c r="J360">
        <f t="shared" si="20"/>
        <v>1209.8000000000002</v>
      </c>
      <c r="K360" t="str">
        <f t="shared" si="21"/>
        <v>Jul</v>
      </c>
      <c r="L360" t="str">
        <f t="shared" si="22"/>
        <v>Tue</v>
      </c>
      <c r="M360" t="str">
        <f>IF(Orders[[#This Row],[Shipping Status]]="Delivered",TEXT(F360,"mmm"),"")</f>
        <v>Jul</v>
      </c>
      <c r="N360" t="str">
        <f>IF(Orders[[#This Row],[Shipping Status]]="Delivered",TEXT(F360,"ddd"),"")</f>
        <v>Thu</v>
      </c>
      <c r="O360" s="8">
        <f>IF(Orders[[#This Row],[Shipping Status]]="Delivered",DATEDIF(D360,F360,"d"),"")</f>
        <v>9</v>
      </c>
      <c r="P360" s="8">
        <f t="shared" si="23"/>
        <v>28</v>
      </c>
      <c r="Q360" s="8">
        <f>IF(Orders[[#This Row],[Shipping Status]]="Delivered",P360-O360,"")</f>
        <v>19</v>
      </c>
      <c r="R360" t="str" cm="1">
        <f t="array" ref="R360">_xlfn.XLOOKUP(Orders[[#This Row],[employeeID]],Employees[[#All],[employeeID]],Employees[[#All],[employeeName]],,0)</f>
        <v>Margaret Peacock</v>
      </c>
      <c r="S360" t="str" cm="1">
        <f t="array" ref="S360">_xlfn.XLOOKUP(Orders[[#This Row],[customerID]],Customers[[#All],[customerID]],Customers[[#All],[companyName]],,0)</f>
        <v>Tradição Hipermercados</v>
      </c>
      <c r="T360" t="str" cm="1">
        <f t="array" ref="T360">_xlfn.XLOOKUP(Orders[[#This Row],[shipperID]],Shippers[[#All],[shipperID]],Shippers[[#All],[companyName]],,0)</f>
        <v>Federal Shipping</v>
      </c>
      <c r="U360" t="str">
        <f>IF(ISBLANK(Orders[[#This Row],[shippedDate]]),"Pending","Delivered")</f>
        <v>Delivered</v>
      </c>
    </row>
    <row r="361" spans="1:21" x14ac:dyDescent="0.25">
      <c r="A361">
        <v>10607</v>
      </c>
      <c r="B361" t="s">
        <v>53</v>
      </c>
      <c r="C361">
        <v>5</v>
      </c>
      <c r="D361" s="1">
        <v>41842</v>
      </c>
      <c r="E361" s="1">
        <v>41870</v>
      </c>
      <c r="F361" s="1">
        <v>41845</v>
      </c>
      <c r="G361">
        <v>1</v>
      </c>
      <c r="H361">
        <v>200.24</v>
      </c>
      <c r="I361">
        <f>SUMIFS(order_details!$G$1:$G$2156,order_details!$A$1:$A$2156,orders!A361)</f>
        <v>6475.4000000000005</v>
      </c>
      <c r="J361">
        <f t="shared" si="20"/>
        <v>6675.64</v>
      </c>
      <c r="K361" t="str">
        <f t="shared" si="21"/>
        <v>Jul</v>
      </c>
      <c r="L361" t="str">
        <f t="shared" si="22"/>
        <v>Tue</v>
      </c>
      <c r="M361" t="str">
        <f>IF(Orders[[#This Row],[Shipping Status]]="Delivered",TEXT(F361,"mmm"),"")</f>
        <v>Jul</v>
      </c>
      <c r="N361" t="str">
        <f>IF(Orders[[#This Row],[Shipping Status]]="Delivered",TEXT(F361,"ddd"),"")</f>
        <v>Fri</v>
      </c>
      <c r="O361" s="8">
        <f>IF(Orders[[#This Row],[Shipping Status]]="Delivered",DATEDIF(D361,F361,"d"),"")</f>
        <v>3</v>
      </c>
      <c r="P361" s="8">
        <f t="shared" si="23"/>
        <v>28</v>
      </c>
      <c r="Q361" s="8">
        <f>IF(Orders[[#This Row],[Shipping Status]]="Delivered",P361-O361,"")</f>
        <v>25</v>
      </c>
      <c r="R361" t="str" cm="1">
        <f t="array" ref="R361">_xlfn.XLOOKUP(Orders[[#This Row],[employeeID]],Employees[[#All],[employeeID]],Employees[[#All],[employeeName]],,0)</f>
        <v>Steven Buchanan</v>
      </c>
      <c r="S361" t="str" cm="1">
        <f t="array" ref="S361">_xlfn.XLOOKUP(Orders[[#This Row],[customerID]],Customers[[#All],[customerID]],Customers[[#All],[companyName]],,0)</f>
        <v>Save-a-lot Markets</v>
      </c>
      <c r="T361" t="str" cm="1">
        <f t="array" ref="T361">_xlfn.XLOOKUP(Orders[[#This Row],[shipperID]],Shippers[[#All],[shipperID]],Shippers[[#All],[companyName]],,0)</f>
        <v>Speedy Express</v>
      </c>
      <c r="U361" t="str">
        <f>IF(ISBLANK(Orders[[#This Row],[shippedDate]]),"Pending","Delivered")</f>
        <v>Delivered</v>
      </c>
    </row>
    <row r="362" spans="1:21" x14ac:dyDescent="0.25">
      <c r="A362">
        <v>10608</v>
      </c>
      <c r="B362" t="s">
        <v>9</v>
      </c>
      <c r="C362">
        <v>4</v>
      </c>
      <c r="D362" s="1">
        <v>41843</v>
      </c>
      <c r="E362" s="1">
        <v>41871</v>
      </c>
      <c r="F362" s="1">
        <v>41852</v>
      </c>
      <c r="G362">
        <v>2</v>
      </c>
      <c r="H362">
        <v>27.79</v>
      </c>
      <c r="I362">
        <f>SUMIFS(order_details!$G$1:$G$2156,order_details!$A$1:$A$2156,orders!A362)</f>
        <v>1064</v>
      </c>
      <c r="J362">
        <f t="shared" si="20"/>
        <v>1091.79</v>
      </c>
      <c r="K362" t="str">
        <f t="shared" si="21"/>
        <v>Jul</v>
      </c>
      <c r="L362" t="str">
        <f t="shared" si="22"/>
        <v>Wed</v>
      </c>
      <c r="M362" t="str">
        <f>IF(Orders[[#This Row],[Shipping Status]]="Delivered",TEXT(F362,"mmm"),"")</f>
        <v>Aug</v>
      </c>
      <c r="N362" t="str">
        <f>IF(Orders[[#This Row],[Shipping Status]]="Delivered",TEXT(F362,"ddd"),"")</f>
        <v>Fri</v>
      </c>
      <c r="O362" s="8">
        <f>IF(Orders[[#This Row],[Shipping Status]]="Delivered",DATEDIF(D362,F362,"d"),"")</f>
        <v>9</v>
      </c>
      <c r="P362" s="8">
        <f t="shared" si="23"/>
        <v>28</v>
      </c>
      <c r="Q362" s="8">
        <f>IF(Orders[[#This Row],[Shipping Status]]="Delivered",P362-O362,"")</f>
        <v>19</v>
      </c>
      <c r="R362" t="str" cm="1">
        <f t="array" ref="R362">_xlfn.XLOOKUP(Orders[[#This Row],[employeeID]],Employees[[#All],[employeeID]],Employees[[#All],[employeeName]],,0)</f>
        <v>Margaret Peacock</v>
      </c>
      <c r="S362" t="str" cm="1">
        <f t="array" ref="S362">_xlfn.XLOOKUP(Orders[[#This Row],[customerID]],Customers[[#All],[customerID]],Customers[[#All],[companyName]],,0)</f>
        <v>Toms Spezialitäten</v>
      </c>
      <c r="T362" t="str" cm="1">
        <f t="array" ref="T362">_xlfn.XLOOKUP(Orders[[#This Row],[shipperID]],Shippers[[#All],[shipperID]],Shippers[[#All],[companyName]],,0)</f>
        <v>United Package</v>
      </c>
      <c r="U362" t="str">
        <f>IF(ISBLANK(Orders[[#This Row],[shippedDate]]),"Pending","Delivered")</f>
        <v>Delivered</v>
      </c>
    </row>
    <row r="363" spans="1:21" x14ac:dyDescent="0.25">
      <c r="A363">
        <v>10609</v>
      </c>
      <c r="B363" t="s">
        <v>49</v>
      </c>
      <c r="C363">
        <v>7</v>
      </c>
      <c r="D363" s="1">
        <v>41844</v>
      </c>
      <c r="E363" s="1">
        <v>41872</v>
      </c>
      <c r="F363" s="1">
        <v>41850</v>
      </c>
      <c r="G363">
        <v>2</v>
      </c>
      <c r="H363">
        <v>1.85</v>
      </c>
      <c r="I363">
        <f>SUMIFS(order_details!$G$1:$G$2156,order_details!$A$1:$A$2156,orders!A363)</f>
        <v>424</v>
      </c>
      <c r="J363">
        <f t="shared" si="20"/>
        <v>425.85</v>
      </c>
      <c r="K363" t="str">
        <f t="shared" si="21"/>
        <v>Jul</v>
      </c>
      <c r="L363" t="str">
        <f t="shared" si="22"/>
        <v>Thu</v>
      </c>
      <c r="M363" t="str">
        <f>IF(Orders[[#This Row],[Shipping Status]]="Delivered",TEXT(F363,"mmm"),"")</f>
        <v>Jul</v>
      </c>
      <c r="N363" t="str">
        <f>IF(Orders[[#This Row],[Shipping Status]]="Delivered",TEXT(F363,"ddd"),"")</f>
        <v>Wed</v>
      </c>
      <c r="O363" s="8">
        <f>IF(Orders[[#This Row],[Shipping Status]]="Delivered",DATEDIF(D363,F363,"d"),"")</f>
        <v>6</v>
      </c>
      <c r="P363" s="8">
        <f t="shared" si="23"/>
        <v>28</v>
      </c>
      <c r="Q363" s="8">
        <f>IF(Orders[[#This Row],[Shipping Status]]="Delivered",P363-O363,"")</f>
        <v>22</v>
      </c>
      <c r="R363" t="str" cm="1">
        <f t="array" ref="R363">_xlfn.XLOOKUP(Orders[[#This Row],[employeeID]],Employees[[#All],[employeeID]],Employees[[#All],[employeeName]],,0)</f>
        <v>Robert King</v>
      </c>
      <c r="S363" t="str" cm="1">
        <f t="array" ref="S363">_xlfn.XLOOKUP(Orders[[#This Row],[customerID]],Customers[[#All],[customerID]],Customers[[#All],[companyName]],,0)</f>
        <v>Du monde entier</v>
      </c>
      <c r="T363" t="str" cm="1">
        <f t="array" ref="T363">_xlfn.XLOOKUP(Orders[[#This Row],[shipperID]],Shippers[[#All],[shipperID]],Shippers[[#All],[companyName]],,0)</f>
        <v>United Package</v>
      </c>
      <c r="U363" t="str">
        <f>IF(ISBLANK(Orders[[#This Row],[shippedDate]]),"Pending","Delivered")</f>
        <v>Delivered</v>
      </c>
    </row>
    <row r="364" spans="1:21" x14ac:dyDescent="0.25">
      <c r="A364">
        <v>10610</v>
      </c>
      <c r="B364" t="s">
        <v>61</v>
      </c>
      <c r="C364">
        <v>8</v>
      </c>
      <c r="D364" s="1">
        <v>41845</v>
      </c>
      <c r="E364" s="1">
        <v>41873</v>
      </c>
      <c r="F364" s="1">
        <v>41857</v>
      </c>
      <c r="G364">
        <v>1</v>
      </c>
      <c r="H364">
        <v>26.78</v>
      </c>
      <c r="I364">
        <f>SUMIFS(order_details!$G$1:$G$2156,order_details!$A$1:$A$2156,orders!A364)</f>
        <v>299.25</v>
      </c>
      <c r="J364">
        <f t="shared" si="20"/>
        <v>326.02999999999997</v>
      </c>
      <c r="K364" t="str">
        <f t="shared" si="21"/>
        <v>Jul</v>
      </c>
      <c r="L364" t="str">
        <f t="shared" si="22"/>
        <v>Fri</v>
      </c>
      <c r="M364" t="str">
        <f>IF(Orders[[#This Row],[Shipping Status]]="Delivered",TEXT(F364,"mmm"),"")</f>
        <v>Aug</v>
      </c>
      <c r="N364" t="str">
        <f>IF(Orders[[#This Row],[Shipping Status]]="Delivered",TEXT(F364,"ddd"),"")</f>
        <v>Wed</v>
      </c>
      <c r="O364" s="8">
        <f>IF(Orders[[#This Row],[Shipping Status]]="Delivered",DATEDIF(D364,F364,"d"),"")</f>
        <v>12</v>
      </c>
      <c r="P364" s="8">
        <f t="shared" si="23"/>
        <v>28</v>
      </c>
      <c r="Q364" s="8">
        <f>IF(Orders[[#This Row],[Shipping Status]]="Delivered",P364-O364,"")</f>
        <v>16</v>
      </c>
      <c r="R364" t="str" cm="1">
        <f t="array" ref="R364">_xlfn.XLOOKUP(Orders[[#This Row],[employeeID]],Employees[[#All],[employeeID]],Employees[[#All],[employeeName]],,0)</f>
        <v>Laura Callahan</v>
      </c>
      <c r="S364" t="str" cm="1">
        <f t="array" ref="S364">_xlfn.XLOOKUP(Orders[[#This Row],[customerID]],Customers[[#All],[customerID]],Customers[[#All],[companyName]],,0)</f>
        <v>La maison d'Asie</v>
      </c>
      <c r="T364" t="str" cm="1">
        <f t="array" ref="T364">_xlfn.XLOOKUP(Orders[[#This Row],[shipperID]],Shippers[[#All],[shipperID]],Shippers[[#All],[companyName]],,0)</f>
        <v>Speedy Express</v>
      </c>
      <c r="U364" t="str">
        <f>IF(ISBLANK(Orders[[#This Row],[shippedDate]]),"Pending","Delivered")</f>
        <v>Delivered</v>
      </c>
    </row>
    <row r="365" spans="1:21" x14ac:dyDescent="0.25">
      <c r="A365">
        <v>10611</v>
      </c>
      <c r="B365" t="s">
        <v>71</v>
      </c>
      <c r="C365">
        <v>6</v>
      </c>
      <c r="D365" s="1">
        <v>41845</v>
      </c>
      <c r="E365" s="1">
        <v>41873</v>
      </c>
      <c r="F365" s="1">
        <v>41852</v>
      </c>
      <c r="G365">
        <v>2</v>
      </c>
      <c r="H365">
        <v>80.650000000000006</v>
      </c>
      <c r="I365">
        <f>SUMIFS(order_details!$G$1:$G$2156,order_details!$A$1:$A$2156,orders!A365)</f>
        <v>808</v>
      </c>
      <c r="J365">
        <f t="shared" si="20"/>
        <v>888.65</v>
      </c>
      <c r="K365" t="str">
        <f t="shared" si="21"/>
        <v>Jul</v>
      </c>
      <c r="L365" t="str">
        <f t="shared" si="22"/>
        <v>Fri</v>
      </c>
      <c r="M365" t="str">
        <f>IF(Orders[[#This Row],[Shipping Status]]="Delivered",TEXT(F365,"mmm"),"")</f>
        <v>Aug</v>
      </c>
      <c r="N365" t="str">
        <f>IF(Orders[[#This Row],[Shipping Status]]="Delivered",TEXT(F365,"ddd"),"")</f>
        <v>Fri</v>
      </c>
      <c r="O365" s="8">
        <f>IF(Orders[[#This Row],[Shipping Status]]="Delivered",DATEDIF(D365,F365,"d"),"")</f>
        <v>7</v>
      </c>
      <c r="P365" s="8">
        <f t="shared" si="23"/>
        <v>28</v>
      </c>
      <c r="Q365" s="8">
        <f>IF(Orders[[#This Row],[Shipping Status]]="Delivered",P365-O365,"")</f>
        <v>21</v>
      </c>
      <c r="R365" t="str" cm="1">
        <f t="array" ref="R365">_xlfn.XLOOKUP(Orders[[#This Row],[employeeID]],Employees[[#All],[employeeID]],Employees[[#All],[employeeName]],,0)</f>
        <v>Michael Suyama</v>
      </c>
      <c r="S365" t="str" cm="1">
        <f t="array" ref="S365">_xlfn.XLOOKUP(Orders[[#This Row],[customerID]],Customers[[#All],[customerID]],Customers[[#All],[companyName]],,0)</f>
        <v>Wolski  Zajazd</v>
      </c>
      <c r="T365" t="str" cm="1">
        <f t="array" ref="T365">_xlfn.XLOOKUP(Orders[[#This Row],[shipperID]],Shippers[[#All],[shipperID]],Shippers[[#All],[companyName]],,0)</f>
        <v>United Package</v>
      </c>
      <c r="U365" t="str">
        <f>IF(ISBLANK(Orders[[#This Row],[shippedDate]]),"Pending","Delivered")</f>
        <v>Delivered</v>
      </c>
    </row>
    <row r="366" spans="1:21" x14ac:dyDescent="0.25">
      <c r="A366">
        <v>10612</v>
      </c>
      <c r="B366" t="s">
        <v>53</v>
      </c>
      <c r="C366">
        <v>1</v>
      </c>
      <c r="D366" s="1">
        <v>41848</v>
      </c>
      <c r="E366" s="1">
        <v>41876</v>
      </c>
      <c r="F366" s="1">
        <v>41852</v>
      </c>
      <c r="G366">
        <v>2</v>
      </c>
      <c r="H366">
        <v>544.08000000000004</v>
      </c>
      <c r="I366">
        <f>SUMIFS(order_details!$G$1:$G$2156,order_details!$A$1:$A$2156,orders!A366)</f>
        <v>6375</v>
      </c>
      <c r="J366">
        <f t="shared" si="20"/>
        <v>6919.08</v>
      </c>
      <c r="K366" t="str">
        <f t="shared" si="21"/>
        <v>Jul</v>
      </c>
      <c r="L366" t="str">
        <f t="shared" si="22"/>
        <v>Mon</v>
      </c>
      <c r="M366" t="str">
        <f>IF(Orders[[#This Row],[Shipping Status]]="Delivered",TEXT(F366,"mmm"),"")</f>
        <v>Aug</v>
      </c>
      <c r="N366" t="str">
        <f>IF(Orders[[#This Row],[Shipping Status]]="Delivered",TEXT(F366,"ddd"),"")</f>
        <v>Fri</v>
      </c>
      <c r="O366" s="8">
        <f>IF(Orders[[#This Row],[Shipping Status]]="Delivered",DATEDIF(D366,F366,"d"),"")</f>
        <v>4</v>
      </c>
      <c r="P366" s="8">
        <f t="shared" si="23"/>
        <v>28</v>
      </c>
      <c r="Q366" s="8">
        <f>IF(Orders[[#This Row],[Shipping Status]]="Delivered",P366-O366,"")</f>
        <v>24</v>
      </c>
      <c r="R366" t="str" cm="1">
        <f t="array" ref="R366">_xlfn.XLOOKUP(Orders[[#This Row],[employeeID]],Employees[[#All],[employeeID]],Employees[[#All],[employeeName]],,0)</f>
        <v>Nancy Davolio</v>
      </c>
      <c r="S366" t="str" cm="1">
        <f t="array" ref="S366">_xlfn.XLOOKUP(Orders[[#This Row],[customerID]],Customers[[#All],[customerID]],Customers[[#All],[companyName]],,0)</f>
        <v>Save-a-lot Markets</v>
      </c>
      <c r="T366" t="str" cm="1">
        <f t="array" ref="T366">_xlfn.XLOOKUP(Orders[[#This Row],[shipperID]],Shippers[[#All],[shipperID]],Shippers[[#All],[companyName]],,0)</f>
        <v>United Package</v>
      </c>
      <c r="U366" t="str">
        <f>IF(ISBLANK(Orders[[#This Row],[shippedDate]]),"Pending","Delivered")</f>
        <v>Delivered</v>
      </c>
    </row>
    <row r="367" spans="1:21" x14ac:dyDescent="0.25">
      <c r="A367">
        <v>10613</v>
      </c>
      <c r="B367" t="s">
        <v>16</v>
      </c>
      <c r="C367">
        <v>4</v>
      </c>
      <c r="D367" s="1">
        <v>41849</v>
      </c>
      <c r="E367" s="1">
        <v>41877</v>
      </c>
      <c r="F367" s="1">
        <v>41852</v>
      </c>
      <c r="G367">
        <v>2</v>
      </c>
      <c r="H367">
        <v>8.11</v>
      </c>
      <c r="I367">
        <f>SUMIFS(order_details!$G$1:$G$2156,order_details!$A$1:$A$2156,orders!A367)</f>
        <v>353.2</v>
      </c>
      <c r="J367">
        <f t="shared" si="20"/>
        <v>361.31</v>
      </c>
      <c r="K367" t="str">
        <f t="shared" si="21"/>
        <v>Jul</v>
      </c>
      <c r="L367" t="str">
        <f t="shared" si="22"/>
        <v>Tue</v>
      </c>
      <c r="M367" t="str">
        <f>IF(Orders[[#This Row],[Shipping Status]]="Delivered",TEXT(F367,"mmm"),"")</f>
        <v>Aug</v>
      </c>
      <c r="N367" t="str">
        <f>IF(Orders[[#This Row],[Shipping Status]]="Delivered",TEXT(F367,"ddd"),"")</f>
        <v>Fri</v>
      </c>
      <c r="O367" s="8">
        <f>IF(Orders[[#This Row],[Shipping Status]]="Delivered",DATEDIF(D367,F367,"d"),"")</f>
        <v>3</v>
      </c>
      <c r="P367" s="8">
        <f t="shared" si="23"/>
        <v>28</v>
      </c>
      <c r="Q367" s="8">
        <f>IF(Orders[[#This Row],[Shipping Status]]="Delivered",P367-O367,"")</f>
        <v>25</v>
      </c>
      <c r="R367" t="str" cm="1">
        <f t="array" ref="R367">_xlfn.XLOOKUP(Orders[[#This Row],[employeeID]],Employees[[#All],[employeeID]],Employees[[#All],[employeeName]],,0)</f>
        <v>Margaret Peacock</v>
      </c>
      <c r="S367" t="str" cm="1">
        <f t="array" ref="S367">_xlfn.XLOOKUP(Orders[[#This Row],[customerID]],Customers[[#All],[customerID]],Customers[[#All],[companyName]],,0)</f>
        <v>HILARION-Abastos</v>
      </c>
      <c r="T367" t="str" cm="1">
        <f t="array" ref="T367">_xlfn.XLOOKUP(Orders[[#This Row],[shipperID]],Shippers[[#All],[shipperID]],Shippers[[#All],[companyName]],,0)</f>
        <v>United Package</v>
      </c>
      <c r="U367" t="str">
        <f>IF(ISBLANK(Orders[[#This Row],[shippedDate]]),"Pending","Delivered")</f>
        <v>Delivered</v>
      </c>
    </row>
    <row r="368" spans="1:21" x14ac:dyDescent="0.25">
      <c r="A368">
        <v>10614</v>
      </c>
      <c r="B368" t="s">
        <v>84</v>
      </c>
      <c r="C368">
        <v>8</v>
      </c>
      <c r="D368" s="1">
        <v>41849</v>
      </c>
      <c r="E368" s="1">
        <v>41877</v>
      </c>
      <c r="F368" s="1">
        <v>41852</v>
      </c>
      <c r="G368">
        <v>3</v>
      </c>
      <c r="H368">
        <v>1.93</v>
      </c>
      <c r="I368">
        <f>SUMIFS(order_details!$G$1:$G$2156,order_details!$A$1:$A$2156,orders!A368)</f>
        <v>464</v>
      </c>
      <c r="J368">
        <f t="shared" si="20"/>
        <v>465.93</v>
      </c>
      <c r="K368" t="str">
        <f t="shared" si="21"/>
        <v>Jul</v>
      </c>
      <c r="L368" t="str">
        <f t="shared" si="22"/>
        <v>Tue</v>
      </c>
      <c r="M368" t="str">
        <f>IF(Orders[[#This Row],[Shipping Status]]="Delivered",TEXT(F368,"mmm"),"")</f>
        <v>Aug</v>
      </c>
      <c r="N368" t="str">
        <f>IF(Orders[[#This Row],[Shipping Status]]="Delivered",TEXT(F368,"ddd"),"")</f>
        <v>Fri</v>
      </c>
      <c r="O368" s="8">
        <f>IF(Orders[[#This Row],[Shipping Status]]="Delivered",DATEDIF(D368,F368,"d"),"")</f>
        <v>3</v>
      </c>
      <c r="P368" s="8">
        <f t="shared" si="23"/>
        <v>28</v>
      </c>
      <c r="Q368" s="8">
        <f>IF(Orders[[#This Row],[Shipping Status]]="Delivered",P368-O368,"")</f>
        <v>25</v>
      </c>
      <c r="R368" t="str" cm="1">
        <f t="array" ref="R368">_xlfn.XLOOKUP(Orders[[#This Row],[employeeID]],Employees[[#All],[employeeID]],Employees[[#All],[employeeName]],,0)</f>
        <v>Laura Callahan</v>
      </c>
      <c r="S368" t="str" cm="1">
        <f t="array" ref="S368">_xlfn.XLOOKUP(Orders[[#This Row],[customerID]],Customers[[#All],[customerID]],Customers[[#All],[companyName]],,0)</f>
        <v>Blauer See Delikatessen</v>
      </c>
      <c r="T368" t="str" cm="1">
        <f t="array" ref="T368">_xlfn.XLOOKUP(Orders[[#This Row],[shipperID]],Shippers[[#All],[shipperID]],Shippers[[#All],[companyName]],,0)</f>
        <v>Federal Shipping</v>
      </c>
      <c r="U368" t="str">
        <f>IF(ISBLANK(Orders[[#This Row],[shippedDate]]),"Pending","Delivered")</f>
        <v>Delivered</v>
      </c>
    </row>
    <row r="369" spans="1:21" x14ac:dyDescent="0.25">
      <c r="A369">
        <v>10615</v>
      </c>
      <c r="B369" t="s">
        <v>91</v>
      </c>
      <c r="C369">
        <v>2</v>
      </c>
      <c r="D369" s="1">
        <v>41850</v>
      </c>
      <c r="E369" s="1">
        <v>41878</v>
      </c>
      <c r="F369" s="1">
        <v>41857</v>
      </c>
      <c r="G369">
        <v>3</v>
      </c>
      <c r="H369">
        <v>0.75</v>
      </c>
      <c r="I369">
        <f>SUMIFS(order_details!$G$1:$G$2156,order_details!$A$1:$A$2156,orders!A369)</f>
        <v>120</v>
      </c>
      <c r="J369">
        <f t="shared" si="20"/>
        <v>120.75</v>
      </c>
      <c r="K369" t="str">
        <f t="shared" si="21"/>
        <v>Jul</v>
      </c>
      <c r="L369" t="str">
        <f t="shared" si="22"/>
        <v>Wed</v>
      </c>
      <c r="M369" t="str">
        <f>IF(Orders[[#This Row],[Shipping Status]]="Delivered",TEXT(F369,"mmm"),"")</f>
        <v>Aug</v>
      </c>
      <c r="N369" t="str">
        <f>IF(Orders[[#This Row],[Shipping Status]]="Delivered",TEXT(F369,"ddd"),"")</f>
        <v>Wed</v>
      </c>
      <c r="O369" s="8">
        <f>IF(Orders[[#This Row],[Shipping Status]]="Delivered",DATEDIF(D369,F369,"d"),"")</f>
        <v>7</v>
      </c>
      <c r="P369" s="8">
        <f t="shared" si="23"/>
        <v>28</v>
      </c>
      <c r="Q369" s="8">
        <f>IF(Orders[[#This Row],[Shipping Status]]="Delivered",P369-O369,"")</f>
        <v>21</v>
      </c>
      <c r="R369" t="str" cm="1">
        <f t="array" ref="R369">_xlfn.XLOOKUP(Orders[[#This Row],[employeeID]],Employees[[#All],[employeeID]],Employees[[#All],[employeeName]],,0)</f>
        <v>Andrew Fuller</v>
      </c>
      <c r="S369" t="str" cm="1">
        <f t="array" ref="S369">_xlfn.XLOOKUP(Orders[[#This Row],[customerID]],Customers[[#All],[customerID]],Customers[[#All],[companyName]],,0)</f>
        <v>Wilman Kala</v>
      </c>
      <c r="T369" t="str" cm="1">
        <f t="array" ref="T369">_xlfn.XLOOKUP(Orders[[#This Row],[shipperID]],Shippers[[#All],[shipperID]],Shippers[[#All],[companyName]],,0)</f>
        <v>Federal Shipping</v>
      </c>
      <c r="U369" t="str">
        <f>IF(ISBLANK(Orders[[#This Row],[shippedDate]]),"Pending","Delivered")</f>
        <v>Delivered</v>
      </c>
    </row>
    <row r="370" spans="1:21" x14ac:dyDescent="0.25">
      <c r="A370">
        <v>10616</v>
      </c>
      <c r="B370" t="s">
        <v>87</v>
      </c>
      <c r="C370">
        <v>1</v>
      </c>
      <c r="D370" s="1">
        <v>41851</v>
      </c>
      <c r="E370" s="1">
        <v>41879</v>
      </c>
      <c r="F370" s="1">
        <v>41856</v>
      </c>
      <c r="G370">
        <v>2</v>
      </c>
      <c r="H370">
        <v>116.53</v>
      </c>
      <c r="I370">
        <f>SUMIFS(order_details!$G$1:$G$2156,order_details!$A$1:$A$2156,orders!A370)</f>
        <v>4807</v>
      </c>
      <c r="J370">
        <f t="shared" si="20"/>
        <v>4923.53</v>
      </c>
      <c r="K370" t="str">
        <f t="shared" si="21"/>
        <v>Jul</v>
      </c>
      <c r="L370" t="str">
        <f t="shared" si="22"/>
        <v>Thu</v>
      </c>
      <c r="M370" t="str">
        <f>IF(Orders[[#This Row],[Shipping Status]]="Delivered",TEXT(F370,"mmm"),"")</f>
        <v>Aug</v>
      </c>
      <c r="N370" t="str">
        <f>IF(Orders[[#This Row],[Shipping Status]]="Delivered",TEXT(F370,"ddd"),"")</f>
        <v>Tue</v>
      </c>
      <c r="O370" s="8">
        <f>IF(Orders[[#This Row],[Shipping Status]]="Delivered",DATEDIF(D370,F370,"d"),"")</f>
        <v>5</v>
      </c>
      <c r="P370" s="8">
        <f t="shared" si="23"/>
        <v>28</v>
      </c>
      <c r="Q370" s="8">
        <f>IF(Orders[[#This Row],[Shipping Status]]="Delivered",P370-O370,"")</f>
        <v>23</v>
      </c>
      <c r="R370" t="str" cm="1">
        <f t="array" ref="R370">_xlfn.XLOOKUP(Orders[[#This Row],[employeeID]],Employees[[#All],[employeeID]],Employees[[#All],[employeeName]],,0)</f>
        <v>Nancy Davolio</v>
      </c>
      <c r="S370" t="str" cm="1">
        <f t="array" ref="S370">_xlfn.XLOOKUP(Orders[[#This Row],[customerID]],Customers[[#All],[customerID]],Customers[[#All],[companyName]],,0)</f>
        <v>Great Lakes Food Market</v>
      </c>
      <c r="T370" t="str" cm="1">
        <f t="array" ref="T370">_xlfn.XLOOKUP(Orders[[#This Row],[shipperID]],Shippers[[#All],[shipperID]],Shippers[[#All],[companyName]],,0)</f>
        <v>United Package</v>
      </c>
      <c r="U370" t="str">
        <f>IF(ISBLANK(Orders[[#This Row],[shippedDate]]),"Pending","Delivered")</f>
        <v>Delivered</v>
      </c>
    </row>
    <row r="371" spans="1:21" x14ac:dyDescent="0.25">
      <c r="A371">
        <v>10617</v>
      </c>
      <c r="B371" t="s">
        <v>87</v>
      </c>
      <c r="C371">
        <v>4</v>
      </c>
      <c r="D371" s="1">
        <v>41851</v>
      </c>
      <c r="E371" s="1">
        <v>41879</v>
      </c>
      <c r="F371" s="1">
        <v>41855</v>
      </c>
      <c r="G371">
        <v>2</v>
      </c>
      <c r="H371">
        <v>18.53</v>
      </c>
      <c r="I371">
        <f>SUMIFS(order_details!$G$1:$G$2156,order_details!$A$1:$A$2156,orders!A371)</f>
        <v>1402.5</v>
      </c>
      <c r="J371">
        <f t="shared" si="20"/>
        <v>1421.03</v>
      </c>
      <c r="K371" t="str">
        <f t="shared" si="21"/>
        <v>Jul</v>
      </c>
      <c r="L371" t="str">
        <f t="shared" si="22"/>
        <v>Thu</v>
      </c>
      <c r="M371" t="str">
        <f>IF(Orders[[#This Row],[Shipping Status]]="Delivered",TEXT(F371,"mmm"),"")</f>
        <v>Aug</v>
      </c>
      <c r="N371" t="str">
        <f>IF(Orders[[#This Row],[Shipping Status]]="Delivered",TEXT(F371,"ddd"),"")</f>
        <v>Mon</v>
      </c>
      <c r="O371" s="8">
        <f>IF(Orders[[#This Row],[Shipping Status]]="Delivered",DATEDIF(D371,F371,"d"),"")</f>
        <v>4</v>
      </c>
      <c r="P371" s="8">
        <f t="shared" si="23"/>
        <v>28</v>
      </c>
      <c r="Q371" s="8">
        <f>IF(Orders[[#This Row],[Shipping Status]]="Delivered",P371-O371,"")</f>
        <v>24</v>
      </c>
      <c r="R371" t="str" cm="1">
        <f t="array" ref="R371">_xlfn.XLOOKUP(Orders[[#This Row],[employeeID]],Employees[[#All],[employeeID]],Employees[[#All],[employeeName]],,0)</f>
        <v>Margaret Peacock</v>
      </c>
      <c r="S371" t="str" cm="1">
        <f t="array" ref="S371">_xlfn.XLOOKUP(Orders[[#This Row],[customerID]],Customers[[#All],[customerID]],Customers[[#All],[companyName]],,0)</f>
        <v>Great Lakes Food Market</v>
      </c>
      <c r="T371" t="str" cm="1">
        <f t="array" ref="T371">_xlfn.XLOOKUP(Orders[[#This Row],[shipperID]],Shippers[[#All],[shipperID]],Shippers[[#All],[companyName]],,0)</f>
        <v>United Package</v>
      </c>
      <c r="U371" t="str">
        <f>IF(ISBLANK(Orders[[#This Row],[shippedDate]]),"Pending","Delivered")</f>
        <v>Delivered</v>
      </c>
    </row>
    <row r="372" spans="1:21" x14ac:dyDescent="0.25">
      <c r="A372">
        <v>10618</v>
      </c>
      <c r="B372" t="s">
        <v>57</v>
      </c>
      <c r="C372">
        <v>1</v>
      </c>
      <c r="D372" s="1">
        <v>41852</v>
      </c>
      <c r="E372" s="1">
        <v>41894</v>
      </c>
      <c r="F372" s="1">
        <v>41859</v>
      </c>
      <c r="G372">
        <v>1</v>
      </c>
      <c r="H372">
        <v>154.68</v>
      </c>
      <c r="I372">
        <f>SUMIFS(order_details!$G$1:$G$2156,order_details!$A$1:$A$2156,orders!A372)</f>
        <v>2697.5</v>
      </c>
      <c r="J372">
        <f t="shared" si="20"/>
        <v>2852.18</v>
      </c>
      <c r="K372" t="str">
        <f t="shared" si="21"/>
        <v>Aug</v>
      </c>
      <c r="L372" t="str">
        <f t="shared" si="22"/>
        <v>Fri</v>
      </c>
      <c r="M372" t="str">
        <f>IF(Orders[[#This Row],[Shipping Status]]="Delivered",TEXT(F372,"mmm"),"")</f>
        <v>Aug</v>
      </c>
      <c r="N372" t="str">
        <f>IF(Orders[[#This Row],[Shipping Status]]="Delivered",TEXT(F372,"ddd"),"")</f>
        <v>Fri</v>
      </c>
      <c r="O372" s="8">
        <f>IF(Orders[[#This Row],[Shipping Status]]="Delivered",DATEDIF(D372,F372,"d"),"")</f>
        <v>7</v>
      </c>
      <c r="P372" s="8">
        <f t="shared" si="23"/>
        <v>42</v>
      </c>
      <c r="Q372" s="8">
        <f>IF(Orders[[#This Row],[Shipping Status]]="Delivered",P372-O372,"")</f>
        <v>35</v>
      </c>
      <c r="R372" t="str" cm="1">
        <f t="array" ref="R372">_xlfn.XLOOKUP(Orders[[#This Row],[employeeID]],Employees[[#All],[employeeID]],Employees[[#All],[employeeName]],,0)</f>
        <v>Nancy Davolio</v>
      </c>
      <c r="S372" t="str" cm="1">
        <f t="array" ref="S372">_xlfn.XLOOKUP(Orders[[#This Row],[customerID]],Customers[[#All],[customerID]],Customers[[#All],[companyName]],,0)</f>
        <v>Mère Paillarde</v>
      </c>
      <c r="T372" t="str" cm="1">
        <f t="array" ref="T372">_xlfn.XLOOKUP(Orders[[#This Row],[shipperID]],Shippers[[#All],[shipperID]],Shippers[[#All],[companyName]],,0)</f>
        <v>Speedy Express</v>
      </c>
      <c r="U372" t="str">
        <f>IF(ISBLANK(Orders[[#This Row],[shippedDate]]),"Pending","Delivered")</f>
        <v>Delivered</v>
      </c>
    </row>
    <row r="373" spans="1:21" x14ac:dyDescent="0.25">
      <c r="A373">
        <v>10619</v>
      </c>
      <c r="B373" t="s">
        <v>57</v>
      </c>
      <c r="C373">
        <v>3</v>
      </c>
      <c r="D373" s="1">
        <v>41855</v>
      </c>
      <c r="E373" s="1">
        <v>41883</v>
      </c>
      <c r="F373" s="1">
        <v>41858</v>
      </c>
      <c r="G373">
        <v>3</v>
      </c>
      <c r="H373">
        <v>91.05</v>
      </c>
      <c r="I373">
        <f>SUMIFS(order_details!$G$1:$G$2156,order_details!$A$1:$A$2156,orders!A373)</f>
        <v>1260</v>
      </c>
      <c r="J373">
        <f t="shared" si="20"/>
        <v>1351.05</v>
      </c>
      <c r="K373" t="str">
        <f t="shared" si="21"/>
        <v>Aug</v>
      </c>
      <c r="L373" t="str">
        <f t="shared" si="22"/>
        <v>Mon</v>
      </c>
      <c r="M373" t="str">
        <f>IF(Orders[[#This Row],[Shipping Status]]="Delivered",TEXT(F373,"mmm"),"")</f>
        <v>Aug</v>
      </c>
      <c r="N373" t="str">
        <f>IF(Orders[[#This Row],[Shipping Status]]="Delivered",TEXT(F373,"ddd"),"")</f>
        <v>Thu</v>
      </c>
      <c r="O373" s="8">
        <f>IF(Orders[[#This Row],[Shipping Status]]="Delivered",DATEDIF(D373,F373,"d"),"")</f>
        <v>3</v>
      </c>
      <c r="P373" s="8">
        <f t="shared" si="23"/>
        <v>28</v>
      </c>
      <c r="Q373" s="8">
        <f>IF(Orders[[#This Row],[Shipping Status]]="Delivered",P373-O373,"")</f>
        <v>25</v>
      </c>
      <c r="R373" t="str" cm="1">
        <f t="array" ref="R373">_xlfn.XLOOKUP(Orders[[#This Row],[employeeID]],Employees[[#All],[employeeID]],Employees[[#All],[employeeName]],,0)</f>
        <v>Janet Leverling</v>
      </c>
      <c r="S373" t="str" cm="1">
        <f t="array" ref="S373">_xlfn.XLOOKUP(Orders[[#This Row],[customerID]],Customers[[#All],[customerID]],Customers[[#All],[companyName]],,0)</f>
        <v>Mère Paillarde</v>
      </c>
      <c r="T373" t="str" cm="1">
        <f t="array" ref="T373">_xlfn.XLOOKUP(Orders[[#This Row],[shipperID]],Shippers[[#All],[shipperID]],Shippers[[#All],[companyName]],,0)</f>
        <v>Federal Shipping</v>
      </c>
      <c r="U373" t="str">
        <f>IF(ISBLANK(Orders[[#This Row],[shippedDate]]),"Pending","Delivered")</f>
        <v>Delivered</v>
      </c>
    </row>
    <row r="374" spans="1:21" x14ac:dyDescent="0.25">
      <c r="A374">
        <v>10620</v>
      </c>
      <c r="B374" t="s">
        <v>83</v>
      </c>
      <c r="C374">
        <v>2</v>
      </c>
      <c r="D374" s="1">
        <v>41856</v>
      </c>
      <c r="E374" s="1">
        <v>41884</v>
      </c>
      <c r="F374" s="1">
        <v>41865</v>
      </c>
      <c r="G374">
        <v>3</v>
      </c>
      <c r="H374">
        <v>0.94</v>
      </c>
      <c r="I374">
        <f>SUMIFS(order_details!$G$1:$G$2156,order_details!$A$1:$A$2156,orders!A374)</f>
        <v>57.5</v>
      </c>
      <c r="J374">
        <f t="shared" si="20"/>
        <v>58.44</v>
      </c>
      <c r="K374" t="str">
        <f t="shared" si="21"/>
        <v>Aug</v>
      </c>
      <c r="L374" t="str">
        <f t="shared" si="22"/>
        <v>Tue</v>
      </c>
      <c r="M374" t="str">
        <f>IF(Orders[[#This Row],[Shipping Status]]="Delivered",TEXT(F374,"mmm"),"")</f>
        <v>Aug</v>
      </c>
      <c r="N374" t="str">
        <f>IF(Orders[[#This Row],[Shipping Status]]="Delivered",TEXT(F374,"ddd"),"")</f>
        <v>Thu</v>
      </c>
      <c r="O374" s="8">
        <f>IF(Orders[[#This Row],[Shipping Status]]="Delivered",DATEDIF(D374,F374,"d"),"")</f>
        <v>9</v>
      </c>
      <c r="P374" s="8">
        <f t="shared" si="23"/>
        <v>28</v>
      </c>
      <c r="Q374" s="8">
        <f>IF(Orders[[#This Row],[Shipping Status]]="Delivered",P374-O374,"")</f>
        <v>19</v>
      </c>
      <c r="R374" t="str" cm="1">
        <f t="array" ref="R374">_xlfn.XLOOKUP(Orders[[#This Row],[employeeID]],Employees[[#All],[employeeID]],Employees[[#All],[employeeName]],,0)</f>
        <v>Andrew Fuller</v>
      </c>
      <c r="S374" t="str" cm="1">
        <f t="array" ref="S374">_xlfn.XLOOKUP(Orders[[#This Row],[customerID]],Customers[[#All],[customerID]],Customers[[#All],[companyName]],,0)</f>
        <v>Laughing Bacchus Wine Cellars</v>
      </c>
      <c r="T374" t="str" cm="1">
        <f t="array" ref="T374">_xlfn.XLOOKUP(Orders[[#This Row],[shipperID]],Shippers[[#All],[shipperID]],Shippers[[#All],[companyName]],,0)</f>
        <v>Federal Shipping</v>
      </c>
      <c r="U374" t="str">
        <f>IF(ISBLANK(Orders[[#This Row],[shippedDate]]),"Pending","Delivered")</f>
        <v>Delivered</v>
      </c>
    </row>
    <row r="375" spans="1:21" x14ac:dyDescent="0.25">
      <c r="A375">
        <v>10621</v>
      </c>
      <c r="B375" t="s">
        <v>50</v>
      </c>
      <c r="C375">
        <v>4</v>
      </c>
      <c r="D375" s="1">
        <v>41856</v>
      </c>
      <c r="E375" s="1">
        <v>41884</v>
      </c>
      <c r="F375" s="1">
        <v>41862</v>
      </c>
      <c r="G375">
        <v>2</v>
      </c>
      <c r="H375">
        <v>23.73</v>
      </c>
      <c r="I375">
        <f>SUMIFS(order_details!$G$1:$G$2156,order_details!$A$1:$A$2156,orders!A375)</f>
        <v>758.5</v>
      </c>
      <c r="J375">
        <f t="shared" si="20"/>
        <v>782.23</v>
      </c>
      <c r="K375" t="str">
        <f t="shared" si="21"/>
        <v>Aug</v>
      </c>
      <c r="L375" t="str">
        <f t="shared" si="22"/>
        <v>Tue</v>
      </c>
      <c r="M375" t="str">
        <f>IF(Orders[[#This Row],[Shipping Status]]="Delivered",TEXT(F375,"mmm"),"")</f>
        <v>Aug</v>
      </c>
      <c r="N375" t="str">
        <f>IF(Orders[[#This Row],[Shipping Status]]="Delivered",TEXT(F375,"ddd"),"")</f>
        <v>Mon</v>
      </c>
      <c r="O375" s="8">
        <f>IF(Orders[[#This Row],[Shipping Status]]="Delivered",DATEDIF(D375,F375,"d"),"")</f>
        <v>6</v>
      </c>
      <c r="P375" s="8">
        <f t="shared" si="23"/>
        <v>28</v>
      </c>
      <c r="Q375" s="8">
        <f>IF(Orders[[#This Row],[Shipping Status]]="Delivered",P375-O375,"")</f>
        <v>22</v>
      </c>
      <c r="R375" t="str" cm="1">
        <f t="array" ref="R375">_xlfn.XLOOKUP(Orders[[#This Row],[employeeID]],Employees[[#All],[employeeID]],Employees[[#All],[employeeName]],,0)</f>
        <v>Margaret Peacock</v>
      </c>
      <c r="S375" t="str" cm="1">
        <f t="array" ref="S375">_xlfn.XLOOKUP(Orders[[#This Row],[customerID]],Customers[[#All],[customerID]],Customers[[#All],[companyName]],,0)</f>
        <v>Island Trading</v>
      </c>
      <c r="T375" t="str" cm="1">
        <f t="array" ref="T375">_xlfn.XLOOKUP(Orders[[#This Row],[shipperID]],Shippers[[#All],[shipperID]],Shippers[[#All],[companyName]],,0)</f>
        <v>United Package</v>
      </c>
      <c r="U375" t="str">
        <f>IF(ISBLANK(Orders[[#This Row],[shippedDate]]),"Pending","Delivered")</f>
        <v>Delivered</v>
      </c>
    </row>
    <row r="376" spans="1:21" x14ac:dyDescent="0.25">
      <c r="A376">
        <v>10622</v>
      </c>
      <c r="B376" t="s">
        <v>37</v>
      </c>
      <c r="C376">
        <v>4</v>
      </c>
      <c r="D376" s="1">
        <v>41857</v>
      </c>
      <c r="E376" s="1">
        <v>41885</v>
      </c>
      <c r="F376" s="1">
        <v>41862</v>
      </c>
      <c r="G376">
        <v>3</v>
      </c>
      <c r="H376">
        <v>50.97</v>
      </c>
      <c r="I376">
        <f>SUMIFS(order_details!$G$1:$G$2156,order_details!$A$1:$A$2156,orders!A376)</f>
        <v>560</v>
      </c>
      <c r="J376">
        <f t="shared" si="20"/>
        <v>610.97</v>
      </c>
      <c r="K376" t="str">
        <f t="shared" si="21"/>
        <v>Aug</v>
      </c>
      <c r="L376" t="str">
        <f t="shared" si="22"/>
        <v>Wed</v>
      </c>
      <c r="M376" t="str">
        <f>IF(Orders[[#This Row],[Shipping Status]]="Delivered",TEXT(F376,"mmm"),"")</f>
        <v>Aug</v>
      </c>
      <c r="N376" t="str">
        <f>IF(Orders[[#This Row],[Shipping Status]]="Delivered",TEXT(F376,"ddd"),"")</f>
        <v>Mon</v>
      </c>
      <c r="O376" s="8">
        <f>IF(Orders[[#This Row],[Shipping Status]]="Delivered",DATEDIF(D376,F376,"d"),"")</f>
        <v>5</v>
      </c>
      <c r="P376" s="8">
        <f t="shared" si="23"/>
        <v>28</v>
      </c>
      <c r="Q376" s="8">
        <f>IF(Orders[[#This Row],[Shipping Status]]="Delivered",P376-O376,"")</f>
        <v>23</v>
      </c>
      <c r="R376" t="str" cm="1">
        <f t="array" ref="R376">_xlfn.XLOOKUP(Orders[[#This Row],[employeeID]],Employees[[#All],[employeeID]],Employees[[#All],[employeeName]],,0)</f>
        <v>Margaret Peacock</v>
      </c>
      <c r="S376" t="str" cm="1">
        <f t="array" ref="S376">_xlfn.XLOOKUP(Orders[[#This Row],[customerID]],Customers[[#All],[customerID]],Customers[[#All],[companyName]],,0)</f>
        <v>Ricardo Adocicados</v>
      </c>
      <c r="T376" t="str" cm="1">
        <f t="array" ref="T376">_xlfn.XLOOKUP(Orders[[#This Row],[shipperID]],Shippers[[#All],[shipperID]],Shippers[[#All],[companyName]],,0)</f>
        <v>Federal Shipping</v>
      </c>
      <c r="U376" t="str">
        <f>IF(ISBLANK(Orders[[#This Row],[shippedDate]]),"Pending","Delivered")</f>
        <v>Delivered</v>
      </c>
    </row>
    <row r="377" spans="1:21" x14ac:dyDescent="0.25">
      <c r="A377">
        <v>10623</v>
      </c>
      <c r="B377" t="s">
        <v>25</v>
      </c>
      <c r="C377">
        <v>8</v>
      </c>
      <c r="D377" s="1">
        <v>41858</v>
      </c>
      <c r="E377" s="1">
        <v>41886</v>
      </c>
      <c r="F377" s="1">
        <v>41863</v>
      </c>
      <c r="G377">
        <v>2</v>
      </c>
      <c r="H377">
        <v>97.18</v>
      </c>
      <c r="I377">
        <f>SUMIFS(order_details!$G$1:$G$2156,order_details!$A$1:$A$2156,orders!A377)</f>
        <v>1336.95</v>
      </c>
      <c r="J377">
        <f t="shared" si="20"/>
        <v>1434.13</v>
      </c>
      <c r="K377" t="str">
        <f t="shared" si="21"/>
        <v>Aug</v>
      </c>
      <c r="L377" t="str">
        <f t="shared" si="22"/>
        <v>Thu</v>
      </c>
      <c r="M377" t="str">
        <f>IF(Orders[[#This Row],[Shipping Status]]="Delivered",TEXT(F377,"mmm"),"")</f>
        <v>Aug</v>
      </c>
      <c r="N377" t="str">
        <f>IF(Orders[[#This Row],[Shipping Status]]="Delivered",TEXT(F377,"ddd"),"")</f>
        <v>Tue</v>
      </c>
      <c r="O377" s="8">
        <f>IF(Orders[[#This Row],[Shipping Status]]="Delivered",DATEDIF(D377,F377,"d"),"")</f>
        <v>5</v>
      </c>
      <c r="P377" s="8">
        <f t="shared" si="23"/>
        <v>28</v>
      </c>
      <c r="Q377" s="8">
        <f>IF(Orders[[#This Row],[Shipping Status]]="Delivered",P377-O377,"")</f>
        <v>23</v>
      </c>
      <c r="R377" t="str" cm="1">
        <f t="array" ref="R377">_xlfn.XLOOKUP(Orders[[#This Row],[employeeID]],Employees[[#All],[employeeID]],Employees[[#All],[employeeName]],,0)</f>
        <v>Laura Callahan</v>
      </c>
      <c r="S377" t="str" cm="1">
        <f t="array" ref="S377">_xlfn.XLOOKUP(Orders[[#This Row],[customerID]],Customers[[#All],[customerID]],Customers[[#All],[companyName]],,0)</f>
        <v>Frankenversand</v>
      </c>
      <c r="T377" t="str" cm="1">
        <f t="array" ref="T377">_xlfn.XLOOKUP(Orders[[#This Row],[shipperID]],Shippers[[#All],[shipperID]],Shippers[[#All],[companyName]],,0)</f>
        <v>United Package</v>
      </c>
      <c r="U377" t="str">
        <f>IF(ISBLANK(Orders[[#This Row],[shippedDate]]),"Pending","Delivered")</f>
        <v>Delivered</v>
      </c>
    </row>
    <row r="378" spans="1:21" x14ac:dyDescent="0.25">
      <c r="A378">
        <v>10624</v>
      </c>
      <c r="B378" t="s">
        <v>92</v>
      </c>
      <c r="C378">
        <v>4</v>
      </c>
      <c r="D378" s="1">
        <v>41858</v>
      </c>
      <c r="E378" s="1">
        <v>41886</v>
      </c>
      <c r="F378" s="1">
        <v>41870</v>
      </c>
      <c r="G378">
        <v>2</v>
      </c>
      <c r="H378">
        <v>94.8</v>
      </c>
      <c r="I378">
        <f>SUMIFS(order_details!$G$1:$G$2156,order_details!$A$1:$A$2156,orders!A378)</f>
        <v>1393.24</v>
      </c>
      <c r="J378">
        <f t="shared" si="20"/>
        <v>1488.04</v>
      </c>
      <c r="K378" t="str">
        <f t="shared" si="21"/>
        <v>Aug</v>
      </c>
      <c r="L378" t="str">
        <f t="shared" si="22"/>
        <v>Thu</v>
      </c>
      <c r="M378" t="str">
        <f>IF(Orders[[#This Row],[Shipping Status]]="Delivered",TEXT(F378,"mmm"),"")</f>
        <v>Aug</v>
      </c>
      <c r="N378" t="str">
        <f>IF(Orders[[#This Row],[Shipping Status]]="Delivered",TEXT(F378,"ddd"),"")</f>
        <v>Tue</v>
      </c>
      <c r="O378" s="8">
        <f>IF(Orders[[#This Row],[Shipping Status]]="Delivered",DATEDIF(D378,F378,"d"),"")</f>
        <v>12</v>
      </c>
      <c r="P378" s="8">
        <f t="shared" si="23"/>
        <v>28</v>
      </c>
      <c r="Q378" s="8">
        <f>IF(Orders[[#This Row],[Shipping Status]]="Delivered",P378-O378,"")</f>
        <v>16</v>
      </c>
      <c r="R378" t="str" cm="1">
        <f t="array" ref="R378">_xlfn.XLOOKUP(Orders[[#This Row],[employeeID]],Employees[[#All],[employeeID]],Employees[[#All],[employeeName]],,0)</f>
        <v>Margaret Peacock</v>
      </c>
      <c r="S378" t="str" cm="1">
        <f t="array" ref="S378">_xlfn.XLOOKUP(Orders[[#This Row],[customerID]],Customers[[#All],[customerID]],Customers[[#All],[companyName]],,0)</f>
        <v>The Cracker Box</v>
      </c>
      <c r="T378" t="str" cm="1">
        <f t="array" ref="T378">_xlfn.XLOOKUP(Orders[[#This Row],[shipperID]],Shippers[[#All],[shipperID]],Shippers[[#All],[companyName]],,0)</f>
        <v>United Package</v>
      </c>
      <c r="U378" t="str">
        <f>IF(ISBLANK(Orders[[#This Row],[shippedDate]]),"Pending","Delivered")</f>
        <v>Delivered</v>
      </c>
    </row>
    <row r="379" spans="1:21" x14ac:dyDescent="0.25">
      <c r="A379">
        <v>10625</v>
      </c>
      <c r="B379" t="s">
        <v>47</v>
      </c>
      <c r="C379">
        <v>3</v>
      </c>
      <c r="D379" s="1">
        <v>41859</v>
      </c>
      <c r="E379" s="1">
        <v>41887</v>
      </c>
      <c r="F379" s="1">
        <v>41865</v>
      </c>
      <c r="G379">
        <v>1</v>
      </c>
      <c r="H379">
        <v>43.9</v>
      </c>
      <c r="I379">
        <f>SUMIFS(order_details!$G$1:$G$2156,order_details!$A$1:$A$2156,orders!A379)</f>
        <v>479.75</v>
      </c>
      <c r="J379">
        <f t="shared" si="20"/>
        <v>523.65</v>
      </c>
      <c r="K379" t="str">
        <f t="shared" si="21"/>
        <v>Aug</v>
      </c>
      <c r="L379" t="str">
        <f t="shared" si="22"/>
        <v>Fri</v>
      </c>
      <c r="M379" t="str">
        <f>IF(Orders[[#This Row],[Shipping Status]]="Delivered",TEXT(F379,"mmm"),"")</f>
        <v>Aug</v>
      </c>
      <c r="N379" t="str">
        <f>IF(Orders[[#This Row],[Shipping Status]]="Delivered",TEXT(F379,"ddd"),"")</f>
        <v>Thu</v>
      </c>
      <c r="O379" s="8">
        <f>IF(Orders[[#This Row],[Shipping Status]]="Delivered",DATEDIF(D379,F379,"d"),"")</f>
        <v>6</v>
      </c>
      <c r="P379" s="8">
        <f t="shared" si="23"/>
        <v>28</v>
      </c>
      <c r="Q379" s="8">
        <f>IF(Orders[[#This Row],[Shipping Status]]="Delivered",P379-O379,"")</f>
        <v>22</v>
      </c>
      <c r="R379" t="str" cm="1">
        <f t="array" ref="R379">_xlfn.XLOOKUP(Orders[[#This Row],[employeeID]],Employees[[#All],[employeeID]],Employees[[#All],[employeeName]],,0)</f>
        <v>Janet Leverling</v>
      </c>
      <c r="S379" t="str" cm="1">
        <f t="array" ref="S379">_xlfn.XLOOKUP(Orders[[#This Row],[customerID]],Customers[[#All],[customerID]],Customers[[#All],[companyName]],,0)</f>
        <v>Ana Trujillo Emparedados y helados</v>
      </c>
      <c r="T379" t="str" cm="1">
        <f t="array" ref="T379">_xlfn.XLOOKUP(Orders[[#This Row],[shipperID]],Shippers[[#All],[shipperID]],Shippers[[#All],[companyName]],,0)</f>
        <v>Speedy Express</v>
      </c>
      <c r="U379" t="str">
        <f>IF(ISBLANK(Orders[[#This Row],[shippedDate]]),"Pending","Delivered")</f>
        <v>Delivered</v>
      </c>
    </row>
    <row r="380" spans="1:21" x14ac:dyDescent="0.25">
      <c r="A380">
        <v>10626</v>
      </c>
      <c r="B380" t="s">
        <v>33</v>
      </c>
      <c r="C380">
        <v>1</v>
      </c>
      <c r="D380" s="1">
        <v>41862</v>
      </c>
      <c r="E380" s="1">
        <v>41890</v>
      </c>
      <c r="F380" s="1">
        <v>41871</v>
      </c>
      <c r="G380">
        <v>2</v>
      </c>
      <c r="H380">
        <v>138.69</v>
      </c>
      <c r="I380">
        <f>SUMIFS(order_details!$G$1:$G$2156,order_details!$A$1:$A$2156,orders!A380)</f>
        <v>1503.6</v>
      </c>
      <c r="J380">
        <f t="shared" si="20"/>
        <v>1642.29</v>
      </c>
      <c r="K380" t="str">
        <f t="shared" si="21"/>
        <v>Aug</v>
      </c>
      <c r="L380" t="str">
        <f t="shared" si="22"/>
        <v>Mon</v>
      </c>
      <c r="M380" t="str">
        <f>IF(Orders[[#This Row],[Shipping Status]]="Delivered",TEXT(F380,"mmm"),"")</f>
        <v>Aug</v>
      </c>
      <c r="N380" t="str">
        <f>IF(Orders[[#This Row],[Shipping Status]]="Delivered",TEXT(F380,"ddd"),"")</f>
        <v>Wed</v>
      </c>
      <c r="O380" s="8">
        <f>IF(Orders[[#This Row],[Shipping Status]]="Delivered",DATEDIF(D380,F380,"d"),"")</f>
        <v>9</v>
      </c>
      <c r="P380" s="8">
        <f t="shared" si="23"/>
        <v>28</v>
      </c>
      <c r="Q380" s="8">
        <f>IF(Orders[[#This Row],[Shipping Status]]="Delivered",P380-O380,"")</f>
        <v>19</v>
      </c>
      <c r="R380" t="str" cm="1">
        <f t="array" ref="R380">_xlfn.XLOOKUP(Orders[[#This Row],[employeeID]],Employees[[#All],[employeeID]],Employees[[#All],[employeeName]],,0)</f>
        <v>Nancy Davolio</v>
      </c>
      <c r="S380" t="str" cm="1">
        <f t="array" ref="S380">_xlfn.XLOOKUP(Orders[[#This Row],[customerID]],Customers[[#All],[customerID]],Customers[[#All],[companyName]],,0)</f>
        <v>Berglunds snabbköp</v>
      </c>
      <c r="T380" t="str" cm="1">
        <f t="array" ref="T380">_xlfn.XLOOKUP(Orders[[#This Row],[shipperID]],Shippers[[#All],[shipperID]],Shippers[[#All],[companyName]],,0)</f>
        <v>United Package</v>
      </c>
      <c r="U380" t="str">
        <f>IF(ISBLANK(Orders[[#This Row],[shippedDate]]),"Pending","Delivered")</f>
        <v>Delivered</v>
      </c>
    </row>
    <row r="381" spans="1:21" x14ac:dyDescent="0.25">
      <c r="A381">
        <v>10627</v>
      </c>
      <c r="B381" t="s">
        <v>53</v>
      </c>
      <c r="C381">
        <v>8</v>
      </c>
      <c r="D381" s="1">
        <v>41862</v>
      </c>
      <c r="E381" s="1">
        <v>41904</v>
      </c>
      <c r="F381" s="1">
        <v>41872</v>
      </c>
      <c r="G381">
        <v>3</v>
      </c>
      <c r="H381">
        <v>107.46</v>
      </c>
      <c r="I381">
        <f>SUMIFS(order_details!$G$1:$G$2156,order_details!$A$1:$A$2156,orders!A381)</f>
        <v>1185.75</v>
      </c>
      <c r="J381">
        <f t="shared" si="20"/>
        <v>1293.21</v>
      </c>
      <c r="K381" t="str">
        <f t="shared" si="21"/>
        <v>Aug</v>
      </c>
      <c r="L381" t="str">
        <f t="shared" si="22"/>
        <v>Mon</v>
      </c>
      <c r="M381" t="str">
        <f>IF(Orders[[#This Row],[Shipping Status]]="Delivered",TEXT(F381,"mmm"),"")</f>
        <v>Aug</v>
      </c>
      <c r="N381" t="str">
        <f>IF(Orders[[#This Row],[Shipping Status]]="Delivered",TEXT(F381,"ddd"),"")</f>
        <v>Thu</v>
      </c>
      <c r="O381" s="8">
        <f>IF(Orders[[#This Row],[Shipping Status]]="Delivered",DATEDIF(D381,F381,"d"),"")</f>
        <v>10</v>
      </c>
      <c r="P381" s="8">
        <f t="shared" si="23"/>
        <v>42</v>
      </c>
      <c r="Q381" s="8">
        <f>IF(Orders[[#This Row],[Shipping Status]]="Delivered",P381-O381,"")</f>
        <v>32</v>
      </c>
      <c r="R381" t="str" cm="1">
        <f t="array" ref="R381">_xlfn.XLOOKUP(Orders[[#This Row],[employeeID]],Employees[[#All],[employeeID]],Employees[[#All],[employeeName]],,0)</f>
        <v>Laura Callahan</v>
      </c>
      <c r="S381" t="str" cm="1">
        <f t="array" ref="S381">_xlfn.XLOOKUP(Orders[[#This Row],[customerID]],Customers[[#All],[customerID]],Customers[[#All],[companyName]],,0)</f>
        <v>Save-a-lot Markets</v>
      </c>
      <c r="T381" t="str" cm="1">
        <f t="array" ref="T381">_xlfn.XLOOKUP(Orders[[#This Row],[shipperID]],Shippers[[#All],[shipperID]],Shippers[[#All],[companyName]],,0)</f>
        <v>Federal Shipping</v>
      </c>
      <c r="U381" t="str">
        <f>IF(ISBLANK(Orders[[#This Row],[shippedDate]]),"Pending","Delivered")</f>
        <v>Delivered</v>
      </c>
    </row>
    <row r="382" spans="1:21" x14ac:dyDescent="0.25">
      <c r="A382">
        <v>10628</v>
      </c>
      <c r="B382" t="s">
        <v>23</v>
      </c>
      <c r="C382">
        <v>4</v>
      </c>
      <c r="D382" s="1">
        <v>41863</v>
      </c>
      <c r="E382" s="1">
        <v>41891</v>
      </c>
      <c r="F382" s="1">
        <v>41871</v>
      </c>
      <c r="G382">
        <v>3</v>
      </c>
      <c r="H382">
        <v>30.36</v>
      </c>
      <c r="I382">
        <f>SUMIFS(order_details!$G$1:$G$2156,order_details!$A$1:$A$2156,orders!A382)</f>
        <v>450</v>
      </c>
      <c r="J382">
        <f t="shared" si="20"/>
        <v>480.36</v>
      </c>
      <c r="K382" t="str">
        <f t="shared" si="21"/>
        <v>Aug</v>
      </c>
      <c r="L382" t="str">
        <f t="shared" si="22"/>
        <v>Tue</v>
      </c>
      <c r="M382" t="str">
        <f>IF(Orders[[#This Row],[Shipping Status]]="Delivered",TEXT(F382,"mmm"),"")</f>
        <v>Aug</v>
      </c>
      <c r="N382" t="str">
        <f>IF(Orders[[#This Row],[Shipping Status]]="Delivered",TEXT(F382,"ddd"),"")</f>
        <v>Wed</v>
      </c>
      <c r="O382" s="8">
        <f>IF(Orders[[#This Row],[Shipping Status]]="Delivered",DATEDIF(D382,F382,"d"),"")</f>
        <v>8</v>
      </c>
      <c r="P382" s="8">
        <f t="shared" si="23"/>
        <v>28</v>
      </c>
      <c r="Q382" s="8">
        <f>IF(Orders[[#This Row],[Shipping Status]]="Delivered",P382-O382,"")</f>
        <v>20</v>
      </c>
      <c r="R382" t="str" cm="1">
        <f t="array" ref="R382">_xlfn.XLOOKUP(Orders[[#This Row],[employeeID]],Employees[[#All],[employeeID]],Employees[[#All],[employeeName]],,0)</f>
        <v>Margaret Peacock</v>
      </c>
      <c r="S382" t="str" cm="1">
        <f t="array" ref="S382">_xlfn.XLOOKUP(Orders[[#This Row],[customerID]],Customers[[#All],[customerID]],Customers[[#All],[companyName]],,0)</f>
        <v>Blondesddsl père et fils</v>
      </c>
      <c r="T382" t="str" cm="1">
        <f t="array" ref="T382">_xlfn.XLOOKUP(Orders[[#This Row],[shipperID]],Shippers[[#All],[shipperID]],Shippers[[#All],[companyName]],,0)</f>
        <v>Federal Shipping</v>
      </c>
      <c r="U382" t="str">
        <f>IF(ISBLANK(Orders[[#This Row],[shippedDate]]),"Pending","Delivered")</f>
        <v>Delivered</v>
      </c>
    </row>
    <row r="383" spans="1:21" x14ac:dyDescent="0.25">
      <c r="A383">
        <v>10629</v>
      </c>
      <c r="B383" t="s">
        <v>44</v>
      </c>
      <c r="C383">
        <v>4</v>
      </c>
      <c r="D383" s="1">
        <v>41863</v>
      </c>
      <c r="E383" s="1">
        <v>41891</v>
      </c>
      <c r="F383" s="1">
        <v>41871</v>
      </c>
      <c r="G383">
        <v>3</v>
      </c>
      <c r="H383">
        <v>85.46</v>
      </c>
      <c r="I383">
        <f>SUMIFS(order_details!$G$1:$G$2156,order_details!$A$1:$A$2156,orders!A383)</f>
        <v>2775.05</v>
      </c>
      <c r="J383">
        <f t="shared" si="20"/>
        <v>2860.51</v>
      </c>
      <c r="K383" t="str">
        <f t="shared" si="21"/>
        <v>Aug</v>
      </c>
      <c r="L383" t="str">
        <f t="shared" si="22"/>
        <v>Tue</v>
      </c>
      <c r="M383" t="str">
        <f>IF(Orders[[#This Row],[Shipping Status]]="Delivered",TEXT(F383,"mmm"),"")</f>
        <v>Aug</v>
      </c>
      <c r="N383" t="str">
        <f>IF(Orders[[#This Row],[Shipping Status]]="Delivered",TEXT(F383,"ddd"),"")</f>
        <v>Wed</v>
      </c>
      <c r="O383" s="8">
        <f>IF(Orders[[#This Row],[Shipping Status]]="Delivered",DATEDIF(D383,F383,"d"),"")</f>
        <v>8</v>
      </c>
      <c r="P383" s="8">
        <f t="shared" si="23"/>
        <v>28</v>
      </c>
      <c r="Q383" s="8">
        <f>IF(Orders[[#This Row],[Shipping Status]]="Delivered",P383-O383,"")</f>
        <v>20</v>
      </c>
      <c r="R383" t="str" cm="1">
        <f t="array" ref="R383">_xlfn.XLOOKUP(Orders[[#This Row],[employeeID]],Employees[[#All],[employeeID]],Employees[[#All],[employeeName]],,0)</f>
        <v>Margaret Peacock</v>
      </c>
      <c r="S383" t="str" cm="1">
        <f t="array" ref="S383">_xlfn.XLOOKUP(Orders[[#This Row],[customerID]],Customers[[#All],[customerID]],Customers[[#All],[companyName]],,0)</f>
        <v>Godos Cocina Típica</v>
      </c>
      <c r="T383" t="str" cm="1">
        <f t="array" ref="T383">_xlfn.XLOOKUP(Orders[[#This Row],[shipperID]],Shippers[[#All],[shipperID]],Shippers[[#All],[companyName]],,0)</f>
        <v>Federal Shipping</v>
      </c>
      <c r="U383" t="str">
        <f>IF(ISBLANK(Orders[[#This Row],[shippedDate]]),"Pending","Delivered")</f>
        <v>Delivered</v>
      </c>
    </row>
    <row r="384" spans="1:21" x14ac:dyDescent="0.25">
      <c r="A384">
        <v>10630</v>
      </c>
      <c r="B384" t="s">
        <v>52</v>
      </c>
      <c r="C384">
        <v>1</v>
      </c>
      <c r="D384" s="1">
        <v>41864</v>
      </c>
      <c r="E384" s="1">
        <v>41892</v>
      </c>
      <c r="F384" s="1">
        <v>41870</v>
      </c>
      <c r="G384">
        <v>2</v>
      </c>
      <c r="H384">
        <v>32.35</v>
      </c>
      <c r="I384">
        <f>SUMIFS(order_details!$G$1:$G$2156,order_details!$A$1:$A$2156,orders!A384)</f>
        <v>903.59999999999991</v>
      </c>
      <c r="J384">
        <f t="shared" si="20"/>
        <v>935.94999999999993</v>
      </c>
      <c r="K384" t="str">
        <f t="shared" si="21"/>
        <v>Aug</v>
      </c>
      <c r="L384" t="str">
        <f t="shared" si="22"/>
        <v>Wed</v>
      </c>
      <c r="M384" t="str">
        <f>IF(Orders[[#This Row],[Shipping Status]]="Delivered",TEXT(F384,"mmm"),"")</f>
        <v>Aug</v>
      </c>
      <c r="N384" t="str">
        <f>IF(Orders[[#This Row],[Shipping Status]]="Delivered",TEXT(F384,"ddd"),"")</f>
        <v>Tue</v>
      </c>
      <c r="O384" s="8">
        <f>IF(Orders[[#This Row],[Shipping Status]]="Delivered",DATEDIF(D384,F384,"d"),"")</f>
        <v>6</v>
      </c>
      <c r="P384" s="8">
        <f t="shared" si="23"/>
        <v>28</v>
      </c>
      <c r="Q384" s="8">
        <f>IF(Orders[[#This Row],[Shipping Status]]="Delivered",P384-O384,"")</f>
        <v>22</v>
      </c>
      <c r="R384" t="str" cm="1">
        <f t="array" ref="R384">_xlfn.XLOOKUP(Orders[[#This Row],[employeeID]],Employees[[#All],[employeeID]],Employees[[#All],[employeeName]],,0)</f>
        <v>Nancy Davolio</v>
      </c>
      <c r="S384" t="str" cm="1">
        <f t="array" ref="S384">_xlfn.XLOOKUP(Orders[[#This Row],[customerID]],Customers[[#All],[customerID]],Customers[[#All],[companyName]],,0)</f>
        <v>Königlich Essen</v>
      </c>
      <c r="T384" t="str" cm="1">
        <f t="array" ref="T384">_xlfn.XLOOKUP(Orders[[#This Row],[shipperID]],Shippers[[#All],[shipperID]],Shippers[[#All],[companyName]],,0)</f>
        <v>United Package</v>
      </c>
      <c r="U384" t="str">
        <f>IF(ISBLANK(Orders[[#This Row],[shippedDate]]),"Pending","Delivered")</f>
        <v>Delivered</v>
      </c>
    </row>
    <row r="385" spans="1:21" x14ac:dyDescent="0.25">
      <c r="A385">
        <v>10631</v>
      </c>
      <c r="B385" t="s">
        <v>61</v>
      </c>
      <c r="C385">
        <v>8</v>
      </c>
      <c r="D385" s="1">
        <v>41865</v>
      </c>
      <c r="E385" s="1">
        <v>41893</v>
      </c>
      <c r="F385" s="1">
        <v>41866</v>
      </c>
      <c r="G385">
        <v>1</v>
      </c>
      <c r="H385">
        <v>0.87</v>
      </c>
      <c r="I385">
        <f>SUMIFS(order_details!$G$1:$G$2156,order_details!$A$1:$A$2156,orders!A385)</f>
        <v>55.800000000000004</v>
      </c>
      <c r="J385">
        <f t="shared" si="20"/>
        <v>56.67</v>
      </c>
      <c r="K385" t="str">
        <f t="shared" si="21"/>
        <v>Aug</v>
      </c>
      <c r="L385" t="str">
        <f t="shared" si="22"/>
        <v>Thu</v>
      </c>
      <c r="M385" t="str">
        <f>IF(Orders[[#This Row],[Shipping Status]]="Delivered",TEXT(F385,"mmm"),"")</f>
        <v>Aug</v>
      </c>
      <c r="N385" t="str">
        <f>IF(Orders[[#This Row],[Shipping Status]]="Delivered",TEXT(F385,"ddd"),"")</f>
        <v>Fri</v>
      </c>
      <c r="O385" s="8">
        <f>IF(Orders[[#This Row],[Shipping Status]]="Delivered",DATEDIF(D385,F385,"d"),"")</f>
        <v>1</v>
      </c>
      <c r="P385" s="8">
        <f t="shared" si="23"/>
        <v>28</v>
      </c>
      <c r="Q385" s="8">
        <f>IF(Orders[[#This Row],[Shipping Status]]="Delivered",P385-O385,"")</f>
        <v>27</v>
      </c>
      <c r="R385" t="str" cm="1">
        <f t="array" ref="R385">_xlfn.XLOOKUP(Orders[[#This Row],[employeeID]],Employees[[#All],[employeeID]],Employees[[#All],[employeeName]],,0)</f>
        <v>Laura Callahan</v>
      </c>
      <c r="S385" t="str" cm="1">
        <f t="array" ref="S385">_xlfn.XLOOKUP(Orders[[#This Row],[customerID]],Customers[[#All],[customerID]],Customers[[#All],[companyName]],,0)</f>
        <v>La maison d'Asie</v>
      </c>
      <c r="T385" t="str" cm="1">
        <f t="array" ref="T385">_xlfn.XLOOKUP(Orders[[#This Row],[shipperID]],Shippers[[#All],[shipperID]],Shippers[[#All],[companyName]],,0)</f>
        <v>Speedy Express</v>
      </c>
      <c r="U385" t="str">
        <f>IF(ISBLANK(Orders[[#This Row],[shippedDate]]),"Pending","Delivered")</f>
        <v>Delivered</v>
      </c>
    </row>
    <row r="386" spans="1:21" x14ac:dyDescent="0.25">
      <c r="A386">
        <v>10632</v>
      </c>
      <c r="B386" t="s">
        <v>43</v>
      </c>
      <c r="C386">
        <v>8</v>
      </c>
      <c r="D386" s="1">
        <v>41865</v>
      </c>
      <c r="E386" s="1">
        <v>41893</v>
      </c>
      <c r="F386" s="1">
        <v>41870</v>
      </c>
      <c r="G386">
        <v>1</v>
      </c>
      <c r="H386">
        <v>41.38</v>
      </c>
      <c r="I386">
        <f>SUMIFS(order_details!$G$1:$G$2156,order_details!$A$1:$A$2156,orders!A386)</f>
        <v>589</v>
      </c>
      <c r="J386">
        <f t="shared" si="20"/>
        <v>630.38</v>
      </c>
      <c r="K386" t="str">
        <f t="shared" si="21"/>
        <v>Aug</v>
      </c>
      <c r="L386" t="str">
        <f t="shared" si="22"/>
        <v>Thu</v>
      </c>
      <c r="M386" t="str">
        <f>IF(Orders[[#This Row],[Shipping Status]]="Delivered",TEXT(F386,"mmm"),"")</f>
        <v>Aug</v>
      </c>
      <c r="N386" t="str">
        <f>IF(Orders[[#This Row],[Shipping Status]]="Delivered",TEXT(F386,"ddd"),"")</f>
        <v>Tue</v>
      </c>
      <c r="O386" s="8">
        <f>IF(Orders[[#This Row],[Shipping Status]]="Delivered",DATEDIF(D386,F386,"d"),"")</f>
        <v>5</v>
      </c>
      <c r="P386" s="8">
        <f t="shared" si="23"/>
        <v>28</v>
      </c>
      <c r="Q386" s="8">
        <f>IF(Orders[[#This Row],[Shipping Status]]="Delivered",P386-O386,"")</f>
        <v>23</v>
      </c>
      <c r="R386" t="str" cm="1">
        <f t="array" ref="R386">_xlfn.XLOOKUP(Orders[[#This Row],[employeeID]],Employees[[#All],[employeeID]],Employees[[#All],[employeeName]],,0)</f>
        <v>Laura Callahan</v>
      </c>
      <c r="S386" t="str" cm="1">
        <f t="array" ref="S386">_xlfn.XLOOKUP(Orders[[#This Row],[customerID]],Customers[[#All],[customerID]],Customers[[#All],[companyName]],,0)</f>
        <v>Die Wandernde Kuh</v>
      </c>
      <c r="T386" t="str" cm="1">
        <f t="array" ref="T386">_xlfn.XLOOKUP(Orders[[#This Row],[shipperID]],Shippers[[#All],[shipperID]],Shippers[[#All],[companyName]],,0)</f>
        <v>Speedy Express</v>
      </c>
      <c r="U386" t="str">
        <f>IF(ISBLANK(Orders[[#This Row],[shippedDate]]),"Pending","Delivered")</f>
        <v>Delivered</v>
      </c>
    </row>
    <row r="387" spans="1:21" x14ac:dyDescent="0.25">
      <c r="A387">
        <v>10633</v>
      </c>
      <c r="B387" t="s">
        <v>17</v>
      </c>
      <c r="C387">
        <v>7</v>
      </c>
      <c r="D387" s="1">
        <v>41866</v>
      </c>
      <c r="E387" s="1">
        <v>41894</v>
      </c>
      <c r="F387" s="1">
        <v>41869</v>
      </c>
      <c r="G387">
        <v>3</v>
      </c>
      <c r="H387">
        <v>477.9</v>
      </c>
      <c r="I387">
        <f>SUMIFS(order_details!$G$1:$G$2156,order_details!$A$1:$A$2156,orders!A387)</f>
        <v>5510.5925000000007</v>
      </c>
      <c r="J387">
        <f t="shared" ref="J387:J450" si="24">I387+H387</f>
        <v>5988.4925000000003</v>
      </c>
      <c r="K387" t="str">
        <f t="shared" ref="K387:K450" si="25">TEXT(D387,"mmm")</f>
        <v>Aug</v>
      </c>
      <c r="L387" t="str">
        <f t="shared" ref="L387:L450" si="26">TEXT(D387,"ddd")</f>
        <v>Fri</v>
      </c>
      <c r="M387" t="str">
        <f>IF(Orders[[#This Row],[Shipping Status]]="Delivered",TEXT(F387,"mmm"),"")</f>
        <v>Aug</v>
      </c>
      <c r="N387" t="str">
        <f>IF(Orders[[#This Row],[Shipping Status]]="Delivered",TEXT(F387,"ddd"),"")</f>
        <v>Mon</v>
      </c>
      <c r="O387" s="8">
        <f>IF(Orders[[#This Row],[Shipping Status]]="Delivered",DATEDIF(D387,F387,"d"),"")</f>
        <v>3</v>
      </c>
      <c r="P387" s="8">
        <f t="shared" ref="P387:P450" si="27">DATEDIF(D387,E387,"d")</f>
        <v>28</v>
      </c>
      <c r="Q387" s="8">
        <f>IF(Orders[[#This Row],[Shipping Status]]="Delivered",P387-O387,"")</f>
        <v>25</v>
      </c>
      <c r="R387" t="str" cm="1">
        <f t="array" ref="R387">_xlfn.XLOOKUP(Orders[[#This Row],[employeeID]],Employees[[#All],[employeeID]],Employees[[#All],[employeeName]],,0)</f>
        <v>Robert King</v>
      </c>
      <c r="S387" t="str" cm="1">
        <f t="array" ref="S387">_xlfn.XLOOKUP(Orders[[#This Row],[customerID]],Customers[[#All],[customerID]],Customers[[#All],[companyName]],,0)</f>
        <v>Ernst Handel</v>
      </c>
      <c r="T387" t="str" cm="1">
        <f t="array" ref="T387">_xlfn.XLOOKUP(Orders[[#This Row],[shipperID]],Shippers[[#All],[shipperID]],Shippers[[#All],[companyName]],,0)</f>
        <v>Federal Shipping</v>
      </c>
      <c r="U387" t="str">
        <f>IF(ISBLANK(Orders[[#This Row],[shippedDate]]),"Pending","Delivered")</f>
        <v>Delivered</v>
      </c>
    </row>
    <row r="388" spans="1:21" x14ac:dyDescent="0.25">
      <c r="A388">
        <v>10634</v>
      </c>
      <c r="B388" t="s">
        <v>76</v>
      </c>
      <c r="C388">
        <v>4</v>
      </c>
      <c r="D388" s="1">
        <v>41866</v>
      </c>
      <c r="E388" s="1">
        <v>41894</v>
      </c>
      <c r="F388" s="1">
        <v>41872</v>
      </c>
      <c r="G388">
        <v>3</v>
      </c>
      <c r="H388">
        <v>487.38</v>
      </c>
      <c r="I388">
        <f>SUMIFS(order_details!$G$1:$G$2156,order_details!$A$1:$A$2156,orders!A388)</f>
        <v>4985.5</v>
      </c>
      <c r="J388">
        <f t="shared" si="24"/>
        <v>5472.88</v>
      </c>
      <c r="K388" t="str">
        <f t="shared" si="25"/>
        <v>Aug</v>
      </c>
      <c r="L388" t="str">
        <f t="shared" si="26"/>
        <v>Fri</v>
      </c>
      <c r="M388" t="str">
        <f>IF(Orders[[#This Row],[Shipping Status]]="Delivered",TEXT(F388,"mmm"),"")</f>
        <v>Aug</v>
      </c>
      <c r="N388" t="str">
        <f>IF(Orders[[#This Row],[Shipping Status]]="Delivered",TEXT(F388,"ddd"),"")</f>
        <v>Thu</v>
      </c>
      <c r="O388" s="8">
        <f>IF(Orders[[#This Row],[Shipping Status]]="Delivered",DATEDIF(D388,F388,"d"),"")</f>
        <v>6</v>
      </c>
      <c r="P388" s="8">
        <f t="shared" si="27"/>
        <v>28</v>
      </c>
      <c r="Q388" s="8">
        <f>IF(Orders[[#This Row],[Shipping Status]]="Delivered",P388-O388,"")</f>
        <v>22</v>
      </c>
      <c r="R388" t="str" cm="1">
        <f t="array" ref="R388">_xlfn.XLOOKUP(Orders[[#This Row],[employeeID]],Employees[[#All],[employeeID]],Employees[[#All],[employeeName]],,0)</f>
        <v>Margaret Peacock</v>
      </c>
      <c r="S388" t="str" cm="1">
        <f t="array" ref="S388">_xlfn.XLOOKUP(Orders[[#This Row],[customerID]],Customers[[#All],[customerID]],Customers[[#All],[companyName]],,0)</f>
        <v>Folies gourmandes</v>
      </c>
      <c r="T388" t="str" cm="1">
        <f t="array" ref="T388">_xlfn.XLOOKUP(Orders[[#This Row],[shipperID]],Shippers[[#All],[shipperID]],Shippers[[#All],[companyName]],,0)</f>
        <v>Federal Shipping</v>
      </c>
      <c r="U388" t="str">
        <f>IF(ISBLANK(Orders[[#This Row],[shippedDate]]),"Pending","Delivered")</f>
        <v>Delivered</v>
      </c>
    </row>
    <row r="389" spans="1:21" x14ac:dyDescent="0.25">
      <c r="A389">
        <v>10635</v>
      </c>
      <c r="B389" t="s">
        <v>30</v>
      </c>
      <c r="C389">
        <v>8</v>
      </c>
      <c r="D389" s="1">
        <v>41869</v>
      </c>
      <c r="E389" s="1">
        <v>41897</v>
      </c>
      <c r="F389" s="1">
        <v>41872</v>
      </c>
      <c r="G389">
        <v>3</v>
      </c>
      <c r="H389">
        <v>47.46</v>
      </c>
      <c r="I389">
        <f>SUMIFS(order_details!$G$1:$G$2156,order_details!$A$1:$A$2156,orders!A389)</f>
        <v>1326.2249999999999</v>
      </c>
      <c r="J389">
        <f t="shared" si="24"/>
        <v>1373.6849999999999</v>
      </c>
      <c r="K389" t="str">
        <f t="shared" si="25"/>
        <v>Aug</v>
      </c>
      <c r="L389" t="str">
        <f t="shared" si="26"/>
        <v>Mon</v>
      </c>
      <c r="M389" t="str">
        <f>IF(Orders[[#This Row],[Shipping Status]]="Delivered",TEXT(F389,"mmm"),"")</f>
        <v>Aug</v>
      </c>
      <c r="N389" t="str">
        <f>IF(Orders[[#This Row],[Shipping Status]]="Delivered",TEXT(F389,"ddd"),"")</f>
        <v>Thu</v>
      </c>
      <c r="O389" s="8">
        <f>IF(Orders[[#This Row],[Shipping Status]]="Delivered",DATEDIF(D389,F389,"d"),"")</f>
        <v>3</v>
      </c>
      <c r="P389" s="8">
        <f t="shared" si="27"/>
        <v>28</v>
      </c>
      <c r="Q389" s="8">
        <f>IF(Orders[[#This Row],[Shipping Status]]="Delivered",P389-O389,"")</f>
        <v>25</v>
      </c>
      <c r="R389" t="str" cm="1">
        <f t="array" ref="R389">_xlfn.XLOOKUP(Orders[[#This Row],[employeeID]],Employees[[#All],[employeeID]],Employees[[#All],[employeeName]],,0)</f>
        <v>Laura Callahan</v>
      </c>
      <c r="S389" t="str" cm="1">
        <f t="array" ref="S389">_xlfn.XLOOKUP(Orders[[#This Row],[customerID]],Customers[[#All],[customerID]],Customers[[#All],[companyName]],,0)</f>
        <v>Magazzini Alimentari Riuniti</v>
      </c>
      <c r="T389" t="str" cm="1">
        <f t="array" ref="T389">_xlfn.XLOOKUP(Orders[[#This Row],[shipperID]],Shippers[[#All],[shipperID]],Shippers[[#All],[companyName]],,0)</f>
        <v>Federal Shipping</v>
      </c>
      <c r="U389" t="str">
        <f>IF(ISBLANK(Orders[[#This Row],[shippedDate]]),"Pending","Delivered")</f>
        <v>Delivered</v>
      </c>
    </row>
    <row r="390" spans="1:21" x14ac:dyDescent="0.25">
      <c r="A390">
        <v>10636</v>
      </c>
      <c r="B390" t="s">
        <v>24</v>
      </c>
      <c r="C390">
        <v>4</v>
      </c>
      <c r="D390" s="1">
        <v>41870</v>
      </c>
      <c r="E390" s="1">
        <v>41898</v>
      </c>
      <c r="F390" s="1">
        <v>41877</v>
      </c>
      <c r="G390">
        <v>1</v>
      </c>
      <c r="H390">
        <v>1.1499999999999999</v>
      </c>
      <c r="I390">
        <f>SUMIFS(order_details!$G$1:$G$2156,order_details!$A$1:$A$2156,orders!A390)</f>
        <v>629.5</v>
      </c>
      <c r="J390">
        <f t="shared" si="24"/>
        <v>630.65</v>
      </c>
      <c r="K390" t="str">
        <f t="shared" si="25"/>
        <v>Aug</v>
      </c>
      <c r="L390" t="str">
        <f t="shared" si="26"/>
        <v>Tue</v>
      </c>
      <c r="M390" t="str">
        <f>IF(Orders[[#This Row],[Shipping Status]]="Delivered",TEXT(F390,"mmm"),"")</f>
        <v>Aug</v>
      </c>
      <c r="N390" t="str">
        <f>IF(Orders[[#This Row],[Shipping Status]]="Delivered",TEXT(F390,"ddd"),"")</f>
        <v>Tue</v>
      </c>
      <c r="O390" s="8">
        <f>IF(Orders[[#This Row],[Shipping Status]]="Delivered",DATEDIF(D390,F390,"d"),"")</f>
        <v>7</v>
      </c>
      <c r="P390" s="8">
        <f t="shared" si="27"/>
        <v>28</v>
      </c>
      <c r="Q390" s="8">
        <f>IF(Orders[[#This Row],[Shipping Status]]="Delivered",P390-O390,"")</f>
        <v>21</v>
      </c>
      <c r="R390" t="str" cm="1">
        <f t="array" ref="R390">_xlfn.XLOOKUP(Orders[[#This Row],[employeeID]],Employees[[#All],[employeeID]],Employees[[#All],[employeeName]],,0)</f>
        <v>Margaret Peacock</v>
      </c>
      <c r="S390" t="str" cm="1">
        <f t="array" ref="S390">_xlfn.XLOOKUP(Orders[[#This Row],[customerID]],Customers[[#All],[customerID]],Customers[[#All],[companyName]],,0)</f>
        <v>Wartian Herkku</v>
      </c>
      <c r="T390" t="str" cm="1">
        <f t="array" ref="T390">_xlfn.XLOOKUP(Orders[[#This Row],[shipperID]],Shippers[[#All],[shipperID]],Shippers[[#All],[companyName]],,0)</f>
        <v>Speedy Express</v>
      </c>
      <c r="U390" t="str">
        <f>IF(ISBLANK(Orders[[#This Row],[shippedDate]]),"Pending","Delivered")</f>
        <v>Delivered</v>
      </c>
    </row>
    <row r="391" spans="1:21" x14ac:dyDescent="0.25">
      <c r="A391">
        <v>10637</v>
      </c>
      <c r="B391" t="s">
        <v>70</v>
      </c>
      <c r="C391">
        <v>6</v>
      </c>
      <c r="D391" s="1">
        <v>41870</v>
      </c>
      <c r="E391" s="1">
        <v>41898</v>
      </c>
      <c r="F391" s="1">
        <v>41877</v>
      </c>
      <c r="G391">
        <v>1</v>
      </c>
      <c r="H391">
        <v>201.29</v>
      </c>
      <c r="I391">
        <f>SUMIFS(order_details!$G$1:$G$2156,order_details!$A$1:$A$2156,orders!A391)</f>
        <v>2761.9375</v>
      </c>
      <c r="J391">
        <f t="shared" si="24"/>
        <v>2963.2275</v>
      </c>
      <c r="K391" t="str">
        <f t="shared" si="25"/>
        <v>Aug</v>
      </c>
      <c r="L391" t="str">
        <f t="shared" si="26"/>
        <v>Tue</v>
      </c>
      <c r="M391" t="str">
        <f>IF(Orders[[#This Row],[Shipping Status]]="Delivered",TEXT(F391,"mmm"),"")</f>
        <v>Aug</v>
      </c>
      <c r="N391" t="str">
        <f>IF(Orders[[#This Row],[Shipping Status]]="Delivered",TEXT(F391,"ddd"),"")</f>
        <v>Tue</v>
      </c>
      <c r="O391" s="8">
        <f>IF(Orders[[#This Row],[Shipping Status]]="Delivered",DATEDIF(D391,F391,"d"),"")</f>
        <v>7</v>
      </c>
      <c r="P391" s="8">
        <f t="shared" si="27"/>
        <v>28</v>
      </c>
      <c r="Q391" s="8">
        <f>IF(Orders[[#This Row],[Shipping Status]]="Delivered",P391-O391,"")</f>
        <v>21</v>
      </c>
      <c r="R391" t="str" cm="1">
        <f t="array" ref="R391">_xlfn.XLOOKUP(Orders[[#This Row],[employeeID]],Employees[[#All],[employeeID]],Employees[[#All],[employeeName]],,0)</f>
        <v>Michael Suyama</v>
      </c>
      <c r="S391" t="str" cm="1">
        <f t="array" ref="S391">_xlfn.XLOOKUP(Orders[[#This Row],[customerID]],Customers[[#All],[customerID]],Customers[[#All],[companyName]],,0)</f>
        <v>Queen Cozinha</v>
      </c>
      <c r="T391" t="str" cm="1">
        <f t="array" ref="T391">_xlfn.XLOOKUP(Orders[[#This Row],[shipperID]],Shippers[[#All],[shipperID]],Shippers[[#All],[companyName]],,0)</f>
        <v>Speedy Express</v>
      </c>
      <c r="U391" t="str">
        <f>IF(ISBLANK(Orders[[#This Row],[shippedDate]]),"Pending","Delivered")</f>
        <v>Delivered</v>
      </c>
    </row>
    <row r="392" spans="1:21" x14ac:dyDescent="0.25">
      <c r="A392">
        <v>10638</v>
      </c>
      <c r="B392" t="s">
        <v>75</v>
      </c>
      <c r="C392">
        <v>3</v>
      </c>
      <c r="D392" s="1">
        <v>41871</v>
      </c>
      <c r="E392" s="1">
        <v>41899</v>
      </c>
      <c r="F392" s="1">
        <v>41883</v>
      </c>
      <c r="G392">
        <v>1</v>
      </c>
      <c r="H392">
        <v>158.44</v>
      </c>
      <c r="I392">
        <f>SUMIFS(order_details!$G$1:$G$2156,order_details!$A$1:$A$2156,orders!A392)</f>
        <v>2720.05</v>
      </c>
      <c r="J392">
        <f t="shared" si="24"/>
        <v>2878.4900000000002</v>
      </c>
      <c r="K392" t="str">
        <f t="shared" si="25"/>
        <v>Aug</v>
      </c>
      <c r="L392" t="str">
        <f t="shared" si="26"/>
        <v>Wed</v>
      </c>
      <c r="M392" t="str">
        <f>IF(Orders[[#This Row],[Shipping Status]]="Delivered",TEXT(F392,"mmm"),"")</f>
        <v>Sep</v>
      </c>
      <c r="N392" t="str">
        <f>IF(Orders[[#This Row],[Shipping Status]]="Delivered",TEXT(F392,"ddd"),"")</f>
        <v>Mon</v>
      </c>
      <c r="O392" s="8">
        <f>IF(Orders[[#This Row],[Shipping Status]]="Delivered",DATEDIF(D392,F392,"d"),"")</f>
        <v>12</v>
      </c>
      <c r="P392" s="8">
        <f t="shared" si="27"/>
        <v>28</v>
      </c>
      <c r="Q392" s="8">
        <f>IF(Orders[[#This Row],[Shipping Status]]="Delivered",P392-O392,"")</f>
        <v>16</v>
      </c>
      <c r="R392" t="str" cm="1">
        <f t="array" ref="R392">_xlfn.XLOOKUP(Orders[[#This Row],[employeeID]],Employees[[#All],[employeeID]],Employees[[#All],[employeeName]],,0)</f>
        <v>Janet Leverling</v>
      </c>
      <c r="S392" t="str" cm="1">
        <f t="array" ref="S392">_xlfn.XLOOKUP(Orders[[#This Row],[customerID]],Customers[[#All],[customerID]],Customers[[#All],[companyName]],,0)</f>
        <v>LINO-Delicateses</v>
      </c>
      <c r="T392" t="str" cm="1">
        <f t="array" ref="T392">_xlfn.XLOOKUP(Orders[[#This Row],[shipperID]],Shippers[[#All],[shipperID]],Shippers[[#All],[companyName]],,0)</f>
        <v>Speedy Express</v>
      </c>
      <c r="U392" t="str">
        <f>IF(ISBLANK(Orders[[#This Row],[shippedDate]]),"Pending","Delivered")</f>
        <v>Delivered</v>
      </c>
    </row>
    <row r="393" spans="1:21" x14ac:dyDescent="0.25">
      <c r="A393">
        <v>10639</v>
      </c>
      <c r="B393" t="s">
        <v>73</v>
      </c>
      <c r="C393">
        <v>7</v>
      </c>
      <c r="D393" s="1">
        <v>41871</v>
      </c>
      <c r="E393" s="1">
        <v>41899</v>
      </c>
      <c r="F393" s="1">
        <v>41878</v>
      </c>
      <c r="G393">
        <v>3</v>
      </c>
      <c r="H393">
        <v>38.64</v>
      </c>
      <c r="I393">
        <f>SUMIFS(order_details!$G$1:$G$2156,order_details!$A$1:$A$2156,orders!A393)</f>
        <v>500</v>
      </c>
      <c r="J393">
        <f t="shared" si="24"/>
        <v>538.64</v>
      </c>
      <c r="K393" t="str">
        <f t="shared" si="25"/>
        <v>Aug</v>
      </c>
      <c r="L393" t="str">
        <f t="shared" si="26"/>
        <v>Wed</v>
      </c>
      <c r="M393" t="str">
        <f>IF(Orders[[#This Row],[Shipping Status]]="Delivered",TEXT(F393,"mmm"),"")</f>
        <v>Aug</v>
      </c>
      <c r="N393" t="str">
        <f>IF(Orders[[#This Row],[Shipping Status]]="Delivered",TEXT(F393,"ddd"),"")</f>
        <v>Wed</v>
      </c>
      <c r="O393" s="8">
        <f>IF(Orders[[#This Row],[Shipping Status]]="Delivered",DATEDIF(D393,F393,"d"),"")</f>
        <v>7</v>
      </c>
      <c r="P393" s="8">
        <f t="shared" si="27"/>
        <v>28</v>
      </c>
      <c r="Q393" s="8">
        <f>IF(Orders[[#This Row],[Shipping Status]]="Delivered",P393-O393,"")</f>
        <v>21</v>
      </c>
      <c r="R393" t="str" cm="1">
        <f t="array" ref="R393">_xlfn.XLOOKUP(Orders[[#This Row],[employeeID]],Employees[[#All],[employeeID]],Employees[[#All],[employeeName]],,0)</f>
        <v>Robert King</v>
      </c>
      <c r="S393" t="str" cm="1">
        <f t="array" ref="S393">_xlfn.XLOOKUP(Orders[[#This Row],[customerID]],Customers[[#All],[customerID]],Customers[[#All],[companyName]],,0)</f>
        <v>Santé Gourmet</v>
      </c>
      <c r="T393" t="str" cm="1">
        <f t="array" ref="T393">_xlfn.XLOOKUP(Orders[[#This Row],[shipperID]],Shippers[[#All],[shipperID]],Shippers[[#All],[companyName]],,0)</f>
        <v>Federal Shipping</v>
      </c>
      <c r="U393" t="str">
        <f>IF(ISBLANK(Orders[[#This Row],[shippedDate]]),"Pending","Delivered")</f>
        <v>Delivered</v>
      </c>
    </row>
    <row r="394" spans="1:21" x14ac:dyDescent="0.25">
      <c r="A394">
        <v>10640</v>
      </c>
      <c r="B394" t="s">
        <v>43</v>
      </c>
      <c r="C394">
        <v>4</v>
      </c>
      <c r="D394" s="1">
        <v>41872</v>
      </c>
      <c r="E394" s="1">
        <v>41900</v>
      </c>
      <c r="F394" s="1">
        <v>41879</v>
      </c>
      <c r="G394">
        <v>1</v>
      </c>
      <c r="H394">
        <v>23.55</v>
      </c>
      <c r="I394">
        <f>SUMIFS(order_details!$G$1:$G$2156,order_details!$A$1:$A$2156,orders!A394)</f>
        <v>708.75</v>
      </c>
      <c r="J394">
        <f t="shared" si="24"/>
        <v>732.3</v>
      </c>
      <c r="K394" t="str">
        <f t="shared" si="25"/>
        <v>Aug</v>
      </c>
      <c r="L394" t="str">
        <f t="shared" si="26"/>
        <v>Thu</v>
      </c>
      <c r="M394" t="str">
        <f>IF(Orders[[#This Row],[Shipping Status]]="Delivered",TEXT(F394,"mmm"),"")</f>
        <v>Aug</v>
      </c>
      <c r="N394" t="str">
        <f>IF(Orders[[#This Row],[Shipping Status]]="Delivered",TEXT(F394,"ddd"),"")</f>
        <v>Thu</v>
      </c>
      <c r="O394" s="8">
        <f>IF(Orders[[#This Row],[Shipping Status]]="Delivered",DATEDIF(D394,F394,"d"),"")</f>
        <v>7</v>
      </c>
      <c r="P394" s="8">
        <f t="shared" si="27"/>
        <v>28</v>
      </c>
      <c r="Q394" s="8">
        <f>IF(Orders[[#This Row],[Shipping Status]]="Delivered",P394-O394,"")</f>
        <v>21</v>
      </c>
      <c r="R394" t="str" cm="1">
        <f t="array" ref="R394">_xlfn.XLOOKUP(Orders[[#This Row],[employeeID]],Employees[[#All],[employeeID]],Employees[[#All],[employeeName]],,0)</f>
        <v>Margaret Peacock</v>
      </c>
      <c r="S394" t="str" cm="1">
        <f t="array" ref="S394">_xlfn.XLOOKUP(Orders[[#This Row],[customerID]],Customers[[#All],[customerID]],Customers[[#All],[companyName]],,0)</f>
        <v>Die Wandernde Kuh</v>
      </c>
      <c r="T394" t="str" cm="1">
        <f t="array" ref="T394">_xlfn.XLOOKUP(Orders[[#This Row],[shipperID]],Shippers[[#All],[shipperID]],Shippers[[#All],[companyName]],,0)</f>
        <v>Speedy Express</v>
      </c>
      <c r="U394" t="str">
        <f>IF(ISBLANK(Orders[[#This Row],[shippedDate]]),"Pending","Delivered")</f>
        <v>Delivered</v>
      </c>
    </row>
    <row r="395" spans="1:21" x14ac:dyDescent="0.25">
      <c r="A395">
        <v>10641</v>
      </c>
      <c r="B395" t="s">
        <v>16</v>
      </c>
      <c r="C395">
        <v>4</v>
      </c>
      <c r="D395" s="1">
        <v>41873</v>
      </c>
      <c r="E395" s="1">
        <v>41901</v>
      </c>
      <c r="F395" s="1">
        <v>41877</v>
      </c>
      <c r="G395">
        <v>2</v>
      </c>
      <c r="H395">
        <v>179.61</v>
      </c>
      <c r="I395">
        <f>SUMIFS(order_details!$G$1:$G$2156,order_details!$A$1:$A$2156,orders!A395)</f>
        <v>2054</v>
      </c>
      <c r="J395">
        <f t="shared" si="24"/>
        <v>2233.61</v>
      </c>
      <c r="K395" t="str">
        <f t="shared" si="25"/>
        <v>Aug</v>
      </c>
      <c r="L395" t="str">
        <f t="shared" si="26"/>
        <v>Fri</v>
      </c>
      <c r="M395" t="str">
        <f>IF(Orders[[#This Row],[Shipping Status]]="Delivered",TEXT(F395,"mmm"),"")</f>
        <v>Aug</v>
      </c>
      <c r="N395" t="str">
        <f>IF(Orders[[#This Row],[Shipping Status]]="Delivered",TEXT(F395,"ddd"),"")</f>
        <v>Tue</v>
      </c>
      <c r="O395" s="8">
        <f>IF(Orders[[#This Row],[Shipping Status]]="Delivered",DATEDIF(D395,F395,"d"),"")</f>
        <v>4</v>
      </c>
      <c r="P395" s="8">
        <f t="shared" si="27"/>
        <v>28</v>
      </c>
      <c r="Q395" s="8">
        <f>IF(Orders[[#This Row],[Shipping Status]]="Delivered",P395-O395,"")</f>
        <v>24</v>
      </c>
      <c r="R395" t="str" cm="1">
        <f t="array" ref="R395">_xlfn.XLOOKUP(Orders[[#This Row],[employeeID]],Employees[[#All],[employeeID]],Employees[[#All],[employeeName]],,0)</f>
        <v>Margaret Peacock</v>
      </c>
      <c r="S395" t="str" cm="1">
        <f t="array" ref="S395">_xlfn.XLOOKUP(Orders[[#This Row],[customerID]],Customers[[#All],[customerID]],Customers[[#All],[companyName]],,0)</f>
        <v>HILARION-Abastos</v>
      </c>
      <c r="T395" t="str" cm="1">
        <f t="array" ref="T395">_xlfn.XLOOKUP(Orders[[#This Row],[shipperID]],Shippers[[#All],[shipperID]],Shippers[[#All],[companyName]],,0)</f>
        <v>United Package</v>
      </c>
      <c r="U395" t="str">
        <f>IF(ISBLANK(Orders[[#This Row],[shippedDate]]),"Pending","Delivered")</f>
        <v>Delivered</v>
      </c>
    </row>
    <row r="396" spans="1:21" x14ac:dyDescent="0.25">
      <c r="A396">
        <v>10642</v>
      </c>
      <c r="B396" t="s">
        <v>59</v>
      </c>
      <c r="C396">
        <v>7</v>
      </c>
      <c r="D396" s="1">
        <v>41873</v>
      </c>
      <c r="E396" s="1">
        <v>41901</v>
      </c>
      <c r="F396" s="1">
        <v>41887</v>
      </c>
      <c r="G396">
        <v>3</v>
      </c>
      <c r="H396">
        <v>41.89</v>
      </c>
      <c r="I396">
        <f>SUMIFS(order_details!$G$1:$G$2156,order_details!$A$1:$A$2156,orders!A396)</f>
        <v>696</v>
      </c>
      <c r="J396">
        <f t="shared" si="24"/>
        <v>737.89</v>
      </c>
      <c r="K396" t="str">
        <f t="shared" si="25"/>
        <v>Aug</v>
      </c>
      <c r="L396" t="str">
        <f t="shared" si="26"/>
        <v>Fri</v>
      </c>
      <c r="M396" t="str">
        <f>IF(Orders[[#This Row],[Shipping Status]]="Delivered",TEXT(F396,"mmm"),"")</f>
        <v>Sep</v>
      </c>
      <c r="N396" t="str">
        <f>IF(Orders[[#This Row],[Shipping Status]]="Delivered",TEXT(F396,"ddd"),"")</f>
        <v>Fri</v>
      </c>
      <c r="O396" s="8">
        <f>IF(Orders[[#This Row],[Shipping Status]]="Delivered",DATEDIF(D396,F396,"d"),"")</f>
        <v>14</v>
      </c>
      <c r="P396" s="8">
        <f t="shared" si="27"/>
        <v>28</v>
      </c>
      <c r="Q396" s="8">
        <f>IF(Orders[[#This Row],[Shipping Status]]="Delivered",P396-O396,"")</f>
        <v>14</v>
      </c>
      <c r="R396" t="str" cm="1">
        <f t="array" ref="R396">_xlfn.XLOOKUP(Orders[[#This Row],[employeeID]],Employees[[#All],[employeeID]],Employees[[#All],[employeeName]],,0)</f>
        <v>Robert King</v>
      </c>
      <c r="S396" t="str" cm="1">
        <f t="array" ref="S396">_xlfn.XLOOKUP(Orders[[#This Row],[customerID]],Customers[[#All],[customerID]],Customers[[#All],[companyName]],,0)</f>
        <v>Simons bistro</v>
      </c>
      <c r="T396" t="str" cm="1">
        <f t="array" ref="T396">_xlfn.XLOOKUP(Orders[[#This Row],[shipperID]],Shippers[[#All],[shipperID]],Shippers[[#All],[companyName]],,0)</f>
        <v>Federal Shipping</v>
      </c>
      <c r="U396" t="str">
        <f>IF(ISBLANK(Orders[[#This Row],[shippedDate]]),"Pending","Delivered")</f>
        <v>Delivered</v>
      </c>
    </row>
    <row r="397" spans="1:21" x14ac:dyDescent="0.25">
      <c r="A397">
        <v>10643</v>
      </c>
      <c r="B397" t="s">
        <v>93</v>
      </c>
      <c r="C397">
        <v>6</v>
      </c>
      <c r="D397" s="1">
        <v>41876</v>
      </c>
      <c r="E397" s="1">
        <v>41904</v>
      </c>
      <c r="F397" s="1">
        <v>41884</v>
      </c>
      <c r="G397">
        <v>1</v>
      </c>
      <c r="H397">
        <v>29.46</v>
      </c>
      <c r="I397">
        <f>SUMIFS(order_details!$G$1:$G$2156,order_details!$A$1:$A$2156,orders!A397)</f>
        <v>814.5</v>
      </c>
      <c r="J397">
        <f t="shared" si="24"/>
        <v>843.96</v>
      </c>
      <c r="K397" t="str">
        <f t="shared" si="25"/>
        <v>Aug</v>
      </c>
      <c r="L397" t="str">
        <f t="shared" si="26"/>
        <v>Mon</v>
      </c>
      <c r="M397" t="str">
        <f>IF(Orders[[#This Row],[Shipping Status]]="Delivered",TEXT(F397,"mmm"),"")</f>
        <v>Sep</v>
      </c>
      <c r="N397" t="str">
        <f>IF(Orders[[#This Row],[Shipping Status]]="Delivered",TEXT(F397,"ddd"),"")</f>
        <v>Tue</v>
      </c>
      <c r="O397" s="8">
        <f>IF(Orders[[#This Row],[Shipping Status]]="Delivered",DATEDIF(D397,F397,"d"),"")</f>
        <v>8</v>
      </c>
      <c r="P397" s="8">
        <f t="shared" si="27"/>
        <v>28</v>
      </c>
      <c r="Q397" s="8">
        <f>IF(Orders[[#This Row],[Shipping Status]]="Delivered",P397-O397,"")</f>
        <v>20</v>
      </c>
      <c r="R397" t="str" cm="1">
        <f t="array" ref="R397">_xlfn.XLOOKUP(Orders[[#This Row],[employeeID]],Employees[[#All],[employeeID]],Employees[[#All],[employeeName]],,0)</f>
        <v>Michael Suyama</v>
      </c>
      <c r="S397" t="str" cm="1">
        <f t="array" ref="S397">_xlfn.XLOOKUP(Orders[[#This Row],[customerID]],Customers[[#All],[customerID]],Customers[[#All],[companyName]],,0)</f>
        <v>Alfreds Futterkiste</v>
      </c>
      <c r="T397" t="str" cm="1">
        <f t="array" ref="T397">_xlfn.XLOOKUP(Orders[[#This Row],[shipperID]],Shippers[[#All],[shipperID]],Shippers[[#All],[companyName]],,0)</f>
        <v>Speedy Express</v>
      </c>
      <c r="U397" t="str">
        <f>IF(ISBLANK(Orders[[#This Row],[shippedDate]]),"Pending","Delivered")</f>
        <v>Delivered</v>
      </c>
    </row>
    <row r="398" spans="1:21" x14ac:dyDescent="0.25">
      <c r="A398">
        <v>10644</v>
      </c>
      <c r="B398" t="s">
        <v>15</v>
      </c>
      <c r="C398">
        <v>3</v>
      </c>
      <c r="D398" s="1">
        <v>41876</v>
      </c>
      <c r="E398" s="1">
        <v>41904</v>
      </c>
      <c r="F398" s="1">
        <v>41883</v>
      </c>
      <c r="G398">
        <v>2</v>
      </c>
      <c r="H398">
        <v>0.14000000000000001</v>
      </c>
      <c r="I398">
        <f>SUMIFS(order_details!$G$1:$G$2156,order_details!$A$1:$A$2156,orders!A398)</f>
        <v>1371.8</v>
      </c>
      <c r="J398">
        <f t="shared" si="24"/>
        <v>1371.94</v>
      </c>
      <c r="K398" t="str">
        <f t="shared" si="25"/>
        <v>Aug</v>
      </c>
      <c r="L398" t="str">
        <f t="shared" si="26"/>
        <v>Mon</v>
      </c>
      <c r="M398" t="str">
        <f>IF(Orders[[#This Row],[Shipping Status]]="Delivered",TEXT(F398,"mmm"),"")</f>
        <v>Sep</v>
      </c>
      <c r="N398" t="str">
        <f>IF(Orders[[#This Row],[Shipping Status]]="Delivered",TEXT(F398,"ddd"),"")</f>
        <v>Mon</v>
      </c>
      <c r="O398" s="8">
        <f>IF(Orders[[#This Row],[Shipping Status]]="Delivered",DATEDIF(D398,F398,"d"),"")</f>
        <v>7</v>
      </c>
      <c r="P398" s="8">
        <f t="shared" si="27"/>
        <v>28</v>
      </c>
      <c r="Q398" s="8">
        <f>IF(Orders[[#This Row],[Shipping Status]]="Delivered",P398-O398,"")</f>
        <v>21</v>
      </c>
      <c r="R398" t="str" cm="1">
        <f t="array" ref="R398">_xlfn.XLOOKUP(Orders[[#This Row],[employeeID]],Employees[[#All],[employeeID]],Employees[[#All],[employeeName]],,0)</f>
        <v>Janet Leverling</v>
      </c>
      <c r="S398" t="str" cm="1">
        <f t="array" ref="S398">_xlfn.XLOOKUP(Orders[[#This Row],[customerID]],Customers[[#All],[customerID]],Customers[[#All],[companyName]],,0)</f>
        <v>Wellington Importadora</v>
      </c>
      <c r="T398" t="str" cm="1">
        <f t="array" ref="T398">_xlfn.XLOOKUP(Orders[[#This Row],[shipperID]],Shippers[[#All],[shipperID]],Shippers[[#All],[companyName]],,0)</f>
        <v>United Package</v>
      </c>
      <c r="U398" t="str">
        <f>IF(ISBLANK(Orders[[#This Row],[shippedDate]]),"Pending","Delivered")</f>
        <v>Delivered</v>
      </c>
    </row>
    <row r="399" spans="1:21" x14ac:dyDescent="0.25">
      <c r="A399">
        <v>10645</v>
      </c>
      <c r="B399" t="s">
        <v>10</v>
      </c>
      <c r="C399">
        <v>4</v>
      </c>
      <c r="D399" s="1">
        <v>41877</v>
      </c>
      <c r="E399" s="1">
        <v>41905</v>
      </c>
      <c r="F399" s="1">
        <v>41884</v>
      </c>
      <c r="G399">
        <v>1</v>
      </c>
      <c r="H399">
        <v>12.41</v>
      </c>
      <c r="I399">
        <f>SUMIFS(order_details!$G$1:$G$2156,order_details!$A$1:$A$2156,orders!A399)</f>
        <v>1535</v>
      </c>
      <c r="J399">
        <f t="shared" si="24"/>
        <v>1547.41</v>
      </c>
      <c r="K399" t="str">
        <f t="shared" si="25"/>
        <v>Aug</v>
      </c>
      <c r="L399" t="str">
        <f t="shared" si="26"/>
        <v>Tue</v>
      </c>
      <c r="M399" t="str">
        <f>IF(Orders[[#This Row],[Shipping Status]]="Delivered",TEXT(F399,"mmm"),"")</f>
        <v>Sep</v>
      </c>
      <c r="N399" t="str">
        <f>IF(Orders[[#This Row],[Shipping Status]]="Delivered",TEXT(F399,"ddd"),"")</f>
        <v>Tue</v>
      </c>
      <c r="O399" s="8">
        <f>IF(Orders[[#This Row],[Shipping Status]]="Delivered",DATEDIF(D399,F399,"d"),"")</f>
        <v>7</v>
      </c>
      <c r="P399" s="8">
        <f t="shared" si="27"/>
        <v>28</v>
      </c>
      <c r="Q399" s="8">
        <f>IF(Orders[[#This Row],[Shipping Status]]="Delivered",P399-O399,"")</f>
        <v>21</v>
      </c>
      <c r="R399" t="str" cm="1">
        <f t="array" ref="R399">_xlfn.XLOOKUP(Orders[[#This Row],[employeeID]],Employees[[#All],[employeeID]],Employees[[#All],[employeeName]],,0)</f>
        <v>Margaret Peacock</v>
      </c>
      <c r="S399" t="str" cm="1">
        <f t="array" ref="S399">_xlfn.XLOOKUP(Orders[[#This Row],[customerID]],Customers[[#All],[customerID]],Customers[[#All],[companyName]],,0)</f>
        <v>Hanari Carnes</v>
      </c>
      <c r="T399" t="str" cm="1">
        <f t="array" ref="T399">_xlfn.XLOOKUP(Orders[[#This Row],[shipperID]],Shippers[[#All],[shipperID]],Shippers[[#All],[companyName]],,0)</f>
        <v>Speedy Express</v>
      </c>
      <c r="U399" t="str">
        <f>IF(ISBLANK(Orders[[#This Row],[shippedDate]]),"Pending","Delivered")</f>
        <v>Delivered</v>
      </c>
    </row>
    <row r="400" spans="1:21" x14ac:dyDescent="0.25">
      <c r="A400">
        <v>10646</v>
      </c>
      <c r="B400" t="s">
        <v>42</v>
      </c>
      <c r="C400">
        <v>9</v>
      </c>
      <c r="D400" s="1">
        <v>41878</v>
      </c>
      <c r="E400" s="1">
        <v>41920</v>
      </c>
      <c r="F400" s="1">
        <v>41885</v>
      </c>
      <c r="G400">
        <v>3</v>
      </c>
      <c r="H400">
        <v>142.33000000000001</v>
      </c>
      <c r="I400">
        <f>SUMIFS(order_details!$G$1:$G$2156,order_details!$A$1:$A$2156,orders!A400)</f>
        <v>1446</v>
      </c>
      <c r="J400">
        <f t="shared" si="24"/>
        <v>1588.33</v>
      </c>
      <c r="K400" t="str">
        <f t="shared" si="25"/>
        <v>Aug</v>
      </c>
      <c r="L400" t="str">
        <f t="shared" si="26"/>
        <v>Wed</v>
      </c>
      <c r="M400" t="str">
        <f>IF(Orders[[#This Row],[Shipping Status]]="Delivered",TEXT(F400,"mmm"),"")</f>
        <v>Sep</v>
      </c>
      <c r="N400" t="str">
        <f>IF(Orders[[#This Row],[Shipping Status]]="Delivered",TEXT(F400,"ddd"),"")</f>
        <v>Wed</v>
      </c>
      <c r="O400" s="8">
        <f>IF(Orders[[#This Row],[Shipping Status]]="Delivered",DATEDIF(D400,F400,"d"),"")</f>
        <v>7</v>
      </c>
      <c r="P400" s="8">
        <f t="shared" si="27"/>
        <v>42</v>
      </c>
      <c r="Q400" s="8">
        <f>IF(Orders[[#This Row],[Shipping Status]]="Delivered",P400-O400,"")</f>
        <v>35</v>
      </c>
      <c r="R400" t="str" cm="1">
        <f t="array" ref="R400">_xlfn.XLOOKUP(Orders[[#This Row],[employeeID]],Employees[[#All],[employeeID]],Employees[[#All],[employeeName]],,0)</f>
        <v>Anne Dodsworth</v>
      </c>
      <c r="S400" t="str" cm="1">
        <f t="array" ref="S400">_xlfn.XLOOKUP(Orders[[#This Row],[customerID]],Customers[[#All],[customerID]],Customers[[#All],[companyName]],,0)</f>
        <v>Hungry Owl All-Night Grocers</v>
      </c>
      <c r="T400" t="str" cm="1">
        <f t="array" ref="T400">_xlfn.XLOOKUP(Orders[[#This Row],[shipperID]],Shippers[[#All],[shipperID]],Shippers[[#All],[companyName]],,0)</f>
        <v>Federal Shipping</v>
      </c>
      <c r="U400" t="str">
        <f>IF(ISBLANK(Orders[[#This Row],[shippedDate]]),"Pending","Delivered")</f>
        <v>Delivered</v>
      </c>
    </row>
    <row r="401" spans="1:21" x14ac:dyDescent="0.25">
      <c r="A401">
        <v>10647</v>
      </c>
      <c r="B401" t="s">
        <v>20</v>
      </c>
      <c r="C401">
        <v>4</v>
      </c>
      <c r="D401" s="1">
        <v>41878</v>
      </c>
      <c r="E401" s="1">
        <v>41892</v>
      </c>
      <c r="F401" s="1">
        <v>41885</v>
      </c>
      <c r="G401">
        <v>2</v>
      </c>
      <c r="H401">
        <v>45.54</v>
      </c>
      <c r="I401">
        <f>SUMIFS(order_details!$G$1:$G$2156,order_details!$A$1:$A$2156,orders!A401)</f>
        <v>636</v>
      </c>
      <c r="J401">
        <f t="shared" si="24"/>
        <v>681.54</v>
      </c>
      <c r="K401" t="str">
        <f t="shared" si="25"/>
        <v>Aug</v>
      </c>
      <c r="L401" t="str">
        <f t="shared" si="26"/>
        <v>Wed</v>
      </c>
      <c r="M401" t="str">
        <f>IF(Orders[[#This Row],[Shipping Status]]="Delivered",TEXT(F401,"mmm"),"")</f>
        <v>Sep</v>
      </c>
      <c r="N401" t="str">
        <f>IF(Orders[[#This Row],[Shipping Status]]="Delivered",TEXT(F401,"ddd"),"")</f>
        <v>Wed</v>
      </c>
      <c r="O401" s="8">
        <f>IF(Orders[[#This Row],[Shipping Status]]="Delivered",DATEDIF(D401,F401,"d"),"")</f>
        <v>7</v>
      </c>
      <c r="P401" s="8">
        <f t="shared" si="27"/>
        <v>14</v>
      </c>
      <c r="Q401" s="8">
        <f>IF(Orders[[#This Row],[Shipping Status]]="Delivered",P401-O401,"")</f>
        <v>7</v>
      </c>
      <c r="R401" t="str" cm="1">
        <f t="array" ref="R401">_xlfn.XLOOKUP(Orders[[#This Row],[employeeID]],Employees[[#All],[employeeID]],Employees[[#All],[employeeName]],,0)</f>
        <v>Margaret Peacock</v>
      </c>
      <c r="S401" t="str" cm="1">
        <f t="array" ref="S401">_xlfn.XLOOKUP(Orders[[#This Row],[customerID]],Customers[[#All],[customerID]],Customers[[#All],[companyName]],,0)</f>
        <v>Que Delícia</v>
      </c>
      <c r="T401" t="str" cm="1">
        <f t="array" ref="T401">_xlfn.XLOOKUP(Orders[[#This Row],[shipperID]],Shippers[[#All],[shipperID]],Shippers[[#All],[companyName]],,0)</f>
        <v>United Package</v>
      </c>
      <c r="U401" t="str">
        <f>IF(ISBLANK(Orders[[#This Row],[shippedDate]]),"Pending","Delivered")</f>
        <v>Delivered</v>
      </c>
    </row>
    <row r="402" spans="1:21" x14ac:dyDescent="0.25">
      <c r="A402">
        <v>10648</v>
      </c>
      <c r="B402" t="s">
        <v>37</v>
      </c>
      <c r="C402">
        <v>5</v>
      </c>
      <c r="D402" s="1">
        <v>41879</v>
      </c>
      <c r="E402" s="1">
        <v>41921</v>
      </c>
      <c r="F402" s="1">
        <v>41891</v>
      </c>
      <c r="G402">
        <v>2</v>
      </c>
      <c r="H402">
        <v>14.25</v>
      </c>
      <c r="I402">
        <f>SUMIFS(order_details!$G$1:$G$2156,order_details!$A$1:$A$2156,orders!A402)</f>
        <v>372.375</v>
      </c>
      <c r="J402">
        <f t="shared" si="24"/>
        <v>386.625</v>
      </c>
      <c r="K402" t="str">
        <f t="shared" si="25"/>
        <v>Aug</v>
      </c>
      <c r="L402" t="str">
        <f t="shared" si="26"/>
        <v>Thu</v>
      </c>
      <c r="M402" t="str">
        <f>IF(Orders[[#This Row],[Shipping Status]]="Delivered",TEXT(F402,"mmm"),"")</f>
        <v>Sep</v>
      </c>
      <c r="N402" t="str">
        <f>IF(Orders[[#This Row],[Shipping Status]]="Delivered",TEXT(F402,"ddd"),"")</f>
        <v>Tue</v>
      </c>
      <c r="O402" s="8">
        <f>IF(Orders[[#This Row],[Shipping Status]]="Delivered",DATEDIF(D402,F402,"d"),"")</f>
        <v>12</v>
      </c>
      <c r="P402" s="8">
        <f t="shared" si="27"/>
        <v>42</v>
      </c>
      <c r="Q402" s="8">
        <f>IF(Orders[[#This Row],[Shipping Status]]="Delivered",P402-O402,"")</f>
        <v>30</v>
      </c>
      <c r="R402" t="str" cm="1">
        <f t="array" ref="R402">_xlfn.XLOOKUP(Orders[[#This Row],[employeeID]],Employees[[#All],[employeeID]],Employees[[#All],[employeeName]],,0)</f>
        <v>Steven Buchanan</v>
      </c>
      <c r="S402" t="str" cm="1">
        <f t="array" ref="S402">_xlfn.XLOOKUP(Orders[[#This Row],[customerID]],Customers[[#All],[customerID]],Customers[[#All],[companyName]],,0)</f>
        <v>Ricardo Adocicados</v>
      </c>
      <c r="T402" t="str" cm="1">
        <f t="array" ref="T402">_xlfn.XLOOKUP(Orders[[#This Row],[shipperID]],Shippers[[#All],[shipperID]],Shippers[[#All],[companyName]],,0)</f>
        <v>United Package</v>
      </c>
      <c r="U402" t="str">
        <f>IF(ISBLANK(Orders[[#This Row],[shippedDate]]),"Pending","Delivered")</f>
        <v>Delivered</v>
      </c>
    </row>
    <row r="403" spans="1:21" x14ac:dyDescent="0.25">
      <c r="A403">
        <v>10649</v>
      </c>
      <c r="B403" t="s">
        <v>88</v>
      </c>
      <c r="C403">
        <v>5</v>
      </c>
      <c r="D403" s="1">
        <v>41879</v>
      </c>
      <c r="E403" s="1">
        <v>41907</v>
      </c>
      <c r="F403" s="1">
        <v>41880</v>
      </c>
      <c r="G403">
        <v>3</v>
      </c>
      <c r="H403">
        <v>6.2</v>
      </c>
      <c r="I403">
        <f>SUMIFS(order_details!$G$1:$G$2156,order_details!$A$1:$A$2156,orders!A403)</f>
        <v>1434</v>
      </c>
      <c r="J403">
        <f t="shared" si="24"/>
        <v>1440.2</v>
      </c>
      <c r="K403" t="str">
        <f t="shared" si="25"/>
        <v>Aug</v>
      </c>
      <c r="L403" t="str">
        <f t="shared" si="26"/>
        <v>Thu</v>
      </c>
      <c r="M403" t="str">
        <f>IF(Orders[[#This Row],[Shipping Status]]="Delivered",TEXT(F403,"mmm"),"")</f>
        <v>Aug</v>
      </c>
      <c r="N403" t="str">
        <f>IF(Orders[[#This Row],[Shipping Status]]="Delivered",TEXT(F403,"ddd"),"")</f>
        <v>Fri</v>
      </c>
      <c r="O403" s="8">
        <f>IF(Orders[[#This Row],[Shipping Status]]="Delivered",DATEDIF(D403,F403,"d"),"")</f>
        <v>1</v>
      </c>
      <c r="P403" s="8">
        <f t="shared" si="27"/>
        <v>28</v>
      </c>
      <c r="Q403" s="8">
        <f>IF(Orders[[#This Row],[Shipping Status]]="Delivered",P403-O403,"")</f>
        <v>27</v>
      </c>
      <c r="R403" t="str" cm="1">
        <f t="array" ref="R403">_xlfn.XLOOKUP(Orders[[#This Row],[employeeID]],Employees[[#All],[employeeID]],Employees[[#All],[employeeName]],,0)</f>
        <v>Steven Buchanan</v>
      </c>
      <c r="S403" t="str" cm="1">
        <f t="array" ref="S403">_xlfn.XLOOKUP(Orders[[#This Row],[customerID]],Customers[[#All],[customerID]],Customers[[#All],[companyName]],,0)</f>
        <v>Maison Dewey</v>
      </c>
      <c r="T403" t="str" cm="1">
        <f t="array" ref="T403">_xlfn.XLOOKUP(Orders[[#This Row],[shipperID]],Shippers[[#All],[shipperID]],Shippers[[#All],[companyName]],,0)</f>
        <v>Federal Shipping</v>
      </c>
      <c r="U403" t="str">
        <f>IF(ISBLANK(Orders[[#This Row],[shippedDate]]),"Pending","Delivered")</f>
        <v>Delivered</v>
      </c>
    </row>
    <row r="404" spans="1:21" x14ac:dyDescent="0.25">
      <c r="A404">
        <v>10650</v>
      </c>
      <c r="B404" t="s">
        <v>60</v>
      </c>
      <c r="C404">
        <v>5</v>
      </c>
      <c r="D404" s="1">
        <v>41880</v>
      </c>
      <c r="E404" s="1">
        <v>41908</v>
      </c>
      <c r="F404" s="1">
        <v>41885</v>
      </c>
      <c r="G404">
        <v>3</v>
      </c>
      <c r="H404">
        <v>176.81</v>
      </c>
      <c r="I404">
        <f>SUMIFS(order_details!$G$1:$G$2156,order_details!$A$1:$A$2156,orders!A404)</f>
        <v>1779.1999999999998</v>
      </c>
      <c r="J404">
        <f t="shared" si="24"/>
        <v>1956.0099999999998</v>
      </c>
      <c r="K404" t="str">
        <f t="shared" si="25"/>
        <v>Aug</v>
      </c>
      <c r="L404" t="str">
        <f t="shared" si="26"/>
        <v>Fri</v>
      </c>
      <c r="M404" t="str">
        <f>IF(Orders[[#This Row],[Shipping Status]]="Delivered",TEXT(F404,"mmm"),"")</f>
        <v>Sep</v>
      </c>
      <c r="N404" t="str">
        <f>IF(Orders[[#This Row],[Shipping Status]]="Delivered",TEXT(F404,"ddd"),"")</f>
        <v>Wed</v>
      </c>
      <c r="O404" s="8">
        <f>IF(Orders[[#This Row],[Shipping Status]]="Delivered",DATEDIF(D404,F404,"d"),"")</f>
        <v>5</v>
      </c>
      <c r="P404" s="8">
        <f t="shared" si="27"/>
        <v>28</v>
      </c>
      <c r="Q404" s="8">
        <f>IF(Orders[[#This Row],[Shipping Status]]="Delivered",P404-O404,"")</f>
        <v>23</v>
      </c>
      <c r="R404" t="str" cm="1">
        <f t="array" ref="R404">_xlfn.XLOOKUP(Orders[[#This Row],[employeeID]],Employees[[#All],[employeeID]],Employees[[#All],[employeeName]],,0)</f>
        <v>Steven Buchanan</v>
      </c>
      <c r="S404" t="str" cm="1">
        <f t="array" ref="S404">_xlfn.XLOOKUP(Orders[[#This Row],[customerID]],Customers[[#All],[customerID]],Customers[[#All],[companyName]],,0)</f>
        <v>Familia Arquibaldo</v>
      </c>
      <c r="T404" t="str" cm="1">
        <f t="array" ref="T404">_xlfn.XLOOKUP(Orders[[#This Row],[shipperID]],Shippers[[#All],[shipperID]],Shippers[[#All],[companyName]],,0)</f>
        <v>Federal Shipping</v>
      </c>
      <c r="U404" t="str">
        <f>IF(ISBLANK(Orders[[#This Row],[shippedDate]]),"Pending","Delivered")</f>
        <v>Delivered</v>
      </c>
    </row>
    <row r="405" spans="1:21" x14ac:dyDescent="0.25">
      <c r="A405">
        <v>10651</v>
      </c>
      <c r="B405" t="s">
        <v>43</v>
      </c>
      <c r="C405">
        <v>8</v>
      </c>
      <c r="D405" s="1">
        <v>41883</v>
      </c>
      <c r="E405" s="1">
        <v>41911</v>
      </c>
      <c r="F405" s="1">
        <v>41893</v>
      </c>
      <c r="G405">
        <v>2</v>
      </c>
      <c r="H405">
        <v>20.6</v>
      </c>
      <c r="I405">
        <f>SUMIFS(order_details!$G$1:$G$2156,order_details!$A$1:$A$2156,orders!A405)</f>
        <v>397.8</v>
      </c>
      <c r="J405">
        <f t="shared" si="24"/>
        <v>418.40000000000003</v>
      </c>
      <c r="K405" t="str">
        <f t="shared" si="25"/>
        <v>Sep</v>
      </c>
      <c r="L405" t="str">
        <f t="shared" si="26"/>
        <v>Mon</v>
      </c>
      <c r="M405" t="str">
        <f>IF(Orders[[#This Row],[Shipping Status]]="Delivered",TEXT(F405,"mmm"),"")</f>
        <v>Sep</v>
      </c>
      <c r="N405" t="str">
        <f>IF(Orders[[#This Row],[Shipping Status]]="Delivered",TEXT(F405,"ddd"),"")</f>
        <v>Thu</v>
      </c>
      <c r="O405" s="8">
        <f>IF(Orders[[#This Row],[Shipping Status]]="Delivered",DATEDIF(D405,F405,"d"),"")</f>
        <v>10</v>
      </c>
      <c r="P405" s="8">
        <f t="shared" si="27"/>
        <v>28</v>
      </c>
      <c r="Q405" s="8">
        <f>IF(Orders[[#This Row],[Shipping Status]]="Delivered",P405-O405,"")</f>
        <v>18</v>
      </c>
      <c r="R405" t="str" cm="1">
        <f t="array" ref="R405">_xlfn.XLOOKUP(Orders[[#This Row],[employeeID]],Employees[[#All],[employeeID]],Employees[[#All],[employeeName]],,0)</f>
        <v>Laura Callahan</v>
      </c>
      <c r="S405" t="str" cm="1">
        <f t="array" ref="S405">_xlfn.XLOOKUP(Orders[[#This Row],[customerID]],Customers[[#All],[customerID]],Customers[[#All],[companyName]],,0)</f>
        <v>Die Wandernde Kuh</v>
      </c>
      <c r="T405" t="str" cm="1">
        <f t="array" ref="T405">_xlfn.XLOOKUP(Orders[[#This Row],[shipperID]],Shippers[[#All],[shipperID]],Shippers[[#All],[companyName]],,0)</f>
        <v>United Package</v>
      </c>
      <c r="U405" t="str">
        <f>IF(ISBLANK(Orders[[#This Row],[shippedDate]]),"Pending","Delivered")</f>
        <v>Delivered</v>
      </c>
    </row>
    <row r="406" spans="1:21" x14ac:dyDescent="0.25">
      <c r="A406">
        <v>10652</v>
      </c>
      <c r="B406" t="s">
        <v>79</v>
      </c>
      <c r="C406">
        <v>4</v>
      </c>
      <c r="D406" s="1">
        <v>41883</v>
      </c>
      <c r="E406" s="1">
        <v>41911</v>
      </c>
      <c r="F406" s="1">
        <v>41890</v>
      </c>
      <c r="G406">
        <v>2</v>
      </c>
      <c r="H406">
        <v>7.14</v>
      </c>
      <c r="I406">
        <f>SUMIFS(order_details!$G$1:$G$2156,order_details!$A$1:$A$2156,orders!A406)</f>
        <v>318.83499999999998</v>
      </c>
      <c r="J406">
        <f t="shared" si="24"/>
        <v>325.97499999999997</v>
      </c>
      <c r="K406" t="str">
        <f t="shared" si="25"/>
        <v>Sep</v>
      </c>
      <c r="L406" t="str">
        <f t="shared" si="26"/>
        <v>Mon</v>
      </c>
      <c r="M406" t="str">
        <f>IF(Orders[[#This Row],[Shipping Status]]="Delivered",TEXT(F406,"mmm"),"")</f>
        <v>Sep</v>
      </c>
      <c r="N406" t="str">
        <f>IF(Orders[[#This Row],[Shipping Status]]="Delivered",TEXT(F406,"ddd"),"")</f>
        <v>Mon</v>
      </c>
      <c r="O406" s="8">
        <f>IF(Orders[[#This Row],[Shipping Status]]="Delivered",DATEDIF(D406,F406,"d"),"")</f>
        <v>7</v>
      </c>
      <c r="P406" s="8">
        <f t="shared" si="27"/>
        <v>28</v>
      </c>
      <c r="Q406" s="8">
        <f>IF(Orders[[#This Row],[Shipping Status]]="Delivered",P406-O406,"")</f>
        <v>21</v>
      </c>
      <c r="R406" t="str" cm="1">
        <f t="array" ref="R406">_xlfn.XLOOKUP(Orders[[#This Row],[employeeID]],Employees[[#All],[employeeID]],Employees[[#All],[employeeName]],,0)</f>
        <v>Margaret Peacock</v>
      </c>
      <c r="S406" t="str" cm="1">
        <f t="array" ref="S406">_xlfn.XLOOKUP(Orders[[#This Row],[customerID]],Customers[[#All],[customerID]],Customers[[#All],[companyName]],,0)</f>
        <v>Gourmet Lanchonetes</v>
      </c>
      <c r="T406" t="str" cm="1">
        <f t="array" ref="T406">_xlfn.XLOOKUP(Orders[[#This Row],[shipperID]],Shippers[[#All],[shipperID]],Shippers[[#All],[companyName]],,0)</f>
        <v>United Package</v>
      </c>
      <c r="U406" t="str">
        <f>IF(ISBLANK(Orders[[#This Row],[shippedDate]]),"Pending","Delivered")</f>
        <v>Delivered</v>
      </c>
    </row>
    <row r="407" spans="1:21" x14ac:dyDescent="0.25">
      <c r="A407">
        <v>10653</v>
      </c>
      <c r="B407" t="s">
        <v>25</v>
      </c>
      <c r="C407">
        <v>1</v>
      </c>
      <c r="D407" s="1">
        <v>41884</v>
      </c>
      <c r="E407" s="1">
        <v>41912</v>
      </c>
      <c r="F407" s="1">
        <v>41901</v>
      </c>
      <c r="G407">
        <v>1</v>
      </c>
      <c r="H407">
        <v>93.25</v>
      </c>
      <c r="I407">
        <f>SUMIFS(order_details!$G$1:$G$2156,order_details!$A$1:$A$2156,orders!A407)</f>
        <v>1083.1500000000001</v>
      </c>
      <c r="J407">
        <f t="shared" si="24"/>
        <v>1176.4000000000001</v>
      </c>
      <c r="K407" t="str">
        <f t="shared" si="25"/>
        <v>Sep</v>
      </c>
      <c r="L407" t="str">
        <f t="shared" si="26"/>
        <v>Tue</v>
      </c>
      <c r="M407" t="str">
        <f>IF(Orders[[#This Row],[Shipping Status]]="Delivered",TEXT(F407,"mmm"),"")</f>
        <v>Sep</v>
      </c>
      <c r="N407" t="str">
        <f>IF(Orders[[#This Row],[Shipping Status]]="Delivered",TEXT(F407,"ddd"),"")</f>
        <v>Fri</v>
      </c>
      <c r="O407" s="8">
        <f>IF(Orders[[#This Row],[Shipping Status]]="Delivered",DATEDIF(D407,F407,"d"),"")</f>
        <v>17</v>
      </c>
      <c r="P407" s="8">
        <f t="shared" si="27"/>
        <v>28</v>
      </c>
      <c r="Q407" s="8">
        <f>IF(Orders[[#This Row],[Shipping Status]]="Delivered",P407-O407,"")</f>
        <v>11</v>
      </c>
      <c r="R407" t="str" cm="1">
        <f t="array" ref="R407">_xlfn.XLOOKUP(Orders[[#This Row],[employeeID]],Employees[[#All],[employeeID]],Employees[[#All],[employeeName]],,0)</f>
        <v>Nancy Davolio</v>
      </c>
      <c r="S407" t="str" cm="1">
        <f t="array" ref="S407">_xlfn.XLOOKUP(Orders[[#This Row],[customerID]],Customers[[#All],[customerID]],Customers[[#All],[companyName]],,0)</f>
        <v>Frankenversand</v>
      </c>
      <c r="T407" t="str" cm="1">
        <f t="array" ref="T407">_xlfn.XLOOKUP(Orders[[#This Row],[shipperID]],Shippers[[#All],[shipperID]],Shippers[[#All],[companyName]],,0)</f>
        <v>Speedy Express</v>
      </c>
      <c r="U407" t="str">
        <f>IF(ISBLANK(Orders[[#This Row],[shippedDate]]),"Pending","Delivered")</f>
        <v>Delivered</v>
      </c>
    </row>
    <row r="408" spans="1:21" x14ac:dyDescent="0.25">
      <c r="A408">
        <v>10654</v>
      </c>
      <c r="B408" t="s">
        <v>33</v>
      </c>
      <c r="C408">
        <v>5</v>
      </c>
      <c r="D408" s="1">
        <v>41884</v>
      </c>
      <c r="E408" s="1">
        <v>41912</v>
      </c>
      <c r="F408" s="1">
        <v>41893</v>
      </c>
      <c r="G408">
        <v>1</v>
      </c>
      <c r="H408">
        <v>55.26</v>
      </c>
      <c r="I408">
        <f>SUMIFS(order_details!$G$1:$G$2156,order_details!$A$1:$A$2156,orders!A408)</f>
        <v>601.83000000000004</v>
      </c>
      <c r="J408">
        <f t="shared" si="24"/>
        <v>657.09</v>
      </c>
      <c r="K408" t="str">
        <f t="shared" si="25"/>
        <v>Sep</v>
      </c>
      <c r="L408" t="str">
        <f t="shared" si="26"/>
        <v>Tue</v>
      </c>
      <c r="M408" t="str">
        <f>IF(Orders[[#This Row],[Shipping Status]]="Delivered",TEXT(F408,"mmm"),"")</f>
        <v>Sep</v>
      </c>
      <c r="N408" t="str">
        <f>IF(Orders[[#This Row],[Shipping Status]]="Delivered",TEXT(F408,"ddd"),"")</f>
        <v>Thu</v>
      </c>
      <c r="O408" s="8">
        <f>IF(Orders[[#This Row],[Shipping Status]]="Delivered",DATEDIF(D408,F408,"d"),"")</f>
        <v>9</v>
      </c>
      <c r="P408" s="8">
        <f t="shared" si="27"/>
        <v>28</v>
      </c>
      <c r="Q408" s="8">
        <f>IF(Orders[[#This Row],[Shipping Status]]="Delivered",P408-O408,"")</f>
        <v>19</v>
      </c>
      <c r="R408" t="str" cm="1">
        <f t="array" ref="R408">_xlfn.XLOOKUP(Orders[[#This Row],[employeeID]],Employees[[#All],[employeeID]],Employees[[#All],[employeeName]],,0)</f>
        <v>Steven Buchanan</v>
      </c>
      <c r="S408" t="str" cm="1">
        <f t="array" ref="S408">_xlfn.XLOOKUP(Orders[[#This Row],[customerID]],Customers[[#All],[customerID]],Customers[[#All],[companyName]],,0)</f>
        <v>Berglunds snabbköp</v>
      </c>
      <c r="T408" t="str" cm="1">
        <f t="array" ref="T408">_xlfn.XLOOKUP(Orders[[#This Row],[shipperID]],Shippers[[#All],[shipperID]],Shippers[[#All],[companyName]],,0)</f>
        <v>Speedy Express</v>
      </c>
      <c r="U408" t="str">
        <f>IF(ISBLANK(Orders[[#This Row],[shippedDate]]),"Pending","Delivered")</f>
        <v>Delivered</v>
      </c>
    </row>
    <row r="409" spans="1:21" x14ac:dyDescent="0.25">
      <c r="A409">
        <v>10655</v>
      </c>
      <c r="B409" t="s">
        <v>38</v>
      </c>
      <c r="C409">
        <v>1</v>
      </c>
      <c r="D409" s="1">
        <v>41885</v>
      </c>
      <c r="E409" s="1">
        <v>41913</v>
      </c>
      <c r="F409" s="1">
        <v>41893</v>
      </c>
      <c r="G409">
        <v>2</v>
      </c>
      <c r="H409">
        <v>4.41</v>
      </c>
      <c r="I409">
        <f>SUMIFS(order_details!$G$1:$G$2156,order_details!$A$1:$A$2156,orders!A409)</f>
        <v>154.4</v>
      </c>
      <c r="J409">
        <f t="shared" si="24"/>
        <v>158.81</v>
      </c>
      <c r="K409" t="str">
        <f t="shared" si="25"/>
        <v>Sep</v>
      </c>
      <c r="L409" t="str">
        <f t="shared" si="26"/>
        <v>Wed</v>
      </c>
      <c r="M409" t="str">
        <f>IF(Orders[[#This Row],[Shipping Status]]="Delivered",TEXT(F409,"mmm"),"")</f>
        <v>Sep</v>
      </c>
      <c r="N409" t="str">
        <f>IF(Orders[[#This Row],[Shipping Status]]="Delivered",TEXT(F409,"ddd"),"")</f>
        <v>Thu</v>
      </c>
      <c r="O409" s="8">
        <f>IF(Orders[[#This Row],[Shipping Status]]="Delivered",DATEDIF(D409,F409,"d"),"")</f>
        <v>8</v>
      </c>
      <c r="P409" s="8">
        <f t="shared" si="27"/>
        <v>28</v>
      </c>
      <c r="Q409" s="8">
        <f>IF(Orders[[#This Row],[Shipping Status]]="Delivered",P409-O409,"")</f>
        <v>20</v>
      </c>
      <c r="R409" t="str" cm="1">
        <f t="array" ref="R409">_xlfn.XLOOKUP(Orders[[#This Row],[employeeID]],Employees[[#All],[employeeID]],Employees[[#All],[employeeName]],,0)</f>
        <v>Nancy Davolio</v>
      </c>
      <c r="S409" t="str" cm="1">
        <f t="array" ref="S409">_xlfn.XLOOKUP(Orders[[#This Row],[customerID]],Customers[[#All],[customerID]],Customers[[#All],[companyName]],,0)</f>
        <v>Reggiani Caseifici</v>
      </c>
      <c r="T409" t="str" cm="1">
        <f t="array" ref="T409">_xlfn.XLOOKUP(Orders[[#This Row],[shipperID]],Shippers[[#All],[shipperID]],Shippers[[#All],[companyName]],,0)</f>
        <v>United Package</v>
      </c>
      <c r="U409" t="str">
        <f>IF(ISBLANK(Orders[[#This Row],[shippedDate]]),"Pending","Delivered")</f>
        <v>Delivered</v>
      </c>
    </row>
    <row r="410" spans="1:21" x14ac:dyDescent="0.25">
      <c r="A410">
        <v>10656</v>
      </c>
      <c r="B410" t="s">
        <v>87</v>
      </c>
      <c r="C410">
        <v>6</v>
      </c>
      <c r="D410" s="1">
        <v>41886</v>
      </c>
      <c r="E410" s="1">
        <v>41914</v>
      </c>
      <c r="F410" s="1">
        <v>41892</v>
      </c>
      <c r="G410">
        <v>1</v>
      </c>
      <c r="H410">
        <v>57.15</v>
      </c>
      <c r="I410">
        <f>SUMIFS(order_details!$G$1:$G$2156,order_details!$A$1:$A$2156,orders!A410)</f>
        <v>604.21500000000003</v>
      </c>
      <c r="J410">
        <f t="shared" si="24"/>
        <v>661.36500000000001</v>
      </c>
      <c r="K410" t="str">
        <f t="shared" si="25"/>
        <v>Sep</v>
      </c>
      <c r="L410" t="str">
        <f t="shared" si="26"/>
        <v>Thu</v>
      </c>
      <c r="M410" t="str">
        <f>IF(Orders[[#This Row],[Shipping Status]]="Delivered",TEXT(F410,"mmm"),"")</f>
        <v>Sep</v>
      </c>
      <c r="N410" t="str">
        <f>IF(Orders[[#This Row],[Shipping Status]]="Delivered",TEXT(F410,"ddd"),"")</f>
        <v>Wed</v>
      </c>
      <c r="O410" s="8">
        <f>IF(Orders[[#This Row],[Shipping Status]]="Delivered",DATEDIF(D410,F410,"d"),"")</f>
        <v>6</v>
      </c>
      <c r="P410" s="8">
        <f t="shared" si="27"/>
        <v>28</v>
      </c>
      <c r="Q410" s="8">
        <f>IF(Orders[[#This Row],[Shipping Status]]="Delivered",P410-O410,"")</f>
        <v>22</v>
      </c>
      <c r="R410" t="str" cm="1">
        <f t="array" ref="R410">_xlfn.XLOOKUP(Orders[[#This Row],[employeeID]],Employees[[#All],[employeeID]],Employees[[#All],[employeeName]],,0)</f>
        <v>Michael Suyama</v>
      </c>
      <c r="S410" t="str" cm="1">
        <f t="array" ref="S410">_xlfn.XLOOKUP(Orders[[#This Row],[customerID]],Customers[[#All],[customerID]],Customers[[#All],[companyName]],,0)</f>
        <v>Great Lakes Food Market</v>
      </c>
      <c r="T410" t="str" cm="1">
        <f t="array" ref="T410">_xlfn.XLOOKUP(Orders[[#This Row],[shipperID]],Shippers[[#All],[shipperID]],Shippers[[#All],[companyName]],,0)</f>
        <v>Speedy Express</v>
      </c>
      <c r="U410" t="str">
        <f>IF(ISBLANK(Orders[[#This Row],[shippedDate]]),"Pending","Delivered")</f>
        <v>Delivered</v>
      </c>
    </row>
    <row r="411" spans="1:21" x14ac:dyDescent="0.25">
      <c r="A411">
        <v>10657</v>
      </c>
      <c r="B411" t="s">
        <v>53</v>
      </c>
      <c r="C411">
        <v>2</v>
      </c>
      <c r="D411" s="1">
        <v>41886</v>
      </c>
      <c r="E411" s="1">
        <v>41914</v>
      </c>
      <c r="F411" s="1">
        <v>41897</v>
      </c>
      <c r="G411">
        <v>2</v>
      </c>
      <c r="H411">
        <v>352.69</v>
      </c>
      <c r="I411">
        <f>SUMIFS(order_details!$G$1:$G$2156,order_details!$A$1:$A$2156,orders!A411)</f>
        <v>4371.6000000000004</v>
      </c>
      <c r="J411">
        <f t="shared" si="24"/>
        <v>4724.29</v>
      </c>
      <c r="K411" t="str">
        <f t="shared" si="25"/>
        <v>Sep</v>
      </c>
      <c r="L411" t="str">
        <f t="shared" si="26"/>
        <v>Thu</v>
      </c>
      <c r="M411" t="str">
        <f>IF(Orders[[#This Row],[Shipping Status]]="Delivered",TEXT(F411,"mmm"),"")</f>
        <v>Sep</v>
      </c>
      <c r="N411" t="str">
        <f>IF(Orders[[#This Row],[Shipping Status]]="Delivered",TEXT(F411,"ddd"),"")</f>
        <v>Mon</v>
      </c>
      <c r="O411" s="8">
        <f>IF(Orders[[#This Row],[Shipping Status]]="Delivered",DATEDIF(D411,F411,"d"),"")</f>
        <v>11</v>
      </c>
      <c r="P411" s="8">
        <f t="shared" si="27"/>
        <v>28</v>
      </c>
      <c r="Q411" s="8">
        <f>IF(Orders[[#This Row],[Shipping Status]]="Delivered",P411-O411,"")</f>
        <v>17</v>
      </c>
      <c r="R411" t="str" cm="1">
        <f t="array" ref="R411">_xlfn.XLOOKUP(Orders[[#This Row],[employeeID]],Employees[[#All],[employeeID]],Employees[[#All],[employeeName]],,0)</f>
        <v>Andrew Fuller</v>
      </c>
      <c r="S411" t="str" cm="1">
        <f t="array" ref="S411">_xlfn.XLOOKUP(Orders[[#This Row],[customerID]],Customers[[#All],[customerID]],Customers[[#All],[companyName]],,0)</f>
        <v>Save-a-lot Markets</v>
      </c>
      <c r="T411" t="str" cm="1">
        <f t="array" ref="T411">_xlfn.XLOOKUP(Orders[[#This Row],[shipperID]],Shippers[[#All],[shipperID]],Shippers[[#All],[companyName]],,0)</f>
        <v>United Package</v>
      </c>
      <c r="U411" t="str">
        <f>IF(ISBLANK(Orders[[#This Row],[shippedDate]]),"Pending","Delivered")</f>
        <v>Delivered</v>
      </c>
    </row>
    <row r="412" spans="1:21" x14ac:dyDescent="0.25">
      <c r="A412">
        <v>10658</v>
      </c>
      <c r="B412" t="s">
        <v>29</v>
      </c>
      <c r="C412">
        <v>4</v>
      </c>
      <c r="D412" s="1">
        <v>41887</v>
      </c>
      <c r="E412" s="1">
        <v>41915</v>
      </c>
      <c r="F412" s="1">
        <v>41890</v>
      </c>
      <c r="G412">
        <v>1</v>
      </c>
      <c r="H412">
        <v>364.15</v>
      </c>
      <c r="I412">
        <f>SUMIFS(order_details!$G$1:$G$2156,order_details!$A$1:$A$2156,orders!A412)</f>
        <v>4464.6000000000004</v>
      </c>
      <c r="J412">
        <f t="shared" si="24"/>
        <v>4828.75</v>
      </c>
      <c r="K412" t="str">
        <f t="shared" si="25"/>
        <v>Sep</v>
      </c>
      <c r="L412" t="str">
        <f t="shared" si="26"/>
        <v>Fri</v>
      </c>
      <c r="M412" t="str">
        <f>IF(Orders[[#This Row],[Shipping Status]]="Delivered",TEXT(F412,"mmm"),"")</f>
        <v>Sep</v>
      </c>
      <c r="N412" t="str">
        <f>IF(Orders[[#This Row],[Shipping Status]]="Delivered",TEXT(F412,"ddd"),"")</f>
        <v>Mon</v>
      </c>
      <c r="O412" s="8">
        <f>IF(Orders[[#This Row],[Shipping Status]]="Delivered",DATEDIF(D412,F412,"d"),"")</f>
        <v>3</v>
      </c>
      <c r="P412" s="8">
        <f t="shared" si="27"/>
        <v>28</v>
      </c>
      <c r="Q412" s="8">
        <f>IF(Orders[[#This Row],[Shipping Status]]="Delivered",P412-O412,"")</f>
        <v>25</v>
      </c>
      <c r="R412" t="str" cm="1">
        <f t="array" ref="R412">_xlfn.XLOOKUP(Orders[[#This Row],[employeeID]],Employees[[#All],[employeeID]],Employees[[#All],[employeeName]],,0)</f>
        <v>Margaret Peacock</v>
      </c>
      <c r="S412" t="str" cm="1">
        <f t="array" ref="S412">_xlfn.XLOOKUP(Orders[[#This Row],[customerID]],Customers[[#All],[customerID]],Customers[[#All],[companyName]],,0)</f>
        <v>QUICK-Stop</v>
      </c>
      <c r="T412" t="str" cm="1">
        <f t="array" ref="T412">_xlfn.XLOOKUP(Orders[[#This Row],[shipperID]],Shippers[[#All],[shipperID]],Shippers[[#All],[companyName]],,0)</f>
        <v>Speedy Express</v>
      </c>
      <c r="U412" t="str">
        <f>IF(ISBLANK(Orders[[#This Row],[shippedDate]]),"Pending","Delivered")</f>
        <v>Delivered</v>
      </c>
    </row>
    <row r="413" spans="1:21" x14ac:dyDescent="0.25">
      <c r="A413">
        <v>10659</v>
      </c>
      <c r="B413" t="s">
        <v>70</v>
      </c>
      <c r="C413">
        <v>7</v>
      </c>
      <c r="D413" s="1">
        <v>41887</v>
      </c>
      <c r="E413" s="1">
        <v>41915</v>
      </c>
      <c r="F413" s="1">
        <v>41892</v>
      </c>
      <c r="G413">
        <v>2</v>
      </c>
      <c r="H413">
        <v>105.81</v>
      </c>
      <c r="I413">
        <f>SUMIFS(order_details!$G$1:$G$2156,order_details!$A$1:$A$2156,orders!A413)</f>
        <v>1227.02</v>
      </c>
      <c r="J413">
        <f t="shared" si="24"/>
        <v>1332.83</v>
      </c>
      <c r="K413" t="str">
        <f t="shared" si="25"/>
        <v>Sep</v>
      </c>
      <c r="L413" t="str">
        <f t="shared" si="26"/>
        <v>Fri</v>
      </c>
      <c r="M413" t="str">
        <f>IF(Orders[[#This Row],[Shipping Status]]="Delivered",TEXT(F413,"mmm"),"")</f>
        <v>Sep</v>
      </c>
      <c r="N413" t="str">
        <f>IF(Orders[[#This Row],[Shipping Status]]="Delivered",TEXT(F413,"ddd"),"")</f>
        <v>Wed</v>
      </c>
      <c r="O413" s="8">
        <f>IF(Orders[[#This Row],[Shipping Status]]="Delivered",DATEDIF(D413,F413,"d"),"")</f>
        <v>5</v>
      </c>
      <c r="P413" s="8">
        <f t="shared" si="27"/>
        <v>28</v>
      </c>
      <c r="Q413" s="8">
        <f>IF(Orders[[#This Row],[Shipping Status]]="Delivered",P413-O413,"")</f>
        <v>23</v>
      </c>
      <c r="R413" t="str" cm="1">
        <f t="array" ref="R413">_xlfn.XLOOKUP(Orders[[#This Row],[employeeID]],Employees[[#All],[employeeID]],Employees[[#All],[employeeName]],,0)</f>
        <v>Robert King</v>
      </c>
      <c r="S413" t="str" cm="1">
        <f t="array" ref="S413">_xlfn.XLOOKUP(Orders[[#This Row],[customerID]],Customers[[#All],[customerID]],Customers[[#All],[companyName]],,0)</f>
        <v>Queen Cozinha</v>
      </c>
      <c r="T413" t="str" cm="1">
        <f t="array" ref="T413">_xlfn.XLOOKUP(Orders[[#This Row],[shipperID]],Shippers[[#All],[shipperID]],Shippers[[#All],[companyName]],,0)</f>
        <v>United Package</v>
      </c>
      <c r="U413" t="str">
        <f>IF(ISBLANK(Orders[[#This Row],[shippedDate]]),"Pending","Delivered")</f>
        <v>Delivered</v>
      </c>
    </row>
    <row r="414" spans="1:21" x14ac:dyDescent="0.25">
      <c r="A414">
        <v>10660</v>
      </c>
      <c r="B414" t="s">
        <v>72</v>
      </c>
      <c r="C414">
        <v>8</v>
      </c>
      <c r="D414" s="1">
        <v>41890</v>
      </c>
      <c r="E414" s="1">
        <v>41918</v>
      </c>
      <c r="F414" s="1">
        <v>41927</v>
      </c>
      <c r="G414">
        <v>1</v>
      </c>
      <c r="H414">
        <v>111.29</v>
      </c>
      <c r="I414">
        <f>SUMIFS(order_details!$G$1:$G$2156,order_details!$A$1:$A$2156,orders!A414)</f>
        <v>1701</v>
      </c>
      <c r="J414">
        <f t="shared" si="24"/>
        <v>1812.29</v>
      </c>
      <c r="K414" t="str">
        <f t="shared" si="25"/>
        <v>Sep</v>
      </c>
      <c r="L414" t="str">
        <f t="shared" si="26"/>
        <v>Mon</v>
      </c>
      <c r="M414" t="str">
        <f>IF(Orders[[#This Row],[Shipping Status]]="Delivered",TEXT(F414,"mmm"),"")</f>
        <v>Oct</v>
      </c>
      <c r="N414" t="str">
        <f>IF(Orders[[#This Row],[Shipping Status]]="Delivered",TEXT(F414,"ddd"),"")</f>
        <v>Wed</v>
      </c>
      <c r="O414" s="8">
        <f>IF(Orders[[#This Row],[Shipping Status]]="Delivered",DATEDIF(D414,F414,"d"),"")</f>
        <v>37</v>
      </c>
      <c r="P414" s="8">
        <f t="shared" si="27"/>
        <v>28</v>
      </c>
      <c r="Q414" s="8">
        <f>IF(Orders[[#This Row],[Shipping Status]]="Delivered",P414-O414,"")</f>
        <v>-9</v>
      </c>
      <c r="R414" t="str" cm="1">
        <f t="array" ref="R414">_xlfn.XLOOKUP(Orders[[#This Row],[employeeID]],Employees[[#All],[employeeID]],Employees[[#All],[employeeName]],,0)</f>
        <v>Laura Callahan</v>
      </c>
      <c r="S414" t="str" cm="1">
        <f t="array" ref="S414">_xlfn.XLOOKUP(Orders[[#This Row],[customerID]],Customers[[#All],[customerID]],Customers[[#All],[companyName]],,0)</f>
        <v>Hungry Coyote Import Store</v>
      </c>
      <c r="T414" t="str" cm="1">
        <f t="array" ref="T414">_xlfn.XLOOKUP(Orders[[#This Row],[shipperID]],Shippers[[#All],[shipperID]],Shippers[[#All],[companyName]],,0)</f>
        <v>Speedy Express</v>
      </c>
      <c r="U414" t="str">
        <f>IF(ISBLANK(Orders[[#This Row],[shippedDate]]),"Pending","Delivered")</f>
        <v>Delivered</v>
      </c>
    </row>
    <row r="415" spans="1:21" x14ac:dyDescent="0.25">
      <c r="A415">
        <v>10661</v>
      </c>
      <c r="B415" t="s">
        <v>42</v>
      </c>
      <c r="C415">
        <v>7</v>
      </c>
      <c r="D415" s="1">
        <v>41891</v>
      </c>
      <c r="E415" s="1">
        <v>41919</v>
      </c>
      <c r="F415" s="1">
        <v>41897</v>
      </c>
      <c r="G415">
        <v>3</v>
      </c>
      <c r="H415">
        <v>17.55</v>
      </c>
      <c r="I415">
        <f>SUMIFS(order_details!$G$1:$G$2156,order_details!$A$1:$A$2156,orders!A415)</f>
        <v>562.6</v>
      </c>
      <c r="J415">
        <f t="shared" si="24"/>
        <v>580.15</v>
      </c>
      <c r="K415" t="str">
        <f t="shared" si="25"/>
        <v>Sep</v>
      </c>
      <c r="L415" t="str">
        <f t="shared" si="26"/>
        <v>Tue</v>
      </c>
      <c r="M415" t="str">
        <f>IF(Orders[[#This Row],[Shipping Status]]="Delivered",TEXT(F415,"mmm"),"")</f>
        <v>Sep</v>
      </c>
      <c r="N415" t="str">
        <f>IF(Orders[[#This Row],[Shipping Status]]="Delivered",TEXT(F415,"ddd"),"")</f>
        <v>Mon</v>
      </c>
      <c r="O415" s="8">
        <f>IF(Orders[[#This Row],[Shipping Status]]="Delivered",DATEDIF(D415,F415,"d"),"")</f>
        <v>6</v>
      </c>
      <c r="P415" s="8">
        <f t="shared" si="27"/>
        <v>28</v>
      </c>
      <c r="Q415" s="8">
        <f>IF(Orders[[#This Row],[Shipping Status]]="Delivered",P415-O415,"")</f>
        <v>22</v>
      </c>
      <c r="R415" t="str" cm="1">
        <f t="array" ref="R415">_xlfn.XLOOKUP(Orders[[#This Row],[employeeID]],Employees[[#All],[employeeID]],Employees[[#All],[employeeName]],,0)</f>
        <v>Robert King</v>
      </c>
      <c r="S415" t="str" cm="1">
        <f t="array" ref="S415">_xlfn.XLOOKUP(Orders[[#This Row],[customerID]],Customers[[#All],[customerID]],Customers[[#All],[companyName]],,0)</f>
        <v>Hungry Owl All-Night Grocers</v>
      </c>
      <c r="T415" t="str" cm="1">
        <f t="array" ref="T415">_xlfn.XLOOKUP(Orders[[#This Row],[shipperID]],Shippers[[#All],[shipperID]],Shippers[[#All],[companyName]],,0)</f>
        <v>Federal Shipping</v>
      </c>
      <c r="U415" t="str">
        <f>IF(ISBLANK(Orders[[#This Row],[shippedDate]]),"Pending","Delivered")</f>
        <v>Delivered</v>
      </c>
    </row>
    <row r="416" spans="1:21" x14ac:dyDescent="0.25">
      <c r="A416">
        <v>10662</v>
      </c>
      <c r="B416" t="s">
        <v>46</v>
      </c>
      <c r="C416">
        <v>3</v>
      </c>
      <c r="D416" s="1">
        <v>41891</v>
      </c>
      <c r="E416" s="1">
        <v>41919</v>
      </c>
      <c r="F416" s="1">
        <v>41900</v>
      </c>
      <c r="G416">
        <v>2</v>
      </c>
      <c r="H416">
        <v>1.28</v>
      </c>
      <c r="I416">
        <f>SUMIFS(order_details!$G$1:$G$2156,order_details!$A$1:$A$2156,orders!A416)</f>
        <v>125</v>
      </c>
      <c r="J416">
        <f t="shared" si="24"/>
        <v>126.28</v>
      </c>
      <c r="K416" t="str">
        <f t="shared" si="25"/>
        <v>Sep</v>
      </c>
      <c r="L416" t="str">
        <f t="shared" si="26"/>
        <v>Tue</v>
      </c>
      <c r="M416" t="str">
        <f>IF(Orders[[#This Row],[Shipping Status]]="Delivered",TEXT(F416,"mmm"),"")</f>
        <v>Sep</v>
      </c>
      <c r="N416" t="str">
        <f>IF(Orders[[#This Row],[Shipping Status]]="Delivered",TEXT(F416,"ddd"),"")</f>
        <v>Thu</v>
      </c>
      <c r="O416" s="8">
        <f>IF(Orders[[#This Row],[Shipping Status]]="Delivered",DATEDIF(D416,F416,"d"),"")</f>
        <v>9</v>
      </c>
      <c r="P416" s="8">
        <f t="shared" si="27"/>
        <v>28</v>
      </c>
      <c r="Q416" s="8">
        <f>IF(Orders[[#This Row],[Shipping Status]]="Delivered",P416-O416,"")</f>
        <v>19</v>
      </c>
      <c r="R416" t="str" cm="1">
        <f t="array" ref="R416">_xlfn.XLOOKUP(Orders[[#This Row],[employeeID]],Employees[[#All],[employeeID]],Employees[[#All],[employeeName]],,0)</f>
        <v>Janet Leverling</v>
      </c>
      <c r="S416" t="str" cm="1">
        <f t="array" ref="S416">_xlfn.XLOOKUP(Orders[[#This Row],[customerID]],Customers[[#All],[customerID]],Customers[[#All],[companyName]],,0)</f>
        <v>Lonesome Pine Restaurant</v>
      </c>
      <c r="T416" t="str" cm="1">
        <f t="array" ref="T416">_xlfn.XLOOKUP(Orders[[#This Row],[shipperID]],Shippers[[#All],[shipperID]],Shippers[[#All],[companyName]],,0)</f>
        <v>United Package</v>
      </c>
      <c r="U416" t="str">
        <f>IF(ISBLANK(Orders[[#This Row],[shippedDate]]),"Pending","Delivered")</f>
        <v>Delivered</v>
      </c>
    </row>
    <row r="417" spans="1:21" x14ac:dyDescent="0.25">
      <c r="A417">
        <v>10663</v>
      </c>
      <c r="B417" t="s">
        <v>56</v>
      </c>
      <c r="C417">
        <v>2</v>
      </c>
      <c r="D417" s="1">
        <v>41892</v>
      </c>
      <c r="E417" s="1">
        <v>41906</v>
      </c>
      <c r="F417" s="1">
        <v>41915</v>
      </c>
      <c r="G417">
        <v>2</v>
      </c>
      <c r="H417">
        <v>113.15</v>
      </c>
      <c r="I417">
        <f>SUMIFS(order_details!$G$1:$G$2156,order_details!$A$1:$A$2156,orders!A417)</f>
        <v>1930.4</v>
      </c>
      <c r="J417">
        <f t="shared" si="24"/>
        <v>2043.5500000000002</v>
      </c>
      <c r="K417" t="str">
        <f t="shared" si="25"/>
        <v>Sep</v>
      </c>
      <c r="L417" t="str">
        <f t="shared" si="26"/>
        <v>Wed</v>
      </c>
      <c r="M417" t="str">
        <f>IF(Orders[[#This Row],[Shipping Status]]="Delivered",TEXT(F417,"mmm"),"")</f>
        <v>Oct</v>
      </c>
      <c r="N417" t="str">
        <f>IF(Orders[[#This Row],[Shipping Status]]="Delivered",TEXT(F417,"ddd"),"")</f>
        <v>Fri</v>
      </c>
      <c r="O417" s="8">
        <f>IF(Orders[[#This Row],[Shipping Status]]="Delivered",DATEDIF(D417,F417,"d"),"")</f>
        <v>23</v>
      </c>
      <c r="P417" s="8">
        <f t="shared" si="27"/>
        <v>14</v>
      </c>
      <c r="Q417" s="8">
        <f>IF(Orders[[#This Row],[Shipping Status]]="Delivered",P417-O417,"")</f>
        <v>-9</v>
      </c>
      <c r="R417" t="str" cm="1">
        <f t="array" ref="R417">_xlfn.XLOOKUP(Orders[[#This Row],[employeeID]],Employees[[#All],[employeeID]],Employees[[#All],[employeeName]],,0)</f>
        <v>Andrew Fuller</v>
      </c>
      <c r="S417" t="str" cm="1">
        <f t="array" ref="S417">_xlfn.XLOOKUP(Orders[[#This Row],[customerID]],Customers[[#All],[customerID]],Customers[[#All],[companyName]],,0)</f>
        <v>Bon app'</v>
      </c>
      <c r="T417" t="str" cm="1">
        <f t="array" ref="T417">_xlfn.XLOOKUP(Orders[[#This Row],[shipperID]],Shippers[[#All],[shipperID]],Shippers[[#All],[companyName]],,0)</f>
        <v>United Package</v>
      </c>
      <c r="U417" t="str">
        <f>IF(ISBLANK(Orders[[#This Row],[shippedDate]]),"Pending","Delivered")</f>
        <v>Delivered</v>
      </c>
    </row>
    <row r="418" spans="1:21" x14ac:dyDescent="0.25">
      <c r="A418">
        <v>10664</v>
      </c>
      <c r="B418" t="s">
        <v>55</v>
      </c>
      <c r="C418">
        <v>1</v>
      </c>
      <c r="D418" s="1">
        <v>41892</v>
      </c>
      <c r="E418" s="1">
        <v>41920</v>
      </c>
      <c r="F418" s="1">
        <v>41901</v>
      </c>
      <c r="G418">
        <v>3</v>
      </c>
      <c r="H418">
        <v>1.27</v>
      </c>
      <c r="I418">
        <f>SUMIFS(order_details!$G$1:$G$2156,order_details!$A$1:$A$2156,orders!A418)</f>
        <v>1288.3875</v>
      </c>
      <c r="J418">
        <f t="shared" si="24"/>
        <v>1289.6575</v>
      </c>
      <c r="K418" t="str">
        <f t="shared" si="25"/>
        <v>Sep</v>
      </c>
      <c r="L418" t="str">
        <f t="shared" si="26"/>
        <v>Wed</v>
      </c>
      <c r="M418" t="str">
        <f>IF(Orders[[#This Row],[Shipping Status]]="Delivered",TEXT(F418,"mmm"),"")</f>
        <v>Sep</v>
      </c>
      <c r="N418" t="str">
        <f>IF(Orders[[#This Row],[Shipping Status]]="Delivered",TEXT(F418,"ddd"),"")</f>
        <v>Fri</v>
      </c>
      <c r="O418" s="8">
        <f>IF(Orders[[#This Row],[Shipping Status]]="Delivered",DATEDIF(D418,F418,"d"),"")</f>
        <v>9</v>
      </c>
      <c r="P418" s="8">
        <f t="shared" si="27"/>
        <v>28</v>
      </c>
      <c r="Q418" s="8">
        <f>IF(Orders[[#This Row],[Shipping Status]]="Delivered",P418-O418,"")</f>
        <v>19</v>
      </c>
      <c r="R418" t="str" cm="1">
        <f t="array" ref="R418">_xlfn.XLOOKUP(Orders[[#This Row],[employeeID]],Employees[[#All],[employeeID]],Employees[[#All],[employeeName]],,0)</f>
        <v>Nancy Davolio</v>
      </c>
      <c r="S418" t="str" cm="1">
        <f t="array" ref="S418">_xlfn.XLOOKUP(Orders[[#This Row],[customerID]],Customers[[#All],[customerID]],Customers[[#All],[companyName]],,0)</f>
        <v>Furia Bacalhau e Frutos do Mar</v>
      </c>
      <c r="T418" t="str" cm="1">
        <f t="array" ref="T418">_xlfn.XLOOKUP(Orders[[#This Row],[shipperID]],Shippers[[#All],[shipperID]],Shippers[[#All],[companyName]],,0)</f>
        <v>Federal Shipping</v>
      </c>
      <c r="U418" t="str">
        <f>IF(ISBLANK(Orders[[#This Row],[shippedDate]]),"Pending","Delivered")</f>
        <v>Delivered</v>
      </c>
    </row>
    <row r="419" spans="1:21" x14ac:dyDescent="0.25">
      <c r="A419">
        <v>10665</v>
      </c>
      <c r="B419" t="s">
        <v>46</v>
      </c>
      <c r="C419">
        <v>1</v>
      </c>
      <c r="D419" s="1">
        <v>41893</v>
      </c>
      <c r="E419" s="1">
        <v>41921</v>
      </c>
      <c r="F419" s="1">
        <v>41899</v>
      </c>
      <c r="G419">
        <v>2</v>
      </c>
      <c r="H419">
        <v>26.31</v>
      </c>
      <c r="I419">
        <f>SUMIFS(order_details!$G$1:$G$2156,order_details!$A$1:$A$2156,orders!A419)</f>
        <v>1295</v>
      </c>
      <c r="J419">
        <f t="shared" si="24"/>
        <v>1321.31</v>
      </c>
      <c r="K419" t="str">
        <f t="shared" si="25"/>
        <v>Sep</v>
      </c>
      <c r="L419" t="str">
        <f t="shared" si="26"/>
        <v>Thu</v>
      </c>
      <c r="M419" t="str">
        <f>IF(Orders[[#This Row],[Shipping Status]]="Delivered",TEXT(F419,"mmm"),"")</f>
        <v>Sep</v>
      </c>
      <c r="N419" t="str">
        <f>IF(Orders[[#This Row],[Shipping Status]]="Delivered",TEXT(F419,"ddd"),"")</f>
        <v>Wed</v>
      </c>
      <c r="O419" s="8">
        <f>IF(Orders[[#This Row],[Shipping Status]]="Delivered",DATEDIF(D419,F419,"d"),"")</f>
        <v>6</v>
      </c>
      <c r="P419" s="8">
        <f t="shared" si="27"/>
        <v>28</v>
      </c>
      <c r="Q419" s="8">
        <f>IF(Orders[[#This Row],[Shipping Status]]="Delivered",P419-O419,"")</f>
        <v>22</v>
      </c>
      <c r="R419" t="str" cm="1">
        <f t="array" ref="R419">_xlfn.XLOOKUP(Orders[[#This Row],[employeeID]],Employees[[#All],[employeeID]],Employees[[#All],[employeeName]],,0)</f>
        <v>Nancy Davolio</v>
      </c>
      <c r="S419" t="str" cm="1">
        <f t="array" ref="S419">_xlfn.XLOOKUP(Orders[[#This Row],[customerID]],Customers[[#All],[customerID]],Customers[[#All],[companyName]],,0)</f>
        <v>Lonesome Pine Restaurant</v>
      </c>
      <c r="T419" t="str" cm="1">
        <f t="array" ref="T419">_xlfn.XLOOKUP(Orders[[#This Row],[shipperID]],Shippers[[#All],[shipperID]],Shippers[[#All],[companyName]],,0)</f>
        <v>United Package</v>
      </c>
      <c r="U419" t="str">
        <f>IF(ISBLANK(Orders[[#This Row],[shippedDate]]),"Pending","Delivered")</f>
        <v>Delivered</v>
      </c>
    </row>
    <row r="420" spans="1:21" x14ac:dyDescent="0.25">
      <c r="A420">
        <v>10666</v>
      </c>
      <c r="B420" t="s">
        <v>14</v>
      </c>
      <c r="C420">
        <v>7</v>
      </c>
      <c r="D420" s="1">
        <v>41894</v>
      </c>
      <c r="E420" s="1">
        <v>41922</v>
      </c>
      <c r="F420" s="1">
        <v>41904</v>
      </c>
      <c r="G420">
        <v>2</v>
      </c>
      <c r="H420">
        <v>232.42</v>
      </c>
      <c r="I420">
        <f>SUMIFS(order_details!$G$1:$G$2156,order_details!$A$1:$A$2156,orders!A420)</f>
        <v>4666.9400000000005</v>
      </c>
      <c r="J420">
        <f t="shared" si="24"/>
        <v>4899.3600000000006</v>
      </c>
      <c r="K420" t="str">
        <f t="shared" si="25"/>
        <v>Sep</v>
      </c>
      <c r="L420" t="str">
        <f t="shared" si="26"/>
        <v>Fri</v>
      </c>
      <c r="M420" t="str">
        <f>IF(Orders[[#This Row],[Shipping Status]]="Delivered",TEXT(F420,"mmm"),"")</f>
        <v>Sep</v>
      </c>
      <c r="N420" t="str">
        <f>IF(Orders[[#This Row],[Shipping Status]]="Delivered",TEXT(F420,"ddd"),"")</f>
        <v>Mon</v>
      </c>
      <c r="O420" s="8">
        <f>IF(Orders[[#This Row],[Shipping Status]]="Delivered",DATEDIF(D420,F420,"d"),"")</f>
        <v>10</v>
      </c>
      <c r="P420" s="8">
        <f t="shared" si="27"/>
        <v>28</v>
      </c>
      <c r="Q420" s="8">
        <f>IF(Orders[[#This Row],[Shipping Status]]="Delivered",P420-O420,"")</f>
        <v>18</v>
      </c>
      <c r="R420" t="str" cm="1">
        <f t="array" ref="R420">_xlfn.XLOOKUP(Orders[[#This Row],[employeeID]],Employees[[#All],[employeeID]],Employees[[#All],[employeeName]],,0)</f>
        <v>Robert King</v>
      </c>
      <c r="S420" t="str" cm="1">
        <f t="array" ref="S420">_xlfn.XLOOKUP(Orders[[#This Row],[customerID]],Customers[[#All],[customerID]],Customers[[#All],[companyName]],,0)</f>
        <v>Richter Supermarkt</v>
      </c>
      <c r="T420" t="str" cm="1">
        <f t="array" ref="T420">_xlfn.XLOOKUP(Orders[[#This Row],[shipperID]],Shippers[[#All],[shipperID]],Shippers[[#All],[companyName]],,0)</f>
        <v>United Package</v>
      </c>
      <c r="U420" t="str">
        <f>IF(ISBLANK(Orders[[#This Row],[shippedDate]]),"Pending","Delivered")</f>
        <v>Delivered</v>
      </c>
    </row>
    <row r="421" spans="1:21" x14ac:dyDescent="0.25">
      <c r="A421">
        <v>10667</v>
      </c>
      <c r="B421" t="s">
        <v>17</v>
      </c>
      <c r="C421">
        <v>7</v>
      </c>
      <c r="D421" s="1">
        <v>41894</v>
      </c>
      <c r="E421" s="1">
        <v>41922</v>
      </c>
      <c r="F421" s="1">
        <v>41901</v>
      </c>
      <c r="G421">
        <v>1</v>
      </c>
      <c r="H421">
        <v>78.09</v>
      </c>
      <c r="I421">
        <f>SUMIFS(order_details!$G$1:$G$2156,order_details!$A$1:$A$2156,orders!A421)</f>
        <v>1536.8</v>
      </c>
      <c r="J421">
        <f t="shared" si="24"/>
        <v>1614.8899999999999</v>
      </c>
      <c r="K421" t="str">
        <f t="shared" si="25"/>
        <v>Sep</v>
      </c>
      <c r="L421" t="str">
        <f t="shared" si="26"/>
        <v>Fri</v>
      </c>
      <c r="M421" t="str">
        <f>IF(Orders[[#This Row],[Shipping Status]]="Delivered",TEXT(F421,"mmm"),"")</f>
        <v>Sep</v>
      </c>
      <c r="N421" t="str">
        <f>IF(Orders[[#This Row],[Shipping Status]]="Delivered",TEXT(F421,"ddd"),"")</f>
        <v>Fri</v>
      </c>
      <c r="O421" s="8">
        <f>IF(Orders[[#This Row],[Shipping Status]]="Delivered",DATEDIF(D421,F421,"d"),"")</f>
        <v>7</v>
      </c>
      <c r="P421" s="8">
        <f t="shared" si="27"/>
        <v>28</v>
      </c>
      <c r="Q421" s="8">
        <f>IF(Orders[[#This Row],[Shipping Status]]="Delivered",P421-O421,"")</f>
        <v>21</v>
      </c>
      <c r="R421" t="str" cm="1">
        <f t="array" ref="R421">_xlfn.XLOOKUP(Orders[[#This Row],[employeeID]],Employees[[#All],[employeeID]],Employees[[#All],[employeeName]],,0)</f>
        <v>Robert King</v>
      </c>
      <c r="S421" t="str" cm="1">
        <f t="array" ref="S421">_xlfn.XLOOKUP(Orders[[#This Row],[customerID]],Customers[[#All],[customerID]],Customers[[#All],[companyName]],,0)</f>
        <v>Ernst Handel</v>
      </c>
      <c r="T421" t="str" cm="1">
        <f t="array" ref="T421">_xlfn.XLOOKUP(Orders[[#This Row],[shipperID]],Shippers[[#All],[shipperID]],Shippers[[#All],[companyName]],,0)</f>
        <v>Speedy Express</v>
      </c>
      <c r="U421" t="str">
        <f>IF(ISBLANK(Orders[[#This Row],[shippedDate]]),"Pending","Delivered")</f>
        <v>Delivered</v>
      </c>
    </row>
    <row r="422" spans="1:21" x14ac:dyDescent="0.25">
      <c r="A422">
        <v>10668</v>
      </c>
      <c r="B422" t="s">
        <v>43</v>
      </c>
      <c r="C422">
        <v>1</v>
      </c>
      <c r="D422" s="1">
        <v>41897</v>
      </c>
      <c r="E422" s="1">
        <v>41925</v>
      </c>
      <c r="F422" s="1">
        <v>41905</v>
      </c>
      <c r="G422">
        <v>2</v>
      </c>
      <c r="H422">
        <v>47.22</v>
      </c>
      <c r="I422">
        <f>SUMIFS(order_details!$G$1:$G$2156,order_details!$A$1:$A$2156,orders!A422)</f>
        <v>625.27499999999998</v>
      </c>
      <c r="J422">
        <f t="shared" si="24"/>
        <v>672.495</v>
      </c>
      <c r="K422" t="str">
        <f t="shared" si="25"/>
        <v>Sep</v>
      </c>
      <c r="L422" t="str">
        <f t="shared" si="26"/>
        <v>Mon</v>
      </c>
      <c r="M422" t="str">
        <f>IF(Orders[[#This Row],[Shipping Status]]="Delivered",TEXT(F422,"mmm"),"")</f>
        <v>Sep</v>
      </c>
      <c r="N422" t="str">
        <f>IF(Orders[[#This Row],[Shipping Status]]="Delivered",TEXT(F422,"ddd"),"")</f>
        <v>Tue</v>
      </c>
      <c r="O422" s="8">
        <f>IF(Orders[[#This Row],[Shipping Status]]="Delivered",DATEDIF(D422,F422,"d"),"")</f>
        <v>8</v>
      </c>
      <c r="P422" s="8">
        <f t="shared" si="27"/>
        <v>28</v>
      </c>
      <c r="Q422" s="8">
        <f>IF(Orders[[#This Row],[Shipping Status]]="Delivered",P422-O422,"")</f>
        <v>20</v>
      </c>
      <c r="R422" t="str" cm="1">
        <f t="array" ref="R422">_xlfn.XLOOKUP(Orders[[#This Row],[employeeID]],Employees[[#All],[employeeID]],Employees[[#All],[employeeName]],,0)</f>
        <v>Nancy Davolio</v>
      </c>
      <c r="S422" t="str" cm="1">
        <f t="array" ref="S422">_xlfn.XLOOKUP(Orders[[#This Row],[customerID]],Customers[[#All],[customerID]],Customers[[#All],[companyName]],,0)</f>
        <v>Die Wandernde Kuh</v>
      </c>
      <c r="T422" t="str" cm="1">
        <f t="array" ref="T422">_xlfn.XLOOKUP(Orders[[#This Row],[shipperID]],Shippers[[#All],[shipperID]],Shippers[[#All],[companyName]],,0)</f>
        <v>United Package</v>
      </c>
      <c r="U422" t="str">
        <f>IF(ISBLANK(Orders[[#This Row],[shippedDate]]),"Pending","Delivered")</f>
        <v>Delivered</v>
      </c>
    </row>
    <row r="423" spans="1:21" x14ac:dyDescent="0.25">
      <c r="A423">
        <v>10669</v>
      </c>
      <c r="B423" t="s">
        <v>59</v>
      </c>
      <c r="C423">
        <v>2</v>
      </c>
      <c r="D423" s="1">
        <v>41897</v>
      </c>
      <c r="E423" s="1">
        <v>41925</v>
      </c>
      <c r="F423" s="1">
        <v>41904</v>
      </c>
      <c r="G423">
        <v>1</v>
      </c>
      <c r="H423">
        <v>24.39</v>
      </c>
      <c r="I423">
        <f>SUMIFS(order_details!$G$1:$G$2156,order_details!$A$1:$A$2156,orders!A423)</f>
        <v>570</v>
      </c>
      <c r="J423">
        <f t="shared" si="24"/>
        <v>594.39</v>
      </c>
      <c r="K423" t="str">
        <f t="shared" si="25"/>
        <v>Sep</v>
      </c>
      <c r="L423" t="str">
        <f t="shared" si="26"/>
        <v>Mon</v>
      </c>
      <c r="M423" t="str">
        <f>IF(Orders[[#This Row],[Shipping Status]]="Delivered",TEXT(F423,"mmm"),"")</f>
        <v>Sep</v>
      </c>
      <c r="N423" t="str">
        <f>IF(Orders[[#This Row],[Shipping Status]]="Delivered",TEXT(F423,"ddd"),"")</f>
        <v>Mon</v>
      </c>
      <c r="O423" s="8">
        <f>IF(Orders[[#This Row],[Shipping Status]]="Delivered",DATEDIF(D423,F423,"d"),"")</f>
        <v>7</v>
      </c>
      <c r="P423" s="8">
        <f t="shared" si="27"/>
        <v>28</v>
      </c>
      <c r="Q423" s="8">
        <f>IF(Orders[[#This Row],[Shipping Status]]="Delivered",P423-O423,"")</f>
        <v>21</v>
      </c>
      <c r="R423" t="str" cm="1">
        <f t="array" ref="R423">_xlfn.XLOOKUP(Orders[[#This Row],[employeeID]],Employees[[#All],[employeeID]],Employees[[#All],[employeeName]],,0)</f>
        <v>Andrew Fuller</v>
      </c>
      <c r="S423" t="str" cm="1">
        <f t="array" ref="S423">_xlfn.XLOOKUP(Orders[[#This Row],[customerID]],Customers[[#All],[customerID]],Customers[[#All],[companyName]],,0)</f>
        <v>Simons bistro</v>
      </c>
      <c r="T423" t="str" cm="1">
        <f t="array" ref="T423">_xlfn.XLOOKUP(Orders[[#This Row],[shipperID]],Shippers[[#All],[shipperID]],Shippers[[#All],[companyName]],,0)</f>
        <v>Speedy Express</v>
      </c>
      <c r="U423" t="str">
        <f>IF(ISBLANK(Orders[[#This Row],[shippedDate]]),"Pending","Delivered")</f>
        <v>Delivered</v>
      </c>
    </row>
    <row r="424" spans="1:21" x14ac:dyDescent="0.25">
      <c r="A424">
        <v>10670</v>
      </c>
      <c r="B424" t="s">
        <v>25</v>
      </c>
      <c r="C424">
        <v>4</v>
      </c>
      <c r="D424" s="1">
        <v>41898</v>
      </c>
      <c r="E424" s="1">
        <v>41926</v>
      </c>
      <c r="F424" s="1">
        <v>41900</v>
      </c>
      <c r="G424">
        <v>1</v>
      </c>
      <c r="H424">
        <v>203.48</v>
      </c>
      <c r="I424">
        <f>SUMIFS(order_details!$G$1:$G$2156,order_details!$A$1:$A$2156,orders!A424)</f>
        <v>2301.75</v>
      </c>
      <c r="J424">
        <f t="shared" si="24"/>
        <v>2505.23</v>
      </c>
      <c r="K424" t="str">
        <f t="shared" si="25"/>
        <v>Sep</v>
      </c>
      <c r="L424" t="str">
        <f t="shared" si="26"/>
        <v>Tue</v>
      </c>
      <c r="M424" t="str">
        <f>IF(Orders[[#This Row],[Shipping Status]]="Delivered",TEXT(F424,"mmm"),"")</f>
        <v>Sep</v>
      </c>
      <c r="N424" t="str">
        <f>IF(Orders[[#This Row],[Shipping Status]]="Delivered",TEXT(F424,"ddd"),"")</f>
        <v>Thu</v>
      </c>
      <c r="O424" s="8">
        <f>IF(Orders[[#This Row],[Shipping Status]]="Delivered",DATEDIF(D424,F424,"d"),"")</f>
        <v>2</v>
      </c>
      <c r="P424" s="8">
        <f t="shared" si="27"/>
        <v>28</v>
      </c>
      <c r="Q424" s="8">
        <f>IF(Orders[[#This Row],[Shipping Status]]="Delivered",P424-O424,"")</f>
        <v>26</v>
      </c>
      <c r="R424" t="str" cm="1">
        <f t="array" ref="R424">_xlfn.XLOOKUP(Orders[[#This Row],[employeeID]],Employees[[#All],[employeeID]],Employees[[#All],[employeeName]],,0)</f>
        <v>Margaret Peacock</v>
      </c>
      <c r="S424" t="str" cm="1">
        <f t="array" ref="S424">_xlfn.XLOOKUP(Orders[[#This Row],[customerID]],Customers[[#All],[customerID]],Customers[[#All],[companyName]],,0)</f>
        <v>Frankenversand</v>
      </c>
      <c r="T424" t="str" cm="1">
        <f t="array" ref="T424">_xlfn.XLOOKUP(Orders[[#This Row],[shipperID]],Shippers[[#All],[shipperID]],Shippers[[#All],[companyName]],,0)</f>
        <v>Speedy Express</v>
      </c>
      <c r="U424" t="str">
        <f>IF(ISBLANK(Orders[[#This Row],[shippedDate]]),"Pending","Delivered")</f>
        <v>Delivered</v>
      </c>
    </row>
    <row r="425" spans="1:21" x14ac:dyDescent="0.25">
      <c r="A425">
        <v>10671</v>
      </c>
      <c r="B425" t="s">
        <v>94</v>
      </c>
      <c r="C425">
        <v>1</v>
      </c>
      <c r="D425" s="1">
        <v>41899</v>
      </c>
      <c r="E425" s="1">
        <v>41927</v>
      </c>
      <c r="F425" s="1">
        <v>41906</v>
      </c>
      <c r="G425">
        <v>1</v>
      </c>
      <c r="H425">
        <v>30.34</v>
      </c>
      <c r="I425">
        <f>SUMIFS(order_details!$G$1:$G$2156,order_details!$A$1:$A$2156,orders!A425)</f>
        <v>920.1</v>
      </c>
      <c r="J425">
        <f t="shared" si="24"/>
        <v>950.44</v>
      </c>
      <c r="K425" t="str">
        <f t="shared" si="25"/>
        <v>Sep</v>
      </c>
      <c r="L425" t="str">
        <f t="shared" si="26"/>
        <v>Wed</v>
      </c>
      <c r="M425" t="str">
        <f>IF(Orders[[#This Row],[Shipping Status]]="Delivered",TEXT(F425,"mmm"),"")</f>
        <v>Sep</v>
      </c>
      <c r="N425" t="str">
        <f>IF(Orders[[#This Row],[Shipping Status]]="Delivered",TEXT(F425,"ddd"),"")</f>
        <v>Wed</v>
      </c>
      <c r="O425" s="8">
        <f>IF(Orders[[#This Row],[Shipping Status]]="Delivered",DATEDIF(D425,F425,"d"),"")</f>
        <v>7</v>
      </c>
      <c r="P425" s="8">
        <f t="shared" si="27"/>
        <v>28</v>
      </c>
      <c r="Q425" s="8">
        <f>IF(Orders[[#This Row],[Shipping Status]]="Delivered",P425-O425,"")</f>
        <v>21</v>
      </c>
      <c r="R425" t="str" cm="1">
        <f t="array" ref="R425">_xlfn.XLOOKUP(Orders[[#This Row],[employeeID]],Employees[[#All],[employeeID]],Employees[[#All],[employeeName]],,0)</f>
        <v>Nancy Davolio</v>
      </c>
      <c r="S425" t="str" cm="1">
        <f t="array" ref="S425">_xlfn.XLOOKUP(Orders[[#This Row],[customerID]],Customers[[#All],[customerID]],Customers[[#All],[companyName]],,0)</f>
        <v>France restauration</v>
      </c>
      <c r="T425" t="str" cm="1">
        <f t="array" ref="T425">_xlfn.XLOOKUP(Orders[[#This Row],[shipperID]],Shippers[[#All],[shipperID]],Shippers[[#All],[companyName]],,0)</f>
        <v>Speedy Express</v>
      </c>
      <c r="U425" t="str">
        <f>IF(ISBLANK(Orders[[#This Row],[shippedDate]]),"Pending","Delivered")</f>
        <v>Delivered</v>
      </c>
    </row>
    <row r="426" spans="1:21" x14ac:dyDescent="0.25">
      <c r="A426">
        <v>10672</v>
      </c>
      <c r="B426" t="s">
        <v>33</v>
      </c>
      <c r="C426">
        <v>9</v>
      </c>
      <c r="D426" s="1">
        <v>41899</v>
      </c>
      <c r="E426" s="1">
        <v>41913</v>
      </c>
      <c r="F426" s="1">
        <v>41908</v>
      </c>
      <c r="G426">
        <v>2</v>
      </c>
      <c r="H426">
        <v>95.75</v>
      </c>
      <c r="I426">
        <f>SUMIFS(order_details!$G$1:$G$2156,order_details!$A$1:$A$2156,orders!A426)</f>
        <v>3815.25</v>
      </c>
      <c r="J426">
        <f t="shared" si="24"/>
        <v>3911</v>
      </c>
      <c r="K426" t="str">
        <f t="shared" si="25"/>
        <v>Sep</v>
      </c>
      <c r="L426" t="str">
        <f t="shared" si="26"/>
        <v>Wed</v>
      </c>
      <c r="M426" t="str">
        <f>IF(Orders[[#This Row],[Shipping Status]]="Delivered",TEXT(F426,"mmm"),"")</f>
        <v>Sep</v>
      </c>
      <c r="N426" t="str">
        <f>IF(Orders[[#This Row],[Shipping Status]]="Delivered",TEXT(F426,"ddd"),"")</f>
        <v>Fri</v>
      </c>
      <c r="O426" s="8">
        <f>IF(Orders[[#This Row],[Shipping Status]]="Delivered",DATEDIF(D426,F426,"d"),"")</f>
        <v>9</v>
      </c>
      <c r="P426" s="8">
        <f t="shared" si="27"/>
        <v>14</v>
      </c>
      <c r="Q426" s="8">
        <f>IF(Orders[[#This Row],[Shipping Status]]="Delivered",P426-O426,"")</f>
        <v>5</v>
      </c>
      <c r="R426" t="str" cm="1">
        <f t="array" ref="R426">_xlfn.XLOOKUP(Orders[[#This Row],[employeeID]],Employees[[#All],[employeeID]],Employees[[#All],[employeeName]],,0)</f>
        <v>Anne Dodsworth</v>
      </c>
      <c r="S426" t="str" cm="1">
        <f t="array" ref="S426">_xlfn.XLOOKUP(Orders[[#This Row],[customerID]],Customers[[#All],[customerID]],Customers[[#All],[companyName]],,0)</f>
        <v>Berglunds snabbköp</v>
      </c>
      <c r="T426" t="str" cm="1">
        <f t="array" ref="T426">_xlfn.XLOOKUP(Orders[[#This Row],[shipperID]],Shippers[[#All],[shipperID]],Shippers[[#All],[companyName]],,0)</f>
        <v>United Package</v>
      </c>
      <c r="U426" t="str">
        <f>IF(ISBLANK(Orders[[#This Row],[shippedDate]]),"Pending","Delivered")</f>
        <v>Delivered</v>
      </c>
    </row>
    <row r="427" spans="1:21" x14ac:dyDescent="0.25">
      <c r="A427">
        <v>10673</v>
      </c>
      <c r="B427" t="s">
        <v>91</v>
      </c>
      <c r="C427">
        <v>2</v>
      </c>
      <c r="D427" s="1">
        <v>41900</v>
      </c>
      <c r="E427" s="1">
        <v>41928</v>
      </c>
      <c r="F427" s="1">
        <v>41901</v>
      </c>
      <c r="G427">
        <v>1</v>
      </c>
      <c r="H427">
        <v>22.76</v>
      </c>
      <c r="I427">
        <f>SUMIFS(order_details!$G$1:$G$2156,order_details!$A$1:$A$2156,orders!A427)</f>
        <v>412.35</v>
      </c>
      <c r="J427">
        <f t="shared" si="24"/>
        <v>435.11</v>
      </c>
      <c r="K427" t="str">
        <f t="shared" si="25"/>
        <v>Sep</v>
      </c>
      <c r="L427" t="str">
        <f t="shared" si="26"/>
        <v>Thu</v>
      </c>
      <c r="M427" t="str">
        <f>IF(Orders[[#This Row],[Shipping Status]]="Delivered",TEXT(F427,"mmm"),"")</f>
        <v>Sep</v>
      </c>
      <c r="N427" t="str">
        <f>IF(Orders[[#This Row],[Shipping Status]]="Delivered",TEXT(F427,"ddd"),"")</f>
        <v>Fri</v>
      </c>
      <c r="O427" s="8">
        <f>IF(Orders[[#This Row],[Shipping Status]]="Delivered",DATEDIF(D427,F427,"d"),"")</f>
        <v>1</v>
      </c>
      <c r="P427" s="8">
        <f t="shared" si="27"/>
        <v>28</v>
      </c>
      <c r="Q427" s="8">
        <f>IF(Orders[[#This Row],[Shipping Status]]="Delivered",P427-O427,"")</f>
        <v>27</v>
      </c>
      <c r="R427" t="str" cm="1">
        <f t="array" ref="R427">_xlfn.XLOOKUP(Orders[[#This Row],[employeeID]],Employees[[#All],[employeeID]],Employees[[#All],[employeeName]],,0)</f>
        <v>Andrew Fuller</v>
      </c>
      <c r="S427" t="str" cm="1">
        <f t="array" ref="S427">_xlfn.XLOOKUP(Orders[[#This Row],[customerID]],Customers[[#All],[customerID]],Customers[[#All],[companyName]],,0)</f>
        <v>Wilman Kala</v>
      </c>
      <c r="T427" t="str" cm="1">
        <f t="array" ref="T427">_xlfn.XLOOKUP(Orders[[#This Row],[shipperID]],Shippers[[#All],[shipperID]],Shippers[[#All],[companyName]],,0)</f>
        <v>Speedy Express</v>
      </c>
      <c r="U427" t="str">
        <f>IF(ISBLANK(Orders[[#This Row],[shippedDate]]),"Pending","Delivered")</f>
        <v>Delivered</v>
      </c>
    </row>
    <row r="428" spans="1:21" x14ac:dyDescent="0.25">
      <c r="A428">
        <v>10674</v>
      </c>
      <c r="B428" t="s">
        <v>50</v>
      </c>
      <c r="C428">
        <v>4</v>
      </c>
      <c r="D428" s="1">
        <v>41900</v>
      </c>
      <c r="E428" s="1">
        <v>41928</v>
      </c>
      <c r="F428" s="1">
        <v>41912</v>
      </c>
      <c r="G428">
        <v>2</v>
      </c>
      <c r="H428">
        <v>0.9</v>
      </c>
      <c r="I428">
        <f>SUMIFS(order_details!$G$1:$G$2156,order_details!$A$1:$A$2156,orders!A428)</f>
        <v>45</v>
      </c>
      <c r="J428">
        <f t="shared" si="24"/>
        <v>45.9</v>
      </c>
      <c r="K428" t="str">
        <f t="shared" si="25"/>
        <v>Sep</v>
      </c>
      <c r="L428" t="str">
        <f t="shared" si="26"/>
        <v>Thu</v>
      </c>
      <c r="M428" t="str">
        <f>IF(Orders[[#This Row],[Shipping Status]]="Delivered",TEXT(F428,"mmm"),"")</f>
        <v>Sep</v>
      </c>
      <c r="N428" t="str">
        <f>IF(Orders[[#This Row],[Shipping Status]]="Delivered",TEXT(F428,"ddd"),"")</f>
        <v>Tue</v>
      </c>
      <c r="O428" s="8">
        <f>IF(Orders[[#This Row],[Shipping Status]]="Delivered",DATEDIF(D428,F428,"d"),"")</f>
        <v>12</v>
      </c>
      <c r="P428" s="8">
        <f t="shared" si="27"/>
        <v>28</v>
      </c>
      <c r="Q428" s="8">
        <f>IF(Orders[[#This Row],[Shipping Status]]="Delivered",P428-O428,"")</f>
        <v>16</v>
      </c>
      <c r="R428" t="str" cm="1">
        <f t="array" ref="R428">_xlfn.XLOOKUP(Orders[[#This Row],[employeeID]],Employees[[#All],[employeeID]],Employees[[#All],[employeeName]],,0)</f>
        <v>Margaret Peacock</v>
      </c>
      <c r="S428" t="str" cm="1">
        <f t="array" ref="S428">_xlfn.XLOOKUP(Orders[[#This Row],[customerID]],Customers[[#All],[customerID]],Customers[[#All],[companyName]],,0)</f>
        <v>Island Trading</v>
      </c>
      <c r="T428" t="str" cm="1">
        <f t="array" ref="T428">_xlfn.XLOOKUP(Orders[[#This Row],[shipperID]],Shippers[[#All],[shipperID]],Shippers[[#All],[companyName]],,0)</f>
        <v>United Package</v>
      </c>
      <c r="U428" t="str">
        <f>IF(ISBLANK(Orders[[#This Row],[shippedDate]]),"Pending","Delivered")</f>
        <v>Delivered</v>
      </c>
    </row>
    <row r="429" spans="1:21" x14ac:dyDescent="0.25">
      <c r="A429">
        <v>10675</v>
      </c>
      <c r="B429" t="s">
        <v>25</v>
      </c>
      <c r="C429">
        <v>5</v>
      </c>
      <c r="D429" s="1">
        <v>41901</v>
      </c>
      <c r="E429" s="1">
        <v>41929</v>
      </c>
      <c r="F429" s="1">
        <v>41905</v>
      </c>
      <c r="G429">
        <v>2</v>
      </c>
      <c r="H429">
        <v>31.85</v>
      </c>
      <c r="I429">
        <f>SUMIFS(order_details!$G$1:$G$2156,order_details!$A$1:$A$2156,orders!A429)</f>
        <v>1423</v>
      </c>
      <c r="J429">
        <f t="shared" si="24"/>
        <v>1454.85</v>
      </c>
      <c r="K429" t="str">
        <f t="shared" si="25"/>
        <v>Sep</v>
      </c>
      <c r="L429" t="str">
        <f t="shared" si="26"/>
        <v>Fri</v>
      </c>
      <c r="M429" t="str">
        <f>IF(Orders[[#This Row],[Shipping Status]]="Delivered",TEXT(F429,"mmm"),"")</f>
        <v>Sep</v>
      </c>
      <c r="N429" t="str">
        <f>IF(Orders[[#This Row],[Shipping Status]]="Delivered",TEXT(F429,"ddd"),"")</f>
        <v>Tue</v>
      </c>
      <c r="O429" s="8">
        <f>IF(Orders[[#This Row],[Shipping Status]]="Delivered",DATEDIF(D429,F429,"d"),"")</f>
        <v>4</v>
      </c>
      <c r="P429" s="8">
        <f t="shared" si="27"/>
        <v>28</v>
      </c>
      <c r="Q429" s="8">
        <f>IF(Orders[[#This Row],[Shipping Status]]="Delivered",P429-O429,"")</f>
        <v>24</v>
      </c>
      <c r="R429" t="str" cm="1">
        <f t="array" ref="R429">_xlfn.XLOOKUP(Orders[[#This Row],[employeeID]],Employees[[#All],[employeeID]],Employees[[#All],[employeeName]],,0)</f>
        <v>Steven Buchanan</v>
      </c>
      <c r="S429" t="str" cm="1">
        <f t="array" ref="S429">_xlfn.XLOOKUP(Orders[[#This Row],[customerID]],Customers[[#All],[customerID]],Customers[[#All],[companyName]],,0)</f>
        <v>Frankenversand</v>
      </c>
      <c r="T429" t="str" cm="1">
        <f t="array" ref="T429">_xlfn.XLOOKUP(Orders[[#This Row],[shipperID]],Shippers[[#All],[shipperID]],Shippers[[#All],[companyName]],,0)</f>
        <v>United Package</v>
      </c>
      <c r="U429" t="str">
        <f>IF(ISBLANK(Orders[[#This Row],[shippedDate]]),"Pending","Delivered")</f>
        <v>Delivered</v>
      </c>
    </row>
    <row r="430" spans="1:21" x14ac:dyDescent="0.25">
      <c r="A430">
        <v>10676</v>
      </c>
      <c r="B430" t="s">
        <v>31</v>
      </c>
      <c r="C430">
        <v>2</v>
      </c>
      <c r="D430" s="1">
        <v>41904</v>
      </c>
      <c r="E430" s="1">
        <v>41932</v>
      </c>
      <c r="F430" s="1">
        <v>41911</v>
      </c>
      <c r="G430">
        <v>2</v>
      </c>
      <c r="H430">
        <v>2.0099999999999998</v>
      </c>
      <c r="I430">
        <f>SUMIFS(order_details!$G$1:$G$2156,order_details!$A$1:$A$2156,orders!A430)</f>
        <v>534.85</v>
      </c>
      <c r="J430">
        <f t="shared" si="24"/>
        <v>536.86</v>
      </c>
      <c r="K430" t="str">
        <f t="shared" si="25"/>
        <v>Sep</v>
      </c>
      <c r="L430" t="str">
        <f t="shared" si="26"/>
        <v>Mon</v>
      </c>
      <c r="M430" t="str">
        <f>IF(Orders[[#This Row],[Shipping Status]]="Delivered",TEXT(F430,"mmm"),"")</f>
        <v>Sep</v>
      </c>
      <c r="N430" t="str">
        <f>IF(Orders[[#This Row],[Shipping Status]]="Delivered",TEXT(F430,"ddd"),"")</f>
        <v>Mon</v>
      </c>
      <c r="O430" s="8">
        <f>IF(Orders[[#This Row],[Shipping Status]]="Delivered",DATEDIF(D430,F430,"d"),"")</f>
        <v>7</v>
      </c>
      <c r="P430" s="8">
        <f t="shared" si="27"/>
        <v>28</v>
      </c>
      <c r="Q430" s="8">
        <f>IF(Orders[[#This Row],[Shipping Status]]="Delivered",P430-O430,"")</f>
        <v>21</v>
      </c>
      <c r="R430" t="str" cm="1">
        <f t="array" ref="R430">_xlfn.XLOOKUP(Orders[[#This Row],[employeeID]],Employees[[#All],[employeeID]],Employees[[#All],[employeeName]],,0)</f>
        <v>Andrew Fuller</v>
      </c>
      <c r="S430" t="str" cm="1">
        <f t="array" ref="S430">_xlfn.XLOOKUP(Orders[[#This Row],[customerID]],Customers[[#All],[customerID]],Customers[[#All],[companyName]],,0)</f>
        <v>Tortuga Restaurante</v>
      </c>
      <c r="T430" t="str" cm="1">
        <f t="array" ref="T430">_xlfn.XLOOKUP(Orders[[#This Row],[shipperID]],Shippers[[#All],[shipperID]],Shippers[[#All],[companyName]],,0)</f>
        <v>United Package</v>
      </c>
      <c r="U430" t="str">
        <f>IF(ISBLANK(Orders[[#This Row],[shippedDate]]),"Pending","Delivered")</f>
        <v>Delivered</v>
      </c>
    </row>
    <row r="431" spans="1:21" x14ac:dyDescent="0.25">
      <c r="A431">
        <v>10677</v>
      </c>
      <c r="B431" t="s">
        <v>67</v>
      </c>
      <c r="C431">
        <v>1</v>
      </c>
      <c r="D431" s="1">
        <v>41904</v>
      </c>
      <c r="E431" s="1">
        <v>41932</v>
      </c>
      <c r="F431" s="1">
        <v>41908</v>
      </c>
      <c r="G431">
        <v>3</v>
      </c>
      <c r="H431">
        <v>4.03</v>
      </c>
      <c r="I431">
        <f>SUMIFS(order_details!$G$1:$G$2156,order_details!$A$1:$A$2156,orders!A431)</f>
        <v>813.36500000000001</v>
      </c>
      <c r="J431">
        <f t="shared" si="24"/>
        <v>817.39499999999998</v>
      </c>
      <c r="K431" t="str">
        <f t="shared" si="25"/>
        <v>Sep</v>
      </c>
      <c r="L431" t="str">
        <f t="shared" si="26"/>
        <v>Mon</v>
      </c>
      <c r="M431" t="str">
        <f>IF(Orders[[#This Row],[Shipping Status]]="Delivered",TEXT(F431,"mmm"),"")</f>
        <v>Sep</v>
      </c>
      <c r="N431" t="str">
        <f>IF(Orders[[#This Row],[Shipping Status]]="Delivered",TEXT(F431,"ddd"),"")</f>
        <v>Fri</v>
      </c>
      <c r="O431" s="8">
        <f>IF(Orders[[#This Row],[Shipping Status]]="Delivered",DATEDIF(D431,F431,"d"),"")</f>
        <v>4</v>
      </c>
      <c r="P431" s="8">
        <f t="shared" si="27"/>
        <v>28</v>
      </c>
      <c r="Q431" s="8">
        <f>IF(Orders[[#This Row],[Shipping Status]]="Delivered",P431-O431,"")</f>
        <v>24</v>
      </c>
      <c r="R431" t="str" cm="1">
        <f t="array" ref="R431">_xlfn.XLOOKUP(Orders[[#This Row],[employeeID]],Employees[[#All],[employeeID]],Employees[[#All],[employeeName]],,0)</f>
        <v>Nancy Davolio</v>
      </c>
      <c r="S431" t="str" cm="1">
        <f t="array" ref="S431">_xlfn.XLOOKUP(Orders[[#This Row],[customerID]],Customers[[#All],[customerID]],Customers[[#All],[companyName]],,0)</f>
        <v>Antonio Moreno Taquería</v>
      </c>
      <c r="T431" t="str" cm="1">
        <f t="array" ref="T431">_xlfn.XLOOKUP(Orders[[#This Row],[shipperID]],Shippers[[#All],[shipperID]],Shippers[[#All],[companyName]],,0)</f>
        <v>Federal Shipping</v>
      </c>
      <c r="U431" t="str">
        <f>IF(ISBLANK(Orders[[#This Row],[shippedDate]]),"Pending","Delivered")</f>
        <v>Delivered</v>
      </c>
    </row>
    <row r="432" spans="1:21" x14ac:dyDescent="0.25">
      <c r="A432">
        <v>10678</v>
      </c>
      <c r="B432" t="s">
        <v>53</v>
      </c>
      <c r="C432">
        <v>7</v>
      </c>
      <c r="D432" s="1">
        <v>41905</v>
      </c>
      <c r="E432" s="1">
        <v>41933</v>
      </c>
      <c r="F432" s="1">
        <v>41928</v>
      </c>
      <c r="G432">
        <v>3</v>
      </c>
      <c r="H432">
        <v>388.98</v>
      </c>
      <c r="I432">
        <f>SUMIFS(order_details!$G$1:$G$2156,order_details!$A$1:$A$2156,orders!A432)</f>
        <v>5256.5</v>
      </c>
      <c r="J432">
        <f t="shared" si="24"/>
        <v>5645.48</v>
      </c>
      <c r="K432" t="str">
        <f t="shared" si="25"/>
        <v>Sep</v>
      </c>
      <c r="L432" t="str">
        <f t="shared" si="26"/>
        <v>Tue</v>
      </c>
      <c r="M432" t="str">
        <f>IF(Orders[[#This Row],[Shipping Status]]="Delivered",TEXT(F432,"mmm"),"")</f>
        <v>Oct</v>
      </c>
      <c r="N432" t="str">
        <f>IF(Orders[[#This Row],[Shipping Status]]="Delivered",TEXT(F432,"ddd"),"")</f>
        <v>Thu</v>
      </c>
      <c r="O432" s="8">
        <f>IF(Orders[[#This Row],[Shipping Status]]="Delivered",DATEDIF(D432,F432,"d"),"")</f>
        <v>23</v>
      </c>
      <c r="P432" s="8">
        <f t="shared" si="27"/>
        <v>28</v>
      </c>
      <c r="Q432" s="8">
        <f>IF(Orders[[#This Row],[Shipping Status]]="Delivered",P432-O432,"")</f>
        <v>5</v>
      </c>
      <c r="R432" t="str" cm="1">
        <f t="array" ref="R432">_xlfn.XLOOKUP(Orders[[#This Row],[employeeID]],Employees[[#All],[employeeID]],Employees[[#All],[employeeName]],,0)</f>
        <v>Robert King</v>
      </c>
      <c r="S432" t="str" cm="1">
        <f t="array" ref="S432">_xlfn.XLOOKUP(Orders[[#This Row],[customerID]],Customers[[#All],[customerID]],Customers[[#All],[companyName]],,0)</f>
        <v>Save-a-lot Markets</v>
      </c>
      <c r="T432" t="str" cm="1">
        <f t="array" ref="T432">_xlfn.XLOOKUP(Orders[[#This Row],[shipperID]],Shippers[[#All],[shipperID]],Shippers[[#All],[companyName]],,0)</f>
        <v>Federal Shipping</v>
      </c>
      <c r="U432" t="str">
        <f>IF(ISBLANK(Orders[[#This Row],[shippedDate]]),"Pending","Delivered")</f>
        <v>Delivered</v>
      </c>
    </row>
    <row r="433" spans="1:21" x14ac:dyDescent="0.25">
      <c r="A433">
        <v>10679</v>
      </c>
      <c r="B433" t="s">
        <v>23</v>
      </c>
      <c r="C433">
        <v>8</v>
      </c>
      <c r="D433" s="1">
        <v>41905</v>
      </c>
      <c r="E433" s="1">
        <v>41933</v>
      </c>
      <c r="F433" s="1">
        <v>41912</v>
      </c>
      <c r="G433">
        <v>3</v>
      </c>
      <c r="H433">
        <v>27.94</v>
      </c>
      <c r="I433">
        <f>SUMIFS(order_details!$G$1:$G$2156,order_details!$A$1:$A$2156,orders!A433)</f>
        <v>660</v>
      </c>
      <c r="J433">
        <f t="shared" si="24"/>
        <v>687.94</v>
      </c>
      <c r="K433" t="str">
        <f t="shared" si="25"/>
        <v>Sep</v>
      </c>
      <c r="L433" t="str">
        <f t="shared" si="26"/>
        <v>Tue</v>
      </c>
      <c r="M433" t="str">
        <f>IF(Orders[[#This Row],[Shipping Status]]="Delivered",TEXT(F433,"mmm"),"")</f>
        <v>Sep</v>
      </c>
      <c r="N433" t="str">
        <f>IF(Orders[[#This Row],[Shipping Status]]="Delivered",TEXT(F433,"ddd"),"")</f>
        <v>Tue</v>
      </c>
      <c r="O433" s="8">
        <f>IF(Orders[[#This Row],[Shipping Status]]="Delivered",DATEDIF(D433,F433,"d"),"")</f>
        <v>7</v>
      </c>
      <c r="P433" s="8">
        <f t="shared" si="27"/>
        <v>28</v>
      </c>
      <c r="Q433" s="8">
        <f>IF(Orders[[#This Row],[Shipping Status]]="Delivered",P433-O433,"")</f>
        <v>21</v>
      </c>
      <c r="R433" t="str" cm="1">
        <f t="array" ref="R433">_xlfn.XLOOKUP(Orders[[#This Row],[employeeID]],Employees[[#All],[employeeID]],Employees[[#All],[employeeName]],,0)</f>
        <v>Laura Callahan</v>
      </c>
      <c r="S433" t="str" cm="1">
        <f t="array" ref="S433">_xlfn.XLOOKUP(Orders[[#This Row],[customerID]],Customers[[#All],[customerID]],Customers[[#All],[companyName]],,0)</f>
        <v>Blondesddsl père et fils</v>
      </c>
      <c r="T433" t="str" cm="1">
        <f t="array" ref="T433">_xlfn.XLOOKUP(Orders[[#This Row],[shipperID]],Shippers[[#All],[shipperID]],Shippers[[#All],[companyName]],,0)</f>
        <v>Federal Shipping</v>
      </c>
      <c r="U433" t="str">
        <f>IF(ISBLANK(Orders[[#This Row],[shippedDate]]),"Pending","Delivered")</f>
        <v>Delivered</v>
      </c>
    </row>
    <row r="434" spans="1:21" x14ac:dyDescent="0.25">
      <c r="A434">
        <v>10680</v>
      </c>
      <c r="B434" t="s">
        <v>45</v>
      </c>
      <c r="C434">
        <v>1</v>
      </c>
      <c r="D434" s="1">
        <v>41906</v>
      </c>
      <c r="E434" s="1">
        <v>41934</v>
      </c>
      <c r="F434" s="1">
        <v>41908</v>
      </c>
      <c r="G434">
        <v>1</v>
      </c>
      <c r="H434">
        <v>26.61</v>
      </c>
      <c r="I434">
        <f>SUMIFS(order_details!$G$1:$G$2156,order_details!$A$1:$A$2156,orders!A434)</f>
        <v>1261.875</v>
      </c>
      <c r="J434">
        <f t="shared" si="24"/>
        <v>1288.4849999999999</v>
      </c>
      <c r="K434" t="str">
        <f t="shared" si="25"/>
        <v>Sep</v>
      </c>
      <c r="L434" t="str">
        <f t="shared" si="26"/>
        <v>Wed</v>
      </c>
      <c r="M434" t="str">
        <f>IF(Orders[[#This Row],[Shipping Status]]="Delivered",TEXT(F434,"mmm"),"")</f>
        <v>Sep</v>
      </c>
      <c r="N434" t="str">
        <f>IF(Orders[[#This Row],[Shipping Status]]="Delivered",TEXT(F434,"ddd"),"")</f>
        <v>Fri</v>
      </c>
      <c r="O434" s="8">
        <f>IF(Orders[[#This Row],[Shipping Status]]="Delivered",DATEDIF(D434,F434,"d"),"")</f>
        <v>2</v>
      </c>
      <c r="P434" s="8">
        <f t="shared" si="27"/>
        <v>28</v>
      </c>
      <c r="Q434" s="8">
        <f>IF(Orders[[#This Row],[Shipping Status]]="Delivered",P434-O434,"")</f>
        <v>26</v>
      </c>
      <c r="R434" t="str" cm="1">
        <f t="array" ref="R434">_xlfn.XLOOKUP(Orders[[#This Row],[employeeID]],Employees[[#All],[employeeID]],Employees[[#All],[employeeName]],,0)</f>
        <v>Nancy Davolio</v>
      </c>
      <c r="S434" t="str" cm="1">
        <f t="array" ref="S434">_xlfn.XLOOKUP(Orders[[#This Row],[customerID]],Customers[[#All],[customerID]],Customers[[#All],[companyName]],,0)</f>
        <v>Old World Delicatessen</v>
      </c>
      <c r="T434" t="str" cm="1">
        <f t="array" ref="T434">_xlfn.XLOOKUP(Orders[[#This Row],[shipperID]],Shippers[[#All],[shipperID]],Shippers[[#All],[companyName]],,0)</f>
        <v>Speedy Express</v>
      </c>
      <c r="U434" t="str">
        <f>IF(ISBLANK(Orders[[#This Row],[shippedDate]]),"Pending","Delivered")</f>
        <v>Delivered</v>
      </c>
    </row>
    <row r="435" spans="1:21" x14ac:dyDescent="0.25">
      <c r="A435">
        <v>10681</v>
      </c>
      <c r="B435" t="s">
        <v>87</v>
      </c>
      <c r="C435">
        <v>3</v>
      </c>
      <c r="D435" s="1">
        <v>41907</v>
      </c>
      <c r="E435" s="1">
        <v>41935</v>
      </c>
      <c r="F435" s="1">
        <v>41912</v>
      </c>
      <c r="G435">
        <v>3</v>
      </c>
      <c r="H435">
        <v>76.13</v>
      </c>
      <c r="I435">
        <f>SUMIFS(order_details!$G$1:$G$2156,order_details!$A$1:$A$2156,orders!A435)</f>
        <v>1287.4000000000001</v>
      </c>
      <c r="J435">
        <f t="shared" si="24"/>
        <v>1363.5300000000002</v>
      </c>
      <c r="K435" t="str">
        <f t="shared" si="25"/>
        <v>Sep</v>
      </c>
      <c r="L435" t="str">
        <f t="shared" si="26"/>
        <v>Thu</v>
      </c>
      <c r="M435" t="str">
        <f>IF(Orders[[#This Row],[Shipping Status]]="Delivered",TEXT(F435,"mmm"),"")</f>
        <v>Sep</v>
      </c>
      <c r="N435" t="str">
        <f>IF(Orders[[#This Row],[Shipping Status]]="Delivered",TEXT(F435,"ddd"),"")</f>
        <v>Tue</v>
      </c>
      <c r="O435" s="8">
        <f>IF(Orders[[#This Row],[Shipping Status]]="Delivered",DATEDIF(D435,F435,"d"),"")</f>
        <v>5</v>
      </c>
      <c r="P435" s="8">
        <f t="shared" si="27"/>
        <v>28</v>
      </c>
      <c r="Q435" s="8">
        <f>IF(Orders[[#This Row],[Shipping Status]]="Delivered",P435-O435,"")</f>
        <v>23</v>
      </c>
      <c r="R435" t="str" cm="1">
        <f t="array" ref="R435">_xlfn.XLOOKUP(Orders[[#This Row],[employeeID]],Employees[[#All],[employeeID]],Employees[[#All],[employeeName]],,0)</f>
        <v>Janet Leverling</v>
      </c>
      <c r="S435" t="str" cm="1">
        <f t="array" ref="S435">_xlfn.XLOOKUP(Orders[[#This Row],[customerID]],Customers[[#All],[customerID]],Customers[[#All],[companyName]],,0)</f>
        <v>Great Lakes Food Market</v>
      </c>
      <c r="T435" t="str" cm="1">
        <f t="array" ref="T435">_xlfn.XLOOKUP(Orders[[#This Row],[shipperID]],Shippers[[#All],[shipperID]],Shippers[[#All],[companyName]],,0)</f>
        <v>Federal Shipping</v>
      </c>
      <c r="U435" t="str">
        <f>IF(ISBLANK(Orders[[#This Row],[shippedDate]]),"Pending","Delivered")</f>
        <v>Delivered</v>
      </c>
    </row>
    <row r="436" spans="1:21" x14ac:dyDescent="0.25">
      <c r="A436">
        <v>10682</v>
      </c>
      <c r="B436" t="s">
        <v>67</v>
      </c>
      <c r="C436">
        <v>3</v>
      </c>
      <c r="D436" s="1">
        <v>41907</v>
      </c>
      <c r="E436" s="1">
        <v>41935</v>
      </c>
      <c r="F436" s="1">
        <v>41913</v>
      </c>
      <c r="G436">
        <v>2</v>
      </c>
      <c r="H436">
        <v>36.130000000000003</v>
      </c>
      <c r="I436">
        <f>SUMIFS(order_details!$G$1:$G$2156,order_details!$A$1:$A$2156,orders!A436)</f>
        <v>375.5</v>
      </c>
      <c r="J436">
        <f t="shared" si="24"/>
        <v>411.63</v>
      </c>
      <c r="K436" t="str">
        <f t="shared" si="25"/>
        <v>Sep</v>
      </c>
      <c r="L436" t="str">
        <f t="shared" si="26"/>
        <v>Thu</v>
      </c>
      <c r="M436" t="str">
        <f>IF(Orders[[#This Row],[Shipping Status]]="Delivered",TEXT(F436,"mmm"),"")</f>
        <v>Oct</v>
      </c>
      <c r="N436" t="str">
        <f>IF(Orders[[#This Row],[Shipping Status]]="Delivered",TEXT(F436,"ddd"),"")</f>
        <v>Wed</v>
      </c>
      <c r="O436" s="8">
        <f>IF(Orders[[#This Row],[Shipping Status]]="Delivered",DATEDIF(D436,F436,"d"),"")</f>
        <v>6</v>
      </c>
      <c r="P436" s="8">
        <f t="shared" si="27"/>
        <v>28</v>
      </c>
      <c r="Q436" s="8">
        <f>IF(Orders[[#This Row],[Shipping Status]]="Delivered",P436-O436,"")</f>
        <v>22</v>
      </c>
      <c r="R436" t="str" cm="1">
        <f t="array" ref="R436">_xlfn.XLOOKUP(Orders[[#This Row],[employeeID]],Employees[[#All],[employeeID]],Employees[[#All],[employeeName]],,0)</f>
        <v>Janet Leverling</v>
      </c>
      <c r="S436" t="str" cm="1">
        <f t="array" ref="S436">_xlfn.XLOOKUP(Orders[[#This Row],[customerID]],Customers[[#All],[customerID]],Customers[[#All],[companyName]],,0)</f>
        <v>Antonio Moreno Taquería</v>
      </c>
      <c r="T436" t="str" cm="1">
        <f t="array" ref="T436">_xlfn.XLOOKUP(Orders[[#This Row],[shipperID]],Shippers[[#All],[shipperID]],Shippers[[#All],[companyName]],,0)</f>
        <v>United Package</v>
      </c>
      <c r="U436" t="str">
        <f>IF(ISBLANK(Orders[[#This Row],[shippedDate]]),"Pending","Delivered")</f>
        <v>Delivered</v>
      </c>
    </row>
    <row r="437" spans="1:21" x14ac:dyDescent="0.25">
      <c r="A437">
        <v>10683</v>
      </c>
      <c r="B437" t="s">
        <v>49</v>
      </c>
      <c r="C437">
        <v>2</v>
      </c>
      <c r="D437" s="1">
        <v>41908</v>
      </c>
      <c r="E437" s="1">
        <v>41936</v>
      </c>
      <c r="F437" s="1">
        <v>41913</v>
      </c>
      <c r="G437">
        <v>1</v>
      </c>
      <c r="H437">
        <v>4.4000000000000004</v>
      </c>
      <c r="I437">
        <f>SUMIFS(order_details!$G$1:$G$2156,order_details!$A$1:$A$2156,orders!A437)</f>
        <v>63</v>
      </c>
      <c r="J437">
        <f t="shared" si="24"/>
        <v>67.400000000000006</v>
      </c>
      <c r="K437" t="str">
        <f t="shared" si="25"/>
        <v>Sep</v>
      </c>
      <c r="L437" t="str">
        <f t="shared" si="26"/>
        <v>Fri</v>
      </c>
      <c r="M437" t="str">
        <f>IF(Orders[[#This Row],[Shipping Status]]="Delivered",TEXT(F437,"mmm"),"")</f>
        <v>Oct</v>
      </c>
      <c r="N437" t="str">
        <f>IF(Orders[[#This Row],[Shipping Status]]="Delivered",TEXT(F437,"ddd"),"")</f>
        <v>Wed</v>
      </c>
      <c r="O437" s="8">
        <f>IF(Orders[[#This Row],[Shipping Status]]="Delivered",DATEDIF(D437,F437,"d"),"")</f>
        <v>5</v>
      </c>
      <c r="P437" s="8">
        <f t="shared" si="27"/>
        <v>28</v>
      </c>
      <c r="Q437" s="8">
        <f>IF(Orders[[#This Row],[Shipping Status]]="Delivered",P437-O437,"")</f>
        <v>23</v>
      </c>
      <c r="R437" t="str" cm="1">
        <f t="array" ref="R437">_xlfn.XLOOKUP(Orders[[#This Row],[employeeID]],Employees[[#All],[employeeID]],Employees[[#All],[employeeName]],,0)</f>
        <v>Andrew Fuller</v>
      </c>
      <c r="S437" t="str" cm="1">
        <f t="array" ref="S437">_xlfn.XLOOKUP(Orders[[#This Row],[customerID]],Customers[[#All],[customerID]],Customers[[#All],[companyName]],,0)</f>
        <v>Du monde entier</v>
      </c>
      <c r="T437" t="str" cm="1">
        <f t="array" ref="T437">_xlfn.XLOOKUP(Orders[[#This Row],[shipperID]],Shippers[[#All],[shipperID]],Shippers[[#All],[companyName]],,0)</f>
        <v>Speedy Express</v>
      </c>
      <c r="U437" t="str">
        <f>IF(ISBLANK(Orders[[#This Row],[shippedDate]]),"Pending","Delivered")</f>
        <v>Delivered</v>
      </c>
    </row>
    <row r="438" spans="1:21" x14ac:dyDescent="0.25">
      <c r="A438">
        <v>10684</v>
      </c>
      <c r="B438" t="s">
        <v>19</v>
      </c>
      <c r="C438">
        <v>3</v>
      </c>
      <c r="D438" s="1">
        <v>41908</v>
      </c>
      <c r="E438" s="1">
        <v>41936</v>
      </c>
      <c r="F438" s="1">
        <v>41912</v>
      </c>
      <c r="G438">
        <v>1</v>
      </c>
      <c r="H438">
        <v>145.63</v>
      </c>
      <c r="I438">
        <f>SUMIFS(order_details!$G$1:$G$2156,order_details!$A$1:$A$2156,orders!A438)</f>
        <v>1768</v>
      </c>
      <c r="J438">
        <f t="shared" si="24"/>
        <v>1913.63</v>
      </c>
      <c r="K438" t="str">
        <f t="shared" si="25"/>
        <v>Sep</v>
      </c>
      <c r="L438" t="str">
        <f t="shared" si="26"/>
        <v>Fri</v>
      </c>
      <c r="M438" t="str">
        <f>IF(Orders[[#This Row],[Shipping Status]]="Delivered",TEXT(F438,"mmm"),"")</f>
        <v>Sep</v>
      </c>
      <c r="N438" t="str">
        <f>IF(Orders[[#This Row],[Shipping Status]]="Delivered",TEXT(F438,"ddd"),"")</f>
        <v>Tue</v>
      </c>
      <c r="O438" s="8">
        <f>IF(Orders[[#This Row],[Shipping Status]]="Delivered",DATEDIF(D438,F438,"d"),"")</f>
        <v>4</v>
      </c>
      <c r="P438" s="8">
        <f t="shared" si="27"/>
        <v>28</v>
      </c>
      <c r="Q438" s="8">
        <f>IF(Orders[[#This Row],[Shipping Status]]="Delivered",P438-O438,"")</f>
        <v>24</v>
      </c>
      <c r="R438" t="str" cm="1">
        <f t="array" ref="R438">_xlfn.XLOOKUP(Orders[[#This Row],[employeeID]],Employees[[#All],[employeeID]],Employees[[#All],[employeeName]],,0)</f>
        <v>Janet Leverling</v>
      </c>
      <c r="S438" t="str" cm="1">
        <f t="array" ref="S438">_xlfn.XLOOKUP(Orders[[#This Row],[customerID]],Customers[[#All],[customerID]],Customers[[#All],[companyName]],,0)</f>
        <v>Ottilies Käseladen</v>
      </c>
      <c r="T438" t="str" cm="1">
        <f t="array" ref="T438">_xlfn.XLOOKUP(Orders[[#This Row],[shipperID]],Shippers[[#All],[shipperID]],Shippers[[#All],[companyName]],,0)</f>
        <v>Speedy Express</v>
      </c>
      <c r="U438" t="str">
        <f>IF(ISBLANK(Orders[[#This Row],[shippedDate]]),"Pending","Delivered")</f>
        <v>Delivered</v>
      </c>
    </row>
    <row r="439" spans="1:21" x14ac:dyDescent="0.25">
      <c r="A439">
        <v>10685</v>
      </c>
      <c r="B439" t="s">
        <v>79</v>
      </c>
      <c r="C439">
        <v>4</v>
      </c>
      <c r="D439" s="1">
        <v>41911</v>
      </c>
      <c r="E439" s="1">
        <v>41925</v>
      </c>
      <c r="F439" s="1">
        <v>41915</v>
      </c>
      <c r="G439">
        <v>2</v>
      </c>
      <c r="H439">
        <v>33.75</v>
      </c>
      <c r="I439">
        <f>SUMIFS(order_details!$G$1:$G$2156,order_details!$A$1:$A$2156,orders!A439)</f>
        <v>801.1</v>
      </c>
      <c r="J439">
        <f t="shared" si="24"/>
        <v>834.85</v>
      </c>
      <c r="K439" t="str">
        <f t="shared" si="25"/>
        <v>Sep</v>
      </c>
      <c r="L439" t="str">
        <f t="shared" si="26"/>
        <v>Mon</v>
      </c>
      <c r="M439" t="str">
        <f>IF(Orders[[#This Row],[Shipping Status]]="Delivered",TEXT(F439,"mmm"),"")</f>
        <v>Oct</v>
      </c>
      <c r="N439" t="str">
        <f>IF(Orders[[#This Row],[Shipping Status]]="Delivered",TEXT(F439,"ddd"),"")</f>
        <v>Fri</v>
      </c>
      <c r="O439" s="8">
        <f>IF(Orders[[#This Row],[Shipping Status]]="Delivered",DATEDIF(D439,F439,"d"),"")</f>
        <v>4</v>
      </c>
      <c r="P439" s="8">
        <f t="shared" si="27"/>
        <v>14</v>
      </c>
      <c r="Q439" s="8">
        <f>IF(Orders[[#This Row],[Shipping Status]]="Delivered",P439-O439,"")</f>
        <v>10</v>
      </c>
      <c r="R439" t="str" cm="1">
        <f t="array" ref="R439">_xlfn.XLOOKUP(Orders[[#This Row],[employeeID]],Employees[[#All],[employeeID]],Employees[[#All],[employeeName]],,0)</f>
        <v>Margaret Peacock</v>
      </c>
      <c r="S439" t="str" cm="1">
        <f t="array" ref="S439">_xlfn.XLOOKUP(Orders[[#This Row],[customerID]],Customers[[#All],[customerID]],Customers[[#All],[companyName]],,0)</f>
        <v>Gourmet Lanchonetes</v>
      </c>
      <c r="T439" t="str" cm="1">
        <f t="array" ref="T439">_xlfn.XLOOKUP(Orders[[#This Row],[shipperID]],Shippers[[#All],[shipperID]],Shippers[[#All],[companyName]],,0)</f>
        <v>United Package</v>
      </c>
      <c r="U439" t="str">
        <f>IF(ISBLANK(Orders[[#This Row],[shippedDate]]),"Pending","Delivered")</f>
        <v>Delivered</v>
      </c>
    </row>
    <row r="440" spans="1:21" x14ac:dyDescent="0.25">
      <c r="A440">
        <v>10686</v>
      </c>
      <c r="B440" t="s">
        <v>62</v>
      </c>
      <c r="C440">
        <v>2</v>
      </c>
      <c r="D440" s="1">
        <v>41912</v>
      </c>
      <c r="E440" s="1">
        <v>41940</v>
      </c>
      <c r="F440" s="1">
        <v>41920</v>
      </c>
      <c r="G440">
        <v>1</v>
      </c>
      <c r="H440">
        <v>96.5</v>
      </c>
      <c r="I440">
        <f>SUMIFS(order_details!$G$1:$G$2156,order_details!$A$1:$A$2156,orders!A440)</f>
        <v>1404.45</v>
      </c>
      <c r="J440">
        <f t="shared" si="24"/>
        <v>1500.95</v>
      </c>
      <c r="K440" t="str">
        <f t="shared" si="25"/>
        <v>Sep</v>
      </c>
      <c r="L440" t="str">
        <f t="shared" si="26"/>
        <v>Tue</v>
      </c>
      <c r="M440" t="str">
        <f>IF(Orders[[#This Row],[Shipping Status]]="Delivered",TEXT(F440,"mmm"),"")</f>
        <v>Oct</v>
      </c>
      <c r="N440" t="str">
        <f>IF(Orders[[#This Row],[Shipping Status]]="Delivered",TEXT(F440,"ddd"),"")</f>
        <v>Wed</v>
      </c>
      <c r="O440" s="8">
        <f>IF(Orders[[#This Row],[Shipping Status]]="Delivered",DATEDIF(D440,F440,"d"),"")</f>
        <v>8</v>
      </c>
      <c r="P440" s="8">
        <f t="shared" si="27"/>
        <v>28</v>
      </c>
      <c r="Q440" s="8">
        <f>IF(Orders[[#This Row],[Shipping Status]]="Delivered",P440-O440,"")</f>
        <v>20</v>
      </c>
      <c r="R440" t="str" cm="1">
        <f t="array" ref="R440">_xlfn.XLOOKUP(Orders[[#This Row],[employeeID]],Employees[[#All],[employeeID]],Employees[[#All],[employeeName]],,0)</f>
        <v>Andrew Fuller</v>
      </c>
      <c r="S440" t="str" cm="1">
        <f t="array" ref="S440">_xlfn.XLOOKUP(Orders[[#This Row],[customerID]],Customers[[#All],[customerID]],Customers[[#All],[companyName]],,0)</f>
        <v>Piccolo und mehr</v>
      </c>
      <c r="T440" t="str" cm="1">
        <f t="array" ref="T440">_xlfn.XLOOKUP(Orders[[#This Row],[shipperID]],Shippers[[#All],[shipperID]],Shippers[[#All],[companyName]],,0)</f>
        <v>Speedy Express</v>
      </c>
      <c r="U440" t="str">
        <f>IF(ISBLANK(Orders[[#This Row],[shippedDate]]),"Pending","Delivered")</f>
        <v>Delivered</v>
      </c>
    </row>
    <row r="441" spans="1:21" x14ac:dyDescent="0.25">
      <c r="A441">
        <v>10687</v>
      </c>
      <c r="B441" t="s">
        <v>42</v>
      </c>
      <c r="C441">
        <v>9</v>
      </c>
      <c r="D441" s="1">
        <v>41912</v>
      </c>
      <c r="E441" s="1">
        <v>41940</v>
      </c>
      <c r="F441" s="1">
        <v>41942</v>
      </c>
      <c r="G441">
        <v>2</v>
      </c>
      <c r="H441">
        <v>296.43</v>
      </c>
      <c r="I441">
        <f>SUMIFS(order_details!$G$1:$G$2156,order_details!$A$1:$A$2156,orders!A441)</f>
        <v>4960.8999999999996</v>
      </c>
      <c r="J441">
        <f t="shared" si="24"/>
        <v>5257.33</v>
      </c>
      <c r="K441" t="str">
        <f t="shared" si="25"/>
        <v>Sep</v>
      </c>
      <c r="L441" t="str">
        <f t="shared" si="26"/>
        <v>Tue</v>
      </c>
      <c r="M441" t="str">
        <f>IF(Orders[[#This Row],[Shipping Status]]="Delivered",TEXT(F441,"mmm"),"")</f>
        <v>Oct</v>
      </c>
      <c r="N441" t="str">
        <f>IF(Orders[[#This Row],[Shipping Status]]="Delivered",TEXT(F441,"ddd"),"")</f>
        <v>Thu</v>
      </c>
      <c r="O441" s="8">
        <f>IF(Orders[[#This Row],[Shipping Status]]="Delivered",DATEDIF(D441,F441,"d"),"")</f>
        <v>30</v>
      </c>
      <c r="P441" s="8">
        <f t="shared" si="27"/>
        <v>28</v>
      </c>
      <c r="Q441" s="8">
        <f>IF(Orders[[#This Row],[Shipping Status]]="Delivered",P441-O441,"")</f>
        <v>-2</v>
      </c>
      <c r="R441" t="str" cm="1">
        <f t="array" ref="R441">_xlfn.XLOOKUP(Orders[[#This Row],[employeeID]],Employees[[#All],[employeeID]],Employees[[#All],[employeeName]],,0)</f>
        <v>Anne Dodsworth</v>
      </c>
      <c r="S441" t="str" cm="1">
        <f t="array" ref="S441">_xlfn.XLOOKUP(Orders[[#This Row],[customerID]],Customers[[#All],[customerID]],Customers[[#All],[companyName]],,0)</f>
        <v>Hungry Owl All-Night Grocers</v>
      </c>
      <c r="T441" t="str" cm="1">
        <f t="array" ref="T441">_xlfn.XLOOKUP(Orders[[#This Row],[shipperID]],Shippers[[#All],[shipperID]],Shippers[[#All],[companyName]],,0)</f>
        <v>United Package</v>
      </c>
      <c r="U441" t="str">
        <f>IF(ISBLANK(Orders[[#This Row],[shippedDate]]),"Pending","Delivered")</f>
        <v>Delivered</v>
      </c>
    </row>
    <row r="442" spans="1:21" x14ac:dyDescent="0.25">
      <c r="A442">
        <v>10688</v>
      </c>
      <c r="B442" t="s">
        <v>69</v>
      </c>
      <c r="C442">
        <v>4</v>
      </c>
      <c r="D442" s="1">
        <v>41913</v>
      </c>
      <c r="E442" s="1">
        <v>41927</v>
      </c>
      <c r="F442" s="1">
        <v>41919</v>
      </c>
      <c r="G442">
        <v>2</v>
      </c>
      <c r="H442">
        <v>299.08999999999997</v>
      </c>
      <c r="I442">
        <f>SUMIFS(order_details!$G$1:$G$2156,order_details!$A$1:$A$2156,orders!A442)</f>
        <v>3160.6</v>
      </c>
      <c r="J442">
        <f t="shared" si="24"/>
        <v>3459.69</v>
      </c>
      <c r="K442" t="str">
        <f t="shared" si="25"/>
        <v>Oct</v>
      </c>
      <c r="L442" t="str">
        <f t="shared" si="26"/>
        <v>Wed</v>
      </c>
      <c r="M442" t="str">
        <f>IF(Orders[[#This Row],[Shipping Status]]="Delivered",TEXT(F442,"mmm"),"")</f>
        <v>Oct</v>
      </c>
      <c r="N442" t="str">
        <f>IF(Orders[[#This Row],[Shipping Status]]="Delivered",TEXT(F442,"ddd"),"")</f>
        <v>Tue</v>
      </c>
      <c r="O442" s="8">
        <f>IF(Orders[[#This Row],[Shipping Status]]="Delivered",DATEDIF(D442,F442,"d"),"")</f>
        <v>6</v>
      </c>
      <c r="P442" s="8">
        <f t="shared" si="27"/>
        <v>14</v>
      </c>
      <c r="Q442" s="8">
        <f>IF(Orders[[#This Row],[Shipping Status]]="Delivered",P442-O442,"")</f>
        <v>8</v>
      </c>
      <c r="R442" t="str" cm="1">
        <f t="array" ref="R442">_xlfn.XLOOKUP(Orders[[#This Row],[employeeID]],Employees[[#All],[employeeID]],Employees[[#All],[employeeName]],,0)</f>
        <v>Margaret Peacock</v>
      </c>
      <c r="S442" t="str" cm="1">
        <f t="array" ref="S442">_xlfn.XLOOKUP(Orders[[#This Row],[customerID]],Customers[[#All],[customerID]],Customers[[#All],[companyName]],,0)</f>
        <v>Vaffeljernet</v>
      </c>
      <c r="T442" t="str" cm="1">
        <f t="array" ref="T442">_xlfn.XLOOKUP(Orders[[#This Row],[shipperID]],Shippers[[#All],[shipperID]],Shippers[[#All],[companyName]],,0)</f>
        <v>United Package</v>
      </c>
      <c r="U442" t="str">
        <f>IF(ISBLANK(Orders[[#This Row],[shippedDate]]),"Pending","Delivered")</f>
        <v>Delivered</v>
      </c>
    </row>
    <row r="443" spans="1:21" x14ac:dyDescent="0.25">
      <c r="A443">
        <v>10689</v>
      </c>
      <c r="B443" t="s">
        <v>33</v>
      </c>
      <c r="C443">
        <v>1</v>
      </c>
      <c r="D443" s="1">
        <v>41913</v>
      </c>
      <c r="E443" s="1">
        <v>41941</v>
      </c>
      <c r="F443" s="1">
        <v>41919</v>
      </c>
      <c r="G443">
        <v>2</v>
      </c>
      <c r="H443">
        <v>13.42</v>
      </c>
      <c r="I443">
        <f>SUMIFS(order_details!$G$1:$G$2156,order_details!$A$1:$A$2156,orders!A443)</f>
        <v>472.5</v>
      </c>
      <c r="J443">
        <f t="shared" si="24"/>
        <v>485.92</v>
      </c>
      <c r="K443" t="str">
        <f t="shared" si="25"/>
        <v>Oct</v>
      </c>
      <c r="L443" t="str">
        <f t="shared" si="26"/>
        <v>Wed</v>
      </c>
      <c r="M443" t="str">
        <f>IF(Orders[[#This Row],[Shipping Status]]="Delivered",TEXT(F443,"mmm"),"")</f>
        <v>Oct</v>
      </c>
      <c r="N443" t="str">
        <f>IF(Orders[[#This Row],[Shipping Status]]="Delivered",TEXT(F443,"ddd"),"")</f>
        <v>Tue</v>
      </c>
      <c r="O443" s="8">
        <f>IF(Orders[[#This Row],[Shipping Status]]="Delivered",DATEDIF(D443,F443,"d"),"")</f>
        <v>6</v>
      </c>
      <c r="P443" s="8">
        <f t="shared" si="27"/>
        <v>28</v>
      </c>
      <c r="Q443" s="8">
        <f>IF(Orders[[#This Row],[Shipping Status]]="Delivered",P443-O443,"")</f>
        <v>22</v>
      </c>
      <c r="R443" t="str" cm="1">
        <f t="array" ref="R443">_xlfn.XLOOKUP(Orders[[#This Row],[employeeID]],Employees[[#All],[employeeID]],Employees[[#All],[employeeName]],,0)</f>
        <v>Nancy Davolio</v>
      </c>
      <c r="S443" t="str" cm="1">
        <f t="array" ref="S443">_xlfn.XLOOKUP(Orders[[#This Row],[customerID]],Customers[[#All],[customerID]],Customers[[#All],[companyName]],,0)</f>
        <v>Berglunds snabbköp</v>
      </c>
      <c r="T443" t="str" cm="1">
        <f t="array" ref="T443">_xlfn.XLOOKUP(Orders[[#This Row],[shipperID]],Shippers[[#All],[shipperID]],Shippers[[#All],[companyName]],,0)</f>
        <v>United Package</v>
      </c>
      <c r="U443" t="str">
        <f>IF(ISBLANK(Orders[[#This Row],[shippedDate]]),"Pending","Delivered")</f>
        <v>Delivered</v>
      </c>
    </row>
    <row r="444" spans="1:21" x14ac:dyDescent="0.25">
      <c r="A444">
        <v>10690</v>
      </c>
      <c r="B444" t="s">
        <v>10</v>
      </c>
      <c r="C444">
        <v>1</v>
      </c>
      <c r="D444" s="1">
        <v>41914</v>
      </c>
      <c r="E444" s="1">
        <v>41942</v>
      </c>
      <c r="F444" s="1">
        <v>41915</v>
      </c>
      <c r="G444">
        <v>1</v>
      </c>
      <c r="H444">
        <v>15.8</v>
      </c>
      <c r="I444">
        <f>SUMIFS(order_details!$G$1:$G$2156,order_details!$A$1:$A$2156,orders!A444)</f>
        <v>862.5</v>
      </c>
      <c r="J444">
        <f t="shared" si="24"/>
        <v>878.3</v>
      </c>
      <c r="K444" t="str">
        <f t="shared" si="25"/>
        <v>Oct</v>
      </c>
      <c r="L444" t="str">
        <f t="shared" si="26"/>
        <v>Thu</v>
      </c>
      <c r="M444" t="str">
        <f>IF(Orders[[#This Row],[Shipping Status]]="Delivered",TEXT(F444,"mmm"),"")</f>
        <v>Oct</v>
      </c>
      <c r="N444" t="str">
        <f>IF(Orders[[#This Row],[Shipping Status]]="Delivered",TEXT(F444,"ddd"),"")</f>
        <v>Fri</v>
      </c>
      <c r="O444" s="8">
        <f>IF(Orders[[#This Row],[Shipping Status]]="Delivered",DATEDIF(D444,F444,"d"),"")</f>
        <v>1</v>
      </c>
      <c r="P444" s="8">
        <f t="shared" si="27"/>
        <v>28</v>
      </c>
      <c r="Q444" s="8">
        <f>IF(Orders[[#This Row],[Shipping Status]]="Delivered",P444-O444,"")</f>
        <v>27</v>
      </c>
      <c r="R444" t="str" cm="1">
        <f t="array" ref="R444">_xlfn.XLOOKUP(Orders[[#This Row],[employeeID]],Employees[[#All],[employeeID]],Employees[[#All],[employeeName]],,0)</f>
        <v>Nancy Davolio</v>
      </c>
      <c r="S444" t="str" cm="1">
        <f t="array" ref="S444">_xlfn.XLOOKUP(Orders[[#This Row],[customerID]],Customers[[#All],[customerID]],Customers[[#All],[companyName]],,0)</f>
        <v>Hanari Carnes</v>
      </c>
      <c r="T444" t="str" cm="1">
        <f t="array" ref="T444">_xlfn.XLOOKUP(Orders[[#This Row],[shipperID]],Shippers[[#All],[shipperID]],Shippers[[#All],[companyName]],,0)</f>
        <v>Speedy Express</v>
      </c>
      <c r="U444" t="str">
        <f>IF(ISBLANK(Orders[[#This Row],[shippedDate]]),"Pending","Delivered")</f>
        <v>Delivered</v>
      </c>
    </row>
    <row r="445" spans="1:21" x14ac:dyDescent="0.25">
      <c r="A445">
        <v>10691</v>
      </c>
      <c r="B445" t="s">
        <v>29</v>
      </c>
      <c r="C445">
        <v>2</v>
      </c>
      <c r="D445" s="1">
        <v>41915</v>
      </c>
      <c r="E445" s="1">
        <v>41957</v>
      </c>
      <c r="F445" s="1">
        <v>41934</v>
      </c>
      <c r="G445">
        <v>2</v>
      </c>
      <c r="H445">
        <v>810.05</v>
      </c>
      <c r="I445">
        <f>SUMIFS(order_details!$G$1:$G$2156,order_details!$A$1:$A$2156,orders!A445)</f>
        <v>10164.799999999999</v>
      </c>
      <c r="J445">
        <f t="shared" si="24"/>
        <v>10974.849999999999</v>
      </c>
      <c r="K445" t="str">
        <f t="shared" si="25"/>
        <v>Oct</v>
      </c>
      <c r="L445" t="str">
        <f t="shared" si="26"/>
        <v>Fri</v>
      </c>
      <c r="M445" t="str">
        <f>IF(Orders[[#This Row],[Shipping Status]]="Delivered",TEXT(F445,"mmm"),"")</f>
        <v>Oct</v>
      </c>
      <c r="N445" t="str">
        <f>IF(Orders[[#This Row],[Shipping Status]]="Delivered",TEXT(F445,"ddd"),"")</f>
        <v>Wed</v>
      </c>
      <c r="O445" s="8">
        <f>IF(Orders[[#This Row],[Shipping Status]]="Delivered",DATEDIF(D445,F445,"d"),"")</f>
        <v>19</v>
      </c>
      <c r="P445" s="8">
        <f t="shared" si="27"/>
        <v>42</v>
      </c>
      <c r="Q445" s="8">
        <f>IF(Orders[[#This Row],[Shipping Status]]="Delivered",P445-O445,"")</f>
        <v>23</v>
      </c>
      <c r="R445" t="str" cm="1">
        <f t="array" ref="R445">_xlfn.XLOOKUP(Orders[[#This Row],[employeeID]],Employees[[#All],[employeeID]],Employees[[#All],[employeeName]],,0)</f>
        <v>Andrew Fuller</v>
      </c>
      <c r="S445" t="str" cm="1">
        <f t="array" ref="S445">_xlfn.XLOOKUP(Orders[[#This Row],[customerID]],Customers[[#All],[customerID]],Customers[[#All],[companyName]],,0)</f>
        <v>QUICK-Stop</v>
      </c>
      <c r="T445" t="str" cm="1">
        <f t="array" ref="T445">_xlfn.XLOOKUP(Orders[[#This Row],[shipperID]],Shippers[[#All],[shipperID]],Shippers[[#All],[companyName]],,0)</f>
        <v>United Package</v>
      </c>
      <c r="U445" t="str">
        <f>IF(ISBLANK(Orders[[#This Row],[shippedDate]]),"Pending","Delivered")</f>
        <v>Delivered</v>
      </c>
    </row>
    <row r="446" spans="1:21" x14ac:dyDescent="0.25">
      <c r="A446">
        <v>10692</v>
      </c>
      <c r="B446" t="s">
        <v>93</v>
      </c>
      <c r="C446">
        <v>4</v>
      </c>
      <c r="D446" s="1">
        <v>41915</v>
      </c>
      <c r="E446" s="1">
        <v>41943</v>
      </c>
      <c r="F446" s="1">
        <v>41925</v>
      </c>
      <c r="G446">
        <v>2</v>
      </c>
      <c r="H446">
        <v>61.02</v>
      </c>
      <c r="I446">
        <f>SUMIFS(order_details!$G$1:$G$2156,order_details!$A$1:$A$2156,orders!A446)</f>
        <v>878</v>
      </c>
      <c r="J446">
        <f t="shared" si="24"/>
        <v>939.02</v>
      </c>
      <c r="K446" t="str">
        <f t="shared" si="25"/>
        <v>Oct</v>
      </c>
      <c r="L446" t="str">
        <f t="shared" si="26"/>
        <v>Fri</v>
      </c>
      <c r="M446" t="str">
        <f>IF(Orders[[#This Row],[Shipping Status]]="Delivered",TEXT(F446,"mmm"),"")</f>
        <v>Oct</v>
      </c>
      <c r="N446" t="str">
        <f>IF(Orders[[#This Row],[Shipping Status]]="Delivered",TEXT(F446,"ddd"),"")</f>
        <v>Mon</v>
      </c>
      <c r="O446" s="8">
        <f>IF(Orders[[#This Row],[Shipping Status]]="Delivered",DATEDIF(D446,F446,"d"),"")</f>
        <v>10</v>
      </c>
      <c r="P446" s="8">
        <f t="shared" si="27"/>
        <v>28</v>
      </c>
      <c r="Q446" s="8">
        <f>IF(Orders[[#This Row],[Shipping Status]]="Delivered",P446-O446,"")</f>
        <v>18</v>
      </c>
      <c r="R446" t="str" cm="1">
        <f t="array" ref="R446">_xlfn.XLOOKUP(Orders[[#This Row],[employeeID]],Employees[[#All],[employeeID]],Employees[[#All],[employeeName]],,0)</f>
        <v>Margaret Peacock</v>
      </c>
      <c r="S446" t="str" cm="1">
        <f t="array" ref="S446">_xlfn.XLOOKUP(Orders[[#This Row],[customerID]],Customers[[#All],[customerID]],Customers[[#All],[companyName]],,0)</f>
        <v>Alfreds Futterkiste</v>
      </c>
      <c r="T446" t="str" cm="1">
        <f t="array" ref="T446">_xlfn.XLOOKUP(Orders[[#This Row],[shipperID]],Shippers[[#All],[shipperID]],Shippers[[#All],[companyName]],,0)</f>
        <v>United Package</v>
      </c>
      <c r="U446" t="str">
        <f>IF(ISBLANK(Orders[[#This Row],[shippedDate]]),"Pending","Delivered")</f>
        <v>Delivered</v>
      </c>
    </row>
    <row r="447" spans="1:21" x14ac:dyDescent="0.25">
      <c r="A447">
        <v>10693</v>
      </c>
      <c r="B447" t="s">
        <v>27</v>
      </c>
      <c r="C447">
        <v>3</v>
      </c>
      <c r="D447" s="1">
        <v>41918</v>
      </c>
      <c r="E447" s="1">
        <v>41932</v>
      </c>
      <c r="F447" s="1">
        <v>41922</v>
      </c>
      <c r="G447">
        <v>3</v>
      </c>
      <c r="H447">
        <v>139.34</v>
      </c>
      <c r="I447">
        <f>SUMIFS(order_details!$G$1:$G$2156,order_details!$A$1:$A$2156,orders!A447)</f>
        <v>2071.1999999999998</v>
      </c>
      <c r="J447">
        <f t="shared" si="24"/>
        <v>2210.54</v>
      </c>
      <c r="K447" t="str">
        <f t="shared" si="25"/>
        <v>Oct</v>
      </c>
      <c r="L447" t="str">
        <f t="shared" si="26"/>
        <v>Mon</v>
      </c>
      <c r="M447" t="str">
        <f>IF(Orders[[#This Row],[Shipping Status]]="Delivered",TEXT(F447,"mmm"),"")</f>
        <v>Oct</v>
      </c>
      <c r="N447" t="str">
        <f>IF(Orders[[#This Row],[Shipping Status]]="Delivered",TEXT(F447,"ddd"),"")</f>
        <v>Fri</v>
      </c>
      <c r="O447" s="8">
        <f>IF(Orders[[#This Row],[Shipping Status]]="Delivered",DATEDIF(D447,F447,"d"),"")</f>
        <v>4</v>
      </c>
      <c r="P447" s="8">
        <f t="shared" si="27"/>
        <v>14</v>
      </c>
      <c r="Q447" s="8">
        <f>IF(Orders[[#This Row],[Shipping Status]]="Delivered",P447-O447,"")</f>
        <v>10</v>
      </c>
      <c r="R447" t="str" cm="1">
        <f t="array" ref="R447">_xlfn.XLOOKUP(Orders[[#This Row],[employeeID]],Employees[[#All],[employeeID]],Employees[[#All],[employeeName]],,0)</f>
        <v>Janet Leverling</v>
      </c>
      <c r="S447" t="str" cm="1">
        <f t="array" ref="S447">_xlfn.XLOOKUP(Orders[[#This Row],[customerID]],Customers[[#All],[customerID]],Customers[[#All],[companyName]],,0)</f>
        <v>White Clover Markets</v>
      </c>
      <c r="T447" t="str" cm="1">
        <f t="array" ref="T447">_xlfn.XLOOKUP(Orders[[#This Row],[shipperID]],Shippers[[#All],[shipperID]],Shippers[[#All],[companyName]],,0)</f>
        <v>Federal Shipping</v>
      </c>
      <c r="U447" t="str">
        <f>IF(ISBLANK(Orders[[#This Row],[shippedDate]]),"Pending","Delivered")</f>
        <v>Delivered</v>
      </c>
    </row>
    <row r="448" spans="1:21" x14ac:dyDescent="0.25">
      <c r="A448">
        <v>10694</v>
      </c>
      <c r="B448" t="s">
        <v>29</v>
      </c>
      <c r="C448">
        <v>8</v>
      </c>
      <c r="D448" s="1">
        <v>41918</v>
      </c>
      <c r="E448" s="1">
        <v>41946</v>
      </c>
      <c r="F448" s="1">
        <v>41921</v>
      </c>
      <c r="G448">
        <v>3</v>
      </c>
      <c r="H448">
        <v>398.36</v>
      </c>
      <c r="I448">
        <f>SUMIFS(order_details!$G$1:$G$2156,order_details!$A$1:$A$2156,orders!A448)</f>
        <v>4825</v>
      </c>
      <c r="J448">
        <f t="shared" si="24"/>
        <v>5223.3599999999997</v>
      </c>
      <c r="K448" t="str">
        <f t="shared" si="25"/>
        <v>Oct</v>
      </c>
      <c r="L448" t="str">
        <f t="shared" si="26"/>
        <v>Mon</v>
      </c>
      <c r="M448" t="str">
        <f>IF(Orders[[#This Row],[Shipping Status]]="Delivered",TEXT(F448,"mmm"),"")</f>
        <v>Oct</v>
      </c>
      <c r="N448" t="str">
        <f>IF(Orders[[#This Row],[Shipping Status]]="Delivered",TEXT(F448,"ddd"),"")</f>
        <v>Thu</v>
      </c>
      <c r="O448" s="8">
        <f>IF(Orders[[#This Row],[Shipping Status]]="Delivered",DATEDIF(D448,F448,"d"),"")</f>
        <v>3</v>
      </c>
      <c r="P448" s="8">
        <f t="shared" si="27"/>
        <v>28</v>
      </c>
      <c r="Q448" s="8">
        <f>IF(Orders[[#This Row],[Shipping Status]]="Delivered",P448-O448,"")</f>
        <v>25</v>
      </c>
      <c r="R448" t="str" cm="1">
        <f t="array" ref="R448">_xlfn.XLOOKUP(Orders[[#This Row],[employeeID]],Employees[[#All],[employeeID]],Employees[[#All],[employeeName]],,0)</f>
        <v>Laura Callahan</v>
      </c>
      <c r="S448" t="str" cm="1">
        <f t="array" ref="S448">_xlfn.XLOOKUP(Orders[[#This Row],[customerID]],Customers[[#All],[customerID]],Customers[[#All],[companyName]],,0)</f>
        <v>QUICK-Stop</v>
      </c>
      <c r="T448" t="str" cm="1">
        <f t="array" ref="T448">_xlfn.XLOOKUP(Orders[[#This Row],[shipperID]],Shippers[[#All],[shipperID]],Shippers[[#All],[companyName]],,0)</f>
        <v>Federal Shipping</v>
      </c>
      <c r="U448" t="str">
        <f>IF(ISBLANK(Orders[[#This Row],[shippedDate]]),"Pending","Delivered")</f>
        <v>Delivered</v>
      </c>
    </row>
    <row r="449" spans="1:21" x14ac:dyDescent="0.25">
      <c r="A449">
        <v>10695</v>
      </c>
      <c r="B449" t="s">
        <v>91</v>
      </c>
      <c r="C449">
        <v>7</v>
      </c>
      <c r="D449" s="1">
        <v>41919</v>
      </c>
      <c r="E449" s="1">
        <v>41961</v>
      </c>
      <c r="F449" s="1">
        <v>41926</v>
      </c>
      <c r="G449">
        <v>1</v>
      </c>
      <c r="H449">
        <v>16.72</v>
      </c>
      <c r="I449">
        <f>SUMIFS(order_details!$G$1:$G$2156,order_details!$A$1:$A$2156,orders!A449)</f>
        <v>642</v>
      </c>
      <c r="J449">
        <f t="shared" si="24"/>
        <v>658.72</v>
      </c>
      <c r="K449" t="str">
        <f t="shared" si="25"/>
        <v>Oct</v>
      </c>
      <c r="L449" t="str">
        <f t="shared" si="26"/>
        <v>Tue</v>
      </c>
      <c r="M449" t="str">
        <f>IF(Orders[[#This Row],[Shipping Status]]="Delivered",TEXT(F449,"mmm"),"")</f>
        <v>Oct</v>
      </c>
      <c r="N449" t="str">
        <f>IF(Orders[[#This Row],[Shipping Status]]="Delivered",TEXT(F449,"ddd"),"")</f>
        <v>Tue</v>
      </c>
      <c r="O449" s="8">
        <f>IF(Orders[[#This Row],[Shipping Status]]="Delivered",DATEDIF(D449,F449,"d"),"")</f>
        <v>7</v>
      </c>
      <c r="P449" s="8">
        <f t="shared" si="27"/>
        <v>42</v>
      </c>
      <c r="Q449" s="8">
        <f>IF(Orders[[#This Row],[Shipping Status]]="Delivered",P449-O449,"")</f>
        <v>35</v>
      </c>
      <c r="R449" t="str" cm="1">
        <f t="array" ref="R449">_xlfn.XLOOKUP(Orders[[#This Row],[employeeID]],Employees[[#All],[employeeID]],Employees[[#All],[employeeName]],,0)</f>
        <v>Robert King</v>
      </c>
      <c r="S449" t="str" cm="1">
        <f t="array" ref="S449">_xlfn.XLOOKUP(Orders[[#This Row],[customerID]],Customers[[#All],[customerID]],Customers[[#All],[companyName]],,0)</f>
        <v>Wilman Kala</v>
      </c>
      <c r="T449" t="str" cm="1">
        <f t="array" ref="T449">_xlfn.XLOOKUP(Orders[[#This Row],[shipperID]],Shippers[[#All],[shipperID]],Shippers[[#All],[companyName]],,0)</f>
        <v>Speedy Express</v>
      </c>
      <c r="U449" t="str">
        <f>IF(ISBLANK(Orders[[#This Row],[shippedDate]]),"Pending","Delivered")</f>
        <v>Delivered</v>
      </c>
    </row>
    <row r="450" spans="1:21" x14ac:dyDescent="0.25">
      <c r="A450">
        <v>10696</v>
      </c>
      <c r="B450" t="s">
        <v>27</v>
      </c>
      <c r="C450">
        <v>8</v>
      </c>
      <c r="D450" s="1">
        <v>41920</v>
      </c>
      <c r="E450" s="1">
        <v>41962</v>
      </c>
      <c r="F450" s="1">
        <v>41926</v>
      </c>
      <c r="G450">
        <v>3</v>
      </c>
      <c r="H450">
        <v>102.55</v>
      </c>
      <c r="I450">
        <f>SUMIFS(order_details!$G$1:$G$2156,order_details!$A$1:$A$2156,orders!A450)</f>
        <v>996</v>
      </c>
      <c r="J450">
        <f t="shared" si="24"/>
        <v>1098.55</v>
      </c>
      <c r="K450" t="str">
        <f t="shared" si="25"/>
        <v>Oct</v>
      </c>
      <c r="L450" t="str">
        <f t="shared" si="26"/>
        <v>Wed</v>
      </c>
      <c r="M450" t="str">
        <f>IF(Orders[[#This Row],[Shipping Status]]="Delivered",TEXT(F450,"mmm"),"")</f>
        <v>Oct</v>
      </c>
      <c r="N450" t="str">
        <f>IF(Orders[[#This Row],[Shipping Status]]="Delivered",TEXT(F450,"ddd"),"")</f>
        <v>Tue</v>
      </c>
      <c r="O450" s="8">
        <f>IF(Orders[[#This Row],[Shipping Status]]="Delivered",DATEDIF(D450,F450,"d"),"")</f>
        <v>6</v>
      </c>
      <c r="P450" s="8">
        <f t="shared" si="27"/>
        <v>42</v>
      </c>
      <c r="Q450" s="8">
        <f>IF(Orders[[#This Row],[Shipping Status]]="Delivered",P450-O450,"")</f>
        <v>36</v>
      </c>
      <c r="R450" t="str" cm="1">
        <f t="array" ref="R450">_xlfn.XLOOKUP(Orders[[#This Row],[employeeID]],Employees[[#All],[employeeID]],Employees[[#All],[employeeName]],,0)</f>
        <v>Laura Callahan</v>
      </c>
      <c r="S450" t="str" cm="1">
        <f t="array" ref="S450">_xlfn.XLOOKUP(Orders[[#This Row],[customerID]],Customers[[#All],[customerID]],Customers[[#All],[companyName]],,0)</f>
        <v>White Clover Markets</v>
      </c>
      <c r="T450" t="str" cm="1">
        <f t="array" ref="T450">_xlfn.XLOOKUP(Orders[[#This Row],[shipperID]],Shippers[[#All],[shipperID]],Shippers[[#All],[companyName]],,0)</f>
        <v>Federal Shipping</v>
      </c>
      <c r="U450" t="str">
        <f>IF(ISBLANK(Orders[[#This Row],[shippedDate]]),"Pending","Delivered")</f>
        <v>Delivered</v>
      </c>
    </row>
    <row r="451" spans="1:21" x14ac:dyDescent="0.25">
      <c r="A451">
        <v>10697</v>
      </c>
      <c r="B451" t="s">
        <v>75</v>
      </c>
      <c r="C451">
        <v>3</v>
      </c>
      <c r="D451" s="1">
        <v>41920</v>
      </c>
      <c r="E451" s="1">
        <v>41948</v>
      </c>
      <c r="F451" s="1">
        <v>41926</v>
      </c>
      <c r="G451">
        <v>1</v>
      </c>
      <c r="H451">
        <v>45.52</v>
      </c>
      <c r="I451">
        <f>SUMIFS(order_details!$G$1:$G$2156,order_details!$A$1:$A$2156,orders!A451)</f>
        <v>805.42499999999995</v>
      </c>
      <c r="J451">
        <f t="shared" ref="J451:J514" si="28">I451+H451</f>
        <v>850.94499999999994</v>
      </c>
      <c r="K451" t="str">
        <f t="shared" ref="K451:K514" si="29">TEXT(D451,"mmm")</f>
        <v>Oct</v>
      </c>
      <c r="L451" t="str">
        <f t="shared" ref="L451:L514" si="30">TEXT(D451,"ddd")</f>
        <v>Wed</v>
      </c>
      <c r="M451" t="str">
        <f>IF(Orders[[#This Row],[Shipping Status]]="Delivered",TEXT(F451,"mmm"),"")</f>
        <v>Oct</v>
      </c>
      <c r="N451" t="str">
        <f>IF(Orders[[#This Row],[Shipping Status]]="Delivered",TEXT(F451,"ddd"),"")</f>
        <v>Tue</v>
      </c>
      <c r="O451" s="8">
        <f>IF(Orders[[#This Row],[Shipping Status]]="Delivered",DATEDIF(D451,F451,"d"),"")</f>
        <v>6</v>
      </c>
      <c r="P451" s="8">
        <f t="shared" ref="P451:P514" si="31">DATEDIF(D451,E451,"d")</f>
        <v>28</v>
      </c>
      <c r="Q451" s="8">
        <f>IF(Orders[[#This Row],[Shipping Status]]="Delivered",P451-O451,"")</f>
        <v>22</v>
      </c>
      <c r="R451" t="str" cm="1">
        <f t="array" ref="R451">_xlfn.XLOOKUP(Orders[[#This Row],[employeeID]],Employees[[#All],[employeeID]],Employees[[#All],[employeeName]],,0)</f>
        <v>Janet Leverling</v>
      </c>
      <c r="S451" t="str" cm="1">
        <f t="array" ref="S451">_xlfn.XLOOKUP(Orders[[#This Row],[customerID]],Customers[[#All],[customerID]],Customers[[#All],[companyName]],,0)</f>
        <v>LINO-Delicateses</v>
      </c>
      <c r="T451" t="str" cm="1">
        <f t="array" ref="T451">_xlfn.XLOOKUP(Orders[[#This Row],[shipperID]],Shippers[[#All],[shipperID]],Shippers[[#All],[companyName]],,0)</f>
        <v>Speedy Express</v>
      </c>
      <c r="U451" t="str">
        <f>IF(ISBLANK(Orders[[#This Row],[shippedDate]]),"Pending","Delivered")</f>
        <v>Delivered</v>
      </c>
    </row>
    <row r="452" spans="1:21" x14ac:dyDescent="0.25">
      <c r="A452">
        <v>10698</v>
      </c>
      <c r="B452" t="s">
        <v>17</v>
      </c>
      <c r="C452">
        <v>4</v>
      </c>
      <c r="D452" s="1">
        <v>41921</v>
      </c>
      <c r="E452" s="1">
        <v>41949</v>
      </c>
      <c r="F452" s="1">
        <v>41929</v>
      </c>
      <c r="G452">
        <v>1</v>
      </c>
      <c r="H452">
        <v>272.47000000000003</v>
      </c>
      <c r="I452">
        <f>SUMIFS(order_details!$G$1:$G$2156,order_details!$A$1:$A$2156,orders!A452)</f>
        <v>3436.4434999999994</v>
      </c>
      <c r="J452">
        <f t="shared" si="28"/>
        <v>3708.9134999999997</v>
      </c>
      <c r="K452" t="str">
        <f t="shared" si="29"/>
        <v>Oct</v>
      </c>
      <c r="L452" t="str">
        <f t="shared" si="30"/>
        <v>Thu</v>
      </c>
      <c r="M452" t="str">
        <f>IF(Orders[[#This Row],[Shipping Status]]="Delivered",TEXT(F452,"mmm"),"")</f>
        <v>Oct</v>
      </c>
      <c r="N452" t="str">
        <f>IF(Orders[[#This Row],[Shipping Status]]="Delivered",TEXT(F452,"ddd"),"")</f>
        <v>Fri</v>
      </c>
      <c r="O452" s="8">
        <f>IF(Orders[[#This Row],[Shipping Status]]="Delivered",DATEDIF(D452,F452,"d"),"")</f>
        <v>8</v>
      </c>
      <c r="P452" s="8">
        <f t="shared" si="31"/>
        <v>28</v>
      </c>
      <c r="Q452" s="8">
        <f>IF(Orders[[#This Row],[Shipping Status]]="Delivered",P452-O452,"")</f>
        <v>20</v>
      </c>
      <c r="R452" t="str" cm="1">
        <f t="array" ref="R452">_xlfn.XLOOKUP(Orders[[#This Row],[employeeID]],Employees[[#All],[employeeID]],Employees[[#All],[employeeName]],,0)</f>
        <v>Margaret Peacock</v>
      </c>
      <c r="S452" t="str" cm="1">
        <f t="array" ref="S452">_xlfn.XLOOKUP(Orders[[#This Row],[customerID]],Customers[[#All],[customerID]],Customers[[#All],[companyName]],,0)</f>
        <v>Ernst Handel</v>
      </c>
      <c r="T452" t="str" cm="1">
        <f t="array" ref="T452">_xlfn.XLOOKUP(Orders[[#This Row],[shipperID]],Shippers[[#All],[shipperID]],Shippers[[#All],[companyName]],,0)</f>
        <v>Speedy Express</v>
      </c>
      <c r="U452" t="str">
        <f>IF(ISBLANK(Orders[[#This Row],[shippedDate]]),"Pending","Delivered")</f>
        <v>Delivered</v>
      </c>
    </row>
    <row r="453" spans="1:21" x14ac:dyDescent="0.25">
      <c r="A453">
        <v>10699</v>
      </c>
      <c r="B453" t="s">
        <v>32</v>
      </c>
      <c r="C453">
        <v>3</v>
      </c>
      <c r="D453" s="1">
        <v>41921</v>
      </c>
      <c r="E453" s="1">
        <v>41949</v>
      </c>
      <c r="F453" s="1">
        <v>41925</v>
      </c>
      <c r="G453">
        <v>3</v>
      </c>
      <c r="H453">
        <v>0.57999999999999996</v>
      </c>
      <c r="I453">
        <f>SUMIFS(order_details!$G$1:$G$2156,order_details!$A$1:$A$2156,orders!A453)</f>
        <v>114</v>
      </c>
      <c r="J453">
        <f t="shared" si="28"/>
        <v>114.58</v>
      </c>
      <c r="K453" t="str">
        <f t="shared" si="29"/>
        <v>Oct</v>
      </c>
      <c r="L453" t="str">
        <f t="shared" si="30"/>
        <v>Thu</v>
      </c>
      <c r="M453" t="str">
        <f>IF(Orders[[#This Row],[Shipping Status]]="Delivered",TEXT(F453,"mmm"),"")</f>
        <v>Oct</v>
      </c>
      <c r="N453" t="str">
        <f>IF(Orders[[#This Row],[Shipping Status]]="Delivered",TEXT(F453,"ddd"),"")</f>
        <v>Mon</v>
      </c>
      <c r="O453" s="8">
        <f>IF(Orders[[#This Row],[Shipping Status]]="Delivered",DATEDIF(D453,F453,"d"),"")</f>
        <v>4</v>
      </c>
      <c r="P453" s="8">
        <f t="shared" si="31"/>
        <v>28</v>
      </c>
      <c r="Q453" s="8">
        <f>IF(Orders[[#This Row],[Shipping Status]]="Delivered",P453-O453,"")</f>
        <v>24</v>
      </c>
      <c r="R453" t="str" cm="1">
        <f t="array" ref="R453">_xlfn.XLOOKUP(Orders[[#This Row],[employeeID]],Employees[[#All],[employeeID]],Employees[[#All],[employeeName]],,0)</f>
        <v>Janet Leverling</v>
      </c>
      <c r="S453" t="str" cm="1">
        <f t="array" ref="S453">_xlfn.XLOOKUP(Orders[[#This Row],[customerID]],Customers[[#All],[customerID]],Customers[[#All],[companyName]],,0)</f>
        <v>Morgenstern Gesundkost</v>
      </c>
      <c r="T453" t="str" cm="1">
        <f t="array" ref="T453">_xlfn.XLOOKUP(Orders[[#This Row],[shipperID]],Shippers[[#All],[shipperID]],Shippers[[#All],[companyName]],,0)</f>
        <v>Federal Shipping</v>
      </c>
      <c r="U453" t="str">
        <f>IF(ISBLANK(Orders[[#This Row],[shippedDate]]),"Pending","Delivered")</f>
        <v>Delivered</v>
      </c>
    </row>
    <row r="454" spans="1:21" x14ac:dyDescent="0.25">
      <c r="A454">
        <v>10700</v>
      </c>
      <c r="B454" t="s">
        <v>53</v>
      </c>
      <c r="C454">
        <v>3</v>
      </c>
      <c r="D454" s="1">
        <v>41922</v>
      </c>
      <c r="E454" s="1">
        <v>41950</v>
      </c>
      <c r="F454" s="1">
        <v>41928</v>
      </c>
      <c r="G454">
        <v>1</v>
      </c>
      <c r="H454">
        <v>65.099999999999994</v>
      </c>
      <c r="I454">
        <f>SUMIFS(order_details!$G$1:$G$2156,order_details!$A$1:$A$2156,orders!A454)</f>
        <v>1638.4</v>
      </c>
      <c r="J454">
        <f t="shared" si="28"/>
        <v>1703.5</v>
      </c>
      <c r="K454" t="str">
        <f t="shared" si="29"/>
        <v>Oct</v>
      </c>
      <c r="L454" t="str">
        <f t="shared" si="30"/>
        <v>Fri</v>
      </c>
      <c r="M454" t="str">
        <f>IF(Orders[[#This Row],[Shipping Status]]="Delivered",TEXT(F454,"mmm"),"")</f>
        <v>Oct</v>
      </c>
      <c r="N454" t="str">
        <f>IF(Orders[[#This Row],[Shipping Status]]="Delivered",TEXT(F454,"ddd"),"")</f>
        <v>Thu</v>
      </c>
      <c r="O454" s="8">
        <f>IF(Orders[[#This Row],[Shipping Status]]="Delivered",DATEDIF(D454,F454,"d"),"")</f>
        <v>6</v>
      </c>
      <c r="P454" s="8">
        <f t="shared" si="31"/>
        <v>28</v>
      </c>
      <c r="Q454" s="8">
        <f>IF(Orders[[#This Row],[Shipping Status]]="Delivered",P454-O454,"")</f>
        <v>22</v>
      </c>
      <c r="R454" t="str" cm="1">
        <f t="array" ref="R454">_xlfn.XLOOKUP(Orders[[#This Row],[employeeID]],Employees[[#All],[employeeID]],Employees[[#All],[employeeName]],,0)</f>
        <v>Janet Leverling</v>
      </c>
      <c r="S454" t="str" cm="1">
        <f t="array" ref="S454">_xlfn.XLOOKUP(Orders[[#This Row],[customerID]],Customers[[#All],[customerID]],Customers[[#All],[companyName]],,0)</f>
        <v>Save-a-lot Markets</v>
      </c>
      <c r="T454" t="str" cm="1">
        <f t="array" ref="T454">_xlfn.XLOOKUP(Orders[[#This Row],[shipperID]],Shippers[[#All],[shipperID]],Shippers[[#All],[companyName]],,0)</f>
        <v>Speedy Express</v>
      </c>
      <c r="U454" t="str">
        <f>IF(ISBLANK(Orders[[#This Row],[shippedDate]]),"Pending","Delivered")</f>
        <v>Delivered</v>
      </c>
    </row>
    <row r="455" spans="1:21" x14ac:dyDescent="0.25">
      <c r="A455">
        <v>10701</v>
      </c>
      <c r="B455" t="s">
        <v>42</v>
      </c>
      <c r="C455">
        <v>6</v>
      </c>
      <c r="D455" s="1">
        <v>41925</v>
      </c>
      <c r="E455" s="1">
        <v>41939</v>
      </c>
      <c r="F455" s="1">
        <v>41927</v>
      </c>
      <c r="G455">
        <v>3</v>
      </c>
      <c r="H455">
        <v>220.31</v>
      </c>
      <c r="I455">
        <f>SUMIFS(order_details!$G$1:$G$2156,order_details!$A$1:$A$2156,orders!A455)</f>
        <v>2864.5</v>
      </c>
      <c r="J455">
        <f t="shared" si="28"/>
        <v>3084.81</v>
      </c>
      <c r="K455" t="str">
        <f t="shared" si="29"/>
        <v>Oct</v>
      </c>
      <c r="L455" t="str">
        <f t="shared" si="30"/>
        <v>Mon</v>
      </c>
      <c r="M455" t="str">
        <f>IF(Orders[[#This Row],[Shipping Status]]="Delivered",TEXT(F455,"mmm"),"")</f>
        <v>Oct</v>
      </c>
      <c r="N455" t="str">
        <f>IF(Orders[[#This Row],[Shipping Status]]="Delivered",TEXT(F455,"ddd"),"")</f>
        <v>Wed</v>
      </c>
      <c r="O455" s="8">
        <f>IF(Orders[[#This Row],[Shipping Status]]="Delivered",DATEDIF(D455,F455,"d"),"")</f>
        <v>2</v>
      </c>
      <c r="P455" s="8">
        <f t="shared" si="31"/>
        <v>14</v>
      </c>
      <c r="Q455" s="8">
        <f>IF(Orders[[#This Row],[Shipping Status]]="Delivered",P455-O455,"")</f>
        <v>12</v>
      </c>
      <c r="R455" t="str" cm="1">
        <f t="array" ref="R455">_xlfn.XLOOKUP(Orders[[#This Row],[employeeID]],Employees[[#All],[employeeID]],Employees[[#All],[employeeName]],,0)</f>
        <v>Michael Suyama</v>
      </c>
      <c r="S455" t="str" cm="1">
        <f t="array" ref="S455">_xlfn.XLOOKUP(Orders[[#This Row],[customerID]],Customers[[#All],[customerID]],Customers[[#All],[companyName]],,0)</f>
        <v>Hungry Owl All-Night Grocers</v>
      </c>
      <c r="T455" t="str" cm="1">
        <f t="array" ref="T455">_xlfn.XLOOKUP(Orders[[#This Row],[shipperID]],Shippers[[#All],[shipperID]],Shippers[[#All],[companyName]],,0)</f>
        <v>Federal Shipping</v>
      </c>
      <c r="U455" t="str">
        <f>IF(ISBLANK(Orders[[#This Row],[shippedDate]]),"Pending","Delivered")</f>
        <v>Delivered</v>
      </c>
    </row>
    <row r="456" spans="1:21" x14ac:dyDescent="0.25">
      <c r="A456">
        <v>10702</v>
      </c>
      <c r="B456" t="s">
        <v>93</v>
      </c>
      <c r="C456">
        <v>4</v>
      </c>
      <c r="D456" s="1">
        <v>41925</v>
      </c>
      <c r="E456" s="1">
        <v>41967</v>
      </c>
      <c r="F456" s="1">
        <v>41933</v>
      </c>
      <c r="G456">
        <v>1</v>
      </c>
      <c r="H456">
        <v>23.94</v>
      </c>
      <c r="I456">
        <f>SUMIFS(order_details!$G$1:$G$2156,order_details!$A$1:$A$2156,orders!A456)</f>
        <v>330</v>
      </c>
      <c r="J456">
        <f t="shared" si="28"/>
        <v>353.94</v>
      </c>
      <c r="K456" t="str">
        <f t="shared" si="29"/>
        <v>Oct</v>
      </c>
      <c r="L456" t="str">
        <f t="shared" si="30"/>
        <v>Mon</v>
      </c>
      <c r="M456" t="str">
        <f>IF(Orders[[#This Row],[Shipping Status]]="Delivered",TEXT(F456,"mmm"),"")</f>
        <v>Oct</v>
      </c>
      <c r="N456" t="str">
        <f>IF(Orders[[#This Row],[Shipping Status]]="Delivered",TEXT(F456,"ddd"),"")</f>
        <v>Tue</v>
      </c>
      <c r="O456" s="8">
        <f>IF(Orders[[#This Row],[Shipping Status]]="Delivered",DATEDIF(D456,F456,"d"),"")</f>
        <v>8</v>
      </c>
      <c r="P456" s="8">
        <f t="shared" si="31"/>
        <v>42</v>
      </c>
      <c r="Q456" s="8">
        <f>IF(Orders[[#This Row],[Shipping Status]]="Delivered",P456-O456,"")</f>
        <v>34</v>
      </c>
      <c r="R456" t="str" cm="1">
        <f t="array" ref="R456">_xlfn.XLOOKUP(Orders[[#This Row],[employeeID]],Employees[[#All],[employeeID]],Employees[[#All],[employeeName]],,0)</f>
        <v>Margaret Peacock</v>
      </c>
      <c r="S456" t="str" cm="1">
        <f t="array" ref="S456">_xlfn.XLOOKUP(Orders[[#This Row],[customerID]],Customers[[#All],[customerID]],Customers[[#All],[companyName]],,0)</f>
        <v>Alfreds Futterkiste</v>
      </c>
      <c r="T456" t="str" cm="1">
        <f t="array" ref="T456">_xlfn.XLOOKUP(Orders[[#This Row],[shipperID]],Shippers[[#All],[shipperID]],Shippers[[#All],[companyName]],,0)</f>
        <v>Speedy Express</v>
      </c>
      <c r="U456" t="str">
        <f>IF(ISBLANK(Orders[[#This Row],[shippedDate]]),"Pending","Delivered")</f>
        <v>Delivered</v>
      </c>
    </row>
    <row r="457" spans="1:21" x14ac:dyDescent="0.25">
      <c r="A457">
        <v>10703</v>
      </c>
      <c r="B457" t="s">
        <v>22</v>
      </c>
      <c r="C457">
        <v>6</v>
      </c>
      <c r="D457" s="1">
        <v>41926</v>
      </c>
      <c r="E457" s="1">
        <v>41954</v>
      </c>
      <c r="F457" s="1">
        <v>41932</v>
      </c>
      <c r="G457">
        <v>2</v>
      </c>
      <c r="H457">
        <v>152.30000000000001</v>
      </c>
      <c r="I457">
        <f>SUMIFS(order_details!$G$1:$G$2156,order_details!$A$1:$A$2156,orders!A457)</f>
        <v>2545</v>
      </c>
      <c r="J457">
        <f t="shared" si="28"/>
        <v>2697.3</v>
      </c>
      <c r="K457" t="str">
        <f t="shared" si="29"/>
        <v>Oct</v>
      </c>
      <c r="L457" t="str">
        <f t="shared" si="30"/>
        <v>Tue</v>
      </c>
      <c r="M457" t="str">
        <f>IF(Orders[[#This Row],[Shipping Status]]="Delivered",TEXT(F457,"mmm"),"")</f>
        <v>Oct</v>
      </c>
      <c r="N457" t="str">
        <f>IF(Orders[[#This Row],[Shipping Status]]="Delivered",TEXT(F457,"ddd"),"")</f>
        <v>Mon</v>
      </c>
      <c r="O457" s="8">
        <f>IF(Orders[[#This Row],[Shipping Status]]="Delivered",DATEDIF(D457,F457,"d"),"")</f>
        <v>6</v>
      </c>
      <c r="P457" s="8">
        <f t="shared" si="31"/>
        <v>28</v>
      </c>
      <c r="Q457" s="8">
        <f>IF(Orders[[#This Row],[Shipping Status]]="Delivered",P457-O457,"")</f>
        <v>22</v>
      </c>
      <c r="R457" t="str" cm="1">
        <f t="array" ref="R457">_xlfn.XLOOKUP(Orders[[#This Row],[employeeID]],Employees[[#All],[employeeID]],Employees[[#All],[employeeName]],,0)</f>
        <v>Michael Suyama</v>
      </c>
      <c r="S457" t="str" cm="1">
        <f t="array" ref="S457">_xlfn.XLOOKUP(Orders[[#This Row],[customerID]],Customers[[#All],[customerID]],Customers[[#All],[companyName]],,0)</f>
        <v>Folk och fä HB</v>
      </c>
      <c r="T457" t="str" cm="1">
        <f t="array" ref="T457">_xlfn.XLOOKUP(Orders[[#This Row],[shipperID]],Shippers[[#All],[shipperID]],Shippers[[#All],[companyName]],,0)</f>
        <v>United Package</v>
      </c>
      <c r="U457" t="str">
        <f>IF(ISBLANK(Orders[[#This Row],[shippedDate]]),"Pending","Delivered")</f>
        <v>Delivered</v>
      </c>
    </row>
    <row r="458" spans="1:21" x14ac:dyDescent="0.25">
      <c r="A458">
        <v>10704</v>
      </c>
      <c r="B458" t="s">
        <v>70</v>
      </c>
      <c r="C458">
        <v>6</v>
      </c>
      <c r="D458" s="1">
        <v>41926</v>
      </c>
      <c r="E458" s="1">
        <v>41954</v>
      </c>
      <c r="F458" s="1">
        <v>41950</v>
      </c>
      <c r="G458">
        <v>1</v>
      </c>
      <c r="H458">
        <v>4.78</v>
      </c>
      <c r="I458">
        <f>SUMIFS(order_details!$G$1:$G$2156,order_details!$A$1:$A$2156,orders!A458)</f>
        <v>595.5</v>
      </c>
      <c r="J458">
        <f t="shared" si="28"/>
        <v>600.28</v>
      </c>
      <c r="K458" t="str">
        <f t="shared" si="29"/>
        <v>Oct</v>
      </c>
      <c r="L458" t="str">
        <f t="shared" si="30"/>
        <v>Tue</v>
      </c>
      <c r="M458" t="str">
        <f>IF(Orders[[#This Row],[Shipping Status]]="Delivered",TEXT(F458,"mmm"),"")</f>
        <v>Nov</v>
      </c>
      <c r="N458" t="str">
        <f>IF(Orders[[#This Row],[Shipping Status]]="Delivered",TEXT(F458,"ddd"),"")</f>
        <v>Fri</v>
      </c>
      <c r="O458" s="8">
        <f>IF(Orders[[#This Row],[Shipping Status]]="Delivered",DATEDIF(D458,F458,"d"),"")</f>
        <v>24</v>
      </c>
      <c r="P458" s="8">
        <f t="shared" si="31"/>
        <v>28</v>
      </c>
      <c r="Q458" s="8">
        <f>IF(Orders[[#This Row],[Shipping Status]]="Delivered",P458-O458,"")</f>
        <v>4</v>
      </c>
      <c r="R458" t="str" cm="1">
        <f t="array" ref="R458">_xlfn.XLOOKUP(Orders[[#This Row],[employeeID]],Employees[[#All],[employeeID]],Employees[[#All],[employeeName]],,0)</f>
        <v>Michael Suyama</v>
      </c>
      <c r="S458" t="str" cm="1">
        <f t="array" ref="S458">_xlfn.XLOOKUP(Orders[[#This Row],[customerID]],Customers[[#All],[customerID]],Customers[[#All],[companyName]],,0)</f>
        <v>Queen Cozinha</v>
      </c>
      <c r="T458" t="str" cm="1">
        <f t="array" ref="T458">_xlfn.XLOOKUP(Orders[[#This Row],[shipperID]],Shippers[[#All],[shipperID]],Shippers[[#All],[companyName]],,0)</f>
        <v>Speedy Express</v>
      </c>
      <c r="U458" t="str">
        <f>IF(ISBLANK(Orders[[#This Row],[shippedDate]]),"Pending","Delivered")</f>
        <v>Delivered</v>
      </c>
    </row>
    <row r="459" spans="1:21" x14ac:dyDescent="0.25">
      <c r="A459">
        <v>10705</v>
      </c>
      <c r="B459" t="s">
        <v>16</v>
      </c>
      <c r="C459">
        <v>9</v>
      </c>
      <c r="D459" s="1">
        <v>41927</v>
      </c>
      <c r="E459" s="1">
        <v>41955</v>
      </c>
      <c r="F459" s="1">
        <v>41961</v>
      </c>
      <c r="G459">
        <v>2</v>
      </c>
      <c r="H459">
        <v>3.52</v>
      </c>
      <c r="I459">
        <f>SUMIFS(order_details!$G$1:$G$2156,order_details!$A$1:$A$2156,orders!A459)</f>
        <v>378</v>
      </c>
      <c r="J459">
        <f t="shared" si="28"/>
        <v>381.52</v>
      </c>
      <c r="K459" t="str">
        <f t="shared" si="29"/>
        <v>Oct</v>
      </c>
      <c r="L459" t="str">
        <f t="shared" si="30"/>
        <v>Wed</v>
      </c>
      <c r="M459" t="str">
        <f>IF(Orders[[#This Row],[Shipping Status]]="Delivered",TEXT(F459,"mmm"),"")</f>
        <v>Nov</v>
      </c>
      <c r="N459" t="str">
        <f>IF(Orders[[#This Row],[Shipping Status]]="Delivered",TEXT(F459,"ddd"),"")</f>
        <v>Tue</v>
      </c>
      <c r="O459" s="8">
        <f>IF(Orders[[#This Row],[Shipping Status]]="Delivered",DATEDIF(D459,F459,"d"),"")</f>
        <v>34</v>
      </c>
      <c r="P459" s="8">
        <f t="shared" si="31"/>
        <v>28</v>
      </c>
      <c r="Q459" s="8">
        <f>IF(Orders[[#This Row],[Shipping Status]]="Delivered",P459-O459,"")</f>
        <v>-6</v>
      </c>
      <c r="R459" t="str" cm="1">
        <f t="array" ref="R459">_xlfn.XLOOKUP(Orders[[#This Row],[employeeID]],Employees[[#All],[employeeID]],Employees[[#All],[employeeName]],,0)</f>
        <v>Anne Dodsworth</v>
      </c>
      <c r="S459" t="str" cm="1">
        <f t="array" ref="S459">_xlfn.XLOOKUP(Orders[[#This Row],[customerID]],Customers[[#All],[customerID]],Customers[[#All],[companyName]],,0)</f>
        <v>HILARION-Abastos</v>
      </c>
      <c r="T459" t="str" cm="1">
        <f t="array" ref="T459">_xlfn.XLOOKUP(Orders[[#This Row],[shipperID]],Shippers[[#All],[shipperID]],Shippers[[#All],[companyName]],,0)</f>
        <v>United Package</v>
      </c>
      <c r="U459" t="str">
        <f>IF(ISBLANK(Orders[[#This Row],[shippedDate]]),"Pending","Delivered")</f>
        <v>Delivered</v>
      </c>
    </row>
    <row r="460" spans="1:21" x14ac:dyDescent="0.25">
      <c r="A460">
        <v>10706</v>
      </c>
      <c r="B460" t="s">
        <v>45</v>
      </c>
      <c r="C460">
        <v>8</v>
      </c>
      <c r="D460" s="1">
        <v>41928</v>
      </c>
      <c r="E460" s="1">
        <v>41956</v>
      </c>
      <c r="F460" s="1">
        <v>41933</v>
      </c>
      <c r="G460">
        <v>3</v>
      </c>
      <c r="H460">
        <v>135.63</v>
      </c>
      <c r="I460">
        <f>SUMIFS(order_details!$G$1:$G$2156,order_details!$A$1:$A$2156,orders!A460)</f>
        <v>1893</v>
      </c>
      <c r="J460">
        <f t="shared" si="28"/>
        <v>2028.63</v>
      </c>
      <c r="K460" t="str">
        <f t="shared" si="29"/>
        <v>Oct</v>
      </c>
      <c r="L460" t="str">
        <f t="shared" si="30"/>
        <v>Thu</v>
      </c>
      <c r="M460" t="str">
        <f>IF(Orders[[#This Row],[Shipping Status]]="Delivered",TEXT(F460,"mmm"),"")</f>
        <v>Oct</v>
      </c>
      <c r="N460" t="str">
        <f>IF(Orders[[#This Row],[Shipping Status]]="Delivered",TEXT(F460,"ddd"),"")</f>
        <v>Tue</v>
      </c>
      <c r="O460" s="8">
        <f>IF(Orders[[#This Row],[Shipping Status]]="Delivered",DATEDIF(D460,F460,"d"),"")</f>
        <v>5</v>
      </c>
      <c r="P460" s="8">
        <f t="shared" si="31"/>
        <v>28</v>
      </c>
      <c r="Q460" s="8">
        <f>IF(Orders[[#This Row],[Shipping Status]]="Delivered",P460-O460,"")</f>
        <v>23</v>
      </c>
      <c r="R460" t="str" cm="1">
        <f t="array" ref="R460">_xlfn.XLOOKUP(Orders[[#This Row],[employeeID]],Employees[[#All],[employeeID]],Employees[[#All],[employeeName]],,0)</f>
        <v>Laura Callahan</v>
      </c>
      <c r="S460" t="str" cm="1">
        <f t="array" ref="S460">_xlfn.XLOOKUP(Orders[[#This Row],[customerID]],Customers[[#All],[customerID]],Customers[[#All],[companyName]],,0)</f>
        <v>Old World Delicatessen</v>
      </c>
      <c r="T460" t="str" cm="1">
        <f t="array" ref="T460">_xlfn.XLOOKUP(Orders[[#This Row],[shipperID]],Shippers[[#All],[shipperID]],Shippers[[#All],[companyName]],,0)</f>
        <v>Federal Shipping</v>
      </c>
      <c r="U460" t="str">
        <f>IF(ISBLANK(Orders[[#This Row],[shippedDate]]),"Pending","Delivered")</f>
        <v>Delivered</v>
      </c>
    </row>
    <row r="461" spans="1:21" x14ac:dyDescent="0.25">
      <c r="A461">
        <v>10707</v>
      </c>
      <c r="B461" t="s">
        <v>63</v>
      </c>
      <c r="C461">
        <v>4</v>
      </c>
      <c r="D461" s="1">
        <v>41928</v>
      </c>
      <c r="E461" s="1">
        <v>41942</v>
      </c>
      <c r="F461" s="1">
        <v>41935</v>
      </c>
      <c r="G461">
        <v>3</v>
      </c>
      <c r="H461">
        <v>21.74</v>
      </c>
      <c r="I461">
        <f>SUMIFS(order_details!$G$1:$G$2156,order_details!$A$1:$A$2156,orders!A461)</f>
        <v>1641</v>
      </c>
      <c r="J461">
        <f t="shared" si="28"/>
        <v>1662.74</v>
      </c>
      <c r="K461" t="str">
        <f t="shared" si="29"/>
        <v>Oct</v>
      </c>
      <c r="L461" t="str">
        <f t="shared" si="30"/>
        <v>Thu</v>
      </c>
      <c r="M461" t="str">
        <f>IF(Orders[[#This Row],[Shipping Status]]="Delivered",TEXT(F461,"mmm"),"")</f>
        <v>Oct</v>
      </c>
      <c r="N461" t="str">
        <f>IF(Orders[[#This Row],[Shipping Status]]="Delivered",TEXT(F461,"ddd"),"")</f>
        <v>Thu</v>
      </c>
      <c r="O461" s="8">
        <f>IF(Orders[[#This Row],[Shipping Status]]="Delivered",DATEDIF(D461,F461,"d"),"")</f>
        <v>7</v>
      </c>
      <c r="P461" s="8">
        <f t="shared" si="31"/>
        <v>14</v>
      </c>
      <c r="Q461" s="8">
        <f>IF(Orders[[#This Row],[Shipping Status]]="Delivered",P461-O461,"")</f>
        <v>7</v>
      </c>
      <c r="R461" t="str" cm="1">
        <f t="array" ref="R461">_xlfn.XLOOKUP(Orders[[#This Row],[employeeID]],Employees[[#All],[employeeID]],Employees[[#All],[employeeName]],,0)</f>
        <v>Margaret Peacock</v>
      </c>
      <c r="S461" t="str" cm="1">
        <f t="array" ref="S461">_xlfn.XLOOKUP(Orders[[#This Row],[customerID]],Customers[[#All],[customerID]],Customers[[#All],[companyName]],,0)</f>
        <v>Around the Horn</v>
      </c>
      <c r="T461" t="str" cm="1">
        <f t="array" ref="T461">_xlfn.XLOOKUP(Orders[[#This Row],[shipperID]],Shippers[[#All],[shipperID]],Shippers[[#All],[companyName]],,0)</f>
        <v>Federal Shipping</v>
      </c>
      <c r="U461" t="str">
        <f>IF(ISBLANK(Orders[[#This Row],[shippedDate]]),"Pending","Delivered")</f>
        <v>Delivered</v>
      </c>
    </row>
    <row r="462" spans="1:21" x14ac:dyDescent="0.25">
      <c r="A462">
        <v>10708</v>
      </c>
      <c r="B462" t="s">
        <v>48</v>
      </c>
      <c r="C462">
        <v>6</v>
      </c>
      <c r="D462" s="1">
        <v>41929</v>
      </c>
      <c r="E462" s="1">
        <v>41971</v>
      </c>
      <c r="F462" s="1">
        <v>41948</v>
      </c>
      <c r="G462">
        <v>2</v>
      </c>
      <c r="H462">
        <v>2.96</v>
      </c>
      <c r="I462">
        <f>SUMIFS(order_details!$G$1:$G$2156,order_details!$A$1:$A$2156,orders!A462)</f>
        <v>180.4</v>
      </c>
      <c r="J462">
        <f t="shared" si="28"/>
        <v>183.36</v>
      </c>
      <c r="K462" t="str">
        <f t="shared" si="29"/>
        <v>Oct</v>
      </c>
      <c r="L462" t="str">
        <f t="shared" si="30"/>
        <v>Fri</v>
      </c>
      <c r="M462" t="str">
        <f>IF(Orders[[#This Row],[Shipping Status]]="Delivered",TEXT(F462,"mmm"),"")</f>
        <v>Nov</v>
      </c>
      <c r="N462" t="str">
        <f>IF(Orders[[#This Row],[Shipping Status]]="Delivered",TEXT(F462,"ddd"),"")</f>
        <v>Wed</v>
      </c>
      <c r="O462" s="8">
        <f>IF(Orders[[#This Row],[Shipping Status]]="Delivered",DATEDIF(D462,F462,"d"),"")</f>
        <v>19</v>
      </c>
      <c r="P462" s="8">
        <f t="shared" si="31"/>
        <v>42</v>
      </c>
      <c r="Q462" s="8">
        <f>IF(Orders[[#This Row],[Shipping Status]]="Delivered",P462-O462,"")</f>
        <v>23</v>
      </c>
      <c r="R462" t="str" cm="1">
        <f t="array" ref="R462">_xlfn.XLOOKUP(Orders[[#This Row],[employeeID]],Employees[[#All],[employeeID]],Employees[[#All],[employeeName]],,0)</f>
        <v>Michael Suyama</v>
      </c>
      <c r="S462" t="str" cm="1">
        <f t="array" ref="S462">_xlfn.XLOOKUP(Orders[[#This Row],[customerID]],Customers[[#All],[customerID]],Customers[[#All],[companyName]],,0)</f>
        <v>The Big Cheese</v>
      </c>
      <c r="T462" t="str" cm="1">
        <f t="array" ref="T462">_xlfn.XLOOKUP(Orders[[#This Row],[shipperID]],Shippers[[#All],[shipperID]],Shippers[[#All],[companyName]],,0)</f>
        <v>United Package</v>
      </c>
      <c r="U462" t="str">
        <f>IF(ISBLANK(Orders[[#This Row],[shippedDate]]),"Pending","Delivered")</f>
        <v>Delivered</v>
      </c>
    </row>
    <row r="463" spans="1:21" x14ac:dyDescent="0.25">
      <c r="A463">
        <v>10709</v>
      </c>
      <c r="B463" t="s">
        <v>79</v>
      </c>
      <c r="C463">
        <v>1</v>
      </c>
      <c r="D463" s="1">
        <v>41929</v>
      </c>
      <c r="E463" s="1">
        <v>41957</v>
      </c>
      <c r="F463" s="1">
        <v>41963</v>
      </c>
      <c r="G463">
        <v>3</v>
      </c>
      <c r="H463">
        <v>210.8</v>
      </c>
      <c r="I463">
        <f>SUMIFS(order_details!$G$1:$G$2156,order_details!$A$1:$A$2156,orders!A463)</f>
        <v>3424</v>
      </c>
      <c r="J463">
        <f t="shared" si="28"/>
        <v>3634.8</v>
      </c>
      <c r="K463" t="str">
        <f t="shared" si="29"/>
        <v>Oct</v>
      </c>
      <c r="L463" t="str">
        <f t="shared" si="30"/>
        <v>Fri</v>
      </c>
      <c r="M463" t="str">
        <f>IF(Orders[[#This Row],[Shipping Status]]="Delivered",TEXT(F463,"mmm"),"")</f>
        <v>Nov</v>
      </c>
      <c r="N463" t="str">
        <f>IF(Orders[[#This Row],[Shipping Status]]="Delivered",TEXT(F463,"ddd"),"")</f>
        <v>Thu</v>
      </c>
      <c r="O463" s="8">
        <f>IF(Orders[[#This Row],[Shipping Status]]="Delivered",DATEDIF(D463,F463,"d"),"")</f>
        <v>34</v>
      </c>
      <c r="P463" s="8">
        <f t="shared" si="31"/>
        <v>28</v>
      </c>
      <c r="Q463" s="8">
        <f>IF(Orders[[#This Row],[Shipping Status]]="Delivered",P463-O463,"")</f>
        <v>-6</v>
      </c>
      <c r="R463" t="str" cm="1">
        <f t="array" ref="R463">_xlfn.XLOOKUP(Orders[[#This Row],[employeeID]],Employees[[#All],[employeeID]],Employees[[#All],[employeeName]],,0)</f>
        <v>Nancy Davolio</v>
      </c>
      <c r="S463" t="str" cm="1">
        <f t="array" ref="S463">_xlfn.XLOOKUP(Orders[[#This Row],[customerID]],Customers[[#All],[customerID]],Customers[[#All],[companyName]],,0)</f>
        <v>Gourmet Lanchonetes</v>
      </c>
      <c r="T463" t="str" cm="1">
        <f t="array" ref="T463">_xlfn.XLOOKUP(Orders[[#This Row],[shipperID]],Shippers[[#All],[shipperID]],Shippers[[#All],[companyName]],,0)</f>
        <v>Federal Shipping</v>
      </c>
      <c r="U463" t="str">
        <f>IF(ISBLANK(Orders[[#This Row],[shippedDate]]),"Pending","Delivered")</f>
        <v>Delivered</v>
      </c>
    </row>
    <row r="464" spans="1:21" x14ac:dyDescent="0.25">
      <c r="A464">
        <v>10710</v>
      </c>
      <c r="B464" t="s">
        <v>78</v>
      </c>
      <c r="C464">
        <v>1</v>
      </c>
      <c r="D464" s="1">
        <v>41932</v>
      </c>
      <c r="E464" s="1">
        <v>41960</v>
      </c>
      <c r="F464" s="1">
        <v>41935</v>
      </c>
      <c r="G464">
        <v>1</v>
      </c>
      <c r="H464">
        <v>4.9800000000000004</v>
      </c>
      <c r="I464">
        <f>SUMIFS(order_details!$G$1:$G$2156,order_details!$A$1:$A$2156,orders!A464)</f>
        <v>93.5</v>
      </c>
      <c r="J464">
        <f t="shared" si="28"/>
        <v>98.48</v>
      </c>
      <c r="K464" t="str">
        <f t="shared" si="29"/>
        <v>Oct</v>
      </c>
      <c r="L464" t="str">
        <f t="shared" si="30"/>
        <v>Mon</v>
      </c>
      <c r="M464" t="str">
        <f>IF(Orders[[#This Row],[Shipping Status]]="Delivered",TEXT(F464,"mmm"),"")</f>
        <v>Oct</v>
      </c>
      <c r="N464" t="str">
        <f>IF(Orders[[#This Row],[Shipping Status]]="Delivered",TEXT(F464,"ddd"),"")</f>
        <v>Thu</v>
      </c>
      <c r="O464" s="8">
        <f>IF(Orders[[#This Row],[Shipping Status]]="Delivered",DATEDIF(D464,F464,"d"),"")</f>
        <v>3</v>
      </c>
      <c r="P464" s="8">
        <f t="shared" si="31"/>
        <v>28</v>
      </c>
      <c r="Q464" s="8">
        <f>IF(Orders[[#This Row],[Shipping Status]]="Delivered",P464-O464,"")</f>
        <v>25</v>
      </c>
      <c r="R464" t="str" cm="1">
        <f t="array" ref="R464">_xlfn.XLOOKUP(Orders[[#This Row],[employeeID]],Employees[[#All],[employeeID]],Employees[[#All],[employeeName]],,0)</f>
        <v>Nancy Davolio</v>
      </c>
      <c r="S464" t="str" cm="1">
        <f t="array" ref="S464">_xlfn.XLOOKUP(Orders[[#This Row],[customerID]],Customers[[#All],[customerID]],Customers[[#All],[companyName]],,0)</f>
        <v>Franchi S.p.A.</v>
      </c>
      <c r="T464" t="str" cm="1">
        <f t="array" ref="T464">_xlfn.XLOOKUP(Orders[[#This Row],[shipperID]],Shippers[[#All],[shipperID]],Shippers[[#All],[companyName]],,0)</f>
        <v>Speedy Express</v>
      </c>
      <c r="U464" t="str">
        <f>IF(ISBLANK(Orders[[#This Row],[shippedDate]]),"Pending","Delivered")</f>
        <v>Delivered</v>
      </c>
    </row>
    <row r="465" spans="1:21" x14ac:dyDescent="0.25">
      <c r="A465">
        <v>10711</v>
      </c>
      <c r="B465" t="s">
        <v>53</v>
      </c>
      <c r="C465">
        <v>5</v>
      </c>
      <c r="D465" s="1">
        <v>41933</v>
      </c>
      <c r="E465" s="1">
        <v>41975</v>
      </c>
      <c r="F465" s="1">
        <v>41941</v>
      </c>
      <c r="G465">
        <v>2</v>
      </c>
      <c r="H465">
        <v>52.41</v>
      </c>
      <c r="I465">
        <f>SUMIFS(order_details!$G$1:$G$2156,order_details!$A$1:$A$2156,orders!A465)</f>
        <v>4451.7</v>
      </c>
      <c r="J465">
        <f t="shared" si="28"/>
        <v>4504.1099999999997</v>
      </c>
      <c r="K465" t="str">
        <f t="shared" si="29"/>
        <v>Oct</v>
      </c>
      <c r="L465" t="str">
        <f t="shared" si="30"/>
        <v>Tue</v>
      </c>
      <c r="M465" t="str">
        <f>IF(Orders[[#This Row],[Shipping Status]]="Delivered",TEXT(F465,"mmm"),"")</f>
        <v>Oct</v>
      </c>
      <c r="N465" t="str">
        <f>IF(Orders[[#This Row],[Shipping Status]]="Delivered",TEXT(F465,"ddd"),"")</f>
        <v>Wed</v>
      </c>
      <c r="O465" s="8">
        <f>IF(Orders[[#This Row],[Shipping Status]]="Delivered",DATEDIF(D465,F465,"d"),"")</f>
        <v>8</v>
      </c>
      <c r="P465" s="8">
        <f t="shared" si="31"/>
        <v>42</v>
      </c>
      <c r="Q465" s="8">
        <f>IF(Orders[[#This Row],[Shipping Status]]="Delivered",P465-O465,"")</f>
        <v>34</v>
      </c>
      <c r="R465" t="str" cm="1">
        <f t="array" ref="R465">_xlfn.XLOOKUP(Orders[[#This Row],[employeeID]],Employees[[#All],[employeeID]],Employees[[#All],[employeeName]],,0)</f>
        <v>Steven Buchanan</v>
      </c>
      <c r="S465" t="str" cm="1">
        <f t="array" ref="S465">_xlfn.XLOOKUP(Orders[[#This Row],[customerID]],Customers[[#All],[customerID]],Customers[[#All],[companyName]],,0)</f>
        <v>Save-a-lot Markets</v>
      </c>
      <c r="T465" t="str" cm="1">
        <f t="array" ref="T465">_xlfn.XLOOKUP(Orders[[#This Row],[shipperID]],Shippers[[#All],[shipperID]],Shippers[[#All],[companyName]],,0)</f>
        <v>United Package</v>
      </c>
      <c r="U465" t="str">
        <f>IF(ISBLANK(Orders[[#This Row],[shippedDate]]),"Pending","Delivered")</f>
        <v>Delivered</v>
      </c>
    </row>
    <row r="466" spans="1:21" x14ac:dyDescent="0.25">
      <c r="A466">
        <v>10712</v>
      </c>
      <c r="B466" t="s">
        <v>42</v>
      </c>
      <c r="C466">
        <v>3</v>
      </c>
      <c r="D466" s="1">
        <v>41933</v>
      </c>
      <c r="E466" s="1">
        <v>41961</v>
      </c>
      <c r="F466" s="1">
        <v>41943</v>
      </c>
      <c r="G466">
        <v>1</v>
      </c>
      <c r="H466">
        <v>89.93</v>
      </c>
      <c r="I466">
        <f>SUMIFS(order_details!$G$1:$G$2156,order_details!$A$1:$A$2156,orders!A466)</f>
        <v>1233.48</v>
      </c>
      <c r="J466">
        <f t="shared" si="28"/>
        <v>1323.41</v>
      </c>
      <c r="K466" t="str">
        <f t="shared" si="29"/>
        <v>Oct</v>
      </c>
      <c r="L466" t="str">
        <f t="shared" si="30"/>
        <v>Tue</v>
      </c>
      <c r="M466" t="str">
        <f>IF(Orders[[#This Row],[Shipping Status]]="Delivered",TEXT(F466,"mmm"),"")</f>
        <v>Oct</v>
      </c>
      <c r="N466" t="str">
        <f>IF(Orders[[#This Row],[Shipping Status]]="Delivered",TEXT(F466,"ddd"),"")</f>
        <v>Fri</v>
      </c>
      <c r="O466" s="8">
        <f>IF(Orders[[#This Row],[Shipping Status]]="Delivered",DATEDIF(D466,F466,"d"),"")</f>
        <v>10</v>
      </c>
      <c r="P466" s="8">
        <f t="shared" si="31"/>
        <v>28</v>
      </c>
      <c r="Q466" s="8">
        <f>IF(Orders[[#This Row],[Shipping Status]]="Delivered",P466-O466,"")</f>
        <v>18</v>
      </c>
      <c r="R466" t="str" cm="1">
        <f t="array" ref="R466">_xlfn.XLOOKUP(Orders[[#This Row],[employeeID]],Employees[[#All],[employeeID]],Employees[[#All],[employeeName]],,0)</f>
        <v>Janet Leverling</v>
      </c>
      <c r="S466" t="str" cm="1">
        <f t="array" ref="S466">_xlfn.XLOOKUP(Orders[[#This Row],[customerID]],Customers[[#All],[customerID]],Customers[[#All],[companyName]],,0)</f>
        <v>Hungry Owl All-Night Grocers</v>
      </c>
      <c r="T466" t="str" cm="1">
        <f t="array" ref="T466">_xlfn.XLOOKUP(Orders[[#This Row],[shipperID]],Shippers[[#All],[shipperID]],Shippers[[#All],[companyName]],,0)</f>
        <v>Speedy Express</v>
      </c>
      <c r="U466" t="str">
        <f>IF(ISBLANK(Orders[[#This Row],[shippedDate]]),"Pending","Delivered")</f>
        <v>Delivered</v>
      </c>
    </row>
    <row r="467" spans="1:21" x14ac:dyDescent="0.25">
      <c r="A467">
        <v>10713</v>
      </c>
      <c r="B467" t="s">
        <v>53</v>
      </c>
      <c r="C467">
        <v>1</v>
      </c>
      <c r="D467" s="1">
        <v>41934</v>
      </c>
      <c r="E467" s="1">
        <v>41962</v>
      </c>
      <c r="F467" s="1">
        <v>41936</v>
      </c>
      <c r="G467">
        <v>1</v>
      </c>
      <c r="H467">
        <v>167.05</v>
      </c>
      <c r="I467">
        <f>SUMIFS(order_details!$G$1:$G$2156,order_details!$A$1:$A$2156,orders!A467)</f>
        <v>2827.9</v>
      </c>
      <c r="J467">
        <f t="shared" si="28"/>
        <v>2994.9500000000003</v>
      </c>
      <c r="K467" t="str">
        <f t="shared" si="29"/>
        <v>Oct</v>
      </c>
      <c r="L467" t="str">
        <f t="shared" si="30"/>
        <v>Wed</v>
      </c>
      <c r="M467" t="str">
        <f>IF(Orders[[#This Row],[Shipping Status]]="Delivered",TEXT(F467,"mmm"),"")</f>
        <v>Oct</v>
      </c>
      <c r="N467" t="str">
        <f>IF(Orders[[#This Row],[Shipping Status]]="Delivered",TEXT(F467,"ddd"),"")</f>
        <v>Fri</v>
      </c>
      <c r="O467" s="8">
        <f>IF(Orders[[#This Row],[Shipping Status]]="Delivered",DATEDIF(D467,F467,"d"),"")</f>
        <v>2</v>
      </c>
      <c r="P467" s="8">
        <f t="shared" si="31"/>
        <v>28</v>
      </c>
      <c r="Q467" s="8">
        <f>IF(Orders[[#This Row],[Shipping Status]]="Delivered",P467-O467,"")</f>
        <v>26</v>
      </c>
      <c r="R467" t="str" cm="1">
        <f t="array" ref="R467">_xlfn.XLOOKUP(Orders[[#This Row],[employeeID]],Employees[[#All],[employeeID]],Employees[[#All],[employeeName]],,0)</f>
        <v>Nancy Davolio</v>
      </c>
      <c r="S467" t="str" cm="1">
        <f t="array" ref="S467">_xlfn.XLOOKUP(Orders[[#This Row],[customerID]],Customers[[#All],[customerID]],Customers[[#All],[companyName]],,0)</f>
        <v>Save-a-lot Markets</v>
      </c>
      <c r="T467" t="str" cm="1">
        <f t="array" ref="T467">_xlfn.XLOOKUP(Orders[[#This Row],[shipperID]],Shippers[[#All],[shipperID]],Shippers[[#All],[companyName]],,0)</f>
        <v>Speedy Express</v>
      </c>
      <c r="U467" t="str">
        <f>IF(ISBLANK(Orders[[#This Row],[shippedDate]]),"Pending","Delivered")</f>
        <v>Delivered</v>
      </c>
    </row>
    <row r="468" spans="1:21" x14ac:dyDescent="0.25">
      <c r="A468">
        <v>10714</v>
      </c>
      <c r="B468" t="s">
        <v>53</v>
      </c>
      <c r="C468">
        <v>5</v>
      </c>
      <c r="D468" s="1">
        <v>41934</v>
      </c>
      <c r="E468" s="1">
        <v>41962</v>
      </c>
      <c r="F468" s="1">
        <v>41939</v>
      </c>
      <c r="G468">
        <v>3</v>
      </c>
      <c r="H468">
        <v>24.49</v>
      </c>
      <c r="I468">
        <f>SUMIFS(order_details!$G$1:$G$2156,order_details!$A$1:$A$2156,orders!A468)</f>
        <v>2205.75</v>
      </c>
      <c r="J468">
        <f t="shared" si="28"/>
        <v>2230.2399999999998</v>
      </c>
      <c r="K468" t="str">
        <f t="shared" si="29"/>
        <v>Oct</v>
      </c>
      <c r="L468" t="str">
        <f t="shared" si="30"/>
        <v>Wed</v>
      </c>
      <c r="M468" t="str">
        <f>IF(Orders[[#This Row],[Shipping Status]]="Delivered",TEXT(F468,"mmm"),"")</f>
        <v>Oct</v>
      </c>
      <c r="N468" t="str">
        <f>IF(Orders[[#This Row],[Shipping Status]]="Delivered",TEXT(F468,"ddd"),"")</f>
        <v>Mon</v>
      </c>
      <c r="O468" s="8">
        <f>IF(Orders[[#This Row],[Shipping Status]]="Delivered",DATEDIF(D468,F468,"d"),"")</f>
        <v>5</v>
      </c>
      <c r="P468" s="8">
        <f t="shared" si="31"/>
        <v>28</v>
      </c>
      <c r="Q468" s="8">
        <f>IF(Orders[[#This Row],[Shipping Status]]="Delivered",P468-O468,"")</f>
        <v>23</v>
      </c>
      <c r="R468" t="str" cm="1">
        <f t="array" ref="R468">_xlfn.XLOOKUP(Orders[[#This Row],[employeeID]],Employees[[#All],[employeeID]],Employees[[#All],[employeeName]],,0)</f>
        <v>Steven Buchanan</v>
      </c>
      <c r="S468" t="str" cm="1">
        <f t="array" ref="S468">_xlfn.XLOOKUP(Orders[[#This Row],[customerID]],Customers[[#All],[customerID]],Customers[[#All],[companyName]],,0)</f>
        <v>Save-a-lot Markets</v>
      </c>
      <c r="T468" t="str" cm="1">
        <f t="array" ref="T468">_xlfn.XLOOKUP(Orders[[#This Row],[shipperID]],Shippers[[#All],[shipperID]],Shippers[[#All],[companyName]],,0)</f>
        <v>Federal Shipping</v>
      </c>
      <c r="U468" t="str">
        <f>IF(ISBLANK(Orders[[#This Row],[shippedDate]]),"Pending","Delivered")</f>
        <v>Delivered</v>
      </c>
    </row>
    <row r="469" spans="1:21" x14ac:dyDescent="0.25">
      <c r="A469">
        <v>10715</v>
      </c>
      <c r="B469" t="s">
        <v>56</v>
      </c>
      <c r="C469">
        <v>3</v>
      </c>
      <c r="D469" s="1">
        <v>41935</v>
      </c>
      <c r="E469" s="1">
        <v>41949</v>
      </c>
      <c r="F469" s="1">
        <v>41941</v>
      </c>
      <c r="G469">
        <v>1</v>
      </c>
      <c r="H469">
        <v>63.2</v>
      </c>
      <c r="I469">
        <f>SUMIFS(order_details!$G$1:$G$2156,order_details!$A$1:$A$2156,orders!A469)</f>
        <v>1296</v>
      </c>
      <c r="J469">
        <f t="shared" si="28"/>
        <v>1359.2</v>
      </c>
      <c r="K469" t="str">
        <f t="shared" si="29"/>
        <v>Oct</v>
      </c>
      <c r="L469" t="str">
        <f t="shared" si="30"/>
        <v>Thu</v>
      </c>
      <c r="M469" t="str">
        <f>IF(Orders[[#This Row],[Shipping Status]]="Delivered",TEXT(F469,"mmm"),"")</f>
        <v>Oct</v>
      </c>
      <c r="N469" t="str">
        <f>IF(Orders[[#This Row],[Shipping Status]]="Delivered",TEXT(F469,"ddd"),"")</f>
        <v>Wed</v>
      </c>
      <c r="O469" s="8">
        <f>IF(Orders[[#This Row],[Shipping Status]]="Delivered",DATEDIF(D469,F469,"d"),"")</f>
        <v>6</v>
      </c>
      <c r="P469" s="8">
        <f t="shared" si="31"/>
        <v>14</v>
      </c>
      <c r="Q469" s="8">
        <f>IF(Orders[[#This Row],[Shipping Status]]="Delivered",P469-O469,"")</f>
        <v>8</v>
      </c>
      <c r="R469" t="str" cm="1">
        <f t="array" ref="R469">_xlfn.XLOOKUP(Orders[[#This Row],[employeeID]],Employees[[#All],[employeeID]],Employees[[#All],[employeeName]],,0)</f>
        <v>Janet Leverling</v>
      </c>
      <c r="S469" t="str" cm="1">
        <f t="array" ref="S469">_xlfn.XLOOKUP(Orders[[#This Row],[customerID]],Customers[[#All],[customerID]],Customers[[#All],[companyName]],,0)</f>
        <v>Bon app'</v>
      </c>
      <c r="T469" t="str" cm="1">
        <f t="array" ref="T469">_xlfn.XLOOKUP(Orders[[#This Row],[shipperID]],Shippers[[#All],[shipperID]],Shippers[[#All],[companyName]],,0)</f>
        <v>Speedy Express</v>
      </c>
      <c r="U469" t="str">
        <f>IF(ISBLANK(Orders[[#This Row],[shippedDate]]),"Pending","Delivered")</f>
        <v>Delivered</v>
      </c>
    </row>
    <row r="470" spans="1:21" x14ac:dyDescent="0.25">
      <c r="A470">
        <v>10716</v>
      </c>
      <c r="B470" t="s">
        <v>81</v>
      </c>
      <c r="C470">
        <v>4</v>
      </c>
      <c r="D470" s="1">
        <v>41936</v>
      </c>
      <c r="E470" s="1">
        <v>41964</v>
      </c>
      <c r="F470" s="1">
        <v>41939</v>
      </c>
      <c r="G470">
        <v>2</v>
      </c>
      <c r="H470">
        <v>22.57</v>
      </c>
      <c r="I470">
        <f>SUMIFS(order_details!$G$1:$G$2156,order_details!$A$1:$A$2156,orders!A470)</f>
        <v>706</v>
      </c>
      <c r="J470">
        <f t="shared" si="28"/>
        <v>728.57</v>
      </c>
      <c r="K470" t="str">
        <f t="shared" si="29"/>
        <v>Oct</v>
      </c>
      <c r="L470" t="str">
        <f t="shared" si="30"/>
        <v>Fri</v>
      </c>
      <c r="M470" t="str">
        <f>IF(Orders[[#This Row],[Shipping Status]]="Delivered",TEXT(F470,"mmm"),"")</f>
        <v>Oct</v>
      </c>
      <c r="N470" t="str">
        <f>IF(Orders[[#This Row],[Shipping Status]]="Delivered",TEXT(F470,"ddd"),"")</f>
        <v>Mon</v>
      </c>
      <c r="O470" s="8">
        <f>IF(Orders[[#This Row],[Shipping Status]]="Delivered",DATEDIF(D470,F470,"d"),"")</f>
        <v>3</v>
      </c>
      <c r="P470" s="8">
        <f t="shared" si="31"/>
        <v>28</v>
      </c>
      <c r="Q470" s="8">
        <f>IF(Orders[[#This Row],[Shipping Status]]="Delivered",P470-O470,"")</f>
        <v>25</v>
      </c>
      <c r="R470" t="str" cm="1">
        <f t="array" ref="R470">_xlfn.XLOOKUP(Orders[[#This Row],[employeeID]],Employees[[#All],[employeeID]],Employees[[#All],[employeeName]],,0)</f>
        <v>Margaret Peacock</v>
      </c>
      <c r="S470" t="str" cm="1">
        <f t="array" ref="S470">_xlfn.XLOOKUP(Orders[[#This Row],[customerID]],Customers[[#All],[customerID]],Customers[[#All],[companyName]],,0)</f>
        <v>Rancho grande</v>
      </c>
      <c r="T470" t="str" cm="1">
        <f t="array" ref="T470">_xlfn.XLOOKUP(Orders[[#This Row],[shipperID]],Shippers[[#All],[shipperID]],Shippers[[#All],[companyName]],,0)</f>
        <v>United Package</v>
      </c>
      <c r="U470" t="str">
        <f>IF(ISBLANK(Orders[[#This Row],[shippedDate]]),"Pending","Delivered")</f>
        <v>Delivered</v>
      </c>
    </row>
    <row r="471" spans="1:21" x14ac:dyDescent="0.25">
      <c r="A471">
        <v>10717</v>
      </c>
      <c r="B471" t="s">
        <v>25</v>
      </c>
      <c r="C471">
        <v>1</v>
      </c>
      <c r="D471" s="1">
        <v>41936</v>
      </c>
      <c r="E471" s="1">
        <v>41964</v>
      </c>
      <c r="F471" s="1">
        <v>41941</v>
      </c>
      <c r="G471">
        <v>2</v>
      </c>
      <c r="H471">
        <v>59.25</v>
      </c>
      <c r="I471">
        <f>SUMIFS(order_details!$G$1:$G$2156,order_details!$A$1:$A$2156,orders!A471)</f>
        <v>1270.75</v>
      </c>
      <c r="J471">
        <f t="shared" si="28"/>
        <v>1330</v>
      </c>
      <c r="K471" t="str">
        <f t="shared" si="29"/>
        <v>Oct</v>
      </c>
      <c r="L471" t="str">
        <f t="shared" si="30"/>
        <v>Fri</v>
      </c>
      <c r="M471" t="str">
        <f>IF(Orders[[#This Row],[Shipping Status]]="Delivered",TEXT(F471,"mmm"),"")</f>
        <v>Oct</v>
      </c>
      <c r="N471" t="str">
        <f>IF(Orders[[#This Row],[Shipping Status]]="Delivered",TEXT(F471,"ddd"),"")</f>
        <v>Wed</v>
      </c>
      <c r="O471" s="8">
        <f>IF(Orders[[#This Row],[Shipping Status]]="Delivered",DATEDIF(D471,F471,"d"),"")</f>
        <v>5</v>
      </c>
      <c r="P471" s="8">
        <f t="shared" si="31"/>
        <v>28</v>
      </c>
      <c r="Q471" s="8">
        <f>IF(Orders[[#This Row],[Shipping Status]]="Delivered",P471-O471,"")</f>
        <v>23</v>
      </c>
      <c r="R471" t="str" cm="1">
        <f t="array" ref="R471">_xlfn.XLOOKUP(Orders[[#This Row],[employeeID]],Employees[[#All],[employeeID]],Employees[[#All],[employeeName]],,0)</f>
        <v>Nancy Davolio</v>
      </c>
      <c r="S471" t="str" cm="1">
        <f t="array" ref="S471">_xlfn.XLOOKUP(Orders[[#This Row],[customerID]],Customers[[#All],[customerID]],Customers[[#All],[companyName]],,0)</f>
        <v>Frankenversand</v>
      </c>
      <c r="T471" t="str" cm="1">
        <f t="array" ref="T471">_xlfn.XLOOKUP(Orders[[#This Row],[shipperID]],Shippers[[#All],[shipperID]],Shippers[[#All],[companyName]],,0)</f>
        <v>United Package</v>
      </c>
      <c r="U471" t="str">
        <f>IF(ISBLANK(Orders[[#This Row],[shippedDate]]),"Pending","Delivered")</f>
        <v>Delivered</v>
      </c>
    </row>
    <row r="472" spans="1:21" x14ac:dyDescent="0.25">
      <c r="A472">
        <v>10718</v>
      </c>
      <c r="B472" t="s">
        <v>52</v>
      </c>
      <c r="C472">
        <v>1</v>
      </c>
      <c r="D472" s="1">
        <v>41939</v>
      </c>
      <c r="E472" s="1">
        <v>41967</v>
      </c>
      <c r="F472" s="1">
        <v>41941</v>
      </c>
      <c r="G472">
        <v>3</v>
      </c>
      <c r="H472">
        <v>170.88</v>
      </c>
      <c r="I472">
        <f>SUMIFS(order_details!$G$1:$G$2156,order_details!$A$1:$A$2156,orders!A472)</f>
        <v>3463</v>
      </c>
      <c r="J472">
        <f t="shared" si="28"/>
        <v>3633.88</v>
      </c>
      <c r="K472" t="str">
        <f t="shared" si="29"/>
        <v>Oct</v>
      </c>
      <c r="L472" t="str">
        <f t="shared" si="30"/>
        <v>Mon</v>
      </c>
      <c r="M472" t="str">
        <f>IF(Orders[[#This Row],[Shipping Status]]="Delivered",TEXT(F472,"mmm"),"")</f>
        <v>Oct</v>
      </c>
      <c r="N472" t="str">
        <f>IF(Orders[[#This Row],[Shipping Status]]="Delivered",TEXT(F472,"ddd"),"")</f>
        <v>Wed</v>
      </c>
      <c r="O472" s="8">
        <f>IF(Orders[[#This Row],[Shipping Status]]="Delivered",DATEDIF(D472,F472,"d"),"")</f>
        <v>2</v>
      </c>
      <c r="P472" s="8">
        <f t="shared" si="31"/>
        <v>28</v>
      </c>
      <c r="Q472" s="8">
        <f>IF(Orders[[#This Row],[Shipping Status]]="Delivered",P472-O472,"")</f>
        <v>26</v>
      </c>
      <c r="R472" t="str" cm="1">
        <f t="array" ref="R472">_xlfn.XLOOKUP(Orders[[#This Row],[employeeID]],Employees[[#All],[employeeID]],Employees[[#All],[employeeName]],,0)</f>
        <v>Nancy Davolio</v>
      </c>
      <c r="S472" t="str" cm="1">
        <f t="array" ref="S472">_xlfn.XLOOKUP(Orders[[#This Row],[customerID]],Customers[[#All],[customerID]],Customers[[#All],[companyName]],,0)</f>
        <v>Königlich Essen</v>
      </c>
      <c r="T472" t="str" cm="1">
        <f t="array" ref="T472">_xlfn.XLOOKUP(Orders[[#This Row],[shipperID]],Shippers[[#All],[shipperID]],Shippers[[#All],[companyName]],,0)</f>
        <v>Federal Shipping</v>
      </c>
      <c r="U472" t="str">
        <f>IF(ISBLANK(Orders[[#This Row],[shippedDate]]),"Pending","Delivered")</f>
        <v>Delivered</v>
      </c>
    </row>
    <row r="473" spans="1:21" x14ac:dyDescent="0.25">
      <c r="A473">
        <v>10719</v>
      </c>
      <c r="B473" t="s">
        <v>90</v>
      </c>
      <c r="C473">
        <v>8</v>
      </c>
      <c r="D473" s="1">
        <v>41939</v>
      </c>
      <c r="E473" s="1">
        <v>41967</v>
      </c>
      <c r="F473" s="1">
        <v>41948</v>
      </c>
      <c r="G473">
        <v>2</v>
      </c>
      <c r="H473">
        <v>51.44</v>
      </c>
      <c r="I473">
        <f>SUMIFS(order_details!$G$1:$G$2156,order_details!$A$1:$A$2156,orders!A473)</f>
        <v>844.25250000000005</v>
      </c>
      <c r="J473">
        <f t="shared" si="28"/>
        <v>895.69250000000011</v>
      </c>
      <c r="K473" t="str">
        <f t="shared" si="29"/>
        <v>Oct</v>
      </c>
      <c r="L473" t="str">
        <f t="shared" si="30"/>
        <v>Mon</v>
      </c>
      <c r="M473" t="str">
        <f>IF(Orders[[#This Row],[Shipping Status]]="Delivered",TEXT(F473,"mmm"),"")</f>
        <v>Nov</v>
      </c>
      <c r="N473" t="str">
        <f>IF(Orders[[#This Row],[Shipping Status]]="Delivered",TEXT(F473,"ddd"),"")</f>
        <v>Wed</v>
      </c>
      <c r="O473" s="8">
        <f>IF(Orders[[#This Row],[Shipping Status]]="Delivered",DATEDIF(D473,F473,"d"),"")</f>
        <v>9</v>
      </c>
      <c r="P473" s="8">
        <f t="shared" si="31"/>
        <v>28</v>
      </c>
      <c r="Q473" s="8">
        <f>IF(Orders[[#This Row],[Shipping Status]]="Delivered",P473-O473,"")</f>
        <v>19</v>
      </c>
      <c r="R473" t="str" cm="1">
        <f t="array" ref="R473">_xlfn.XLOOKUP(Orders[[#This Row],[employeeID]],Employees[[#All],[employeeID]],Employees[[#All],[employeeName]],,0)</f>
        <v>Laura Callahan</v>
      </c>
      <c r="S473" t="str" cm="1">
        <f t="array" ref="S473">_xlfn.XLOOKUP(Orders[[#This Row],[customerID]],Customers[[#All],[customerID]],Customers[[#All],[companyName]],,0)</f>
        <v>Let's Stop N Shop</v>
      </c>
      <c r="T473" t="str" cm="1">
        <f t="array" ref="T473">_xlfn.XLOOKUP(Orders[[#This Row],[shipperID]],Shippers[[#All],[shipperID]],Shippers[[#All],[companyName]],,0)</f>
        <v>United Package</v>
      </c>
      <c r="U473" t="str">
        <f>IF(ISBLANK(Orders[[#This Row],[shippedDate]]),"Pending","Delivered")</f>
        <v>Delivered</v>
      </c>
    </row>
    <row r="474" spans="1:21" x14ac:dyDescent="0.25">
      <c r="A474">
        <v>10720</v>
      </c>
      <c r="B474" t="s">
        <v>20</v>
      </c>
      <c r="C474">
        <v>8</v>
      </c>
      <c r="D474" s="1">
        <v>41940</v>
      </c>
      <c r="E474" s="1">
        <v>41954</v>
      </c>
      <c r="F474" s="1">
        <v>41948</v>
      </c>
      <c r="G474">
        <v>2</v>
      </c>
      <c r="H474">
        <v>9.5299999999999994</v>
      </c>
      <c r="I474">
        <f>SUMIFS(order_details!$G$1:$G$2156,order_details!$A$1:$A$2156,orders!A474)</f>
        <v>550</v>
      </c>
      <c r="J474">
        <f t="shared" si="28"/>
        <v>559.53</v>
      </c>
      <c r="K474" t="str">
        <f t="shared" si="29"/>
        <v>Oct</v>
      </c>
      <c r="L474" t="str">
        <f t="shared" si="30"/>
        <v>Tue</v>
      </c>
      <c r="M474" t="str">
        <f>IF(Orders[[#This Row],[Shipping Status]]="Delivered",TEXT(F474,"mmm"),"")</f>
        <v>Nov</v>
      </c>
      <c r="N474" t="str">
        <f>IF(Orders[[#This Row],[Shipping Status]]="Delivered",TEXT(F474,"ddd"),"")</f>
        <v>Wed</v>
      </c>
      <c r="O474" s="8">
        <f>IF(Orders[[#This Row],[Shipping Status]]="Delivered",DATEDIF(D474,F474,"d"),"")</f>
        <v>8</v>
      </c>
      <c r="P474" s="8">
        <f t="shared" si="31"/>
        <v>14</v>
      </c>
      <c r="Q474" s="8">
        <f>IF(Orders[[#This Row],[Shipping Status]]="Delivered",P474-O474,"")</f>
        <v>6</v>
      </c>
      <c r="R474" t="str" cm="1">
        <f t="array" ref="R474">_xlfn.XLOOKUP(Orders[[#This Row],[employeeID]],Employees[[#All],[employeeID]],Employees[[#All],[employeeName]],,0)</f>
        <v>Laura Callahan</v>
      </c>
      <c r="S474" t="str" cm="1">
        <f t="array" ref="S474">_xlfn.XLOOKUP(Orders[[#This Row],[customerID]],Customers[[#All],[customerID]],Customers[[#All],[companyName]],,0)</f>
        <v>Que Delícia</v>
      </c>
      <c r="T474" t="str" cm="1">
        <f t="array" ref="T474">_xlfn.XLOOKUP(Orders[[#This Row],[shipperID]],Shippers[[#All],[shipperID]],Shippers[[#All],[companyName]],,0)</f>
        <v>United Package</v>
      </c>
      <c r="U474" t="str">
        <f>IF(ISBLANK(Orders[[#This Row],[shippedDate]]),"Pending","Delivered")</f>
        <v>Delivered</v>
      </c>
    </row>
    <row r="475" spans="1:21" x14ac:dyDescent="0.25">
      <c r="A475">
        <v>10721</v>
      </c>
      <c r="B475" t="s">
        <v>29</v>
      </c>
      <c r="C475">
        <v>5</v>
      </c>
      <c r="D475" s="1">
        <v>41941</v>
      </c>
      <c r="E475" s="1">
        <v>41969</v>
      </c>
      <c r="F475" s="1">
        <v>41943</v>
      </c>
      <c r="G475">
        <v>3</v>
      </c>
      <c r="H475">
        <v>48.92</v>
      </c>
      <c r="I475">
        <f>SUMIFS(order_details!$G$1:$G$2156,order_details!$A$1:$A$2156,orders!A475)</f>
        <v>923.875</v>
      </c>
      <c r="J475">
        <f t="shared" si="28"/>
        <v>972.79499999999996</v>
      </c>
      <c r="K475" t="str">
        <f t="shared" si="29"/>
        <v>Oct</v>
      </c>
      <c r="L475" t="str">
        <f t="shared" si="30"/>
        <v>Wed</v>
      </c>
      <c r="M475" t="str">
        <f>IF(Orders[[#This Row],[Shipping Status]]="Delivered",TEXT(F475,"mmm"),"")</f>
        <v>Oct</v>
      </c>
      <c r="N475" t="str">
        <f>IF(Orders[[#This Row],[Shipping Status]]="Delivered",TEXT(F475,"ddd"),"")</f>
        <v>Fri</v>
      </c>
      <c r="O475" s="8">
        <f>IF(Orders[[#This Row],[Shipping Status]]="Delivered",DATEDIF(D475,F475,"d"),"")</f>
        <v>2</v>
      </c>
      <c r="P475" s="8">
        <f t="shared" si="31"/>
        <v>28</v>
      </c>
      <c r="Q475" s="8">
        <f>IF(Orders[[#This Row],[Shipping Status]]="Delivered",P475-O475,"")</f>
        <v>26</v>
      </c>
      <c r="R475" t="str" cm="1">
        <f t="array" ref="R475">_xlfn.XLOOKUP(Orders[[#This Row],[employeeID]],Employees[[#All],[employeeID]],Employees[[#All],[employeeName]],,0)</f>
        <v>Steven Buchanan</v>
      </c>
      <c r="S475" t="str" cm="1">
        <f t="array" ref="S475">_xlfn.XLOOKUP(Orders[[#This Row],[customerID]],Customers[[#All],[customerID]],Customers[[#All],[companyName]],,0)</f>
        <v>QUICK-Stop</v>
      </c>
      <c r="T475" t="str" cm="1">
        <f t="array" ref="T475">_xlfn.XLOOKUP(Orders[[#This Row],[shipperID]],Shippers[[#All],[shipperID]],Shippers[[#All],[companyName]],,0)</f>
        <v>Federal Shipping</v>
      </c>
      <c r="U475" t="str">
        <f>IF(ISBLANK(Orders[[#This Row],[shippedDate]]),"Pending","Delivered")</f>
        <v>Delivered</v>
      </c>
    </row>
    <row r="476" spans="1:21" x14ac:dyDescent="0.25">
      <c r="A476">
        <v>10722</v>
      </c>
      <c r="B476" t="s">
        <v>53</v>
      </c>
      <c r="C476">
        <v>8</v>
      </c>
      <c r="D476" s="1">
        <v>41941</v>
      </c>
      <c r="E476" s="1">
        <v>41983</v>
      </c>
      <c r="F476" s="1">
        <v>41947</v>
      </c>
      <c r="G476">
        <v>1</v>
      </c>
      <c r="H476">
        <v>74.58</v>
      </c>
      <c r="I476">
        <f>SUMIFS(order_details!$G$1:$G$2156,order_details!$A$1:$A$2156,orders!A476)</f>
        <v>1570</v>
      </c>
      <c r="J476">
        <f t="shared" si="28"/>
        <v>1644.58</v>
      </c>
      <c r="K476" t="str">
        <f t="shared" si="29"/>
        <v>Oct</v>
      </c>
      <c r="L476" t="str">
        <f t="shared" si="30"/>
        <v>Wed</v>
      </c>
      <c r="M476" t="str">
        <f>IF(Orders[[#This Row],[Shipping Status]]="Delivered",TEXT(F476,"mmm"),"")</f>
        <v>Nov</v>
      </c>
      <c r="N476" t="str">
        <f>IF(Orders[[#This Row],[Shipping Status]]="Delivered",TEXT(F476,"ddd"),"")</f>
        <v>Tue</v>
      </c>
      <c r="O476" s="8">
        <f>IF(Orders[[#This Row],[Shipping Status]]="Delivered",DATEDIF(D476,F476,"d"),"")</f>
        <v>6</v>
      </c>
      <c r="P476" s="8">
        <f t="shared" si="31"/>
        <v>42</v>
      </c>
      <c r="Q476" s="8">
        <f>IF(Orders[[#This Row],[Shipping Status]]="Delivered",P476-O476,"")</f>
        <v>36</v>
      </c>
      <c r="R476" t="str" cm="1">
        <f t="array" ref="R476">_xlfn.XLOOKUP(Orders[[#This Row],[employeeID]],Employees[[#All],[employeeID]],Employees[[#All],[employeeName]],,0)</f>
        <v>Laura Callahan</v>
      </c>
      <c r="S476" t="str" cm="1">
        <f t="array" ref="S476">_xlfn.XLOOKUP(Orders[[#This Row],[customerID]],Customers[[#All],[customerID]],Customers[[#All],[companyName]],,0)</f>
        <v>Save-a-lot Markets</v>
      </c>
      <c r="T476" t="str" cm="1">
        <f t="array" ref="T476">_xlfn.XLOOKUP(Orders[[#This Row],[shipperID]],Shippers[[#All],[shipperID]],Shippers[[#All],[companyName]],,0)</f>
        <v>Speedy Express</v>
      </c>
      <c r="U476" t="str">
        <f>IF(ISBLANK(Orders[[#This Row],[shippedDate]]),"Pending","Delivered")</f>
        <v>Delivered</v>
      </c>
    </row>
    <row r="477" spans="1:21" x14ac:dyDescent="0.25">
      <c r="A477">
        <v>10723</v>
      </c>
      <c r="B477" t="s">
        <v>27</v>
      </c>
      <c r="C477">
        <v>3</v>
      </c>
      <c r="D477" s="1">
        <v>41942</v>
      </c>
      <c r="E477" s="1">
        <v>41970</v>
      </c>
      <c r="F477" s="1">
        <v>41968</v>
      </c>
      <c r="G477">
        <v>1</v>
      </c>
      <c r="H477">
        <v>21.72</v>
      </c>
      <c r="I477">
        <f>SUMIFS(order_details!$G$1:$G$2156,order_details!$A$1:$A$2156,orders!A477)</f>
        <v>468.45</v>
      </c>
      <c r="J477">
        <f t="shared" si="28"/>
        <v>490.16999999999996</v>
      </c>
      <c r="K477" t="str">
        <f t="shared" si="29"/>
        <v>Oct</v>
      </c>
      <c r="L477" t="str">
        <f t="shared" si="30"/>
        <v>Thu</v>
      </c>
      <c r="M477" t="str">
        <f>IF(Orders[[#This Row],[Shipping Status]]="Delivered",TEXT(F477,"mmm"),"")</f>
        <v>Nov</v>
      </c>
      <c r="N477" t="str">
        <f>IF(Orders[[#This Row],[Shipping Status]]="Delivered",TEXT(F477,"ddd"),"")</f>
        <v>Tue</v>
      </c>
      <c r="O477" s="8">
        <f>IF(Orders[[#This Row],[Shipping Status]]="Delivered",DATEDIF(D477,F477,"d"),"")</f>
        <v>26</v>
      </c>
      <c r="P477" s="8">
        <f t="shared" si="31"/>
        <v>28</v>
      </c>
      <c r="Q477" s="8">
        <f>IF(Orders[[#This Row],[Shipping Status]]="Delivered",P477-O477,"")</f>
        <v>2</v>
      </c>
      <c r="R477" t="str" cm="1">
        <f t="array" ref="R477">_xlfn.XLOOKUP(Orders[[#This Row],[employeeID]],Employees[[#All],[employeeID]],Employees[[#All],[employeeName]],,0)</f>
        <v>Janet Leverling</v>
      </c>
      <c r="S477" t="str" cm="1">
        <f t="array" ref="S477">_xlfn.XLOOKUP(Orders[[#This Row],[customerID]],Customers[[#All],[customerID]],Customers[[#All],[companyName]],,0)</f>
        <v>White Clover Markets</v>
      </c>
      <c r="T477" t="str" cm="1">
        <f t="array" ref="T477">_xlfn.XLOOKUP(Orders[[#This Row],[shipperID]],Shippers[[#All],[shipperID]],Shippers[[#All],[companyName]],,0)</f>
        <v>Speedy Express</v>
      </c>
      <c r="U477" t="str">
        <f>IF(ISBLANK(Orders[[#This Row],[shippedDate]]),"Pending","Delivered")</f>
        <v>Delivered</v>
      </c>
    </row>
    <row r="478" spans="1:21" x14ac:dyDescent="0.25">
      <c r="A478">
        <v>10724</v>
      </c>
      <c r="B478" t="s">
        <v>57</v>
      </c>
      <c r="C478">
        <v>8</v>
      </c>
      <c r="D478" s="1">
        <v>41942</v>
      </c>
      <c r="E478" s="1">
        <v>41984</v>
      </c>
      <c r="F478" s="1">
        <v>41948</v>
      </c>
      <c r="G478">
        <v>2</v>
      </c>
      <c r="H478">
        <v>57.75</v>
      </c>
      <c r="I478">
        <f>SUMIFS(order_details!$G$1:$G$2156,order_details!$A$1:$A$2156,orders!A478)</f>
        <v>638.5</v>
      </c>
      <c r="J478">
        <f t="shared" si="28"/>
        <v>696.25</v>
      </c>
      <c r="K478" t="str">
        <f t="shared" si="29"/>
        <v>Oct</v>
      </c>
      <c r="L478" t="str">
        <f t="shared" si="30"/>
        <v>Thu</v>
      </c>
      <c r="M478" t="str">
        <f>IF(Orders[[#This Row],[Shipping Status]]="Delivered",TEXT(F478,"mmm"),"")</f>
        <v>Nov</v>
      </c>
      <c r="N478" t="str">
        <f>IF(Orders[[#This Row],[Shipping Status]]="Delivered",TEXT(F478,"ddd"),"")</f>
        <v>Wed</v>
      </c>
      <c r="O478" s="8">
        <f>IF(Orders[[#This Row],[Shipping Status]]="Delivered",DATEDIF(D478,F478,"d"),"")</f>
        <v>6</v>
      </c>
      <c r="P478" s="8">
        <f t="shared" si="31"/>
        <v>42</v>
      </c>
      <c r="Q478" s="8">
        <f>IF(Orders[[#This Row],[Shipping Status]]="Delivered",P478-O478,"")</f>
        <v>36</v>
      </c>
      <c r="R478" t="str" cm="1">
        <f t="array" ref="R478">_xlfn.XLOOKUP(Orders[[#This Row],[employeeID]],Employees[[#All],[employeeID]],Employees[[#All],[employeeName]],,0)</f>
        <v>Laura Callahan</v>
      </c>
      <c r="S478" t="str" cm="1">
        <f t="array" ref="S478">_xlfn.XLOOKUP(Orders[[#This Row],[customerID]],Customers[[#All],[customerID]],Customers[[#All],[companyName]],,0)</f>
        <v>Mère Paillarde</v>
      </c>
      <c r="T478" t="str" cm="1">
        <f t="array" ref="T478">_xlfn.XLOOKUP(Orders[[#This Row],[shipperID]],Shippers[[#All],[shipperID]],Shippers[[#All],[companyName]],,0)</f>
        <v>United Package</v>
      </c>
      <c r="U478" t="str">
        <f>IF(ISBLANK(Orders[[#This Row],[shippedDate]]),"Pending","Delivered")</f>
        <v>Delivered</v>
      </c>
    </row>
    <row r="479" spans="1:21" x14ac:dyDescent="0.25">
      <c r="A479">
        <v>10725</v>
      </c>
      <c r="B479" t="s">
        <v>60</v>
      </c>
      <c r="C479">
        <v>4</v>
      </c>
      <c r="D479" s="1">
        <v>41943</v>
      </c>
      <c r="E479" s="1">
        <v>41971</v>
      </c>
      <c r="F479" s="1">
        <v>41948</v>
      </c>
      <c r="G479">
        <v>3</v>
      </c>
      <c r="H479">
        <v>10.83</v>
      </c>
      <c r="I479">
        <f>SUMIFS(order_details!$G$1:$G$2156,order_details!$A$1:$A$2156,orders!A479)</f>
        <v>287.8</v>
      </c>
      <c r="J479">
        <f t="shared" si="28"/>
        <v>298.63</v>
      </c>
      <c r="K479" t="str">
        <f t="shared" si="29"/>
        <v>Oct</v>
      </c>
      <c r="L479" t="str">
        <f t="shared" si="30"/>
        <v>Fri</v>
      </c>
      <c r="M479" t="str">
        <f>IF(Orders[[#This Row],[Shipping Status]]="Delivered",TEXT(F479,"mmm"),"")</f>
        <v>Nov</v>
      </c>
      <c r="N479" t="str">
        <f>IF(Orders[[#This Row],[Shipping Status]]="Delivered",TEXT(F479,"ddd"),"")</f>
        <v>Wed</v>
      </c>
      <c r="O479" s="8">
        <f>IF(Orders[[#This Row],[Shipping Status]]="Delivered",DATEDIF(D479,F479,"d"),"")</f>
        <v>5</v>
      </c>
      <c r="P479" s="8">
        <f t="shared" si="31"/>
        <v>28</v>
      </c>
      <c r="Q479" s="8">
        <f>IF(Orders[[#This Row],[Shipping Status]]="Delivered",P479-O479,"")</f>
        <v>23</v>
      </c>
      <c r="R479" t="str" cm="1">
        <f t="array" ref="R479">_xlfn.XLOOKUP(Orders[[#This Row],[employeeID]],Employees[[#All],[employeeID]],Employees[[#All],[employeeName]],,0)</f>
        <v>Margaret Peacock</v>
      </c>
      <c r="S479" t="str" cm="1">
        <f t="array" ref="S479">_xlfn.XLOOKUP(Orders[[#This Row],[customerID]],Customers[[#All],[customerID]],Customers[[#All],[companyName]],,0)</f>
        <v>Familia Arquibaldo</v>
      </c>
      <c r="T479" t="str" cm="1">
        <f t="array" ref="T479">_xlfn.XLOOKUP(Orders[[#This Row],[shipperID]],Shippers[[#All],[shipperID]],Shippers[[#All],[companyName]],,0)</f>
        <v>Federal Shipping</v>
      </c>
      <c r="U479" t="str">
        <f>IF(ISBLANK(Orders[[#This Row],[shippedDate]]),"Pending","Delivered")</f>
        <v>Delivered</v>
      </c>
    </row>
    <row r="480" spans="1:21" x14ac:dyDescent="0.25">
      <c r="A480">
        <v>10726</v>
      </c>
      <c r="B480" t="s">
        <v>66</v>
      </c>
      <c r="C480">
        <v>4</v>
      </c>
      <c r="D480" s="1">
        <v>41946</v>
      </c>
      <c r="E480" s="1">
        <v>41960</v>
      </c>
      <c r="F480" s="1">
        <v>41978</v>
      </c>
      <c r="G480">
        <v>1</v>
      </c>
      <c r="H480">
        <v>16.559999999999999</v>
      </c>
      <c r="I480">
        <f>SUMIFS(order_details!$G$1:$G$2156,order_details!$A$1:$A$2156,orders!A480)</f>
        <v>655</v>
      </c>
      <c r="J480">
        <f t="shared" si="28"/>
        <v>671.56</v>
      </c>
      <c r="K480" t="str">
        <f t="shared" si="29"/>
        <v>Nov</v>
      </c>
      <c r="L480" t="str">
        <f t="shared" si="30"/>
        <v>Mon</v>
      </c>
      <c r="M480" t="str">
        <f>IF(Orders[[#This Row],[Shipping Status]]="Delivered",TEXT(F480,"mmm"),"")</f>
        <v>Dec</v>
      </c>
      <c r="N480" t="str">
        <f>IF(Orders[[#This Row],[Shipping Status]]="Delivered",TEXT(F480,"ddd"),"")</f>
        <v>Fri</v>
      </c>
      <c r="O480" s="8">
        <f>IF(Orders[[#This Row],[Shipping Status]]="Delivered",DATEDIF(D480,F480,"d"),"")</f>
        <v>32</v>
      </c>
      <c r="P480" s="8">
        <f t="shared" si="31"/>
        <v>14</v>
      </c>
      <c r="Q480" s="8">
        <f>IF(Orders[[#This Row],[Shipping Status]]="Delivered",P480-O480,"")</f>
        <v>-18</v>
      </c>
      <c r="R480" t="str" cm="1">
        <f t="array" ref="R480">_xlfn.XLOOKUP(Orders[[#This Row],[employeeID]],Employees[[#All],[employeeID]],Employees[[#All],[employeeName]],,0)</f>
        <v>Margaret Peacock</v>
      </c>
      <c r="S480" t="str" cm="1">
        <f t="array" ref="S480">_xlfn.XLOOKUP(Orders[[#This Row],[customerID]],Customers[[#All],[customerID]],Customers[[#All],[companyName]],,0)</f>
        <v>Eastern Connection</v>
      </c>
      <c r="T480" t="str" cm="1">
        <f t="array" ref="T480">_xlfn.XLOOKUP(Orders[[#This Row],[shipperID]],Shippers[[#All],[shipperID]],Shippers[[#All],[companyName]],,0)</f>
        <v>Speedy Express</v>
      </c>
      <c r="U480" t="str">
        <f>IF(ISBLANK(Orders[[#This Row],[shippedDate]]),"Pending","Delivered")</f>
        <v>Delivered</v>
      </c>
    </row>
    <row r="481" spans="1:21" x14ac:dyDescent="0.25">
      <c r="A481">
        <v>10727</v>
      </c>
      <c r="B481" t="s">
        <v>38</v>
      </c>
      <c r="C481">
        <v>2</v>
      </c>
      <c r="D481" s="1">
        <v>41946</v>
      </c>
      <c r="E481" s="1">
        <v>41974</v>
      </c>
      <c r="F481" s="1">
        <v>41978</v>
      </c>
      <c r="G481">
        <v>1</v>
      </c>
      <c r="H481">
        <v>89.9</v>
      </c>
      <c r="I481">
        <f>SUMIFS(order_details!$G$1:$G$2156,order_details!$A$1:$A$2156,orders!A481)</f>
        <v>1624.5</v>
      </c>
      <c r="J481">
        <f t="shared" si="28"/>
        <v>1714.4</v>
      </c>
      <c r="K481" t="str">
        <f t="shared" si="29"/>
        <v>Nov</v>
      </c>
      <c r="L481" t="str">
        <f t="shared" si="30"/>
        <v>Mon</v>
      </c>
      <c r="M481" t="str">
        <f>IF(Orders[[#This Row],[Shipping Status]]="Delivered",TEXT(F481,"mmm"),"")</f>
        <v>Dec</v>
      </c>
      <c r="N481" t="str">
        <f>IF(Orders[[#This Row],[Shipping Status]]="Delivered",TEXT(F481,"ddd"),"")</f>
        <v>Fri</v>
      </c>
      <c r="O481" s="8">
        <f>IF(Orders[[#This Row],[Shipping Status]]="Delivered",DATEDIF(D481,F481,"d"),"")</f>
        <v>32</v>
      </c>
      <c r="P481" s="8">
        <f t="shared" si="31"/>
        <v>28</v>
      </c>
      <c r="Q481" s="8">
        <f>IF(Orders[[#This Row],[Shipping Status]]="Delivered",P481-O481,"")</f>
        <v>-4</v>
      </c>
      <c r="R481" t="str" cm="1">
        <f t="array" ref="R481">_xlfn.XLOOKUP(Orders[[#This Row],[employeeID]],Employees[[#All],[employeeID]],Employees[[#All],[employeeName]],,0)</f>
        <v>Andrew Fuller</v>
      </c>
      <c r="S481" t="str" cm="1">
        <f t="array" ref="S481">_xlfn.XLOOKUP(Orders[[#This Row],[customerID]],Customers[[#All],[customerID]],Customers[[#All],[companyName]],,0)</f>
        <v>Reggiani Caseifici</v>
      </c>
      <c r="T481" t="str" cm="1">
        <f t="array" ref="T481">_xlfn.XLOOKUP(Orders[[#This Row],[shipperID]],Shippers[[#All],[shipperID]],Shippers[[#All],[companyName]],,0)</f>
        <v>Speedy Express</v>
      </c>
      <c r="U481" t="str">
        <f>IF(ISBLANK(Orders[[#This Row],[shippedDate]]),"Pending","Delivered")</f>
        <v>Delivered</v>
      </c>
    </row>
    <row r="482" spans="1:21" x14ac:dyDescent="0.25">
      <c r="A482">
        <v>10728</v>
      </c>
      <c r="B482" t="s">
        <v>70</v>
      </c>
      <c r="C482">
        <v>4</v>
      </c>
      <c r="D482" s="1">
        <v>41947</v>
      </c>
      <c r="E482" s="1">
        <v>41975</v>
      </c>
      <c r="F482" s="1">
        <v>41954</v>
      </c>
      <c r="G482">
        <v>2</v>
      </c>
      <c r="H482">
        <v>58.33</v>
      </c>
      <c r="I482">
        <f>SUMIFS(order_details!$G$1:$G$2156,order_details!$A$1:$A$2156,orders!A482)</f>
        <v>1296.75</v>
      </c>
      <c r="J482">
        <f t="shared" si="28"/>
        <v>1355.08</v>
      </c>
      <c r="K482" t="str">
        <f t="shared" si="29"/>
        <v>Nov</v>
      </c>
      <c r="L482" t="str">
        <f t="shared" si="30"/>
        <v>Tue</v>
      </c>
      <c r="M482" t="str">
        <f>IF(Orders[[#This Row],[Shipping Status]]="Delivered",TEXT(F482,"mmm"),"")</f>
        <v>Nov</v>
      </c>
      <c r="N482" t="str">
        <f>IF(Orders[[#This Row],[Shipping Status]]="Delivered",TEXT(F482,"ddd"),"")</f>
        <v>Tue</v>
      </c>
      <c r="O482" s="8">
        <f>IF(Orders[[#This Row],[Shipping Status]]="Delivered",DATEDIF(D482,F482,"d"),"")</f>
        <v>7</v>
      </c>
      <c r="P482" s="8">
        <f t="shared" si="31"/>
        <v>28</v>
      </c>
      <c r="Q482" s="8">
        <f>IF(Orders[[#This Row],[Shipping Status]]="Delivered",P482-O482,"")</f>
        <v>21</v>
      </c>
      <c r="R482" t="str" cm="1">
        <f t="array" ref="R482">_xlfn.XLOOKUP(Orders[[#This Row],[employeeID]],Employees[[#All],[employeeID]],Employees[[#All],[employeeName]],,0)</f>
        <v>Margaret Peacock</v>
      </c>
      <c r="S482" t="str" cm="1">
        <f t="array" ref="S482">_xlfn.XLOOKUP(Orders[[#This Row],[customerID]],Customers[[#All],[customerID]],Customers[[#All],[companyName]],,0)</f>
        <v>Queen Cozinha</v>
      </c>
      <c r="T482" t="str" cm="1">
        <f t="array" ref="T482">_xlfn.XLOOKUP(Orders[[#This Row],[shipperID]],Shippers[[#All],[shipperID]],Shippers[[#All],[companyName]],,0)</f>
        <v>United Package</v>
      </c>
      <c r="U482" t="str">
        <f>IF(ISBLANK(Orders[[#This Row],[shippedDate]]),"Pending","Delivered")</f>
        <v>Delivered</v>
      </c>
    </row>
    <row r="483" spans="1:21" x14ac:dyDescent="0.25">
      <c r="A483">
        <v>10729</v>
      </c>
      <c r="B483" t="s">
        <v>75</v>
      </c>
      <c r="C483">
        <v>8</v>
      </c>
      <c r="D483" s="1">
        <v>41947</v>
      </c>
      <c r="E483" s="1">
        <v>41989</v>
      </c>
      <c r="F483" s="1">
        <v>41957</v>
      </c>
      <c r="G483">
        <v>3</v>
      </c>
      <c r="H483">
        <v>141.06</v>
      </c>
      <c r="I483">
        <f>SUMIFS(order_details!$G$1:$G$2156,order_details!$A$1:$A$2156,orders!A483)</f>
        <v>1850</v>
      </c>
      <c r="J483">
        <f t="shared" si="28"/>
        <v>1991.06</v>
      </c>
      <c r="K483" t="str">
        <f t="shared" si="29"/>
        <v>Nov</v>
      </c>
      <c r="L483" t="str">
        <f t="shared" si="30"/>
        <v>Tue</v>
      </c>
      <c r="M483" t="str">
        <f>IF(Orders[[#This Row],[Shipping Status]]="Delivered",TEXT(F483,"mmm"),"")</f>
        <v>Nov</v>
      </c>
      <c r="N483" t="str">
        <f>IF(Orders[[#This Row],[Shipping Status]]="Delivered",TEXT(F483,"ddd"),"")</f>
        <v>Fri</v>
      </c>
      <c r="O483" s="8">
        <f>IF(Orders[[#This Row],[Shipping Status]]="Delivered",DATEDIF(D483,F483,"d"),"")</f>
        <v>10</v>
      </c>
      <c r="P483" s="8">
        <f t="shared" si="31"/>
        <v>42</v>
      </c>
      <c r="Q483" s="8">
        <f>IF(Orders[[#This Row],[Shipping Status]]="Delivered",P483-O483,"")</f>
        <v>32</v>
      </c>
      <c r="R483" t="str" cm="1">
        <f t="array" ref="R483">_xlfn.XLOOKUP(Orders[[#This Row],[employeeID]],Employees[[#All],[employeeID]],Employees[[#All],[employeeName]],,0)</f>
        <v>Laura Callahan</v>
      </c>
      <c r="S483" t="str" cm="1">
        <f t="array" ref="S483">_xlfn.XLOOKUP(Orders[[#This Row],[customerID]],Customers[[#All],[customerID]],Customers[[#All],[companyName]],,0)</f>
        <v>LINO-Delicateses</v>
      </c>
      <c r="T483" t="str" cm="1">
        <f t="array" ref="T483">_xlfn.XLOOKUP(Orders[[#This Row],[shipperID]],Shippers[[#All],[shipperID]],Shippers[[#All],[companyName]],,0)</f>
        <v>Federal Shipping</v>
      </c>
      <c r="U483" t="str">
        <f>IF(ISBLANK(Orders[[#This Row],[shippedDate]]),"Pending","Delivered")</f>
        <v>Delivered</v>
      </c>
    </row>
    <row r="484" spans="1:21" x14ac:dyDescent="0.25">
      <c r="A484">
        <v>10730</v>
      </c>
      <c r="B484" t="s">
        <v>56</v>
      </c>
      <c r="C484">
        <v>5</v>
      </c>
      <c r="D484" s="1">
        <v>41948</v>
      </c>
      <c r="E484" s="1">
        <v>41976</v>
      </c>
      <c r="F484" s="1">
        <v>41957</v>
      </c>
      <c r="G484">
        <v>1</v>
      </c>
      <c r="H484">
        <v>20.12</v>
      </c>
      <c r="I484">
        <f>SUMIFS(order_details!$G$1:$G$2156,order_details!$A$1:$A$2156,orders!A484)</f>
        <v>484.26250000000005</v>
      </c>
      <c r="J484">
        <f t="shared" si="28"/>
        <v>504.38250000000005</v>
      </c>
      <c r="K484" t="str">
        <f t="shared" si="29"/>
        <v>Nov</v>
      </c>
      <c r="L484" t="str">
        <f t="shared" si="30"/>
        <v>Wed</v>
      </c>
      <c r="M484" t="str">
        <f>IF(Orders[[#This Row],[Shipping Status]]="Delivered",TEXT(F484,"mmm"),"")</f>
        <v>Nov</v>
      </c>
      <c r="N484" t="str">
        <f>IF(Orders[[#This Row],[Shipping Status]]="Delivered",TEXT(F484,"ddd"),"")</f>
        <v>Fri</v>
      </c>
      <c r="O484" s="8">
        <f>IF(Orders[[#This Row],[Shipping Status]]="Delivered",DATEDIF(D484,F484,"d"),"")</f>
        <v>9</v>
      </c>
      <c r="P484" s="8">
        <f t="shared" si="31"/>
        <v>28</v>
      </c>
      <c r="Q484" s="8">
        <f>IF(Orders[[#This Row],[Shipping Status]]="Delivered",P484-O484,"")</f>
        <v>19</v>
      </c>
      <c r="R484" t="str" cm="1">
        <f t="array" ref="R484">_xlfn.XLOOKUP(Orders[[#This Row],[employeeID]],Employees[[#All],[employeeID]],Employees[[#All],[employeeName]],,0)</f>
        <v>Steven Buchanan</v>
      </c>
      <c r="S484" t="str" cm="1">
        <f t="array" ref="S484">_xlfn.XLOOKUP(Orders[[#This Row],[customerID]],Customers[[#All],[customerID]],Customers[[#All],[companyName]],,0)</f>
        <v>Bon app'</v>
      </c>
      <c r="T484" t="str" cm="1">
        <f t="array" ref="T484">_xlfn.XLOOKUP(Orders[[#This Row],[shipperID]],Shippers[[#All],[shipperID]],Shippers[[#All],[companyName]],,0)</f>
        <v>Speedy Express</v>
      </c>
      <c r="U484" t="str">
        <f>IF(ISBLANK(Orders[[#This Row],[shippedDate]]),"Pending","Delivered")</f>
        <v>Delivered</v>
      </c>
    </row>
    <row r="485" spans="1:21" x14ac:dyDescent="0.25">
      <c r="A485">
        <v>10731</v>
      </c>
      <c r="B485" t="s">
        <v>13</v>
      </c>
      <c r="C485">
        <v>7</v>
      </c>
      <c r="D485" s="1">
        <v>41949</v>
      </c>
      <c r="E485" s="1">
        <v>41977</v>
      </c>
      <c r="F485" s="1">
        <v>41957</v>
      </c>
      <c r="G485">
        <v>1</v>
      </c>
      <c r="H485">
        <v>96.65</v>
      </c>
      <c r="I485">
        <f>SUMIFS(order_details!$G$1:$G$2156,order_details!$A$1:$A$2156,orders!A485)</f>
        <v>1890.5</v>
      </c>
      <c r="J485">
        <f t="shared" si="28"/>
        <v>1987.15</v>
      </c>
      <c r="K485" t="str">
        <f t="shared" si="29"/>
        <v>Nov</v>
      </c>
      <c r="L485" t="str">
        <f t="shared" si="30"/>
        <v>Thu</v>
      </c>
      <c r="M485" t="str">
        <f>IF(Orders[[#This Row],[Shipping Status]]="Delivered",TEXT(F485,"mmm"),"")</f>
        <v>Nov</v>
      </c>
      <c r="N485" t="str">
        <f>IF(Orders[[#This Row],[Shipping Status]]="Delivered",TEXT(F485,"ddd"),"")</f>
        <v>Fri</v>
      </c>
      <c r="O485" s="8">
        <f>IF(Orders[[#This Row],[Shipping Status]]="Delivered",DATEDIF(D485,F485,"d"),"")</f>
        <v>8</v>
      </c>
      <c r="P485" s="8">
        <f t="shared" si="31"/>
        <v>28</v>
      </c>
      <c r="Q485" s="8">
        <f>IF(Orders[[#This Row],[Shipping Status]]="Delivered",P485-O485,"")</f>
        <v>20</v>
      </c>
      <c r="R485" t="str" cm="1">
        <f t="array" ref="R485">_xlfn.XLOOKUP(Orders[[#This Row],[employeeID]],Employees[[#All],[employeeID]],Employees[[#All],[employeeName]],,0)</f>
        <v>Robert King</v>
      </c>
      <c r="S485" t="str" cm="1">
        <f t="array" ref="S485">_xlfn.XLOOKUP(Orders[[#This Row],[customerID]],Customers[[#All],[customerID]],Customers[[#All],[companyName]],,0)</f>
        <v>Chop-suey Chinese</v>
      </c>
      <c r="T485" t="str" cm="1">
        <f t="array" ref="T485">_xlfn.XLOOKUP(Orders[[#This Row],[shipperID]],Shippers[[#All],[shipperID]],Shippers[[#All],[companyName]],,0)</f>
        <v>Speedy Express</v>
      </c>
      <c r="U485" t="str">
        <f>IF(ISBLANK(Orders[[#This Row],[shippedDate]]),"Pending","Delivered")</f>
        <v>Delivered</v>
      </c>
    </row>
    <row r="486" spans="1:21" x14ac:dyDescent="0.25">
      <c r="A486">
        <v>10732</v>
      </c>
      <c r="B486" t="s">
        <v>56</v>
      </c>
      <c r="C486">
        <v>3</v>
      </c>
      <c r="D486" s="1">
        <v>41949</v>
      </c>
      <c r="E486" s="1">
        <v>41977</v>
      </c>
      <c r="F486" s="1">
        <v>41950</v>
      </c>
      <c r="G486">
        <v>1</v>
      </c>
      <c r="H486">
        <v>16.97</v>
      </c>
      <c r="I486">
        <f>SUMIFS(order_details!$G$1:$G$2156,order_details!$A$1:$A$2156,orders!A486)</f>
        <v>360</v>
      </c>
      <c r="J486">
        <f t="shared" si="28"/>
        <v>376.97</v>
      </c>
      <c r="K486" t="str">
        <f t="shared" si="29"/>
        <v>Nov</v>
      </c>
      <c r="L486" t="str">
        <f t="shared" si="30"/>
        <v>Thu</v>
      </c>
      <c r="M486" t="str">
        <f>IF(Orders[[#This Row],[Shipping Status]]="Delivered",TEXT(F486,"mmm"),"")</f>
        <v>Nov</v>
      </c>
      <c r="N486" t="str">
        <f>IF(Orders[[#This Row],[Shipping Status]]="Delivered",TEXT(F486,"ddd"),"")</f>
        <v>Fri</v>
      </c>
      <c r="O486" s="8">
        <f>IF(Orders[[#This Row],[Shipping Status]]="Delivered",DATEDIF(D486,F486,"d"),"")</f>
        <v>1</v>
      </c>
      <c r="P486" s="8">
        <f t="shared" si="31"/>
        <v>28</v>
      </c>
      <c r="Q486" s="8">
        <f>IF(Orders[[#This Row],[Shipping Status]]="Delivered",P486-O486,"")</f>
        <v>27</v>
      </c>
      <c r="R486" t="str" cm="1">
        <f t="array" ref="R486">_xlfn.XLOOKUP(Orders[[#This Row],[employeeID]],Employees[[#All],[employeeID]],Employees[[#All],[employeeName]],,0)</f>
        <v>Janet Leverling</v>
      </c>
      <c r="S486" t="str" cm="1">
        <f t="array" ref="S486">_xlfn.XLOOKUP(Orders[[#This Row],[customerID]],Customers[[#All],[customerID]],Customers[[#All],[companyName]],,0)</f>
        <v>Bon app'</v>
      </c>
      <c r="T486" t="str" cm="1">
        <f t="array" ref="T486">_xlfn.XLOOKUP(Orders[[#This Row],[shipperID]],Shippers[[#All],[shipperID]],Shippers[[#All],[companyName]],,0)</f>
        <v>Speedy Express</v>
      </c>
      <c r="U486" t="str">
        <f>IF(ISBLANK(Orders[[#This Row],[shippedDate]]),"Pending","Delivered")</f>
        <v>Delivered</v>
      </c>
    </row>
    <row r="487" spans="1:21" x14ac:dyDescent="0.25">
      <c r="A487">
        <v>10733</v>
      </c>
      <c r="B487" t="s">
        <v>33</v>
      </c>
      <c r="C487">
        <v>1</v>
      </c>
      <c r="D487" s="1">
        <v>41950</v>
      </c>
      <c r="E487" s="1">
        <v>41978</v>
      </c>
      <c r="F487" s="1">
        <v>41953</v>
      </c>
      <c r="G487">
        <v>3</v>
      </c>
      <c r="H487">
        <v>110.11</v>
      </c>
      <c r="I487">
        <f>SUMIFS(order_details!$G$1:$G$2156,order_details!$A$1:$A$2156,orders!A487)</f>
        <v>1459</v>
      </c>
      <c r="J487">
        <f t="shared" si="28"/>
        <v>1569.11</v>
      </c>
      <c r="K487" t="str">
        <f t="shared" si="29"/>
        <v>Nov</v>
      </c>
      <c r="L487" t="str">
        <f t="shared" si="30"/>
        <v>Fri</v>
      </c>
      <c r="M487" t="str">
        <f>IF(Orders[[#This Row],[Shipping Status]]="Delivered",TEXT(F487,"mmm"),"")</f>
        <v>Nov</v>
      </c>
      <c r="N487" t="str">
        <f>IF(Orders[[#This Row],[Shipping Status]]="Delivered",TEXT(F487,"ddd"),"")</f>
        <v>Mon</v>
      </c>
      <c r="O487" s="8">
        <f>IF(Orders[[#This Row],[Shipping Status]]="Delivered",DATEDIF(D487,F487,"d"),"")</f>
        <v>3</v>
      </c>
      <c r="P487" s="8">
        <f t="shared" si="31"/>
        <v>28</v>
      </c>
      <c r="Q487" s="8">
        <f>IF(Orders[[#This Row],[Shipping Status]]="Delivered",P487-O487,"")</f>
        <v>25</v>
      </c>
      <c r="R487" t="str" cm="1">
        <f t="array" ref="R487">_xlfn.XLOOKUP(Orders[[#This Row],[employeeID]],Employees[[#All],[employeeID]],Employees[[#All],[employeeName]],,0)</f>
        <v>Nancy Davolio</v>
      </c>
      <c r="S487" t="str" cm="1">
        <f t="array" ref="S487">_xlfn.XLOOKUP(Orders[[#This Row],[customerID]],Customers[[#All],[customerID]],Customers[[#All],[companyName]],,0)</f>
        <v>Berglunds snabbköp</v>
      </c>
      <c r="T487" t="str" cm="1">
        <f t="array" ref="T487">_xlfn.XLOOKUP(Orders[[#This Row],[shipperID]],Shippers[[#All],[shipperID]],Shippers[[#All],[companyName]],,0)</f>
        <v>Federal Shipping</v>
      </c>
      <c r="U487" t="str">
        <f>IF(ISBLANK(Orders[[#This Row],[shippedDate]]),"Pending","Delivered")</f>
        <v>Delivered</v>
      </c>
    </row>
    <row r="488" spans="1:21" x14ac:dyDescent="0.25">
      <c r="A488">
        <v>10734</v>
      </c>
      <c r="B488" t="s">
        <v>79</v>
      </c>
      <c r="C488">
        <v>2</v>
      </c>
      <c r="D488" s="1">
        <v>41950</v>
      </c>
      <c r="E488" s="1">
        <v>41978</v>
      </c>
      <c r="F488" s="1">
        <v>41955</v>
      </c>
      <c r="G488">
        <v>3</v>
      </c>
      <c r="H488">
        <v>1.63</v>
      </c>
      <c r="I488">
        <f>SUMIFS(order_details!$G$1:$G$2156,order_details!$A$1:$A$2156,orders!A488)</f>
        <v>1498.35</v>
      </c>
      <c r="J488">
        <f t="shared" si="28"/>
        <v>1499.98</v>
      </c>
      <c r="K488" t="str">
        <f t="shared" si="29"/>
        <v>Nov</v>
      </c>
      <c r="L488" t="str">
        <f t="shared" si="30"/>
        <v>Fri</v>
      </c>
      <c r="M488" t="str">
        <f>IF(Orders[[#This Row],[Shipping Status]]="Delivered",TEXT(F488,"mmm"),"")</f>
        <v>Nov</v>
      </c>
      <c r="N488" t="str">
        <f>IF(Orders[[#This Row],[Shipping Status]]="Delivered",TEXT(F488,"ddd"),"")</f>
        <v>Wed</v>
      </c>
      <c r="O488" s="8">
        <f>IF(Orders[[#This Row],[Shipping Status]]="Delivered",DATEDIF(D488,F488,"d"),"")</f>
        <v>5</v>
      </c>
      <c r="P488" s="8">
        <f t="shared" si="31"/>
        <v>28</v>
      </c>
      <c r="Q488" s="8">
        <f>IF(Orders[[#This Row],[Shipping Status]]="Delivered",P488-O488,"")</f>
        <v>23</v>
      </c>
      <c r="R488" t="str" cm="1">
        <f t="array" ref="R488">_xlfn.XLOOKUP(Orders[[#This Row],[employeeID]],Employees[[#All],[employeeID]],Employees[[#All],[employeeName]],,0)</f>
        <v>Andrew Fuller</v>
      </c>
      <c r="S488" t="str" cm="1">
        <f t="array" ref="S488">_xlfn.XLOOKUP(Orders[[#This Row],[customerID]],Customers[[#All],[customerID]],Customers[[#All],[companyName]],,0)</f>
        <v>Gourmet Lanchonetes</v>
      </c>
      <c r="T488" t="str" cm="1">
        <f t="array" ref="T488">_xlfn.XLOOKUP(Orders[[#This Row],[shipperID]],Shippers[[#All],[shipperID]],Shippers[[#All],[companyName]],,0)</f>
        <v>Federal Shipping</v>
      </c>
      <c r="U488" t="str">
        <f>IF(ISBLANK(Orders[[#This Row],[shippedDate]]),"Pending","Delivered")</f>
        <v>Delivered</v>
      </c>
    </row>
    <row r="489" spans="1:21" x14ac:dyDescent="0.25">
      <c r="A489">
        <v>10735</v>
      </c>
      <c r="B489" t="s">
        <v>90</v>
      </c>
      <c r="C489">
        <v>6</v>
      </c>
      <c r="D489" s="1">
        <v>41953</v>
      </c>
      <c r="E489" s="1">
        <v>41981</v>
      </c>
      <c r="F489" s="1">
        <v>41964</v>
      </c>
      <c r="G489">
        <v>2</v>
      </c>
      <c r="H489">
        <v>45.97</v>
      </c>
      <c r="I489">
        <f>SUMIFS(order_details!$G$1:$G$2156,order_details!$A$1:$A$2156,orders!A489)</f>
        <v>536.4</v>
      </c>
      <c r="J489">
        <f t="shared" si="28"/>
        <v>582.37</v>
      </c>
      <c r="K489" t="str">
        <f t="shared" si="29"/>
        <v>Nov</v>
      </c>
      <c r="L489" t="str">
        <f t="shared" si="30"/>
        <v>Mon</v>
      </c>
      <c r="M489" t="str">
        <f>IF(Orders[[#This Row],[Shipping Status]]="Delivered",TEXT(F489,"mmm"),"")</f>
        <v>Nov</v>
      </c>
      <c r="N489" t="str">
        <f>IF(Orders[[#This Row],[Shipping Status]]="Delivered",TEXT(F489,"ddd"),"")</f>
        <v>Fri</v>
      </c>
      <c r="O489" s="8">
        <f>IF(Orders[[#This Row],[Shipping Status]]="Delivered",DATEDIF(D489,F489,"d"),"")</f>
        <v>11</v>
      </c>
      <c r="P489" s="8">
        <f t="shared" si="31"/>
        <v>28</v>
      </c>
      <c r="Q489" s="8">
        <f>IF(Orders[[#This Row],[Shipping Status]]="Delivered",P489-O489,"")</f>
        <v>17</v>
      </c>
      <c r="R489" t="str" cm="1">
        <f t="array" ref="R489">_xlfn.XLOOKUP(Orders[[#This Row],[employeeID]],Employees[[#All],[employeeID]],Employees[[#All],[employeeName]],,0)</f>
        <v>Michael Suyama</v>
      </c>
      <c r="S489" t="str" cm="1">
        <f t="array" ref="S489">_xlfn.XLOOKUP(Orders[[#This Row],[customerID]],Customers[[#All],[customerID]],Customers[[#All],[companyName]],,0)</f>
        <v>Let's Stop N Shop</v>
      </c>
      <c r="T489" t="str" cm="1">
        <f t="array" ref="T489">_xlfn.XLOOKUP(Orders[[#This Row],[shipperID]],Shippers[[#All],[shipperID]],Shippers[[#All],[companyName]],,0)</f>
        <v>United Package</v>
      </c>
      <c r="U489" t="str">
        <f>IF(ISBLANK(Orders[[#This Row],[shippedDate]]),"Pending","Delivered")</f>
        <v>Delivered</v>
      </c>
    </row>
    <row r="490" spans="1:21" x14ac:dyDescent="0.25">
      <c r="A490">
        <v>10736</v>
      </c>
      <c r="B490" t="s">
        <v>42</v>
      </c>
      <c r="C490">
        <v>9</v>
      </c>
      <c r="D490" s="1">
        <v>41954</v>
      </c>
      <c r="E490" s="1">
        <v>41982</v>
      </c>
      <c r="F490" s="1">
        <v>41964</v>
      </c>
      <c r="G490">
        <v>2</v>
      </c>
      <c r="H490">
        <v>44.1</v>
      </c>
      <c r="I490">
        <f>SUMIFS(order_details!$G$1:$G$2156,order_details!$A$1:$A$2156,orders!A490)</f>
        <v>997</v>
      </c>
      <c r="J490">
        <f t="shared" si="28"/>
        <v>1041.0999999999999</v>
      </c>
      <c r="K490" t="str">
        <f t="shared" si="29"/>
        <v>Nov</v>
      </c>
      <c r="L490" t="str">
        <f t="shared" si="30"/>
        <v>Tue</v>
      </c>
      <c r="M490" t="str">
        <f>IF(Orders[[#This Row],[Shipping Status]]="Delivered",TEXT(F490,"mmm"),"")</f>
        <v>Nov</v>
      </c>
      <c r="N490" t="str">
        <f>IF(Orders[[#This Row],[Shipping Status]]="Delivered",TEXT(F490,"ddd"),"")</f>
        <v>Fri</v>
      </c>
      <c r="O490" s="8">
        <f>IF(Orders[[#This Row],[Shipping Status]]="Delivered",DATEDIF(D490,F490,"d"),"")</f>
        <v>10</v>
      </c>
      <c r="P490" s="8">
        <f t="shared" si="31"/>
        <v>28</v>
      </c>
      <c r="Q490" s="8">
        <f>IF(Orders[[#This Row],[Shipping Status]]="Delivered",P490-O490,"")</f>
        <v>18</v>
      </c>
      <c r="R490" t="str" cm="1">
        <f t="array" ref="R490">_xlfn.XLOOKUP(Orders[[#This Row],[employeeID]],Employees[[#All],[employeeID]],Employees[[#All],[employeeName]],,0)</f>
        <v>Anne Dodsworth</v>
      </c>
      <c r="S490" t="str" cm="1">
        <f t="array" ref="S490">_xlfn.XLOOKUP(Orders[[#This Row],[customerID]],Customers[[#All],[customerID]],Customers[[#All],[companyName]],,0)</f>
        <v>Hungry Owl All-Night Grocers</v>
      </c>
      <c r="T490" t="str" cm="1">
        <f t="array" ref="T490">_xlfn.XLOOKUP(Orders[[#This Row],[shipperID]],Shippers[[#All],[shipperID]],Shippers[[#All],[companyName]],,0)</f>
        <v>United Package</v>
      </c>
      <c r="U490" t="str">
        <f>IF(ISBLANK(Orders[[#This Row],[shippedDate]]),"Pending","Delivered")</f>
        <v>Delivered</v>
      </c>
    </row>
    <row r="491" spans="1:21" x14ac:dyDescent="0.25">
      <c r="A491">
        <v>10737</v>
      </c>
      <c r="B491" t="s">
        <v>8</v>
      </c>
      <c r="C491">
        <v>2</v>
      </c>
      <c r="D491" s="1">
        <v>41954</v>
      </c>
      <c r="E491" s="1">
        <v>41982</v>
      </c>
      <c r="F491" s="1">
        <v>41961</v>
      </c>
      <c r="G491">
        <v>2</v>
      </c>
      <c r="H491">
        <v>7.79</v>
      </c>
      <c r="I491">
        <f>SUMIFS(order_details!$G$1:$G$2156,order_details!$A$1:$A$2156,orders!A491)</f>
        <v>139.80000000000001</v>
      </c>
      <c r="J491">
        <f t="shared" si="28"/>
        <v>147.59</v>
      </c>
      <c r="K491" t="str">
        <f t="shared" si="29"/>
        <v>Nov</v>
      </c>
      <c r="L491" t="str">
        <f t="shared" si="30"/>
        <v>Tue</v>
      </c>
      <c r="M491" t="str">
        <f>IF(Orders[[#This Row],[Shipping Status]]="Delivered",TEXT(F491,"mmm"),"")</f>
        <v>Nov</v>
      </c>
      <c r="N491" t="str">
        <f>IF(Orders[[#This Row],[Shipping Status]]="Delivered",TEXT(F491,"ddd"),"")</f>
        <v>Tue</v>
      </c>
      <c r="O491" s="8">
        <f>IF(Orders[[#This Row],[Shipping Status]]="Delivered",DATEDIF(D491,F491,"d"),"")</f>
        <v>7</v>
      </c>
      <c r="P491" s="8">
        <f t="shared" si="31"/>
        <v>28</v>
      </c>
      <c r="Q491" s="8">
        <f>IF(Orders[[#This Row],[Shipping Status]]="Delivered",P491-O491,"")</f>
        <v>21</v>
      </c>
      <c r="R491" t="str" cm="1">
        <f t="array" ref="R491">_xlfn.XLOOKUP(Orders[[#This Row],[employeeID]],Employees[[#All],[employeeID]],Employees[[#All],[employeeName]],,0)</f>
        <v>Andrew Fuller</v>
      </c>
      <c r="S491" t="str" cm="1">
        <f t="array" ref="S491">_xlfn.XLOOKUP(Orders[[#This Row],[customerID]],Customers[[#All],[customerID]],Customers[[#All],[companyName]],,0)</f>
        <v>Vins et alcools Chevalier</v>
      </c>
      <c r="T491" t="str" cm="1">
        <f t="array" ref="T491">_xlfn.XLOOKUP(Orders[[#This Row],[shipperID]],Shippers[[#All],[shipperID]],Shippers[[#All],[companyName]],,0)</f>
        <v>United Package</v>
      </c>
      <c r="U491" t="str">
        <f>IF(ISBLANK(Orders[[#This Row],[shippedDate]]),"Pending","Delivered")</f>
        <v>Delivered</v>
      </c>
    </row>
    <row r="492" spans="1:21" x14ac:dyDescent="0.25">
      <c r="A492">
        <v>10738</v>
      </c>
      <c r="B492" t="s">
        <v>95</v>
      </c>
      <c r="C492">
        <v>2</v>
      </c>
      <c r="D492" s="1">
        <v>41955</v>
      </c>
      <c r="E492" s="1">
        <v>41983</v>
      </c>
      <c r="F492" s="1">
        <v>41961</v>
      </c>
      <c r="G492">
        <v>1</v>
      </c>
      <c r="H492">
        <v>2.91</v>
      </c>
      <c r="I492">
        <f>SUMIFS(order_details!$G$1:$G$2156,order_details!$A$1:$A$2156,orders!A492)</f>
        <v>52.349999999999994</v>
      </c>
      <c r="J492">
        <f t="shared" si="28"/>
        <v>55.259999999999991</v>
      </c>
      <c r="K492" t="str">
        <f t="shared" si="29"/>
        <v>Nov</v>
      </c>
      <c r="L492" t="str">
        <f t="shared" si="30"/>
        <v>Wed</v>
      </c>
      <c r="M492" t="str">
        <f>IF(Orders[[#This Row],[Shipping Status]]="Delivered",TEXT(F492,"mmm"),"")</f>
        <v>Nov</v>
      </c>
      <c r="N492" t="str">
        <f>IF(Orders[[#This Row],[Shipping Status]]="Delivered",TEXT(F492,"ddd"),"")</f>
        <v>Tue</v>
      </c>
      <c r="O492" s="8">
        <f>IF(Orders[[#This Row],[Shipping Status]]="Delivered",DATEDIF(D492,F492,"d"),"")</f>
        <v>6</v>
      </c>
      <c r="P492" s="8">
        <f t="shared" si="31"/>
        <v>28</v>
      </c>
      <c r="Q492" s="8">
        <f>IF(Orders[[#This Row],[Shipping Status]]="Delivered",P492-O492,"")</f>
        <v>22</v>
      </c>
      <c r="R492" t="str" cm="1">
        <f t="array" ref="R492">_xlfn.XLOOKUP(Orders[[#This Row],[employeeID]],Employees[[#All],[employeeID]],Employees[[#All],[employeeName]],,0)</f>
        <v>Andrew Fuller</v>
      </c>
      <c r="S492" t="str" cm="1">
        <f t="array" ref="S492">_xlfn.XLOOKUP(Orders[[#This Row],[customerID]],Customers[[#All],[customerID]],Customers[[#All],[companyName]],,0)</f>
        <v>Spécialités du monde</v>
      </c>
      <c r="T492" t="str" cm="1">
        <f t="array" ref="T492">_xlfn.XLOOKUP(Orders[[#This Row],[shipperID]],Shippers[[#All],[shipperID]],Shippers[[#All],[companyName]],,0)</f>
        <v>Speedy Express</v>
      </c>
      <c r="U492" t="str">
        <f>IF(ISBLANK(Orders[[#This Row],[shippedDate]]),"Pending","Delivered")</f>
        <v>Delivered</v>
      </c>
    </row>
    <row r="493" spans="1:21" x14ac:dyDescent="0.25">
      <c r="A493">
        <v>10739</v>
      </c>
      <c r="B493" t="s">
        <v>8</v>
      </c>
      <c r="C493">
        <v>3</v>
      </c>
      <c r="D493" s="1">
        <v>41955</v>
      </c>
      <c r="E493" s="1">
        <v>41983</v>
      </c>
      <c r="F493" s="1">
        <v>41960</v>
      </c>
      <c r="G493">
        <v>3</v>
      </c>
      <c r="H493">
        <v>11.08</v>
      </c>
      <c r="I493">
        <f>SUMIFS(order_details!$G$1:$G$2156,order_details!$A$1:$A$2156,orders!A493)</f>
        <v>240</v>
      </c>
      <c r="J493">
        <f t="shared" si="28"/>
        <v>251.08</v>
      </c>
      <c r="K493" t="str">
        <f t="shared" si="29"/>
        <v>Nov</v>
      </c>
      <c r="L493" t="str">
        <f t="shared" si="30"/>
        <v>Wed</v>
      </c>
      <c r="M493" t="str">
        <f>IF(Orders[[#This Row],[Shipping Status]]="Delivered",TEXT(F493,"mmm"),"")</f>
        <v>Nov</v>
      </c>
      <c r="N493" t="str">
        <f>IF(Orders[[#This Row],[Shipping Status]]="Delivered",TEXT(F493,"ddd"),"")</f>
        <v>Mon</v>
      </c>
      <c r="O493" s="8">
        <f>IF(Orders[[#This Row],[Shipping Status]]="Delivered",DATEDIF(D493,F493,"d"),"")</f>
        <v>5</v>
      </c>
      <c r="P493" s="8">
        <f t="shared" si="31"/>
        <v>28</v>
      </c>
      <c r="Q493" s="8">
        <f>IF(Orders[[#This Row],[Shipping Status]]="Delivered",P493-O493,"")</f>
        <v>23</v>
      </c>
      <c r="R493" t="str" cm="1">
        <f t="array" ref="R493">_xlfn.XLOOKUP(Orders[[#This Row],[employeeID]],Employees[[#All],[employeeID]],Employees[[#All],[employeeName]],,0)</f>
        <v>Janet Leverling</v>
      </c>
      <c r="S493" t="str" cm="1">
        <f t="array" ref="S493">_xlfn.XLOOKUP(Orders[[#This Row],[customerID]],Customers[[#All],[customerID]],Customers[[#All],[companyName]],,0)</f>
        <v>Vins et alcools Chevalier</v>
      </c>
      <c r="T493" t="str" cm="1">
        <f t="array" ref="T493">_xlfn.XLOOKUP(Orders[[#This Row],[shipperID]],Shippers[[#All],[shipperID]],Shippers[[#All],[companyName]],,0)</f>
        <v>Federal Shipping</v>
      </c>
      <c r="U493" t="str">
        <f>IF(ISBLANK(Orders[[#This Row],[shippedDate]]),"Pending","Delivered")</f>
        <v>Delivered</v>
      </c>
    </row>
    <row r="494" spans="1:21" x14ac:dyDescent="0.25">
      <c r="A494">
        <v>10740</v>
      </c>
      <c r="B494" t="s">
        <v>27</v>
      </c>
      <c r="C494">
        <v>4</v>
      </c>
      <c r="D494" s="1">
        <v>41956</v>
      </c>
      <c r="E494" s="1">
        <v>41984</v>
      </c>
      <c r="F494" s="1">
        <v>41968</v>
      </c>
      <c r="G494">
        <v>2</v>
      </c>
      <c r="H494">
        <v>81.88</v>
      </c>
      <c r="I494">
        <f>SUMIFS(order_details!$G$1:$G$2156,order_details!$A$1:$A$2156,orders!A494)</f>
        <v>1416</v>
      </c>
      <c r="J494">
        <f t="shared" si="28"/>
        <v>1497.88</v>
      </c>
      <c r="K494" t="str">
        <f t="shared" si="29"/>
        <v>Nov</v>
      </c>
      <c r="L494" t="str">
        <f t="shared" si="30"/>
        <v>Thu</v>
      </c>
      <c r="M494" t="str">
        <f>IF(Orders[[#This Row],[Shipping Status]]="Delivered",TEXT(F494,"mmm"),"")</f>
        <v>Nov</v>
      </c>
      <c r="N494" t="str">
        <f>IF(Orders[[#This Row],[Shipping Status]]="Delivered",TEXT(F494,"ddd"),"")</f>
        <v>Tue</v>
      </c>
      <c r="O494" s="8">
        <f>IF(Orders[[#This Row],[Shipping Status]]="Delivered",DATEDIF(D494,F494,"d"),"")</f>
        <v>12</v>
      </c>
      <c r="P494" s="8">
        <f t="shared" si="31"/>
        <v>28</v>
      </c>
      <c r="Q494" s="8">
        <f>IF(Orders[[#This Row],[Shipping Status]]="Delivered",P494-O494,"")</f>
        <v>16</v>
      </c>
      <c r="R494" t="str" cm="1">
        <f t="array" ref="R494">_xlfn.XLOOKUP(Orders[[#This Row],[employeeID]],Employees[[#All],[employeeID]],Employees[[#All],[employeeName]],,0)</f>
        <v>Margaret Peacock</v>
      </c>
      <c r="S494" t="str" cm="1">
        <f t="array" ref="S494">_xlfn.XLOOKUP(Orders[[#This Row],[customerID]],Customers[[#All],[customerID]],Customers[[#All],[companyName]],,0)</f>
        <v>White Clover Markets</v>
      </c>
      <c r="T494" t="str" cm="1">
        <f t="array" ref="T494">_xlfn.XLOOKUP(Orders[[#This Row],[shipperID]],Shippers[[#All],[shipperID]],Shippers[[#All],[companyName]],,0)</f>
        <v>United Package</v>
      </c>
      <c r="U494" t="str">
        <f>IF(ISBLANK(Orders[[#This Row],[shippedDate]]),"Pending","Delivered")</f>
        <v>Delivered</v>
      </c>
    </row>
    <row r="495" spans="1:21" x14ac:dyDescent="0.25">
      <c r="A495">
        <v>10741</v>
      </c>
      <c r="B495" t="s">
        <v>63</v>
      </c>
      <c r="C495">
        <v>4</v>
      </c>
      <c r="D495" s="1">
        <v>41957</v>
      </c>
      <c r="E495" s="1">
        <v>41971</v>
      </c>
      <c r="F495" s="1">
        <v>41961</v>
      </c>
      <c r="G495">
        <v>3</v>
      </c>
      <c r="H495">
        <v>10.96</v>
      </c>
      <c r="I495">
        <f>SUMIFS(order_details!$G$1:$G$2156,order_details!$A$1:$A$2156,orders!A495)</f>
        <v>228</v>
      </c>
      <c r="J495">
        <f t="shared" si="28"/>
        <v>238.96</v>
      </c>
      <c r="K495" t="str">
        <f t="shared" si="29"/>
        <v>Nov</v>
      </c>
      <c r="L495" t="str">
        <f t="shared" si="30"/>
        <v>Fri</v>
      </c>
      <c r="M495" t="str">
        <f>IF(Orders[[#This Row],[Shipping Status]]="Delivered",TEXT(F495,"mmm"),"")</f>
        <v>Nov</v>
      </c>
      <c r="N495" t="str">
        <f>IF(Orders[[#This Row],[Shipping Status]]="Delivered",TEXT(F495,"ddd"),"")</f>
        <v>Tue</v>
      </c>
      <c r="O495" s="8">
        <f>IF(Orders[[#This Row],[Shipping Status]]="Delivered",DATEDIF(D495,F495,"d"),"")</f>
        <v>4</v>
      </c>
      <c r="P495" s="8">
        <f t="shared" si="31"/>
        <v>14</v>
      </c>
      <c r="Q495" s="8">
        <f>IF(Orders[[#This Row],[Shipping Status]]="Delivered",P495-O495,"")</f>
        <v>10</v>
      </c>
      <c r="R495" t="str" cm="1">
        <f t="array" ref="R495">_xlfn.XLOOKUP(Orders[[#This Row],[employeeID]],Employees[[#All],[employeeID]],Employees[[#All],[employeeName]],,0)</f>
        <v>Margaret Peacock</v>
      </c>
      <c r="S495" t="str" cm="1">
        <f t="array" ref="S495">_xlfn.XLOOKUP(Orders[[#This Row],[customerID]],Customers[[#All],[customerID]],Customers[[#All],[companyName]],,0)</f>
        <v>Around the Horn</v>
      </c>
      <c r="T495" t="str" cm="1">
        <f t="array" ref="T495">_xlfn.XLOOKUP(Orders[[#This Row],[shipperID]],Shippers[[#All],[shipperID]],Shippers[[#All],[companyName]],,0)</f>
        <v>Federal Shipping</v>
      </c>
      <c r="U495" t="str">
        <f>IF(ISBLANK(Orders[[#This Row],[shippedDate]]),"Pending","Delivered")</f>
        <v>Delivered</v>
      </c>
    </row>
    <row r="496" spans="1:21" x14ac:dyDescent="0.25">
      <c r="A496">
        <v>10742</v>
      </c>
      <c r="B496" t="s">
        <v>74</v>
      </c>
      <c r="C496">
        <v>3</v>
      </c>
      <c r="D496" s="1">
        <v>41957</v>
      </c>
      <c r="E496" s="1">
        <v>41985</v>
      </c>
      <c r="F496" s="1">
        <v>41961</v>
      </c>
      <c r="G496">
        <v>3</v>
      </c>
      <c r="H496">
        <v>243.73</v>
      </c>
      <c r="I496">
        <f>SUMIFS(order_details!$G$1:$G$2156,order_details!$A$1:$A$2156,orders!A496)</f>
        <v>3118</v>
      </c>
      <c r="J496">
        <f t="shared" si="28"/>
        <v>3361.73</v>
      </c>
      <c r="K496" t="str">
        <f t="shared" si="29"/>
        <v>Nov</v>
      </c>
      <c r="L496" t="str">
        <f t="shared" si="30"/>
        <v>Fri</v>
      </c>
      <c r="M496" t="str">
        <f>IF(Orders[[#This Row],[Shipping Status]]="Delivered",TEXT(F496,"mmm"),"")</f>
        <v>Nov</v>
      </c>
      <c r="N496" t="str">
        <f>IF(Orders[[#This Row],[Shipping Status]]="Delivered",TEXT(F496,"ddd"),"")</f>
        <v>Tue</v>
      </c>
      <c r="O496" s="8">
        <f>IF(Orders[[#This Row],[Shipping Status]]="Delivered",DATEDIF(D496,F496,"d"),"")</f>
        <v>4</v>
      </c>
      <c r="P496" s="8">
        <f t="shared" si="31"/>
        <v>28</v>
      </c>
      <c r="Q496" s="8">
        <f>IF(Orders[[#This Row],[Shipping Status]]="Delivered",P496-O496,"")</f>
        <v>24</v>
      </c>
      <c r="R496" t="str" cm="1">
        <f t="array" ref="R496">_xlfn.XLOOKUP(Orders[[#This Row],[employeeID]],Employees[[#All],[employeeID]],Employees[[#All],[employeeName]],,0)</f>
        <v>Janet Leverling</v>
      </c>
      <c r="S496" t="str" cm="1">
        <f t="array" ref="S496">_xlfn.XLOOKUP(Orders[[#This Row],[customerID]],Customers[[#All],[customerID]],Customers[[#All],[companyName]],,0)</f>
        <v>Bottom-Dollar Markets</v>
      </c>
      <c r="T496" t="str" cm="1">
        <f t="array" ref="T496">_xlfn.XLOOKUP(Orders[[#This Row],[shipperID]],Shippers[[#All],[shipperID]],Shippers[[#All],[companyName]],,0)</f>
        <v>Federal Shipping</v>
      </c>
      <c r="U496" t="str">
        <f>IF(ISBLANK(Orders[[#This Row],[shippedDate]]),"Pending","Delivered")</f>
        <v>Delivered</v>
      </c>
    </row>
    <row r="497" spans="1:21" x14ac:dyDescent="0.25">
      <c r="A497">
        <v>10743</v>
      </c>
      <c r="B497" t="s">
        <v>63</v>
      </c>
      <c r="C497">
        <v>1</v>
      </c>
      <c r="D497" s="1">
        <v>41960</v>
      </c>
      <c r="E497" s="1">
        <v>41988</v>
      </c>
      <c r="F497" s="1">
        <v>41964</v>
      </c>
      <c r="G497">
        <v>2</v>
      </c>
      <c r="H497">
        <v>23.72</v>
      </c>
      <c r="I497">
        <f>SUMIFS(order_details!$G$1:$G$2156,order_details!$A$1:$A$2156,orders!A497)</f>
        <v>319.2</v>
      </c>
      <c r="J497">
        <f t="shared" si="28"/>
        <v>342.91999999999996</v>
      </c>
      <c r="K497" t="str">
        <f t="shared" si="29"/>
        <v>Nov</v>
      </c>
      <c r="L497" t="str">
        <f t="shared" si="30"/>
        <v>Mon</v>
      </c>
      <c r="M497" t="str">
        <f>IF(Orders[[#This Row],[Shipping Status]]="Delivered",TEXT(F497,"mmm"),"")</f>
        <v>Nov</v>
      </c>
      <c r="N497" t="str">
        <f>IF(Orders[[#This Row],[Shipping Status]]="Delivered",TEXT(F497,"ddd"),"")</f>
        <v>Fri</v>
      </c>
      <c r="O497" s="8">
        <f>IF(Orders[[#This Row],[Shipping Status]]="Delivered",DATEDIF(D497,F497,"d"),"")</f>
        <v>4</v>
      </c>
      <c r="P497" s="8">
        <f t="shared" si="31"/>
        <v>28</v>
      </c>
      <c r="Q497" s="8">
        <f>IF(Orders[[#This Row],[Shipping Status]]="Delivered",P497-O497,"")</f>
        <v>24</v>
      </c>
      <c r="R497" t="str" cm="1">
        <f t="array" ref="R497">_xlfn.XLOOKUP(Orders[[#This Row],[employeeID]],Employees[[#All],[employeeID]],Employees[[#All],[employeeName]],,0)</f>
        <v>Nancy Davolio</v>
      </c>
      <c r="S497" t="str" cm="1">
        <f t="array" ref="S497">_xlfn.XLOOKUP(Orders[[#This Row],[customerID]],Customers[[#All],[customerID]],Customers[[#All],[companyName]],,0)</f>
        <v>Around the Horn</v>
      </c>
      <c r="T497" t="str" cm="1">
        <f t="array" ref="T497">_xlfn.XLOOKUP(Orders[[#This Row],[shipperID]],Shippers[[#All],[shipperID]],Shippers[[#All],[companyName]],,0)</f>
        <v>United Package</v>
      </c>
      <c r="U497" t="str">
        <f>IF(ISBLANK(Orders[[#This Row],[shippedDate]]),"Pending","Delivered")</f>
        <v>Delivered</v>
      </c>
    </row>
    <row r="498" spans="1:21" x14ac:dyDescent="0.25">
      <c r="A498">
        <v>10744</v>
      </c>
      <c r="B498" t="s">
        <v>69</v>
      </c>
      <c r="C498">
        <v>6</v>
      </c>
      <c r="D498" s="1">
        <v>41960</v>
      </c>
      <c r="E498" s="1">
        <v>41988</v>
      </c>
      <c r="F498" s="1">
        <v>41967</v>
      </c>
      <c r="G498">
        <v>1</v>
      </c>
      <c r="H498">
        <v>69.19</v>
      </c>
      <c r="I498">
        <f>SUMIFS(order_details!$G$1:$G$2156,order_details!$A$1:$A$2156,orders!A498)</f>
        <v>736</v>
      </c>
      <c r="J498">
        <f t="shared" si="28"/>
        <v>805.19</v>
      </c>
      <c r="K498" t="str">
        <f t="shared" si="29"/>
        <v>Nov</v>
      </c>
      <c r="L498" t="str">
        <f t="shared" si="30"/>
        <v>Mon</v>
      </c>
      <c r="M498" t="str">
        <f>IF(Orders[[#This Row],[Shipping Status]]="Delivered",TEXT(F498,"mmm"),"")</f>
        <v>Nov</v>
      </c>
      <c r="N498" t="str">
        <f>IF(Orders[[#This Row],[Shipping Status]]="Delivered",TEXT(F498,"ddd"),"")</f>
        <v>Mon</v>
      </c>
      <c r="O498" s="8">
        <f>IF(Orders[[#This Row],[Shipping Status]]="Delivered",DATEDIF(D498,F498,"d"),"")</f>
        <v>7</v>
      </c>
      <c r="P498" s="8">
        <f t="shared" si="31"/>
        <v>28</v>
      </c>
      <c r="Q498" s="8">
        <f>IF(Orders[[#This Row],[Shipping Status]]="Delivered",P498-O498,"")</f>
        <v>21</v>
      </c>
      <c r="R498" t="str" cm="1">
        <f t="array" ref="R498">_xlfn.XLOOKUP(Orders[[#This Row],[employeeID]],Employees[[#All],[employeeID]],Employees[[#All],[employeeName]],,0)</f>
        <v>Michael Suyama</v>
      </c>
      <c r="S498" t="str" cm="1">
        <f t="array" ref="S498">_xlfn.XLOOKUP(Orders[[#This Row],[customerID]],Customers[[#All],[customerID]],Customers[[#All],[companyName]],,0)</f>
        <v>Vaffeljernet</v>
      </c>
      <c r="T498" t="str" cm="1">
        <f t="array" ref="T498">_xlfn.XLOOKUP(Orders[[#This Row],[shipperID]],Shippers[[#All],[shipperID]],Shippers[[#All],[companyName]],,0)</f>
        <v>Speedy Express</v>
      </c>
      <c r="U498" t="str">
        <f>IF(ISBLANK(Orders[[#This Row],[shippedDate]]),"Pending","Delivered")</f>
        <v>Delivered</v>
      </c>
    </row>
    <row r="499" spans="1:21" x14ac:dyDescent="0.25">
      <c r="A499">
        <v>10745</v>
      </c>
      <c r="B499" t="s">
        <v>29</v>
      </c>
      <c r="C499">
        <v>9</v>
      </c>
      <c r="D499" s="1">
        <v>41961</v>
      </c>
      <c r="E499" s="1">
        <v>41989</v>
      </c>
      <c r="F499" s="1">
        <v>41970</v>
      </c>
      <c r="G499">
        <v>1</v>
      </c>
      <c r="H499">
        <v>3.52</v>
      </c>
      <c r="I499">
        <f>SUMIFS(order_details!$G$1:$G$2156,order_details!$A$1:$A$2156,orders!A499)</f>
        <v>4529.8</v>
      </c>
      <c r="J499">
        <f t="shared" si="28"/>
        <v>4533.3200000000006</v>
      </c>
      <c r="K499" t="str">
        <f t="shared" si="29"/>
        <v>Nov</v>
      </c>
      <c r="L499" t="str">
        <f t="shared" si="30"/>
        <v>Tue</v>
      </c>
      <c r="M499" t="str">
        <f>IF(Orders[[#This Row],[Shipping Status]]="Delivered",TEXT(F499,"mmm"),"")</f>
        <v>Nov</v>
      </c>
      <c r="N499" t="str">
        <f>IF(Orders[[#This Row],[Shipping Status]]="Delivered",TEXT(F499,"ddd"),"")</f>
        <v>Thu</v>
      </c>
      <c r="O499" s="8">
        <f>IF(Orders[[#This Row],[Shipping Status]]="Delivered",DATEDIF(D499,F499,"d"),"")</f>
        <v>9</v>
      </c>
      <c r="P499" s="8">
        <f t="shared" si="31"/>
        <v>28</v>
      </c>
      <c r="Q499" s="8">
        <f>IF(Orders[[#This Row],[Shipping Status]]="Delivered",P499-O499,"")</f>
        <v>19</v>
      </c>
      <c r="R499" t="str" cm="1">
        <f t="array" ref="R499">_xlfn.XLOOKUP(Orders[[#This Row],[employeeID]],Employees[[#All],[employeeID]],Employees[[#All],[employeeName]],,0)</f>
        <v>Anne Dodsworth</v>
      </c>
      <c r="S499" t="str" cm="1">
        <f t="array" ref="S499">_xlfn.XLOOKUP(Orders[[#This Row],[customerID]],Customers[[#All],[customerID]],Customers[[#All],[companyName]],,0)</f>
        <v>QUICK-Stop</v>
      </c>
      <c r="T499" t="str" cm="1">
        <f t="array" ref="T499">_xlfn.XLOOKUP(Orders[[#This Row],[shipperID]],Shippers[[#All],[shipperID]],Shippers[[#All],[companyName]],,0)</f>
        <v>Speedy Express</v>
      </c>
      <c r="U499" t="str">
        <f>IF(ISBLANK(Orders[[#This Row],[shippedDate]]),"Pending","Delivered")</f>
        <v>Delivered</v>
      </c>
    </row>
    <row r="500" spans="1:21" x14ac:dyDescent="0.25">
      <c r="A500">
        <v>10746</v>
      </c>
      <c r="B500" t="s">
        <v>13</v>
      </c>
      <c r="C500">
        <v>1</v>
      </c>
      <c r="D500" s="1">
        <v>41962</v>
      </c>
      <c r="E500" s="1">
        <v>41990</v>
      </c>
      <c r="F500" s="1">
        <v>41964</v>
      </c>
      <c r="G500">
        <v>3</v>
      </c>
      <c r="H500">
        <v>31.43</v>
      </c>
      <c r="I500">
        <f>SUMIFS(order_details!$G$1:$G$2156,order_details!$A$1:$A$2156,orders!A500)</f>
        <v>2311.6999999999998</v>
      </c>
      <c r="J500">
        <f t="shared" si="28"/>
        <v>2343.1299999999997</v>
      </c>
      <c r="K500" t="str">
        <f t="shared" si="29"/>
        <v>Nov</v>
      </c>
      <c r="L500" t="str">
        <f t="shared" si="30"/>
        <v>Wed</v>
      </c>
      <c r="M500" t="str">
        <f>IF(Orders[[#This Row],[Shipping Status]]="Delivered",TEXT(F500,"mmm"),"")</f>
        <v>Nov</v>
      </c>
      <c r="N500" t="str">
        <f>IF(Orders[[#This Row],[Shipping Status]]="Delivered",TEXT(F500,"ddd"),"")</f>
        <v>Fri</v>
      </c>
      <c r="O500" s="8">
        <f>IF(Orders[[#This Row],[Shipping Status]]="Delivered",DATEDIF(D500,F500,"d"),"")</f>
        <v>2</v>
      </c>
      <c r="P500" s="8">
        <f t="shared" si="31"/>
        <v>28</v>
      </c>
      <c r="Q500" s="8">
        <f>IF(Orders[[#This Row],[Shipping Status]]="Delivered",P500-O500,"")</f>
        <v>26</v>
      </c>
      <c r="R500" t="str" cm="1">
        <f t="array" ref="R500">_xlfn.XLOOKUP(Orders[[#This Row],[employeeID]],Employees[[#All],[employeeID]],Employees[[#All],[employeeName]],,0)</f>
        <v>Nancy Davolio</v>
      </c>
      <c r="S500" t="str" cm="1">
        <f t="array" ref="S500">_xlfn.XLOOKUP(Orders[[#This Row],[customerID]],Customers[[#All],[customerID]],Customers[[#All],[companyName]],,0)</f>
        <v>Chop-suey Chinese</v>
      </c>
      <c r="T500" t="str" cm="1">
        <f t="array" ref="T500">_xlfn.XLOOKUP(Orders[[#This Row],[shipperID]],Shippers[[#All],[shipperID]],Shippers[[#All],[companyName]],,0)</f>
        <v>Federal Shipping</v>
      </c>
      <c r="U500" t="str">
        <f>IF(ISBLANK(Orders[[#This Row],[shippedDate]]),"Pending","Delivered")</f>
        <v>Delivered</v>
      </c>
    </row>
    <row r="501" spans="1:21" x14ac:dyDescent="0.25">
      <c r="A501">
        <v>10747</v>
      </c>
      <c r="B501" t="s">
        <v>62</v>
      </c>
      <c r="C501">
        <v>6</v>
      </c>
      <c r="D501" s="1">
        <v>41962</v>
      </c>
      <c r="E501" s="1">
        <v>41990</v>
      </c>
      <c r="F501" s="1">
        <v>41969</v>
      </c>
      <c r="G501">
        <v>1</v>
      </c>
      <c r="H501">
        <v>117.33</v>
      </c>
      <c r="I501">
        <f>SUMIFS(order_details!$G$1:$G$2156,order_details!$A$1:$A$2156,orders!A501)</f>
        <v>1912.85</v>
      </c>
      <c r="J501">
        <f t="shared" si="28"/>
        <v>2030.1799999999998</v>
      </c>
      <c r="K501" t="str">
        <f t="shared" si="29"/>
        <v>Nov</v>
      </c>
      <c r="L501" t="str">
        <f t="shared" si="30"/>
        <v>Wed</v>
      </c>
      <c r="M501" t="str">
        <f>IF(Orders[[#This Row],[Shipping Status]]="Delivered",TEXT(F501,"mmm"),"")</f>
        <v>Nov</v>
      </c>
      <c r="N501" t="str">
        <f>IF(Orders[[#This Row],[Shipping Status]]="Delivered",TEXT(F501,"ddd"),"")</f>
        <v>Wed</v>
      </c>
      <c r="O501" s="8">
        <f>IF(Orders[[#This Row],[Shipping Status]]="Delivered",DATEDIF(D501,F501,"d"),"")</f>
        <v>7</v>
      </c>
      <c r="P501" s="8">
        <f t="shared" si="31"/>
        <v>28</v>
      </c>
      <c r="Q501" s="8">
        <f>IF(Orders[[#This Row],[Shipping Status]]="Delivered",P501-O501,"")</f>
        <v>21</v>
      </c>
      <c r="R501" t="str" cm="1">
        <f t="array" ref="R501">_xlfn.XLOOKUP(Orders[[#This Row],[employeeID]],Employees[[#All],[employeeID]],Employees[[#All],[employeeName]],,0)</f>
        <v>Michael Suyama</v>
      </c>
      <c r="S501" t="str" cm="1">
        <f t="array" ref="S501">_xlfn.XLOOKUP(Orders[[#This Row],[customerID]],Customers[[#All],[customerID]],Customers[[#All],[companyName]],,0)</f>
        <v>Piccolo und mehr</v>
      </c>
      <c r="T501" t="str" cm="1">
        <f t="array" ref="T501">_xlfn.XLOOKUP(Orders[[#This Row],[shipperID]],Shippers[[#All],[shipperID]],Shippers[[#All],[companyName]],,0)</f>
        <v>Speedy Express</v>
      </c>
      <c r="U501" t="str">
        <f>IF(ISBLANK(Orders[[#This Row],[shippedDate]]),"Pending","Delivered")</f>
        <v>Delivered</v>
      </c>
    </row>
    <row r="502" spans="1:21" x14ac:dyDescent="0.25">
      <c r="A502">
        <v>10748</v>
      </c>
      <c r="B502" t="s">
        <v>53</v>
      </c>
      <c r="C502">
        <v>3</v>
      </c>
      <c r="D502" s="1">
        <v>41963</v>
      </c>
      <c r="E502" s="1">
        <v>41991</v>
      </c>
      <c r="F502" s="1">
        <v>41971</v>
      </c>
      <c r="G502">
        <v>1</v>
      </c>
      <c r="H502">
        <v>232.55</v>
      </c>
      <c r="I502">
        <f>SUMIFS(order_details!$G$1:$G$2156,order_details!$A$1:$A$2156,orders!A502)</f>
        <v>2196</v>
      </c>
      <c r="J502">
        <f t="shared" si="28"/>
        <v>2428.5500000000002</v>
      </c>
      <c r="K502" t="str">
        <f t="shared" si="29"/>
        <v>Nov</v>
      </c>
      <c r="L502" t="str">
        <f t="shared" si="30"/>
        <v>Thu</v>
      </c>
      <c r="M502" t="str">
        <f>IF(Orders[[#This Row],[Shipping Status]]="Delivered",TEXT(F502,"mmm"),"")</f>
        <v>Nov</v>
      </c>
      <c r="N502" t="str">
        <f>IF(Orders[[#This Row],[Shipping Status]]="Delivered",TEXT(F502,"ddd"),"")</f>
        <v>Fri</v>
      </c>
      <c r="O502" s="8">
        <f>IF(Orders[[#This Row],[Shipping Status]]="Delivered",DATEDIF(D502,F502,"d"),"")</f>
        <v>8</v>
      </c>
      <c r="P502" s="8">
        <f t="shared" si="31"/>
        <v>28</v>
      </c>
      <c r="Q502" s="8">
        <f>IF(Orders[[#This Row],[Shipping Status]]="Delivered",P502-O502,"")</f>
        <v>20</v>
      </c>
      <c r="R502" t="str" cm="1">
        <f t="array" ref="R502">_xlfn.XLOOKUP(Orders[[#This Row],[employeeID]],Employees[[#All],[employeeID]],Employees[[#All],[employeeName]],,0)</f>
        <v>Janet Leverling</v>
      </c>
      <c r="S502" t="str" cm="1">
        <f t="array" ref="S502">_xlfn.XLOOKUP(Orders[[#This Row],[customerID]],Customers[[#All],[customerID]],Customers[[#All],[companyName]],,0)</f>
        <v>Save-a-lot Markets</v>
      </c>
      <c r="T502" t="str" cm="1">
        <f t="array" ref="T502">_xlfn.XLOOKUP(Orders[[#This Row],[shipperID]],Shippers[[#All],[shipperID]],Shippers[[#All],[companyName]],,0)</f>
        <v>Speedy Express</v>
      </c>
      <c r="U502" t="str">
        <f>IF(ISBLANK(Orders[[#This Row],[shippedDate]]),"Pending","Delivered")</f>
        <v>Delivered</v>
      </c>
    </row>
    <row r="503" spans="1:21" x14ac:dyDescent="0.25">
      <c r="A503">
        <v>10749</v>
      </c>
      <c r="B503" t="s">
        <v>50</v>
      </c>
      <c r="C503">
        <v>4</v>
      </c>
      <c r="D503" s="1">
        <v>41963</v>
      </c>
      <c r="E503" s="1">
        <v>41991</v>
      </c>
      <c r="F503" s="1">
        <v>41992</v>
      </c>
      <c r="G503">
        <v>2</v>
      </c>
      <c r="H503">
        <v>61.53</v>
      </c>
      <c r="I503">
        <f>SUMIFS(order_details!$G$1:$G$2156,order_details!$A$1:$A$2156,orders!A503)</f>
        <v>1080</v>
      </c>
      <c r="J503">
        <f t="shared" si="28"/>
        <v>1141.53</v>
      </c>
      <c r="K503" t="str">
        <f t="shared" si="29"/>
        <v>Nov</v>
      </c>
      <c r="L503" t="str">
        <f t="shared" si="30"/>
        <v>Thu</v>
      </c>
      <c r="M503" t="str">
        <f>IF(Orders[[#This Row],[Shipping Status]]="Delivered",TEXT(F503,"mmm"),"")</f>
        <v>Dec</v>
      </c>
      <c r="N503" t="str">
        <f>IF(Orders[[#This Row],[Shipping Status]]="Delivered",TEXT(F503,"ddd"),"")</f>
        <v>Fri</v>
      </c>
      <c r="O503" s="8">
        <f>IF(Orders[[#This Row],[Shipping Status]]="Delivered",DATEDIF(D503,F503,"d"),"")</f>
        <v>29</v>
      </c>
      <c r="P503" s="8">
        <f t="shared" si="31"/>
        <v>28</v>
      </c>
      <c r="Q503" s="8">
        <f>IF(Orders[[#This Row],[Shipping Status]]="Delivered",P503-O503,"")</f>
        <v>-1</v>
      </c>
      <c r="R503" t="str" cm="1">
        <f t="array" ref="R503">_xlfn.XLOOKUP(Orders[[#This Row],[employeeID]],Employees[[#All],[employeeID]],Employees[[#All],[employeeName]],,0)</f>
        <v>Margaret Peacock</v>
      </c>
      <c r="S503" t="str" cm="1">
        <f t="array" ref="S503">_xlfn.XLOOKUP(Orders[[#This Row],[customerID]],Customers[[#All],[customerID]],Customers[[#All],[companyName]],,0)</f>
        <v>Island Trading</v>
      </c>
      <c r="T503" t="str" cm="1">
        <f t="array" ref="T503">_xlfn.XLOOKUP(Orders[[#This Row],[shipperID]],Shippers[[#All],[shipperID]],Shippers[[#All],[companyName]],,0)</f>
        <v>United Package</v>
      </c>
      <c r="U503" t="str">
        <f>IF(ISBLANK(Orders[[#This Row],[shippedDate]]),"Pending","Delivered")</f>
        <v>Delivered</v>
      </c>
    </row>
    <row r="504" spans="1:21" x14ac:dyDescent="0.25">
      <c r="A504">
        <v>10750</v>
      </c>
      <c r="B504" t="s">
        <v>24</v>
      </c>
      <c r="C504">
        <v>9</v>
      </c>
      <c r="D504" s="1">
        <v>41964</v>
      </c>
      <c r="E504" s="1">
        <v>41992</v>
      </c>
      <c r="F504" s="1">
        <v>41967</v>
      </c>
      <c r="G504">
        <v>1</v>
      </c>
      <c r="H504">
        <v>79.3</v>
      </c>
      <c r="I504">
        <f>SUMIFS(order_details!$G$1:$G$2156,order_details!$A$1:$A$2156,orders!A504)</f>
        <v>1590.5625</v>
      </c>
      <c r="J504">
        <f t="shared" si="28"/>
        <v>1669.8625</v>
      </c>
      <c r="K504" t="str">
        <f t="shared" si="29"/>
        <v>Nov</v>
      </c>
      <c r="L504" t="str">
        <f t="shared" si="30"/>
        <v>Fri</v>
      </c>
      <c r="M504" t="str">
        <f>IF(Orders[[#This Row],[Shipping Status]]="Delivered",TEXT(F504,"mmm"),"")</f>
        <v>Nov</v>
      </c>
      <c r="N504" t="str">
        <f>IF(Orders[[#This Row],[Shipping Status]]="Delivered",TEXT(F504,"ddd"),"")</f>
        <v>Mon</v>
      </c>
      <c r="O504" s="8">
        <f>IF(Orders[[#This Row],[Shipping Status]]="Delivered",DATEDIF(D504,F504,"d"),"")</f>
        <v>3</v>
      </c>
      <c r="P504" s="8">
        <f t="shared" si="31"/>
        <v>28</v>
      </c>
      <c r="Q504" s="8">
        <f>IF(Orders[[#This Row],[Shipping Status]]="Delivered",P504-O504,"")</f>
        <v>25</v>
      </c>
      <c r="R504" t="str" cm="1">
        <f t="array" ref="R504">_xlfn.XLOOKUP(Orders[[#This Row],[employeeID]],Employees[[#All],[employeeID]],Employees[[#All],[employeeName]],,0)</f>
        <v>Anne Dodsworth</v>
      </c>
      <c r="S504" t="str" cm="1">
        <f t="array" ref="S504">_xlfn.XLOOKUP(Orders[[#This Row],[customerID]],Customers[[#All],[customerID]],Customers[[#All],[companyName]],,0)</f>
        <v>Wartian Herkku</v>
      </c>
      <c r="T504" t="str" cm="1">
        <f t="array" ref="T504">_xlfn.XLOOKUP(Orders[[#This Row],[shipperID]],Shippers[[#All],[shipperID]],Shippers[[#All],[companyName]],,0)</f>
        <v>Speedy Express</v>
      </c>
      <c r="U504" t="str">
        <f>IF(ISBLANK(Orders[[#This Row],[shippedDate]]),"Pending","Delivered")</f>
        <v>Delivered</v>
      </c>
    </row>
    <row r="505" spans="1:21" x14ac:dyDescent="0.25">
      <c r="A505">
        <v>10751</v>
      </c>
      <c r="B505" t="s">
        <v>14</v>
      </c>
      <c r="C505">
        <v>3</v>
      </c>
      <c r="D505" s="1">
        <v>41967</v>
      </c>
      <c r="E505" s="1">
        <v>41995</v>
      </c>
      <c r="F505" s="1">
        <v>41976</v>
      </c>
      <c r="G505">
        <v>3</v>
      </c>
      <c r="H505">
        <v>130.79</v>
      </c>
      <c r="I505">
        <f>SUMIFS(order_details!$G$1:$G$2156,order_details!$A$1:$A$2156,orders!A505)</f>
        <v>1631.4839999999999</v>
      </c>
      <c r="J505">
        <f t="shared" si="28"/>
        <v>1762.2739999999999</v>
      </c>
      <c r="K505" t="str">
        <f t="shared" si="29"/>
        <v>Nov</v>
      </c>
      <c r="L505" t="str">
        <f t="shared" si="30"/>
        <v>Mon</v>
      </c>
      <c r="M505" t="str">
        <f>IF(Orders[[#This Row],[Shipping Status]]="Delivered",TEXT(F505,"mmm"),"")</f>
        <v>Dec</v>
      </c>
      <c r="N505" t="str">
        <f>IF(Orders[[#This Row],[Shipping Status]]="Delivered",TEXT(F505,"ddd"),"")</f>
        <v>Wed</v>
      </c>
      <c r="O505" s="8">
        <f>IF(Orders[[#This Row],[Shipping Status]]="Delivered",DATEDIF(D505,F505,"d"),"")</f>
        <v>9</v>
      </c>
      <c r="P505" s="8">
        <f t="shared" si="31"/>
        <v>28</v>
      </c>
      <c r="Q505" s="8">
        <f>IF(Orders[[#This Row],[Shipping Status]]="Delivered",P505-O505,"")</f>
        <v>19</v>
      </c>
      <c r="R505" t="str" cm="1">
        <f t="array" ref="R505">_xlfn.XLOOKUP(Orders[[#This Row],[employeeID]],Employees[[#All],[employeeID]],Employees[[#All],[employeeName]],,0)</f>
        <v>Janet Leverling</v>
      </c>
      <c r="S505" t="str" cm="1">
        <f t="array" ref="S505">_xlfn.XLOOKUP(Orders[[#This Row],[customerID]],Customers[[#All],[customerID]],Customers[[#All],[companyName]],,0)</f>
        <v>Richter Supermarkt</v>
      </c>
      <c r="T505" t="str" cm="1">
        <f t="array" ref="T505">_xlfn.XLOOKUP(Orders[[#This Row],[shipperID]],Shippers[[#All],[shipperID]],Shippers[[#All],[companyName]],,0)</f>
        <v>Federal Shipping</v>
      </c>
      <c r="U505" t="str">
        <f>IF(ISBLANK(Orders[[#This Row],[shippedDate]]),"Pending","Delivered")</f>
        <v>Delivered</v>
      </c>
    </row>
    <row r="506" spans="1:21" x14ac:dyDescent="0.25">
      <c r="A506">
        <v>10752</v>
      </c>
      <c r="B506" t="s">
        <v>85</v>
      </c>
      <c r="C506">
        <v>2</v>
      </c>
      <c r="D506" s="1">
        <v>41967</v>
      </c>
      <c r="E506" s="1">
        <v>41995</v>
      </c>
      <c r="F506" s="1">
        <v>41971</v>
      </c>
      <c r="G506">
        <v>3</v>
      </c>
      <c r="H506">
        <v>1.39</v>
      </c>
      <c r="I506">
        <f>SUMIFS(order_details!$G$1:$G$2156,order_details!$A$1:$A$2156,orders!A506)</f>
        <v>252</v>
      </c>
      <c r="J506">
        <f t="shared" si="28"/>
        <v>253.39</v>
      </c>
      <c r="K506" t="str">
        <f t="shared" si="29"/>
        <v>Nov</v>
      </c>
      <c r="L506" t="str">
        <f t="shared" si="30"/>
        <v>Mon</v>
      </c>
      <c r="M506" t="str">
        <f>IF(Orders[[#This Row],[Shipping Status]]="Delivered",TEXT(F506,"mmm"),"")</f>
        <v>Nov</v>
      </c>
      <c r="N506" t="str">
        <f>IF(Orders[[#This Row],[Shipping Status]]="Delivered",TEXT(F506,"ddd"),"")</f>
        <v>Fri</v>
      </c>
      <c r="O506" s="8">
        <f>IF(Orders[[#This Row],[Shipping Status]]="Delivered",DATEDIF(D506,F506,"d"),"")</f>
        <v>4</v>
      </c>
      <c r="P506" s="8">
        <f t="shared" si="31"/>
        <v>28</v>
      </c>
      <c r="Q506" s="8">
        <f>IF(Orders[[#This Row],[Shipping Status]]="Delivered",P506-O506,"")</f>
        <v>24</v>
      </c>
      <c r="R506" t="str" cm="1">
        <f t="array" ref="R506">_xlfn.XLOOKUP(Orders[[#This Row],[employeeID]],Employees[[#All],[employeeID]],Employees[[#All],[employeeName]],,0)</f>
        <v>Andrew Fuller</v>
      </c>
      <c r="S506" t="str" cm="1">
        <f t="array" ref="S506">_xlfn.XLOOKUP(Orders[[#This Row],[customerID]],Customers[[#All],[customerID]],Customers[[#All],[companyName]],,0)</f>
        <v>North/South</v>
      </c>
      <c r="T506" t="str" cm="1">
        <f t="array" ref="T506">_xlfn.XLOOKUP(Orders[[#This Row],[shipperID]],Shippers[[#All],[shipperID]],Shippers[[#All],[companyName]],,0)</f>
        <v>Federal Shipping</v>
      </c>
      <c r="U506" t="str">
        <f>IF(ISBLANK(Orders[[#This Row],[shippedDate]]),"Pending","Delivered")</f>
        <v>Delivered</v>
      </c>
    </row>
    <row r="507" spans="1:21" x14ac:dyDescent="0.25">
      <c r="A507">
        <v>10753</v>
      </c>
      <c r="B507" t="s">
        <v>78</v>
      </c>
      <c r="C507">
        <v>3</v>
      </c>
      <c r="D507" s="1">
        <v>41968</v>
      </c>
      <c r="E507" s="1">
        <v>41996</v>
      </c>
      <c r="F507" s="1">
        <v>41970</v>
      </c>
      <c r="G507">
        <v>1</v>
      </c>
      <c r="H507">
        <v>7.7</v>
      </c>
      <c r="I507">
        <f>SUMIFS(order_details!$G$1:$G$2156,order_details!$A$1:$A$2156,orders!A507)</f>
        <v>88</v>
      </c>
      <c r="J507">
        <f t="shared" si="28"/>
        <v>95.7</v>
      </c>
      <c r="K507" t="str">
        <f t="shared" si="29"/>
        <v>Nov</v>
      </c>
      <c r="L507" t="str">
        <f t="shared" si="30"/>
        <v>Tue</v>
      </c>
      <c r="M507" t="str">
        <f>IF(Orders[[#This Row],[Shipping Status]]="Delivered",TEXT(F507,"mmm"),"")</f>
        <v>Nov</v>
      </c>
      <c r="N507" t="str">
        <f>IF(Orders[[#This Row],[Shipping Status]]="Delivered",TEXT(F507,"ddd"),"")</f>
        <v>Thu</v>
      </c>
      <c r="O507" s="8">
        <f>IF(Orders[[#This Row],[Shipping Status]]="Delivered",DATEDIF(D507,F507,"d"),"")</f>
        <v>2</v>
      </c>
      <c r="P507" s="8">
        <f t="shared" si="31"/>
        <v>28</v>
      </c>
      <c r="Q507" s="8">
        <f>IF(Orders[[#This Row],[Shipping Status]]="Delivered",P507-O507,"")</f>
        <v>26</v>
      </c>
      <c r="R507" t="str" cm="1">
        <f t="array" ref="R507">_xlfn.XLOOKUP(Orders[[#This Row],[employeeID]],Employees[[#All],[employeeID]],Employees[[#All],[employeeName]],,0)</f>
        <v>Janet Leverling</v>
      </c>
      <c r="S507" t="str" cm="1">
        <f t="array" ref="S507">_xlfn.XLOOKUP(Orders[[#This Row],[customerID]],Customers[[#All],[customerID]],Customers[[#All],[companyName]],,0)</f>
        <v>Franchi S.p.A.</v>
      </c>
      <c r="T507" t="str" cm="1">
        <f t="array" ref="T507">_xlfn.XLOOKUP(Orders[[#This Row],[shipperID]],Shippers[[#All],[shipperID]],Shippers[[#All],[companyName]],,0)</f>
        <v>Speedy Express</v>
      </c>
      <c r="U507" t="str">
        <f>IF(ISBLANK(Orders[[#This Row],[shippedDate]]),"Pending","Delivered")</f>
        <v>Delivered</v>
      </c>
    </row>
    <row r="508" spans="1:21" x14ac:dyDescent="0.25">
      <c r="A508">
        <v>10754</v>
      </c>
      <c r="B508" t="s">
        <v>30</v>
      </c>
      <c r="C508">
        <v>6</v>
      </c>
      <c r="D508" s="1">
        <v>41968</v>
      </c>
      <c r="E508" s="1">
        <v>41996</v>
      </c>
      <c r="F508" s="1">
        <v>41970</v>
      </c>
      <c r="G508">
        <v>3</v>
      </c>
      <c r="H508">
        <v>2.38</v>
      </c>
      <c r="I508">
        <f>SUMIFS(order_details!$G$1:$G$2156,order_details!$A$1:$A$2156,orders!A508)</f>
        <v>55.199999999999996</v>
      </c>
      <c r="J508">
        <f t="shared" si="28"/>
        <v>57.58</v>
      </c>
      <c r="K508" t="str">
        <f t="shared" si="29"/>
        <v>Nov</v>
      </c>
      <c r="L508" t="str">
        <f t="shared" si="30"/>
        <v>Tue</v>
      </c>
      <c r="M508" t="str">
        <f>IF(Orders[[#This Row],[Shipping Status]]="Delivered",TEXT(F508,"mmm"),"")</f>
        <v>Nov</v>
      </c>
      <c r="N508" t="str">
        <f>IF(Orders[[#This Row],[Shipping Status]]="Delivered",TEXT(F508,"ddd"),"")</f>
        <v>Thu</v>
      </c>
      <c r="O508" s="8">
        <f>IF(Orders[[#This Row],[Shipping Status]]="Delivered",DATEDIF(D508,F508,"d"),"")</f>
        <v>2</v>
      </c>
      <c r="P508" s="8">
        <f t="shared" si="31"/>
        <v>28</v>
      </c>
      <c r="Q508" s="8">
        <f>IF(Orders[[#This Row],[Shipping Status]]="Delivered",P508-O508,"")</f>
        <v>26</v>
      </c>
      <c r="R508" t="str" cm="1">
        <f t="array" ref="R508">_xlfn.XLOOKUP(Orders[[#This Row],[employeeID]],Employees[[#All],[employeeID]],Employees[[#All],[employeeName]],,0)</f>
        <v>Michael Suyama</v>
      </c>
      <c r="S508" t="str" cm="1">
        <f t="array" ref="S508">_xlfn.XLOOKUP(Orders[[#This Row],[customerID]],Customers[[#All],[customerID]],Customers[[#All],[companyName]],,0)</f>
        <v>Magazzini Alimentari Riuniti</v>
      </c>
      <c r="T508" t="str" cm="1">
        <f t="array" ref="T508">_xlfn.XLOOKUP(Orders[[#This Row],[shipperID]],Shippers[[#All],[shipperID]],Shippers[[#All],[companyName]],,0)</f>
        <v>Federal Shipping</v>
      </c>
      <c r="U508" t="str">
        <f>IF(ISBLANK(Orders[[#This Row],[shippedDate]]),"Pending","Delivered")</f>
        <v>Delivered</v>
      </c>
    </row>
    <row r="509" spans="1:21" x14ac:dyDescent="0.25">
      <c r="A509">
        <v>10755</v>
      </c>
      <c r="B509" t="s">
        <v>56</v>
      </c>
      <c r="C509">
        <v>4</v>
      </c>
      <c r="D509" s="1">
        <v>41969</v>
      </c>
      <c r="E509" s="1">
        <v>41997</v>
      </c>
      <c r="F509" s="1">
        <v>41971</v>
      </c>
      <c r="G509">
        <v>2</v>
      </c>
      <c r="H509">
        <v>16.71</v>
      </c>
      <c r="I509">
        <f>SUMIFS(order_details!$G$1:$G$2156,order_details!$A$1:$A$2156,orders!A509)</f>
        <v>1948.5</v>
      </c>
      <c r="J509">
        <f t="shared" si="28"/>
        <v>1965.21</v>
      </c>
      <c r="K509" t="str">
        <f t="shared" si="29"/>
        <v>Nov</v>
      </c>
      <c r="L509" t="str">
        <f t="shared" si="30"/>
        <v>Wed</v>
      </c>
      <c r="M509" t="str">
        <f>IF(Orders[[#This Row],[Shipping Status]]="Delivered",TEXT(F509,"mmm"),"")</f>
        <v>Nov</v>
      </c>
      <c r="N509" t="str">
        <f>IF(Orders[[#This Row],[Shipping Status]]="Delivered",TEXT(F509,"ddd"),"")</f>
        <v>Fri</v>
      </c>
      <c r="O509" s="8">
        <f>IF(Orders[[#This Row],[Shipping Status]]="Delivered",DATEDIF(D509,F509,"d"),"")</f>
        <v>2</v>
      </c>
      <c r="P509" s="8">
        <f t="shared" si="31"/>
        <v>28</v>
      </c>
      <c r="Q509" s="8">
        <f>IF(Orders[[#This Row],[Shipping Status]]="Delivered",P509-O509,"")</f>
        <v>26</v>
      </c>
      <c r="R509" t="str" cm="1">
        <f t="array" ref="R509">_xlfn.XLOOKUP(Orders[[#This Row],[employeeID]],Employees[[#All],[employeeID]],Employees[[#All],[employeeName]],,0)</f>
        <v>Margaret Peacock</v>
      </c>
      <c r="S509" t="str" cm="1">
        <f t="array" ref="S509">_xlfn.XLOOKUP(Orders[[#This Row],[customerID]],Customers[[#All],[customerID]],Customers[[#All],[companyName]],,0)</f>
        <v>Bon app'</v>
      </c>
      <c r="T509" t="str" cm="1">
        <f t="array" ref="T509">_xlfn.XLOOKUP(Orders[[#This Row],[shipperID]],Shippers[[#All],[shipperID]],Shippers[[#All],[companyName]],,0)</f>
        <v>United Package</v>
      </c>
      <c r="U509" t="str">
        <f>IF(ISBLANK(Orders[[#This Row],[shippedDate]]),"Pending","Delivered")</f>
        <v>Delivered</v>
      </c>
    </row>
    <row r="510" spans="1:21" x14ac:dyDescent="0.25">
      <c r="A510">
        <v>10756</v>
      </c>
      <c r="B510" t="s">
        <v>28</v>
      </c>
      <c r="C510">
        <v>8</v>
      </c>
      <c r="D510" s="1">
        <v>41970</v>
      </c>
      <c r="E510" s="1">
        <v>41998</v>
      </c>
      <c r="F510" s="1">
        <v>41975</v>
      </c>
      <c r="G510">
        <v>2</v>
      </c>
      <c r="H510">
        <v>73.209999999999994</v>
      </c>
      <c r="I510">
        <f>SUMIFS(order_details!$G$1:$G$2156,order_details!$A$1:$A$2156,orders!A510)</f>
        <v>1990</v>
      </c>
      <c r="J510">
        <f t="shared" si="28"/>
        <v>2063.21</v>
      </c>
      <c r="K510" t="str">
        <f t="shared" si="29"/>
        <v>Nov</v>
      </c>
      <c r="L510" t="str">
        <f t="shared" si="30"/>
        <v>Thu</v>
      </c>
      <c r="M510" t="str">
        <f>IF(Orders[[#This Row],[Shipping Status]]="Delivered",TEXT(F510,"mmm"),"")</f>
        <v>Dec</v>
      </c>
      <c r="N510" t="str">
        <f>IF(Orders[[#This Row],[Shipping Status]]="Delivered",TEXT(F510,"ddd"),"")</f>
        <v>Tue</v>
      </c>
      <c r="O510" s="8">
        <f>IF(Orders[[#This Row],[Shipping Status]]="Delivered",DATEDIF(D510,F510,"d"),"")</f>
        <v>5</v>
      </c>
      <c r="P510" s="8">
        <f t="shared" si="31"/>
        <v>28</v>
      </c>
      <c r="Q510" s="8">
        <f>IF(Orders[[#This Row],[Shipping Status]]="Delivered",P510-O510,"")</f>
        <v>23</v>
      </c>
      <c r="R510" t="str" cm="1">
        <f t="array" ref="R510">_xlfn.XLOOKUP(Orders[[#This Row],[employeeID]],Employees[[#All],[employeeID]],Employees[[#All],[employeeName]],,0)</f>
        <v>Laura Callahan</v>
      </c>
      <c r="S510" t="str" cm="1">
        <f t="array" ref="S510">_xlfn.XLOOKUP(Orders[[#This Row],[customerID]],Customers[[#All],[customerID]],Customers[[#All],[companyName]],,0)</f>
        <v>Split Rail Beer &amp; Ale</v>
      </c>
      <c r="T510" t="str" cm="1">
        <f t="array" ref="T510">_xlfn.XLOOKUP(Orders[[#This Row],[shipperID]],Shippers[[#All],[shipperID]],Shippers[[#All],[companyName]],,0)</f>
        <v>United Package</v>
      </c>
      <c r="U510" t="str">
        <f>IF(ISBLANK(Orders[[#This Row],[shippedDate]]),"Pending","Delivered")</f>
        <v>Delivered</v>
      </c>
    </row>
    <row r="511" spans="1:21" x14ac:dyDescent="0.25">
      <c r="A511">
        <v>10757</v>
      </c>
      <c r="B511" t="s">
        <v>53</v>
      </c>
      <c r="C511">
        <v>6</v>
      </c>
      <c r="D511" s="1">
        <v>41970</v>
      </c>
      <c r="E511" s="1">
        <v>41998</v>
      </c>
      <c r="F511" s="1">
        <v>41988</v>
      </c>
      <c r="G511">
        <v>1</v>
      </c>
      <c r="H511">
        <v>8.19</v>
      </c>
      <c r="I511">
        <f>SUMIFS(order_details!$G$1:$G$2156,order_details!$A$1:$A$2156,orders!A511)</f>
        <v>3082</v>
      </c>
      <c r="J511">
        <f t="shared" si="28"/>
        <v>3090.19</v>
      </c>
      <c r="K511" t="str">
        <f t="shared" si="29"/>
        <v>Nov</v>
      </c>
      <c r="L511" t="str">
        <f t="shared" si="30"/>
        <v>Thu</v>
      </c>
      <c r="M511" t="str">
        <f>IF(Orders[[#This Row],[Shipping Status]]="Delivered",TEXT(F511,"mmm"),"")</f>
        <v>Dec</v>
      </c>
      <c r="N511" t="str">
        <f>IF(Orders[[#This Row],[Shipping Status]]="Delivered",TEXT(F511,"ddd"),"")</f>
        <v>Mon</v>
      </c>
      <c r="O511" s="8">
        <f>IF(Orders[[#This Row],[Shipping Status]]="Delivered",DATEDIF(D511,F511,"d"),"")</f>
        <v>18</v>
      </c>
      <c r="P511" s="8">
        <f t="shared" si="31"/>
        <v>28</v>
      </c>
      <c r="Q511" s="8">
        <f>IF(Orders[[#This Row],[Shipping Status]]="Delivered",P511-O511,"")</f>
        <v>10</v>
      </c>
      <c r="R511" t="str" cm="1">
        <f t="array" ref="R511">_xlfn.XLOOKUP(Orders[[#This Row],[employeeID]],Employees[[#All],[employeeID]],Employees[[#All],[employeeName]],,0)</f>
        <v>Michael Suyama</v>
      </c>
      <c r="S511" t="str" cm="1">
        <f t="array" ref="S511">_xlfn.XLOOKUP(Orders[[#This Row],[customerID]],Customers[[#All],[customerID]],Customers[[#All],[companyName]],,0)</f>
        <v>Save-a-lot Markets</v>
      </c>
      <c r="T511" t="str" cm="1">
        <f t="array" ref="T511">_xlfn.XLOOKUP(Orders[[#This Row],[shipperID]],Shippers[[#All],[shipperID]],Shippers[[#All],[companyName]],,0)</f>
        <v>Speedy Express</v>
      </c>
      <c r="U511" t="str">
        <f>IF(ISBLANK(Orders[[#This Row],[shippedDate]]),"Pending","Delivered")</f>
        <v>Delivered</v>
      </c>
    </row>
    <row r="512" spans="1:21" x14ac:dyDescent="0.25">
      <c r="A512">
        <v>10758</v>
      </c>
      <c r="B512" t="s">
        <v>14</v>
      </c>
      <c r="C512">
        <v>3</v>
      </c>
      <c r="D512" s="1">
        <v>41971</v>
      </c>
      <c r="E512" s="1">
        <v>41999</v>
      </c>
      <c r="F512" s="1">
        <v>41977</v>
      </c>
      <c r="G512">
        <v>3</v>
      </c>
      <c r="H512">
        <v>138.16999999999999</v>
      </c>
      <c r="I512">
        <f>SUMIFS(order_details!$G$1:$G$2156,order_details!$A$1:$A$2156,orders!A512)</f>
        <v>1644.6</v>
      </c>
      <c r="J512">
        <f t="shared" si="28"/>
        <v>1782.77</v>
      </c>
      <c r="K512" t="str">
        <f t="shared" si="29"/>
        <v>Nov</v>
      </c>
      <c r="L512" t="str">
        <f t="shared" si="30"/>
        <v>Fri</v>
      </c>
      <c r="M512" t="str">
        <f>IF(Orders[[#This Row],[Shipping Status]]="Delivered",TEXT(F512,"mmm"),"")</f>
        <v>Dec</v>
      </c>
      <c r="N512" t="str">
        <f>IF(Orders[[#This Row],[Shipping Status]]="Delivered",TEXT(F512,"ddd"),"")</f>
        <v>Thu</v>
      </c>
      <c r="O512" s="8">
        <f>IF(Orders[[#This Row],[Shipping Status]]="Delivered",DATEDIF(D512,F512,"d"),"")</f>
        <v>6</v>
      </c>
      <c r="P512" s="8">
        <f t="shared" si="31"/>
        <v>28</v>
      </c>
      <c r="Q512" s="8">
        <f>IF(Orders[[#This Row],[Shipping Status]]="Delivered",P512-O512,"")</f>
        <v>22</v>
      </c>
      <c r="R512" t="str" cm="1">
        <f t="array" ref="R512">_xlfn.XLOOKUP(Orders[[#This Row],[employeeID]],Employees[[#All],[employeeID]],Employees[[#All],[employeeName]],,0)</f>
        <v>Janet Leverling</v>
      </c>
      <c r="S512" t="str" cm="1">
        <f t="array" ref="S512">_xlfn.XLOOKUP(Orders[[#This Row],[customerID]],Customers[[#All],[customerID]],Customers[[#All],[companyName]],,0)</f>
        <v>Richter Supermarkt</v>
      </c>
      <c r="T512" t="str" cm="1">
        <f t="array" ref="T512">_xlfn.XLOOKUP(Orders[[#This Row],[shipperID]],Shippers[[#All],[shipperID]],Shippers[[#All],[companyName]],,0)</f>
        <v>Federal Shipping</v>
      </c>
      <c r="U512" t="str">
        <f>IF(ISBLANK(Orders[[#This Row],[shippedDate]]),"Pending","Delivered")</f>
        <v>Delivered</v>
      </c>
    </row>
    <row r="513" spans="1:21" x14ac:dyDescent="0.25">
      <c r="A513">
        <v>10759</v>
      </c>
      <c r="B513" t="s">
        <v>47</v>
      </c>
      <c r="C513">
        <v>3</v>
      </c>
      <c r="D513" s="1">
        <v>41971</v>
      </c>
      <c r="E513" s="1">
        <v>41999</v>
      </c>
      <c r="F513" s="1">
        <v>41985</v>
      </c>
      <c r="G513">
        <v>3</v>
      </c>
      <c r="H513">
        <v>11.99</v>
      </c>
      <c r="I513">
        <f>SUMIFS(order_details!$G$1:$G$2156,order_details!$A$1:$A$2156,orders!A513)</f>
        <v>320</v>
      </c>
      <c r="J513">
        <f t="shared" si="28"/>
        <v>331.99</v>
      </c>
      <c r="K513" t="str">
        <f t="shared" si="29"/>
        <v>Nov</v>
      </c>
      <c r="L513" t="str">
        <f t="shared" si="30"/>
        <v>Fri</v>
      </c>
      <c r="M513" t="str">
        <f>IF(Orders[[#This Row],[Shipping Status]]="Delivered",TEXT(F513,"mmm"),"")</f>
        <v>Dec</v>
      </c>
      <c r="N513" t="str">
        <f>IF(Orders[[#This Row],[Shipping Status]]="Delivered",TEXT(F513,"ddd"),"")</f>
        <v>Fri</v>
      </c>
      <c r="O513" s="8">
        <f>IF(Orders[[#This Row],[Shipping Status]]="Delivered",DATEDIF(D513,F513,"d"),"")</f>
        <v>14</v>
      </c>
      <c r="P513" s="8">
        <f t="shared" si="31"/>
        <v>28</v>
      </c>
      <c r="Q513" s="8">
        <f>IF(Orders[[#This Row],[Shipping Status]]="Delivered",P513-O513,"")</f>
        <v>14</v>
      </c>
      <c r="R513" t="str" cm="1">
        <f t="array" ref="R513">_xlfn.XLOOKUP(Orders[[#This Row],[employeeID]],Employees[[#All],[employeeID]],Employees[[#All],[employeeName]],,0)</f>
        <v>Janet Leverling</v>
      </c>
      <c r="S513" t="str" cm="1">
        <f t="array" ref="S513">_xlfn.XLOOKUP(Orders[[#This Row],[customerID]],Customers[[#All],[customerID]],Customers[[#All],[companyName]],,0)</f>
        <v>Ana Trujillo Emparedados y helados</v>
      </c>
      <c r="T513" t="str" cm="1">
        <f t="array" ref="T513">_xlfn.XLOOKUP(Orders[[#This Row],[shipperID]],Shippers[[#All],[shipperID]],Shippers[[#All],[companyName]],,0)</f>
        <v>Federal Shipping</v>
      </c>
      <c r="U513" t="str">
        <f>IF(ISBLANK(Orders[[#This Row],[shippedDate]]),"Pending","Delivered")</f>
        <v>Delivered</v>
      </c>
    </row>
    <row r="514" spans="1:21" x14ac:dyDescent="0.25">
      <c r="A514">
        <v>10760</v>
      </c>
      <c r="B514" t="s">
        <v>88</v>
      </c>
      <c r="C514">
        <v>4</v>
      </c>
      <c r="D514" s="1">
        <v>41974</v>
      </c>
      <c r="E514" s="1">
        <v>42002</v>
      </c>
      <c r="F514" s="1">
        <v>41983</v>
      </c>
      <c r="G514">
        <v>1</v>
      </c>
      <c r="H514">
        <v>155.63999999999999</v>
      </c>
      <c r="I514">
        <f>SUMIFS(order_details!$G$1:$G$2156,order_details!$A$1:$A$2156,orders!A514)</f>
        <v>2917</v>
      </c>
      <c r="J514">
        <f t="shared" si="28"/>
        <v>3072.64</v>
      </c>
      <c r="K514" t="str">
        <f t="shared" si="29"/>
        <v>Dec</v>
      </c>
      <c r="L514" t="str">
        <f t="shared" si="30"/>
        <v>Mon</v>
      </c>
      <c r="M514" t="str">
        <f>IF(Orders[[#This Row],[Shipping Status]]="Delivered",TEXT(F514,"mmm"),"")</f>
        <v>Dec</v>
      </c>
      <c r="N514" t="str">
        <f>IF(Orders[[#This Row],[Shipping Status]]="Delivered",TEXT(F514,"ddd"),"")</f>
        <v>Wed</v>
      </c>
      <c r="O514" s="8">
        <f>IF(Orders[[#This Row],[Shipping Status]]="Delivered",DATEDIF(D514,F514,"d"),"")</f>
        <v>9</v>
      </c>
      <c r="P514" s="8">
        <f t="shared" si="31"/>
        <v>28</v>
      </c>
      <c r="Q514" s="8">
        <f>IF(Orders[[#This Row],[Shipping Status]]="Delivered",P514-O514,"")</f>
        <v>19</v>
      </c>
      <c r="R514" t="str" cm="1">
        <f t="array" ref="R514">_xlfn.XLOOKUP(Orders[[#This Row],[employeeID]],Employees[[#All],[employeeID]],Employees[[#All],[employeeName]],,0)</f>
        <v>Margaret Peacock</v>
      </c>
      <c r="S514" t="str" cm="1">
        <f t="array" ref="S514">_xlfn.XLOOKUP(Orders[[#This Row],[customerID]],Customers[[#All],[customerID]],Customers[[#All],[companyName]],,0)</f>
        <v>Maison Dewey</v>
      </c>
      <c r="T514" t="str" cm="1">
        <f t="array" ref="T514">_xlfn.XLOOKUP(Orders[[#This Row],[shipperID]],Shippers[[#All],[shipperID]],Shippers[[#All],[companyName]],,0)</f>
        <v>Speedy Express</v>
      </c>
      <c r="U514" t="str">
        <f>IF(ISBLANK(Orders[[#This Row],[shippedDate]]),"Pending","Delivered")</f>
        <v>Delivered</v>
      </c>
    </row>
    <row r="515" spans="1:21" x14ac:dyDescent="0.25">
      <c r="A515">
        <v>10761</v>
      </c>
      <c r="B515" t="s">
        <v>21</v>
      </c>
      <c r="C515">
        <v>5</v>
      </c>
      <c r="D515" s="1">
        <v>41975</v>
      </c>
      <c r="E515" s="1">
        <v>42003</v>
      </c>
      <c r="F515" s="1">
        <v>41981</v>
      </c>
      <c r="G515">
        <v>2</v>
      </c>
      <c r="H515">
        <v>18.66</v>
      </c>
      <c r="I515">
        <f>SUMIFS(order_details!$G$1:$G$2156,order_details!$A$1:$A$2156,orders!A515)</f>
        <v>507</v>
      </c>
      <c r="J515">
        <f t="shared" ref="J515:J578" si="32">I515+H515</f>
        <v>525.66</v>
      </c>
      <c r="K515" t="str">
        <f t="shared" ref="K515:K578" si="33">TEXT(D515,"mmm")</f>
        <v>Dec</v>
      </c>
      <c r="L515" t="str">
        <f t="shared" ref="L515:L578" si="34">TEXT(D515,"ddd")</f>
        <v>Tue</v>
      </c>
      <c r="M515" t="str">
        <f>IF(Orders[[#This Row],[Shipping Status]]="Delivered",TEXT(F515,"mmm"),"")</f>
        <v>Dec</v>
      </c>
      <c r="N515" t="str">
        <f>IF(Orders[[#This Row],[Shipping Status]]="Delivered",TEXT(F515,"ddd"),"")</f>
        <v>Mon</v>
      </c>
      <c r="O515" s="8">
        <f>IF(Orders[[#This Row],[Shipping Status]]="Delivered",DATEDIF(D515,F515,"d"),"")</f>
        <v>6</v>
      </c>
      <c r="P515" s="8">
        <f t="shared" ref="P515:P578" si="35">DATEDIF(D515,E515,"d")</f>
        <v>28</v>
      </c>
      <c r="Q515" s="8">
        <f>IF(Orders[[#This Row],[Shipping Status]]="Delivered",P515-O515,"")</f>
        <v>22</v>
      </c>
      <c r="R515" t="str" cm="1">
        <f t="array" ref="R515">_xlfn.XLOOKUP(Orders[[#This Row],[employeeID]],Employees[[#All],[employeeID]],Employees[[#All],[employeeName]],,0)</f>
        <v>Steven Buchanan</v>
      </c>
      <c r="S515" t="str" cm="1">
        <f t="array" ref="S515">_xlfn.XLOOKUP(Orders[[#This Row],[customerID]],Customers[[#All],[customerID]],Customers[[#All],[companyName]],,0)</f>
        <v>Rattlesnake Canyon Grocery</v>
      </c>
      <c r="T515" t="str" cm="1">
        <f t="array" ref="T515">_xlfn.XLOOKUP(Orders[[#This Row],[shipperID]],Shippers[[#All],[shipperID]],Shippers[[#All],[companyName]],,0)</f>
        <v>United Package</v>
      </c>
      <c r="U515" t="str">
        <f>IF(ISBLANK(Orders[[#This Row],[shippedDate]]),"Pending","Delivered")</f>
        <v>Delivered</v>
      </c>
    </row>
    <row r="516" spans="1:21" x14ac:dyDescent="0.25">
      <c r="A516">
        <v>10762</v>
      </c>
      <c r="B516" t="s">
        <v>22</v>
      </c>
      <c r="C516">
        <v>3</v>
      </c>
      <c r="D516" s="1">
        <v>41975</v>
      </c>
      <c r="E516" s="1">
        <v>42003</v>
      </c>
      <c r="F516" s="1">
        <v>41982</v>
      </c>
      <c r="G516">
        <v>1</v>
      </c>
      <c r="H516">
        <v>328.74</v>
      </c>
      <c r="I516">
        <f>SUMIFS(order_details!$G$1:$G$2156,order_details!$A$1:$A$2156,orders!A516)</f>
        <v>4337</v>
      </c>
      <c r="J516">
        <f t="shared" si="32"/>
        <v>4665.74</v>
      </c>
      <c r="K516" t="str">
        <f t="shared" si="33"/>
        <v>Dec</v>
      </c>
      <c r="L516" t="str">
        <f t="shared" si="34"/>
        <v>Tue</v>
      </c>
      <c r="M516" t="str">
        <f>IF(Orders[[#This Row],[Shipping Status]]="Delivered",TEXT(F516,"mmm"),"")</f>
        <v>Dec</v>
      </c>
      <c r="N516" t="str">
        <f>IF(Orders[[#This Row],[Shipping Status]]="Delivered",TEXT(F516,"ddd"),"")</f>
        <v>Tue</v>
      </c>
      <c r="O516" s="8">
        <f>IF(Orders[[#This Row],[Shipping Status]]="Delivered",DATEDIF(D516,F516,"d"),"")</f>
        <v>7</v>
      </c>
      <c r="P516" s="8">
        <f t="shared" si="35"/>
        <v>28</v>
      </c>
      <c r="Q516" s="8">
        <f>IF(Orders[[#This Row],[Shipping Status]]="Delivered",P516-O516,"")</f>
        <v>21</v>
      </c>
      <c r="R516" t="str" cm="1">
        <f t="array" ref="R516">_xlfn.XLOOKUP(Orders[[#This Row],[employeeID]],Employees[[#All],[employeeID]],Employees[[#All],[employeeName]],,0)</f>
        <v>Janet Leverling</v>
      </c>
      <c r="S516" t="str" cm="1">
        <f t="array" ref="S516">_xlfn.XLOOKUP(Orders[[#This Row],[customerID]],Customers[[#All],[customerID]],Customers[[#All],[companyName]],,0)</f>
        <v>Folk och fä HB</v>
      </c>
      <c r="T516" t="str" cm="1">
        <f t="array" ref="T516">_xlfn.XLOOKUP(Orders[[#This Row],[shipperID]],Shippers[[#All],[shipperID]],Shippers[[#All],[companyName]],,0)</f>
        <v>Speedy Express</v>
      </c>
      <c r="U516" t="str">
        <f>IF(ISBLANK(Orders[[#This Row],[shippedDate]]),"Pending","Delivered")</f>
        <v>Delivered</v>
      </c>
    </row>
    <row r="517" spans="1:21" x14ac:dyDescent="0.25">
      <c r="A517">
        <v>10763</v>
      </c>
      <c r="B517" t="s">
        <v>76</v>
      </c>
      <c r="C517">
        <v>3</v>
      </c>
      <c r="D517" s="1">
        <v>41976</v>
      </c>
      <c r="E517" s="1">
        <v>42004</v>
      </c>
      <c r="F517" s="1">
        <v>41981</v>
      </c>
      <c r="G517">
        <v>3</v>
      </c>
      <c r="H517">
        <v>37.35</v>
      </c>
      <c r="I517">
        <f>SUMIFS(order_details!$G$1:$G$2156,order_details!$A$1:$A$2156,orders!A517)</f>
        <v>616</v>
      </c>
      <c r="J517">
        <f t="shared" si="32"/>
        <v>653.35</v>
      </c>
      <c r="K517" t="str">
        <f t="shared" si="33"/>
        <v>Dec</v>
      </c>
      <c r="L517" t="str">
        <f t="shared" si="34"/>
        <v>Wed</v>
      </c>
      <c r="M517" t="str">
        <f>IF(Orders[[#This Row],[Shipping Status]]="Delivered",TEXT(F517,"mmm"),"")</f>
        <v>Dec</v>
      </c>
      <c r="N517" t="str">
        <f>IF(Orders[[#This Row],[Shipping Status]]="Delivered",TEXT(F517,"ddd"),"")</f>
        <v>Mon</v>
      </c>
      <c r="O517" s="8">
        <f>IF(Orders[[#This Row],[Shipping Status]]="Delivered",DATEDIF(D517,F517,"d"),"")</f>
        <v>5</v>
      </c>
      <c r="P517" s="8">
        <f t="shared" si="35"/>
        <v>28</v>
      </c>
      <c r="Q517" s="8">
        <f>IF(Orders[[#This Row],[Shipping Status]]="Delivered",P517-O517,"")</f>
        <v>23</v>
      </c>
      <c r="R517" t="str" cm="1">
        <f t="array" ref="R517">_xlfn.XLOOKUP(Orders[[#This Row],[employeeID]],Employees[[#All],[employeeID]],Employees[[#All],[employeeName]],,0)</f>
        <v>Janet Leverling</v>
      </c>
      <c r="S517" t="str" cm="1">
        <f t="array" ref="S517">_xlfn.XLOOKUP(Orders[[#This Row],[customerID]],Customers[[#All],[customerID]],Customers[[#All],[companyName]],,0)</f>
        <v>Folies gourmandes</v>
      </c>
      <c r="T517" t="str" cm="1">
        <f t="array" ref="T517">_xlfn.XLOOKUP(Orders[[#This Row],[shipperID]],Shippers[[#All],[shipperID]],Shippers[[#All],[companyName]],,0)</f>
        <v>Federal Shipping</v>
      </c>
      <c r="U517" t="str">
        <f>IF(ISBLANK(Orders[[#This Row],[shippedDate]]),"Pending","Delivered")</f>
        <v>Delivered</v>
      </c>
    </row>
    <row r="518" spans="1:21" x14ac:dyDescent="0.25">
      <c r="A518">
        <v>10764</v>
      </c>
      <c r="B518" t="s">
        <v>17</v>
      </c>
      <c r="C518">
        <v>6</v>
      </c>
      <c r="D518" s="1">
        <v>41976</v>
      </c>
      <c r="E518" s="1">
        <v>42004</v>
      </c>
      <c r="F518" s="1">
        <v>41981</v>
      </c>
      <c r="G518">
        <v>3</v>
      </c>
      <c r="H518">
        <v>145.44999999999999</v>
      </c>
      <c r="I518">
        <f>SUMIFS(order_details!$G$1:$G$2156,order_details!$A$1:$A$2156,orders!A518)</f>
        <v>2286</v>
      </c>
      <c r="J518">
        <f t="shared" si="32"/>
        <v>2431.4499999999998</v>
      </c>
      <c r="K518" t="str">
        <f t="shared" si="33"/>
        <v>Dec</v>
      </c>
      <c r="L518" t="str">
        <f t="shared" si="34"/>
        <v>Wed</v>
      </c>
      <c r="M518" t="str">
        <f>IF(Orders[[#This Row],[Shipping Status]]="Delivered",TEXT(F518,"mmm"),"")</f>
        <v>Dec</v>
      </c>
      <c r="N518" t="str">
        <f>IF(Orders[[#This Row],[Shipping Status]]="Delivered",TEXT(F518,"ddd"),"")</f>
        <v>Mon</v>
      </c>
      <c r="O518" s="8">
        <f>IF(Orders[[#This Row],[Shipping Status]]="Delivered",DATEDIF(D518,F518,"d"),"")</f>
        <v>5</v>
      </c>
      <c r="P518" s="8">
        <f t="shared" si="35"/>
        <v>28</v>
      </c>
      <c r="Q518" s="8">
        <f>IF(Orders[[#This Row],[Shipping Status]]="Delivered",P518-O518,"")</f>
        <v>23</v>
      </c>
      <c r="R518" t="str" cm="1">
        <f t="array" ref="R518">_xlfn.XLOOKUP(Orders[[#This Row],[employeeID]],Employees[[#All],[employeeID]],Employees[[#All],[employeeName]],,0)</f>
        <v>Michael Suyama</v>
      </c>
      <c r="S518" t="str" cm="1">
        <f t="array" ref="S518">_xlfn.XLOOKUP(Orders[[#This Row],[customerID]],Customers[[#All],[customerID]],Customers[[#All],[companyName]],,0)</f>
        <v>Ernst Handel</v>
      </c>
      <c r="T518" t="str" cm="1">
        <f t="array" ref="T518">_xlfn.XLOOKUP(Orders[[#This Row],[shipperID]],Shippers[[#All],[shipperID]],Shippers[[#All],[companyName]],,0)</f>
        <v>Federal Shipping</v>
      </c>
      <c r="U518" t="str">
        <f>IF(ISBLANK(Orders[[#This Row],[shippedDate]]),"Pending","Delivered")</f>
        <v>Delivered</v>
      </c>
    </row>
    <row r="519" spans="1:21" x14ac:dyDescent="0.25">
      <c r="A519">
        <v>10765</v>
      </c>
      <c r="B519" t="s">
        <v>29</v>
      </c>
      <c r="C519">
        <v>3</v>
      </c>
      <c r="D519" s="1">
        <v>41977</v>
      </c>
      <c r="E519" s="1">
        <v>42005</v>
      </c>
      <c r="F519" s="1">
        <v>41982</v>
      </c>
      <c r="G519">
        <v>3</v>
      </c>
      <c r="H519">
        <v>42.74</v>
      </c>
      <c r="I519">
        <f>SUMIFS(order_details!$G$1:$G$2156,order_details!$A$1:$A$2156,orders!A519)</f>
        <v>1515.6000000000001</v>
      </c>
      <c r="J519">
        <f t="shared" si="32"/>
        <v>1558.3400000000001</v>
      </c>
      <c r="K519" t="str">
        <f t="shared" si="33"/>
        <v>Dec</v>
      </c>
      <c r="L519" t="str">
        <f t="shared" si="34"/>
        <v>Thu</v>
      </c>
      <c r="M519" t="str">
        <f>IF(Orders[[#This Row],[Shipping Status]]="Delivered",TEXT(F519,"mmm"),"")</f>
        <v>Dec</v>
      </c>
      <c r="N519" t="str">
        <f>IF(Orders[[#This Row],[Shipping Status]]="Delivered",TEXT(F519,"ddd"),"")</f>
        <v>Tue</v>
      </c>
      <c r="O519" s="8">
        <f>IF(Orders[[#This Row],[Shipping Status]]="Delivered",DATEDIF(D519,F519,"d"),"")</f>
        <v>5</v>
      </c>
      <c r="P519" s="8">
        <f t="shared" si="35"/>
        <v>28</v>
      </c>
      <c r="Q519" s="8">
        <f>IF(Orders[[#This Row],[Shipping Status]]="Delivered",P519-O519,"")</f>
        <v>23</v>
      </c>
      <c r="R519" t="str" cm="1">
        <f t="array" ref="R519">_xlfn.XLOOKUP(Orders[[#This Row],[employeeID]],Employees[[#All],[employeeID]],Employees[[#All],[employeeName]],,0)</f>
        <v>Janet Leverling</v>
      </c>
      <c r="S519" t="str" cm="1">
        <f t="array" ref="S519">_xlfn.XLOOKUP(Orders[[#This Row],[customerID]],Customers[[#All],[customerID]],Customers[[#All],[companyName]],,0)</f>
        <v>QUICK-Stop</v>
      </c>
      <c r="T519" t="str" cm="1">
        <f t="array" ref="T519">_xlfn.XLOOKUP(Orders[[#This Row],[shipperID]],Shippers[[#All],[shipperID]],Shippers[[#All],[companyName]],,0)</f>
        <v>Federal Shipping</v>
      </c>
      <c r="U519" t="str">
        <f>IF(ISBLANK(Orders[[#This Row],[shippedDate]]),"Pending","Delivered")</f>
        <v>Delivered</v>
      </c>
    </row>
    <row r="520" spans="1:21" x14ac:dyDescent="0.25">
      <c r="A520">
        <v>10766</v>
      </c>
      <c r="B520" t="s">
        <v>19</v>
      </c>
      <c r="C520">
        <v>4</v>
      </c>
      <c r="D520" s="1">
        <v>41978</v>
      </c>
      <c r="E520" s="1">
        <v>42006</v>
      </c>
      <c r="F520" s="1">
        <v>41982</v>
      </c>
      <c r="G520">
        <v>1</v>
      </c>
      <c r="H520">
        <v>157.55000000000001</v>
      </c>
      <c r="I520">
        <f>SUMIFS(order_details!$G$1:$G$2156,order_details!$A$1:$A$2156,orders!A520)</f>
        <v>2310</v>
      </c>
      <c r="J520">
        <f t="shared" si="32"/>
        <v>2467.5500000000002</v>
      </c>
      <c r="K520" t="str">
        <f t="shared" si="33"/>
        <v>Dec</v>
      </c>
      <c r="L520" t="str">
        <f t="shared" si="34"/>
        <v>Fri</v>
      </c>
      <c r="M520" t="str">
        <f>IF(Orders[[#This Row],[Shipping Status]]="Delivered",TEXT(F520,"mmm"),"")</f>
        <v>Dec</v>
      </c>
      <c r="N520" t="str">
        <f>IF(Orders[[#This Row],[Shipping Status]]="Delivered",TEXT(F520,"ddd"),"")</f>
        <v>Tue</v>
      </c>
      <c r="O520" s="8">
        <f>IF(Orders[[#This Row],[Shipping Status]]="Delivered",DATEDIF(D520,F520,"d"),"")</f>
        <v>4</v>
      </c>
      <c r="P520" s="8">
        <f t="shared" si="35"/>
        <v>28</v>
      </c>
      <c r="Q520" s="8">
        <f>IF(Orders[[#This Row],[Shipping Status]]="Delivered",P520-O520,"")</f>
        <v>24</v>
      </c>
      <c r="R520" t="str" cm="1">
        <f t="array" ref="R520">_xlfn.XLOOKUP(Orders[[#This Row],[employeeID]],Employees[[#All],[employeeID]],Employees[[#All],[employeeName]],,0)</f>
        <v>Margaret Peacock</v>
      </c>
      <c r="S520" t="str" cm="1">
        <f t="array" ref="S520">_xlfn.XLOOKUP(Orders[[#This Row],[customerID]],Customers[[#All],[customerID]],Customers[[#All],[companyName]],,0)</f>
        <v>Ottilies Käseladen</v>
      </c>
      <c r="T520" t="str" cm="1">
        <f t="array" ref="T520">_xlfn.XLOOKUP(Orders[[#This Row],[shipperID]],Shippers[[#All],[shipperID]],Shippers[[#All],[companyName]],,0)</f>
        <v>Speedy Express</v>
      </c>
      <c r="U520" t="str">
        <f>IF(ISBLANK(Orders[[#This Row],[shippedDate]]),"Pending","Delivered")</f>
        <v>Delivered</v>
      </c>
    </row>
    <row r="521" spans="1:21" x14ac:dyDescent="0.25">
      <c r="A521">
        <v>10767</v>
      </c>
      <c r="B521" t="s">
        <v>12</v>
      </c>
      <c r="C521">
        <v>4</v>
      </c>
      <c r="D521" s="1">
        <v>41978</v>
      </c>
      <c r="E521" s="1">
        <v>42006</v>
      </c>
      <c r="F521" s="1">
        <v>41988</v>
      </c>
      <c r="G521">
        <v>3</v>
      </c>
      <c r="H521">
        <v>1.59</v>
      </c>
      <c r="I521">
        <f>SUMIFS(order_details!$G$1:$G$2156,order_details!$A$1:$A$2156,orders!A521)</f>
        <v>28</v>
      </c>
      <c r="J521">
        <f t="shared" si="32"/>
        <v>29.59</v>
      </c>
      <c r="K521" t="str">
        <f t="shared" si="33"/>
        <v>Dec</v>
      </c>
      <c r="L521" t="str">
        <f t="shared" si="34"/>
        <v>Fri</v>
      </c>
      <c r="M521" t="str">
        <f>IF(Orders[[#This Row],[Shipping Status]]="Delivered",TEXT(F521,"mmm"),"")</f>
        <v>Dec</v>
      </c>
      <c r="N521" t="str">
        <f>IF(Orders[[#This Row],[Shipping Status]]="Delivered",TEXT(F521,"ddd"),"")</f>
        <v>Mon</v>
      </c>
      <c r="O521" s="8">
        <f>IF(Orders[[#This Row],[Shipping Status]]="Delivered",DATEDIF(D521,F521,"d"),"")</f>
        <v>10</v>
      </c>
      <c r="P521" s="8">
        <f t="shared" si="35"/>
        <v>28</v>
      </c>
      <c r="Q521" s="8">
        <f>IF(Orders[[#This Row],[Shipping Status]]="Delivered",P521-O521,"")</f>
        <v>18</v>
      </c>
      <c r="R521" t="str" cm="1">
        <f t="array" ref="R521">_xlfn.XLOOKUP(Orders[[#This Row],[employeeID]],Employees[[#All],[employeeID]],Employees[[#All],[employeeName]],,0)</f>
        <v>Margaret Peacock</v>
      </c>
      <c r="S521" t="str" cm="1">
        <f t="array" ref="S521">_xlfn.XLOOKUP(Orders[[#This Row],[customerID]],Customers[[#All],[customerID]],Customers[[#All],[companyName]],,0)</f>
        <v>Suprêmes délices</v>
      </c>
      <c r="T521" t="str" cm="1">
        <f t="array" ref="T521">_xlfn.XLOOKUP(Orders[[#This Row],[shipperID]],Shippers[[#All],[shipperID]],Shippers[[#All],[companyName]],,0)</f>
        <v>Federal Shipping</v>
      </c>
      <c r="U521" t="str">
        <f>IF(ISBLANK(Orders[[#This Row],[shippedDate]]),"Pending","Delivered")</f>
        <v>Delivered</v>
      </c>
    </row>
    <row r="522" spans="1:21" x14ac:dyDescent="0.25">
      <c r="A522">
        <v>10768</v>
      </c>
      <c r="B522" t="s">
        <v>63</v>
      </c>
      <c r="C522">
        <v>3</v>
      </c>
      <c r="D522" s="1">
        <v>41981</v>
      </c>
      <c r="E522" s="1">
        <v>42009</v>
      </c>
      <c r="F522" s="1">
        <v>41988</v>
      </c>
      <c r="G522">
        <v>2</v>
      </c>
      <c r="H522">
        <v>146.32</v>
      </c>
      <c r="I522">
        <f>SUMIFS(order_details!$G$1:$G$2156,order_details!$A$1:$A$2156,orders!A522)</f>
        <v>1477</v>
      </c>
      <c r="J522">
        <f t="shared" si="32"/>
        <v>1623.32</v>
      </c>
      <c r="K522" t="str">
        <f t="shared" si="33"/>
        <v>Dec</v>
      </c>
      <c r="L522" t="str">
        <f t="shared" si="34"/>
        <v>Mon</v>
      </c>
      <c r="M522" t="str">
        <f>IF(Orders[[#This Row],[Shipping Status]]="Delivered",TEXT(F522,"mmm"),"")</f>
        <v>Dec</v>
      </c>
      <c r="N522" t="str">
        <f>IF(Orders[[#This Row],[Shipping Status]]="Delivered",TEXT(F522,"ddd"),"")</f>
        <v>Mon</v>
      </c>
      <c r="O522" s="8">
        <f>IF(Orders[[#This Row],[Shipping Status]]="Delivered",DATEDIF(D522,F522,"d"),"")</f>
        <v>7</v>
      </c>
      <c r="P522" s="8">
        <f t="shared" si="35"/>
        <v>28</v>
      </c>
      <c r="Q522" s="8">
        <f>IF(Orders[[#This Row],[Shipping Status]]="Delivered",P522-O522,"")</f>
        <v>21</v>
      </c>
      <c r="R522" t="str" cm="1">
        <f t="array" ref="R522">_xlfn.XLOOKUP(Orders[[#This Row],[employeeID]],Employees[[#All],[employeeID]],Employees[[#All],[employeeName]],,0)</f>
        <v>Janet Leverling</v>
      </c>
      <c r="S522" t="str" cm="1">
        <f t="array" ref="S522">_xlfn.XLOOKUP(Orders[[#This Row],[customerID]],Customers[[#All],[customerID]],Customers[[#All],[companyName]],,0)</f>
        <v>Around the Horn</v>
      </c>
      <c r="T522" t="str" cm="1">
        <f t="array" ref="T522">_xlfn.XLOOKUP(Orders[[#This Row],[shipperID]],Shippers[[#All],[shipperID]],Shippers[[#All],[companyName]],,0)</f>
        <v>United Package</v>
      </c>
      <c r="U522" t="str">
        <f>IF(ISBLANK(Orders[[#This Row],[shippedDate]]),"Pending","Delivered")</f>
        <v>Delivered</v>
      </c>
    </row>
    <row r="523" spans="1:21" x14ac:dyDescent="0.25">
      <c r="A523">
        <v>10769</v>
      </c>
      <c r="B523" t="s">
        <v>69</v>
      </c>
      <c r="C523">
        <v>3</v>
      </c>
      <c r="D523" s="1">
        <v>41981</v>
      </c>
      <c r="E523" s="1">
        <v>42009</v>
      </c>
      <c r="F523" s="1">
        <v>41985</v>
      </c>
      <c r="G523">
        <v>1</v>
      </c>
      <c r="H523">
        <v>65.06</v>
      </c>
      <c r="I523">
        <f>SUMIFS(order_details!$G$1:$G$2156,order_details!$A$1:$A$2156,orders!A523)</f>
        <v>1684.2750000000001</v>
      </c>
      <c r="J523">
        <f t="shared" si="32"/>
        <v>1749.335</v>
      </c>
      <c r="K523" t="str">
        <f t="shared" si="33"/>
        <v>Dec</v>
      </c>
      <c r="L523" t="str">
        <f t="shared" si="34"/>
        <v>Mon</v>
      </c>
      <c r="M523" t="str">
        <f>IF(Orders[[#This Row],[Shipping Status]]="Delivered",TEXT(F523,"mmm"),"")</f>
        <v>Dec</v>
      </c>
      <c r="N523" t="str">
        <f>IF(Orders[[#This Row],[Shipping Status]]="Delivered",TEXT(F523,"ddd"),"")</f>
        <v>Fri</v>
      </c>
      <c r="O523" s="8">
        <f>IF(Orders[[#This Row],[Shipping Status]]="Delivered",DATEDIF(D523,F523,"d"),"")</f>
        <v>4</v>
      </c>
      <c r="P523" s="8">
        <f t="shared" si="35"/>
        <v>28</v>
      </c>
      <c r="Q523" s="8">
        <f>IF(Orders[[#This Row],[Shipping Status]]="Delivered",P523-O523,"")</f>
        <v>24</v>
      </c>
      <c r="R523" t="str" cm="1">
        <f t="array" ref="R523">_xlfn.XLOOKUP(Orders[[#This Row],[employeeID]],Employees[[#All],[employeeID]],Employees[[#All],[employeeName]],,0)</f>
        <v>Janet Leverling</v>
      </c>
      <c r="S523" t="str" cm="1">
        <f t="array" ref="S523">_xlfn.XLOOKUP(Orders[[#This Row],[customerID]],Customers[[#All],[customerID]],Customers[[#All],[companyName]],,0)</f>
        <v>Vaffeljernet</v>
      </c>
      <c r="T523" t="str" cm="1">
        <f t="array" ref="T523">_xlfn.XLOOKUP(Orders[[#This Row],[shipperID]],Shippers[[#All],[shipperID]],Shippers[[#All],[companyName]],,0)</f>
        <v>Speedy Express</v>
      </c>
      <c r="U523" t="str">
        <f>IF(ISBLANK(Orders[[#This Row],[shippedDate]]),"Pending","Delivered")</f>
        <v>Delivered</v>
      </c>
    </row>
    <row r="524" spans="1:21" x14ac:dyDescent="0.25">
      <c r="A524">
        <v>10770</v>
      </c>
      <c r="B524" t="s">
        <v>10</v>
      </c>
      <c r="C524">
        <v>8</v>
      </c>
      <c r="D524" s="1">
        <v>41982</v>
      </c>
      <c r="E524" s="1">
        <v>42010</v>
      </c>
      <c r="F524" s="1">
        <v>41990</v>
      </c>
      <c r="G524">
        <v>3</v>
      </c>
      <c r="H524">
        <v>5.32</v>
      </c>
      <c r="I524">
        <f>SUMIFS(order_details!$G$1:$G$2156,order_details!$A$1:$A$2156,orders!A524)</f>
        <v>236.25</v>
      </c>
      <c r="J524">
        <f t="shared" si="32"/>
        <v>241.57</v>
      </c>
      <c r="K524" t="str">
        <f t="shared" si="33"/>
        <v>Dec</v>
      </c>
      <c r="L524" t="str">
        <f t="shared" si="34"/>
        <v>Tue</v>
      </c>
      <c r="M524" t="str">
        <f>IF(Orders[[#This Row],[Shipping Status]]="Delivered",TEXT(F524,"mmm"),"")</f>
        <v>Dec</v>
      </c>
      <c r="N524" t="str">
        <f>IF(Orders[[#This Row],[Shipping Status]]="Delivered",TEXT(F524,"ddd"),"")</f>
        <v>Wed</v>
      </c>
      <c r="O524" s="8">
        <f>IF(Orders[[#This Row],[Shipping Status]]="Delivered",DATEDIF(D524,F524,"d"),"")</f>
        <v>8</v>
      </c>
      <c r="P524" s="8">
        <f t="shared" si="35"/>
        <v>28</v>
      </c>
      <c r="Q524" s="8">
        <f>IF(Orders[[#This Row],[Shipping Status]]="Delivered",P524-O524,"")</f>
        <v>20</v>
      </c>
      <c r="R524" t="str" cm="1">
        <f t="array" ref="R524">_xlfn.XLOOKUP(Orders[[#This Row],[employeeID]],Employees[[#All],[employeeID]],Employees[[#All],[employeeName]],,0)</f>
        <v>Laura Callahan</v>
      </c>
      <c r="S524" t="str" cm="1">
        <f t="array" ref="S524">_xlfn.XLOOKUP(Orders[[#This Row],[customerID]],Customers[[#All],[customerID]],Customers[[#All],[companyName]],,0)</f>
        <v>Hanari Carnes</v>
      </c>
      <c r="T524" t="str" cm="1">
        <f t="array" ref="T524">_xlfn.XLOOKUP(Orders[[#This Row],[shipperID]],Shippers[[#All],[shipperID]],Shippers[[#All],[companyName]],,0)</f>
        <v>Federal Shipping</v>
      </c>
      <c r="U524" t="str">
        <f>IF(ISBLANK(Orders[[#This Row],[shippedDate]]),"Pending","Delivered")</f>
        <v>Delivered</v>
      </c>
    </row>
    <row r="525" spans="1:21" x14ac:dyDescent="0.25">
      <c r="A525">
        <v>10771</v>
      </c>
      <c r="B525" t="s">
        <v>17</v>
      </c>
      <c r="C525">
        <v>9</v>
      </c>
      <c r="D525" s="1">
        <v>41983</v>
      </c>
      <c r="E525" s="1">
        <v>42011</v>
      </c>
      <c r="F525" s="1">
        <v>42006</v>
      </c>
      <c r="G525">
        <v>2</v>
      </c>
      <c r="H525">
        <v>11.19</v>
      </c>
      <c r="I525">
        <f>SUMIFS(order_details!$G$1:$G$2156,order_details!$A$1:$A$2156,orders!A525)</f>
        <v>344</v>
      </c>
      <c r="J525">
        <f t="shared" si="32"/>
        <v>355.19</v>
      </c>
      <c r="K525" t="str">
        <f t="shared" si="33"/>
        <v>Dec</v>
      </c>
      <c r="L525" t="str">
        <f t="shared" si="34"/>
        <v>Wed</v>
      </c>
      <c r="M525" t="str">
        <f>IF(Orders[[#This Row],[Shipping Status]]="Delivered",TEXT(F525,"mmm"),"")</f>
        <v>Jan</v>
      </c>
      <c r="N525" t="str">
        <f>IF(Orders[[#This Row],[Shipping Status]]="Delivered",TEXT(F525,"ddd"),"")</f>
        <v>Fri</v>
      </c>
      <c r="O525" s="8">
        <f>IF(Orders[[#This Row],[Shipping Status]]="Delivered",DATEDIF(D525,F525,"d"),"")</f>
        <v>23</v>
      </c>
      <c r="P525" s="8">
        <f t="shared" si="35"/>
        <v>28</v>
      </c>
      <c r="Q525" s="8">
        <f>IF(Orders[[#This Row],[Shipping Status]]="Delivered",P525-O525,"")</f>
        <v>5</v>
      </c>
      <c r="R525" t="str" cm="1">
        <f t="array" ref="R525">_xlfn.XLOOKUP(Orders[[#This Row],[employeeID]],Employees[[#All],[employeeID]],Employees[[#All],[employeeName]],,0)</f>
        <v>Anne Dodsworth</v>
      </c>
      <c r="S525" t="str" cm="1">
        <f t="array" ref="S525">_xlfn.XLOOKUP(Orders[[#This Row],[customerID]],Customers[[#All],[customerID]],Customers[[#All],[companyName]],,0)</f>
        <v>Ernst Handel</v>
      </c>
      <c r="T525" t="str" cm="1">
        <f t="array" ref="T525">_xlfn.XLOOKUP(Orders[[#This Row],[shipperID]],Shippers[[#All],[shipperID]],Shippers[[#All],[companyName]],,0)</f>
        <v>United Package</v>
      </c>
      <c r="U525" t="str">
        <f>IF(ISBLANK(Orders[[#This Row],[shippedDate]]),"Pending","Delivered")</f>
        <v>Delivered</v>
      </c>
    </row>
    <row r="526" spans="1:21" x14ac:dyDescent="0.25">
      <c r="A526">
        <v>10772</v>
      </c>
      <c r="B526" t="s">
        <v>34</v>
      </c>
      <c r="C526">
        <v>3</v>
      </c>
      <c r="D526" s="1">
        <v>41983</v>
      </c>
      <c r="E526" s="1">
        <v>42011</v>
      </c>
      <c r="F526" s="1">
        <v>41992</v>
      </c>
      <c r="G526">
        <v>2</v>
      </c>
      <c r="H526">
        <v>91.28</v>
      </c>
      <c r="I526">
        <f>SUMIFS(order_details!$G$1:$G$2156,order_details!$A$1:$A$2156,orders!A526)</f>
        <v>3603.2200000000003</v>
      </c>
      <c r="J526">
        <f t="shared" si="32"/>
        <v>3694.5000000000005</v>
      </c>
      <c r="K526" t="str">
        <f t="shared" si="33"/>
        <v>Dec</v>
      </c>
      <c r="L526" t="str">
        <f t="shared" si="34"/>
        <v>Wed</v>
      </c>
      <c r="M526" t="str">
        <f>IF(Orders[[#This Row],[Shipping Status]]="Delivered",TEXT(F526,"mmm"),"")</f>
        <v>Dec</v>
      </c>
      <c r="N526" t="str">
        <f>IF(Orders[[#This Row],[Shipping Status]]="Delivered",TEXT(F526,"ddd"),"")</f>
        <v>Fri</v>
      </c>
      <c r="O526" s="8">
        <f>IF(Orders[[#This Row],[Shipping Status]]="Delivered",DATEDIF(D526,F526,"d"),"")</f>
        <v>9</v>
      </c>
      <c r="P526" s="8">
        <f t="shared" si="35"/>
        <v>28</v>
      </c>
      <c r="Q526" s="8">
        <f>IF(Orders[[#This Row],[Shipping Status]]="Delivered",P526-O526,"")</f>
        <v>19</v>
      </c>
      <c r="R526" t="str" cm="1">
        <f t="array" ref="R526">_xlfn.XLOOKUP(Orders[[#This Row],[employeeID]],Employees[[#All],[employeeID]],Employees[[#All],[employeeName]],,0)</f>
        <v>Janet Leverling</v>
      </c>
      <c r="S526" t="str" cm="1">
        <f t="array" ref="S526">_xlfn.XLOOKUP(Orders[[#This Row],[customerID]],Customers[[#All],[customerID]],Customers[[#All],[companyName]],,0)</f>
        <v>Lehmanns Marktstand</v>
      </c>
      <c r="T526" t="str" cm="1">
        <f t="array" ref="T526">_xlfn.XLOOKUP(Orders[[#This Row],[shipperID]],Shippers[[#All],[shipperID]],Shippers[[#All],[companyName]],,0)</f>
        <v>United Package</v>
      </c>
      <c r="U526" t="str">
        <f>IF(ISBLANK(Orders[[#This Row],[shippedDate]]),"Pending","Delivered")</f>
        <v>Delivered</v>
      </c>
    </row>
    <row r="527" spans="1:21" x14ac:dyDescent="0.25">
      <c r="A527">
        <v>10773</v>
      </c>
      <c r="B527" t="s">
        <v>17</v>
      </c>
      <c r="C527">
        <v>1</v>
      </c>
      <c r="D527" s="1">
        <v>41984</v>
      </c>
      <c r="E527" s="1">
        <v>42012</v>
      </c>
      <c r="F527" s="1">
        <v>41989</v>
      </c>
      <c r="G527">
        <v>3</v>
      </c>
      <c r="H527">
        <v>96.43</v>
      </c>
      <c r="I527">
        <f>SUMIFS(order_details!$G$1:$G$2156,order_details!$A$1:$A$2156,orders!A527)</f>
        <v>2030.4</v>
      </c>
      <c r="J527">
        <f t="shared" si="32"/>
        <v>2126.83</v>
      </c>
      <c r="K527" t="str">
        <f t="shared" si="33"/>
        <v>Dec</v>
      </c>
      <c r="L527" t="str">
        <f t="shared" si="34"/>
        <v>Thu</v>
      </c>
      <c r="M527" t="str">
        <f>IF(Orders[[#This Row],[Shipping Status]]="Delivered",TEXT(F527,"mmm"),"")</f>
        <v>Dec</v>
      </c>
      <c r="N527" t="str">
        <f>IF(Orders[[#This Row],[Shipping Status]]="Delivered",TEXT(F527,"ddd"),"")</f>
        <v>Tue</v>
      </c>
      <c r="O527" s="8">
        <f>IF(Orders[[#This Row],[Shipping Status]]="Delivered",DATEDIF(D527,F527,"d"),"")</f>
        <v>5</v>
      </c>
      <c r="P527" s="8">
        <f t="shared" si="35"/>
        <v>28</v>
      </c>
      <c r="Q527" s="8">
        <f>IF(Orders[[#This Row],[Shipping Status]]="Delivered",P527-O527,"")</f>
        <v>23</v>
      </c>
      <c r="R527" t="str" cm="1">
        <f t="array" ref="R527">_xlfn.XLOOKUP(Orders[[#This Row],[employeeID]],Employees[[#All],[employeeID]],Employees[[#All],[employeeName]],,0)</f>
        <v>Nancy Davolio</v>
      </c>
      <c r="S527" t="str" cm="1">
        <f t="array" ref="S527">_xlfn.XLOOKUP(Orders[[#This Row],[customerID]],Customers[[#All],[customerID]],Customers[[#All],[companyName]],,0)</f>
        <v>Ernst Handel</v>
      </c>
      <c r="T527" t="str" cm="1">
        <f t="array" ref="T527">_xlfn.XLOOKUP(Orders[[#This Row],[shipperID]],Shippers[[#All],[shipperID]],Shippers[[#All],[companyName]],,0)</f>
        <v>Federal Shipping</v>
      </c>
      <c r="U527" t="str">
        <f>IF(ISBLANK(Orders[[#This Row],[shippedDate]]),"Pending","Delivered")</f>
        <v>Delivered</v>
      </c>
    </row>
    <row r="528" spans="1:21" x14ac:dyDescent="0.25">
      <c r="A528">
        <v>10774</v>
      </c>
      <c r="B528" t="s">
        <v>22</v>
      </c>
      <c r="C528">
        <v>4</v>
      </c>
      <c r="D528" s="1">
        <v>41984</v>
      </c>
      <c r="E528" s="1">
        <v>41998</v>
      </c>
      <c r="F528" s="1">
        <v>41985</v>
      </c>
      <c r="G528">
        <v>1</v>
      </c>
      <c r="H528">
        <v>48.2</v>
      </c>
      <c r="I528">
        <f>SUMIFS(order_details!$G$1:$G$2156,order_details!$A$1:$A$2156,orders!A528)</f>
        <v>868.75</v>
      </c>
      <c r="J528">
        <f t="shared" si="32"/>
        <v>916.95</v>
      </c>
      <c r="K528" t="str">
        <f t="shared" si="33"/>
        <v>Dec</v>
      </c>
      <c r="L528" t="str">
        <f t="shared" si="34"/>
        <v>Thu</v>
      </c>
      <c r="M528" t="str">
        <f>IF(Orders[[#This Row],[Shipping Status]]="Delivered",TEXT(F528,"mmm"),"")</f>
        <v>Dec</v>
      </c>
      <c r="N528" t="str">
        <f>IF(Orders[[#This Row],[Shipping Status]]="Delivered",TEXT(F528,"ddd"),"")</f>
        <v>Fri</v>
      </c>
      <c r="O528" s="8">
        <f>IF(Orders[[#This Row],[Shipping Status]]="Delivered",DATEDIF(D528,F528,"d"),"")</f>
        <v>1</v>
      </c>
      <c r="P528" s="8">
        <f t="shared" si="35"/>
        <v>14</v>
      </c>
      <c r="Q528" s="8">
        <f>IF(Orders[[#This Row],[Shipping Status]]="Delivered",P528-O528,"")</f>
        <v>13</v>
      </c>
      <c r="R528" t="str" cm="1">
        <f t="array" ref="R528">_xlfn.XLOOKUP(Orders[[#This Row],[employeeID]],Employees[[#All],[employeeID]],Employees[[#All],[employeeName]],,0)</f>
        <v>Margaret Peacock</v>
      </c>
      <c r="S528" t="str" cm="1">
        <f t="array" ref="S528">_xlfn.XLOOKUP(Orders[[#This Row],[customerID]],Customers[[#All],[customerID]],Customers[[#All],[companyName]],,0)</f>
        <v>Folk och fä HB</v>
      </c>
      <c r="T528" t="str" cm="1">
        <f t="array" ref="T528">_xlfn.XLOOKUP(Orders[[#This Row],[shipperID]],Shippers[[#All],[shipperID]],Shippers[[#All],[companyName]],,0)</f>
        <v>Speedy Express</v>
      </c>
      <c r="U528" t="str">
        <f>IF(ISBLANK(Orders[[#This Row],[shippedDate]]),"Pending","Delivered")</f>
        <v>Delivered</v>
      </c>
    </row>
    <row r="529" spans="1:21" x14ac:dyDescent="0.25">
      <c r="A529">
        <v>10775</v>
      </c>
      <c r="B529" t="s">
        <v>92</v>
      </c>
      <c r="C529">
        <v>7</v>
      </c>
      <c r="D529" s="1">
        <v>41985</v>
      </c>
      <c r="E529" s="1">
        <v>42013</v>
      </c>
      <c r="F529" s="1">
        <v>41999</v>
      </c>
      <c r="G529">
        <v>1</v>
      </c>
      <c r="H529">
        <v>20.25</v>
      </c>
      <c r="I529">
        <f>SUMIFS(order_details!$G$1:$G$2156,order_details!$A$1:$A$2156,orders!A529)</f>
        <v>228</v>
      </c>
      <c r="J529">
        <f t="shared" si="32"/>
        <v>248.25</v>
      </c>
      <c r="K529" t="str">
        <f t="shared" si="33"/>
        <v>Dec</v>
      </c>
      <c r="L529" t="str">
        <f t="shared" si="34"/>
        <v>Fri</v>
      </c>
      <c r="M529" t="str">
        <f>IF(Orders[[#This Row],[Shipping Status]]="Delivered",TEXT(F529,"mmm"),"")</f>
        <v>Dec</v>
      </c>
      <c r="N529" t="str">
        <f>IF(Orders[[#This Row],[Shipping Status]]="Delivered",TEXT(F529,"ddd"),"")</f>
        <v>Fri</v>
      </c>
      <c r="O529" s="8">
        <f>IF(Orders[[#This Row],[Shipping Status]]="Delivered",DATEDIF(D529,F529,"d"),"")</f>
        <v>14</v>
      </c>
      <c r="P529" s="8">
        <f t="shared" si="35"/>
        <v>28</v>
      </c>
      <c r="Q529" s="8">
        <f>IF(Orders[[#This Row],[Shipping Status]]="Delivered",P529-O529,"")</f>
        <v>14</v>
      </c>
      <c r="R529" t="str" cm="1">
        <f t="array" ref="R529">_xlfn.XLOOKUP(Orders[[#This Row],[employeeID]],Employees[[#All],[employeeID]],Employees[[#All],[employeeName]],,0)</f>
        <v>Robert King</v>
      </c>
      <c r="S529" t="str" cm="1">
        <f t="array" ref="S529">_xlfn.XLOOKUP(Orders[[#This Row],[customerID]],Customers[[#All],[customerID]],Customers[[#All],[companyName]],,0)</f>
        <v>The Cracker Box</v>
      </c>
      <c r="T529" t="str" cm="1">
        <f t="array" ref="T529">_xlfn.XLOOKUP(Orders[[#This Row],[shipperID]],Shippers[[#All],[shipperID]],Shippers[[#All],[companyName]],,0)</f>
        <v>Speedy Express</v>
      </c>
      <c r="U529" t="str">
        <f>IF(ISBLANK(Orders[[#This Row],[shippedDate]]),"Pending","Delivered")</f>
        <v>Delivered</v>
      </c>
    </row>
    <row r="530" spans="1:21" x14ac:dyDescent="0.25">
      <c r="A530">
        <v>10776</v>
      </c>
      <c r="B530" t="s">
        <v>17</v>
      </c>
      <c r="C530">
        <v>1</v>
      </c>
      <c r="D530" s="1">
        <v>41988</v>
      </c>
      <c r="E530" s="1">
        <v>42016</v>
      </c>
      <c r="F530" s="1">
        <v>41991</v>
      </c>
      <c r="G530">
        <v>3</v>
      </c>
      <c r="H530">
        <v>351.53</v>
      </c>
      <c r="I530">
        <f>SUMIFS(order_details!$G$1:$G$2156,order_details!$A$1:$A$2156,orders!A530)</f>
        <v>6635.2749999999996</v>
      </c>
      <c r="J530">
        <f t="shared" si="32"/>
        <v>6986.8049999999994</v>
      </c>
      <c r="K530" t="str">
        <f t="shared" si="33"/>
        <v>Dec</v>
      </c>
      <c r="L530" t="str">
        <f t="shared" si="34"/>
        <v>Mon</v>
      </c>
      <c r="M530" t="str">
        <f>IF(Orders[[#This Row],[Shipping Status]]="Delivered",TEXT(F530,"mmm"),"")</f>
        <v>Dec</v>
      </c>
      <c r="N530" t="str">
        <f>IF(Orders[[#This Row],[Shipping Status]]="Delivered",TEXT(F530,"ddd"),"")</f>
        <v>Thu</v>
      </c>
      <c r="O530" s="8">
        <f>IF(Orders[[#This Row],[Shipping Status]]="Delivered",DATEDIF(D530,F530,"d"),"")</f>
        <v>3</v>
      </c>
      <c r="P530" s="8">
        <f t="shared" si="35"/>
        <v>28</v>
      </c>
      <c r="Q530" s="8">
        <f>IF(Orders[[#This Row],[Shipping Status]]="Delivered",P530-O530,"")</f>
        <v>25</v>
      </c>
      <c r="R530" t="str" cm="1">
        <f t="array" ref="R530">_xlfn.XLOOKUP(Orders[[#This Row],[employeeID]],Employees[[#All],[employeeID]],Employees[[#All],[employeeName]],,0)</f>
        <v>Nancy Davolio</v>
      </c>
      <c r="S530" t="str" cm="1">
        <f t="array" ref="S530">_xlfn.XLOOKUP(Orders[[#This Row],[customerID]],Customers[[#All],[customerID]],Customers[[#All],[companyName]],,0)</f>
        <v>Ernst Handel</v>
      </c>
      <c r="T530" t="str" cm="1">
        <f t="array" ref="T530">_xlfn.XLOOKUP(Orders[[#This Row],[shipperID]],Shippers[[#All],[shipperID]],Shippers[[#All],[companyName]],,0)</f>
        <v>Federal Shipping</v>
      </c>
      <c r="U530" t="str">
        <f>IF(ISBLANK(Orders[[#This Row],[shippedDate]]),"Pending","Delivered")</f>
        <v>Delivered</v>
      </c>
    </row>
    <row r="531" spans="1:21" x14ac:dyDescent="0.25">
      <c r="A531">
        <v>10777</v>
      </c>
      <c r="B531" t="s">
        <v>79</v>
      </c>
      <c r="C531">
        <v>7</v>
      </c>
      <c r="D531" s="1">
        <v>41988</v>
      </c>
      <c r="E531" s="1">
        <v>42002</v>
      </c>
      <c r="F531" s="1">
        <v>42025</v>
      </c>
      <c r="G531">
        <v>2</v>
      </c>
      <c r="H531">
        <v>3.01</v>
      </c>
      <c r="I531">
        <f>SUMIFS(order_details!$G$1:$G$2156,order_details!$A$1:$A$2156,orders!A531)</f>
        <v>224</v>
      </c>
      <c r="J531">
        <f t="shared" si="32"/>
        <v>227.01</v>
      </c>
      <c r="K531" t="str">
        <f t="shared" si="33"/>
        <v>Dec</v>
      </c>
      <c r="L531" t="str">
        <f t="shared" si="34"/>
        <v>Mon</v>
      </c>
      <c r="M531" t="str">
        <f>IF(Orders[[#This Row],[Shipping Status]]="Delivered",TEXT(F531,"mmm"),"")</f>
        <v>Jan</v>
      </c>
      <c r="N531" t="str">
        <f>IF(Orders[[#This Row],[Shipping Status]]="Delivered",TEXT(F531,"ddd"),"")</f>
        <v>Wed</v>
      </c>
      <c r="O531" s="8">
        <f>IF(Orders[[#This Row],[Shipping Status]]="Delivered",DATEDIF(D531,F531,"d"),"")</f>
        <v>37</v>
      </c>
      <c r="P531" s="8">
        <f t="shared" si="35"/>
        <v>14</v>
      </c>
      <c r="Q531" s="8">
        <f>IF(Orders[[#This Row],[Shipping Status]]="Delivered",P531-O531,"")</f>
        <v>-23</v>
      </c>
      <c r="R531" t="str" cm="1">
        <f t="array" ref="R531">_xlfn.XLOOKUP(Orders[[#This Row],[employeeID]],Employees[[#All],[employeeID]],Employees[[#All],[employeeName]],,0)</f>
        <v>Robert King</v>
      </c>
      <c r="S531" t="str" cm="1">
        <f t="array" ref="S531">_xlfn.XLOOKUP(Orders[[#This Row],[customerID]],Customers[[#All],[customerID]],Customers[[#All],[companyName]],,0)</f>
        <v>Gourmet Lanchonetes</v>
      </c>
      <c r="T531" t="str" cm="1">
        <f t="array" ref="T531">_xlfn.XLOOKUP(Orders[[#This Row],[shipperID]],Shippers[[#All],[shipperID]],Shippers[[#All],[companyName]],,0)</f>
        <v>United Package</v>
      </c>
      <c r="U531" t="str">
        <f>IF(ISBLANK(Orders[[#This Row],[shippedDate]]),"Pending","Delivered")</f>
        <v>Delivered</v>
      </c>
    </row>
    <row r="532" spans="1:21" x14ac:dyDescent="0.25">
      <c r="A532">
        <v>10778</v>
      </c>
      <c r="B532" t="s">
        <v>33</v>
      </c>
      <c r="C532">
        <v>3</v>
      </c>
      <c r="D532" s="1">
        <v>41989</v>
      </c>
      <c r="E532" s="1">
        <v>42017</v>
      </c>
      <c r="F532" s="1">
        <v>41997</v>
      </c>
      <c r="G532">
        <v>1</v>
      </c>
      <c r="H532">
        <v>6.79</v>
      </c>
      <c r="I532">
        <f>SUMIFS(order_details!$G$1:$G$2156,order_details!$A$1:$A$2156,orders!A532)</f>
        <v>96.5</v>
      </c>
      <c r="J532">
        <f t="shared" si="32"/>
        <v>103.29</v>
      </c>
      <c r="K532" t="str">
        <f t="shared" si="33"/>
        <v>Dec</v>
      </c>
      <c r="L532" t="str">
        <f t="shared" si="34"/>
        <v>Tue</v>
      </c>
      <c r="M532" t="str">
        <f>IF(Orders[[#This Row],[Shipping Status]]="Delivered",TEXT(F532,"mmm"),"")</f>
        <v>Dec</v>
      </c>
      <c r="N532" t="str">
        <f>IF(Orders[[#This Row],[Shipping Status]]="Delivered",TEXT(F532,"ddd"),"")</f>
        <v>Wed</v>
      </c>
      <c r="O532" s="8">
        <f>IF(Orders[[#This Row],[Shipping Status]]="Delivered",DATEDIF(D532,F532,"d"),"")</f>
        <v>8</v>
      </c>
      <c r="P532" s="8">
        <f t="shared" si="35"/>
        <v>28</v>
      </c>
      <c r="Q532" s="8">
        <f>IF(Orders[[#This Row],[Shipping Status]]="Delivered",P532-O532,"")</f>
        <v>20</v>
      </c>
      <c r="R532" t="str" cm="1">
        <f t="array" ref="R532">_xlfn.XLOOKUP(Orders[[#This Row],[employeeID]],Employees[[#All],[employeeID]],Employees[[#All],[employeeName]],,0)</f>
        <v>Janet Leverling</v>
      </c>
      <c r="S532" t="str" cm="1">
        <f t="array" ref="S532">_xlfn.XLOOKUP(Orders[[#This Row],[customerID]],Customers[[#All],[customerID]],Customers[[#All],[companyName]],,0)</f>
        <v>Berglunds snabbköp</v>
      </c>
      <c r="T532" t="str" cm="1">
        <f t="array" ref="T532">_xlfn.XLOOKUP(Orders[[#This Row],[shipperID]],Shippers[[#All],[shipperID]],Shippers[[#All],[companyName]],,0)</f>
        <v>Speedy Express</v>
      </c>
      <c r="U532" t="str">
        <f>IF(ISBLANK(Orders[[#This Row],[shippedDate]]),"Pending","Delivered")</f>
        <v>Delivered</v>
      </c>
    </row>
    <row r="533" spans="1:21" x14ac:dyDescent="0.25">
      <c r="A533">
        <v>10779</v>
      </c>
      <c r="B533" t="s">
        <v>32</v>
      </c>
      <c r="C533">
        <v>3</v>
      </c>
      <c r="D533" s="1">
        <v>41989</v>
      </c>
      <c r="E533" s="1">
        <v>42017</v>
      </c>
      <c r="F533" s="1">
        <v>42018</v>
      </c>
      <c r="G533">
        <v>2</v>
      </c>
      <c r="H533">
        <v>58.13</v>
      </c>
      <c r="I533">
        <f>SUMIFS(order_details!$G$1:$G$2156,order_details!$A$1:$A$2156,orders!A533)</f>
        <v>1335</v>
      </c>
      <c r="J533">
        <f t="shared" si="32"/>
        <v>1393.13</v>
      </c>
      <c r="K533" t="str">
        <f t="shared" si="33"/>
        <v>Dec</v>
      </c>
      <c r="L533" t="str">
        <f t="shared" si="34"/>
        <v>Tue</v>
      </c>
      <c r="M533" t="str">
        <f>IF(Orders[[#This Row],[Shipping Status]]="Delivered",TEXT(F533,"mmm"),"")</f>
        <v>Jan</v>
      </c>
      <c r="N533" t="str">
        <f>IF(Orders[[#This Row],[Shipping Status]]="Delivered",TEXT(F533,"ddd"),"")</f>
        <v>Wed</v>
      </c>
      <c r="O533" s="8">
        <f>IF(Orders[[#This Row],[Shipping Status]]="Delivered",DATEDIF(D533,F533,"d"),"")</f>
        <v>29</v>
      </c>
      <c r="P533" s="8">
        <f t="shared" si="35"/>
        <v>28</v>
      </c>
      <c r="Q533" s="8">
        <f>IF(Orders[[#This Row],[Shipping Status]]="Delivered",P533-O533,"")</f>
        <v>-1</v>
      </c>
      <c r="R533" t="str" cm="1">
        <f t="array" ref="R533">_xlfn.XLOOKUP(Orders[[#This Row],[employeeID]],Employees[[#All],[employeeID]],Employees[[#All],[employeeName]],,0)</f>
        <v>Janet Leverling</v>
      </c>
      <c r="S533" t="str" cm="1">
        <f t="array" ref="S533">_xlfn.XLOOKUP(Orders[[#This Row],[customerID]],Customers[[#All],[customerID]],Customers[[#All],[companyName]],,0)</f>
        <v>Morgenstern Gesundkost</v>
      </c>
      <c r="T533" t="str" cm="1">
        <f t="array" ref="T533">_xlfn.XLOOKUP(Orders[[#This Row],[shipperID]],Shippers[[#All],[shipperID]],Shippers[[#All],[companyName]],,0)</f>
        <v>United Package</v>
      </c>
      <c r="U533" t="str">
        <f>IF(ISBLANK(Orders[[#This Row],[shippedDate]]),"Pending","Delivered")</f>
        <v>Delivered</v>
      </c>
    </row>
    <row r="534" spans="1:21" x14ac:dyDescent="0.25">
      <c r="A534">
        <v>10780</v>
      </c>
      <c r="B534" t="s">
        <v>36</v>
      </c>
      <c r="C534">
        <v>2</v>
      </c>
      <c r="D534" s="1">
        <v>41989</v>
      </c>
      <c r="E534" s="1">
        <v>42003</v>
      </c>
      <c r="F534" s="1">
        <v>41998</v>
      </c>
      <c r="G534">
        <v>1</v>
      </c>
      <c r="H534">
        <v>42.13</v>
      </c>
      <c r="I534">
        <f>SUMIFS(order_details!$G$1:$G$2156,order_details!$A$1:$A$2156,orders!A534)</f>
        <v>720</v>
      </c>
      <c r="J534">
        <f t="shared" si="32"/>
        <v>762.13</v>
      </c>
      <c r="K534" t="str">
        <f t="shared" si="33"/>
        <v>Dec</v>
      </c>
      <c r="L534" t="str">
        <f t="shared" si="34"/>
        <v>Tue</v>
      </c>
      <c r="M534" t="str">
        <f>IF(Orders[[#This Row],[Shipping Status]]="Delivered",TEXT(F534,"mmm"),"")</f>
        <v>Dec</v>
      </c>
      <c r="N534" t="str">
        <f>IF(Orders[[#This Row],[Shipping Status]]="Delivered",TEXT(F534,"ddd"),"")</f>
        <v>Thu</v>
      </c>
      <c r="O534" s="8">
        <f>IF(Orders[[#This Row],[Shipping Status]]="Delivered",DATEDIF(D534,F534,"d"),"")</f>
        <v>9</v>
      </c>
      <c r="P534" s="8">
        <f t="shared" si="35"/>
        <v>14</v>
      </c>
      <c r="Q534" s="8">
        <f>IF(Orders[[#This Row],[Shipping Status]]="Delivered",P534-O534,"")</f>
        <v>5</v>
      </c>
      <c r="R534" t="str" cm="1">
        <f t="array" ref="R534">_xlfn.XLOOKUP(Orders[[#This Row],[employeeID]],Employees[[#All],[employeeID]],Employees[[#All],[employeeName]],,0)</f>
        <v>Andrew Fuller</v>
      </c>
      <c r="S534" t="str" cm="1">
        <f t="array" ref="S534">_xlfn.XLOOKUP(Orders[[#This Row],[customerID]],Customers[[#All],[customerID]],Customers[[#All],[companyName]],,0)</f>
        <v>LILA-Supermercado</v>
      </c>
      <c r="T534" t="str" cm="1">
        <f t="array" ref="T534">_xlfn.XLOOKUP(Orders[[#This Row],[shipperID]],Shippers[[#All],[shipperID]],Shippers[[#All],[companyName]],,0)</f>
        <v>Speedy Express</v>
      </c>
      <c r="U534" t="str">
        <f>IF(ISBLANK(Orders[[#This Row],[shippedDate]]),"Pending","Delivered")</f>
        <v>Delivered</v>
      </c>
    </row>
    <row r="535" spans="1:21" x14ac:dyDescent="0.25">
      <c r="A535">
        <v>10781</v>
      </c>
      <c r="B535" t="s">
        <v>24</v>
      </c>
      <c r="C535">
        <v>2</v>
      </c>
      <c r="D535" s="1">
        <v>41990</v>
      </c>
      <c r="E535" s="1">
        <v>42018</v>
      </c>
      <c r="F535" s="1">
        <v>41992</v>
      </c>
      <c r="G535">
        <v>3</v>
      </c>
      <c r="H535">
        <v>73.16</v>
      </c>
      <c r="I535">
        <f>SUMIFS(order_details!$G$1:$G$2156,order_details!$A$1:$A$2156,orders!A535)</f>
        <v>975.88</v>
      </c>
      <c r="J535">
        <f t="shared" si="32"/>
        <v>1049.04</v>
      </c>
      <c r="K535" t="str">
        <f t="shared" si="33"/>
        <v>Dec</v>
      </c>
      <c r="L535" t="str">
        <f t="shared" si="34"/>
        <v>Wed</v>
      </c>
      <c r="M535" t="str">
        <f>IF(Orders[[#This Row],[Shipping Status]]="Delivered",TEXT(F535,"mmm"),"")</f>
        <v>Dec</v>
      </c>
      <c r="N535" t="str">
        <f>IF(Orders[[#This Row],[Shipping Status]]="Delivered",TEXT(F535,"ddd"),"")</f>
        <v>Fri</v>
      </c>
      <c r="O535" s="8">
        <f>IF(Orders[[#This Row],[Shipping Status]]="Delivered",DATEDIF(D535,F535,"d"),"")</f>
        <v>2</v>
      </c>
      <c r="P535" s="8">
        <f t="shared" si="35"/>
        <v>28</v>
      </c>
      <c r="Q535" s="8">
        <f>IF(Orders[[#This Row],[Shipping Status]]="Delivered",P535-O535,"")</f>
        <v>26</v>
      </c>
      <c r="R535" t="str" cm="1">
        <f t="array" ref="R535">_xlfn.XLOOKUP(Orders[[#This Row],[employeeID]],Employees[[#All],[employeeID]],Employees[[#All],[employeeName]],,0)</f>
        <v>Andrew Fuller</v>
      </c>
      <c r="S535" t="str" cm="1">
        <f t="array" ref="S535">_xlfn.XLOOKUP(Orders[[#This Row],[customerID]],Customers[[#All],[customerID]],Customers[[#All],[companyName]],,0)</f>
        <v>Wartian Herkku</v>
      </c>
      <c r="T535" t="str" cm="1">
        <f t="array" ref="T535">_xlfn.XLOOKUP(Orders[[#This Row],[shipperID]],Shippers[[#All],[shipperID]],Shippers[[#All],[companyName]],,0)</f>
        <v>Federal Shipping</v>
      </c>
      <c r="U535" t="str">
        <f>IF(ISBLANK(Orders[[#This Row],[shippedDate]]),"Pending","Delivered")</f>
        <v>Delivered</v>
      </c>
    </row>
    <row r="536" spans="1:21" x14ac:dyDescent="0.25">
      <c r="A536">
        <v>10782</v>
      </c>
      <c r="B536" t="s">
        <v>86</v>
      </c>
      <c r="C536">
        <v>9</v>
      </c>
      <c r="D536" s="1">
        <v>41990</v>
      </c>
      <c r="E536" s="1">
        <v>42018</v>
      </c>
      <c r="F536" s="1">
        <v>41995</v>
      </c>
      <c r="G536">
        <v>3</v>
      </c>
      <c r="H536">
        <v>1.1000000000000001</v>
      </c>
      <c r="I536">
        <f>SUMIFS(order_details!$G$1:$G$2156,order_details!$A$1:$A$2156,orders!A536)</f>
        <v>12.5</v>
      </c>
      <c r="J536">
        <f t="shared" si="32"/>
        <v>13.6</v>
      </c>
      <c r="K536" t="str">
        <f t="shared" si="33"/>
        <v>Dec</v>
      </c>
      <c r="L536" t="str">
        <f t="shared" si="34"/>
        <v>Wed</v>
      </c>
      <c r="M536" t="str">
        <f>IF(Orders[[#This Row],[Shipping Status]]="Delivered",TEXT(F536,"mmm"),"")</f>
        <v>Dec</v>
      </c>
      <c r="N536" t="str">
        <f>IF(Orders[[#This Row],[Shipping Status]]="Delivered",TEXT(F536,"ddd"),"")</f>
        <v>Mon</v>
      </c>
      <c r="O536" s="8">
        <f>IF(Orders[[#This Row],[Shipping Status]]="Delivered",DATEDIF(D536,F536,"d"),"")</f>
        <v>5</v>
      </c>
      <c r="P536" s="8">
        <f t="shared" si="35"/>
        <v>28</v>
      </c>
      <c r="Q536" s="8">
        <f>IF(Orders[[#This Row],[Shipping Status]]="Delivered",P536-O536,"")</f>
        <v>23</v>
      </c>
      <c r="R536" t="str" cm="1">
        <f t="array" ref="R536">_xlfn.XLOOKUP(Orders[[#This Row],[employeeID]],Employees[[#All],[employeeID]],Employees[[#All],[employeeName]],,0)</f>
        <v>Anne Dodsworth</v>
      </c>
      <c r="S536" t="str" cm="1">
        <f t="array" ref="S536">_xlfn.XLOOKUP(Orders[[#This Row],[customerID]],Customers[[#All],[customerID]],Customers[[#All],[companyName]],,0)</f>
        <v>Cactus Comidas para llevar</v>
      </c>
      <c r="T536" t="str" cm="1">
        <f t="array" ref="T536">_xlfn.XLOOKUP(Orders[[#This Row],[shipperID]],Shippers[[#All],[shipperID]],Shippers[[#All],[companyName]],,0)</f>
        <v>Federal Shipping</v>
      </c>
      <c r="U536" t="str">
        <f>IF(ISBLANK(Orders[[#This Row],[shippedDate]]),"Pending","Delivered")</f>
        <v>Delivered</v>
      </c>
    </row>
    <row r="537" spans="1:21" x14ac:dyDescent="0.25">
      <c r="A537">
        <v>10783</v>
      </c>
      <c r="B537" t="s">
        <v>10</v>
      </c>
      <c r="C537">
        <v>4</v>
      </c>
      <c r="D537" s="1">
        <v>41991</v>
      </c>
      <c r="E537" s="1">
        <v>42019</v>
      </c>
      <c r="F537" s="1">
        <v>41992</v>
      </c>
      <c r="G537">
        <v>2</v>
      </c>
      <c r="H537">
        <v>124.98</v>
      </c>
      <c r="I537">
        <f>SUMIFS(order_details!$G$1:$G$2156,order_details!$A$1:$A$2156,orders!A537)</f>
        <v>1442.5</v>
      </c>
      <c r="J537">
        <f t="shared" si="32"/>
        <v>1567.48</v>
      </c>
      <c r="K537" t="str">
        <f t="shared" si="33"/>
        <v>Dec</v>
      </c>
      <c r="L537" t="str">
        <f t="shared" si="34"/>
        <v>Thu</v>
      </c>
      <c r="M537" t="str">
        <f>IF(Orders[[#This Row],[Shipping Status]]="Delivered",TEXT(F537,"mmm"),"")</f>
        <v>Dec</v>
      </c>
      <c r="N537" t="str">
        <f>IF(Orders[[#This Row],[Shipping Status]]="Delivered",TEXT(F537,"ddd"),"")</f>
        <v>Fri</v>
      </c>
      <c r="O537" s="8">
        <f>IF(Orders[[#This Row],[Shipping Status]]="Delivered",DATEDIF(D537,F537,"d"),"")</f>
        <v>1</v>
      </c>
      <c r="P537" s="8">
        <f t="shared" si="35"/>
        <v>28</v>
      </c>
      <c r="Q537" s="8">
        <f>IF(Orders[[#This Row],[Shipping Status]]="Delivered",P537-O537,"")</f>
        <v>27</v>
      </c>
      <c r="R537" t="str" cm="1">
        <f t="array" ref="R537">_xlfn.XLOOKUP(Orders[[#This Row],[employeeID]],Employees[[#All],[employeeID]],Employees[[#All],[employeeName]],,0)</f>
        <v>Margaret Peacock</v>
      </c>
      <c r="S537" t="str" cm="1">
        <f t="array" ref="S537">_xlfn.XLOOKUP(Orders[[#This Row],[customerID]],Customers[[#All],[customerID]],Customers[[#All],[companyName]],,0)</f>
        <v>Hanari Carnes</v>
      </c>
      <c r="T537" t="str" cm="1">
        <f t="array" ref="T537">_xlfn.XLOOKUP(Orders[[#This Row],[shipperID]],Shippers[[#All],[shipperID]],Shippers[[#All],[companyName]],,0)</f>
        <v>United Package</v>
      </c>
      <c r="U537" t="str">
        <f>IF(ISBLANK(Orders[[#This Row],[shippedDate]]),"Pending","Delivered")</f>
        <v>Delivered</v>
      </c>
    </row>
    <row r="538" spans="1:21" x14ac:dyDescent="0.25">
      <c r="A538">
        <v>10784</v>
      </c>
      <c r="B538" t="s">
        <v>30</v>
      </c>
      <c r="C538">
        <v>4</v>
      </c>
      <c r="D538" s="1">
        <v>41991</v>
      </c>
      <c r="E538" s="1">
        <v>42019</v>
      </c>
      <c r="F538" s="1">
        <v>41995</v>
      </c>
      <c r="G538">
        <v>3</v>
      </c>
      <c r="H538">
        <v>70.09</v>
      </c>
      <c r="I538">
        <f>SUMIFS(order_details!$G$1:$G$2156,order_details!$A$1:$A$2156,orders!A538)</f>
        <v>1488</v>
      </c>
      <c r="J538">
        <f t="shared" si="32"/>
        <v>1558.09</v>
      </c>
      <c r="K538" t="str">
        <f t="shared" si="33"/>
        <v>Dec</v>
      </c>
      <c r="L538" t="str">
        <f t="shared" si="34"/>
        <v>Thu</v>
      </c>
      <c r="M538" t="str">
        <f>IF(Orders[[#This Row],[Shipping Status]]="Delivered",TEXT(F538,"mmm"),"")</f>
        <v>Dec</v>
      </c>
      <c r="N538" t="str">
        <f>IF(Orders[[#This Row],[Shipping Status]]="Delivered",TEXT(F538,"ddd"),"")</f>
        <v>Mon</v>
      </c>
      <c r="O538" s="8">
        <f>IF(Orders[[#This Row],[Shipping Status]]="Delivered",DATEDIF(D538,F538,"d"),"")</f>
        <v>4</v>
      </c>
      <c r="P538" s="8">
        <f t="shared" si="35"/>
        <v>28</v>
      </c>
      <c r="Q538" s="8">
        <f>IF(Orders[[#This Row],[Shipping Status]]="Delivered",P538-O538,"")</f>
        <v>24</v>
      </c>
      <c r="R538" t="str" cm="1">
        <f t="array" ref="R538">_xlfn.XLOOKUP(Orders[[#This Row],[employeeID]],Employees[[#All],[employeeID]],Employees[[#All],[employeeName]],,0)</f>
        <v>Margaret Peacock</v>
      </c>
      <c r="S538" t="str" cm="1">
        <f t="array" ref="S538">_xlfn.XLOOKUP(Orders[[#This Row],[customerID]],Customers[[#All],[customerID]],Customers[[#All],[companyName]],,0)</f>
        <v>Magazzini Alimentari Riuniti</v>
      </c>
      <c r="T538" t="str" cm="1">
        <f t="array" ref="T538">_xlfn.XLOOKUP(Orders[[#This Row],[shipperID]],Shippers[[#All],[shipperID]],Shippers[[#All],[companyName]],,0)</f>
        <v>Federal Shipping</v>
      </c>
      <c r="U538" t="str">
        <f>IF(ISBLANK(Orders[[#This Row],[shippedDate]]),"Pending","Delivered")</f>
        <v>Delivered</v>
      </c>
    </row>
    <row r="539" spans="1:21" x14ac:dyDescent="0.25">
      <c r="A539">
        <v>10785</v>
      </c>
      <c r="B539" t="s">
        <v>26</v>
      </c>
      <c r="C539">
        <v>1</v>
      </c>
      <c r="D539" s="1">
        <v>41991</v>
      </c>
      <c r="E539" s="1">
        <v>42019</v>
      </c>
      <c r="F539" s="1">
        <v>41997</v>
      </c>
      <c r="G539">
        <v>3</v>
      </c>
      <c r="H539">
        <v>1.51</v>
      </c>
      <c r="I539">
        <f>SUMIFS(order_details!$G$1:$G$2156,order_details!$A$1:$A$2156,orders!A539)</f>
        <v>387.5</v>
      </c>
      <c r="J539">
        <f t="shared" si="32"/>
        <v>389.01</v>
      </c>
      <c r="K539" t="str">
        <f t="shared" si="33"/>
        <v>Dec</v>
      </c>
      <c r="L539" t="str">
        <f t="shared" si="34"/>
        <v>Thu</v>
      </c>
      <c r="M539" t="str">
        <f>IF(Orders[[#This Row],[Shipping Status]]="Delivered",TEXT(F539,"mmm"),"")</f>
        <v>Dec</v>
      </c>
      <c r="N539" t="str">
        <f>IF(Orders[[#This Row],[Shipping Status]]="Delivered",TEXT(F539,"ddd"),"")</f>
        <v>Wed</v>
      </c>
      <c r="O539" s="8">
        <f>IF(Orders[[#This Row],[Shipping Status]]="Delivered",DATEDIF(D539,F539,"d"),"")</f>
        <v>6</v>
      </c>
      <c r="P539" s="8">
        <f t="shared" si="35"/>
        <v>28</v>
      </c>
      <c r="Q539" s="8">
        <f>IF(Orders[[#This Row],[Shipping Status]]="Delivered",P539-O539,"")</f>
        <v>22</v>
      </c>
      <c r="R539" t="str" cm="1">
        <f t="array" ref="R539">_xlfn.XLOOKUP(Orders[[#This Row],[employeeID]],Employees[[#All],[employeeID]],Employees[[#All],[employeeName]],,0)</f>
        <v>Nancy Davolio</v>
      </c>
      <c r="S539" t="str" cm="1">
        <f t="array" ref="S539">_xlfn.XLOOKUP(Orders[[#This Row],[customerID]],Customers[[#All],[customerID]],Customers[[#All],[companyName]],,0)</f>
        <v>GROSELLA-Restaurante</v>
      </c>
      <c r="T539" t="str" cm="1">
        <f t="array" ref="T539">_xlfn.XLOOKUP(Orders[[#This Row],[shipperID]],Shippers[[#All],[shipperID]],Shippers[[#All],[companyName]],,0)</f>
        <v>Federal Shipping</v>
      </c>
      <c r="U539" t="str">
        <f>IF(ISBLANK(Orders[[#This Row],[shippedDate]]),"Pending","Delivered")</f>
        <v>Delivered</v>
      </c>
    </row>
    <row r="540" spans="1:21" x14ac:dyDescent="0.25">
      <c r="A540">
        <v>10786</v>
      </c>
      <c r="B540" t="s">
        <v>70</v>
      </c>
      <c r="C540">
        <v>8</v>
      </c>
      <c r="D540" s="1">
        <v>41992</v>
      </c>
      <c r="E540" s="1">
        <v>42020</v>
      </c>
      <c r="F540" s="1">
        <v>41996</v>
      </c>
      <c r="G540">
        <v>1</v>
      </c>
      <c r="H540">
        <v>110.87</v>
      </c>
      <c r="I540">
        <f>SUMIFS(order_details!$G$1:$G$2156,order_details!$A$1:$A$2156,orders!A540)</f>
        <v>1531.0800000000002</v>
      </c>
      <c r="J540">
        <f t="shared" si="32"/>
        <v>1641.9500000000003</v>
      </c>
      <c r="K540" t="str">
        <f t="shared" si="33"/>
        <v>Dec</v>
      </c>
      <c r="L540" t="str">
        <f t="shared" si="34"/>
        <v>Fri</v>
      </c>
      <c r="M540" t="str">
        <f>IF(Orders[[#This Row],[Shipping Status]]="Delivered",TEXT(F540,"mmm"),"")</f>
        <v>Dec</v>
      </c>
      <c r="N540" t="str">
        <f>IF(Orders[[#This Row],[Shipping Status]]="Delivered",TEXT(F540,"ddd"),"")</f>
        <v>Tue</v>
      </c>
      <c r="O540" s="8">
        <f>IF(Orders[[#This Row],[Shipping Status]]="Delivered",DATEDIF(D540,F540,"d"),"")</f>
        <v>4</v>
      </c>
      <c r="P540" s="8">
        <f t="shared" si="35"/>
        <v>28</v>
      </c>
      <c r="Q540" s="8">
        <f>IF(Orders[[#This Row],[Shipping Status]]="Delivered",P540-O540,"")</f>
        <v>24</v>
      </c>
      <c r="R540" t="str" cm="1">
        <f t="array" ref="R540">_xlfn.XLOOKUP(Orders[[#This Row],[employeeID]],Employees[[#All],[employeeID]],Employees[[#All],[employeeName]],,0)</f>
        <v>Laura Callahan</v>
      </c>
      <c r="S540" t="str" cm="1">
        <f t="array" ref="S540">_xlfn.XLOOKUP(Orders[[#This Row],[customerID]],Customers[[#All],[customerID]],Customers[[#All],[companyName]],,0)</f>
        <v>Queen Cozinha</v>
      </c>
      <c r="T540" t="str" cm="1">
        <f t="array" ref="T540">_xlfn.XLOOKUP(Orders[[#This Row],[shipperID]],Shippers[[#All],[shipperID]],Shippers[[#All],[companyName]],,0)</f>
        <v>Speedy Express</v>
      </c>
      <c r="U540" t="str">
        <f>IF(ISBLANK(Orders[[#This Row],[shippedDate]]),"Pending","Delivered")</f>
        <v>Delivered</v>
      </c>
    </row>
    <row r="541" spans="1:21" x14ac:dyDescent="0.25">
      <c r="A541">
        <v>10787</v>
      </c>
      <c r="B541" t="s">
        <v>61</v>
      </c>
      <c r="C541">
        <v>2</v>
      </c>
      <c r="D541" s="1">
        <v>41992</v>
      </c>
      <c r="E541" s="1">
        <v>42006</v>
      </c>
      <c r="F541" s="1">
        <v>41999</v>
      </c>
      <c r="G541">
        <v>1</v>
      </c>
      <c r="H541">
        <v>249.93</v>
      </c>
      <c r="I541">
        <f>SUMIFS(order_details!$G$1:$G$2156,order_details!$A$1:$A$2156,orders!A541)</f>
        <v>2622.76</v>
      </c>
      <c r="J541">
        <f t="shared" si="32"/>
        <v>2872.69</v>
      </c>
      <c r="K541" t="str">
        <f t="shared" si="33"/>
        <v>Dec</v>
      </c>
      <c r="L541" t="str">
        <f t="shared" si="34"/>
        <v>Fri</v>
      </c>
      <c r="M541" t="str">
        <f>IF(Orders[[#This Row],[Shipping Status]]="Delivered",TEXT(F541,"mmm"),"")</f>
        <v>Dec</v>
      </c>
      <c r="N541" t="str">
        <f>IF(Orders[[#This Row],[Shipping Status]]="Delivered",TEXT(F541,"ddd"),"")</f>
        <v>Fri</v>
      </c>
      <c r="O541" s="8">
        <f>IF(Orders[[#This Row],[Shipping Status]]="Delivered",DATEDIF(D541,F541,"d"),"")</f>
        <v>7</v>
      </c>
      <c r="P541" s="8">
        <f t="shared" si="35"/>
        <v>14</v>
      </c>
      <c r="Q541" s="8">
        <f>IF(Orders[[#This Row],[Shipping Status]]="Delivered",P541-O541,"")</f>
        <v>7</v>
      </c>
      <c r="R541" t="str" cm="1">
        <f t="array" ref="R541">_xlfn.XLOOKUP(Orders[[#This Row],[employeeID]],Employees[[#All],[employeeID]],Employees[[#All],[employeeName]],,0)</f>
        <v>Andrew Fuller</v>
      </c>
      <c r="S541" t="str" cm="1">
        <f t="array" ref="S541">_xlfn.XLOOKUP(Orders[[#This Row],[customerID]],Customers[[#All],[customerID]],Customers[[#All],[companyName]],,0)</f>
        <v>La maison d'Asie</v>
      </c>
      <c r="T541" t="str" cm="1">
        <f t="array" ref="T541">_xlfn.XLOOKUP(Orders[[#This Row],[shipperID]],Shippers[[#All],[shipperID]],Shippers[[#All],[companyName]],,0)</f>
        <v>Speedy Express</v>
      </c>
      <c r="U541" t="str">
        <f>IF(ISBLANK(Orders[[#This Row],[shippedDate]]),"Pending","Delivered")</f>
        <v>Delivered</v>
      </c>
    </row>
    <row r="542" spans="1:21" x14ac:dyDescent="0.25">
      <c r="A542">
        <v>10788</v>
      </c>
      <c r="B542" t="s">
        <v>29</v>
      </c>
      <c r="C542">
        <v>1</v>
      </c>
      <c r="D542" s="1">
        <v>41995</v>
      </c>
      <c r="E542" s="1">
        <v>42023</v>
      </c>
      <c r="F542" s="1">
        <v>42023</v>
      </c>
      <c r="G542">
        <v>2</v>
      </c>
      <c r="H542">
        <v>42.7</v>
      </c>
      <c r="I542">
        <f>SUMIFS(order_details!$G$1:$G$2156,order_details!$A$1:$A$2156,orders!A542)</f>
        <v>731.5</v>
      </c>
      <c r="J542">
        <f t="shared" si="32"/>
        <v>774.2</v>
      </c>
      <c r="K542" t="str">
        <f t="shared" si="33"/>
        <v>Dec</v>
      </c>
      <c r="L542" t="str">
        <f t="shared" si="34"/>
        <v>Mon</v>
      </c>
      <c r="M542" t="str">
        <f>IF(Orders[[#This Row],[Shipping Status]]="Delivered",TEXT(F542,"mmm"),"")</f>
        <v>Jan</v>
      </c>
      <c r="N542" t="str">
        <f>IF(Orders[[#This Row],[Shipping Status]]="Delivered",TEXT(F542,"ddd"),"")</f>
        <v>Mon</v>
      </c>
      <c r="O542" s="8">
        <f>IF(Orders[[#This Row],[Shipping Status]]="Delivered",DATEDIF(D542,F542,"d"),"")</f>
        <v>28</v>
      </c>
      <c r="P542" s="8">
        <f t="shared" si="35"/>
        <v>28</v>
      </c>
      <c r="Q542" s="8">
        <f>IF(Orders[[#This Row],[Shipping Status]]="Delivered",P542-O542,"")</f>
        <v>0</v>
      </c>
      <c r="R542" t="str" cm="1">
        <f t="array" ref="R542">_xlfn.XLOOKUP(Orders[[#This Row],[employeeID]],Employees[[#All],[employeeID]],Employees[[#All],[employeeName]],,0)</f>
        <v>Nancy Davolio</v>
      </c>
      <c r="S542" t="str" cm="1">
        <f t="array" ref="S542">_xlfn.XLOOKUP(Orders[[#This Row],[customerID]],Customers[[#All],[customerID]],Customers[[#All],[companyName]],,0)</f>
        <v>QUICK-Stop</v>
      </c>
      <c r="T542" t="str" cm="1">
        <f t="array" ref="T542">_xlfn.XLOOKUP(Orders[[#This Row],[shipperID]],Shippers[[#All],[shipperID]],Shippers[[#All],[companyName]],,0)</f>
        <v>United Package</v>
      </c>
      <c r="U542" t="str">
        <f>IF(ISBLANK(Orders[[#This Row],[shippedDate]]),"Pending","Delivered")</f>
        <v>Delivered</v>
      </c>
    </row>
    <row r="543" spans="1:21" x14ac:dyDescent="0.25">
      <c r="A543">
        <v>10789</v>
      </c>
      <c r="B543" t="s">
        <v>76</v>
      </c>
      <c r="C543">
        <v>1</v>
      </c>
      <c r="D543" s="1">
        <v>41995</v>
      </c>
      <c r="E543" s="1">
        <v>42023</v>
      </c>
      <c r="F543" s="1">
        <v>42004</v>
      </c>
      <c r="G543">
        <v>2</v>
      </c>
      <c r="H543">
        <v>100.6</v>
      </c>
      <c r="I543">
        <f>SUMIFS(order_details!$G$1:$G$2156,order_details!$A$1:$A$2156,orders!A543)</f>
        <v>3687</v>
      </c>
      <c r="J543">
        <f t="shared" si="32"/>
        <v>3787.6</v>
      </c>
      <c r="K543" t="str">
        <f t="shared" si="33"/>
        <v>Dec</v>
      </c>
      <c r="L543" t="str">
        <f t="shared" si="34"/>
        <v>Mon</v>
      </c>
      <c r="M543" t="str">
        <f>IF(Orders[[#This Row],[Shipping Status]]="Delivered",TEXT(F543,"mmm"),"")</f>
        <v>Dec</v>
      </c>
      <c r="N543" t="str">
        <f>IF(Orders[[#This Row],[Shipping Status]]="Delivered",TEXT(F543,"ddd"),"")</f>
        <v>Wed</v>
      </c>
      <c r="O543" s="8">
        <f>IF(Orders[[#This Row],[Shipping Status]]="Delivered",DATEDIF(D543,F543,"d"),"")</f>
        <v>9</v>
      </c>
      <c r="P543" s="8">
        <f t="shared" si="35"/>
        <v>28</v>
      </c>
      <c r="Q543" s="8">
        <f>IF(Orders[[#This Row],[Shipping Status]]="Delivered",P543-O543,"")</f>
        <v>19</v>
      </c>
      <c r="R543" t="str" cm="1">
        <f t="array" ref="R543">_xlfn.XLOOKUP(Orders[[#This Row],[employeeID]],Employees[[#All],[employeeID]],Employees[[#All],[employeeName]],,0)</f>
        <v>Nancy Davolio</v>
      </c>
      <c r="S543" t="str" cm="1">
        <f t="array" ref="S543">_xlfn.XLOOKUP(Orders[[#This Row],[customerID]],Customers[[#All],[customerID]],Customers[[#All],[companyName]],,0)</f>
        <v>Folies gourmandes</v>
      </c>
      <c r="T543" t="str" cm="1">
        <f t="array" ref="T543">_xlfn.XLOOKUP(Orders[[#This Row],[shipperID]],Shippers[[#All],[shipperID]],Shippers[[#All],[companyName]],,0)</f>
        <v>United Package</v>
      </c>
      <c r="U543" t="str">
        <f>IF(ISBLANK(Orders[[#This Row],[shippedDate]]),"Pending","Delivered")</f>
        <v>Delivered</v>
      </c>
    </row>
    <row r="544" spans="1:21" x14ac:dyDescent="0.25">
      <c r="A544">
        <v>10790</v>
      </c>
      <c r="B544" t="s">
        <v>79</v>
      </c>
      <c r="C544">
        <v>6</v>
      </c>
      <c r="D544" s="1">
        <v>41995</v>
      </c>
      <c r="E544" s="1">
        <v>42023</v>
      </c>
      <c r="F544" s="1">
        <v>41999</v>
      </c>
      <c r="G544">
        <v>1</v>
      </c>
      <c r="H544">
        <v>28.23</v>
      </c>
      <c r="I544">
        <f>SUMIFS(order_details!$G$1:$G$2156,order_details!$A$1:$A$2156,orders!A544)</f>
        <v>722.5</v>
      </c>
      <c r="J544">
        <f t="shared" si="32"/>
        <v>750.73</v>
      </c>
      <c r="K544" t="str">
        <f t="shared" si="33"/>
        <v>Dec</v>
      </c>
      <c r="L544" t="str">
        <f t="shared" si="34"/>
        <v>Mon</v>
      </c>
      <c r="M544" t="str">
        <f>IF(Orders[[#This Row],[Shipping Status]]="Delivered",TEXT(F544,"mmm"),"")</f>
        <v>Dec</v>
      </c>
      <c r="N544" t="str">
        <f>IF(Orders[[#This Row],[Shipping Status]]="Delivered",TEXT(F544,"ddd"),"")</f>
        <v>Fri</v>
      </c>
      <c r="O544" s="8">
        <f>IF(Orders[[#This Row],[Shipping Status]]="Delivered",DATEDIF(D544,F544,"d"),"")</f>
        <v>4</v>
      </c>
      <c r="P544" s="8">
        <f t="shared" si="35"/>
        <v>28</v>
      </c>
      <c r="Q544" s="8">
        <f>IF(Orders[[#This Row],[Shipping Status]]="Delivered",P544-O544,"")</f>
        <v>24</v>
      </c>
      <c r="R544" t="str" cm="1">
        <f t="array" ref="R544">_xlfn.XLOOKUP(Orders[[#This Row],[employeeID]],Employees[[#All],[employeeID]],Employees[[#All],[employeeName]],,0)</f>
        <v>Michael Suyama</v>
      </c>
      <c r="S544" t="str" cm="1">
        <f t="array" ref="S544">_xlfn.XLOOKUP(Orders[[#This Row],[customerID]],Customers[[#All],[customerID]],Customers[[#All],[companyName]],,0)</f>
        <v>Gourmet Lanchonetes</v>
      </c>
      <c r="T544" t="str" cm="1">
        <f t="array" ref="T544">_xlfn.XLOOKUP(Orders[[#This Row],[shipperID]],Shippers[[#All],[shipperID]],Shippers[[#All],[companyName]],,0)</f>
        <v>Speedy Express</v>
      </c>
      <c r="U544" t="str">
        <f>IF(ISBLANK(Orders[[#This Row],[shippedDate]]),"Pending","Delivered")</f>
        <v>Delivered</v>
      </c>
    </row>
    <row r="545" spans="1:21" x14ac:dyDescent="0.25">
      <c r="A545">
        <v>10791</v>
      </c>
      <c r="B545" t="s">
        <v>25</v>
      </c>
      <c r="C545">
        <v>6</v>
      </c>
      <c r="D545" s="1">
        <v>41996</v>
      </c>
      <c r="E545" s="1">
        <v>42024</v>
      </c>
      <c r="F545" s="1">
        <v>42005</v>
      </c>
      <c r="G545">
        <v>2</v>
      </c>
      <c r="H545">
        <v>16.850000000000001</v>
      </c>
      <c r="I545">
        <f>SUMIFS(order_details!$G$1:$G$2156,order_details!$A$1:$A$2156,orders!A545)</f>
        <v>1829.7570000000001</v>
      </c>
      <c r="J545">
        <f t="shared" si="32"/>
        <v>1846.607</v>
      </c>
      <c r="K545" t="str">
        <f t="shared" si="33"/>
        <v>Dec</v>
      </c>
      <c r="L545" t="str">
        <f t="shared" si="34"/>
        <v>Tue</v>
      </c>
      <c r="M545" t="str">
        <f>IF(Orders[[#This Row],[Shipping Status]]="Delivered",TEXT(F545,"mmm"),"")</f>
        <v>Jan</v>
      </c>
      <c r="N545" t="str">
        <f>IF(Orders[[#This Row],[Shipping Status]]="Delivered",TEXT(F545,"ddd"),"")</f>
        <v>Thu</v>
      </c>
      <c r="O545" s="8">
        <f>IF(Orders[[#This Row],[Shipping Status]]="Delivered",DATEDIF(D545,F545,"d"),"")</f>
        <v>9</v>
      </c>
      <c r="P545" s="8">
        <f t="shared" si="35"/>
        <v>28</v>
      </c>
      <c r="Q545" s="8">
        <f>IF(Orders[[#This Row],[Shipping Status]]="Delivered",P545-O545,"")</f>
        <v>19</v>
      </c>
      <c r="R545" t="str" cm="1">
        <f t="array" ref="R545">_xlfn.XLOOKUP(Orders[[#This Row],[employeeID]],Employees[[#All],[employeeID]],Employees[[#All],[employeeName]],,0)</f>
        <v>Michael Suyama</v>
      </c>
      <c r="S545" t="str" cm="1">
        <f t="array" ref="S545">_xlfn.XLOOKUP(Orders[[#This Row],[customerID]],Customers[[#All],[customerID]],Customers[[#All],[companyName]],,0)</f>
        <v>Frankenversand</v>
      </c>
      <c r="T545" t="str" cm="1">
        <f t="array" ref="T545">_xlfn.XLOOKUP(Orders[[#This Row],[shipperID]],Shippers[[#All],[shipperID]],Shippers[[#All],[companyName]],,0)</f>
        <v>United Package</v>
      </c>
      <c r="U545" t="str">
        <f>IF(ISBLANK(Orders[[#This Row],[shippedDate]]),"Pending","Delivered")</f>
        <v>Delivered</v>
      </c>
    </row>
    <row r="546" spans="1:21" x14ac:dyDescent="0.25">
      <c r="A546">
        <v>10792</v>
      </c>
      <c r="B546" t="s">
        <v>71</v>
      </c>
      <c r="C546">
        <v>1</v>
      </c>
      <c r="D546" s="1">
        <v>41996</v>
      </c>
      <c r="E546" s="1">
        <v>42024</v>
      </c>
      <c r="F546" s="1">
        <v>42004</v>
      </c>
      <c r="G546">
        <v>3</v>
      </c>
      <c r="H546">
        <v>23.79</v>
      </c>
      <c r="I546">
        <f>SUMIFS(order_details!$G$1:$G$2156,order_details!$A$1:$A$2156,orders!A546)</f>
        <v>399.85</v>
      </c>
      <c r="J546">
        <f t="shared" si="32"/>
        <v>423.64000000000004</v>
      </c>
      <c r="K546" t="str">
        <f t="shared" si="33"/>
        <v>Dec</v>
      </c>
      <c r="L546" t="str">
        <f t="shared" si="34"/>
        <v>Tue</v>
      </c>
      <c r="M546" t="str">
        <f>IF(Orders[[#This Row],[Shipping Status]]="Delivered",TEXT(F546,"mmm"),"")</f>
        <v>Dec</v>
      </c>
      <c r="N546" t="str">
        <f>IF(Orders[[#This Row],[Shipping Status]]="Delivered",TEXT(F546,"ddd"),"")</f>
        <v>Wed</v>
      </c>
      <c r="O546" s="8">
        <f>IF(Orders[[#This Row],[Shipping Status]]="Delivered",DATEDIF(D546,F546,"d"),"")</f>
        <v>8</v>
      </c>
      <c r="P546" s="8">
        <f t="shared" si="35"/>
        <v>28</v>
      </c>
      <c r="Q546" s="8">
        <f>IF(Orders[[#This Row],[Shipping Status]]="Delivered",P546-O546,"")</f>
        <v>20</v>
      </c>
      <c r="R546" t="str" cm="1">
        <f t="array" ref="R546">_xlfn.XLOOKUP(Orders[[#This Row],[employeeID]],Employees[[#All],[employeeID]],Employees[[#All],[employeeName]],,0)</f>
        <v>Nancy Davolio</v>
      </c>
      <c r="S546" t="str" cm="1">
        <f t="array" ref="S546">_xlfn.XLOOKUP(Orders[[#This Row],[customerID]],Customers[[#All],[customerID]],Customers[[#All],[companyName]],,0)</f>
        <v>Wolski  Zajazd</v>
      </c>
      <c r="T546" t="str" cm="1">
        <f t="array" ref="T546">_xlfn.XLOOKUP(Orders[[#This Row],[shipperID]],Shippers[[#All],[shipperID]],Shippers[[#All],[companyName]],,0)</f>
        <v>Federal Shipping</v>
      </c>
      <c r="U546" t="str">
        <f>IF(ISBLANK(Orders[[#This Row],[shippedDate]]),"Pending","Delivered")</f>
        <v>Delivered</v>
      </c>
    </row>
    <row r="547" spans="1:21" x14ac:dyDescent="0.25">
      <c r="A547">
        <v>10793</v>
      </c>
      <c r="B547" t="s">
        <v>63</v>
      </c>
      <c r="C547">
        <v>3</v>
      </c>
      <c r="D547" s="1">
        <v>41997</v>
      </c>
      <c r="E547" s="1">
        <v>42025</v>
      </c>
      <c r="F547" s="1">
        <v>42012</v>
      </c>
      <c r="G547">
        <v>3</v>
      </c>
      <c r="H547">
        <v>4.5199999999999996</v>
      </c>
      <c r="I547">
        <f>SUMIFS(order_details!$G$1:$G$2156,order_details!$A$1:$A$2156,orders!A547)</f>
        <v>191.1</v>
      </c>
      <c r="J547">
        <f t="shared" si="32"/>
        <v>195.62</v>
      </c>
      <c r="K547" t="str">
        <f t="shared" si="33"/>
        <v>Dec</v>
      </c>
      <c r="L547" t="str">
        <f t="shared" si="34"/>
        <v>Wed</v>
      </c>
      <c r="M547" t="str">
        <f>IF(Orders[[#This Row],[Shipping Status]]="Delivered",TEXT(F547,"mmm"),"")</f>
        <v>Jan</v>
      </c>
      <c r="N547" t="str">
        <f>IF(Orders[[#This Row],[Shipping Status]]="Delivered",TEXT(F547,"ddd"),"")</f>
        <v>Thu</v>
      </c>
      <c r="O547" s="8">
        <f>IF(Orders[[#This Row],[Shipping Status]]="Delivered",DATEDIF(D547,F547,"d"),"")</f>
        <v>15</v>
      </c>
      <c r="P547" s="8">
        <f t="shared" si="35"/>
        <v>28</v>
      </c>
      <c r="Q547" s="8">
        <f>IF(Orders[[#This Row],[Shipping Status]]="Delivered",P547-O547,"")</f>
        <v>13</v>
      </c>
      <c r="R547" t="str" cm="1">
        <f t="array" ref="R547">_xlfn.XLOOKUP(Orders[[#This Row],[employeeID]],Employees[[#All],[employeeID]],Employees[[#All],[employeeName]],,0)</f>
        <v>Janet Leverling</v>
      </c>
      <c r="S547" t="str" cm="1">
        <f t="array" ref="S547">_xlfn.XLOOKUP(Orders[[#This Row],[customerID]],Customers[[#All],[customerID]],Customers[[#All],[companyName]],,0)</f>
        <v>Around the Horn</v>
      </c>
      <c r="T547" t="str" cm="1">
        <f t="array" ref="T547">_xlfn.XLOOKUP(Orders[[#This Row],[shipperID]],Shippers[[#All],[shipperID]],Shippers[[#All],[companyName]],,0)</f>
        <v>Federal Shipping</v>
      </c>
      <c r="U547" t="str">
        <f>IF(ISBLANK(Orders[[#This Row],[shippedDate]]),"Pending","Delivered")</f>
        <v>Delivered</v>
      </c>
    </row>
    <row r="548" spans="1:21" x14ac:dyDescent="0.25">
      <c r="A548">
        <v>10794</v>
      </c>
      <c r="B548" t="s">
        <v>20</v>
      </c>
      <c r="C548">
        <v>6</v>
      </c>
      <c r="D548" s="1">
        <v>41997</v>
      </c>
      <c r="E548" s="1">
        <v>42025</v>
      </c>
      <c r="F548" s="1">
        <v>42006</v>
      </c>
      <c r="G548">
        <v>1</v>
      </c>
      <c r="H548">
        <v>21.49</v>
      </c>
      <c r="I548">
        <f>SUMIFS(order_details!$G$1:$G$2156,order_details!$A$1:$A$2156,orders!A548)</f>
        <v>314.76</v>
      </c>
      <c r="J548">
        <f t="shared" si="32"/>
        <v>336.25</v>
      </c>
      <c r="K548" t="str">
        <f t="shared" si="33"/>
        <v>Dec</v>
      </c>
      <c r="L548" t="str">
        <f t="shared" si="34"/>
        <v>Wed</v>
      </c>
      <c r="M548" t="str">
        <f>IF(Orders[[#This Row],[Shipping Status]]="Delivered",TEXT(F548,"mmm"),"")</f>
        <v>Jan</v>
      </c>
      <c r="N548" t="str">
        <f>IF(Orders[[#This Row],[Shipping Status]]="Delivered",TEXT(F548,"ddd"),"")</f>
        <v>Fri</v>
      </c>
      <c r="O548" s="8">
        <f>IF(Orders[[#This Row],[Shipping Status]]="Delivered",DATEDIF(D548,F548,"d"),"")</f>
        <v>9</v>
      </c>
      <c r="P548" s="8">
        <f t="shared" si="35"/>
        <v>28</v>
      </c>
      <c r="Q548" s="8">
        <f>IF(Orders[[#This Row],[Shipping Status]]="Delivered",P548-O548,"")</f>
        <v>19</v>
      </c>
      <c r="R548" t="str" cm="1">
        <f t="array" ref="R548">_xlfn.XLOOKUP(Orders[[#This Row],[employeeID]],Employees[[#All],[employeeID]],Employees[[#All],[employeeName]],,0)</f>
        <v>Michael Suyama</v>
      </c>
      <c r="S548" t="str" cm="1">
        <f t="array" ref="S548">_xlfn.XLOOKUP(Orders[[#This Row],[customerID]],Customers[[#All],[customerID]],Customers[[#All],[companyName]],,0)</f>
        <v>Que Delícia</v>
      </c>
      <c r="T548" t="str" cm="1">
        <f t="array" ref="T548">_xlfn.XLOOKUP(Orders[[#This Row],[shipperID]],Shippers[[#All],[shipperID]],Shippers[[#All],[companyName]],,0)</f>
        <v>Speedy Express</v>
      </c>
      <c r="U548" t="str">
        <f>IF(ISBLANK(Orders[[#This Row],[shippedDate]]),"Pending","Delivered")</f>
        <v>Delivered</v>
      </c>
    </row>
    <row r="549" spans="1:21" x14ac:dyDescent="0.25">
      <c r="A549">
        <v>10795</v>
      </c>
      <c r="B549" t="s">
        <v>17</v>
      </c>
      <c r="C549">
        <v>8</v>
      </c>
      <c r="D549" s="1">
        <v>41997</v>
      </c>
      <c r="E549" s="1">
        <v>42025</v>
      </c>
      <c r="F549" s="1">
        <v>42024</v>
      </c>
      <c r="G549">
        <v>2</v>
      </c>
      <c r="H549">
        <v>126.66</v>
      </c>
      <c r="I549">
        <f>SUMIFS(order_details!$G$1:$G$2156,order_details!$A$1:$A$2156,orders!A549)</f>
        <v>2158</v>
      </c>
      <c r="J549">
        <f t="shared" si="32"/>
        <v>2284.66</v>
      </c>
      <c r="K549" t="str">
        <f t="shared" si="33"/>
        <v>Dec</v>
      </c>
      <c r="L549" t="str">
        <f t="shared" si="34"/>
        <v>Wed</v>
      </c>
      <c r="M549" t="str">
        <f>IF(Orders[[#This Row],[Shipping Status]]="Delivered",TEXT(F549,"mmm"),"")</f>
        <v>Jan</v>
      </c>
      <c r="N549" t="str">
        <f>IF(Orders[[#This Row],[Shipping Status]]="Delivered",TEXT(F549,"ddd"),"")</f>
        <v>Tue</v>
      </c>
      <c r="O549" s="8">
        <f>IF(Orders[[#This Row],[Shipping Status]]="Delivered",DATEDIF(D549,F549,"d"),"")</f>
        <v>27</v>
      </c>
      <c r="P549" s="8">
        <f t="shared" si="35"/>
        <v>28</v>
      </c>
      <c r="Q549" s="8">
        <f>IF(Orders[[#This Row],[Shipping Status]]="Delivered",P549-O549,"")</f>
        <v>1</v>
      </c>
      <c r="R549" t="str" cm="1">
        <f t="array" ref="R549">_xlfn.XLOOKUP(Orders[[#This Row],[employeeID]],Employees[[#All],[employeeID]],Employees[[#All],[employeeName]],,0)</f>
        <v>Laura Callahan</v>
      </c>
      <c r="S549" t="str" cm="1">
        <f t="array" ref="S549">_xlfn.XLOOKUP(Orders[[#This Row],[customerID]],Customers[[#All],[customerID]],Customers[[#All],[companyName]],,0)</f>
        <v>Ernst Handel</v>
      </c>
      <c r="T549" t="str" cm="1">
        <f t="array" ref="T549">_xlfn.XLOOKUP(Orders[[#This Row],[shipperID]],Shippers[[#All],[shipperID]],Shippers[[#All],[companyName]],,0)</f>
        <v>United Package</v>
      </c>
      <c r="U549" t="str">
        <f>IF(ISBLANK(Orders[[#This Row],[shippedDate]]),"Pending","Delivered")</f>
        <v>Delivered</v>
      </c>
    </row>
    <row r="550" spans="1:21" x14ac:dyDescent="0.25">
      <c r="A550">
        <v>10796</v>
      </c>
      <c r="B550" t="s">
        <v>16</v>
      </c>
      <c r="C550">
        <v>3</v>
      </c>
      <c r="D550" s="1">
        <v>41998</v>
      </c>
      <c r="E550" s="1">
        <v>42026</v>
      </c>
      <c r="F550" s="1">
        <v>42018</v>
      </c>
      <c r="G550">
        <v>1</v>
      </c>
      <c r="H550">
        <v>26.52</v>
      </c>
      <c r="I550">
        <f>SUMIFS(order_details!$G$1:$G$2156,order_details!$A$1:$A$2156,orders!A550)</f>
        <v>2341.3640000000005</v>
      </c>
      <c r="J550">
        <f t="shared" si="32"/>
        <v>2367.8840000000005</v>
      </c>
      <c r="K550" t="str">
        <f t="shared" si="33"/>
        <v>Dec</v>
      </c>
      <c r="L550" t="str">
        <f t="shared" si="34"/>
        <v>Thu</v>
      </c>
      <c r="M550" t="str">
        <f>IF(Orders[[#This Row],[Shipping Status]]="Delivered",TEXT(F550,"mmm"),"")</f>
        <v>Jan</v>
      </c>
      <c r="N550" t="str">
        <f>IF(Orders[[#This Row],[Shipping Status]]="Delivered",TEXT(F550,"ddd"),"")</f>
        <v>Wed</v>
      </c>
      <c r="O550" s="8">
        <f>IF(Orders[[#This Row],[Shipping Status]]="Delivered",DATEDIF(D550,F550,"d"),"")</f>
        <v>20</v>
      </c>
      <c r="P550" s="8">
        <f t="shared" si="35"/>
        <v>28</v>
      </c>
      <c r="Q550" s="8">
        <f>IF(Orders[[#This Row],[Shipping Status]]="Delivered",P550-O550,"")</f>
        <v>8</v>
      </c>
      <c r="R550" t="str" cm="1">
        <f t="array" ref="R550">_xlfn.XLOOKUP(Orders[[#This Row],[employeeID]],Employees[[#All],[employeeID]],Employees[[#All],[employeeName]],,0)</f>
        <v>Janet Leverling</v>
      </c>
      <c r="S550" t="str" cm="1">
        <f t="array" ref="S550">_xlfn.XLOOKUP(Orders[[#This Row],[customerID]],Customers[[#All],[customerID]],Customers[[#All],[companyName]],,0)</f>
        <v>HILARION-Abastos</v>
      </c>
      <c r="T550" t="str" cm="1">
        <f t="array" ref="T550">_xlfn.XLOOKUP(Orders[[#This Row],[shipperID]],Shippers[[#All],[shipperID]],Shippers[[#All],[companyName]],,0)</f>
        <v>Speedy Express</v>
      </c>
      <c r="U550" t="str">
        <f>IF(ISBLANK(Orders[[#This Row],[shippedDate]]),"Pending","Delivered")</f>
        <v>Delivered</v>
      </c>
    </row>
    <row r="551" spans="1:21" x14ac:dyDescent="0.25">
      <c r="A551">
        <v>10797</v>
      </c>
      <c r="B551" t="s">
        <v>65</v>
      </c>
      <c r="C551">
        <v>7</v>
      </c>
      <c r="D551" s="1">
        <v>41998</v>
      </c>
      <c r="E551" s="1">
        <v>42026</v>
      </c>
      <c r="F551" s="1">
        <v>42009</v>
      </c>
      <c r="G551">
        <v>2</v>
      </c>
      <c r="H551">
        <v>33.35</v>
      </c>
      <c r="I551">
        <f>SUMIFS(order_details!$G$1:$G$2156,order_details!$A$1:$A$2156,orders!A551)</f>
        <v>420</v>
      </c>
      <c r="J551">
        <f t="shared" si="32"/>
        <v>453.35</v>
      </c>
      <c r="K551" t="str">
        <f t="shared" si="33"/>
        <v>Dec</v>
      </c>
      <c r="L551" t="str">
        <f t="shared" si="34"/>
        <v>Thu</v>
      </c>
      <c r="M551" t="str">
        <f>IF(Orders[[#This Row],[Shipping Status]]="Delivered",TEXT(F551,"mmm"),"")</f>
        <v>Jan</v>
      </c>
      <c r="N551" t="str">
        <f>IF(Orders[[#This Row],[Shipping Status]]="Delivered",TEXT(F551,"ddd"),"")</f>
        <v>Mon</v>
      </c>
      <c r="O551" s="8">
        <f>IF(Orders[[#This Row],[Shipping Status]]="Delivered",DATEDIF(D551,F551,"d"),"")</f>
        <v>11</v>
      </c>
      <c r="P551" s="8">
        <f t="shared" si="35"/>
        <v>28</v>
      </c>
      <c r="Q551" s="8">
        <f>IF(Orders[[#This Row],[Shipping Status]]="Delivered",P551-O551,"")</f>
        <v>17</v>
      </c>
      <c r="R551" t="str" cm="1">
        <f t="array" ref="R551">_xlfn.XLOOKUP(Orders[[#This Row],[employeeID]],Employees[[#All],[employeeID]],Employees[[#All],[employeeName]],,0)</f>
        <v>Robert King</v>
      </c>
      <c r="S551" t="str" cm="1">
        <f t="array" ref="S551">_xlfn.XLOOKUP(Orders[[#This Row],[customerID]],Customers[[#All],[customerID]],Customers[[#All],[companyName]],,0)</f>
        <v>Drachenblut Delikatessen</v>
      </c>
      <c r="T551" t="str" cm="1">
        <f t="array" ref="T551">_xlfn.XLOOKUP(Orders[[#This Row],[shipperID]],Shippers[[#All],[shipperID]],Shippers[[#All],[companyName]],,0)</f>
        <v>United Package</v>
      </c>
      <c r="U551" t="str">
        <f>IF(ISBLANK(Orders[[#This Row],[shippedDate]]),"Pending","Delivered")</f>
        <v>Delivered</v>
      </c>
    </row>
    <row r="552" spans="1:21" x14ac:dyDescent="0.25">
      <c r="A552">
        <v>10798</v>
      </c>
      <c r="B552" t="s">
        <v>50</v>
      </c>
      <c r="C552">
        <v>2</v>
      </c>
      <c r="D552" s="1">
        <v>41999</v>
      </c>
      <c r="E552" s="1">
        <v>42027</v>
      </c>
      <c r="F552" s="1">
        <v>42009</v>
      </c>
      <c r="G552">
        <v>1</v>
      </c>
      <c r="H552">
        <v>2.33</v>
      </c>
      <c r="I552">
        <f>SUMIFS(order_details!$G$1:$G$2156,order_details!$A$1:$A$2156,orders!A552)</f>
        <v>446.6</v>
      </c>
      <c r="J552">
        <f t="shared" si="32"/>
        <v>448.93</v>
      </c>
      <c r="K552" t="str">
        <f t="shared" si="33"/>
        <v>Dec</v>
      </c>
      <c r="L552" t="str">
        <f t="shared" si="34"/>
        <v>Fri</v>
      </c>
      <c r="M552" t="str">
        <f>IF(Orders[[#This Row],[Shipping Status]]="Delivered",TEXT(F552,"mmm"),"")</f>
        <v>Jan</v>
      </c>
      <c r="N552" t="str">
        <f>IF(Orders[[#This Row],[Shipping Status]]="Delivered",TEXT(F552,"ddd"),"")</f>
        <v>Mon</v>
      </c>
      <c r="O552" s="8">
        <f>IF(Orders[[#This Row],[Shipping Status]]="Delivered",DATEDIF(D552,F552,"d"),"")</f>
        <v>10</v>
      </c>
      <c r="P552" s="8">
        <f t="shared" si="35"/>
        <v>28</v>
      </c>
      <c r="Q552" s="8">
        <f>IF(Orders[[#This Row],[Shipping Status]]="Delivered",P552-O552,"")</f>
        <v>18</v>
      </c>
      <c r="R552" t="str" cm="1">
        <f t="array" ref="R552">_xlfn.XLOOKUP(Orders[[#This Row],[employeeID]],Employees[[#All],[employeeID]],Employees[[#All],[employeeName]],,0)</f>
        <v>Andrew Fuller</v>
      </c>
      <c r="S552" t="str" cm="1">
        <f t="array" ref="S552">_xlfn.XLOOKUP(Orders[[#This Row],[customerID]],Customers[[#All],[customerID]],Customers[[#All],[companyName]],,0)</f>
        <v>Island Trading</v>
      </c>
      <c r="T552" t="str" cm="1">
        <f t="array" ref="T552">_xlfn.XLOOKUP(Orders[[#This Row],[shipperID]],Shippers[[#All],[shipperID]],Shippers[[#All],[companyName]],,0)</f>
        <v>Speedy Express</v>
      </c>
      <c r="U552" t="str">
        <f>IF(ISBLANK(Orders[[#This Row],[shippedDate]]),"Pending","Delivered")</f>
        <v>Delivered</v>
      </c>
    </row>
    <row r="553" spans="1:21" x14ac:dyDescent="0.25">
      <c r="A553">
        <v>10799</v>
      </c>
      <c r="B553" t="s">
        <v>52</v>
      </c>
      <c r="C553">
        <v>9</v>
      </c>
      <c r="D553" s="1">
        <v>41999</v>
      </c>
      <c r="E553" s="1">
        <v>42041</v>
      </c>
      <c r="F553" s="1">
        <v>42009</v>
      </c>
      <c r="G553">
        <v>3</v>
      </c>
      <c r="H553">
        <v>30.76</v>
      </c>
      <c r="I553">
        <f>SUMIFS(order_details!$G$1:$G$2156,order_details!$A$1:$A$2156,orders!A553)</f>
        <v>1553.5</v>
      </c>
      <c r="J553">
        <f t="shared" si="32"/>
        <v>1584.26</v>
      </c>
      <c r="K553" t="str">
        <f t="shared" si="33"/>
        <v>Dec</v>
      </c>
      <c r="L553" t="str">
        <f t="shared" si="34"/>
        <v>Fri</v>
      </c>
      <c r="M553" t="str">
        <f>IF(Orders[[#This Row],[Shipping Status]]="Delivered",TEXT(F553,"mmm"),"")</f>
        <v>Jan</v>
      </c>
      <c r="N553" t="str">
        <f>IF(Orders[[#This Row],[Shipping Status]]="Delivered",TEXT(F553,"ddd"),"")</f>
        <v>Mon</v>
      </c>
      <c r="O553" s="8">
        <f>IF(Orders[[#This Row],[Shipping Status]]="Delivered",DATEDIF(D553,F553,"d"),"")</f>
        <v>10</v>
      </c>
      <c r="P553" s="8">
        <f t="shared" si="35"/>
        <v>42</v>
      </c>
      <c r="Q553" s="8">
        <f>IF(Orders[[#This Row],[Shipping Status]]="Delivered",P553-O553,"")</f>
        <v>32</v>
      </c>
      <c r="R553" t="str" cm="1">
        <f t="array" ref="R553">_xlfn.XLOOKUP(Orders[[#This Row],[employeeID]],Employees[[#All],[employeeID]],Employees[[#All],[employeeName]],,0)</f>
        <v>Anne Dodsworth</v>
      </c>
      <c r="S553" t="str" cm="1">
        <f t="array" ref="S553">_xlfn.XLOOKUP(Orders[[#This Row],[customerID]],Customers[[#All],[customerID]],Customers[[#All],[companyName]],,0)</f>
        <v>Königlich Essen</v>
      </c>
      <c r="T553" t="str" cm="1">
        <f t="array" ref="T553">_xlfn.XLOOKUP(Orders[[#This Row],[shipperID]],Shippers[[#All],[shipperID]],Shippers[[#All],[companyName]],,0)</f>
        <v>Federal Shipping</v>
      </c>
      <c r="U553" t="str">
        <f>IF(ISBLANK(Orders[[#This Row],[shippedDate]]),"Pending","Delivered")</f>
        <v>Delivered</v>
      </c>
    </row>
    <row r="554" spans="1:21" x14ac:dyDescent="0.25">
      <c r="A554">
        <v>10800</v>
      </c>
      <c r="B554" t="s">
        <v>64</v>
      </c>
      <c r="C554">
        <v>1</v>
      </c>
      <c r="D554" s="1">
        <v>41999</v>
      </c>
      <c r="E554" s="1">
        <v>42027</v>
      </c>
      <c r="F554" s="1">
        <v>42009</v>
      </c>
      <c r="G554">
        <v>3</v>
      </c>
      <c r="H554">
        <v>137.44</v>
      </c>
      <c r="I554">
        <f>SUMIFS(order_details!$G$1:$G$2156,order_details!$A$1:$A$2156,orders!A554)</f>
        <v>1468.9349999999999</v>
      </c>
      <c r="J554">
        <f t="shared" si="32"/>
        <v>1606.375</v>
      </c>
      <c r="K554" t="str">
        <f t="shared" si="33"/>
        <v>Dec</v>
      </c>
      <c r="L554" t="str">
        <f t="shared" si="34"/>
        <v>Fri</v>
      </c>
      <c r="M554" t="str">
        <f>IF(Orders[[#This Row],[Shipping Status]]="Delivered",TEXT(F554,"mmm"),"")</f>
        <v>Jan</v>
      </c>
      <c r="N554" t="str">
        <f>IF(Orders[[#This Row],[Shipping Status]]="Delivered",TEXT(F554,"ddd"),"")</f>
        <v>Mon</v>
      </c>
      <c r="O554" s="8">
        <f>IF(Orders[[#This Row],[Shipping Status]]="Delivered",DATEDIF(D554,F554,"d"),"")</f>
        <v>10</v>
      </c>
      <c r="P554" s="8">
        <f t="shared" si="35"/>
        <v>28</v>
      </c>
      <c r="Q554" s="8">
        <f>IF(Orders[[#This Row],[Shipping Status]]="Delivered",P554-O554,"")</f>
        <v>18</v>
      </c>
      <c r="R554" t="str" cm="1">
        <f t="array" ref="R554">_xlfn.XLOOKUP(Orders[[#This Row],[employeeID]],Employees[[#All],[employeeID]],Employees[[#All],[employeeName]],,0)</f>
        <v>Nancy Davolio</v>
      </c>
      <c r="S554" t="str" cm="1">
        <f t="array" ref="S554">_xlfn.XLOOKUP(Orders[[#This Row],[customerID]],Customers[[#All],[customerID]],Customers[[#All],[companyName]],,0)</f>
        <v>Seven Seas Imports</v>
      </c>
      <c r="T554" t="str" cm="1">
        <f t="array" ref="T554">_xlfn.XLOOKUP(Orders[[#This Row],[shipperID]],Shippers[[#All],[shipperID]],Shippers[[#All],[companyName]],,0)</f>
        <v>Federal Shipping</v>
      </c>
      <c r="U554" t="str">
        <f>IF(ISBLANK(Orders[[#This Row],[shippedDate]]),"Pending","Delivered")</f>
        <v>Delivered</v>
      </c>
    </row>
    <row r="555" spans="1:21" x14ac:dyDescent="0.25">
      <c r="A555">
        <v>10801</v>
      </c>
      <c r="B555" t="s">
        <v>54</v>
      </c>
      <c r="C555">
        <v>4</v>
      </c>
      <c r="D555" s="1">
        <v>42002</v>
      </c>
      <c r="E555" s="1">
        <v>42030</v>
      </c>
      <c r="F555" s="1">
        <v>42004</v>
      </c>
      <c r="G555">
        <v>2</v>
      </c>
      <c r="H555">
        <v>97.09</v>
      </c>
      <c r="I555">
        <f>SUMIFS(order_details!$G$1:$G$2156,order_details!$A$1:$A$2156,orders!A555)</f>
        <v>3026.8500000000004</v>
      </c>
      <c r="J555">
        <f t="shared" si="32"/>
        <v>3123.9400000000005</v>
      </c>
      <c r="K555" t="str">
        <f t="shared" si="33"/>
        <v>Dec</v>
      </c>
      <c r="L555" t="str">
        <f t="shared" si="34"/>
        <v>Mon</v>
      </c>
      <c r="M555" t="str">
        <f>IF(Orders[[#This Row],[Shipping Status]]="Delivered",TEXT(F555,"mmm"),"")</f>
        <v>Dec</v>
      </c>
      <c r="N555" t="str">
        <f>IF(Orders[[#This Row],[Shipping Status]]="Delivered",TEXT(F555,"ddd"),"")</f>
        <v>Wed</v>
      </c>
      <c r="O555" s="8">
        <f>IF(Orders[[#This Row],[Shipping Status]]="Delivered",DATEDIF(D555,F555,"d"),"")</f>
        <v>2</v>
      </c>
      <c r="P555" s="8">
        <f t="shared" si="35"/>
        <v>28</v>
      </c>
      <c r="Q555" s="8">
        <f>IF(Orders[[#This Row],[Shipping Status]]="Delivered",P555-O555,"")</f>
        <v>26</v>
      </c>
      <c r="R555" t="str" cm="1">
        <f t="array" ref="R555">_xlfn.XLOOKUP(Orders[[#This Row],[employeeID]],Employees[[#All],[employeeID]],Employees[[#All],[employeeName]],,0)</f>
        <v>Margaret Peacock</v>
      </c>
      <c r="S555" t="str" cm="1">
        <f t="array" ref="S555">_xlfn.XLOOKUP(Orders[[#This Row],[customerID]],Customers[[#All],[customerID]],Customers[[#All],[companyName]],,0)</f>
        <v>Bólido Comidas preparadas</v>
      </c>
      <c r="T555" t="str" cm="1">
        <f t="array" ref="T555">_xlfn.XLOOKUP(Orders[[#This Row],[shipperID]],Shippers[[#All],[shipperID]],Shippers[[#All],[companyName]],,0)</f>
        <v>United Package</v>
      </c>
      <c r="U555" t="str">
        <f>IF(ISBLANK(Orders[[#This Row],[shippedDate]]),"Pending","Delivered")</f>
        <v>Delivered</v>
      </c>
    </row>
    <row r="556" spans="1:21" x14ac:dyDescent="0.25">
      <c r="A556">
        <v>10802</v>
      </c>
      <c r="B556" t="s">
        <v>59</v>
      </c>
      <c r="C556">
        <v>4</v>
      </c>
      <c r="D556" s="1">
        <v>42002</v>
      </c>
      <c r="E556" s="1">
        <v>42030</v>
      </c>
      <c r="F556" s="1">
        <v>42006</v>
      </c>
      <c r="G556">
        <v>2</v>
      </c>
      <c r="H556">
        <v>257.26</v>
      </c>
      <c r="I556">
        <f>SUMIFS(order_details!$G$1:$G$2156,order_details!$A$1:$A$2156,orders!A556)</f>
        <v>2942.8125</v>
      </c>
      <c r="J556">
        <f t="shared" si="32"/>
        <v>3200.0725000000002</v>
      </c>
      <c r="K556" t="str">
        <f t="shared" si="33"/>
        <v>Dec</v>
      </c>
      <c r="L556" t="str">
        <f t="shared" si="34"/>
        <v>Mon</v>
      </c>
      <c r="M556" t="str">
        <f>IF(Orders[[#This Row],[Shipping Status]]="Delivered",TEXT(F556,"mmm"),"")</f>
        <v>Jan</v>
      </c>
      <c r="N556" t="str">
        <f>IF(Orders[[#This Row],[Shipping Status]]="Delivered",TEXT(F556,"ddd"),"")</f>
        <v>Fri</v>
      </c>
      <c r="O556" s="8">
        <f>IF(Orders[[#This Row],[Shipping Status]]="Delivered",DATEDIF(D556,F556,"d"),"")</f>
        <v>4</v>
      </c>
      <c r="P556" s="8">
        <f t="shared" si="35"/>
        <v>28</v>
      </c>
      <c r="Q556" s="8">
        <f>IF(Orders[[#This Row],[Shipping Status]]="Delivered",P556-O556,"")</f>
        <v>24</v>
      </c>
      <c r="R556" t="str" cm="1">
        <f t="array" ref="R556">_xlfn.XLOOKUP(Orders[[#This Row],[employeeID]],Employees[[#All],[employeeID]],Employees[[#All],[employeeName]],,0)</f>
        <v>Margaret Peacock</v>
      </c>
      <c r="S556" t="str" cm="1">
        <f t="array" ref="S556">_xlfn.XLOOKUP(Orders[[#This Row],[customerID]],Customers[[#All],[customerID]],Customers[[#All],[companyName]],,0)</f>
        <v>Simons bistro</v>
      </c>
      <c r="T556" t="str" cm="1">
        <f t="array" ref="T556">_xlfn.XLOOKUP(Orders[[#This Row],[shipperID]],Shippers[[#All],[shipperID]],Shippers[[#All],[companyName]],,0)</f>
        <v>United Package</v>
      </c>
      <c r="U556" t="str">
        <f>IF(ISBLANK(Orders[[#This Row],[shippedDate]]),"Pending","Delivered")</f>
        <v>Delivered</v>
      </c>
    </row>
    <row r="557" spans="1:21" x14ac:dyDescent="0.25">
      <c r="A557">
        <v>10803</v>
      </c>
      <c r="B557" t="s">
        <v>15</v>
      </c>
      <c r="C557">
        <v>4</v>
      </c>
      <c r="D557" s="1">
        <v>42003</v>
      </c>
      <c r="E557" s="1">
        <v>42031</v>
      </c>
      <c r="F557" s="1">
        <v>42010</v>
      </c>
      <c r="G557">
        <v>1</v>
      </c>
      <c r="H557">
        <v>55.23</v>
      </c>
      <c r="I557">
        <f>SUMIFS(order_details!$G$1:$G$2156,order_details!$A$1:$A$2156,orders!A557)</f>
        <v>1193.01</v>
      </c>
      <c r="J557">
        <f t="shared" si="32"/>
        <v>1248.24</v>
      </c>
      <c r="K557" t="str">
        <f t="shared" si="33"/>
        <v>Dec</v>
      </c>
      <c r="L557" t="str">
        <f t="shared" si="34"/>
        <v>Tue</v>
      </c>
      <c r="M557" t="str">
        <f>IF(Orders[[#This Row],[Shipping Status]]="Delivered",TEXT(F557,"mmm"),"")</f>
        <v>Jan</v>
      </c>
      <c r="N557" t="str">
        <f>IF(Orders[[#This Row],[Shipping Status]]="Delivered",TEXT(F557,"ddd"),"")</f>
        <v>Tue</v>
      </c>
      <c r="O557" s="8">
        <f>IF(Orders[[#This Row],[Shipping Status]]="Delivered",DATEDIF(D557,F557,"d"),"")</f>
        <v>7</v>
      </c>
      <c r="P557" s="8">
        <f t="shared" si="35"/>
        <v>28</v>
      </c>
      <c r="Q557" s="8">
        <f>IF(Orders[[#This Row],[Shipping Status]]="Delivered",P557-O557,"")</f>
        <v>21</v>
      </c>
      <c r="R557" t="str" cm="1">
        <f t="array" ref="R557">_xlfn.XLOOKUP(Orders[[#This Row],[employeeID]],Employees[[#All],[employeeID]],Employees[[#All],[employeeName]],,0)</f>
        <v>Margaret Peacock</v>
      </c>
      <c r="S557" t="str" cm="1">
        <f t="array" ref="S557">_xlfn.XLOOKUP(Orders[[#This Row],[customerID]],Customers[[#All],[customerID]],Customers[[#All],[companyName]],,0)</f>
        <v>Wellington Importadora</v>
      </c>
      <c r="T557" t="str" cm="1">
        <f t="array" ref="T557">_xlfn.XLOOKUP(Orders[[#This Row],[shipperID]],Shippers[[#All],[shipperID]],Shippers[[#All],[companyName]],,0)</f>
        <v>Speedy Express</v>
      </c>
      <c r="U557" t="str">
        <f>IF(ISBLANK(Orders[[#This Row],[shippedDate]]),"Pending","Delivered")</f>
        <v>Delivered</v>
      </c>
    </row>
    <row r="558" spans="1:21" x14ac:dyDescent="0.25">
      <c r="A558">
        <v>10804</v>
      </c>
      <c r="B558" t="s">
        <v>64</v>
      </c>
      <c r="C558">
        <v>6</v>
      </c>
      <c r="D558" s="1">
        <v>42003</v>
      </c>
      <c r="E558" s="1">
        <v>42031</v>
      </c>
      <c r="F558" s="1">
        <v>42011</v>
      </c>
      <c r="G558">
        <v>2</v>
      </c>
      <c r="H558">
        <v>27.33</v>
      </c>
      <c r="I558">
        <f>SUMIFS(order_details!$G$1:$G$2156,order_details!$A$1:$A$2156,orders!A558)</f>
        <v>2278.4</v>
      </c>
      <c r="J558">
        <f t="shared" si="32"/>
        <v>2305.73</v>
      </c>
      <c r="K558" t="str">
        <f t="shared" si="33"/>
        <v>Dec</v>
      </c>
      <c r="L558" t="str">
        <f t="shared" si="34"/>
        <v>Tue</v>
      </c>
      <c r="M558" t="str">
        <f>IF(Orders[[#This Row],[Shipping Status]]="Delivered",TEXT(F558,"mmm"),"")</f>
        <v>Jan</v>
      </c>
      <c r="N558" t="str">
        <f>IF(Orders[[#This Row],[Shipping Status]]="Delivered",TEXT(F558,"ddd"),"")</f>
        <v>Wed</v>
      </c>
      <c r="O558" s="8">
        <f>IF(Orders[[#This Row],[Shipping Status]]="Delivered",DATEDIF(D558,F558,"d"),"")</f>
        <v>8</v>
      </c>
      <c r="P558" s="8">
        <f t="shared" si="35"/>
        <v>28</v>
      </c>
      <c r="Q558" s="8">
        <f>IF(Orders[[#This Row],[Shipping Status]]="Delivered",P558-O558,"")</f>
        <v>20</v>
      </c>
      <c r="R558" t="str" cm="1">
        <f t="array" ref="R558">_xlfn.XLOOKUP(Orders[[#This Row],[employeeID]],Employees[[#All],[employeeID]],Employees[[#All],[employeeName]],,0)</f>
        <v>Michael Suyama</v>
      </c>
      <c r="S558" t="str" cm="1">
        <f t="array" ref="S558">_xlfn.XLOOKUP(Orders[[#This Row],[customerID]],Customers[[#All],[customerID]],Customers[[#All],[companyName]],,0)</f>
        <v>Seven Seas Imports</v>
      </c>
      <c r="T558" t="str" cm="1">
        <f t="array" ref="T558">_xlfn.XLOOKUP(Orders[[#This Row],[shipperID]],Shippers[[#All],[shipperID]],Shippers[[#All],[companyName]],,0)</f>
        <v>United Package</v>
      </c>
      <c r="U558" t="str">
        <f>IF(ISBLANK(Orders[[#This Row],[shippedDate]]),"Pending","Delivered")</f>
        <v>Delivered</v>
      </c>
    </row>
    <row r="559" spans="1:21" x14ac:dyDescent="0.25">
      <c r="A559">
        <v>10805</v>
      </c>
      <c r="B559" t="s">
        <v>48</v>
      </c>
      <c r="C559">
        <v>2</v>
      </c>
      <c r="D559" s="1">
        <v>42003</v>
      </c>
      <c r="E559" s="1">
        <v>42031</v>
      </c>
      <c r="F559" s="1">
        <v>42013</v>
      </c>
      <c r="G559">
        <v>3</v>
      </c>
      <c r="H559">
        <v>237.34</v>
      </c>
      <c r="I559">
        <f>SUMIFS(order_details!$G$1:$G$2156,order_details!$A$1:$A$2156,orders!A559)</f>
        <v>2775</v>
      </c>
      <c r="J559">
        <f t="shared" si="32"/>
        <v>3012.34</v>
      </c>
      <c r="K559" t="str">
        <f t="shared" si="33"/>
        <v>Dec</v>
      </c>
      <c r="L559" t="str">
        <f t="shared" si="34"/>
        <v>Tue</v>
      </c>
      <c r="M559" t="str">
        <f>IF(Orders[[#This Row],[Shipping Status]]="Delivered",TEXT(F559,"mmm"),"")</f>
        <v>Jan</v>
      </c>
      <c r="N559" t="str">
        <f>IF(Orders[[#This Row],[Shipping Status]]="Delivered",TEXT(F559,"ddd"),"")</f>
        <v>Fri</v>
      </c>
      <c r="O559" s="8">
        <f>IF(Orders[[#This Row],[Shipping Status]]="Delivered",DATEDIF(D559,F559,"d"),"")</f>
        <v>10</v>
      </c>
      <c r="P559" s="8">
        <f t="shared" si="35"/>
        <v>28</v>
      </c>
      <c r="Q559" s="8">
        <f>IF(Orders[[#This Row],[Shipping Status]]="Delivered",P559-O559,"")</f>
        <v>18</v>
      </c>
      <c r="R559" t="str" cm="1">
        <f t="array" ref="R559">_xlfn.XLOOKUP(Orders[[#This Row],[employeeID]],Employees[[#All],[employeeID]],Employees[[#All],[employeeName]],,0)</f>
        <v>Andrew Fuller</v>
      </c>
      <c r="S559" t="str" cm="1">
        <f t="array" ref="S559">_xlfn.XLOOKUP(Orders[[#This Row],[customerID]],Customers[[#All],[customerID]],Customers[[#All],[companyName]],,0)</f>
        <v>The Big Cheese</v>
      </c>
      <c r="T559" t="str" cm="1">
        <f t="array" ref="T559">_xlfn.XLOOKUP(Orders[[#This Row],[shipperID]],Shippers[[#All],[shipperID]],Shippers[[#All],[companyName]],,0)</f>
        <v>Federal Shipping</v>
      </c>
      <c r="U559" t="str">
        <f>IF(ISBLANK(Orders[[#This Row],[shippedDate]]),"Pending","Delivered")</f>
        <v>Delivered</v>
      </c>
    </row>
    <row r="560" spans="1:21" x14ac:dyDescent="0.25">
      <c r="A560">
        <v>10806</v>
      </c>
      <c r="B560" t="s">
        <v>11</v>
      </c>
      <c r="C560">
        <v>3</v>
      </c>
      <c r="D560" s="1">
        <v>42004</v>
      </c>
      <c r="E560" s="1">
        <v>42032</v>
      </c>
      <c r="F560" s="1">
        <v>42009</v>
      </c>
      <c r="G560">
        <v>2</v>
      </c>
      <c r="H560">
        <v>22.11</v>
      </c>
      <c r="I560">
        <f>SUMIFS(order_details!$G$1:$G$2156,order_details!$A$1:$A$2156,orders!A560)</f>
        <v>439.6</v>
      </c>
      <c r="J560">
        <f t="shared" si="32"/>
        <v>461.71000000000004</v>
      </c>
      <c r="K560" t="str">
        <f t="shared" si="33"/>
        <v>Dec</v>
      </c>
      <c r="L560" t="str">
        <f t="shared" si="34"/>
        <v>Wed</v>
      </c>
      <c r="M560" t="str">
        <f>IF(Orders[[#This Row],[Shipping Status]]="Delivered",TEXT(F560,"mmm"),"")</f>
        <v>Jan</v>
      </c>
      <c r="N560" t="str">
        <f>IF(Orders[[#This Row],[Shipping Status]]="Delivered",TEXT(F560,"ddd"),"")</f>
        <v>Mon</v>
      </c>
      <c r="O560" s="8">
        <f>IF(Orders[[#This Row],[Shipping Status]]="Delivered",DATEDIF(D560,F560,"d"),"")</f>
        <v>5</v>
      </c>
      <c r="P560" s="8">
        <f t="shared" si="35"/>
        <v>28</v>
      </c>
      <c r="Q560" s="8">
        <f>IF(Orders[[#This Row],[Shipping Status]]="Delivered",P560-O560,"")</f>
        <v>23</v>
      </c>
      <c r="R560" t="str" cm="1">
        <f t="array" ref="R560">_xlfn.XLOOKUP(Orders[[#This Row],[employeeID]],Employees[[#All],[employeeID]],Employees[[#All],[employeeName]],,0)</f>
        <v>Janet Leverling</v>
      </c>
      <c r="S560" t="str" cm="1">
        <f t="array" ref="S560">_xlfn.XLOOKUP(Orders[[#This Row],[customerID]],Customers[[#All],[customerID]],Customers[[#All],[companyName]],,0)</f>
        <v>Victuailles en stock</v>
      </c>
      <c r="T560" t="str" cm="1">
        <f t="array" ref="T560">_xlfn.XLOOKUP(Orders[[#This Row],[shipperID]],Shippers[[#All],[shipperID]],Shippers[[#All],[companyName]],,0)</f>
        <v>United Package</v>
      </c>
      <c r="U560" t="str">
        <f>IF(ISBLANK(Orders[[#This Row],[shippedDate]]),"Pending","Delivered")</f>
        <v>Delivered</v>
      </c>
    </row>
    <row r="561" spans="1:21" x14ac:dyDescent="0.25">
      <c r="A561">
        <v>10807</v>
      </c>
      <c r="B561" t="s">
        <v>78</v>
      </c>
      <c r="C561">
        <v>4</v>
      </c>
      <c r="D561" s="1">
        <v>42004</v>
      </c>
      <c r="E561" s="1">
        <v>42032</v>
      </c>
      <c r="F561" s="1">
        <v>42034</v>
      </c>
      <c r="G561">
        <v>1</v>
      </c>
      <c r="H561">
        <v>1.36</v>
      </c>
      <c r="I561">
        <f>SUMIFS(order_details!$G$1:$G$2156,order_details!$A$1:$A$2156,orders!A561)</f>
        <v>18.399999999999999</v>
      </c>
      <c r="J561">
        <f t="shared" si="32"/>
        <v>19.759999999999998</v>
      </c>
      <c r="K561" t="str">
        <f t="shared" si="33"/>
        <v>Dec</v>
      </c>
      <c r="L561" t="str">
        <f t="shared" si="34"/>
        <v>Wed</v>
      </c>
      <c r="M561" t="str">
        <f>IF(Orders[[#This Row],[Shipping Status]]="Delivered",TEXT(F561,"mmm"),"")</f>
        <v>Jan</v>
      </c>
      <c r="N561" t="str">
        <f>IF(Orders[[#This Row],[Shipping Status]]="Delivered",TEXT(F561,"ddd"),"")</f>
        <v>Fri</v>
      </c>
      <c r="O561" s="8">
        <f>IF(Orders[[#This Row],[Shipping Status]]="Delivered",DATEDIF(D561,F561,"d"),"")</f>
        <v>30</v>
      </c>
      <c r="P561" s="8">
        <f t="shared" si="35"/>
        <v>28</v>
      </c>
      <c r="Q561" s="8">
        <f>IF(Orders[[#This Row],[Shipping Status]]="Delivered",P561-O561,"")</f>
        <v>-2</v>
      </c>
      <c r="R561" t="str" cm="1">
        <f t="array" ref="R561">_xlfn.XLOOKUP(Orders[[#This Row],[employeeID]],Employees[[#All],[employeeID]],Employees[[#All],[employeeName]],,0)</f>
        <v>Margaret Peacock</v>
      </c>
      <c r="S561" t="str" cm="1">
        <f t="array" ref="S561">_xlfn.XLOOKUP(Orders[[#This Row],[customerID]],Customers[[#All],[customerID]],Customers[[#All],[companyName]],,0)</f>
        <v>Franchi S.p.A.</v>
      </c>
      <c r="T561" t="str" cm="1">
        <f t="array" ref="T561">_xlfn.XLOOKUP(Orders[[#This Row],[shipperID]],Shippers[[#All],[shipperID]],Shippers[[#All],[companyName]],,0)</f>
        <v>Speedy Express</v>
      </c>
      <c r="U561" t="str">
        <f>IF(ISBLANK(Orders[[#This Row],[shippedDate]]),"Pending","Delivered")</f>
        <v>Delivered</v>
      </c>
    </row>
    <row r="562" spans="1:21" x14ac:dyDescent="0.25">
      <c r="A562">
        <v>10808</v>
      </c>
      <c r="B562" t="s">
        <v>45</v>
      </c>
      <c r="C562">
        <v>2</v>
      </c>
      <c r="D562" s="1">
        <v>42005</v>
      </c>
      <c r="E562" s="1">
        <v>42033</v>
      </c>
      <c r="F562" s="1">
        <v>42013</v>
      </c>
      <c r="G562">
        <v>3</v>
      </c>
      <c r="H562">
        <v>45.53</v>
      </c>
      <c r="I562">
        <f>SUMIFS(order_details!$G$1:$G$2156,order_details!$A$1:$A$2156,orders!A562)</f>
        <v>1411</v>
      </c>
      <c r="J562">
        <f t="shared" si="32"/>
        <v>1456.53</v>
      </c>
      <c r="K562" t="str">
        <f t="shared" si="33"/>
        <v>Jan</v>
      </c>
      <c r="L562" t="str">
        <f t="shared" si="34"/>
        <v>Thu</v>
      </c>
      <c r="M562" t="str">
        <f>IF(Orders[[#This Row],[Shipping Status]]="Delivered",TEXT(F562,"mmm"),"")</f>
        <v>Jan</v>
      </c>
      <c r="N562" t="str">
        <f>IF(Orders[[#This Row],[Shipping Status]]="Delivered",TEXT(F562,"ddd"),"")</f>
        <v>Fri</v>
      </c>
      <c r="O562" s="8">
        <f>IF(Orders[[#This Row],[Shipping Status]]="Delivered",DATEDIF(D562,F562,"d"),"")</f>
        <v>8</v>
      </c>
      <c r="P562" s="8">
        <f t="shared" si="35"/>
        <v>28</v>
      </c>
      <c r="Q562" s="8">
        <f>IF(Orders[[#This Row],[Shipping Status]]="Delivered",P562-O562,"")</f>
        <v>20</v>
      </c>
      <c r="R562" t="str" cm="1">
        <f t="array" ref="R562">_xlfn.XLOOKUP(Orders[[#This Row],[employeeID]],Employees[[#All],[employeeID]],Employees[[#All],[employeeName]],,0)</f>
        <v>Andrew Fuller</v>
      </c>
      <c r="S562" t="str" cm="1">
        <f t="array" ref="S562">_xlfn.XLOOKUP(Orders[[#This Row],[customerID]],Customers[[#All],[customerID]],Customers[[#All],[companyName]],,0)</f>
        <v>Old World Delicatessen</v>
      </c>
      <c r="T562" t="str" cm="1">
        <f t="array" ref="T562">_xlfn.XLOOKUP(Orders[[#This Row],[shipperID]],Shippers[[#All],[shipperID]],Shippers[[#All],[companyName]],,0)</f>
        <v>Federal Shipping</v>
      </c>
      <c r="U562" t="str">
        <f>IF(ISBLANK(Orders[[#This Row],[shippedDate]]),"Pending","Delivered")</f>
        <v>Delivered</v>
      </c>
    </row>
    <row r="563" spans="1:21" x14ac:dyDescent="0.25">
      <c r="A563">
        <v>10809</v>
      </c>
      <c r="B563" t="s">
        <v>15</v>
      </c>
      <c r="C563">
        <v>7</v>
      </c>
      <c r="D563" s="1">
        <v>42005</v>
      </c>
      <c r="E563" s="1">
        <v>42033</v>
      </c>
      <c r="F563" s="1">
        <v>42011</v>
      </c>
      <c r="G563">
        <v>1</v>
      </c>
      <c r="H563">
        <v>4.87</v>
      </c>
      <c r="I563">
        <f>SUMIFS(order_details!$G$1:$G$2156,order_details!$A$1:$A$2156,orders!A563)</f>
        <v>140</v>
      </c>
      <c r="J563">
        <f t="shared" si="32"/>
        <v>144.87</v>
      </c>
      <c r="K563" t="str">
        <f t="shared" si="33"/>
        <v>Jan</v>
      </c>
      <c r="L563" t="str">
        <f t="shared" si="34"/>
        <v>Thu</v>
      </c>
      <c r="M563" t="str">
        <f>IF(Orders[[#This Row],[Shipping Status]]="Delivered",TEXT(F563,"mmm"),"")</f>
        <v>Jan</v>
      </c>
      <c r="N563" t="str">
        <f>IF(Orders[[#This Row],[Shipping Status]]="Delivered",TEXT(F563,"ddd"),"")</f>
        <v>Wed</v>
      </c>
      <c r="O563" s="8">
        <f>IF(Orders[[#This Row],[Shipping Status]]="Delivered",DATEDIF(D563,F563,"d"),"")</f>
        <v>6</v>
      </c>
      <c r="P563" s="8">
        <f t="shared" si="35"/>
        <v>28</v>
      </c>
      <c r="Q563" s="8">
        <f>IF(Orders[[#This Row],[Shipping Status]]="Delivered",P563-O563,"")</f>
        <v>22</v>
      </c>
      <c r="R563" t="str" cm="1">
        <f t="array" ref="R563">_xlfn.XLOOKUP(Orders[[#This Row],[employeeID]],Employees[[#All],[employeeID]],Employees[[#All],[employeeName]],,0)</f>
        <v>Robert King</v>
      </c>
      <c r="S563" t="str" cm="1">
        <f t="array" ref="S563">_xlfn.XLOOKUP(Orders[[#This Row],[customerID]],Customers[[#All],[customerID]],Customers[[#All],[companyName]],,0)</f>
        <v>Wellington Importadora</v>
      </c>
      <c r="T563" t="str" cm="1">
        <f t="array" ref="T563">_xlfn.XLOOKUP(Orders[[#This Row],[shipperID]],Shippers[[#All],[shipperID]],Shippers[[#All],[companyName]],,0)</f>
        <v>Speedy Express</v>
      </c>
      <c r="U563" t="str">
        <f>IF(ISBLANK(Orders[[#This Row],[shippedDate]]),"Pending","Delivered")</f>
        <v>Delivered</v>
      </c>
    </row>
    <row r="564" spans="1:21" x14ac:dyDescent="0.25">
      <c r="A564">
        <v>10810</v>
      </c>
      <c r="B564" t="s">
        <v>83</v>
      </c>
      <c r="C564">
        <v>2</v>
      </c>
      <c r="D564" s="1">
        <v>42005</v>
      </c>
      <c r="E564" s="1">
        <v>42033</v>
      </c>
      <c r="F564" s="1">
        <v>42011</v>
      </c>
      <c r="G564">
        <v>3</v>
      </c>
      <c r="H564">
        <v>4.33</v>
      </c>
      <c r="I564">
        <f>SUMIFS(order_details!$G$1:$G$2156,order_details!$A$1:$A$2156,orders!A564)</f>
        <v>187</v>
      </c>
      <c r="J564">
        <f t="shared" si="32"/>
        <v>191.33</v>
      </c>
      <c r="K564" t="str">
        <f t="shared" si="33"/>
        <v>Jan</v>
      </c>
      <c r="L564" t="str">
        <f t="shared" si="34"/>
        <v>Thu</v>
      </c>
      <c r="M564" t="str">
        <f>IF(Orders[[#This Row],[Shipping Status]]="Delivered",TEXT(F564,"mmm"),"")</f>
        <v>Jan</v>
      </c>
      <c r="N564" t="str">
        <f>IF(Orders[[#This Row],[Shipping Status]]="Delivered",TEXT(F564,"ddd"),"")</f>
        <v>Wed</v>
      </c>
      <c r="O564" s="8">
        <f>IF(Orders[[#This Row],[Shipping Status]]="Delivered",DATEDIF(D564,F564,"d"),"")</f>
        <v>6</v>
      </c>
      <c r="P564" s="8">
        <f t="shared" si="35"/>
        <v>28</v>
      </c>
      <c r="Q564" s="8">
        <f>IF(Orders[[#This Row],[Shipping Status]]="Delivered",P564-O564,"")</f>
        <v>22</v>
      </c>
      <c r="R564" t="str" cm="1">
        <f t="array" ref="R564">_xlfn.XLOOKUP(Orders[[#This Row],[employeeID]],Employees[[#All],[employeeID]],Employees[[#All],[employeeName]],,0)</f>
        <v>Andrew Fuller</v>
      </c>
      <c r="S564" t="str" cm="1">
        <f t="array" ref="S564">_xlfn.XLOOKUP(Orders[[#This Row],[customerID]],Customers[[#All],[customerID]],Customers[[#All],[companyName]],,0)</f>
        <v>Laughing Bacchus Wine Cellars</v>
      </c>
      <c r="T564" t="str" cm="1">
        <f t="array" ref="T564">_xlfn.XLOOKUP(Orders[[#This Row],[shipperID]],Shippers[[#All],[shipperID]],Shippers[[#All],[companyName]],,0)</f>
        <v>Federal Shipping</v>
      </c>
      <c r="U564" t="str">
        <f>IF(ISBLANK(Orders[[#This Row],[shippedDate]]),"Pending","Delivered")</f>
        <v>Delivered</v>
      </c>
    </row>
    <row r="565" spans="1:21" x14ac:dyDescent="0.25">
      <c r="A565">
        <v>10811</v>
      </c>
      <c r="B565" t="s">
        <v>75</v>
      </c>
      <c r="C565">
        <v>8</v>
      </c>
      <c r="D565" s="1">
        <v>42006</v>
      </c>
      <c r="E565" s="1">
        <v>42034</v>
      </c>
      <c r="F565" s="1">
        <v>42012</v>
      </c>
      <c r="G565">
        <v>1</v>
      </c>
      <c r="H565">
        <v>31.22</v>
      </c>
      <c r="I565">
        <f>SUMIFS(order_details!$G$1:$G$2156,order_details!$A$1:$A$2156,orders!A565)</f>
        <v>852</v>
      </c>
      <c r="J565">
        <f t="shared" si="32"/>
        <v>883.22</v>
      </c>
      <c r="K565" t="str">
        <f t="shared" si="33"/>
        <v>Jan</v>
      </c>
      <c r="L565" t="str">
        <f t="shared" si="34"/>
        <v>Fri</v>
      </c>
      <c r="M565" t="str">
        <f>IF(Orders[[#This Row],[Shipping Status]]="Delivered",TEXT(F565,"mmm"),"")</f>
        <v>Jan</v>
      </c>
      <c r="N565" t="str">
        <f>IF(Orders[[#This Row],[Shipping Status]]="Delivered",TEXT(F565,"ddd"),"")</f>
        <v>Thu</v>
      </c>
      <c r="O565" s="8">
        <f>IF(Orders[[#This Row],[Shipping Status]]="Delivered",DATEDIF(D565,F565,"d"),"")</f>
        <v>6</v>
      </c>
      <c r="P565" s="8">
        <f t="shared" si="35"/>
        <v>28</v>
      </c>
      <c r="Q565" s="8">
        <f>IF(Orders[[#This Row],[Shipping Status]]="Delivered",P565-O565,"")</f>
        <v>22</v>
      </c>
      <c r="R565" t="str" cm="1">
        <f t="array" ref="R565">_xlfn.XLOOKUP(Orders[[#This Row],[employeeID]],Employees[[#All],[employeeID]],Employees[[#All],[employeeName]],,0)</f>
        <v>Laura Callahan</v>
      </c>
      <c r="S565" t="str" cm="1">
        <f t="array" ref="S565">_xlfn.XLOOKUP(Orders[[#This Row],[customerID]],Customers[[#All],[customerID]],Customers[[#All],[companyName]],,0)</f>
        <v>LINO-Delicateses</v>
      </c>
      <c r="T565" t="str" cm="1">
        <f t="array" ref="T565">_xlfn.XLOOKUP(Orders[[#This Row],[shipperID]],Shippers[[#All],[shipperID]],Shippers[[#All],[companyName]],,0)</f>
        <v>Speedy Express</v>
      </c>
      <c r="U565" t="str">
        <f>IF(ISBLANK(Orders[[#This Row],[shippedDate]]),"Pending","Delivered")</f>
        <v>Delivered</v>
      </c>
    </row>
    <row r="566" spans="1:21" x14ac:dyDescent="0.25">
      <c r="A566">
        <v>10812</v>
      </c>
      <c r="B566" t="s">
        <v>38</v>
      </c>
      <c r="C566">
        <v>5</v>
      </c>
      <c r="D566" s="1">
        <v>42006</v>
      </c>
      <c r="E566" s="1">
        <v>42034</v>
      </c>
      <c r="F566" s="1">
        <v>42016</v>
      </c>
      <c r="G566">
        <v>1</v>
      </c>
      <c r="H566">
        <v>59.78</v>
      </c>
      <c r="I566">
        <f>SUMIFS(order_details!$G$1:$G$2156,order_details!$A$1:$A$2156,orders!A566)</f>
        <v>1692.8</v>
      </c>
      <c r="J566">
        <f t="shared" si="32"/>
        <v>1752.58</v>
      </c>
      <c r="K566" t="str">
        <f t="shared" si="33"/>
        <v>Jan</v>
      </c>
      <c r="L566" t="str">
        <f t="shared" si="34"/>
        <v>Fri</v>
      </c>
      <c r="M566" t="str">
        <f>IF(Orders[[#This Row],[Shipping Status]]="Delivered",TEXT(F566,"mmm"),"")</f>
        <v>Jan</v>
      </c>
      <c r="N566" t="str">
        <f>IF(Orders[[#This Row],[Shipping Status]]="Delivered",TEXT(F566,"ddd"),"")</f>
        <v>Mon</v>
      </c>
      <c r="O566" s="8">
        <f>IF(Orders[[#This Row],[Shipping Status]]="Delivered",DATEDIF(D566,F566,"d"),"")</f>
        <v>10</v>
      </c>
      <c r="P566" s="8">
        <f t="shared" si="35"/>
        <v>28</v>
      </c>
      <c r="Q566" s="8">
        <f>IF(Orders[[#This Row],[Shipping Status]]="Delivered",P566-O566,"")</f>
        <v>18</v>
      </c>
      <c r="R566" t="str" cm="1">
        <f t="array" ref="R566">_xlfn.XLOOKUP(Orders[[#This Row],[employeeID]],Employees[[#All],[employeeID]],Employees[[#All],[employeeName]],,0)</f>
        <v>Steven Buchanan</v>
      </c>
      <c r="S566" t="str" cm="1">
        <f t="array" ref="S566">_xlfn.XLOOKUP(Orders[[#This Row],[customerID]],Customers[[#All],[customerID]],Customers[[#All],[companyName]],,0)</f>
        <v>Reggiani Caseifici</v>
      </c>
      <c r="T566" t="str" cm="1">
        <f t="array" ref="T566">_xlfn.XLOOKUP(Orders[[#This Row],[shipperID]],Shippers[[#All],[shipperID]],Shippers[[#All],[companyName]],,0)</f>
        <v>Speedy Express</v>
      </c>
      <c r="U566" t="str">
        <f>IF(ISBLANK(Orders[[#This Row],[shippedDate]]),"Pending","Delivered")</f>
        <v>Delivered</v>
      </c>
    </row>
    <row r="567" spans="1:21" x14ac:dyDescent="0.25">
      <c r="A567">
        <v>10813</v>
      </c>
      <c r="B567" t="s">
        <v>37</v>
      </c>
      <c r="C567">
        <v>1</v>
      </c>
      <c r="D567" s="1">
        <v>42009</v>
      </c>
      <c r="E567" s="1">
        <v>42037</v>
      </c>
      <c r="F567" s="1">
        <v>42013</v>
      </c>
      <c r="G567">
        <v>1</v>
      </c>
      <c r="H567">
        <v>47.38</v>
      </c>
      <c r="I567">
        <f>SUMIFS(order_details!$G$1:$G$2156,order_details!$A$1:$A$2156,orders!A567)</f>
        <v>602.4</v>
      </c>
      <c r="J567">
        <f t="shared" si="32"/>
        <v>649.78</v>
      </c>
      <c r="K567" t="str">
        <f t="shared" si="33"/>
        <v>Jan</v>
      </c>
      <c r="L567" t="str">
        <f t="shared" si="34"/>
        <v>Mon</v>
      </c>
      <c r="M567" t="str">
        <f>IF(Orders[[#This Row],[Shipping Status]]="Delivered",TEXT(F567,"mmm"),"")</f>
        <v>Jan</v>
      </c>
      <c r="N567" t="str">
        <f>IF(Orders[[#This Row],[Shipping Status]]="Delivered",TEXT(F567,"ddd"),"")</f>
        <v>Fri</v>
      </c>
      <c r="O567" s="8">
        <f>IF(Orders[[#This Row],[Shipping Status]]="Delivered",DATEDIF(D567,F567,"d"),"")</f>
        <v>4</v>
      </c>
      <c r="P567" s="8">
        <f t="shared" si="35"/>
        <v>28</v>
      </c>
      <c r="Q567" s="8">
        <f>IF(Orders[[#This Row],[Shipping Status]]="Delivered",P567-O567,"")</f>
        <v>24</v>
      </c>
      <c r="R567" t="str" cm="1">
        <f t="array" ref="R567">_xlfn.XLOOKUP(Orders[[#This Row],[employeeID]],Employees[[#All],[employeeID]],Employees[[#All],[employeeName]],,0)</f>
        <v>Nancy Davolio</v>
      </c>
      <c r="S567" t="str" cm="1">
        <f t="array" ref="S567">_xlfn.XLOOKUP(Orders[[#This Row],[customerID]],Customers[[#All],[customerID]],Customers[[#All],[companyName]],,0)</f>
        <v>Ricardo Adocicados</v>
      </c>
      <c r="T567" t="str" cm="1">
        <f t="array" ref="T567">_xlfn.XLOOKUP(Orders[[#This Row],[shipperID]],Shippers[[#All],[shipperID]],Shippers[[#All],[companyName]],,0)</f>
        <v>Speedy Express</v>
      </c>
      <c r="U567" t="str">
        <f>IF(ISBLANK(Orders[[#This Row],[shippedDate]]),"Pending","Delivered")</f>
        <v>Delivered</v>
      </c>
    </row>
    <row r="568" spans="1:21" x14ac:dyDescent="0.25">
      <c r="A568">
        <v>10814</v>
      </c>
      <c r="B568" t="s">
        <v>11</v>
      </c>
      <c r="C568">
        <v>3</v>
      </c>
      <c r="D568" s="1">
        <v>42009</v>
      </c>
      <c r="E568" s="1">
        <v>42037</v>
      </c>
      <c r="F568" s="1">
        <v>42018</v>
      </c>
      <c r="G568">
        <v>3</v>
      </c>
      <c r="H568">
        <v>130.94</v>
      </c>
      <c r="I568">
        <f>SUMIFS(order_details!$G$1:$G$2156,order_details!$A$1:$A$2156,orders!A568)</f>
        <v>1788.45</v>
      </c>
      <c r="J568">
        <f t="shared" si="32"/>
        <v>1919.39</v>
      </c>
      <c r="K568" t="str">
        <f t="shared" si="33"/>
        <v>Jan</v>
      </c>
      <c r="L568" t="str">
        <f t="shared" si="34"/>
        <v>Mon</v>
      </c>
      <c r="M568" t="str">
        <f>IF(Orders[[#This Row],[Shipping Status]]="Delivered",TEXT(F568,"mmm"),"")</f>
        <v>Jan</v>
      </c>
      <c r="N568" t="str">
        <f>IF(Orders[[#This Row],[Shipping Status]]="Delivered",TEXT(F568,"ddd"),"")</f>
        <v>Wed</v>
      </c>
      <c r="O568" s="8">
        <f>IF(Orders[[#This Row],[Shipping Status]]="Delivered",DATEDIF(D568,F568,"d"),"")</f>
        <v>9</v>
      </c>
      <c r="P568" s="8">
        <f t="shared" si="35"/>
        <v>28</v>
      </c>
      <c r="Q568" s="8">
        <f>IF(Orders[[#This Row],[Shipping Status]]="Delivered",P568-O568,"")</f>
        <v>19</v>
      </c>
      <c r="R568" t="str" cm="1">
        <f t="array" ref="R568">_xlfn.XLOOKUP(Orders[[#This Row],[employeeID]],Employees[[#All],[employeeID]],Employees[[#All],[employeeName]],,0)</f>
        <v>Janet Leverling</v>
      </c>
      <c r="S568" t="str" cm="1">
        <f t="array" ref="S568">_xlfn.XLOOKUP(Orders[[#This Row],[customerID]],Customers[[#All],[customerID]],Customers[[#All],[companyName]],,0)</f>
        <v>Victuailles en stock</v>
      </c>
      <c r="T568" t="str" cm="1">
        <f t="array" ref="T568">_xlfn.XLOOKUP(Orders[[#This Row],[shipperID]],Shippers[[#All],[shipperID]],Shippers[[#All],[companyName]],,0)</f>
        <v>Federal Shipping</v>
      </c>
      <c r="U568" t="str">
        <f>IF(ISBLANK(Orders[[#This Row],[shippedDate]]),"Pending","Delivered")</f>
        <v>Delivered</v>
      </c>
    </row>
    <row r="569" spans="1:21" x14ac:dyDescent="0.25">
      <c r="A569">
        <v>10815</v>
      </c>
      <c r="B569" t="s">
        <v>53</v>
      </c>
      <c r="C569">
        <v>2</v>
      </c>
      <c r="D569" s="1">
        <v>42009</v>
      </c>
      <c r="E569" s="1">
        <v>42037</v>
      </c>
      <c r="F569" s="1">
        <v>42018</v>
      </c>
      <c r="G569">
        <v>3</v>
      </c>
      <c r="H569">
        <v>14.62</v>
      </c>
      <c r="I569">
        <f>SUMIFS(order_details!$G$1:$G$2156,order_details!$A$1:$A$2156,orders!A569)</f>
        <v>40</v>
      </c>
      <c r="J569">
        <f t="shared" si="32"/>
        <v>54.62</v>
      </c>
      <c r="K569" t="str">
        <f t="shared" si="33"/>
        <v>Jan</v>
      </c>
      <c r="L569" t="str">
        <f t="shared" si="34"/>
        <v>Mon</v>
      </c>
      <c r="M569" t="str">
        <f>IF(Orders[[#This Row],[Shipping Status]]="Delivered",TEXT(F569,"mmm"),"")</f>
        <v>Jan</v>
      </c>
      <c r="N569" t="str">
        <f>IF(Orders[[#This Row],[Shipping Status]]="Delivered",TEXT(F569,"ddd"),"")</f>
        <v>Wed</v>
      </c>
      <c r="O569" s="8">
        <f>IF(Orders[[#This Row],[Shipping Status]]="Delivered",DATEDIF(D569,F569,"d"),"")</f>
        <v>9</v>
      </c>
      <c r="P569" s="8">
        <f t="shared" si="35"/>
        <v>28</v>
      </c>
      <c r="Q569" s="8">
        <f>IF(Orders[[#This Row],[Shipping Status]]="Delivered",P569-O569,"")</f>
        <v>19</v>
      </c>
      <c r="R569" t="str" cm="1">
        <f t="array" ref="R569">_xlfn.XLOOKUP(Orders[[#This Row],[employeeID]],Employees[[#All],[employeeID]],Employees[[#All],[employeeName]],,0)</f>
        <v>Andrew Fuller</v>
      </c>
      <c r="S569" t="str" cm="1">
        <f t="array" ref="S569">_xlfn.XLOOKUP(Orders[[#This Row],[customerID]],Customers[[#All],[customerID]],Customers[[#All],[companyName]],,0)</f>
        <v>Save-a-lot Markets</v>
      </c>
      <c r="T569" t="str" cm="1">
        <f t="array" ref="T569">_xlfn.XLOOKUP(Orders[[#This Row],[shipperID]],Shippers[[#All],[shipperID]],Shippers[[#All],[companyName]],,0)</f>
        <v>Federal Shipping</v>
      </c>
      <c r="U569" t="str">
        <f>IF(ISBLANK(Orders[[#This Row],[shippedDate]]),"Pending","Delivered")</f>
        <v>Delivered</v>
      </c>
    </row>
    <row r="570" spans="1:21" x14ac:dyDescent="0.25">
      <c r="A570">
        <v>10816</v>
      </c>
      <c r="B570" t="s">
        <v>87</v>
      </c>
      <c r="C570">
        <v>4</v>
      </c>
      <c r="D570" s="1">
        <v>42010</v>
      </c>
      <c r="E570" s="1">
        <v>42038</v>
      </c>
      <c r="F570" s="1">
        <v>42039</v>
      </c>
      <c r="G570">
        <v>2</v>
      </c>
      <c r="H570">
        <v>719.78</v>
      </c>
      <c r="I570">
        <f>SUMIFS(order_details!$G$1:$G$2156,order_details!$A$1:$A$2156,orders!A570)</f>
        <v>8446.4500000000007</v>
      </c>
      <c r="J570">
        <f t="shared" si="32"/>
        <v>9166.2300000000014</v>
      </c>
      <c r="K570" t="str">
        <f t="shared" si="33"/>
        <v>Jan</v>
      </c>
      <c r="L570" t="str">
        <f t="shared" si="34"/>
        <v>Tue</v>
      </c>
      <c r="M570" t="str">
        <f>IF(Orders[[#This Row],[Shipping Status]]="Delivered",TEXT(F570,"mmm"),"")</f>
        <v>Feb</v>
      </c>
      <c r="N570" t="str">
        <f>IF(Orders[[#This Row],[Shipping Status]]="Delivered",TEXT(F570,"ddd"),"")</f>
        <v>Wed</v>
      </c>
      <c r="O570" s="8">
        <f>IF(Orders[[#This Row],[Shipping Status]]="Delivered",DATEDIF(D570,F570,"d"),"")</f>
        <v>29</v>
      </c>
      <c r="P570" s="8">
        <f t="shared" si="35"/>
        <v>28</v>
      </c>
      <c r="Q570" s="8">
        <f>IF(Orders[[#This Row],[Shipping Status]]="Delivered",P570-O570,"")</f>
        <v>-1</v>
      </c>
      <c r="R570" t="str" cm="1">
        <f t="array" ref="R570">_xlfn.XLOOKUP(Orders[[#This Row],[employeeID]],Employees[[#All],[employeeID]],Employees[[#All],[employeeName]],,0)</f>
        <v>Margaret Peacock</v>
      </c>
      <c r="S570" t="str" cm="1">
        <f t="array" ref="S570">_xlfn.XLOOKUP(Orders[[#This Row],[customerID]],Customers[[#All],[customerID]],Customers[[#All],[companyName]],,0)</f>
        <v>Great Lakes Food Market</v>
      </c>
      <c r="T570" t="str" cm="1">
        <f t="array" ref="T570">_xlfn.XLOOKUP(Orders[[#This Row],[shipperID]],Shippers[[#All],[shipperID]],Shippers[[#All],[companyName]],,0)</f>
        <v>United Package</v>
      </c>
      <c r="U570" t="str">
        <f>IF(ISBLANK(Orders[[#This Row],[shippedDate]]),"Pending","Delivered")</f>
        <v>Delivered</v>
      </c>
    </row>
    <row r="571" spans="1:21" x14ac:dyDescent="0.25">
      <c r="A571">
        <v>10817</v>
      </c>
      <c r="B571" t="s">
        <v>52</v>
      </c>
      <c r="C571">
        <v>3</v>
      </c>
      <c r="D571" s="1">
        <v>42010</v>
      </c>
      <c r="E571" s="1">
        <v>42024</v>
      </c>
      <c r="F571" s="1">
        <v>42017</v>
      </c>
      <c r="G571">
        <v>2</v>
      </c>
      <c r="H571">
        <v>306.07</v>
      </c>
      <c r="I571">
        <f>SUMIFS(order_details!$G$1:$G$2156,order_details!$A$1:$A$2156,orders!A571)</f>
        <v>10952.844999999999</v>
      </c>
      <c r="J571">
        <f t="shared" si="32"/>
        <v>11258.914999999999</v>
      </c>
      <c r="K571" t="str">
        <f t="shared" si="33"/>
        <v>Jan</v>
      </c>
      <c r="L571" t="str">
        <f t="shared" si="34"/>
        <v>Tue</v>
      </c>
      <c r="M571" t="str">
        <f>IF(Orders[[#This Row],[Shipping Status]]="Delivered",TEXT(F571,"mmm"),"")</f>
        <v>Jan</v>
      </c>
      <c r="N571" t="str">
        <f>IF(Orders[[#This Row],[Shipping Status]]="Delivered",TEXT(F571,"ddd"),"")</f>
        <v>Tue</v>
      </c>
      <c r="O571" s="8">
        <f>IF(Orders[[#This Row],[Shipping Status]]="Delivered",DATEDIF(D571,F571,"d"),"")</f>
        <v>7</v>
      </c>
      <c r="P571" s="8">
        <f t="shared" si="35"/>
        <v>14</v>
      </c>
      <c r="Q571" s="8">
        <f>IF(Orders[[#This Row],[Shipping Status]]="Delivered",P571-O571,"")</f>
        <v>7</v>
      </c>
      <c r="R571" t="str" cm="1">
        <f t="array" ref="R571">_xlfn.XLOOKUP(Orders[[#This Row],[employeeID]],Employees[[#All],[employeeID]],Employees[[#All],[employeeName]],,0)</f>
        <v>Janet Leverling</v>
      </c>
      <c r="S571" t="str" cm="1">
        <f t="array" ref="S571">_xlfn.XLOOKUP(Orders[[#This Row],[customerID]],Customers[[#All],[customerID]],Customers[[#All],[companyName]],,0)</f>
        <v>Königlich Essen</v>
      </c>
      <c r="T571" t="str" cm="1">
        <f t="array" ref="T571">_xlfn.XLOOKUP(Orders[[#This Row],[shipperID]],Shippers[[#All],[shipperID]],Shippers[[#All],[companyName]],,0)</f>
        <v>United Package</v>
      </c>
      <c r="U571" t="str">
        <f>IF(ISBLANK(Orders[[#This Row],[shippedDate]]),"Pending","Delivered")</f>
        <v>Delivered</v>
      </c>
    </row>
    <row r="572" spans="1:21" x14ac:dyDescent="0.25">
      <c r="A572">
        <v>10818</v>
      </c>
      <c r="B572" t="s">
        <v>30</v>
      </c>
      <c r="C572">
        <v>7</v>
      </c>
      <c r="D572" s="1">
        <v>42011</v>
      </c>
      <c r="E572" s="1">
        <v>42039</v>
      </c>
      <c r="F572" s="1">
        <v>42016</v>
      </c>
      <c r="G572">
        <v>3</v>
      </c>
      <c r="H572">
        <v>65.48</v>
      </c>
      <c r="I572">
        <f>SUMIFS(order_details!$G$1:$G$2156,order_details!$A$1:$A$2156,orders!A572)</f>
        <v>833</v>
      </c>
      <c r="J572">
        <f t="shared" si="32"/>
        <v>898.48</v>
      </c>
      <c r="K572" t="str">
        <f t="shared" si="33"/>
        <v>Jan</v>
      </c>
      <c r="L572" t="str">
        <f t="shared" si="34"/>
        <v>Wed</v>
      </c>
      <c r="M572" t="str">
        <f>IF(Orders[[#This Row],[Shipping Status]]="Delivered",TEXT(F572,"mmm"),"")</f>
        <v>Jan</v>
      </c>
      <c r="N572" t="str">
        <f>IF(Orders[[#This Row],[Shipping Status]]="Delivered",TEXT(F572,"ddd"),"")</f>
        <v>Mon</v>
      </c>
      <c r="O572" s="8">
        <f>IF(Orders[[#This Row],[Shipping Status]]="Delivered",DATEDIF(D572,F572,"d"),"")</f>
        <v>5</v>
      </c>
      <c r="P572" s="8">
        <f t="shared" si="35"/>
        <v>28</v>
      </c>
      <c r="Q572" s="8">
        <f>IF(Orders[[#This Row],[Shipping Status]]="Delivered",P572-O572,"")</f>
        <v>23</v>
      </c>
      <c r="R572" t="str" cm="1">
        <f t="array" ref="R572">_xlfn.XLOOKUP(Orders[[#This Row],[employeeID]],Employees[[#All],[employeeID]],Employees[[#All],[employeeName]],,0)</f>
        <v>Robert King</v>
      </c>
      <c r="S572" t="str" cm="1">
        <f t="array" ref="S572">_xlfn.XLOOKUP(Orders[[#This Row],[customerID]],Customers[[#All],[customerID]],Customers[[#All],[companyName]],,0)</f>
        <v>Magazzini Alimentari Riuniti</v>
      </c>
      <c r="T572" t="str" cm="1">
        <f t="array" ref="T572">_xlfn.XLOOKUP(Orders[[#This Row],[shipperID]],Shippers[[#All],[shipperID]],Shippers[[#All],[companyName]],,0)</f>
        <v>Federal Shipping</v>
      </c>
      <c r="U572" t="str">
        <f>IF(ISBLANK(Orders[[#This Row],[shippedDate]]),"Pending","Delivered")</f>
        <v>Delivered</v>
      </c>
    </row>
    <row r="573" spans="1:21" x14ac:dyDescent="0.25">
      <c r="A573">
        <v>10819</v>
      </c>
      <c r="B573" t="s">
        <v>86</v>
      </c>
      <c r="C573">
        <v>2</v>
      </c>
      <c r="D573" s="1">
        <v>42011</v>
      </c>
      <c r="E573" s="1">
        <v>42039</v>
      </c>
      <c r="F573" s="1">
        <v>42020</v>
      </c>
      <c r="G573">
        <v>3</v>
      </c>
      <c r="H573">
        <v>19.760000000000002</v>
      </c>
      <c r="I573">
        <f>SUMIFS(order_details!$G$1:$G$2156,order_details!$A$1:$A$2156,orders!A573)</f>
        <v>477</v>
      </c>
      <c r="J573">
        <f t="shared" si="32"/>
        <v>496.76</v>
      </c>
      <c r="K573" t="str">
        <f t="shared" si="33"/>
        <v>Jan</v>
      </c>
      <c r="L573" t="str">
        <f t="shared" si="34"/>
        <v>Wed</v>
      </c>
      <c r="M573" t="str">
        <f>IF(Orders[[#This Row],[Shipping Status]]="Delivered",TEXT(F573,"mmm"),"")</f>
        <v>Jan</v>
      </c>
      <c r="N573" t="str">
        <f>IF(Orders[[#This Row],[Shipping Status]]="Delivered",TEXT(F573,"ddd"),"")</f>
        <v>Fri</v>
      </c>
      <c r="O573" s="8">
        <f>IF(Orders[[#This Row],[Shipping Status]]="Delivered",DATEDIF(D573,F573,"d"),"")</f>
        <v>9</v>
      </c>
      <c r="P573" s="8">
        <f t="shared" si="35"/>
        <v>28</v>
      </c>
      <c r="Q573" s="8">
        <f>IF(Orders[[#This Row],[Shipping Status]]="Delivered",P573-O573,"")</f>
        <v>19</v>
      </c>
      <c r="R573" t="str" cm="1">
        <f t="array" ref="R573">_xlfn.XLOOKUP(Orders[[#This Row],[employeeID]],Employees[[#All],[employeeID]],Employees[[#All],[employeeName]],,0)</f>
        <v>Andrew Fuller</v>
      </c>
      <c r="S573" t="str" cm="1">
        <f t="array" ref="S573">_xlfn.XLOOKUP(Orders[[#This Row],[customerID]],Customers[[#All],[customerID]],Customers[[#All],[companyName]],,0)</f>
        <v>Cactus Comidas para llevar</v>
      </c>
      <c r="T573" t="str" cm="1">
        <f t="array" ref="T573">_xlfn.XLOOKUP(Orders[[#This Row],[shipperID]],Shippers[[#All],[shipperID]],Shippers[[#All],[companyName]],,0)</f>
        <v>Federal Shipping</v>
      </c>
      <c r="U573" t="str">
        <f>IF(ISBLANK(Orders[[#This Row],[shippedDate]]),"Pending","Delivered")</f>
        <v>Delivered</v>
      </c>
    </row>
    <row r="574" spans="1:21" x14ac:dyDescent="0.25">
      <c r="A574">
        <v>10820</v>
      </c>
      <c r="B574" t="s">
        <v>21</v>
      </c>
      <c r="C574">
        <v>3</v>
      </c>
      <c r="D574" s="1">
        <v>42011</v>
      </c>
      <c r="E574" s="1">
        <v>42039</v>
      </c>
      <c r="F574" s="1">
        <v>42017</v>
      </c>
      <c r="G574">
        <v>2</v>
      </c>
      <c r="H574">
        <v>37.520000000000003</v>
      </c>
      <c r="I574">
        <f>SUMIFS(order_details!$G$1:$G$2156,order_details!$A$1:$A$2156,orders!A574)</f>
        <v>1140</v>
      </c>
      <c r="J574">
        <f t="shared" si="32"/>
        <v>1177.52</v>
      </c>
      <c r="K574" t="str">
        <f t="shared" si="33"/>
        <v>Jan</v>
      </c>
      <c r="L574" t="str">
        <f t="shared" si="34"/>
        <v>Wed</v>
      </c>
      <c r="M574" t="str">
        <f>IF(Orders[[#This Row],[Shipping Status]]="Delivered",TEXT(F574,"mmm"),"")</f>
        <v>Jan</v>
      </c>
      <c r="N574" t="str">
        <f>IF(Orders[[#This Row],[Shipping Status]]="Delivered",TEXT(F574,"ddd"),"")</f>
        <v>Tue</v>
      </c>
      <c r="O574" s="8">
        <f>IF(Orders[[#This Row],[Shipping Status]]="Delivered",DATEDIF(D574,F574,"d"),"")</f>
        <v>6</v>
      </c>
      <c r="P574" s="8">
        <f t="shared" si="35"/>
        <v>28</v>
      </c>
      <c r="Q574" s="8">
        <f>IF(Orders[[#This Row],[Shipping Status]]="Delivered",P574-O574,"")</f>
        <v>22</v>
      </c>
      <c r="R574" t="str" cm="1">
        <f t="array" ref="R574">_xlfn.XLOOKUP(Orders[[#This Row],[employeeID]],Employees[[#All],[employeeID]],Employees[[#All],[employeeName]],,0)</f>
        <v>Janet Leverling</v>
      </c>
      <c r="S574" t="str" cm="1">
        <f t="array" ref="S574">_xlfn.XLOOKUP(Orders[[#This Row],[customerID]],Customers[[#All],[customerID]],Customers[[#All],[companyName]],,0)</f>
        <v>Rattlesnake Canyon Grocery</v>
      </c>
      <c r="T574" t="str" cm="1">
        <f t="array" ref="T574">_xlfn.XLOOKUP(Orders[[#This Row],[shipperID]],Shippers[[#All],[shipperID]],Shippers[[#All],[companyName]],,0)</f>
        <v>United Package</v>
      </c>
      <c r="U574" t="str">
        <f>IF(ISBLANK(Orders[[#This Row],[shippedDate]]),"Pending","Delivered")</f>
        <v>Delivered</v>
      </c>
    </row>
    <row r="575" spans="1:21" x14ac:dyDescent="0.25">
      <c r="A575">
        <v>10821</v>
      </c>
      <c r="B575" t="s">
        <v>28</v>
      </c>
      <c r="C575">
        <v>1</v>
      </c>
      <c r="D575" s="1">
        <v>42012</v>
      </c>
      <c r="E575" s="1">
        <v>42040</v>
      </c>
      <c r="F575" s="1">
        <v>42019</v>
      </c>
      <c r="G575">
        <v>1</v>
      </c>
      <c r="H575">
        <v>36.68</v>
      </c>
      <c r="I575">
        <f>SUMIFS(order_details!$G$1:$G$2156,order_details!$A$1:$A$2156,orders!A575)</f>
        <v>678</v>
      </c>
      <c r="J575">
        <f t="shared" si="32"/>
        <v>714.68</v>
      </c>
      <c r="K575" t="str">
        <f t="shared" si="33"/>
        <v>Jan</v>
      </c>
      <c r="L575" t="str">
        <f t="shared" si="34"/>
        <v>Thu</v>
      </c>
      <c r="M575" t="str">
        <f>IF(Orders[[#This Row],[Shipping Status]]="Delivered",TEXT(F575,"mmm"),"")</f>
        <v>Jan</v>
      </c>
      <c r="N575" t="str">
        <f>IF(Orders[[#This Row],[Shipping Status]]="Delivered",TEXT(F575,"ddd"),"")</f>
        <v>Thu</v>
      </c>
      <c r="O575" s="8">
        <f>IF(Orders[[#This Row],[Shipping Status]]="Delivered",DATEDIF(D575,F575,"d"),"")</f>
        <v>7</v>
      </c>
      <c r="P575" s="8">
        <f t="shared" si="35"/>
        <v>28</v>
      </c>
      <c r="Q575" s="8">
        <f>IF(Orders[[#This Row],[Shipping Status]]="Delivered",P575-O575,"")</f>
        <v>21</v>
      </c>
      <c r="R575" t="str" cm="1">
        <f t="array" ref="R575">_xlfn.XLOOKUP(Orders[[#This Row],[employeeID]],Employees[[#All],[employeeID]],Employees[[#All],[employeeName]],,0)</f>
        <v>Nancy Davolio</v>
      </c>
      <c r="S575" t="str" cm="1">
        <f t="array" ref="S575">_xlfn.XLOOKUP(Orders[[#This Row],[customerID]],Customers[[#All],[customerID]],Customers[[#All],[companyName]],,0)</f>
        <v>Split Rail Beer &amp; Ale</v>
      </c>
      <c r="T575" t="str" cm="1">
        <f t="array" ref="T575">_xlfn.XLOOKUP(Orders[[#This Row],[shipperID]],Shippers[[#All],[shipperID]],Shippers[[#All],[companyName]],,0)</f>
        <v>Speedy Express</v>
      </c>
      <c r="U575" t="str">
        <f>IF(ISBLANK(Orders[[#This Row],[shippedDate]]),"Pending","Delivered")</f>
        <v>Delivered</v>
      </c>
    </row>
    <row r="576" spans="1:21" x14ac:dyDescent="0.25">
      <c r="A576">
        <v>10822</v>
      </c>
      <c r="B576" t="s">
        <v>89</v>
      </c>
      <c r="C576">
        <v>6</v>
      </c>
      <c r="D576" s="1">
        <v>42012</v>
      </c>
      <c r="E576" s="1">
        <v>42040</v>
      </c>
      <c r="F576" s="1">
        <v>42020</v>
      </c>
      <c r="G576">
        <v>3</v>
      </c>
      <c r="H576">
        <v>7</v>
      </c>
      <c r="I576">
        <f>SUMIFS(order_details!$G$1:$G$2156,order_details!$A$1:$A$2156,orders!A576)</f>
        <v>237.89999999999998</v>
      </c>
      <c r="J576">
        <f t="shared" si="32"/>
        <v>244.89999999999998</v>
      </c>
      <c r="K576" t="str">
        <f t="shared" si="33"/>
        <v>Jan</v>
      </c>
      <c r="L576" t="str">
        <f t="shared" si="34"/>
        <v>Thu</v>
      </c>
      <c r="M576" t="str">
        <f>IF(Orders[[#This Row],[Shipping Status]]="Delivered",TEXT(F576,"mmm"),"")</f>
        <v>Jan</v>
      </c>
      <c r="N576" t="str">
        <f>IF(Orders[[#This Row],[Shipping Status]]="Delivered",TEXT(F576,"ddd"),"")</f>
        <v>Fri</v>
      </c>
      <c r="O576" s="8">
        <f>IF(Orders[[#This Row],[Shipping Status]]="Delivered",DATEDIF(D576,F576,"d"),"")</f>
        <v>8</v>
      </c>
      <c r="P576" s="8">
        <f t="shared" si="35"/>
        <v>28</v>
      </c>
      <c r="Q576" s="8">
        <f>IF(Orders[[#This Row],[Shipping Status]]="Delivered",P576-O576,"")</f>
        <v>20</v>
      </c>
      <c r="R576" t="str" cm="1">
        <f t="array" ref="R576">_xlfn.XLOOKUP(Orders[[#This Row],[employeeID]],Employees[[#All],[employeeID]],Employees[[#All],[employeeName]],,0)</f>
        <v>Michael Suyama</v>
      </c>
      <c r="S576" t="str" cm="1">
        <f t="array" ref="S576">_xlfn.XLOOKUP(Orders[[#This Row],[customerID]],Customers[[#All],[customerID]],Customers[[#All],[companyName]],,0)</f>
        <v>Trail's Head Gourmet Provisioners</v>
      </c>
      <c r="T576" t="str" cm="1">
        <f t="array" ref="T576">_xlfn.XLOOKUP(Orders[[#This Row],[shipperID]],Shippers[[#All],[shipperID]],Shippers[[#All],[companyName]],,0)</f>
        <v>Federal Shipping</v>
      </c>
      <c r="U576" t="str">
        <f>IF(ISBLANK(Orders[[#This Row],[shippedDate]]),"Pending","Delivered")</f>
        <v>Delivered</v>
      </c>
    </row>
    <row r="577" spans="1:21" x14ac:dyDescent="0.25">
      <c r="A577">
        <v>10823</v>
      </c>
      <c r="B577" t="s">
        <v>36</v>
      </c>
      <c r="C577">
        <v>5</v>
      </c>
      <c r="D577" s="1">
        <v>42013</v>
      </c>
      <c r="E577" s="1">
        <v>42041</v>
      </c>
      <c r="F577" s="1">
        <v>42017</v>
      </c>
      <c r="G577">
        <v>2</v>
      </c>
      <c r="H577">
        <v>163.97</v>
      </c>
      <c r="I577">
        <f>SUMIFS(order_details!$G$1:$G$2156,order_details!$A$1:$A$2156,orders!A577)</f>
        <v>2826</v>
      </c>
      <c r="J577">
        <f t="shared" si="32"/>
        <v>2989.97</v>
      </c>
      <c r="K577" t="str">
        <f t="shared" si="33"/>
        <v>Jan</v>
      </c>
      <c r="L577" t="str">
        <f t="shared" si="34"/>
        <v>Fri</v>
      </c>
      <c r="M577" t="str">
        <f>IF(Orders[[#This Row],[Shipping Status]]="Delivered",TEXT(F577,"mmm"),"")</f>
        <v>Jan</v>
      </c>
      <c r="N577" t="str">
        <f>IF(Orders[[#This Row],[Shipping Status]]="Delivered",TEXT(F577,"ddd"),"")</f>
        <v>Tue</v>
      </c>
      <c r="O577" s="8">
        <f>IF(Orders[[#This Row],[Shipping Status]]="Delivered",DATEDIF(D577,F577,"d"),"")</f>
        <v>4</v>
      </c>
      <c r="P577" s="8">
        <f t="shared" si="35"/>
        <v>28</v>
      </c>
      <c r="Q577" s="8">
        <f>IF(Orders[[#This Row],[Shipping Status]]="Delivered",P577-O577,"")</f>
        <v>24</v>
      </c>
      <c r="R577" t="str" cm="1">
        <f t="array" ref="R577">_xlfn.XLOOKUP(Orders[[#This Row],[employeeID]],Employees[[#All],[employeeID]],Employees[[#All],[employeeName]],,0)</f>
        <v>Steven Buchanan</v>
      </c>
      <c r="S577" t="str" cm="1">
        <f t="array" ref="S577">_xlfn.XLOOKUP(Orders[[#This Row],[customerID]],Customers[[#All],[customerID]],Customers[[#All],[companyName]],,0)</f>
        <v>LILA-Supermercado</v>
      </c>
      <c r="T577" t="str" cm="1">
        <f t="array" ref="T577">_xlfn.XLOOKUP(Orders[[#This Row],[shipperID]],Shippers[[#All],[shipperID]],Shippers[[#All],[companyName]],,0)</f>
        <v>United Package</v>
      </c>
      <c r="U577" t="str">
        <f>IF(ISBLANK(Orders[[#This Row],[shippedDate]]),"Pending","Delivered")</f>
        <v>Delivered</v>
      </c>
    </row>
    <row r="578" spans="1:21" x14ac:dyDescent="0.25">
      <c r="A578">
        <v>10824</v>
      </c>
      <c r="B578" t="s">
        <v>22</v>
      </c>
      <c r="C578">
        <v>8</v>
      </c>
      <c r="D578" s="1">
        <v>42013</v>
      </c>
      <c r="E578" s="1">
        <v>42041</v>
      </c>
      <c r="F578" s="1">
        <v>42034</v>
      </c>
      <c r="G578">
        <v>1</v>
      </c>
      <c r="H578">
        <v>1.23</v>
      </c>
      <c r="I578">
        <f>SUMIFS(order_details!$G$1:$G$2156,order_details!$A$1:$A$2156,orders!A578)</f>
        <v>250.8</v>
      </c>
      <c r="J578">
        <f t="shared" si="32"/>
        <v>252.03</v>
      </c>
      <c r="K578" t="str">
        <f t="shared" si="33"/>
        <v>Jan</v>
      </c>
      <c r="L578" t="str">
        <f t="shared" si="34"/>
        <v>Fri</v>
      </c>
      <c r="M578" t="str">
        <f>IF(Orders[[#This Row],[Shipping Status]]="Delivered",TEXT(F578,"mmm"),"")</f>
        <v>Jan</v>
      </c>
      <c r="N578" t="str">
        <f>IF(Orders[[#This Row],[Shipping Status]]="Delivered",TEXT(F578,"ddd"),"")</f>
        <v>Fri</v>
      </c>
      <c r="O578" s="8">
        <f>IF(Orders[[#This Row],[Shipping Status]]="Delivered",DATEDIF(D578,F578,"d"),"")</f>
        <v>21</v>
      </c>
      <c r="P578" s="8">
        <f t="shared" si="35"/>
        <v>28</v>
      </c>
      <c r="Q578" s="8">
        <f>IF(Orders[[#This Row],[Shipping Status]]="Delivered",P578-O578,"")</f>
        <v>7</v>
      </c>
      <c r="R578" t="str" cm="1">
        <f t="array" ref="R578">_xlfn.XLOOKUP(Orders[[#This Row],[employeeID]],Employees[[#All],[employeeID]],Employees[[#All],[employeeName]],,0)</f>
        <v>Laura Callahan</v>
      </c>
      <c r="S578" t="str" cm="1">
        <f t="array" ref="S578">_xlfn.XLOOKUP(Orders[[#This Row],[customerID]],Customers[[#All],[customerID]],Customers[[#All],[companyName]],,0)</f>
        <v>Folk och fä HB</v>
      </c>
      <c r="T578" t="str" cm="1">
        <f t="array" ref="T578">_xlfn.XLOOKUP(Orders[[#This Row],[shipperID]],Shippers[[#All],[shipperID]],Shippers[[#All],[companyName]],,0)</f>
        <v>Speedy Express</v>
      </c>
      <c r="U578" t="str">
        <f>IF(ISBLANK(Orders[[#This Row],[shippedDate]]),"Pending","Delivered")</f>
        <v>Delivered</v>
      </c>
    </row>
    <row r="579" spans="1:21" x14ac:dyDescent="0.25">
      <c r="A579">
        <v>10825</v>
      </c>
      <c r="B579" t="s">
        <v>65</v>
      </c>
      <c r="C579">
        <v>1</v>
      </c>
      <c r="D579" s="1">
        <v>42013</v>
      </c>
      <c r="E579" s="1">
        <v>42041</v>
      </c>
      <c r="F579" s="1">
        <v>42018</v>
      </c>
      <c r="G579">
        <v>1</v>
      </c>
      <c r="H579">
        <v>79.25</v>
      </c>
      <c r="I579">
        <f>SUMIFS(order_details!$G$1:$G$2156,order_details!$A$1:$A$2156,orders!A579)</f>
        <v>1030.76</v>
      </c>
      <c r="J579">
        <f t="shared" ref="J579:J642" si="36">I579+H579</f>
        <v>1110.01</v>
      </c>
      <c r="K579" t="str">
        <f t="shared" ref="K579:K642" si="37">TEXT(D579,"mmm")</f>
        <v>Jan</v>
      </c>
      <c r="L579" t="str">
        <f t="shared" ref="L579:L642" si="38">TEXT(D579,"ddd")</f>
        <v>Fri</v>
      </c>
      <c r="M579" t="str">
        <f>IF(Orders[[#This Row],[Shipping Status]]="Delivered",TEXT(F579,"mmm"),"")</f>
        <v>Jan</v>
      </c>
      <c r="N579" t="str">
        <f>IF(Orders[[#This Row],[Shipping Status]]="Delivered",TEXT(F579,"ddd"),"")</f>
        <v>Wed</v>
      </c>
      <c r="O579" s="8">
        <f>IF(Orders[[#This Row],[Shipping Status]]="Delivered",DATEDIF(D579,F579,"d"),"")</f>
        <v>5</v>
      </c>
      <c r="P579" s="8">
        <f t="shared" ref="P579:P642" si="39">DATEDIF(D579,E579,"d")</f>
        <v>28</v>
      </c>
      <c r="Q579" s="8">
        <f>IF(Orders[[#This Row],[Shipping Status]]="Delivered",P579-O579,"")</f>
        <v>23</v>
      </c>
      <c r="R579" t="str" cm="1">
        <f t="array" ref="R579">_xlfn.XLOOKUP(Orders[[#This Row],[employeeID]],Employees[[#All],[employeeID]],Employees[[#All],[employeeName]],,0)</f>
        <v>Nancy Davolio</v>
      </c>
      <c r="S579" t="str" cm="1">
        <f t="array" ref="S579">_xlfn.XLOOKUP(Orders[[#This Row],[customerID]],Customers[[#All],[customerID]],Customers[[#All],[companyName]],,0)</f>
        <v>Drachenblut Delikatessen</v>
      </c>
      <c r="T579" t="str" cm="1">
        <f t="array" ref="T579">_xlfn.XLOOKUP(Orders[[#This Row],[shipperID]],Shippers[[#All],[shipperID]],Shippers[[#All],[companyName]],,0)</f>
        <v>Speedy Express</v>
      </c>
      <c r="U579" t="str">
        <f>IF(ISBLANK(Orders[[#This Row],[shippedDate]]),"Pending","Delivered")</f>
        <v>Delivered</v>
      </c>
    </row>
    <row r="580" spans="1:21" x14ac:dyDescent="0.25">
      <c r="A580">
        <v>10826</v>
      </c>
      <c r="B580" t="s">
        <v>23</v>
      </c>
      <c r="C580">
        <v>6</v>
      </c>
      <c r="D580" s="1">
        <v>42016</v>
      </c>
      <c r="E580" s="1">
        <v>42044</v>
      </c>
      <c r="F580" s="1">
        <v>42041</v>
      </c>
      <c r="G580">
        <v>1</v>
      </c>
      <c r="H580">
        <v>7.09</v>
      </c>
      <c r="I580">
        <f>SUMIFS(order_details!$G$1:$G$2156,order_details!$A$1:$A$2156,orders!A580)</f>
        <v>730</v>
      </c>
      <c r="J580">
        <f t="shared" si="36"/>
        <v>737.09</v>
      </c>
      <c r="K580" t="str">
        <f t="shared" si="37"/>
        <v>Jan</v>
      </c>
      <c r="L580" t="str">
        <f t="shared" si="38"/>
        <v>Mon</v>
      </c>
      <c r="M580" t="str">
        <f>IF(Orders[[#This Row],[Shipping Status]]="Delivered",TEXT(F580,"mmm"),"")</f>
        <v>Feb</v>
      </c>
      <c r="N580" t="str">
        <f>IF(Orders[[#This Row],[Shipping Status]]="Delivered",TEXT(F580,"ddd"),"")</f>
        <v>Fri</v>
      </c>
      <c r="O580" s="8">
        <f>IF(Orders[[#This Row],[Shipping Status]]="Delivered",DATEDIF(D580,F580,"d"),"")</f>
        <v>25</v>
      </c>
      <c r="P580" s="8">
        <f t="shared" si="39"/>
        <v>28</v>
      </c>
      <c r="Q580" s="8">
        <f>IF(Orders[[#This Row],[Shipping Status]]="Delivered",P580-O580,"")</f>
        <v>3</v>
      </c>
      <c r="R580" t="str" cm="1">
        <f t="array" ref="R580">_xlfn.XLOOKUP(Orders[[#This Row],[employeeID]],Employees[[#All],[employeeID]],Employees[[#All],[employeeName]],,0)</f>
        <v>Michael Suyama</v>
      </c>
      <c r="S580" t="str" cm="1">
        <f t="array" ref="S580">_xlfn.XLOOKUP(Orders[[#This Row],[customerID]],Customers[[#All],[customerID]],Customers[[#All],[companyName]],,0)</f>
        <v>Blondesddsl père et fils</v>
      </c>
      <c r="T580" t="str" cm="1">
        <f t="array" ref="T580">_xlfn.XLOOKUP(Orders[[#This Row],[shipperID]],Shippers[[#All],[shipperID]],Shippers[[#All],[companyName]],,0)</f>
        <v>Speedy Express</v>
      </c>
      <c r="U580" t="str">
        <f>IF(ISBLANK(Orders[[#This Row],[shippedDate]]),"Pending","Delivered")</f>
        <v>Delivered</v>
      </c>
    </row>
    <row r="581" spans="1:21" x14ac:dyDescent="0.25">
      <c r="A581">
        <v>10827</v>
      </c>
      <c r="B581" t="s">
        <v>56</v>
      </c>
      <c r="C581">
        <v>1</v>
      </c>
      <c r="D581" s="1">
        <v>42016</v>
      </c>
      <c r="E581" s="1">
        <v>42030</v>
      </c>
      <c r="F581" s="1">
        <v>42041</v>
      </c>
      <c r="G581">
        <v>2</v>
      </c>
      <c r="H581">
        <v>63.54</v>
      </c>
      <c r="I581">
        <f>SUMIFS(order_details!$G$1:$G$2156,order_details!$A$1:$A$2156,orders!A581)</f>
        <v>843</v>
      </c>
      <c r="J581">
        <f t="shared" si="36"/>
        <v>906.54</v>
      </c>
      <c r="K581" t="str">
        <f t="shared" si="37"/>
        <v>Jan</v>
      </c>
      <c r="L581" t="str">
        <f t="shared" si="38"/>
        <v>Mon</v>
      </c>
      <c r="M581" t="str">
        <f>IF(Orders[[#This Row],[Shipping Status]]="Delivered",TEXT(F581,"mmm"),"")</f>
        <v>Feb</v>
      </c>
      <c r="N581" t="str">
        <f>IF(Orders[[#This Row],[Shipping Status]]="Delivered",TEXT(F581,"ddd"),"")</f>
        <v>Fri</v>
      </c>
      <c r="O581" s="8">
        <f>IF(Orders[[#This Row],[Shipping Status]]="Delivered",DATEDIF(D581,F581,"d"),"")</f>
        <v>25</v>
      </c>
      <c r="P581" s="8">
        <f t="shared" si="39"/>
        <v>14</v>
      </c>
      <c r="Q581" s="8">
        <f>IF(Orders[[#This Row],[Shipping Status]]="Delivered",P581-O581,"")</f>
        <v>-11</v>
      </c>
      <c r="R581" t="str" cm="1">
        <f t="array" ref="R581">_xlfn.XLOOKUP(Orders[[#This Row],[employeeID]],Employees[[#All],[employeeID]],Employees[[#All],[employeeName]],,0)</f>
        <v>Nancy Davolio</v>
      </c>
      <c r="S581" t="str" cm="1">
        <f t="array" ref="S581">_xlfn.XLOOKUP(Orders[[#This Row],[customerID]],Customers[[#All],[customerID]],Customers[[#All],[companyName]],,0)</f>
        <v>Bon app'</v>
      </c>
      <c r="T581" t="str" cm="1">
        <f t="array" ref="T581">_xlfn.XLOOKUP(Orders[[#This Row],[shipperID]],Shippers[[#All],[shipperID]],Shippers[[#All],[companyName]],,0)</f>
        <v>United Package</v>
      </c>
      <c r="U581" t="str">
        <f>IF(ISBLANK(Orders[[#This Row],[shippedDate]]),"Pending","Delivered")</f>
        <v>Delivered</v>
      </c>
    </row>
    <row r="582" spans="1:21" x14ac:dyDescent="0.25">
      <c r="A582">
        <v>10828</v>
      </c>
      <c r="B582" t="s">
        <v>81</v>
      </c>
      <c r="C582">
        <v>9</v>
      </c>
      <c r="D582" s="1">
        <v>42017</v>
      </c>
      <c r="E582" s="1">
        <v>42031</v>
      </c>
      <c r="F582" s="1">
        <v>42039</v>
      </c>
      <c r="G582">
        <v>1</v>
      </c>
      <c r="H582">
        <v>90.85</v>
      </c>
      <c r="I582">
        <f>SUMIFS(order_details!$G$1:$G$2156,order_details!$A$1:$A$2156,orders!A582)</f>
        <v>932</v>
      </c>
      <c r="J582">
        <f t="shared" si="36"/>
        <v>1022.85</v>
      </c>
      <c r="K582" t="str">
        <f t="shared" si="37"/>
        <v>Jan</v>
      </c>
      <c r="L582" t="str">
        <f t="shared" si="38"/>
        <v>Tue</v>
      </c>
      <c r="M582" t="str">
        <f>IF(Orders[[#This Row],[Shipping Status]]="Delivered",TEXT(F582,"mmm"),"")</f>
        <v>Feb</v>
      </c>
      <c r="N582" t="str">
        <f>IF(Orders[[#This Row],[Shipping Status]]="Delivered",TEXT(F582,"ddd"),"")</f>
        <v>Wed</v>
      </c>
      <c r="O582" s="8">
        <f>IF(Orders[[#This Row],[Shipping Status]]="Delivered",DATEDIF(D582,F582,"d"),"")</f>
        <v>22</v>
      </c>
      <c r="P582" s="8">
        <f t="shared" si="39"/>
        <v>14</v>
      </c>
      <c r="Q582" s="8">
        <f>IF(Orders[[#This Row],[Shipping Status]]="Delivered",P582-O582,"")</f>
        <v>-8</v>
      </c>
      <c r="R582" t="str" cm="1">
        <f t="array" ref="R582">_xlfn.XLOOKUP(Orders[[#This Row],[employeeID]],Employees[[#All],[employeeID]],Employees[[#All],[employeeName]],,0)</f>
        <v>Anne Dodsworth</v>
      </c>
      <c r="S582" t="str" cm="1">
        <f t="array" ref="S582">_xlfn.XLOOKUP(Orders[[#This Row],[customerID]],Customers[[#All],[customerID]],Customers[[#All],[companyName]],,0)</f>
        <v>Rancho grande</v>
      </c>
      <c r="T582" t="str" cm="1">
        <f t="array" ref="T582">_xlfn.XLOOKUP(Orders[[#This Row],[shipperID]],Shippers[[#All],[shipperID]],Shippers[[#All],[companyName]],,0)</f>
        <v>Speedy Express</v>
      </c>
      <c r="U582" t="str">
        <f>IF(ISBLANK(Orders[[#This Row],[shippedDate]]),"Pending","Delivered")</f>
        <v>Delivered</v>
      </c>
    </row>
    <row r="583" spans="1:21" x14ac:dyDescent="0.25">
      <c r="A583">
        <v>10829</v>
      </c>
      <c r="B583" t="s">
        <v>50</v>
      </c>
      <c r="C583">
        <v>9</v>
      </c>
      <c r="D583" s="1">
        <v>42017</v>
      </c>
      <c r="E583" s="1">
        <v>42045</v>
      </c>
      <c r="F583" s="1">
        <v>42027</v>
      </c>
      <c r="G583">
        <v>1</v>
      </c>
      <c r="H583">
        <v>154.72</v>
      </c>
      <c r="I583">
        <f>SUMIFS(order_details!$G$1:$G$2156,order_details!$A$1:$A$2156,orders!A583)</f>
        <v>1764</v>
      </c>
      <c r="J583">
        <f t="shared" si="36"/>
        <v>1918.72</v>
      </c>
      <c r="K583" t="str">
        <f t="shared" si="37"/>
        <v>Jan</v>
      </c>
      <c r="L583" t="str">
        <f t="shared" si="38"/>
        <v>Tue</v>
      </c>
      <c r="M583" t="str">
        <f>IF(Orders[[#This Row],[Shipping Status]]="Delivered",TEXT(F583,"mmm"),"")</f>
        <v>Jan</v>
      </c>
      <c r="N583" t="str">
        <f>IF(Orders[[#This Row],[Shipping Status]]="Delivered",TEXT(F583,"ddd"),"")</f>
        <v>Fri</v>
      </c>
      <c r="O583" s="8">
        <f>IF(Orders[[#This Row],[Shipping Status]]="Delivered",DATEDIF(D583,F583,"d"),"")</f>
        <v>10</v>
      </c>
      <c r="P583" s="8">
        <f t="shared" si="39"/>
        <v>28</v>
      </c>
      <c r="Q583" s="8">
        <f>IF(Orders[[#This Row],[Shipping Status]]="Delivered",P583-O583,"")</f>
        <v>18</v>
      </c>
      <c r="R583" t="str" cm="1">
        <f t="array" ref="R583">_xlfn.XLOOKUP(Orders[[#This Row],[employeeID]],Employees[[#All],[employeeID]],Employees[[#All],[employeeName]],,0)</f>
        <v>Anne Dodsworth</v>
      </c>
      <c r="S583" t="str" cm="1">
        <f t="array" ref="S583">_xlfn.XLOOKUP(Orders[[#This Row],[customerID]],Customers[[#All],[customerID]],Customers[[#All],[companyName]],,0)</f>
        <v>Island Trading</v>
      </c>
      <c r="T583" t="str" cm="1">
        <f t="array" ref="T583">_xlfn.XLOOKUP(Orders[[#This Row],[shipperID]],Shippers[[#All],[shipperID]],Shippers[[#All],[companyName]],,0)</f>
        <v>Speedy Express</v>
      </c>
      <c r="U583" t="str">
        <f>IF(ISBLANK(Orders[[#This Row],[shippedDate]]),"Pending","Delivered")</f>
        <v>Delivered</v>
      </c>
    </row>
    <row r="584" spans="1:21" x14ac:dyDescent="0.25">
      <c r="A584">
        <v>10830</v>
      </c>
      <c r="B584" t="s">
        <v>41</v>
      </c>
      <c r="C584">
        <v>4</v>
      </c>
      <c r="D584" s="1">
        <v>42017</v>
      </c>
      <c r="E584" s="1">
        <v>42059</v>
      </c>
      <c r="F584" s="1">
        <v>42025</v>
      </c>
      <c r="G584">
        <v>2</v>
      </c>
      <c r="H584">
        <v>81.83</v>
      </c>
      <c r="I584">
        <f>SUMIFS(order_details!$G$1:$G$2156,order_details!$A$1:$A$2156,orders!A584)</f>
        <v>1974</v>
      </c>
      <c r="J584">
        <f t="shared" si="36"/>
        <v>2055.83</v>
      </c>
      <c r="K584" t="str">
        <f t="shared" si="37"/>
        <v>Jan</v>
      </c>
      <c r="L584" t="str">
        <f t="shared" si="38"/>
        <v>Tue</v>
      </c>
      <c r="M584" t="str">
        <f>IF(Orders[[#This Row],[Shipping Status]]="Delivered",TEXT(F584,"mmm"),"")</f>
        <v>Jan</v>
      </c>
      <c r="N584" t="str">
        <f>IF(Orders[[#This Row],[Shipping Status]]="Delivered",TEXT(F584,"ddd"),"")</f>
        <v>Wed</v>
      </c>
      <c r="O584" s="8">
        <f>IF(Orders[[#This Row],[Shipping Status]]="Delivered",DATEDIF(D584,F584,"d"),"")</f>
        <v>8</v>
      </c>
      <c r="P584" s="8">
        <f t="shared" si="39"/>
        <v>42</v>
      </c>
      <c r="Q584" s="8">
        <f>IF(Orders[[#This Row],[Shipping Status]]="Delivered",P584-O584,"")</f>
        <v>34</v>
      </c>
      <c r="R584" t="str" cm="1">
        <f t="array" ref="R584">_xlfn.XLOOKUP(Orders[[#This Row],[employeeID]],Employees[[#All],[employeeID]],Employees[[#All],[employeeName]],,0)</f>
        <v>Margaret Peacock</v>
      </c>
      <c r="S584" t="str" cm="1">
        <f t="array" ref="S584">_xlfn.XLOOKUP(Orders[[#This Row],[customerID]],Customers[[#All],[customerID]],Customers[[#All],[companyName]],,0)</f>
        <v>Tradição Hipermercados</v>
      </c>
      <c r="T584" t="str" cm="1">
        <f t="array" ref="T584">_xlfn.XLOOKUP(Orders[[#This Row],[shipperID]],Shippers[[#All],[shipperID]],Shippers[[#All],[companyName]],,0)</f>
        <v>United Package</v>
      </c>
      <c r="U584" t="str">
        <f>IF(ISBLANK(Orders[[#This Row],[shippedDate]]),"Pending","Delivered")</f>
        <v>Delivered</v>
      </c>
    </row>
    <row r="585" spans="1:21" x14ac:dyDescent="0.25">
      <c r="A585">
        <v>10831</v>
      </c>
      <c r="B585" t="s">
        <v>73</v>
      </c>
      <c r="C585">
        <v>3</v>
      </c>
      <c r="D585" s="1">
        <v>42018</v>
      </c>
      <c r="E585" s="1">
        <v>42046</v>
      </c>
      <c r="F585" s="1">
        <v>42027</v>
      </c>
      <c r="G585">
        <v>2</v>
      </c>
      <c r="H585">
        <v>72.19</v>
      </c>
      <c r="I585">
        <f>SUMIFS(order_details!$G$1:$G$2156,order_details!$A$1:$A$2156,orders!A585)</f>
        <v>2684.4</v>
      </c>
      <c r="J585">
        <f t="shared" si="36"/>
        <v>2756.59</v>
      </c>
      <c r="K585" t="str">
        <f t="shared" si="37"/>
        <v>Jan</v>
      </c>
      <c r="L585" t="str">
        <f t="shared" si="38"/>
        <v>Wed</v>
      </c>
      <c r="M585" t="str">
        <f>IF(Orders[[#This Row],[Shipping Status]]="Delivered",TEXT(F585,"mmm"),"")</f>
        <v>Jan</v>
      </c>
      <c r="N585" t="str">
        <f>IF(Orders[[#This Row],[Shipping Status]]="Delivered",TEXT(F585,"ddd"),"")</f>
        <v>Fri</v>
      </c>
      <c r="O585" s="8">
        <f>IF(Orders[[#This Row],[Shipping Status]]="Delivered",DATEDIF(D585,F585,"d"),"")</f>
        <v>9</v>
      </c>
      <c r="P585" s="8">
        <f t="shared" si="39"/>
        <v>28</v>
      </c>
      <c r="Q585" s="8">
        <f>IF(Orders[[#This Row],[Shipping Status]]="Delivered",P585-O585,"")</f>
        <v>19</v>
      </c>
      <c r="R585" t="str" cm="1">
        <f t="array" ref="R585">_xlfn.XLOOKUP(Orders[[#This Row],[employeeID]],Employees[[#All],[employeeID]],Employees[[#All],[employeeName]],,0)</f>
        <v>Janet Leverling</v>
      </c>
      <c r="S585" t="str" cm="1">
        <f t="array" ref="S585">_xlfn.XLOOKUP(Orders[[#This Row],[customerID]],Customers[[#All],[customerID]],Customers[[#All],[companyName]],,0)</f>
        <v>Santé Gourmet</v>
      </c>
      <c r="T585" t="str" cm="1">
        <f t="array" ref="T585">_xlfn.XLOOKUP(Orders[[#This Row],[shipperID]],Shippers[[#All],[shipperID]],Shippers[[#All],[companyName]],,0)</f>
        <v>United Package</v>
      </c>
      <c r="U585" t="str">
        <f>IF(ISBLANK(Orders[[#This Row],[shippedDate]]),"Pending","Delivered")</f>
        <v>Delivered</v>
      </c>
    </row>
    <row r="586" spans="1:21" x14ac:dyDescent="0.25">
      <c r="A586">
        <v>10832</v>
      </c>
      <c r="B586" t="s">
        <v>61</v>
      </c>
      <c r="C586">
        <v>2</v>
      </c>
      <c r="D586" s="1">
        <v>42018</v>
      </c>
      <c r="E586" s="1">
        <v>42046</v>
      </c>
      <c r="F586" s="1">
        <v>42023</v>
      </c>
      <c r="G586">
        <v>2</v>
      </c>
      <c r="H586">
        <v>43.26</v>
      </c>
      <c r="I586">
        <f>SUMIFS(order_details!$G$1:$G$2156,order_details!$A$1:$A$2156,orders!A586)</f>
        <v>475.11</v>
      </c>
      <c r="J586">
        <f t="shared" si="36"/>
        <v>518.37</v>
      </c>
      <c r="K586" t="str">
        <f t="shared" si="37"/>
        <v>Jan</v>
      </c>
      <c r="L586" t="str">
        <f t="shared" si="38"/>
        <v>Wed</v>
      </c>
      <c r="M586" t="str">
        <f>IF(Orders[[#This Row],[Shipping Status]]="Delivered",TEXT(F586,"mmm"),"")</f>
        <v>Jan</v>
      </c>
      <c r="N586" t="str">
        <f>IF(Orders[[#This Row],[Shipping Status]]="Delivered",TEXT(F586,"ddd"),"")</f>
        <v>Mon</v>
      </c>
      <c r="O586" s="8">
        <f>IF(Orders[[#This Row],[Shipping Status]]="Delivered",DATEDIF(D586,F586,"d"),"")</f>
        <v>5</v>
      </c>
      <c r="P586" s="8">
        <f t="shared" si="39"/>
        <v>28</v>
      </c>
      <c r="Q586" s="8">
        <f>IF(Orders[[#This Row],[Shipping Status]]="Delivered",P586-O586,"")</f>
        <v>23</v>
      </c>
      <c r="R586" t="str" cm="1">
        <f t="array" ref="R586">_xlfn.XLOOKUP(Orders[[#This Row],[employeeID]],Employees[[#All],[employeeID]],Employees[[#All],[employeeName]],,0)</f>
        <v>Andrew Fuller</v>
      </c>
      <c r="S586" t="str" cm="1">
        <f t="array" ref="S586">_xlfn.XLOOKUP(Orders[[#This Row],[customerID]],Customers[[#All],[customerID]],Customers[[#All],[companyName]],,0)</f>
        <v>La maison d'Asie</v>
      </c>
      <c r="T586" t="str" cm="1">
        <f t="array" ref="T586">_xlfn.XLOOKUP(Orders[[#This Row],[shipperID]],Shippers[[#All],[shipperID]],Shippers[[#All],[companyName]],,0)</f>
        <v>United Package</v>
      </c>
      <c r="U586" t="str">
        <f>IF(ISBLANK(Orders[[#This Row],[shippedDate]]),"Pending","Delivered")</f>
        <v>Delivered</v>
      </c>
    </row>
    <row r="587" spans="1:21" x14ac:dyDescent="0.25">
      <c r="A587">
        <v>10833</v>
      </c>
      <c r="B587" t="s">
        <v>19</v>
      </c>
      <c r="C587">
        <v>6</v>
      </c>
      <c r="D587" s="1">
        <v>42019</v>
      </c>
      <c r="E587" s="1">
        <v>42047</v>
      </c>
      <c r="F587" s="1">
        <v>42027</v>
      </c>
      <c r="G587">
        <v>2</v>
      </c>
      <c r="H587">
        <v>71.489999999999995</v>
      </c>
      <c r="I587">
        <f>SUMIFS(order_details!$G$1:$G$2156,order_details!$A$1:$A$2156,orders!A587)</f>
        <v>906.93000000000006</v>
      </c>
      <c r="J587">
        <f t="shared" si="36"/>
        <v>978.42000000000007</v>
      </c>
      <c r="K587" t="str">
        <f t="shared" si="37"/>
        <v>Jan</v>
      </c>
      <c r="L587" t="str">
        <f t="shared" si="38"/>
        <v>Thu</v>
      </c>
      <c r="M587" t="str">
        <f>IF(Orders[[#This Row],[Shipping Status]]="Delivered",TEXT(F587,"mmm"),"")</f>
        <v>Jan</v>
      </c>
      <c r="N587" t="str">
        <f>IF(Orders[[#This Row],[Shipping Status]]="Delivered",TEXT(F587,"ddd"),"")</f>
        <v>Fri</v>
      </c>
      <c r="O587" s="8">
        <f>IF(Orders[[#This Row],[Shipping Status]]="Delivered",DATEDIF(D587,F587,"d"),"")</f>
        <v>8</v>
      </c>
      <c r="P587" s="8">
        <f t="shared" si="39"/>
        <v>28</v>
      </c>
      <c r="Q587" s="8">
        <f>IF(Orders[[#This Row],[Shipping Status]]="Delivered",P587-O587,"")</f>
        <v>20</v>
      </c>
      <c r="R587" t="str" cm="1">
        <f t="array" ref="R587">_xlfn.XLOOKUP(Orders[[#This Row],[employeeID]],Employees[[#All],[employeeID]],Employees[[#All],[employeeName]],,0)</f>
        <v>Michael Suyama</v>
      </c>
      <c r="S587" t="str" cm="1">
        <f t="array" ref="S587">_xlfn.XLOOKUP(Orders[[#This Row],[customerID]],Customers[[#All],[customerID]],Customers[[#All],[companyName]],,0)</f>
        <v>Ottilies Käseladen</v>
      </c>
      <c r="T587" t="str" cm="1">
        <f t="array" ref="T587">_xlfn.XLOOKUP(Orders[[#This Row],[shipperID]],Shippers[[#All],[shipperID]],Shippers[[#All],[companyName]],,0)</f>
        <v>United Package</v>
      </c>
      <c r="U587" t="str">
        <f>IF(ISBLANK(Orders[[#This Row],[shippedDate]]),"Pending","Delivered")</f>
        <v>Delivered</v>
      </c>
    </row>
    <row r="588" spans="1:21" x14ac:dyDescent="0.25">
      <c r="A588">
        <v>10834</v>
      </c>
      <c r="B588" t="s">
        <v>41</v>
      </c>
      <c r="C588">
        <v>1</v>
      </c>
      <c r="D588" s="1">
        <v>42019</v>
      </c>
      <c r="E588" s="1">
        <v>42047</v>
      </c>
      <c r="F588" s="1">
        <v>42023</v>
      </c>
      <c r="G588">
        <v>3</v>
      </c>
      <c r="H588">
        <v>29.78</v>
      </c>
      <c r="I588">
        <f>SUMIFS(order_details!$G$1:$G$2156,order_details!$A$1:$A$2156,orders!A588)</f>
        <v>1432.7139999999999</v>
      </c>
      <c r="J588">
        <f t="shared" si="36"/>
        <v>1462.4939999999999</v>
      </c>
      <c r="K588" t="str">
        <f t="shared" si="37"/>
        <v>Jan</v>
      </c>
      <c r="L588" t="str">
        <f t="shared" si="38"/>
        <v>Thu</v>
      </c>
      <c r="M588" t="str">
        <f>IF(Orders[[#This Row],[Shipping Status]]="Delivered",TEXT(F588,"mmm"),"")</f>
        <v>Jan</v>
      </c>
      <c r="N588" t="str">
        <f>IF(Orders[[#This Row],[Shipping Status]]="Delivered",TEXT(F588,"ddd"),"")</f>
        <v>Mon</v>
      </c>
      <c r="O588" s="8">
        <f>IF(Orders[[#This Row],[Shipping Status]]="Delivered",DATEDIF(D588,F588,"d"),"")</f>
        <v>4</v>
      </c>
      <c r="P588" s="8">
        <f t="shared" si="39"/>
        <v>28</v>
      </c>
      <c r="Q588" s="8">
        <f>IF(Orders[[#This Row],[Shipping Status]]="Delivered",P588-O588,"")</f>
        <v>24</v>
      </c>
      <c r="R588" t="str" cm="1">
        <f t="array" ref="R588">_xlfn.XLOOKUP(Orders[[#This Row],[employeeID]],Employees[[#All],[employeeID]],Employees[[#All],[employeeName]],,0)</f>
        <v>Nancy Davolio</v>
      </c>
      <c r="S588" t="str" cm="1">
        <f t="array" ref="S588">_xlfn.XLOOKUP(Orders[[#This Row],[customerID]],Customers[[#All],[customerID]],Customers[[#All],[companyName]],,0)</f>
        <v>Tradição Hipermercados</v>
      </c>
      <c r="T588" t="str" cm="1">
        <f t="array" ref="T588">_xlfn.XLOOKUP(Orders[[#This Row],[shipperID]],Shippers[[#All],[shipperID]],Shippers[[#All],[companyName]],,0)</f>
        <v>Federal Shipping</v>
      </c>
      <c r="U588" t="str">
        <f>IF(ISBLANK(Orders[[#This Row],[shippedDate]]),"Pending","Delivered")</f>
        <v>Delivered</v>
      </c>
    </row>
    <row r="589" spans="1:21" x14ac:dyDescent="0.25">
      <c r="A589">
        <v>10835</v>
      </c>
      <c r="B589" t="s">
        <v>93</v>
      </c>
      <c r="C589">
        <v>1</v>
      </c>
      <c r="D589" s="1">
        <v>42019</v>
      </c>
      <c r="E589" s="1">
        <v>42047</v>
      </c>
      <c r="F589" s="1">
        <v>42025</v>
      </c>
      <c r="G589">
        <v>3</v>
      </c>
      <c r="H589">
        <v>69.53</v>
      </c>
      <c r="I589">
        <f>SUMIFS(order_details!$G$1:$G$2156,order_details!$A$1:$A$2156,orders!A589)</f>
        <v>845.8</v>
      </c>
      <c r="J589">
        <f t="shared" si="36"/>
        <v>915.32999999999993</v>
      </c>
      <c r="K589" t="str">
        <f t="shared" si="37"/>
        <v>Jan</v>
      </c>
      <c r="L589" t="str">
        <f t="shared" si="38"/>
        <v>Thu</v>
      </c>
      <c r="M589" t="str">
        <f>IF(Orders[[#This Row],[Shipping Status]]="Delivered",TEXT(F589,"mmm"),"")</f>
        <v>Jan</v>
      </c>
      <c r="N589" t="str">
        <f>IF(Orders[[#This Row],[Shipping Status]]="Delivered",TEXT(F589,"ddd"),"")</f>
        <v>Wed</v>
      </c>
      <c r="O589" s="8">
        <f>IF(Orders[[#This Row],[Shipping Status]]="Delivered",DATEDIF(D589,F589,"d"),"")</f>
        <v>6</v>
      </c>
      <c r="P589" s="8">
        <f t="shared" si="39"/>
        <v>28</v>
      </c>
      <c r="Q589" s="8">
        <f>IF(Orders[[#This Row],[Shipping Status]]="Delivered",P589-O589,"")</f>
        <v>22</v>
      </c>
      <c r="R589" t="str" cm="1">
        <f t="array" ref="R589">_xlfn.XLOOKUP(Orders[[#This Row],[employeeID]],Employees[[#All],[employeeID]],Employees[[#All],[employeeName]],,0)</f>
        <v>Nancy Davolio</v>
      </c>
      <c r="S589" t="str" cm="1">
        <f t="array" ref="S589">_xlfn.XLOOKUP(Orders[[#This Row],[customerID]],Customers[[#All],[customerID]],Customers[[#All],[companyName]],,0)</f>
        <v>Alfreds Futterkiste</v>
      </c>
      <c r="T589" t="str" cm="1">
        <f t="array" ref="T589">_xlfn.XLOOKUP(Orders[[#This Row],[shipperID]],Shippers[[#All],[shipperID]],Shippers[[#All],[companyName]],,0)</f>
        <v>Federal Shipping</v>
      </c>
      <c r="U589" t="str">
        <f>IF(ISBLANK(Orders[[#This Row],[shippedDate]]),"Pending","Delivered")</f>
        <v>Delivered</v>
      </c>
    </row>
    <row r="590" spans="1:21" x14ac:dyDescent="0.25">
      <c r="A590">
        <v>10836</v>
      </c>
      <c r="B590" t="s">
        <v>17</v>
      </c>
      <c r="C590">
        <v>7</v>
      </c>
      <c r="D590" s="1">
        <v>42020</v>
      </c>
      <c r="E590" s="1">
        <v>42048</v>
      </c>
      <c r="F590" s="1">
        <v>42025</v>
      </c>
      <c r="G590">
        <v>1</v>
      </c>
      <c r="H590">
        <v>411.88</v>
      </c>
      <c r="I590">
        <f>SUMIFS(order_details!$G$1:$G$2156,order_details!$A$1:$A$2156,orders!A590)</f>
        <v>4705.5</v>
      </c>
      <c r="J590">
        <f t="shared" si="36"/>
        <v>5117.38</v>
      </c>
      <c r="K590" t="str">
        <f t="shared" si="37"/>
        <v>Jan</v>
      </c>
      <c r="L590" t="str">
        <f t="shared" si="38"/>
        <v>Fri</v>
      </c>
      <c r="M590" t="str">
        <f>IF(Orders[[#This Row],[Shipping Status]]="Delivered",TEXT(F590,"mmm"),"")</f>
        <v>Jan</v>
      </c>
      <c r="N590" t="str">
        <f>IF(Orders[[#This Row],[Shipping Status]]="Delivered",TEXT(F590,"ddd"),"")</f>
        <v>Wed</v>
      </c>
      <c r="O590" s="8">
        <f>IF(Orders[[#This Row],[Shipping Status]]="Delivered",DATEDIF(D590,F590,"d"),"")</f>
        <v>5</v>
      </c>
      <c r="P590" s="8">
        <f t="shared" si="39"/>
        <v>28</v>
      </c>
      <c r="Q590" s="8">
        <f>IF(Orders[[#This Row],[Shipping Status]]="Delivered",P590-O590,"")</f>
        <v>23</v>
      </c>
      <c r="R590" t="str" cm="1">
        <f t="array" ref="R590">_xlfn.XLOOKUP(Orders[[#This Row],[employeeID]],Employees[[#All],[employeeID]],Employees[[#All],[employeeName]],,0)</f>
        <v>Robert King</v>
      </c>
      <c r="S590" t="str" cm="1">
        <f t="array" ref="S590">_xlfn.XLOOKUP(Orders[[#This Row],[customerID]],Customers[[#All],[customerID]],Customers[[#All],[companyName]],,0)</f>
        <v>Ernst Handel</v>
      </c>
      <c r="T590" t="str" cm="1">
        <f t="array" ref="T590">_xlfn.XLOOKUP(Orders[[#This Row],[shipperID]],Shippers[[#All],[shipperID]],Shippers[[#All],[companyName]],,0)</f>
        <v>Speedy Express</v>
      </c>
      <c r="U590" t="str">
        <f>IF(ISBLANK(Orders[[#This Row],[shippedDate]]),"Pending","Delivered")</f>
        <v>Delivered</v>
      </c>
    </row>
    <row r="591" spans="1:21" x14ac:dyDescent="0.25">
      <c r="A591">
        <v>10837</v>
      </c>
      <c r="B591" t="s">
        <v>33</v>
      </c>
      <c r="C591">
        <v>9</v>
      </c>
      <c r="D591" s="1">
        <v>42020</v>
      </c>
      <c r="E591" s="1">
        <v>42048</v>
      </c>
      <c r="F591" s="1">
        <v>42027</v>
      </c>
      <c r="G591">
        <v>3</v>
      </c>
      <c r="H591">
        <v>13.32</v>
      </c>
      <c r="I591">
        <f>SUMIFS(order_details!$G$1:$G$2156,order_details!$A$1:$A$2156,orders!A591)</f>
        <v>1064.5</v>
      </c>
      <c r="J591">
        <f t="shared" si="36"/>
        <v>1077.82</v>
      </c>
      <c r="K591" t="str">
        <f t="shared" si="37"/>
        <v>Jan</v>
      </c>
      <c r="L591" t="str">
        <f t="shared" si="38"/>
        <v>Fri</v>
      </c>
      <c r="M591" t="str">
        <f>IF(Orders[[#This Row],[Shipping Status]]="Delivered",TEXT(F591,"mmm"),"")</f>
        <v>Jan</v>
      </c>
      <c r="N591" t="str">
        <f>IF(Orders[[#This Row],[Shipping Status]]="Delivered",TEXT(F591,"ddd"),"")</f>
        <v>Fri</v>
      </c>
      <c r="O591" s="8">
        <f>IF(Orders[[#This Row],[Shipping Status]]="Delivered",DATEDIF(D591,F591,"d"),"")</f>
        <v>7</v>
      </c>
      <c r="P591" s="8">
        <f t="shared" si="39"/>
        <v>28</v>
      </c>
      <c r="Q591" s="8">
        <f>IF(Orders[[#This Row],[Shipping Status]]="Delivered",P591-O591,"")</f>
        <v>21</v>
      </c>
      <c r="R591" t="str" cm="1">
        <f t="array" ref="R591">_xlfn.XLOOKUP(Orders[[#This Row],[employeeID]],Employees[[#All],[employeeID]],Employees[[#All],[employeeName]],,0)</f>
        <v>Anne Dodsworth</v>
      </c>
      <c r="S591" t="str" cm="1">
        <f t="array" ref="S591">_xlfn.XLOOKUP(Orders[[#This Row],[customerID]],Customers[[#All],[customerID]],Customers[[#All],[companyName]],,0)</f>
        <v>Berglunds snabbköp</v>
      </c>
      <c r="T591" t="str" cm="1">
        <f t="array" ref="T591">_xlfn.XLOOKUP(Orders[[#This Row],[shipperID]],Shippers[[#All],[shipperID]],Shippers[[#All],[companyName]],,0)</f>
        <v>Federal Shipping</v>
      </c>
      <c r="U591" t="str">
        <f>IF(ISBLANK(Orders[[#This Row],[shippedDate]]),"Pending","Delivered")</f>
        <v>Delivered</v>
      </c>
    </row>
    <row r="592" spans="1:21" x14ac:dyDescent="0.25">
      <c r="A592">
        <v>10838</v>
      </c>
      <c r="B592" t="s">
        <v>75</v>
      </c>
      <c r="C592">
        <v>3</v>
      </c>
      <c r="D592" s="1">
        <v>42023</v>
      </c>
      <c r="E592" s="1">
        <v>42051</v>
      </c>
      <c r="F592" s="1">
        <v>42027</v>
      </c>
      <c r="G592">
        <v>3</v>
      </c>
      <c r="H592">
        <v>59.28</v>
      </c>
      <c r="I592">
        <f>SUMIFS(order_details!$G$1:$G$2156,order_details!$A$1:$A$2156,orders!A592)</f>
        <v>1938.375</v>
      </c>
      <c r="J592">
        <f t="shared" si="36"/>
        <v>1997.655</v>
      </c>
      <c r="K592" t="str">
        <f t="shared" si="37"/>
        <v>Jan</v>
      </c>
      <c r="L592" t="str">
        <f t="shared" si="38"/>
        <v>Mon</v>
      </c>
      <c r="M592" t="str">
        <f>IF(Orders[[#This Row],[Shipping Status]]="Delivered",TEXT(F592,"mmm"),"")</f>
        <v>Jan</v>
      </c>
      <c r="N592" t="str">
        <f>IF(Orders[[#This Row],[Shipping Status]]="Delivered",TEXT(F592,"ddd"),"")</f>
        <v>Fri</v>
      </c>
      <c r="O592" s="8">
        <f>IF(Orders[[#This Row],[Shipping Status]]="Delivered",DATEDIF(D592,F592,"d"),"")</f>
        <v>4</v>
      </c>
      <c r="P592" s="8">
        <f t="shared" si="39"/>
        <v>28</v>
      </c>
      <c r="Q592" s="8">
        <f>IF(Orders[[#This Row],[Shipping Status]]="Delivered",P592-O592,"")</f>
        <v>24</v>
      </c>
      <c r="R592" t="str" cm="1">
        <f t="array" ref="R592">_xlfn.XLOOKUP(Orders[[#This Row],[employeeID]],Employees[[#All],[employeeID]],Employees[[#All],[employeeName]],,0)</f>
        <v>Janet Leverling</v>
      </c>
      <c r="S592" t="str" cm="1">
        <f t="array" ref="S592">_xlfn.XLOOKUP(Orders[[#This Row],[customerID]],Customers[[#All],[customerID]],Customers[[#All],[companyName]],,0)</f>
        <v>LINO-Delicateses</v>
      </c>
      <c r="T592" t="str" cm="1">
        <f t="array" ref="T592">_xlfn.XLOOKUP(Orders[[#This Row],[shipperID]],Shippers[[#All],[shipperID]],Shippers[[#All],[companyName]],,0)</f>
        <v>Federal Shipping</v>
      </c>
      <c r="U592" t="str">
        <f>IF(ISBLANK(Orders[[#This Row],[shippedDate]]),"Pending","Delivered")</f>
        <v>Delivered</v>
      </c>
    </row>
    <row r="593" spans="1:21" x14ac:dyDescent="0.25">
      <c r="A593">
        <v>10839</v>
      </c>
      <c r="B593" t="s">
        <v>41</v>
      </c>
      <c r="C593">
        <v>3</v>
      </c>
      <c r="D593" s="1">
        <v>42023</v>
      </c>
      <c r="E593" s="1">
        <v>42051</v>
      </c>
      <c r="F593" s="1">
        <v>42026</v>
      </c>
      <c r="G593">
        <v>3</v>
      </c>
      <c r="H593">
        <v>35.43</v>
      </c>
      <c r="I593">
        <f>SUMIFS(order_details!$G$1:$G$2156,order_details!$A$1:$A$2156,orders!A593)</f>
        <v>827.55</v>
      </c>
      <c r="J593">
        <f t="shared" si="36"/>
        <v>862.9799999999999</v>
      </c>
      <c r="K593" t="str">
        <f t="shared" si="37"/>
        <v>Jan</v>
      </c>
      <c r="L593" t="str">
        <f t="shared" si="38"/>
        <v>Mon</v>
      </c>
      <c r="M593" t="str">
        <f>IF(Orders[[#This Row],[Shipping Status]]="Delivered",TEXT(F593,"mmm"),"")</f>
        <v>Jan</v>
      </c>
      <c r="N593" t="str">
        <f>IF(Orders[[#This Row],[Shipping Status]]="Delivered",TEXT(F593,"ddd"),"")</f>
        <v>Thu</v>
      </c>
      <c r="O593" s="8">
        <f>IF(Orders[[#This Row],[Shipping Status]]="Delivered",DATEDIF(D593,F593,"d"),"")</f>
        <v>3</v>
      </c>
      <c r="P593" s="8">
        <f t="shared" si="39"/>
        <v>28</v>
      </c>
      <c r="Q593" s="8">
        <f>IF(Orders[[#This Row],[Shipping Status]]="Delivered",P593-O593,"")</f>
        <v>25</v>
      </c>
      <c r="R593" t="str" cm="1">
        <f t="array" ref="R593">_xlfn.XLOOKUP(Orders[[#This Row],[employeeID]],Employees[[#All],[employeeID]],Employees[[#All],[employeeName]],,0)</f>
        <v>Janet Leverling</v>
      </c>
      <c r="S593" t="str" cm="1">
        <f t="array" ref="S593">_xlfn.XLOOKUP(Orders[[#This Row],[customerID]],Customers[[#All],[customerID]],Customers[[#All],[companyName]],,0)</f>
        <v>Tradição Hipermercados</v>
      </c>
      <c r="T593" t="str" cm="1">
        <f t="array" ref="T593">_xlfn.XLOOKUP(Orders[[#This Row],[shipperID]],Shippers[[#All],[shipperID]],Shippers[[#All],[companyName]],,0)</f>
        <v>Federal Shipping</v>
      </c>
      <c r="U593" t="str">
        <f>IF(ISBLANK(Orders[[#This Row],[shippedDate]]),"Pending","Delivered")</f>
        <v>Delivered</v>
      </c>
    </row>
    <row r="594" spans="1:21" x14ac:dyDescent="0.25">
      <c r="A594">
        <v>10840</v>
      </c>
      <c r="B594" t="s">
        <v>75</v>
      </c>
      <c r="C594">
        <v>4</v>
      </c>
      <c r="D594" s="1">
        <v>42023</v>
      </c>
      <c r="E594" s="1">
        <v>42065</v>
      </c>
      <c r="F594" s="1">
        <v>42051</v>
      </c>
      <c r="G594">
        <v>2</v>
      </c>
      <c r="H594">
        <v>2.71</v>
      </c>
      <c r="I594">
        <f>SUMIFS(order_details!$G$1:$G$2156,order_details!$A$1:$A$2156,orders!A594)</f>
        <v>211.2</v>
      </c>
      <c r="J594">
        <f t="shared" si="36"/>
        <v>213.91</v>
      </c>
      <c r="K594" t="str">
        <f t="shared" si="37"/>
        <v>Jan</v>
      </c>
      <c r="L594" t="str">
        <f t="shared" si="38"/>
        <v>Mon</v>
      </c>
      <c r="M594" t="str">
        <f>IF(Orders[[#This Row],[Shipping Status]]="Delivered",TEXT(F594,"mmm"),"")</f>
        <v>Feb</v>
      </c>
      <c r="N594" t="str">
        <f>IF(Orders[[#This Row],[Shipping Status]]="Delivered",TEXT(F594,"ddd"),"")</f>
        <v>Mon</v>
      </c>
      <c r="O594" s="8">
        <f>IF(Orders[[#This Row],[Shipping Status]]="Delivered",DATEDIF(D594,F594,"d"),"")</f>
        <v>28</v>
      </c>
      <c r="P594" s="8">
        <f t="shared" si="39"/>
        <v>42</v>
      </c>
      <c r="Q594" s="8">
        <f>IF(Orders[[#This Row],[Shipping Status]]="Delivered",P594-O594,"")</f>
        <v>14</v>
      </c>
      <c r="R594" t="str" cm="1">
        <f t="array" ref="R594">_xlfn.XLOOKUP(Orders[[#This Row],[employeeID]],Employees[[#All],[employeeID]],Employees[[#All],[employeeName]],,0)</f>
        <v>Margaret Peacock</v>
      </c>
      <c r="S594" t="str" cm="1">
        <f t="array" ref="S594">_xlfn.XLOOKUP(Orders[[#This Row],[customerID]],Customers[[#All],[customerID]],Customers[[#All],[companyName]],,0)</f>
        <v>LINO-Delicateses</v>
      </c>
      <c r="T594" t="str" cm="1">
        <f t="array" ref="T594">_xlfn.XLOOKUP(Orders[[#This Row],[shipperID]],Shippers[[#All],[shipperID]],Shippers[[#All],[companyName]],,0)</f>
        <v>United Package</v>
      </c>
      <c r="U594" t="str">
        <f>IF(ISBLANK(Orders[[#This Row],[shippedDate]]),"Pending","Delivered")</f>
        <v>Delivered</v>
      </c>
    </row>
    <row r="595" spans="1:21" x14ac:dyDescent="0.25">
      <c r="A595">
        <v>10841</v>
      </c>
      <c r="B595" t="s">
        <v>12</v>
      </c>
      <c r="C595">
        <v>5</v>
      </c>
      <c r="D595" s="1">
        <v>42024</v>
      </c>
      <c r="E595" s="1">
        <v>42052</v>
      </c>
      <c r="F595" s="1">
        <v>42033</v>
      </c>
      <c r="G595">
        <v>2</v>
      </c>
      <c r="H595">
        <v>424.3</v>
      </c>
      <c r="I595">
        <f>SUMIFS(order_details!$G$1:$G$2156,order_details!$A$1:$A$2156,orders!A595)</f>
        <v>4581</v>
      </c>
      <c r="J595">
        <f t="shared" si="36"/>
        <v>5005.3</v>
      </c>
      <c r="K595" t="str">
        <f t="shared" si="37"/>
        <v>Jan</v>
      </c>
      <c r="L595" t="str">
        <f t="shared" si="38"/>
        <v>Tue</v>
      </c>
      <c r="M595" t="str">
        <f>IF(Orders[[#This Row],[Shipping Status]]="Delivered",TEXT(F595,"mmm"),"")</f>
        <v>Jan</v>
      </c>
      <c r="N595" t="str">
        <f>IF(Orders[[#This Row],[Shipping Status]]="Delivered",TEXT(F595,"ddd"),"")</f>
        <v>Thu</v>
      </c>
      <c r="O595" s="8">
        <f>IF(Orders[[#This Row],[Shipping Status]]="Delivered",DATEDIF(D595,F595,"d"),"")</f>
        <v>9</v>
      </c>
      <c r="P595" s="8">
        <f t="shared" si="39"/>
        <v>28</v>
      </c>
      <c r="Q595" s="8">
        <f>IF(Orders[[#This Row],[Shipping Status]]="Delivered",P595-O595,"")</f>
        <v>19</v>
      </c>
      <c r="R595" t="str" cm="1">
        <f t="array" ref="R595">_xlfn.XLOOKUP(Orders[[#This Row],[employeeID]],Employees[[#All],[employeeID]],Employees[[#All],[employeeName]],,0)</f>
        <v>Steven Buchanan</v>
      </c>
      <c r="S595" t="str" cm="1">
        <f t="array" ref="S595">_xlfn.XLOOKUP(Orders[[#This Row],[customerID]],Customers[[#All],[customerID]],Customers[[#All],[companyName]],,0)</f>
        <v>Suprêmes délices</v>
      </c>
      <c r="T595" t="str" cm="1">
        <f t="array" ref="T595">_xlfn.XLOOKUP(Orders[[#This Row],[shipperID]],Shippers[[#All],[shipperID]],Shippers[[#All],[companyName]],,0)</f>
        <v>United Package</v>
      </c>
      <c r="U595" t="str">
        <f>IF(ISBLANK(Orders[[#This Row],[shippedDate]]),"Pending","Delivered")</f>
        <v>Delivered</v>
      </c>
    </row>
    <row r="596" spans="1:21" x14ac:dyDescent="0.25">
      <c r="A596">
        <v>10842</v>
      </c>
      <c r="B596" t="s">
        <v>31</v>
      </c>
      <c r="C596">
        <v>1</v>
      </c>
      <c r="D596" s="1">
        <v>42024</v>
      </c>
      <c r="E596" s="1">
        <v>42052</v>
      </c>
      <c r="F596" s="1">
        <v>42033</v>
      </c>
      <c r="G596">
        <v>3</v>
      </c>
      <c r="H596">
        <v>54.42</v>
      </c>
      <c r="I596">
        <f>SUMIFS(order_details!$G$1:$G$2156,order_details!$A$1:$A$2156,orders!A596)</f>
        <v>975</v>
      </c>
      <c r="J596">
        <f t="shared" si="36"/>
        <v>1029.42</v>
      </c>
      <c r="K596" t="str">
        <f t="shared" si="37"/>
        <v>Jan</v>
      </c>
      <c r="L596" t="str">
        <f t="shared" si="38"/>
        <v>Tue</v>
      </c>
      <c r="M596" t="str">
        <f>IF(Orders[[#This Row],[Shipping Status]]="Delivered",TEXT(F596,"mmm"),"")</f>
        <v>Jan</v>
      </c>
      <c r="N596" t="str">
        <f>IF(Orders[[#This Row],[Shipping Status]]="Delivered",TEXT(F596,"ddd"),"")</f>
        <v>Thu</v>
      </c>
      <c r="O596" s="8">
        <f>IF(Orders[[#This Row],[Shipping Status]]="Delivered",DATEDIF(D596,F596,"d"),"")</f>
        <v>9</v>
      </c>
      <c r="P596" s="8">
        <f t="shared" si="39"/>
        <v>28</v>
      </c>
      <c r="Q596" s="8">
        <f>IF(Orders[[#This Row],[Shipping Status]]="Delivered",P596-O596,"")</f>
        <v>19</v>
      </c>
      <c r="R596" t="str" cm="1">
        <f t="array" ref="R596">_xlfn.XLOOKUP(Orders[[#This Row],[employeeID]],Employees[[#All],[employeeID]],Employees[[#All],[employeeName]],,0)</f>
        <v>Nancy Davolio</v>
      </c>
      <c r="S596" t="str" cm="1">
        <f t="array" ref="S596">_xlfn.XLOOKUP(Orders[[#This Row],[customerID]],Customers[[#All],[customerID]],Customers[[#All],[companyName]],,0)</f>
        <v>Tortuga Restaurante</v>
      </c>
      <c r="T596" t="str" cm="1">
        <f t="array" ref="T596">_xlfn.XLOOKUP(Orders[[#This Row],[shipperID]],Shippers[[#All],[shipperID]],Shippers[[#All],[companyName]],,0)</f>
        <v>Federal Shipping</v>
      </c>
      <c r="U596" t="str">
        <f>IF(ISBLANK(Orders[[#This Row],[shippedDate]]),"Pending","Delivered")</f>
        <v>Delivered</v>
      </c>
    </row>
    <row r="597" spans="1:21" x14ac:dyDescent="0.25">
      <c r="A597">
        <v>10843</v>
      </c>
      <c r="B597" t="s">
        <v>11</v>
      </c>
      <c r="C597">
        <v>4</v>
      </c>
      <c r="D597" s="1">
        <v>42025</v>
      </c>
      <c r="E597" s="1">
        <v>42053</v>
      </c>
      <c r="F597" s="1">
        <v>42030</v>
      </c>
      <c r="G597">
        <v>2</v>
      </c>
      <c r="H597">
        <v>9.26</v>
      </c>
      <c r="I597">
        <f>SUMIFS(order_details!$G$1:$G$2156,order_details!$A$1:$A$2156,orders!A597)</f>
        <v>159</v>
      </c>
      <c r="J597">
        <f t="shared" si="36"/>
        <v>168.26</v>
      </c>
      <c r="K597" t="str">
        <f t="shared" si="37"/>
        <v>Jan</v>
      </c>
      <c r="L597" t="str">
        <f t="shared" si="38"/>
        <v>Wed</v>
      </c>
      <c r="M597" t="str">
        <f>IF(Orders[[#This Row],[Shipping Status]]="Delivered",TEXT(F597,"mmm"),"")</f>
        <v>Jan</v>
      </c>
      <c r="N597" t="str">
        <f>IF(Orders[[#This Row],[Shipping Status]]="Delivered",TEXT(F597,"ddd"),"")</f>
        <v>Mon</v>
      </c>
      <c r="O597" s="8">
        <f>IF(Orders[[#This Row],[Shipping Status]]="Delivered",DATEDIF(D597,F597,"d"),"")</f>
        <v>5</v>
      </c>
      <c r="P597" s="8">
        <f t="shared" si="39"/>
        <v>28</v>
      </c>
      <c r="Q597" s="8">
        <f>IF(Orders[[#This Row],[Shipping Status]]="Delivered",P597-O597,"")</f>
        <v>23</v>
      </c>
      <c r="R597" t="str" cm="1">
        <f t="array" ref="R597">_xlfn.XLOOKUP(Orders[[#This Row],[employeeID]],Employees[[#All],[employeeID]],Employees[[#All],[employeeName]],,0)</f>
        <v>Margaret Peacock</v>
      </c>
      <c r="S597" t="str" cm="1">
        <f t="array" ref="S597">_xlfn.XLOOKUP(Orders[[#This Row],[customerID]],Customers[[#All],[customerID]],Customers[[#All],[companyName]],,0)</f>
        <v>Victuailles en stock</v>
      </c>
      <c r="T597" t="str" cm="1">
        <f t="array" ref="T597">_xlfn.XLOOKUP(Orders[[#This Row],[shipperID]],Shippers[[#All],[shipperID]],Shippers[[#All],[companyName]],,0)</f>
        <v>United Package</v>
      </c>
      <c r="U597" t="str">
        <f>IF(ISBLANK(Orders[[#This Row],[shippedDate]]),"Pending","Delivered")</f>
        <v>Delivered</v>
      </c>
    </row>
    <row r="598" spans="1:21" x14ac:dyDescent="0.25">
      <c r="A598">
        <v>10844</v>
      </c>
      <c r="B598" t="s">
        <v>62</v>
      </c>
      <c r="C598">
        <v>8</v>
      </c>
      <c r="D598" s="1">
        <v>42025</v>
      </c>
      <c r="E598" s="1">
        <v>42053</v>
      </c>
      <c r="F598" s="1">
        <v>42030</v>
      </c>
      <c r="G598">
        <v>2</v>
      </c>
      <c r="H598">
        <v>25.22</v>
      </c>
      <c r="I598">
        <f>SUMIFS(order_details!$G$1:$G$2156,order_details!$A$1:$A$2156,orders!A598)</f>
        <v>735</v>
      </c>
      <c r="J598">
        <f t="shared" si="36"/>
        <v>760.22</v>
      </c>
      <c r="K598" t="str">
        <f t="shared" si="37"/>
        <v>Jan</v>
      </c>
      <c r="L598" t="str">
        <f t="shared" si="38"/>
        <v>Wed</v>
      </c>
      <c r="M598" t="str">
        <f>IF(Orders[[#This Row],[Shipping Status]]="Delivered",TEXT(F598,"mmm"),"")</f>
        <v>Jan</v>
      </c>
      <c r="N598" t="str">
        <f>IF(Orders[[#This Row],[Shipping Status]]="Delivered",TEXT(F598,"ddd"),"")</f>
        <v>Mon</v>
      </c>
      <c r="O598" s="8">
        <f>IF(Orders[[#This Row],[Shipping Status]]="Delivered",DATEDIF(D598,F598,"d"),"")</f>
        <v>5</v>
      </c>
      <c r="P598" s="8">
        <f t="shared" si="39"/>
        <v>28</v>
      </c>
      <c r="Q598" s="8">
        <f>IF(Orders[[#This Row],[Shipping Status]]="Delivered",P598-O598,"")</f>
        <v>23</v>
      </c>
      <c r="R598" t="str" cm="1">
        <f t="array" ref="R598">_xlfn.XLOOKUP(Orders[[#This Row],[employeeID]],Employees[[#All],[employeeID]],Employees[[#All],[employeeName]],,0)</f>
        <v>Laura Callahan</v>
      </c>
      <c r="S598" t="str" cm="1">
        <f t="array" ref="S598">_xlfn.XLOOKUP(Orders[[#This Row],[customerID]],Customers[[#All],[customerID]],Customers[[#All],[companyName]],,0)</f>
        <v>Piccolo und mehr</v>
      </c>
      <c r="T598" t="str" cm="1">
        <f t="array" ref="T598">_xlfn.XLOOKUP(Orders[[#This Row],[shipperID]],Shippers[[#All],[shipperID]],Shippers[[#All],[companyName]],,0)</f>
        <v>United Package</v>
      </c>
      <c r="U598" t="str">
        <f>IF(ISBLANK(Orders[[#This Row],[shippedDate]]),"Pending","Delivered")</f>
        <v>Delivered</v>
      </c>
    </row>
    <row r="599" spans="1:21" x14ac:dyDescent="0.25">
      <c r="A599">
        <v>10845</v>
      </c>
      <c r="B599" t="s">
        <v>29</v>
      </c>
      <c r="C599">
        <v>8</v>
      </c>
      <c r="D599" s="1">
        <v>42025</v>
      </c>
      <c r="E599" s="1">
        <v>42039</v>
      </c>
      <c r="F599" s="1">
        <v>42034</v>
      </c>
      <c r="G599">
        <v>1</v>
      </c>
      <c r="H599">
        <v>212.98</v>
      </c>
      <c r="I599">
        <f>SUMIFS(order_details!$G$1:$G$2156,order_details!$A$1:$A$2156,orders!A599)</f>
        <v>3812.7</v>
      </c>
      <c r="J599">
        <f t="shared" si="36"/>
        <v>4025.68</v>
      </c>
      <c r="K599" t="str">
        <f t="shared" si="37"/>
        <v>Jan</v>
      </c>
      <c r="L599" t="str">
        <f t="shared" si="38"/>
        <v>Wed</v>
      </c>
      <c r="M599" t="str">
        <f>IF(Orders[[#This Row],[Shipping Status]]="Delivered",TEXT(F599,"mmm"),"")</f>
        <v>Jan</v>
      </c>
      <c r="N599" t="str">
        <f>IF(Orders[[#This Row],[Shipping Status]]="Delivered",TEXT(F599,"ddd"),"")</f>
        <v>Fri</v>
      </c>
      <c r="O599" s="8">
        <f>IF(Orders[[#This Row],[Shipping Status]]="Delivered",DATEDIF(D599,F599,"d"),"")</f>
        <v>9</v>
      </c>
      <c r="P599" s="8">
        <f t="shared" si="39"/>
        <v>14</v>
      </c>
      <c r="Q599" s="8">
        <f>IF(Orders[[#This Row],[Shipping Status]]="Delivered",P599-O599,"")</f>
        <v>5</v>
      </c>
      <c r="R599" t="str" cm="1">
        <f t="array" ref="R599">_xlfn.XLOOKUP(Orders[[#This Row],[employeeID]],Employees[[#All],[employeeID]],Employees[[#All],[employeeName]],,0)</f>
        <v>Laura Callahan</v>
      </c>
      <c r="S599" t="str" cm="1">
        <f t="array" ref="S599">_xlfn.XLOOKUP(Orders[[#This Row],[customerID]],Customers[[#All],[customerID]],Customers[[#All],[companyName]],,0)</f>
        <v>QUICK-Stop</v>
      </c>
      <c r="T599" t="str" cm="1">
        <f t="array" ref="T599">_xlfn.XLOOKUP(Orders[[#This Row],[shipperID]],Shippers[[#All],[shipperID]],Shippers[[#All],[companyName]],,0)</f>
        <v>Speedy Express</v>
      </c>
      <c r="U599" t="str">
        <f>IF(ISBLANK(Orders[[#This Row],[shippedDate]]),"Pending","Delivered")</f>
        <v>Delivered</v>
      </c>
    </row>
    <row r="600" spans="1:21" x14ac:dyDescent="0.25">
      <c r="A600">
        <v>10846</v>
      </c>
      <c r="B600" t="s">
        <v>12</v>
      </c>
      <c r="C600">
        <v>2</v>
      </c>
      <c r="D600" s="1">
        <v>42026</v>
      </c>
      <c r="E600" s="1">
        <v>42068</v>
      </c>
      <c r="F600" s="1">
        <v>42027</v>
      </c>
      <c r="G600">
        <v>3</v>
      </c>
      <c r="H600">
        <v>56.46</v>
      </c>
      <c r="I600">
        <f>SUMIFS(order_details!$G$1:$G$2156,order_details!$A$1:$A$2156,orders!A600)</f>
        <v>1112</v>
      </c>
      <c r="J600">
        <f t="shared" si="36"/>
        <v>1168.46</v>
      </c>
      <c r="K600" t="str">
        <f t="shared" si="37"/>
        <v>Jan</v>
      </c>
      <c r="L600" t="str">
        <f t="shared" si="38"/>
        <v>Thu</v>
      </c>
      <c r="M600" t="str">
        <f>IF(Orders[[#This Row],[Shipping Status]]="Delivered",TEXT(F600,"mmm"),"")</f>
        <v>Jan</v>
      </c>
      <c r="N600" t="str">
        <f>IF(Orders[[#This Row],[Shipping Status]]="Delivered",TEXT(F600,"ddd"),"")</f>
        <v>Fri</v>
      </c>
      <c r="O600" s="8">
        <f>IF(Orders[[#This Row],[Shipping Status]]="Delivered",DATEDIF(D600,F600,"d"),"")</f>
        <v>1</v>
      </c>
      <c r="P600" s="8">
        <f t="shared" si="39"/>
        <v>42</v>
      </c>
      <c r="Q600" s="8">
        <f>IF(Orders[[#This Row],[Shipping Status]]="Delivered",P600-O600,"")</f>
        <v>41</v>
      </c>
      <c r="R600" t="str" cm="1">
        <f t="array" ref="R600">_xlfn.XLOOKUP(Orders[[#This Row],[employeeID]],Employees[[#All],[employeeID]],Employees[[#All],[employeeName]],,0)</f>
        <v>Andrew Fuller</v>
      </c>
      <c r="S600" t="str" cm="1">
        <f t="array" ref="S600">_xlfn.XLOOKUP(Orders[[#This Row],[customerID]],Customers[[#All],[customerID]],Customers[[#All],[companyName]],,0)</f>
        <v>Suprêmes délices</v>
      </c>
      <c r="T600" t="str" cm="1">
        <f t="array" ref="T600">_xlfn.XLOOKUP(Orders[[#This Row],[shipperID]],Shippers[[#All],[shipperID]],Shippers[[#All],[companyName]],,0)</f>
        <v>Federal Shipping</v>
      </c>
      <c r="U600" t="str">
        <f>IF(ISBLANK(Orders[[#This Row],[shippedDate]]),"Pending","Delivered")</f>
        <v>Delivered</v>
      </c>
    </row>
    <row r="601" spans="1:21" x14ac:dyDescent="0.25">
      <c r="A601">
        <v>10847</v>
      </c>
      <c r="B601" t="s">
        <v>53</v>
      </c>
      <c r="C601">
        <v>4</v>
      </c>
      <c r="D601" s="1">
        <v>42026</v>
      </c>
      <c r="E601" s="1">
        <v>42040</v>
      </c>
      <c r="F601" s="1">
        <v>42045</v>
      </c>
      <c r="G601">
        <v>3</v>
      </c>
      <c r="H601">
        <v>487.57</v>
      </c>
      <c r="I601">
        <f>SUMIFS(order_details!$G$1:$G$2156,order_details!$A$1:$A$2156,orders!A601)</f>
        <v>4931.92</v>
      </c>
      <c r="J601">
        <f t="shared" si="36"/>
        <v>5419.49</v>
      </c>
      <c r="K601" t="str">
        <f t="shared" si="37"/>
        <v>Jan</v>
      </c>
      <c r="L601" t="str">
        <f t="shared" si="38"/>
        <v>Thu</v>
      </c>
      <c r="M601" t="str">
        <f>IF(Orders[[#This Row],[Shipping Status]]="Delivered",TEXT(F601,"mmm"),"")</f>
        <v>Feb</v>
      </c>
      <c r="N601" t="str">
        <f>IF(Orders[[#This Row],[Shipping Status]]="Delivered",TEXT(F601,"ddd"),"")</f>
        <v>Tue</v>
      </c>
      <c r="O601" s="8">
        <f>IF(Orders[[#This Row],[Shipping Status]]="Delivered",DATEDIF(D601,F601,"d"),"")</f>
        <v>19</v>
      </c>
      <c r="P601" s="8">
        <f t="shared" si="39"/>
        <v>14</v>
      </c>
      <c r="Q601" s="8">
        <f>IF(Orders[[#This Row],[Shipping Status]]="Delivered",P601-O601,"")</f>
        <v>-5</v>
      </c>
      <c r="R601" t="str" cm="1">
        <f t="array" ref="R601">_xlfn.XLOOKUP(Orders[[#This Row],[employeeID]],Employees[[#All],[employeeID]],Employees[[#All],[employeeName]],,0)</f>
        <v>Margaret Peacock</v>
      </c>
      <c r="S601" t="str" cm="1">
        <f t="array" ref="S601">_xlfn.XLOOKUP(Orders[[#This Row],[customerID]],Customers[[#All],[customerID]],Customers[[#All],[companyName]],,0)</f>
        <v>Save-a-lot Markets</v>
      </c>
      <c r="T601" t="str" cm="1">
        <f t="array" ref="T601">_xlfn.XLOOKUP(Orders[[#This Row],[shipperID]],Shippers[[#All],[shipperID]],Shippers[[#All],[companyName]],,0)</f>
        <v>Federal Shipping</v>
      </c>
      <c r="U601" t="str">
        <f>IF(ISBLANK(Orders[[#This Row],[shippedDate]]),"Pending","Delivered")</f>
        <v>Delivered</v>
      </c>
    </row>
    <row r="602" spans="1:21" x14ac:dyDescent="0.25">
      <c r="A602">
        <v>10848</v>
      </c>
      <c r="B602" t="s">
        <v>80</v>
      </c>
      <c r="C602">
        <v>7</v>
      </c>
      <c r="D602" s="1">
        <v>42027</v>
      </c>
      <c r="E602" s="1">
        <v>42055</v>
      </c>
      <c r="F602" s="1">
        <v>42033</v>
      </c>
      <c r="G602">
        <v>2</v>
      </c>
      <c r="H602">
        <v>38.24</v>
      </c>
      <c r="I602">
        <f>SUMIFS(order_details!$G$1:$G$2156,order_details!$A$1:$A$2156,orders!A602)</f>
        <v>931.5</v>
      </c>
      <c r="J602">
        <f t="shared" si="36"/>
        <v>969.74</v>
      </c>
      <c r="K602" t="str">
        <f t="shared" si="37"/>
        <v>Jan</v>
      </c>
      <c r="L602" t="str">
        <f t="shared" si="38"/>
        <v>Fri</v>
      </c>
      <c r="M602" t="str">
        <f>IF(Orders[[#This Row],[Shipping Status]]="Delivered",TEXT(F602,"mmm"),"")</f>
        <v>Jan</v>
      </c>
      <c r="N602" t="str">
        <f>IF(Orders[[#This Row],[Shipping Status]]="Delivered",TEXT(F602,"ddd"),"")</f>
        <v>Thu</v>
      </c>
      <c r="O602" s="8">
        <f>IF(Orders[[#This Row],[Shipping Status]]="Delivered",DATEDIF(D602,F602,"d"),"")</f>
        <v>6</v>
      </c>
      <c r="P602" s="8">
        <f t="shared" si="39"/>
        <v>28</v>
      </c>
      <c r="Q602" s="8">
        <f>IF(Orders[[#This Row],[Shipping Status]]="Delivered",P602-O602,"")</f>
        <v>22</v>
      </c>
      <c r="R602" t="str" cm="1">
        <f t="array" ref="R602">_xlfn.XLOOKUP(Orders[[#This Row],[employeeID]],Employees[[#All],[employeeID]],Employees[[#All],[employeeName]],,0)</f>
        <v>Robert King</v>
      </c>
      <c r="S602" t="str" cm="1">
        <f t="array" ref="S602">_xlfn.XLOOKUP(Orders[[#This Row],[customerID]],Customers[[#All],[customerID]],Customers[[#All],[companyName]],,0)</f>
        <v>Consolidated Holdings</v>
      </c>
      <c r="T602" t="str" cm="1">
        <f t="array" ref="T602">_xlfn.XLOOKUP(Orders[[#This Row],[shipperID]],Shippers[[#All],[shipperID]],Shippers[[#All],[companyName]],,0)</f>
        <v>United Package</v>
      </c>
      <c r="U602" t="str">
        <f>IF(ISBLANK(Orders[[#This Row],[shippedDate]]),"Pending","Delivered")</f>
        <v>Delivered</v>
      </c>
    </row>
    <row r="603" spans="1:21" x14ac:dyDescent="0.25">
      <c r="A603">
        <v>10849</v>
      </c>
      <c r="B603" t="s">
        <v>52</v>
      </c>
      <c r="C603">
        <v>9</v>
      </c>
      <c r="D603" s="1">
        <v>42027</v>
      </c>
      <c r="E603" s="1">
        <v>42055</v>
      </c>
      <c r="F603" s="1">
        <v>42034</v>
      </c>
      <c r="G603">
        <v>2</v>
      </c>
      <c r="H603">
        <v>0.56000000000000005</v>
      </c>
      <c r="I603">
        <f>SUMIFS(order_details!$G$1:$G$2156,order_details!$A$1:$A$2156,orders!A603)</f>
        <v>967.81899999999996</v>
      </c>
      <c r="J603">
        <f t="shared" si="36"/>
        <v>968.37899999999991</v>
      </c>
      <c r="K603" t="str">
        <f t="shared" si="37"/>
        <v>Jan</v>
      </c>
      <c r="L603" t="str">
        <f t="shared" si="38"/>
        <v>Fri</v>
      </c>
      <c r="M603" t="str">
        <f>IF(Orders[[#This Row],[Shipping Status]]="Delivered",TEXT(F603,"mmm"),"")</f>
        <v>Jan</v>
      </c>
      <c r="N603" t="str">
        <f>IF(Orders[[#This Row],[Shipping Status]]="Delivered",TEXT(F603,"ddd"),"")</f>
        <v>Fri</v>
      </c>
      <c r="O603" s="8">
        <f>IF(Orders[[#This Row],[Shipping Status]]="Delivered",DATEDIF(D603,F603,"d"),"")</f>
        <v>7</v>
      </c>
      <c r="P603" s="8">
        <f t="shared" si="39"/>
        <v>28</v>
      </c>
      <c r="Q603" s="8">
        <f>IF(Orders[[#This Row],[Shipping Status]]="Delivered",P603-O603,"")</f>
        <v>21</v>
      </c>
      <c r="R603" t="str" cm="1">
        <f t="array" ref="R603">_xlfn.XLOOKUP(Orders[[#This Row],[employeeID]],Employees[[#All],[employeeID]],Employees[[#All],[employeeName]],,0)</f>
        <v>Anne Dodsworth</v>
      </c>
      <c r="S603" t="str" cm="1">
        <f t="array" ref="S603">_xlfn.XLOOKUP(Orders[[#This Row],[customerID]],Customers[[#All],[customerID]],Customers[[#All],[companyName]],,0)</f>
        <v>Königlich Essen</v>
      </c>
      <c r="T603" t="str" cm="1">
        <f t="array" ref="T603">_xlfn.XLOOKUP(Orders[[#This Row],[shipperID]],Shippers[[#All],[shipperID]],Shippers[[#All],[companyName]],,0)</f>
        <v>United Package</v>
      </c>
      <c r="U603" t="str">
        <f>IF(ISBLANK(Orders[[#This Row],[shippedDate]]),"Pending","Delivered")</f>
        <v>Delivered</v>
      </c>
    </row>
    <row r="604" spans="1:21" x14ac:dyDescent="0.25">
      <c r="A604">
        <v>10850</v>
      </c>
      <c r="B604" t="s">
        <v>11</v>
      </c>
      <c r="C604">
        <v>1</v>
      </c>
      <c r="D604" s="1">
        <v>42027</v>
      </c>
      <c r="E604" s="1">
        <v>42069</v>
      </c>
      <c r="F604" s="1">
        <v>42034</v>
      </c>
      <c r="G604">
        <v>1</v>
      </c>
      <c r="H604">
        <v>49.19</v>
      </c>
      <c r="I604">
        <f>SUMIFS(order_details!$G$1:$G$2156,order_details!$A$1:$A$2156,orders!A604)</f>
        <v>629</v>
      </c>
      <c r="J604">
        <f t="shared" si="36"/>
        <v>678.19</v>
      </c>
      <c r="K604" t="str">
        <f t="shared" si="37"/>
        <v>Jan</v>
      </c>
      <c r="L604" t="str">
        <f t="shared" si="38"/>
        <v>Fri</v>
      </c>
      <c r="M604" t="str">
        <f>IF(Orders[[#This Row],[Shipping Status]]="Delivered",TEXT(F604,"mmm"),"")</f>
        <v>Jan</v>
      </c>
      <c r="N604" t="str">
        <f>IF(Orders[[#This Row],[Shipping Status]]="Delivered",TEXT(F604,"ddd"),"")</f>
        <v>Fri</v>
      </c>
      <c r="O604" s="8">
        <f>IF(Orders[[#This Row],[Shipping Status]]="Delivered",DATEDIF(D604,F604,"d"),"")</f>
        <v>7</v>
      </c>
      <c r="P604" s="8">
        <f t="shared" si="39"/>
        <v>42</v>
      </c>
      <c r="Q604" s="8">
        <f>IF(Orders[[#This Row],[Shipping Status]]="Delivered",P604-O604,"")</f>
        <v>35</v>
      </c>
      <c r="R604" t="str" cm="1">
        <f t="array" ref="R604">_xlfn.XLOOKUP(Orders[[#This Row],[employeeID]],Employees[[#All],[employeeID]],Employees[[#All],[employeeName]],,0)</f>
        <v>Nancy Davolio</v>
      </c>
      <c r="S604" t="str" cm="1">
        <f t="array" ref="S604">_xlfn.XLOOKUP(Orders[[#This Row],[customerID]],Customers[[#All],[customerID]],Customers[[#All],[companyName]],,0)</f>
        <v>Victuailles en stock</v>
      </c>
      <c r="T604" t="str" cm="1">
        <f t="array" ref="T604">_xlfn.XLOOKUP(Orders[[#This Row],[shipperID]],Shippers[[#All],[shipperID]],Shippers[[#All],[companyName]],,0)</f>
        <v>Speedy Express</v>
      </c>
      <c r="U604" t="str">
        <f>IF(ISBLANK(Orders[[#This Row],[shippedDate]]),"Pending","Delivered")</f>
        <v>Delivered</v>
      </c>
    </row>
    <row r="605" spans="1:21" x14ac:dyDescent="0.25">
      <c r="A605">
        <v>10851</v>
      </c>
      <c r="B605" t="s">
        <v>37</v>
      </c>
      <c r="C605">
        <v>5</v>
      </c>
      <c r="D605" s="1">
        <v>42030</v>
      </c>
      <c r="E605" s="1">
        <v>42058</v>
      </c>
      <c r="F605" s="1">
        <v>42037</v>
      </c>
      <c r="G605">
        <v>1</v>
      </c>
      <c r="H605">
        <v>160.55000000000001</v>
      </c>
      <c r="I605">
        <f>SUMIFS(order_details!$G$1:$G$2156,order_details!$A$1:$A$2156,orders!A605)</f>
        <v>2603</v>
      </c>
      <c r="J605">
        <f t="shared" si="36"/>
        <v>2763.55</v>
      </c>
      <c r="K605" t="str">
        <f t="shared" si="37"/>
        <v>Jan</v>
      </c>
      <c r="L605" t="str">
        <f t="shared" si="38"/>
        <v>Mon</v>
      </c>
      <c r="M605" t="str">
        <f>IF(Orders[[#This Row],[Shipping Status]]="Delivered",TEXT(F605,"mmm"),"")</f>
        <v>Feb</v>
      </c>
      <c r="N605" t="str">
        <f>IF(Orders[[#This Row],[Shipping Status]]="Delivered",TEXT(F605,"ddd"),"")</f>
        <v>Mon</v>
      </c>
      <c r="O605" s="8">
        <f>IF(Orders[[#This Row],[Shipping Status]]="Delivered",DATEDIF(D605,F605,"d"),"")</f>
        <v>7</v>
      </c>
      <c r="P605" s="8">
        <f t="shared" si="39"/>
        <v>28</v>
      </c>
      <c r="Q605" s="8">
        <f>IF(Orders[[#This Row],[Shipping Status]]="Delivered",P605-O605,"")</f>
        <v>21</v>
      </c>
      <c r="R605" t="str" cm="1">
        <f t="array" ref="R605">_xlfn.XLOOKUP(Orders[[#This Row],[employeeID]],Employees[[#All],[employeeID]],Employees[[#All],[employeeName]],,0)</f>
        <v>Steven Buchanan</v>
      </c>
      <c r="S605" t="str" cm="1">
        <f t="array" ref="S605">_xlfn.XLOOKUP(Orders[[#This Row],[customerID]],Customers[[#All],[customerID]],Customers[[#All],[companyName]],,0)</f>
        <v>Ricardo Adocicados</v>
      </c>
      <c r="T605" t="str" cm="1">
        <f t="array" ref="T605">_xlfn.XLOOKUP(Orders[[#This Row],[shipperID]],Shippers[[#All],[shipperID]],Shippers[[#All],[companyName]],,0)</f>
        <v>Speedy Express</v>
      </c>
      <c r="U605" t="str">
        <f>IF(ISBLANK(Orders[[#This Row],[shippedDate]]),"Pending","Delivered")</f>
        <v>Delivered</v>
      </c>
    </row>
    <row r="606" spans="1:21" x14ac:dyDescent="0.25">
      <c r="A606">
        <v>10852</v>
      </c>
      <c r="B606" t="s">
        <v>21</v>
      </c>
      <c r="C606">
        <v>8</v>
      </c>
      <c r="D606" s="1">
        <v>42030</v>
      </c>
      <c r="E606" s="1">
        <v>42044</v>
      </c>
      <c r="F606" s="1">
        <v>42034</v>
      </c>
      <c r="G606">
        <v>1</v>
      </c>
      <c r="H606">
        <v>174.05</v>
      </c>
      <c r="I606">
        <f>SUMIFS(order_details!$G$1:$G$2156,order_details!$A$1:$A$2156,orders!A606)</f>
        <v>2984</v>
      </c>
      <c r="J606">
        <f t="shared" si="36"/>
        <v>3158.05</v>
      </c>
      <c r="K606" t="str">
        <f t="shared" si="37"/>
        <v>Jan</v>
      </c>
      <c r="L606" t="str">
        <f t="shared" si="38"/>
        <v>Mon</v>
      </c>
      <c r="M606" t="str">
        <f>IF(Orders[[#This Row],[Shipping Status]]="Delivered",TEXT(F606,"mmm"),"")</f>
        <v>Jan</v>
      </c>
      <c r="N606" t="str">
        <f>IF(Orders[[#This Row],[Shipping Status]]="Delivered",TEXT(F606,"ddd"),"")</f>
        <v>Fri</v>
      </c>
      <c r="O606" s="8">
        <f>IF(Orders[[#This Row],[Shipping Status]]="Delivered",DATEDIF(D606,F606,"d"),"")</f>
        <v>4</v>
      </c>
      <c r="P606" s="8">
        <f t="shared" si="39"/>
        <v>14</v>
      </c>
      <c r="Q606" s="8">
        <f>IF(Orders[[#This Row],[Shipping Status]]="Delivered",P606-O606,"")</f>
        <v>10</v>
      </c>
      <c r="R606" t="str" cm="1">
        <f t="array" ref="R606">_xlfn.XLOOKUP(Orders[[#This Row],[employeeID]],Employees[[#All],[employeeID]],Employees[[#All],[employeeName]],,0)</f>
        <v>Laura Callahan</v>
      </c>
      <c r="S606" t="str" cm="1">
        <f t="array" ref="S606">_xlfn.XLOOKUP(Orders[[#This Row],[customerID]],Customers[[#All],[customerID]],Customers[[#All],[companyName]],,0)</f>
        <v>Rattlesnake Canyon Grocery</v>
      </c>
      <c r="T606" t="str" cm="1">
        <f t="array" ref="T606">_xlfn.XLOOKUP(Orders[[#This Row],[shipperID]],Shippers[[#All],[shipperID]],Shippers[[#All],[companyName]],,0)</f>
        <v>Speedy Express</v>
      </c>
      <c r="U606" t="str">
        <f>IF(ISBLANK(Orders[[#This Row],[shippedDate]]),"Pending","Delivered")</f>
        <v>Delivered</v>
      </c>
    </row>
    <row r="607" spans="1:21" x14ac:dyDescent="0.25">
      <c r="A607">
        <v>10853</v>
      </c>
      <c r="B607" t="s">
        <v>84</v>
      </c>
      <c r="C607">
        <v>9</v>
      </c>
      <c r="D607" s="1">
        <v>42031</v>
      </c>
      <c r="E607" s="1">
        <v>42059</v>
      </c>
      <c r="F607" s="1">
        <v>42038</v>
      </c>
      <c r="G607">
        <v>2</v>
      </c>
      <c r="H607">
        <v>53.83</v>
      </c>
      <c r="I607">
        <f>SUMIFS(order_details!$G$1:$G$2156,order_details!$A$1:$A$2156,orders!A607)</f>
        <v>625</v>
      </c>
      <c r="J607">
        <f t="shared" si="36"/>
        <v>678.83</v>
      </c>
      <c r="K607" t="str">
        <f t="shared" si="37"/>
        <v>Jan</v>
      </c>
      <c r="L607" t="str">
        <f t="shared" si="38"/>
        <v>Tue</v>
      </c>
      <c r="M607" t="str">
        <f>IF(Orders[[#This Row],[Shipping Status]]="Delivered",TEXT(F607,"mmm"),"")</f>
        <v>Feb</v>
      </c>
      <c r="N607" t="str">
        <f>IF(Orders[[#This Row],[Shipping Status]]="Delivered",TEXT(F607,"ddd"),"")</f>
        <v>Tue</v>
      </c>
      <c r="O607" s="8">
        <f>IF(Orders[[#This Row],[Shipping Status]]="Delivered",DATEDIF(D607,F607,"d"),"")</f>
        <v>7</v>
      </c>
      <c r="P607" s="8">
        <f t="shared" si="39"/>
        <v>28</v>
      </c>
      <c r="Q607" s="8">
        <f>IF(Orders[[#This Row],[Shipping Status]]="Delivered",P607-O607,"")</f>
        <v>21</v>
      </c>
      <c r="R607" t="str" cm="1">
        <f t="array" ref="R607">_xlfn.XLOOKUP(Orders[[#This Row],[employeeID]],Employees[[#All],[employeeID]],Employees[[#All],[employeeName]],,0)</f>
        <v>Anne Dodsworth</v>
      </c>
      <c r="S607" t="str" cm="1">
        <f t="array" ref="S607">_xlfn.XLOOKUP(Orders[[#This Row],[customerID]],Customers[[#All],[customerID]],Customers[[#All],[companyName]],,0)</f>
        <v>Blauer See Delikatessen</v>
      </c>
      <c r="T607" t="str" cm="1">
        <f t="array" ref="T607">_xlfn.XLOOKUP(Orders[[#This Row],[shipperID]],Shippers[[#All],[shipperID]],Shippers[[#All],[companyName]],,0)</f>
        <v>United Package</v>
      </c>
      <c r="U607" t="str">
        <f>IF(ISBLANK(Orders[[#This Row],[shippedDate]]),"Pending","Delivered")</f>
        <v>Delivered</v>
      </c>
    </row>
    <row r="608" spans="1:21" x14ac:dyDescent="0.25">
      <c r="A608">
        <v>10854</v>
      </c>
      <c r="B608" t="s">
        <v>17</v>
      </c>
      <c r="C608">
        <v>3</v>
      </c>
      <c r="D608" s="1">
        <v>42031</v>
      </c>
      <c r="E608" s="1">
        <v>42059</v>
      </c>
      <c r="F608" s="1">
        <v>42040</v>
      </c>
      <c r="G608">
        <v>2</v>
      </c>
      <c r="H608">
        <v>100.22</v>
      </c>
      <c r="I608">
        <f>SUMIFS(order_details!$G$1:$G$2156,order_details!$A$1:$A$2156,orders!A608)</f>
        <v>2966.5</v>
      </c>
      <c r="J608">
        <f t="shared" si="36"/>
        <v>3066.72</v>
      </c>
      <c r="K608" t="str">
        <f t="shared" si="37"/>
        <v>Jan</v>
      </c>
      <c r="L608" t="str">
        <f t="shared" si="38"/>
        <v>Tue</v>
      </c>
      <c r="M608" t="str">
        <f>IF(Orders[[#This Row],[Shipping Status]]="Delivered",TEXT(F608,"mmm"),"")</f>
        <v>Feb</v>
      </c>
      <c r="N608" t="str">
        <f>IF(Orders[[#This Row],[Shipping Status]]="Delivered",TEXT(F608,"ddd"),"")</f>
        <v>Thu</v>
      </c>
      <c r="O608" s="8">
        <f>IF(Orders[[#This Row],[Shipping Status]]="Delivered",DATEDIF(D608,F608,"d"),"")</f>
        <v>9</v>
      </c>
      <c r="P608" s="8">
        <f t="shared" si="39"/>
        <v>28</v>
      </c>
      <c r="Q608" s="8">
        <f>IF(Orders[[#This Row],[Shipping Status]]="Delivered",P608-O608,"")</f>
        <v>19</v>
      </c>
      <c r="R608" t="str" cm="1">
        <f t="array" ref="R608">_xlfn.XLOOKUP(Orders[[#This Row],[employeeID]],Employees[[#All],[employeeID]],Employees[[#All],[employeeName]],,0)</f>
        <v>Janet Leverling</v>
      </c>
      <c r="S608" t="str" cm="1">
        <f t="array" ref="S608">_xlfn.XLOOKUP(Orders[[#This Row],[customerID]],Customers[[#All],[customerID]],Customers[[#All],[companyName]],,0)</f>
        <v>Ernst Handel</v>
      </c>
      <c r="T608" t="str" cm="1">
        <f t="array" ref="T608">_xlfn.XLOOKUP(Orders[[#This Row],[shipperID]],Shippers[[#All],[shipperID]],Shippers[[#All],[companyName]],,0)</f>
        <v>United Package</v>
      </c>
      <c r="U608" t="str">
        <f>IF(ISBLANK(Orders[[#This Row],[shippedDate]]),"Pending","Delivered")</f>
        <v>Delivered</v>
      </c>
    </row>
    <row r="609" spans="1:21" x14ac:dyDescent="0.25">
      <c r="A609">
        <v>10855</v>
      </c>
      <c r="B609" t="s">
        <v>45</v>
      </c>
      <c r="C609">
        <v>3</v>
      </c>
      <c r="D609" s="1">
        <v>42031</v>
      </c>
      <c r="E609" s="1">
        <v>42059</v>
      </c>
      <c r="F609" s="1">
        <v>42039</v>
      </c>
      <c r="G609">
        <v>1</v>
      </c>
      <c r="H609">
        <v>170.97</v>
      </c>
      <c r="I609">
        <f>SUMIFS(order_details!$G$1:$G$2156,order_details!$A$1:$A$2156,orders!A609)</f>
        <v>2227.8874999999998</v>
      </c>
      <c r="J609">
        <f t="shared" si="36"/>
        <v>2398.8574999999996</v>
      </c>
      <c r="K609" t="str">
        <f t="shared" si="37"/>
        <v>Jan</v>
      </c>
      <c r="L609" t="str">
        <f t="shared" si="38"/>
        <v>Tue</v>
      </c>
      <c r="M609" t="str">
        <f>IF(Orders[[#This Row],[Shipping Status]]="Delivered",TEXT(F609,"mmm"),"")</f>
        <v>Feb</v>
      </c>
      <c r="N609" t="str">
        <f>IF(Orders[[#This Row],[Shipping Status]]="Delivered",TEXT(F609,"ddd"),"")</f>
        <v>Wed</v>
      </c>
      <c r="O609" s="8">
        <f>IF(Orders[[#This Row],[Shipping Status]]="Delivered",DATEDIF(D609,F609,"d"),"")</f>
        <v>8</v>
      </c>
      <c r="P609" s="8">
        <f t="shared" si="39"/>
        <v>28</v>
      </c>
      <c r="Q609" s="8">
        <f>IF(Orders[[#This Row],[Shipping Status]]="Delivered",P609-O609,"")</f>
        <v>20</v>
      </c>
      <c r="R609" t="str" cm="1">
        <f t="array" ref="R609">_xlfn.XLOOKUP(Orders[[#This Row],[employeeID]],Employees[[#All],[employeeID]],Employees[[#All],[employeeName]],,0)</f>
        <v>Janet Leverling</v>
      </c>
      <c r="S609" t="str" cm="1">
        <f t="array" ref="S609">_xlfn.XLOOKUP(Orders[[#This Row],[customerID]],Customers[[#All],[customerID]],Customers[[#All],[companyName]],,0)</f>
        <v>Old World Delicatessen</v>
      </c>
      <c r="T609" t="str" cm="1">
        <f t="array" ref="T609">_xlfn.XLOOKUP(Orders[[#This Row],[shipperID]],Shippers[[#All],[shipperID]],Shippers[[#All],[companyName]],,0)</f>
        <v>Speedy Express</v>
      </c>
      <c r="U609" t="str">
        <f>IF(ISBLANK(Orders[[#This Row],[shippedDate]]),"Pending","Delivered")</f>
        <v>Delivered</v>
      </c>
    </row>
    <row r="610" spans="1:21" x14ac:dyDescent="0.25">
      <c r="A610">
        <v>10856</v>
      </c>
      <c r="B610" t="s">
        <v>67</v>
      </c>
      <c r="C610">
        <v>3</v>
      </c>
      <c r="D610" s="1">
        <v>42032</v>
      </c>
      <c r="E610" s="1">
        <v>42060</v>
      </c>
      <c r="F610" s="1">
        <v>42045</v>
      </c>
      <c r="G610">
        <v>2</v>
      </c>
      <c r="H610">
        <v>58.43</v>
      </c>
      <c r="I610">
        <f>SUMIFS(order_details!$G$1:$G$2156,order_details!$A$1:$A$2156,orders!A610)</f>
        <v>660</v>
      </c>
      <c r="J610">
        <f t="shared" si="36"/>
        <v>718.43</v>
      </c>
      <c r="K610" t="str">
        <f t="shared" si="37"/>
        <v>Jan</v>
      </c>
      <c r="L610" t="str">
        <f t="shared" si="38"/>
        <v>Wed</v>
      </c>
      <c r="M610" t="str">
        <f>IF(Orders[[#This Row],[Shipping Status]]="Delivered",TEXT(F610,"mmm"),"")</f>
        <v>Feb</v>
      </c>
      <c r="N610" t="str">
        <f>IF(Orders[[#This Row],[Shipping Status]]="Delivered",TEXT(F610,"ddd"),"")</f>
        <v>Tue</v>
      </c>
      <c r="O610" s="8">
        <f>IF(Orders[[#This Row],[Shipping Status]]="Delivered",DATEDIF(D610,F610,"d"),"")</f>
        <v>13</v>
      </c>
      <c r="P610" s="8">
        <f t="shared" si="39"/>
        <v>28</v>
      </c>
      <c r="Q610" s="8">
        <f>IF(Orders[[#This Row],[Shipping Status]]="Delivered",P610-O610,"")</f>
        <v>15</v>
      </c>
      <c r="R610" t="str" cm="1">
        <f t="array" ref="R610">_xlfn.XLOOKUP(Orders[[#This Row],[employeeID]],Employees[[#All],[employeeID]],Employees[[#All],[employeeName]],,0)</f>
        <v>Janet Leverling</v>
      </c>
      <c r="S610" t="str" cm="1">
        <f t="array" ref="S610">_xlfn.XLOOKUP(Orders[[#This Row],[customerID]],Customers[[#All],[customerID]],Customers[[#All],[companyName]],,0)</f>
        <v>Antonio Moreno Taquería</v>
      </c>
      <c r="T610" t="str" cm="1">
        <f t="array" ref="T610">_xlfn.XLOOKUP(Orders[[#This Row],[shipperID]],Shippers[[#All],[shipperID]],Shippers[[#All],[companyName]],,0)</f>
        <v>United Package</v>
      </c>
      <c r="U610" t="str">
        <f>IF(ISBLANK(Orders[[#This Row],[shippedDate]]),"Pending","Delivered")</f>
        <v>Delivered</v>
      </c>
    </row>
    <row r="611" spans="1:21" x14ac:dyDescent="0.25">
      <c r="A611">
        <v>10857</v>
      </c>
      <c r="B611" t="s">
        <v>33</v>
      </c>
      <c r="C611">
        <v>8</v>
      </c>
      <c r="D611" s="1">
        <v>42032</v>
      </c>
      <c r="E611" s="1">
        <v>42060</v>
      </c>
      <c r="F611" s="1">
        <v>42041</v>
      </c>
      <c r="G611">
        <v>2</v>
      </c>
      <c r="H611">
        <v>188.85</v>
      </c>
      <c r="I611">
        <f>SUMIFS(order_details!$G$1:$G$2156,order_details!$A$1:$A$2156,orders!A611)</f>
        <v>2048.2125000000001</v>
      </c>
      <c r="J611">
        <f t="shared" si="36"/>
        <v>2237.0625</v>
      </c>
      <c r="K611" t="str">
        <f t="shared" si="37"/>
        <v>Jan</v>
      </c>
      <c r="L611" t="str">
        <f t="shared" si="38"/>
        <v>Wed</v>
      </c>
      <c r="M611" t="str">
        <f>IF(Orders[[#This Row],[Shipping Status]]="Delivered",TEXT(F611,"mmm"),"")</f>
        <v>Feb</v>
      </c>
      <c r="N611" t="str">
        <f>IF(Orders[[#This Row],[Shipping Status]]="Delivered",TEXT(F611,"ddd"),"")</f>
        <v>Fri</v>
      </c>
      <c r="O611" s="8">
        <f>IF(Orders[[#This Row],[Shipping Status]]="Delivered",DATEDIF(D611,F611,"d"),"")</f>
        <v>9</v>
      </c>
      <c r="P611" s="8">
        <f t="shared" si="39"/>
        <v>28</v>
      </c>
      <c r="Q611" s="8">
        <f>IF(Orders[[#This Row],[Shipping Status]]="Delivered",P611-O611,"")</f>
        <v>19</v>
      </c>
      <c r="R611" t="str" cm="1">
        <f t="array" ref="R611">_xlfn.XLOOKUP(Orders[[#This Row],[employeeID]],Employees[[#All],[employeeID]],Employees[[#All],[employeeName]],,0)</f>
        <v>Laura Callahan</v>
      </c>
      <c r="S611" t="str" cm="1">
        <f t="array" ref="S611">_xlfn.XLOOKUP(Orders[[#This Row],[customerID]],Customers[[#All],[customerID]],Customers[[#All],[companyName]],,0)</f>
        <v>Berglunds snabbköp</v>
      </c>
      <c r="T611" t="str" cm="1">
        <f t="array" ref="T611">_xlfn.XLOOKUP(Orders[[#This Row],[shipperID]],Shippers[[#All],[shipperID]],Shippers[[#All],[companyName]],,0)</f>
        <v>United Package</v>
      </c>
      <c r="U611" t="str">
        <f>IF(ISBLANK(Orders[[#This Row],[shippedDate]]),"Pending","Delivered")</f>
        <v>Delivered</v>
      </c>
    </row>
    <row r="612" spans="1:21" x14ac:dyDescent="0.25">
      <c r="A612">
        <v>10858</v>
      </c>
      <c r="B612" t="s">
        <v>96</v>
      </c>
      <c r="C612">
        <v>2</v>
      </c>
      <c r="D612" s="1">
        <v>42033</v>
      </c>
      <c r="E612" s="1">
        <v>42061</v>
      </c>
      <c r="F612" s="1">
        <v>42038</v>
      </c>
      <c r="G612">
        <v>1</v>
      </c>
      <c r="H612">
        <v>52.51</v>
      </c>
      <c r="I612">
        <f>SUMIFS(order_details!$G$1:$G$2156,order_details!$A$1:$A$2156,orders!A612)</f>
        <v>649</v>
      </c>
      <c r="J612">
        <f t="shared" si="36"/>
        <v>701.51</v>
      </c>
      <c r="K612" t="str">
        <f t="shared" si="37"/>
        <v>Jan</v>
      </c>
      <c r="L612" t="str">
        <f t="shared" si="38"/>
        <v>Thu</v>
      </c>
      <c r="M612" t="str">
        <f>IF(Orders[[#This Row],[Shipping Status]]="Delivered",TEXT(F612,"mmm"),"")</f>
        <v>Feb</v>
      </c>
      <c r="N612" t="str">
        <f>IF(Orders[[#This Row],[Shipping Status]]="Delivered",TEXT(F612,"ddd"),"")</f>
        <v>Tue</v>
      </c>
      <c r="O612" s="8">
        <f>IF(Orders[[#This Row],[Shipping Status]]="Delivered",DATEDIF(D612,F612,"d"),"")</f>
        <v>5</v>
      </c>
      <c r="P612" s="8">
        <f t="shared" si="39"/>
        <v>28</v>
      </c>
      <c r="Q612" s="8">
        <f>IF(Orders[[#This Row],[Shipping Status]]="Delivered",P612-O612,"")</f>
        <v>23</v>
      </c>
      <c r="R612" t="str" cm="1">
        <f t="array" ref="R612">_xlfn.XLOOKUP(Orders[[#This Row],[employeeID]],Employees[[#All],[employeeID]],Employees[[#All],[employeeName]],,0)</f>
        <v>Andrew Fuller</v>
      </c>
      <c r="S612" t="str" cm="1">
        <f t="array" ref="S612">_xlfn.XLOOKUP(Orders[[#This Row],[customerID]],Customers[[#All],[customerID]],Customers[[#All],[companyName]],,0)</f>
        <v>La corne d'abondance</v>
      </c>
      <c r="T612" t="str" cm="1">
        <f t="array" ref="T612">_xlfn.XLOOKUP(Orders[[#This Row],[shipperID]],Shippers[[#All],[shipperID]],Shippers[[#All],[companyName]],,0)</f>
        <v>Speedy Express</v>
      </c>
      <c r="U612" t="str">
        <f>IF(ISBLANK(Orders[[#This Row],[shippedDate]]),"Pending","Delivered")</f>
        <v>Delivered</v>
      </c>
    </row>
    <row r="613" spans="1:21" x14ac:dyDescent="0.25">
      <c r="A613">
        <v>10859</v>
      </c>
      <c r="B613" t="s">
        <v>25</v>
      </c>
      <c r="C613">
        <v>1</v>
      </c>
      <c r="D613" s="1">
        <v>42033</v>
      </c>
      <c r="E613" s="1">
        <v>42061</v>
      </c>
      <c r="F613" s="1">
        <v>42037</v>
      </c>
      <c r="G613">
        <v>2</v>
      </c>
      <c r="H613">
        <v>76.099999999999994</v>
      </c>
      <c r="I613">
        <f>SUMIFS(order_details!$G$1:$G$2156,order_details!$A$1:$A$2156,orders!A613)</f>
        <v>1078.6875</v>
      </c>
      <c r="J613">
        <f t="shared" si="36"/>
        <v>1154.7874999999999</v>
      </c>
      <c r="K613" t="str">
        <f t="shared" si="37"/>
        <v>Jan</v>
      </c>
      <c r="L613" t="str">
        <f t="shared" si="38"/>
        <v>Thu</v>
      </c>
      <c r="M613" t="str">
        <f>IF(Orders[[#This Row],[Shipping Status]]="Delivered",TEXT(F613,"mmm"),"")</f>
        <v>Feb</v>
      </c>
      <c r="N613" t="str">
        <f>IF(Orders[[#This Row],[Shipping Status]]="Delivered",TEXT(F613,"ddd"),"")</f>
        <v>Mon</v>
      </c>
      <c r="O613" s="8">
        <f>IF(Orders[[#This Row],[Shipping Status]]="Delivered",DATEDIF(D613,F613,"d"),"")</f>
        <v>4</v>
      </c>
      <c r="P613" s="8">
        <f t="shared" si="39"/>
        <v>28</v>
      </c>
      <c r="Q613" s="8">
        <f>IF(Orders[[#This Row],[Shipping Status]]="Delivered",P613-O613,"")</f>
        <v>24</v>
      </c>
      <c r="R613" t="str" cm="1">
        <f t="array" ref="R613">_xlfn.XLOOKUP(Orders[[#This Row],[employeeID]],Employees[[#All],[employeeID]],Employees[[#All],[employeeName]],,0)</f>
        <v>Nancy Davolio</v>
      </c>
      <c r="S613" t="str" cm="1">
        <f t="array" ref="S613">_xlfn.XLOOKUP(Orders[[#This Row],[customerID]],Customers[[#All],[customerID]],Customers[[#All],[companyName]],,0)</f>
        <v>Frankenversand</v>
      </c>
      <c r="T613" t="str" cm="1">
        <f t="array" ref="T613">_xlfn.XLOOKUP(Orders[[#This Row],[shipperID]],Shippers[[#All],[shipperID]],Shippers[[#All],[companyName]],,0)</f>
        <v>United Package</v>
      </c>
      <c r="U613" t="str">
        <f>IF(ISBLANK(Orders[[#This Row],[shippedDate]]),"Pending","Delivered")</f>
        <v>Delivered</v>
      </c>
    </row>
    <row r="614" spans="1:21" x14ac:dyDescent="0.25">
      <c r="A614">
        <v>10860</v>
      </c>
      <c r="B614" t="s">
        <v>94</v>
      </c>
      <c r="C614">
        <v>3</v>
      </c>
      <c r="D614" s="1">
        <v>42033</v>
      </c>
      <c r="E614" s="1">
        <v>42061</v>
      </c>
      <c r="F614" s="1">
        <v>42039</v>
      </c>
      <c r="G614">
        <v>3</v>
      </c>
      <c r="H614">
        <v>19.260000000000002</v>
      </c>
      <c r="I614">
        <f>SUMIFS(order_details!$G$1:$G$2156,order_details!$A$1:$A$2156,orders!A614)</f>
        <v>519</v>
      </c>
      <c r="J614">
        <f t="shared" si="36"/>
        <v>538.26</v>
      </c>
      <c r="K614" t="str">
        <f t="shared" si="37"/>
        <v>Jan</v>
      </c>
      <c r="L614" t="str">
        <f t="shared" si="38"/>
        <v>Thu</v>
      </c>
      <c r="M614" t="str">
        <f>IF(Orders[[#This Row],[Shipping Status]]="Delivered",TEXT(F614,"mmm"),"")</f>
        <v>Feb</v>
      </c>
      <c r="N614" t="str">
        <f>IF(Orders[[#This Row],[Shipping Status]]="Delivered",TEXT(F614,"ddd"),"")</f>
        <v>Wed</v>
      </c>
      <c r="O614" s="8">
        <f>IF(Orders[[#This Row],[Shipping Status]]="Delivered",DATEDIF(D614,F614,"d"),"")</f>
        <v>6</v>
      </c>
      <c r="P614" s="8">
        <f t="shared" si="39"/>
        <v>28</v>
      </c>
      <c r="Q614" s="8">
        <f>IF(Orders[[#This Row],[Shipping Status]]="Delivered",P614-O614,"")</f>
        <v>22</v>
      </c>
      <c r="R614" t="str" cm="1">
        <f t="array" ref="R614">_xlfn.XLOOKUP(Orders[[#This Row],[employeeID]],Employees[[#All],[employeeID]],Employees[[#All],[employeeName]],,0)</f>
        <v>Janet Leverling</v>
      </c>
      <c r="S614" t="str" cm="1">
        <f t="array" ref="S614">_xlfn.XLOOKUP(Orders[[#This Row],[customerID]],Customers[[#All],[customerID]],Customers[[#All],[companyName]],,0)</f>
        <v>France restauration</v>
      </c>
      <c r="T614" t="str" cm="1">
        <f t="array" ref="T614">_xlfn.XLOOKUP(Orders[[#This Row],[shipperID]],Shippers[[#All],[shipperID]],Shippers[[#All],[companyName]],,0)</f>
        <v>Federal Shipping</v>
      </c>
      <c r="U614" t="str">
        <f>IF(ISBLANK(Orders[[#This Row],[shippedDate]]),"Pending","Delivered")</f>
        <v>Delivered</v>
      </c>
    </row>
    <row r="615" spans="1:21" x14ac:dyDescent="0.25">
      <c r="A615">
        <v>10861</v>
      </c>
      <c r="B615" t="s">
        <v>27</v>
      </c>
      <c r="C615">
        <v>4</v>
      </c>
      <c r="D615" s="1">
        <v>42034</v>
      </c>
      <c r="E615" s="1">
        <v>42062</v>
      </c>
      <c r="F615" s="1">
        <v>42052</v>
      </c>
      <c r="G615">
        <v>2</v>
      </c>
      <c r="H615">
        <v>14.93</v>
      </c>
      <c r="I615">
        <f>SUMIFS(order_details!$G$1:$G$2156,order_details!$A$1:$A$2156,orders!A615)</f>
        <v>3523.4</v>
      </c>
      <c r="J615">
        <f t="shared" si="36"/>
        <v>3538.33</v>
      </c>
      <c r="K615" t="str">
        <f t="shared" si="37"/>
        <v>Jan</v>
      </c>
      <c r="L615" t="str">
        <f t="shared" si="38"/>
        <v>Fri</v>
      </c>
      <c r="M615" t="str">
        <f>IF(Orders[[#This Row],[Shipping Status]]="Delivered",TEXT(F615,"mmm"),"")</f>
        <v>Feb</v>
      </c>
      <c r="N615" t="str">
        <f>IF(Orders[[#This Row],[Shipping Status]]="Delivered",TEXT(F615,"ddd"),"")</f>
        <v>Tue</v>
      </c>
      <c r="O615" s="8">
        <f>IF(Orders[[#This Row],[Shipping Status]]="Delivered",DATEDIF(D615,F615,"d"),"")</f>
        <v>18</v>
      </c>
      <c r="P615" s="8">
        <f t="shared" si="39"/>
        <v>28</v>
      </c>
      <c r="Q615" s="8">
        <f>IF(Orders[[#This Row],[Shipping Status]]="Delivered",P615-O615,"")</f>
        <v>10</v>
      </c>
      <c r="R615" t="str" cm="1">
        <f t="array" ref="R615">_xlfn.XLOOKUP(Orders[[#This Row],[employeeID]],Employees[[#All],[employeeID]],Employees[[#All],[employeeName]],,0)</f>
        <v>Margaret Peacock</v>
      </c>
      <c r="S615" t="str" cm="1">
        <f t="array" ref="S615">_xlfn.XLOOKUP(Orders[[#This Row],[customerID]],Customers[[#All],[customerID]],Customers[[#All],[companyName]],,0)</f>
        <v>White Clover Markets</v>
      </c>
      <c r="T615" t="str" cm="1">
        <f t="array" ref="T615">_xlfn.XLOOKUP(Orders[[#This Row],[shipperID]],Shippers[[#All],[shipperID]],Shippers[[#All],[companyName]],,0)</f>
        <v>United Package</v>
      </c>
      <c r="U615" t="str">
        <f>IF(ISBLANK(Orders[[#This Row],[shippedDate]]),"Pending","Delivered")</f>
        <v>Delivered</v>
      </c>
    </row>
    <row r="616" spans="1:21" x14ac:dyDescent="0.25">
      <c r="A616">
        <v>10862</v>
      </c>
      <c r="B616" t="s">
        <v>34</v>
      </c>
      <c r="C616">
        <v>8</v>
      </c>
      <c r="D616" s="1">
        <v>42034</v>
      </c>
      <c r="E616" s="1">
        <v>42076</v>
      </c>
      <c r="F616" s="1">
        <v>42037</v>
      </c>
      <c r="G616">
        <v>2</v>
      </c>
      <c r="H616">
        <v>53.23</v>
      </c>
      <c r="I616">
        <f>SUMIFS(order_details!$G$1:$G$2156,order_details!$A$1:$A$2156,orders!A616)</f>
        <v>581</v>
      </c>
      <c r="J616">
        <f t="shared" si="36"/>
        <v>634.23</v>
      </c>
      <c r="K616" t="str">
        <f t="shared" si="37"/>
        <v>Jan</v>
      </c>
      <c r="L616" t="str">
        <f t="shared" si="38"/>
        <v>Fri</v>
      </c>
      <c r="M616" t="str">
        <f>IF(Orders[[#This Row],[Shipping Status]]="Delivered",TEXT(F616,"mmm"),"")</f>
        <v>Feb</v>
      </c>
      <c r="N616" t="str">
        <f>IF(Orders[[#This Row],[Shipping Status]]="Delivered",TEXT(F616,"ddd"),"")</f>
        <v>Mon</v>
      </c>
      <c r="O616" s="8">
        <f>IF(Orders[[#This Row],[Shipping Status]]="Delivered",DATEDIF(D616,F616,"d"),"")</f>
        <v>3</v>
      </c>
      <c r="P616" s="8">
        <f t="shared" si="39"/>
        <v>42</v>
      </c>
      <c r="Q616" s="8">
        <f>IF(Orders[[#This Row],[Shipping Status]]="Delivered",P616-O616,"")</f>
        <v>39</v>
      </c>
      <c r="R616" t="str" cm="1">
        <f t="array" ref="R616">_xlfn.XLOOKUP(Orders[[#This Row],[employeeID]],Employees[[#All],[employeeID]],Employees[[#All],[employeeName]],,0)</f>
        <v>Laura Callahan</v>
      </c>
      <c r="S616" t="str" cm="1">
        <f t="array" ref="S616">_xlfn.XLOOKUP(Orders[[#This Row],[customerID]],Customers[[#All],[customerID]],Customers[[#All],[companyName]],,0)</f>
        <v>Lehmanns Marktstand</v>
      </c>
      <c r="T616" t="str" cm="1">
        <f t="array" ref="T616">_xlfn.XLOOKUP(Orders[[#This Row],[shipperID]],Shippers[[#All],[shipperID]],Shippers[[#All],[companyName]],,0)</f>
        <v>United Package</v>
      </c>
      <c r="U616" t="str">
        <f>IF(ISBLANK(Orders[[#This Row],[shippedDate]]),"Pending","Delivered")</f>
        <v>Delivered</v>
      </c>
    </row>
    <row r="617" spans="1:21" x14ac:dyDescent="0.25">
      <c r="A617">
        <v>10863</v>
      </c>
      <c r="B617" t="s">
        <v>16</v>
      </c>
      <c r="C617">
        <v>4</v>
      </c>
      <c r="D617" s="1">
        <v>42037</v>
      </c>
      <c r="E617" s="1">
        <v>42065</v>
      </c>
      <c r="F617" s="1">
        <v>42052</v>
      </c>
      <c r="G617">
        <v>2</v>
      </c>
      <c r="H617">
        <v>30.26</v>
      </c>
      <c r="I617">
        <f>SUMIFS(order_details!$G$1:$G$2156,order_details!$A$1:$A$2156,orders!A617)</f>
        <v>441.15</v>
      </c>
      <c r="J617">
        <f t="shared" si="36"/>
        <v>471.40999999999997</v>
      </c>
      <c r="K617" t="str">
        <f t="shared" si="37"/>
        <v>Feb</v>
      </c>
      <c r="L617" t="str">
        <f t="shared" si="38"/>
        <v>Mon</v>
      </c>
      <c r="M617" t="str">
        <f>IF(Orders[[#This Row],[Shipping Status]]="Delivered",TEXT(F617,"mmm"),"")</f>
        <v>Feb</v>
      </c>
      <c r="N617" t="str">
        <f>IF(Orders[[#This Row],[Shipping Status]]="Delivered",TEXT(F617,"ddd"),"")</f>
        <v>Tue</v>
      </c>
      <c r="O617" s="8">
        <f>IF(Orders[[#This Row],[Shipping Status]]="Delivered",DATEDIF(D617,F617,"d"),"")</f>
        <v>15</v>
      </c>
      <c r="P617" s="8">
        <f t="shared" si="39"/>
        <v>28</v>
      </c>
      <c r="Q617" s="8">
        <f>IF(Orders[[#This Row],[Shipping Status]]="Delivered",P617-O617,"")</f>
        <v>13</v>
      </c>
      <c r="R617" t="str" cm="1">
        <f t="array" ref="R617">_xlfn.XLOOKUP(Orders[[#This Row],[employeeID]],Employees[[#All],[employeeID]],Employees[[#All],[employeeName]],,0)</f>
        <v>Margaret Peacock</v>
      </c>
      <c r="S617" t="str" cm="1">
        <f t="array" ref="S617">_xlfn.XLOOKUP(Orders[[#This Row],[customerID]],Customers[[#All],[customerID]],Customers[[#All],[companyName]],,0)</f>
        <v>HILARION-Abastos</v>
      </c>
      <c r="T617" t="str" cm="1">
        <f t="array" ref="T617">_xlfn.XLOOKUP(Orders[[#This Row],[shipperID]],Shippers[[#All],[shipperID]],Shippers[[#All],[companyName]],,0)</f>
        <v>United Package</v>
      </c>
      <c r="U617" t="str">
        <f>IF(ISBLANK(Orders[[#This Row],[shippedDate]]),"Pending","Delivered")</f>
        <v>Delivered</v>
      </c>
    </row>
    <row r="618" spans="1:21" x14ac:dyDescent="0.25">
      <c r="A618">
        <v>10864</v>
      </c>
      <c r="B618" t="s">
        <v>63</v>
      </c>
      <c r="C618">
        <v>4</v>
      </c>
      <c r="D618" s="1">
        <v>42037</v>
      </c>
      <c r="E618" s="1">
        <v>42065</v>
      </c>
      <c r="F618" s="1">
        <v>42044</v>
      </c>
      <c r="G618">
        <v>2</v>
      </c>
      <c r="H618">
        <v>3.04</v>
      </c>
      <c r="I618">
        <f>SUMIFS(order_details!$G$1:$G$2156,order_details!$A$1:$A$2156,orders!A618)</f>
        <v>282</v>
      </c>
      <c r="J618">
        <f t="shared" si="36"/>
        <v>285.04000000000002</v>
      </c>
      <c r="K618" t="str">
        <f t="shared" si="37"/>
        <v>Feb</v>
      </c>
      <c r="L618" t="str">
        <f t="shared" si="38"/>
        <v>Mon</v>
      </c>
      <c r="M618" t="str">
        <f>IF(Orders[[#This Row],[Shipping Status]]="Delivered",TEXT(F618,"mmm"),"")</f>
        <v>Feb</v>
      </c>
      <c r="N618" t="str">
        <f>IF(Orders[[#This Row],[Shipping Status]]="Delivered",TEXT(F618,"ddd"),"")</f>
        <v>Mon</v>
      </c>
      <c r="O618" s="8">
        <f>IF(Orders[[#This Row],[Shipping Status]]="Delivered",DATEDIF(D618,F618,"d"),"")</f>
        <v>7</v>
      </c>
      <c r="P618" s="8">
        <f t="shared" si="39"/>
        <v>28</v>
      </c>
      <c r="Q618" s="8">
        <f>IF(Orders[[#This Row],[Shipping Status]]="Delivered",P618-O618,"")</f>
        <v>21</v>
      </c>
      <c r="R618" t="str" cm="1">
        <f t="array" ref="R618">_xlfn.XLOOKUP(Orders[[#This Row],[employeeID]],Employees[[#All],[employeeID]],Employees[[#All],[employeeName]],,0)</f>
        <v>Margaret Peacock</v>
      </c>
      <c r="S618" t="str" cm="1">
        <f t="array" ref="S618">_xlfn.XLOOKUP(Orders[[#This Row],[customerID]],Customers[[#All],[customerID]],Customers[[#All],[companyName]],,0)</f>
        <v>Around the Horn</v>
      </c>
      <c r="T618" t="str" cm="1">
        <f t="array" ref="T618">_xlfn.XLOOKUP(Orders[[#This Row],[shipperID]],Shippers[[#All],[shipperID]],Shippers[[#All],[companyName]],,0)</f>
        <v>United Package</v>
      </c>
      <c r="U618" t="str">
        <f>IF(ISBLANK(Orders[[#This Row],[shippedDate]]),"Pending","Delivered")</f>
        <v>Delivered</v>
      </c>
    </row>
    <row r="619" spans="1:21" x14ac:dyDescent="0.25">
      <c r="A619">
        <v>10865</v>
      </c>
      <c r="B619" t="s">
        <v>29</v>
      </c>
      <c r="C619">
        <v>2</v>
      </c>
      <c r="D619" s="1">
        <v>42037</v>
      </c>
      <c r="E619" s="1">
        <v>42051</v>
      </c>
      <c r="F619" s="1">
        <v>42047</v>
      </c>
      <c r="G619">
        <v>1</v>
      </c>
      <c r="H619">
        <v>348.14</v>
      </c>
      <c r="I619">
        <f>SUMIFS(order_details!$G$1:$G$2156,order_details!$A$1:$A$2156,orders!A619)</f>
        <v>16387.5</v>
      </c>
      <c r="J619">
        <f t="shared" si="36"/>
        <v>16735.64</v>
      </c>
      <c r="K619" t="str">
        <f t="shared" si="37"/>
        <v>Feb</v>
      </c>
      <c r="L619" t="str">
        <f t="shared" si="38"/>
        <v>Mon</v>
      </c>
      <c r="M619" t="str">
        <f>IF(Orders[[#This Row],[Shipping Status]]="Delivered",TEXT(F619,"mmm"),"")</f>
        <v>Feb</v>
      </c>
      <c r="N619" t="str">
        <f>IF(Orders[[#This Row],[Shipping Status]]="Delivered",TEXT(F619,"ddd"),"")</f>
        <v>Thu</v>
      </c>
      <c r="O619" s="8">
        <f>IF(Orders[[#This Row],[Shipping Status]]="Delivered",DATEDIF(D619,F619,"d"),"")</f>
        <v>10</v>
      </c>
      <c r="P619" s="8">
        <f t="shared" si="39"/>
        <v>14</v>
      </c>
      <c r="Q619" s="8">
        <f>IF(Orders[[#This Row],[Shipping Status]]="Delivered",P619-O619,"")</f>
        <v>4</v>
      </c>
      <c r="R619" t="str" cm="1">
        <f t="array" ref="R619">_xlfn.XLOOKUP(Orders[[#This Row],[employeeID]],Employees[[#All],[employeeID]],Employees[[#All],[employeeName]],,0)</f>
        <v>Andrew Fuller</v>
      </c>
      <c r="S619" t="str" cm="1">
        <f t="array" ref="S619">_xlfn.XLOOKUP(Orders[[#This Row],[customerID]],Customers[[#All],[customerID]],Customers[[#All],[companyName]],,0)</f>
        <v>QUICK-Stop</v>
      </c>
      <c r="T619" t="str" cm="1">
        <f t="array" ref="T619">_xlfn.XLOOKUP(Orders[[#This Row],[shipperID]],Shippers[[#All],[shipperID]],Shippers[[#All],[companyName]],,0)</f>
        <v>Speedy Express</v>
      </c>
      <c r="U619" t="str">
        <f>IF(ISBLANK(Orders[[#This Row],[shippedDate]]),"Pending","Delivered")</f>
        <v>Delivered</v>
      </c>
    </row>
    <row r="620" spans="1:21" x14ac:dyDescent="0.25">
      <c r="A620">
        <v>10866</v>
      </c>
      <c r="B620" t="s">
        <v>33</v>
      </c>
      <c r="C620">
        <v>5</v>
      </c>
      <c r="D620" s="1">
        <v>42038</v>
      </c>
      <c r="E620" s="1">
        <v>42066</v>
      </c>
      <c r="F620" s="1">
        <v>42047</v>
      </c>
      <c r="G620">
        <v>1</v>
      </c>
      <c r="H620">
        <v>109.11</v>
      </c>
      <c r="I620">
        <f>SUMIFS(order_details!$G$1:$G$2156,order_details!$A$1:$A$2156,orders!A620)</f>
        <v>1096.1999999999998</v>
      </c>
      <c r="J620">
        <f t="shared" si="36"/>
        <v>1205.3099999999997</v>
      </c>
      <c r="K620" t="str">
        <f t="shared" si="37"/>
        <v>Feb</v>
      </c>
      <c r="L620" t="str">
        <f t="shared" si="38"/>
        <v>Tue</v>
      </c>
      <c r="M620" t="str">
        <f>IF(Orders[[#This Row],[Shipping Status]]="Delivered",TEXT(F620,"mmm"),"")</f>
        <v>Feb</v>
      </c>
      <c r="N620" t="str">
        <f>IF(Orders[[#This Row],[Shipping Status]]="Delivered",TEXT(F620,"ddd"),"")</f>
        <v>Thu</v>
      </c>
      <c r="O620" s="8">
        <f>IF(Orders[[#This Row],[Shipping Status]]="Delivered",DATEDIF(D620,F620,"d"),"")</f>
        <v>9</v>
      </c>
      <c r="P620" s="8">
        <f t="shared" si="39"/>
        <v>28</v>
      </c>
      <c r="Q620" s="8">
        <f>IF(Orders[[#This Row],[Shipping Status]]="Delivered",P620-O620,"")</f>
        <v>19</v>
      </c>
      <c r="R620" t="str" cm="1">
        <f t="array" ref="R620">_xlfn.XLOOKUP(Orders[[#This Row],[employeeID]],Employees[[#All],[employeeID]],Employees[[#All],[employeeName]],,0)</f>
        <v>Steven Buchanan</v>
      </c>
      <c r="S620" t="str" cm="1">
        <f t="array" ref="S620">_xlfn.XLOOKUP(Orders[[#This Row],[customerID]],Customers[[#All],[customerID]],Customers[[#All],[companyName]],,0)</f>
        <v>Berglunds snabbköp</v>
      </c>
      <c r="T620" t="str" cm="1">
        <f t="array" ref="T620">_xlfn.XLOOKUP(Orders[[#This Row],[shipperID]],Shippers[[#All],[shipperID]],Shippers[[#All],[companyName]],,0)</f>
        <v>Speedy Express</v>
      </c>
      <c r="U620" t="str">
        <f>IF(ISBLANK(Orders[[#This Row],[shippedDate]]),"Pending","Delivered")</f>
        <v>Delivered</v>
      </c>
    </row>
    <row r="621" spans="1:21" x14ac:dyDescent="0.25">
      <c r="A621">
        <v>10867</v>
      </c>
      <c r="B621" t="s">
        <v>46</v>
      </c>
      <c r="C621">
        <v>6</v>
      </c>
      <c r="D621" s="1">
        <v>42038</v>
      </c>
      <c r="E621" s="1">
        <v>42080</v>
      </c>
      <c r="F621" s="1">
        <v>42046</v>
      </c>
      <c r="G621">
        <v>1</v>
      </c>
      <c r="H621">
        <v>1.93</v>
      </c>
      <c r="I621">
        <f>SUMIFS(order_details!$G$1:$G$2156,order_details!$A$1:$A$2156,orders!A621)</f>
        <v>98.399999999999991</v>
      </c>
      <c r="J621">
        <f t="shared" si="36"/>
        <v>100.33</v>
      </c>
      <c r="K621" t="str">
        <f t="shared" si="37"/>
        <v>Feb</v>
      </c>
      <c r="L621" t="str">
        <f t="shared" si="38"/>
        <v>Tue</v>
      </c>
      <c r="M621" t="str">
        <f>IF(Orders[[#This Row],[Shipping Status]]="Delivered",TEXT(F621,"mmm"),"")</f>
        <v>Feb</v>
      </c>
      <c r="N621" t="str">
        <f>IF(Orders[[#This Row],[Shipping Status]]="Delivered",TEXT(F621,"ddd"),"")</f>
        <v>Wed</v>
      </c>
      <c r="O621" s="8">
        <f>IF(Orders[[#This Row],[Shipping Status]]="Delivered",DATEDIF(D621,F621,"d"),"")</f>
        <v>8</v>
      </c>
      <c r="P621" s="8">
        <f t="shared" si="39"/>
        <v>42</v>
      </c>
      <c r="Q621" s="8">
        <f>IF(Orders[[#This Row],[Shipping Status]]="Delivered",P621-O621,"")</f>
        <v>34</v>
      </c>
      <c r="R621" t="str" cm="1">
        <f t="array" ref="R621">_xlfn.XLOOKUP(Orders[[#This Row],[employeeID]],Employees[[#All],[employeeID]],Employees[[#All],[employeeName]],,0)</f>
        <v>Michael Suyama</v>
      </c>
      <c r="S621" t="str" cm="1">
        <f t="array" ref="S621">_xlfn.XLOOKUP(Orders[[#This Row],[customerID]],Customers[[#All],[customerID]],Customers[[#All],[companyName]],,0)</f>
        <v>Lonesome Pine Restaurant</v>
      </c>
      <c r="T621" t="str" cm="1">
        <f t="array" ref="T621">_xlfn.XLOOKUP(Orders[[#This Row],[shipperID]],Shippers[[#All],[shipperID]],Shippers[[#All],[companyName]],,0)</f>
        <v>Speedy Express</v>
      </c>
      <c r="U621" t="str">
        <f>IF(ISBLANK(Orders[[#This Row],[shippedDate]]),"Pending","Delivered")</f>
        <v>Delivered</v>
      </c>
    </row>
    <row r="622" spans="1:21" x14ac:dyDescent="0.25">
      <c r="A622">
        <v>10868</v>
      </c>
      <c r="B622" t="s">
        <v>70</v>
      </c>
      <c r="C622">
        <v>7</v>
      </c>
      <c r="D622" s="1">
        <v>42039</v>
      </c>
      <c r="E622" s="1">
        <v>42067</v>
      </c>
      <c r="F622" s="1">
        <v>42058</v>
      </c>
      <c r="G622">
        <v>2</v>
      </c>
      <c r="H622">
        <v>191.27</v>
      </c>
      <c r="I622">
        <f>SUMIFS(order_details!$G$1:$G$2156,order_details!$A$1:$A$2156,orders!A622)</f>
        <v>1920.6</v>
      </c>
      <c r="J622">
        <f t="shared" si="36"/>
        <v>2111.87</v>
      </c>
      <c r="K622" t="str">
        <f t="shared" si="37"/>
        <v>Feb</v>
      </c>
      <c r="L622" t="str">
        <f t="shared" si="38"/>
        <v>Wed</v>
      </c>
      <c r="M622" t="str">
        <f>IF(Orders[[#This Row],[Shipping Status]]="Delivered",TEXT(F622,"mmm"),"")</f>
        <v>Feb</v>
      </c>
      <c r="N622" t="str">
        <f>IF(Orders[[#This Row],[Shipping Status]]="Delivered",TEXT(F622,"ddd"),"")</f>
        <v>Mon</v>
      </c>
      <c r="O622" s="8">
        <f>IF(Orders[[#This Row],[Shipping Status]]="Delivered",DATEDIF(D622,F622,"d"),"")</f>
        <v>19</v>
      </c>
      <c r="P622" s="8">
        <f t="shared" si="39"/>
        <v>28</v>
      </c>
      <c r="Q622" s="8">
        <f>IF(Orders[[#This Row],[Shipping Status]]="Delivered",P622-O622,"")</f>
        <v>9</v>
      </c>
      <c r="R622" t="str" cm="1">
        <f t="array" ref="R622">_xlfn.XLOOKUP(Orders[[#This Row],[employeeID]],Employees[[#All],[employeeID]],Employees[[#All],[employeeName]],,0)</f>
        <v>Robert King</v>
      </c>
      <c r="S622" t="str" cm="1">
        <f t="array" ref="S622">_xlfn.XLOOKUP(Orders[[#This Row],[customerID]],Customers[[#All],[customerID]],Customers[[#All],[companyName]],,0)</f>
        <v>Queen Cozinha</v>
      </c>
      <c r="T622" t="str" cm="1">
        <f t="array" ref="T622">_xlfn.XLOOKUP(Orders[[#This Row],[shipperID]],Shippers[[#All],[shipperID]],Shippers[[#All],[companyName]],,0)</f>
        <v>United Package</v>
      </c>
      <c r="U622" t="str">
        <f>IF(ISBLANK(Orders[[#This Row],[shippedDate]]),"Pending","Delivered")</f>
        <v>Delivered</v>
      </c>
    </row>
    <row r="623" spans="1:21" x14ac:dyDescent="0.25">
      <c r="A623">
        <v>10869</v>
      </c>
      <c r="B623" t="s">
        <v>64</v>
      </c>
      <c r="C623">
        <v>5</v>
      </c>
      <c r="D623" s="1">
        <v>42039</v>
      </c>
      <c r="E623" s="1">
        <v>42067</v>
      </c>
      <c r="F623" s="1">
        <v>42044</v>
      </c>
      <c r="G623">
        <v>1</v>
      </c>
      <c r="H623">
        <v>143.28</v>
      </c>
      <c r="I623">
        <f>SUMIFS(order_details!$G$1:$G$2156,order_details!$A$1:$A$2156,orders!A623)</f>
        <v>1630</v>
      </c>
      <c r="J623">
        <f t="shared" si="36"/>
        <v>1773.28</v>
      </c>
      <c r="K623" t="str">
        <f t="shared" si="37"/>
        <v>Feb</v>
      </c>
      <c r="L623" t="str">
        <f t="shared" si="38"/>
        <v>Wed</v>
      </c>
      <c r="M623" t="str">
        <f>IF(Orders[[#This Row],[Shipping Status]]="Delivered",TEXT(F623,"mmm"),"")</f>
        <v>Feb</v>
      </c>
      <c r="N623" t="str">
        <f>IF(Orders[[#This Row],[Shipping Status]]="Delivered",TEXT(F623,"ddd"),"")</f>
        <v>Mon</v>
      </c>
      <c r="O623" s="8">
        <f>IF(Orders[[#This Row],[Shipping Status]]="Delivered",DATEDIF(D623,F623,"d"),"")</f>
        <v>5</v>
      </c>
      <c r="P623" s="8">
        <f t="shared" si="39"/>
        <v>28</v>
      </c>
      <c r="Q623" s="8">
        <f>IF(Orders[[#This Row],[Shipping Status]]="Delivered",P623-O623,"")</f>
        <v>23</v>
      </c>
      <c r="R623" t="str" cm="1">
        <f t="array" ref="R623">_xlfn.XLOOKUP(Orders[[#This Row],[employeeID]],Employees[[#All],[employeeID]],Employees[[#All],[employeeName]],,0)</f>
        <v>Steven Buchanan</v>
      </c>
      <c r="S623" t="str" cm="1">
        <f t="array" ref="S623">_xlfn.XLOOKUP(Orders[[#This Row],[customerID]],Customers[[#All],[customerID]],Customers[[#All],[companyName]],,0)</f>
        <v>Seven Seas Imports</v>
      </c>
      <c r="T623" t="str" cm="1">
        <f t="array" ref="T623">_xlfn.XLOOKUP(Orders[[#This Row],[shipperID]],Shippers[[#All],[shipperID]],Shippers[[#All],[companyName]],,0)</f>
        <v>Speedy Express</v>
      </c>
      <c r="U623" t="str">
        <f>IF(ISBLANK(Orders[[#This Row],[shippedDate]]),"Pending","Delivered")</f>
        <v>Delivered</v>
      </c>
    </row>
    <row r="624" spans="1:21" x14ac:dyDescent="0.25">
      <c r="A624">
        <v>10870</v>
      </c>
      <c r="B624" t="s">
        <v>71</v>
      </c>
      <c r="C624">
        <v>5</v>
      </c>
      <c r="D624" s="1">
        <v>42039</v>
      </c>
      <c r="E624" s="1">
        <v>42067</v>
      </c>
      <c r="F624" s="1">
        <v>42048</v>
      </c>
      <c r="G624">
        <v>3</v>
      </c>
      <c r="H624">
        <v>12.04</v>
      </c>
      <c r="I624">
        <f>SUMIFS(order_details!$G$1:$G$2156,order_details!$A$1:$A$2156,orders!A624)</f>
        <v>160</v>
      </c>
      <c r="J624">
        <f t="shared" si="36"/>
        <v>172.04</v>
      </c>
      <c r="K624" t="str">
        <f t="shared" si="37"/>
        <v>Feb</v>
      </c>
      <c r="L624" t="str">
        <f t="shared" si="38"/>
        <v>Wed</v>
      </c>
      <c r="M624" t="str">
        <f>IF(Orders[[#This Row],[Shipping Status]]="Delivered",TEXT(F624,"mmm"),"")</f>
        <v>Feb</v>
      </c>
      <c r="N624" t="str">
        <f>IF(Orders[[#This Row],[Shipping Status]]="Delivered",TEXT(F624,"ddd"),"")</f>
        <v>Fri</v>
      </c>
      <c r="O624" s="8">
        <f>IF(Orders[[#This Row],[Shipping Status]]="Delivered",DATEDIF(D624,F624,"d"),"")</f>
        <v>9</v>
      </c>
      <c r="P624" s="8">
        <f t="shared" si="39"/>
        <v>28</v>
      </c>
      <c r="Q624" s="8">
        <f>IF(Orders[[#This Row],[Shipping Status]]="Delivered",P624-O624,"")</f>
        <v>19</v>
      </c>
      <c r="R624" t="str" cm="1">
        <f t="array" ref="R624">_xlfn.XLOOKUP(Orders[[#This Row],[employeeID]],Employees[[#All],[employeeID]],Employees[[#All],[employeeName]],,0)</f>
        <v>Steven Buchanan</v>
      </c>
      <c r="S624" t="str" cm="1">
        <f t="array" ref="S624">_xlfn.XLOOKUP(Orders[[#This Row],[customerID]],Customers[[#All],[customerID]],Customers[[#All],[companyName]],,0)</f>
        <v>Wolski  Zajazd</v>
      </c>
      <c r="T624" t="str" cm="1">
        <f t="array" ref="T624">_xlfn.XLOOKUP(Orders[[#This Row],[shipperID]],Shippers[[#All],[shipperID]],Shippers[[#All],[companyName]],,0)</f>
        <v>Federal Shipping</v>
      </c>
      <c r="U624" t="str">
        <f>IF(ISBLANK(Orders[[#This Row],[shippedDate]]),"Pending","Delivered")</f>
        <v>Delivered</v>
      </c>
    </row>
    <row r="625" spans="1:21" x14ac:dyDescent="0.25">
      <c r="A625">
        <v>10871</v>
      </c>
      <c r="B625" t="s">
        <v>56</v>
      </c>
      <c r="C625">
        <v>9</v>
      </c>
      <c r="D625" s="1">
        <v>42040</v>
      </c>
      <c r="E625" s="1">
        <v>42068</v>
      </c>
      <c r="F625" s="1">
        <v>42045</v>
      </c>
      <c r="G625">
        <v>2</v>
      </c>
      <c r="H625">
        <v>112.27</v>
      </c>
      <c r="I625">
        <f>SUMIFS(order_details!$G$1:$G$2156,order_details!$A$1:$A$2156,orders!A625)</f>
        <v>1979.23</v>
      </c>
      <c r="J625">
        <f t="shared" si="36"/>
        <v>2091.5</v>
      </c>
      <c r="K625" t="str">
        <f t="shared" si="37"/>
        <v>Feb</v>
      </c>
      <c r="L625" t="str">
        <f t="shared" si="38"/>
        <v>Thu</v>
      </c>
      <c r="M625" t="str">
        <f>IF(Orders[[#This Row],[Shipping Status]]="Delivered",TEXT(F625,"mmm"),"")</f>
        <v>Feb</v>
      </c>
      <c r="N625" t="str">
        <f>IF(Orders[[#This Row],[Shipping Status]]="Delivered",TEXT(F625,"ddd"),"")</f>
        <v>Tue</v>
      </c>
      <c r="O625" s="8">
        <f>IF(Orders[[#This Row],[Shipping Status]]="Delivered",DATEDIF(D625,F625,"d"),"")</f>
        <v>5</v>
      </c>
      <c r="P625" s="8">
        <f t="shared" si="39"/>
        <v>28</v>
      </c>
      <c r="Q625" s="8">
        <f>IF(Orders[[#This Row],[Shipping Status]]="Delivered",P625-O625,"")</f>
        <v>23</v>
      </c>
      <c r="R625" t="str" cm="1">
        <f t="array" ref="R625">_xlfn.XLOOKUP(Orders[[#This Row],[employeeID]],Employees[[#All],[employeeID]],Employees[[#All],[employeeName]],,0)</f>
        <v>Anne Dodsworth</v>
      </c>
      <c r="S625" t="str" cm="1">
        <f t="array" ref="S625">_xlfn.XLOOKUP(Orders[[#This Row],[customerID]],Customers[[#All],[customerID]],Customers[[#All],[companyName]],,0)</f>
        <v>Bon app'</v>
      </c>
      <c r="T625" t="str" cm="1">
        <f t="array" ref="T625">_xlfn.XLOOKUP(Orders[[#This Row],[shipperID]],Shippers[[#All],[shipperID]],Shippers[[#All],[companyName]],,0)</f>
        <v>United Package</v>
      </c>
      <c r="U625" t="str">
        <f>IF(ISBLANK(Orders[[#This Row],[shippedDate]]),"Pending","Delivered")</f>
        <v>Delivered</v>
      </c>
    </row>
    <row r="626" spans="1:21" x14ac:dyDescent="0.25">
      <c r="A626">
        <v>10872</v>
      </c>
      <c r="B626" t="s">
        <v>44</v>
      </c>
      <c r="C626">
        <v>5</v>
      </c>
      <c r="D626" s="1">
        <v>42040</v>
      </c>
      <c r="E626" s="1">
        <v>42068</v>
      </c>
      <c r="F626" s="1">
        <v>42044</v>
      </c>
      <c r="G626">
        <v>2</v>
      </c>
      <c r="H626">
        <v>175.32</v>
      </c>
      <c r="I626">
        <f>SUMIFS(order_details!$G$1:$G$2156,order_details!$A$1:$A$2156,orders!A626)</f>
        <v>2058.46</v>
      </c>
      <c r="J626">
        <f t="shared" si="36"/>
        <v>2233.7800000000002</v>
      </c>
      <c r="K626" t="str">
        <f t="shared" si="37"/>
        <v>Feb</v>
      </c>
      <c r="L626" t="str">
        <f t="shared" si="38"/>
        <v>Thu</v>
      </c>
      <c r="M626" t="str">
        <f>IF(Orders[[#This Row],[Shipping Status]]="Delivered",TEXT(F626,"mmm"),"")</f>
        <v>Feb</v>
      </c>
      <c r="N626" t="str">
        <f>IF(Orders[[#This Row],[Shipping Status]]="Delivered",TEXT(F626,"ddd"),"")</f>
        <v>Mon</v>
      </c>
      <c r="O626" s="8">
        <f>IF(Orders[[#This Row],[Shipping Status]]="Delivered",DATEDIF(D626,F626,"d"),"")</f>
        <v>4</v>
      </c>
      <c r="P626" s="8">
        <f t="shared" si="39"/>
        <v>28</v>
      </c>
      <c r="Q626" s="8">
        <f>IF(Orders[[#This Row],[Shipping Status]]="Delivered",P626-O626,"")</f>
        <v>24</v>
      </c>
      <c r="R626" t="str" cm="1">
        <f t="array" ref="R626">_xlfn.XLOOKUP(Orders[[#This Row],[employeeID]],Employees[[#All],[employeeID]],Employees[[#All],[employeeName]],,0)</f>
        <v>Steven Buchanan</v>
      </c>
      <c r="S626" t="str" cm="1">
        <f t="array" ref="S626">_xlfn.XLOOKUP(Orders[[#This Row],[customerID]],Customers[[#All],[customerID]],Customers[[#All],[companyName]],,0)</f>
        <v>Godos Cocina Típica</v>
      </c>
      <c r="T626" t="str" cm="1">
        <f t="array" ref="T626">_xlfn.XLOOKUP(Orders[[#This Row],[shipperID]],Shippers[[#All],[shipperID]],Shippers[[#All],[companyName]],,0)</f>
        <v>United Package</v>
      </c>
      <c r="U626" t="str">
        <f>IF(ISBLANK(Orders[[#This Row],[shippedDate]]),"Pending","Delivered")</f>
        <v>Delivered</v>
      </c>
    </row>
    <row r="627" spans="1:21" x14ac:dyDescent="0.25">
      <c r="A627">
        <v>10873</v>
      </c>
      <c r="B627" t="s">
        <v>91</v>
      </c>
      <c r="C627">
        <v>4</v>
      </c>
      <c r="D627" s="1">
        <v>42041</v>
      </c>
      <c r="E627" s="1">
        <v>42069</v>
      </c>
      <c r="F627" s="1">
        <v>42044</v>
      </c>
      <c r="G627">
        <v>1</v>
      </c>
      <c r="H627">
        <v>0.82</v>
      </c>
      <c r="I627">
        <f>SUMIFS(order_details!$G$1:$G$2156,order_details!$A$1:$A$2156,orders!A627)</f>
        <v>336.8</v>
      </c>
      <c r="J627">
        <f t="shared" si="36"/>
        <v>337.62</v>
      </c>
      <c r="K627" t="str">
        <f t="shared" si="37"/>
        <v>Feb</v>
      </c>
      <c r="L627" t="str">
        <f t="shared" si="38"/>
        <v>Fri</v>
      </c>
      <c r="M627" t="str">
        <f>IF(Orders[[#This Row],[Shipping Status]]="Delivered",TEXT(F627,"mmm"),"")</f>
        <v>Feb</v>
      </c>
      <c r="N627" t="str">
        <f>IF(Orders[[#This Row],[Shipping Status]]="Delivered",TEXT(F627,"ddd"),"")</f>
        <v>Mon</v>
      </c>
      <c r="O627" s="8">
        <f>IF(Orders[[#This Row],[Shipping Status]]="Delivered",DATEDIF(D627,F627,"d"),"")</f>
        <v>3</v>
      </c>
      <c r="P627" s="8">
        <f t="shared" si="39"/>
        <v>28</v>
      </c>
      <c r="Q627" s="8">
        <f>IF(Orders[[#This Row],[Shipping Status]]="Delivered",P627-O627,"")</f>
        <v>25</v>
      </c>
      <c r="R627" t="str" cm="1">
        <f t="array" ref="R627">_xlfn.XLOOKUP(Orders[[#This Row],[employeeID]],Employees[[#All],[employeeID]],Employees[[#All],[employeeName]],,0)</f>
        <v>Margaret Peacock</v>
      </c>
      <c r="S627" t="str" cm="1">
        <f t="array" ref="S627">_xlfn.XLOOKUP(Orders[[#This Row],[customerID]],Customers[[#All],[customerID]],Customers[[#All],[companyName]],,0)</f>
        <v>Wilman Kala</v>
      </c>
      <c r="T627" t="str" cm="1">
        <f t="array" ref="T627">_xlfn.XLOOKUP(Orders[[#This Row],[shipperID]],Shippers[[#All],[shipperID]],Shippers[[#All],[companyName]],,0)</f>
        <v>Speedy Express</v>
      </c>
      <c r="U627" t="str">
        <f>IF(ISBLANK(Orders[[#This Row],[shippedDate]]),"Pending","Delivered")</f>
        <v>Delivered</v>
      </c>
    </row>
    <row r="628" spans="1:21" x14ac:dyDescent="0.25">
      <c r="A628">
        <v>10874</v>
      </c>
      <c r="B628" t="s">
        <v>44</v>
      </c>
      <c r="C628">
        <v>5</v>
      </c>
      <c r="D628" s="1">
        <v>42041</v>
      </c>
      <c r="E628" s="1">
        <v>42069</v>
      </c>
      <c r="F628" s="1">
        <v>42046</v>
      </c>
      <c r="G628">
        <v>2</v>
      </c>
      <c r="H628">
        <v>19.579999999999998</v>
      </c>
      <c r="I628">
        <f>SUMIFS(order_details!$G$1:$G$2156,order_details!$A$1:$A$2156,orders!A628)</f>
        <v>310</v>
      </c>
      <c r="J628">
        <f t="shared" si="36"/>
        <v>329.58</v>
      </c>
      <c r="K628" t="str">
        <f t="shared" si="37"/>
        <v>Feb</v>
      </c>
      <c r="L628" t="str">
        <f t="shared" si="38"/>
        <v>Fri</v>
      </c>
      <c r="M628" t="str">
        <f>IF(Orders[[#This Row],[Shipping Status]]="Delivered",TEXT(F628,"mmm"),"")</f>
        <v>Feb</v>
      </c>
      <c r="N628" t="str">
        <f>IF(Orders[[#This Row],[Shipping Status]]="Delivered",TEXT(F628,"ddd"),"")</f>
        <v>Wed</v>
      </c>
      <c r="O628" s="8">
        <f>IF(Orders[[#This Row],[Shipping Status]]="Delivered",DATEDIF(D628,F628,"d"),"")</f>
        <v>5</v>
      </c>
      <c r="P628" s="8">
        <f t="shared" si="39"/>
        <v>28</v>
      </c>
      <c r="Q628" s="8">
        <f>IF(Orders[[#This Row],[Shipping Status]]="Delivered",P628-O628,"")</f>
        <v>23</v>
      </c>
      <c r="R628" t="str" cm="1">
        <f t="array" ref="R628">_xlfn.XLOOKUP(Orders[[#This Row],[employeeID]],Employees[[#All],[employeeID]],Employees[[#All],[employeeName]],,0)</f>
        <v>Steven Buchanan</v>
      </c>
      <c r="S628" t="str" cm="1">
        <f t="array" ref="S628">_xlfn.XLOOKUP(Orders[[#This Row],[customerID]],Customers[[#All],[customerID]],Customers[[#All],[companyName]],,0)</f>
        <v>Godos Cocina Típica</v>
      </c>
      <c r="T628" t="str" cm="1">
        <f t="array" ref="T628">_xlfn.XLOOKUP(Orders[[#This Row],[shipperID]],Shippers[[#All],[shipperID]],Shippers[[#All],[companyName]],,0)</f>
        <v>United Package</v>
      </c>
      <c r="U628" t="str">
        <f>IF(ISBLANK(Orders[[#This Row],[shippedDate]]),"Pending","Delivered")</f>
        <v>Delivered</v>
      </c>
    </row>
    <row r="629" spans="1:21" x14ac:dyDescent="0.25">
      <c r="A629">
        <v>10875</v>
      </c>
      <c r="B629" t="s">
        <v>33</v>
      </c>
      <c r="C629">
        <v>4</v>
      </c>
      <c r="D629" s="1">
        <v>42041</v>
      </c>
      <c r="E629" s="1">
        <v>42069</v>
      </c>
      <c r="F629" s="1">
        <v>42066</v>
      </c>
      <c r="G629">
        <v>2</v>
      </c>
      <c r="H629">
        <v>32.369999999999997</v>
      </c>
      <c r="I629">
        <f>SUMIFS(order_details!$G$1:$G$2156,order_details!$A$1:$A$2156,orders!A629)</f>
        <v>709.55</v>
      </c>
      <c r="J629">
        <f t="shared" si="36"/>
        <v>741.92</v>
      </c>
      <c r="K629" t="str">
        <f t="shared" si="37"/>
        <v>Feb</v>
      </c>
      <c r="L629" t="str">
        <f t="shared" si="38"/>
        <v>Fri</v>
      </c>
      <c r="M629" t="str">
        <f>IF(Orders[[#This Row],[Shipping Status]]="Delivered",TEXT(F629,"mmm"),"")</f>
        <v>Mar</v>
      </c>
      <c r="N629" t="str">
        <f>IF(Orders[[#This Row],[Shipping Status]]="Delivered",TEXT(F629,"ddd"),"")</f>
        <v>Tue</v>
      </c>
      <c r="O629" s="8">
        <f>IF(Orders[[#This Row],[Shipping Status]]="Delivered",DATEDIF(D629,F629,"d"),"")</f>
        <v>25</v>
      </c>
      <c r="P629" s="8">
        <f t="shared" si="39"/>
        <v>28</v>
      </c>
      <c r="Q629" s="8">
        <f>IF(Orders[[#This Row],[Shipping Status]]="Delivered",P629-O629,"")</f>
        <v>3</v>
      </c>
      <c r="R629" t="str" cm="1">
        <f t="array" ref="R629">_xlfn.XLOOKUP(Orders[[#This Row],[employeeID]],Employees[[#All],[employeeID]],Employees[[#All],[employeeName]],,0)</f>
        <v>Margaret Peacock</v>
      </c>
      <c r="S629" t="str" cm="1">
        <f t="array" ref="S629">_xlfn.XLOOKUP(Orders[[#This Row],[customerID]],Customers[[#All],[customerID]],Customers[[#All],[companyName]],,0)</f>
        <v>Berglunds snabbköp</v>
      </c>
      <c r="T629" t="str" cm="1">
        <f t="array" ref="T629">_xlfn.XLOOKUP(Orders[[#This Row],[shipperID]],Shippers[[#All],[shipperID]],Shippers[[#All],[companyName]],,0)</f>
        <v>United Package</v>
      </c>
      <c r="U629" t="str">
        <f>IF(ISBLANK(Orders[[#This Row],[shippedDate]]),"Pending","Delivered")</f>
        <v>Delivered</v>
      </c>
    </row>
    <row r="630" spans="1:21" x14ac:dyDescent="0.25">
      <c r="A630">
        <v>10876</v>
      </c>
      <c r="B630" t="s">
        <v>56</v>
      </c>
      <c r="C630">
        <v>7</v>
      </c>
      <c r="D630" s="1">
        <v>42044</v>
      </c>
      <c r="E630" s="1">
        <v>42072</v>
      </c>
      <c r="F630" s="1">
        <v>42047</v>
      </c>
      <c r="G630">
        <v>3</v>
      </c>
      <c r="H630">
        <v>60.42</v>
      </c>
      <c r="I630">
        <f>SUMIFS(order_details!$G$1:$G$2156,order_details!$A$1:$A$2156,orders!A630)</f>
        <v>917</v>
      </c>
      <c r="J630">
        <f t="shared" si="36"/>
        <v>977.42</v>
      </c>
      <c r="K630" t="str">
        <f t="shared" si="37"/>
        <v>Feb</v>
      </c>
      <c r="L630" t="str">
        <f t="shared" si="38"/>
        <v>Mon</v>
      </c>
      <c r="M630" t="str">
        <f>IF(Orders[[#This Row],[Shipping Status]]="Delivered",TEXT(F630,"mmm"),"")</f>
        <v>Feb</v>
      </c>
      <c r="N630" t="str">
        <f>IF(Orders[[#This Row],[Shipping Status]]="Delivered",TEXT(F630,"ddd"),"")</f>
        <v>Thu</v>
      </c>
      <c r="O630" s="8">
        <f>IF(Orders[[#This Row],[Shipping Status]]="Delivered",DATEDIF(D630,F630,"d"),"")</f>
        <v>3</v>
      </c>
      <c r="P630" s="8">
        <f t="shared" si="39"/>
        <v>28</v>
      </c>
      <c r="Q630" s="8">
        <f>IF(Orders[[#This Row],[Shipping Status]]="Delivered",P630-O630,"")</f>
        <v>25</v>
      </c>
      <c r="R630" t="str" cm="1">
        <f t="array" ref="R630">_xlfn.XLOOKUP(Orders[[#This Row],[employeeID]],Employees[[#All],[employeeID]],Employees[[#All],[employeeName]],,0)</f>
        <v>Robert King</v>
      </c>
      <c r="S630" t="str" cm="1">
        <f t="array" ref="S630">_xlfn.XLOOKUP(Orders[[#This Row],[customerID]],Customers[[#All],[customerID]],Customers[[#All],[companyName]],,0)</f>
        <v>Bon app'</v>
      </c>
      <c r="T630" t="str" cm="1">
        <f t="array" ref="T630">_xlfn.XLOOKUP(Orders[[#This Row],[shipperID]],Shippers[[#All],[shipperID]],Shippers[[#All],[companyName]],,0)</f>
        <v>Federal Shipping</v>
      </c>
      <c r="U630" t="str">
        <f>IF(ISBLANK(Orders[[#This Row],[shippedDate]]),"Pending","Delivered")</f>
        <v>Delivered</v>
      </c>
    </row>
    <row r="631" spans="1:21" x14ac:dyDescent="0.25">
      <c r="A631">
        <v>10877</v>
      </c>
      <c r="B631" t="s">
        <v>37</v>
      </c>
      <c r="C631">
        <v>1</v>
      </c>
      <c r="D631" s="1">
        <v>42044</v>
      </c>
      <c r="E631" s="1">
        <v>42072</v>
      </c>
      <c r="F631" s="1">
        <v>42054</v>
      </c>
      <c r="G631">
        <v>1</v>
      </c>
      <c r="H631">
        <v>38.06</v>
      </c>
      <c r="I631">
        <f>SUMIFS(order_details!$G$1:$G$2156,order_details!$A$1:$A$2156,orders!A631)</f>
        <v>1955.125</v>
      </c>
      <c r="J631">
        <f t="shared" si="36"/>
        <v>1993.1849999999999</v>
      </c>
      <c r="K631" t="str">
        <f t="shared" si="37"/>
        <v>Feb</v>
      </c>
      <c r="L631" t="str">
        <f t="shared" si="38"/>
        <v>Mon</v>
      </c>
      <c r="M631" t="str">
        <f>IF(Orders[[#This Row],[Shipping Status]]="Delivered",TEXT(F631,"mmm"),"")</f>
        <v>Feb</v>
      </c>
      <c r="N631" t="str">
        <f>IF(Orders[[#This Row],[Shipping Status]]="Delivered",TEXT(F631,"ddd"),"")</f>
        <v>Thu</v>
      </c>
      <c r="O631" s="8">
        <f>IF(Orders[[#This Row],[Shipping Status]]="Delivered",DATEDIF(D631,F631,"d"),"")</f>
        <v>10</v>
      </c>
      <c r="P631" s="8">
        <f t="shared" si="39"/>
        <v>28</v>
      </c>
      <c r="Q631" s="8">
        <f>IF(Orders[[#This Row],[Shipping Status]]="Delivered",P631-O631,"")</f>
        <v>18</v>
      </c>
      <c r="R631" t="str" cm="1">
        <f t="array" ref="R631">_xlfn.XLOOKUP(Orders[[#This Row],[employeeID]],Employees[[#All],[employeeID]],Employees[[#All],[employeeName]],,0)</f>
        <v>Nancy Davolio</v>
      </c>
      <c r="S631" t="str" cm="1">
        <f t="array" ref="S631">_xlfn.XLOOKUP(Orders[[#This Row],[customerID]],Customers[[#All],[customerID]],Customers[[#All],[companyName]],,0)</f>
        <v>Ricardo Adocicados</v>
      </c>
      <c r="T631" t="str" cm="1">
        <f t="array" ref="T631">_xlfn.XLOOKUP(Orders[[#This Row],[shipperID]],Shippers[[#All],[shipperID]],Shippers[[#All],[companyName]],,0)</f>
        <v>Speedy Express</v>
      </c>
      <c r="U631" t="str">
        <f>IF(ISBLANK(Orders[[#This Row],[shippedDate]]),"Pending","Delivered")</f>
        <v>Delivered</v>
      </c>
    </row>
    <row r="632" spans="1:21" x14ac:dyDescent="0.25">
      <c r="A632">
        <v>10878</v>
      </c>
      <c r="B632" t="s">
        <v>29</v>
      </c>
      <c r="C632">
        <v>4</v>
      </c>
      <c r="D632" s="1">
        <v>42045</v>
      </c>
      <c r="E632" s="1">
        <v>42073</v>
      </c>
      <c r="F632" s="1">
        <v>42047</v>
      </c>
      <c r="G632">
        <v>1</v>
      </c>
      <c r="H632">
        <v>46.69</v>
      </c>
      <c r="I632">
        <f>SUMIFS(order_details!$G$1:$G$2156,order_details!$A$1:$A$2156,orders!A632)</f>
        <v>1539</v>
      </c>
      <c r="J632">
        <f t="shared" si="36"/>
        <v>1585.69</v>
      </c>
      <c r="K632" t="str">
        <f t="shared" si="37"/>
        <v>Feb</v>
      </c>
      <c r="L632" t="str">
        <f t="shared" si="38"/>
        <v>Tue</v>
      </c>
      <c r="M632" t="str">
        <f>IF(Orders[[#This Row],[Shipping Status]]="Delivered",TEXT(F632,"mmm"),"")</f>
        <v>Feb</v>
      </c>
      <c r="N632" t="str">
        <f>IF(Orders[[#This Row],[Shipping Status]]="Delivered",TEXT(F632,"ddd"),"")</f>
        <v>Thu</v>
      </c>
      <c r="O632" s="8">
        <f>IF(Orders[[#This Row],[Shipping Status]]="Delivered",DATEDIF(D632,F632,"d"),"")</f>
        <v>2</v>
      </c>
      <c r="P632" s="8">
        <f t="shared" si="39"/>
        <v>28</v>
      </c>
      <c r="Q632" s="8">
        <f>IF(Orders[[#This Row],[Shipping Status]]="Delivered",P632-O632,"")</f>
        <v>26</v>
      </c>
      <c r="R632" t="str" cm="1">
        <f t="array" ref="R632">_xlfn.XLOOKUP(Orders[[#This Row],[employeeID]],Employees[[#All],[employeeID]],Employees[[#All],[employeeName]],,0)</f>
        <v>Margaret Peacock</v>
      </c>
      <c r="S632" t="str" cm="1">
        <f t="array" ref="S632">_xlfn.XLOOKUP(Orders[[#This Row],[customerID]],Customers[[#All],[customerID]],Customers[[#All],[companyName]],,0)</f>
        <v>QUICK-Stop</v>
      </c>
      <c r="T632" t="str" cm="1">
        <f t="array" ref="T632">_xlfn.XLOOKUP(Orders[[#This Row],[shipperID]],Shippers[[#All],[shipperID]],Shippers[[#All],[companyName]],,0)</f>
        <v>Speedy Express</v>
      </c>
      <c r="U632" t="str">
        <f>IF(ISBLANK(Orders[[#This Row],[shippedDate]]),"Pending","Delivered")</f>
        <v>Delivered</v>
      </c>
    </row>
    <row r="633" spans="1:21" x14ac:dyDescent="0.25">
      <c r="A633">
        <v>10879</v>
      </c>
      <c r="B633" t="s">
        <v>91</v>
      </c>
      <c r="C633">
        <v>3</v>
      </c>
      <c r="D633" s="1">
        <v>42045</v>
      </c>
      <c r="E633" s="1">
        <v>42073</v>
      </c>
      <c r="F633" s="1">
        <v>42047</v>
      </c>
      <c r="G633">
        <v>3</v>
      </c>
      <c r="H633">
        <v>8.5</v>
      </c>
      <c r="I633">
        <f>SUMIFS(order_details!$G$1:$G$2156,order_details!$A$1:$A$2156,orders!A633)</f>
        <v>611.29999999999995</v>
      </c>
      <c r="J633">
        <f t="shared" si="36"/>
        <v>619.79999999999995</v>
      </c>
      <c r="K633" t="str">
        <f t="shared" si="37"/>
        <v>Feb</v>
      </c>
      <c r="L633" t="str">
        <f t="shared" si="38"/>
        <v>Tue</v>
      </c>
      <c r="M633" t="str">
        <f>IF(Orders[[#This Row],[Shipping Status]]="Delivered",TEXT(F633,"mmm"),"")</f>
        <v>Feb</v>
      </c>
      <c r="N633" t="str">
        <f>IF(Orders[[#This Row],[Shipping Status]]="Delivered",TEXT(F633,"ddd"),"")</f>
        <v>Thu</v>
      </c>
      <c r="O633" s="8">
        <f>IF(Orders[[#This Row],[Shipping Status]]="Delivered",DATEDIF(D633,F633,"d"),"")</f>
        <v>2</v>
      </c>
      <c r="P633" s="8">
        <f t="shared" si="39"/>
        <v>28</v>
      </c>
      <c r="Q633" s="8">
        <f>IF(Orders[[#This Row],[Shipping Status]]="Delivered",P633-O633,"")</f>
        <v>26</v>
      </c>
      <c r="R633" t="str" cm="1">
        <f t="array" ref="R633">_xlfn.XLOOKUP(Orders[[#This Row],[employeeID]],Employees[[#All],[employeeID]],Employees[[#All],[employeeName]],,0)</f>
        <v>Janet Leverling</v>
      </c>
      <c r="S633" t="str" cm="1">
        <f t="array" ref="S633">_xlfn.XLOOKUP(Orders[[#This Row],[customerID]],Customers[[#All],[customerID]],Customers[[#All],[companyName]],,0)</f>
        <v>Wilman Kala</v>
      </c>
      <c r="T633" t="str" cm="1">
        <f t="array" ref="T633">_xlfn.XLOOKUP(Orders[[#This Row],[shipperID]],Shippers[[#All],[shipperID]],Shippers[[#All],[companyName]],,0)</f>
        <v>Federal Shipping</v>
      </c>
      <c r="U633" t="str">
        <f>IF(ISBLANK(Orders[[#This Row],[shippedDate]]),"Pending","Delivered")</f>
        <v>Delivered</v>
      </c>
    </row>
    <row r="634" spans="1:21" x14ac:dyDescent="0.25">
      <c r="A634">
        <v>10880</v>
      </c>
      <c r="B634" t="s">
        <v>22</v>
      </c>
      <c r="C634">
        <v>7</v>
      </c>
      <c r="D634" s="1">
        <v>42045</v>
      </c>
      <c r="E634" s="1">
        <v>42087</v>
      </c>
      <c r="F634" s="1">
        <v>42053</v>
      </c>
      <c r="G634">
        <v>1</v>
      </c>
      <c r="H634">
        <v>88.01</v>
      </c>
      <c r="I634">
        <f>SUMIFS(order_details!$G$1:$G$2156,order_details!$A$1:$A$2156,orders!A634)</f>
        <v>1500</v>
      </c>
      <c r="J634">
        <f t="shared" si="36"/>
        <v>1588.01</v>
      </c>
      <c r="K634" t="str">
        <f t="shared" si="37"/>
        <v>Feb</v>
      </c>
      <c r="L634" t="str">
        <f t="shared" si="38"/>
        <v>Tue</v>
      </c>
      <c r="M634" t="str">
        <f>IF(Orders[[#This Row],[Shipping Status]]="Delivered",TEXT(F634,"mmm"),"")</f>
        <v>Feb</v>
      </c>
      <c r="N634" t="str">
        <f>IF(Orders[[#This Row],[Shipping Status]]="Delivered",TEXT(F634,"ddd"),"")</f>
        <v>Wed</v>
      </c>
      <c r="O634" s="8">
        <f>IF(Orders[[#This Row],[Shipping Status]]="Delivered",DATEDIF(D634,F634,"d"),"")</f>
        <v>8</v>
      </c>
      <c r="P634" s="8">
        <f t="shared" si="39"/>
        <v>42</v>
      </c>
      <c r="Q634" s="8">
        <f>IF(Orders[[#This Row],[Shipping Status]]="Delivered",P634-O634,"")</f>
        <v>34</v>
      </c>
      <c r="R634" t="str" cm="1">
        <f t="array" ref="R634">_xlfn.XLOOKUP(Orders[[#This Row],[employeeID]],Employees[[#All],[employeeID]],Employees[[#All],[employeeName]],,0)</f>
        <v>Robert King</v>
      </c>
      <c r="S634" t="str" cm="1">
        <f t="array" ref="S634">_xlfn.XLOOKUP(Orders[[#This Row],[customerID]],Customers[[#All],[customerID]],Customers[[#All],[companyName]],,0)</f>
        <v>Folk och fä HB</v>
      </c>
      <c r="T634" t="str" cm="1">
        <f t="array" ref="T634">_xlfn.XLOOKUP(Orders[[#This Row],[shipperID]],Shippers[[#All],[shipperID]],Shippers[[#All],[companyName]],,0)</f>
        <v>Speedy Express</v>
      </c>
      <c r="U634" t="str">
        <f>IF(ISBLANK(Orders[[#This Row],[shippedDate]]),"Pending","Delivered")</f>
        <v>Delivered</v>
      </c>
    </row>
    <row r="635" spans="1:21" x14ac:dyDescent="0.25">
      <c r="A635">
        <v>10881</v>
      </c>
      <c r="B635" t="s">
        <v>86</v>
      </c>
      <c r="C635">
        <v>4</v>
      </c>
      <c r="D635" s="1">
        <v>42046</v>
      </c>
      <c r="E635" s="1">
        <v>42074</v>
      </c>
      <c r="F635" s="1">
        <v>42053</v>
      </c>
      <c r="G635">
        <v>1</v>
      </c>
      <c r="H635">
        <v>2.84</v>
      </c>
      <c r="I635">
        <f>SUMIFS(order_details!$G$1:$G$2156,order_details!$A$1:$A$2156,orders!A635)</f>
        <v>150</v>
      </c>
      <c r="J635">
        <f t="shared" si="36"/>
        <v>152.84</v>
      </c>
      <c r="K635" t="str">
        <f t="shared" si="37"/>
        <v>Feb</v>
      </c>
      <c r="L635" t="str">
        <f t="shared" si="38"/>
        <v>Wed</v>
      </c>
      <c r="M635" t="str">
        <f>IF(Orders[[#This Row],[Shipping Status]]="Delivered",TEXT(F635,"mmm"),"")</f>
        <v>Feb</v>
      </c>
      <c r="N635" t="str">
        <f>IF(Orders[[#This Row],[Shipping Status]]="Delivered",TEXT(F635,"ddd"),"")</f>
        <v>Wed</v>
      </c>
      <c r="O635" s="8">
        <f>IF(Orders[[#This Row],[Shipping Status]]="Delivered",DATEDIF(D635,F635,"d"),"")</f>
        <v>7</v>
      </c>
      <c r="P635" s="8">
        <f t="shared" si="39"/>
        <v>28</v>
      </c>
      <c r="Q635" s="8">
        <f>IF(Orders[[#This Row],[Shipping Status]]="Delivered",P635-O635,"")</f>
        <v>21</v>
      </c>
      <c r="R635" t="str" cm="1">
        <f t="array" ref="R635">_xlfn.XLOOKUP(Orders[[#This Row],[employeeID]],Employees[[#All],[employeeID]],Employees[[#All],[employeeName]],,0)</f>
        <v>Margaret Peacock</v>
      </c>
      <c r="S635" t="str" cm="1">
        <f t="array" ref="S635">_xlfn.XLOOKUP(Orders[[#This Row],[customerID]],Customers[[#All],[customerID]],Customers[[#All],[companyName]],,0)</f>
        <v>Cactus Comidas para llevar</v>
      </c>
      <c r="T635" t="str" cm="1">
        <f t="array" ref="T635">_xlfn.XLOOKUP(Orders[[#This Row],[shipperID]],Shippers[[#All],[shipperID]],Shippers[[#All],[companyName]],,0)</f>
        <v>Speedy Express</v>
      </c>
      <c r="U635" t="str">
        <f>IF(ISBLANK(Orders[[#This Row],[shippedDate]]),"Pending","Delivered")</f>
        <v>Delivered</v>
      </c>
    </row>
    <row r="636" spans="1:21" x14ac:dyDescent="0.25">
      <c r="A636">
        <v>10882</v>
      </c>
      <c r="B636" t="s">
        <v>53</v>
      </c>
      <c r="C636">
        <v>4</v>
      </c>
      <c r="D636" s="1">
        <v>42046</v>
      </c>
      <c r="E636" s="1">
        <v>42074</v>
      </c>
      <c r="F636" s="1">
        <v>42055</v>
      </c>
      <c r="G636">
        <v>3</v>
      </c>
      <c r="H636">
        <v>23.1</v>
      </c>
      <c r="I636">
        <f>SUMIFS(order_details!$G$1:$G$2156,order_details!$A$1:$A$2156,orders!A636)</f>
        <v>892.64</v>
      </c>
      <c r="J636">
        <f t="shared" si="36"/>
        <v>915.74</v>
      </c>
      <c r="K636" t="str">
        <f t="shared" si="37"/>
        <v>Feb</v>
      </c>
      <c r="L636" t="str">
        <f t="shared" si="38"/>
        <v>Wed</v>
      </c>
      <c r="M636" t="str">
        <f>IF(Orders[[#This Row],[Shipping Status]]="Delivered",TEXT(F636,"mmm"),"")</f>
        <v>Feb</v>
      </c>
      <c r="N636" t="str">
        <f>IF(Orders[[#This Row],[Shipping Status]]="Delivered",TEXT(F636,"ddd"),"")</f>
        <v>Fri</v>
      </c>
      <c r="O636" s="8">
        <f>IF(Orders[[#This Row],[Shipping Status]]="Delivered",DATEDIF(D636,F636,"d"),"")</f>
        <v>9</v>
      </c>
      <c r="P636" s="8">
        <f t="shared" si="39"/>
        <v>28</v>
      </c>
      <c r="Q636" s="8">
        <f>IF(Orders[[#This Row],[Shipping Status]]="Delivered",P636-O636,"")</f>
        <v>19</v>
      </c>
      <c r="R636" t="str" cm="1">
        <f t="array" ref="R636">_xlfn.XLOOKUP(Orders[[#This Row],[employeeID]],Employees[[#All],[employeeID]],Employees[[#All],[employeeName]],,0)</f>
        <v>Margaret Peacock</v>
      </c>
      <c r="S636" t="str" cm="1">
        <f t="array" ref="S636">_xlfn.XLOOKUP(Orders[[#This Row],[customerID]],Customers[[#All],[customerID]],Customers[[#All],[companyName]],,0)</f>
        <v>Save-a-lot Markets</v>
      </c>
      <c r="T636" t="str" cm="1">
        <f t="array" ref="T636">_xlfn.XLOOKUP(Orders[[#This Row],[shipperID]],Shippers[[#All],[shipperID]],Shippers[[#All],[companyName]],,0)</f>
        <v>Federal Shipping</v>
      </c>
      <c r="U636" t="str">
        <f>IF(ISBLANK(Orders[[#This Row],[shippedDate]]),"Pending","Delivered")</f>
        <v>Delivered</v>
      </c>
    </row>
    <row r="637" spans="1:21" x14ac:dyDescent="0.25">
      <c r="A637">
        <v>10883</v>
      </c>
      <c r="B637" t="s">
        <v>46</v>
      </c>
      <c r="C637">
        <v>8</v>
      </c>
      <c r="D637" s="1">
        <v>42047</v>
      </c>
      <c r="E637" s="1">
        <v>42075</v>
      </c>
      <c r="F637" s="1">
        <v>42055</v>
      </c>
      <c r="G637">
        <v>3</v>
      </c>
      <c r="H637">
        <v>0.53</v>
      </c>
      <c r="I637">
        <f>SUMIFS(order_details!$G$1:$G$2156,order_details!$A$1:$A$2156,orders!A637)</f>
        <v>36</v>
      </c>
      <c r="J637">
        <f t="shared" si="36"/>
        <v>36.53</v>
      </c>
      <c r="K637" t="str">
        <f t="shared" si="37"/>
        <v>Feb</v>
      </c>
      <c r="L637" t="str">
        <f t="shared" si="38"/>
        <v>Thu</v>
      </c>
      <c r="M637" t="str">
        <f>IF(Orders[[#This Row],[Shipping Status]]="Delivered",TEXT(F637,"mmm"),"")</f>
        <v>Feb</v>
      </c>
      <c r="N637" t="str">
        <f>IF(Orders[[#This Row],[Shipping Status]]="Delivered",TEXT(F637,"ddd"),"")</f>
        <v>Fri</v>
      </c>
      <c r="O637" s="8">
        <f>IF(Orders[[#This Row],[Shipping Status]]="Delivered",DATEDIF(D637,F637,"d"),"")</f>
        <v>8</v>
      </c>
      <c r="P637" s="8">
        <f t="shared" si="39"/>
        <v>28</v>
      </c>
      <c r="Q637" s="8">
        <f>IF(Orders[[#This Row],[Shipping Status]]="Delivered",P637-O637,"")</f>
        <v>20</v>
      </c>
      <c r="R637" t="str" cm="1">
        <f t="array" ref="R637">_xlfn.XLOOKUP(Orders[[#This Row],[employeeID]],Employees[[#All],[employeeID]],Employees[[#All],[employeeName]],,0)</f>
        <v>Laura Callahan</v>
      </c>
      <c r="S637" t="str" cm="1">
        <f t="array" ref="S637">_xlfn.XLOOKUP(Orders[[#This Row],[customerID]],Customers[[#All],[customerID]],Customers[[#All],[companyName]],,0)</f>
        <v>Lonesome Pine Restaurant</v>
      </c>
      <c r="T637" t="str" cm="1">
        <f t="array" ref="T637">_xlfn.XLOOKUP(Orders[[#This Row],[shipperID]],Shippers[[#All],[shipperID]],Shippers[[#All],[companyName]],,0)</f>
        <v>Federal Shipping</v>
      </c>
      <c r="U637" t="str">
        <f>IF(ISBLANK(Orders[[#This Row],[shippedDate]]),"Pending","Delivered")</f>
        <v>Delivered</v>
      </c>
    </row>
    <row r="638" spans="1:21" x14ac:dyDescent="0.25">
      <c r="A638">
        <v>10884</v>
      </c>
      <c r="B638" t="s">
        <v>90</v>
      </c>
      <c r="C638">
        <v>4</v>
      </c>
      <c r="D638" s="1">
        <v>42047</v>
      </c>
      <c r="E638" s="1">
        <v>42075</v>
      </c>
      <c r="F638" s="1">
        <v>42048</v>
      </c>
      <c r="G638">
        <v>2</v>
      </c>
      <c r="H638">
        <v>90.97</v>
      </c>
      <c r="I638">
        <f>SUMIFS(order_details!$G$1:$G$2156,order_details!$A$1:$A$2156,orders!A638)</f>
        <v>1378.07</v>
      </c>
      <c r="J638">
        <f t="shared" si="36"/>
        <v>1469.04</v>
      </c>
      <c r="K638" t="str">
        <f t="shared" si="37"/>
        <v>Feb</v>
      </c>
      <c r="L638" t="str">
        <f t="shared" si="38"/>
        <v>Thu</v>
      </c>
      <c r="M638" t="str">
        <f>IF(Orders[[#This Row],[Shipping Status]]="Delivered",TEXT(F638,"mmm"),"")</f>
        <v>Feb</v>
      </c>
      <c r="N638" t="str">
        <f>IF(Orders[[#This Row],[Shipping Status]]="Delivered",TEXT(F638,"ddd"),"")</f>
        <v>Fri</v>
      </c>
      <c r="O638" s="8">
        <f>IF(Orders[[#This Row],[Shipping Status]]="Delivered",DATEDIF(D638,F638,"d"),"")</f>
        <v>1</v>
      </c>
      <c r="P638" s="8">
        <f t="shared" si="39"/>
        <v>28</v>
      </c>
      <c r="Q638" s="8">
        <f>IF(Orders[[#This Row],[Shipping Status]]="Delivered",P638-O638,"")</f>
        <v>27</v>
      </c>
      <c r="R638" t="str" cm="1">
        <f t="array" ref="R638">_xlfn.XLOOKUP(Orders[[#This Row],[employeeID]],Employees[[#All],[employeeID]],Employees[[#All],[employeeName]],,0)</f>
        <v>Margaret Peacock</v>
      </c>
      <c r="S638" t="str" cm="1">
        <f t="array" ref="S638">_xlfn.XLOOKUP(Orders[[#This Row],[customerID]],Customers[[#All],[customerID]],Customers[[#All],[companyName]],,0)</f>
        <v>Let's Stop N Shop</v>
      </c>
      <c r="T638" t="str" cm="1">
        <f t="array" ref="T638">_xlfn.XLOOKUP(Orders[[#This Row],[shipperID]],Shippers[[#All],[shipperID]],Shippers[[#All],[companyName]],,0)</f>
        <v>United Package</v>
      </c>
      <c r="U638" t="str">
        <f>IF(ISBLANK(Orders[[#This Row],[shippedDate]]),"Pending","Delivered")</f>
        <v>Delivered</v>
      </c>
    </row>
    <row r="639" spans="1:21" x14ac:dyDescent="0.25">
      <c r="A639">
        <v>10885</v>
      </c>
      <c r="B639" t="s">
        <v>12</v>
      </c>
      <c r="C639">
        <v>6</v>
      </c>
      <c r="D639" s="1">
        <v>42047</v>
      </c>
      <c r="E639" s="1">
        <v>42075</v>
      </c>
      <c r="F639" s="1">
        <v>42053</v>
      </c>
      <c r="G639">
        <v>3</v>
      </c>
      <c r="H639">
        <v>5.64</v>
      </c>
      <c r="I639">
        <f>SUMIFS(order_details!$G$1:$G$2156,order_details!$A$1:$A$2156,orders!A639)</f>
        <v>1209</v>
      </c>
      <c r="J639">
        <f t="shared" si="36"/>
        <v>1214.6400000000001</v>
      </c>
      <c r="K639" t="str">
        <f t="shared" si="37"/>
        <v>Feb</v>
      </c>
      <c r="L639" t="str">
        <f t="shared" si="38"/>
        <v>Thu</v>
      </c>
      <c r="M639" t="str">
        <f>IF(Orders[[#This Row],[Shipping Status]]="Delivered",TEXT(F639,"mmm"),"")</f>
        <v>Feb</v>
      </c>
      <c r="N639" t="str">
        <f>IF(Orders[[#This Row],[Shipping Status]]="Delivered",TEXT(F639,"ddd"),"")</f>
        <v>Wed</v>
      </c>
      <c r="O639" s="8">
        <f>IF(Orders[[#This Row],[Shipping Status]]="Delivered",DATEDIF(D639,F639,"d"),"")</f>
        <v>6</v>
      </c>
      <c r="P639" s="8">
        <f t="shared" si="39"/>
        <v>28</v>
      </c>
      <c r="Q639" s="8">
        <f>IF(Orders[[#This Row],[Shipping Status]]="Delivered",P639-O639,"")</f>
        <v>22</v>
      </c>
      <c r="R639" t="str" cm="1">
        <f t="array" ref="R639">_xlfn.XLOOKUP(Orders[[#This Row],[employeeID]],Employees[[#All],[employeeID]],Employees[[#All],[employeeName]],,0)</f>
        <v>Michael Suyama</v>
      </c>
      <c r="S639" t="str" cm="1">
        <f t="array" ref="S639">_xlfn.XLOOKUP(Orders[[#This Row],[customerID]],Customers[[#All],[customerID]],Customers[[#All],[companyName]],,0)</f>
        <v>Suprêmes délices</v>
      </c>
      <c r="T639" t="str" cm="1">
        <f t="array" ref="T639">_xlfn.XLOOKUP(Orders[[#This Row],[shipperID]],Shippers[[#All],[shipperID]],Shippers[[#All],[companyName]],,0)</f>
        <v>Federal Shipping</v>
      </c>
      <c r="U639" t="str">
        <f>IF(ISBLANK(Orders[[#This Row],[shippedDate]]),"Pending","Delivered")</f>
        <v>Delivered</v>
      </c>
    </row>
    <row r="640" spans="1:21" x14ac:dyDescent="0.25">
      <c r="A640">
        <v>10886</v>
      </c>
      <c r="B640" t="s">
        <v>10</v>
      </c>
      <c r="C640">
        <v>1</v>
      </c>
      <c r="D640" s="1">
        <v>42048</v>
      </c>
      <c r="E640" s="1">
        <v>42076</v>
      </c>
      <c r="F640" s="1">
        <v>42065</v>
      </c>
      <c r="G640">
        <v>1</v>
      </c>
      <c r="H640">
        <v>4.99</v>
      </c>
      <c r="I640">
        <f>SUMIFS(order_details!$G$1:$G$2156,order_details!$A$1:$A$2156,orders!A640)</f>
        <v>3127.5</v>
      </c>
      <c r="J640">
        <f t="shared" si="36"/>
        <v>3132.49</v>
      </c>
      <c r="K640" t="str">
        <f t="shared" si="37"/>
        <v>Feb</v>
      </c>
      <c r="L640" t="str">
        <f t="shared" si="38"/>
        <v>Fri</v>
      </c>
      <c r="M640" t="str">
        <f>IF(Orders[[#This Row],[Shipping Status]]="Delivered",TEXT(F640,"mmm"),"")</f>
        <v>Mar</v>
      </c>
      <c r="N640" t="str">
        <f>IF(Orders[[#This Row],[Shipping Status]]="Delivered",TEXT(F640,"ddd"),"")</f>
        <v>Mon</v>
      </c>
      <c r="O640" s="8">
        <f>IF(Orders[[#This Row],[Shipping Status]]="Delivered",DATEDIF(D640,F640,"d"),"")</f>
        <v>17</v>
      </c>
      <c r="P640" s="8">
        <f t="shared" si="39"/>
        <v>28</v>
      </c>
      <c r="Q640" s="8">
        <f>IF(Orders[[#This Row],[Shipping Status]]="Delivered",P640-O640,"")</f>
        <v>11</v>
      </c>
      <c r="R640" t="str" cm="1">
        <f t="array" ref="R640">_xlfn.XLOOKUP(Orders[[#This Row],[employeeID]],Employees[[#All],[employeeID]],Employees[[#All],[employeeName]],,0)</f>
        <v>Nancy Davolio</v>
      </c>
      <c r="S640" t="str" cm="1">
        <f t="array" ref="S640">_xlfn.XLOOKUP(Orders[[#This Row],[customerID]],Customers[[#All],[customerID]],Customers[[#All],[companyName]],,0)</f>
        <v>Hanari Carnes</v>
      </c>
      <c r="T640" t="str" cm="1">
        <f t="array" ref="T640">_xlfn.XLOOKUP(Orders[[#This Row],[shipperID]],Shippers[[#All],[shipperID]],Shippers[[#All],[companyName]],,0)</f>
        <v>Speedy Express</v>
      </c>
      <c r="U640" t="str">
        <f>IF(ISBLANK(Orders[[#This Row],[shippedDate]]),"Pending","Delivered")</f>
        <v>Delivered</v>
      </c>
    </row>
    <row r="641" spans="1:21" x14ac:dyDescent="0.25">
      <c r="A641">
        <v>10887</v>
      </c>
      <c r="B641" t="s">
        <v>68</v>
      </c>
      <c r="C641">
        <v>8</v>
      </c>
      <c r="D641" s="1">
        <v>42048</v>
      </c>
      <c r="E641" s="1">
        <v>42076</v>
      </c>
      <c r="F641" s="1">
        <v>42051</v>
      </c>
      <c r="G641">
        <v>3</v>
      </c>
      <c r="H641">
        <v>1.25</v>
      </c>
      <c r="I641">
        <f>SUMIFS(order_details!$G$1:$G$2156,order_details!$A$1:$A$2156,orders!A641)</f>
        <v>70</v>
      </c>
      <c r="J641">
        <f t="shared" si="36"/>
        <v>71.25</v>
      </c>
      <c r="K641" t="str">
        <f t="shared" si="37"/>
        <v>Feb</v>
      </c>
      <c r="L641" t="str">
        <f t="shared" si="38"/>
        <v>Fri</v>
      </c>
      <c r="M641" t="str">
        <f>IF(Orders[[#This Row],[Shipping Status]]="Delivered",TEXT(F641,"mmm"),"")</f>
        <v>Feb</v>
      </c>
      <c r="N641" t="str">
        <f>IF(Orders[[#This Row],[Shipping Status]]="Delivered",TEXT(F641,"ddd"),"")</f>
        <v>Mon</v>
      </c>
      <c r="O641" s="8">
        <f>IF(Orders[[#This Row],[Shipping Status]]="Delivered",DATEDIF(D641,F641,"d"),"")</f>
        <v>3</v>
      </c>
      <c r="P641" s="8">
        <f t="shared" si="39"/>
        <v>28</v>
      </c>
      <c r="Q641" s="8">
        <f>IF(Orders[[#This Row],[Shipping Status]]="Delivered",P641-O641,"")</f>
        <v>25</v>
      </c>
      <c r="R641" t="str" cm="1">
        <f t="array" ref="R641">_xlfn.XLOOKUP(Orders[[#This Row],[employeeID]],Employees[[#All],[employeeID]],Employees[[#All],[employeeName]],,0)</f>
        <v>Laura Callahan</v>
      </c>
      <c r="S641" t="str" cm="1">
        <f t="array" ref="S641">_xlfn.XLOOKUP(Orders[[#This Row],[customerID]],Customers[[#All],[customerID]],Customers[[#All],[companyName]],,0)</f>
        <v>Galería del gastrónomo</v>
      </c>
      <c r="T641" t="str" cm="1">
        <f t="array" ref="T641">_xlfn.XLOOKUP(Orders[[#This Row],[shipperID]],Shippers[[#All],[shipperID]],Shippers[[#All],[companyName]],,0)</f>
        <v>Federal Shipping</v>
      </c>
      <c r="U641" t="str">
        <f>IF(ISBLANK(Orders[[#This Row],[shippedDate]]),"Pending","Delivered")</f>
        <v>Delivered</v>
      </c>
    </row>
    <row r="642" spans="1:21" x14ac:dyDescent="0.25">
      <c r="A642">
        <v>10888</v>
      </c>
      <c r="B642" t="s">
        <v>44</v>
      </c>
      <c r="C642">
        <v>1</v>
      </c>
      <c r="D642" s="1">
        <v>42051</v>
      </c>
      <c r="E642" s="1">
        <v>42079</v>
      </c>
      <c r="F642" s="1">
        <v>42058</v>
      </c>
      <c r="G642">
        <v>2</v>
      </c>
      <c r="H642">
        <v>51.87</v>
      </c>
      <c r="I642">
        <f>SUMIFS(order_details!$G$1:$G$2156,order_details!$A$1:$A$2156,orders!A642)</f>
        <v>605</v>
      </c>
      <c r="J642">
        <f t="shared" si="36"/>
        <v>656.87</v>
      </c>
      <c r="K642" t="str">
        <f t="shared" si="37"/>
        <v>Feb</v>
      </c>
      <c r="L642" t="str">
        <f t="shared" si="38"/>
        <v>Mon</v>
      </c>
      <c r="M642" t="str">
        <f>IF(Orders[[#This Row],[Shipping Status]]="Delivered",TEXT(F642,"mmm"),"")</f>
        <v>Feb</v>
      </c>
      <c r="N642" t="str">
        <f>IF(Orders[[#This Row],[Shipping Status]]="Delivered",TEXT(F642,"ddd"),"")</f>
        <v>Mon</v>
      </c>
      <c r="O642" s="8">
        <f>IF(Orders[[#This Row],[Shipping Status]]="Delivered",DATEDIF(D642,F642,"d"),"")</f>
        <v>7</v>
      </c>
      <c r="P642" s="8">
        <f t="shared" si="39"/>
        <v>28</v>
      </c>
      <c r="Q642" s="8">
        <f>IF(Orders[[#This Row],[Shipping Status]]="Delivered",P642-O642,"")</f>
        <v>21</v>
      </c>
      <c r="R642" t="str" cm="1">
        <f t="array" ref="R642">_xlfn.XLOOKUP(Orders[[#This Row],[employeeID]],Employees[[#All],[employeeID]],Employees[[#All],[employeeName]],,0)</f>
        <v>Nancy Davolio</v>
      </c>
      <c r="S642" t="str" cm="1">
        <f t="array" ref="S642">_xlfn.XLOOKUP(Orders[[#This Row],[customerID]],Customers[[#All],[customerID]],Customers[[#All],[companyName]],,0)</f>
        <v>Godos Cocina Típica</v>
      </c>
      <c r="T642" t="str" cm="1">
        <f t="array" ref="T642">_xlfn.XLOOKUP(Orders[[#This Row],[shipperID]],Shippers[[#All],[shipperID]],Shippers[[#All],[companyName]],,0)</f>
        <v>United Package</v>
      </c>
      <c r="U642" t="str">
        <f>IF(ISBLANK(Orders[[#This Row],[shippedDate]]),"Pending","Delivered")</f>
        <v>Delivered</v>
      </c>
    </row>
    <row r="643" spans="1:21" x14ac:dyDescent="0.25">
      <c r="A643">
        <v>10889</v>
      </c>
      <c r="B643" t="s">
        <v>21</v>
      </c>
      <c r="C643">
        <v>9</v>
      </c>
      <c r="D643" s="1">
        <v>42051</v>
      </c>
      <c r="E643" s="1">
        <v>42079</v>
      </c>
      <c r="F643" s="1">
        <v>42058</v>
      </c>
      <c r="G643">
        <v>3</v>
      </c>
      <c r="H643">
        <v>280.61</v>
      </c>
      <c r="I643">
        <f>SUMIFS(order_details!$G$1:$G$2156,order_details!$A$1:$A$2156,orders!A643)</f>
        <v>11380</v>
      </c>
      <c r="J643">
        <f t="shared" ref="J643:J706" si="40">I643+H643</f>
        <v>11660.61</v>
      </c>
      <c r="K643" t="str">
        <f t="shared" ref="K643:K706" si="41">TEXT(D643,"mmm")</f>
        <v>Feb</v>
      </c>
      <c r="L643" t="str">
        <f t="shared" ref="L643:L706" si="42">TEXT(D643,"ddd")</f>
        <v>Mon</v>
      </c>
      <c r="M643" t="str">
        <f>IF(Orders[[#This Row],[Shipping Status]]="Delivered",TEXT(F643,"mmm"),"")</f>
        <v>Feb</v>
      </c>
      <c r="N643" t="str">
        <f>IF(Orders[[#This Row],[Shipping Status]]="Delivered",TEXT(F643,"ddd"),"")</f>
        <v>Mon</v>
      </c>
      <c r="O643" s="8">
        <f>IF(Orders[[#This Row],[Shipping Status]]="Delivered",DATEDIF(D643,F643,"d"),"")</f>
        <v>7</v>
      </c>
      <c r="P643" s="8">
        <f t="shared" ref="P643:P706" si="43">DATEDIF(D643,E643,"d")</f>
        <v>28</v>
      </c>
      <c r="Q643" s="8">
        <f>IF(Orders[[#This Row],[Shipping Status]]="Delivered",P643-O643,"")</f>
        <v>21</v>
      </c>
      <c r="R643" t="str" cm="1">
        <f t="array" ref="R643">_xlfn.XLOOKUP(Orders[[#This Row],[employeeID]],Employees[[#All],[employeeID]],Employees[[#All],[employeeName]],,0)</f>
        <v>Anne Dodsworth</v>
      </c>
      <c r="S643" t="str" cm="1">
        <f t="array" ref="S643">_xlfn.XLOOKUP(Orders[[#This Row],[customerID]],Customers[[#All],[customerID]],Customers[[#All],[companyName]],,0)</f>
        <v>Rattlesnake Canyon Grocery</v>
      </c>
      <c r="T643" t="str" cm="1">
        <f t="array" ref="T643">_xlfn.XLOOKUP(Orders[[#This Row],[shipperID]],Shippers[[#All],[shipperID]],Shippers[[#All],[companyName]],,0)</f>
        <v>Federal Shipping</v>
      </c>
      <c r="U643" t="str">
        <f>IF(ISBLANK(Orders[[#This Row],[shippedDate]]),"Pending","Delivered")</f>
        <v>Delivered</v>
      </c>
    </row>
    <row r="644" spans="1:21" x14ac:dyDescent="0.25">
      <c r="A644">
        <v>10890</v>
      </c>
      <c r="B644" t="s">
        <v>49</v>
      </c>
      <c r="C644">
        <v>7</v>
      </c>
      <c r="D644" s="1">
        <v>42051</v>
      </c>
      <c r="E644" s="1">
        <v>42079</v>
      </c>
      <c r="F644" s="1">
        <v>42053</v>
      </c>
      <c r="G644">
        <v>1</v>
      </c>
      <c r="H644">
        <v>32.76</v>
      </c>
      <c r="I644">
        <f>SUMIFS(order_details!$G$1:$G$2156,order_details!$A$1:$A$2156,orders!A644)</f>
        <v>860.1</v>
      </c>
      <c r="J644">
        <f t="shared" si="40"/>
        <v>892.86</v>
      </c>
      <c r="K644" t="str">
        <f t="shared" si="41"/>
        <v>Feb</v>
      </c>
      <c r="L644" t="str">
        <f t="shared" si="42"/>
        <v>Mon</v>
      </c>
      <c r="M644" t="str">
        <f>IF(Orders[[#This Row],[Shipping Status]]="Delivered",TEXT(F644,"mmm"),"")</f>
        <v>Feb</v>
      </c>
      <c r="N644" t="str">
        <f>IF(Orders[[#This Row],[Shipping Status]]="Delivered",TEXT(F644,"ddd"),"")</f>
        <v>Wed</v>
      </c>
      <c r="O644" s="8">
        <f>IF(Orders[[#This Row],[Shipping Status]]="Delivered",DATEDIF(D644,F644,"d"),"")</f>
        <v>2</v>
      </c>
      <c r="P644" s="8">
        <f t="shared" si="43"/>
        <v>28</v>
      </c>
      <c r="Q644" s="8">
        <f>IF(Orders[[#This Row],[Shipping Status]]="Delivered",P644-O644,"")</f>
        <v>26</v>
      </c>
      <c r="R644" t="str" cm="1">
        <f t="array" ref="R644">_xlfn.XLOOKUP(Orders[[#This Row],[employeeID]],Employees[[#All],[employeeID]],Employees[[#All],[employeeName]],,0)</f>
        <v>Robert King</v>
      </c>
      <c r="S644" t="str" cm="1">
        <f t="array" ref="S644">_xlfn.XLOOKUP(Orders[[#This Row],[customerID]],Customers[[#All],[customerID]],Customers[[#All],[companyName]],,0)</f>
        <v>Du monde entier</v>
      </c>
      <c r="T644" t="str" cm="1">
        <f t="array" ref="T644">_xlfn.XLOOKUP(Orders[[#This Row],[shipperID]],Shippers[[#All],[shipperID]],Shippers[[#All],[companyName]],,0)</f>
        <v>Speedy Express</v>
      </c>
      <c r="U644" t="str">
        <f>IF(ISBLANK(Orders[[#This Row],[shippedDate]]),"Pending","Delivered")</f>
        <v>Delivered</v>
      </c>
    </row>
    <row r="645" spans="1:21" x14ac:dyDescent="0.25">
      <c r="A645">
        <v>10891</v>
      </c>
      <c r="B645" t="s">
        <v>34</v>
      </c>
      <c r="C645">
        <v>7</v>
      </c>
      <c r="D645" s="1">
        <v>42052</v>
      </c>
      <c r="E645" s="1">
        <v>42080</v>
      </c>
      <c r="F645" s="1">
        <v>42054</v>
      </c>
      <c r="G645">
        <v>2</v>
      </c>
      <c r="H645">
        <v>20.37</v>
      </c>
      <c r="I645">
        <f>SUMIFS(order_details!$G$1:$G$2156,order_details!$A$1:$A$2156,orders!A645)</f>
        <v>368.9325</v>
      </c>
      <c r="J645">
        <f t="shared" si="40"/>
        <v>389.30250000000001</v>
      </c>
      <c r="K645" t="str">
        <f t="shared" si="41"/>
        <v>Feb</v>
      </c>
      <c r="L645" t="str">
        <f t="shared" si="42"/>
        <v>Tue</v>
      </c>
      <c r="M645" t="str">
        <f>IF(Orders[[#This Row],[Shipping Status]]="Delivered",TEXT(F645,"mmm"),"")</f>
        <v>Feb</v>
      </c>
      <c r="N645" t="str">
        <f>IF(Orders[[#This Row],[Shipping Status]]="Delivered",TEXT(F645,"ddd"),"")</f>
        <v>Thu</v>
      </c>
      <c r="O645" s="8">
        <f>IF(Orders[[#This Row],[Shipping Status]]="Delivered",DATEDIF(D645,F645,"d"),"")</f>
        <v>2</v>
      </c>
      <c r="P645" s="8">
        <f t="shared" si="43"/>
        <v>28</v>
      </c>
      <c r="Q645" s="8">
        <f>IF(Orders[[#This Row],[Shipping Status]]="Delivered",P645-O645,"")</f>
        <v>26</v>
      </c>
      <c r="R645" t="str" cm="1">
        <f t="array" ref="R645">_xlfn.XLOOKUP(Orders[[#This Row],[employeeID]],Employees[[#All],[employeeID]],Employees[[#All],[employeeName]],,0)</f>
        <v>Robert King</v>
      </c>
      <c r="S645" t="str" cm="1">
        <f t="array" ref="S645">_xlfn.XLOOKUP(Orders[[#This Row],[customerID]],Customers[[#All],[customerID]],Customers[[#All],[companyName]],,0)</f>
        <v>Lehmanns Marktstand</v>
      </c>
      <c r="T645" t="str" cm="1">
        <f t="array" ref="T645">_xlfn.XLOOKUP(Orders[[#This Row],[shipperID]],Shippers[[#All],[shipperID]],Shippers[[#All],[companyName]],,0)</f>
        <v>United Package</v>
      </c>
      <c r="U645" t="str">
        <f>IF(ISBLANK(Orders[[#This Row],[shippedDate]]),"Pending","Delivered")</f>
        <v>Delivered</v>
      </c>
    </row>
    <row r="646" spans="1:21" x14ac:dyDescent="0.25">
      <c r="A646">
        <v>10892</v>
      </c>
      <c r="B646" t="s">
        <v>88</v>
      </c>
      <c r="C646">
        <v>4</v>
      </c>
      <c r="D646" s="1">
        <v>42052</v>
      </c>
      <c r="E646" s="1">
        <v>42080</v>
      </c>
      <c r="F646" s="1">
        <v>42054</v>
      </c>
      <c r="G646">
        <v>2</v>
      </c>
      <c r="H646">
        <v>120.27</v>
      </c>
      <c r="I646">
        <f>SUMIFS(order_details!$G$1:$G$2156,order_details!$A$1:$A$2156,orders!A646)</f>
        <v>2090</v>
      </c>
      <c r="J646">
        <f t="shared" si="40"/>
        <v>2210.27</v>
      </c>
      <c r="K646" t="str">
        <f t="shared" si="41"/>
        <v>Feb</v>
      </c>
      <c r="L646" t="str">
        <f t="shared" si="42"/>
        <v>Tue</v>
      </c>
      <c r="M646" t="str">
        <f>IF(Orders[[#This Row],[Shipping Status]]="Delivered",TEXT(F646,"mmm"),"")</f>
        <v>Feb</v>
      </c>
      <c r="N646" t="str">
        <f>IF(Orders[[#This Row],[Shipping Status]]="Delivered",TEXT(F646,"ddd"),"")</f>
        <v>Thu</v>
      </c>
      <c r="O646" s="8">
        <f>IF(Orders[[#This Row],[Shipping Status]]="Delivered",DATEDIF(D646,F646,"d"),"")</f>
        <v>2</v>
      </c>
      <c r="P646" s="8">
        <f t="shared" si="43"/>
        <v>28</v>
      </c>
      <c r="Q646" s="8">
        <f>IF(Orders[[#This Row],[Shipping Status]]="Delivered",P646-O646,"")</f>
        <v>26</v>
      </c>
      <c r="R646" t="str" cm="1">
        <f t="array" ref="R646">_xlfn.XLOOKUP(Orders[[#This Row],[employeeID]],Employees[[#All],[employeeID]],Employees[[#All],[employeeName]],,0)</f>
        <v>Margaret Peacock</v>
      </c>
      <c r="S646" t="str" cm="1">
        <f t="array" ref="S646">_xlfn.XLOOKUP(Orders[[#This Row],[customerID]],Customers[[#All],[customerID]],Customers[[#All],[companyName]],,0)</f>
        <v>Maison Dewey</v>
      </c>
      <c r="T646" t="str" cm="1">
        <f t="array" ref="T646">_xlfn.XLOOKUP(Orders[[#This Row],[shipperID]],Shippers[[#All],[shipperID]],Shippers[[#All],[companyName]],,0)</f>
        <v>United Package</v>
      </c>
      <c r="U646" t="str">
        <f>IF(ISBLANK(Orders[[#This Row],[shippedDate]]),"Pending","Delivered")</f>
        <v>Delivered</v>
      </c>
    </row>
    <row r="647" spans="1:21" x14ac:dyDescent="0.25">
      <c r="A647">
        <v>10893</v>
      </c>
      <c r="B647" t="s">
        <v>52</v>
      </c>
      <c r="C647">
        <v>9</v>
      </c>
      <c r="D647" s="1">
        <v>42053</v>
      </c>
      <c r="E647" s="1">
        <v>42081</v>
      </c>
      <c r="F647" s="1">
        <v>42055</v>
      </c>
      <c r="G647">
        <v>2</v>
      </c>
      <c r="H647">
        <v>77.78</v>
      </c>
      <c r="I647">
        <f>SUMIFS(order_details!$G$1:$G$2156,order_details!$A$1:$A$2156,orders!A647)</f>
        <v>5502.11</v>
      </c>
      <c r="J647">
        <f t="shared" si="40"/>
        <v>5579.8899999999994</v>
      </c>
      <c r="K647" t="str">
        <f t="shared" si="41"/>
        <v>Feb</v>
      </c>
      <c r="L647" t="str">
        <f t="shared" si="42"/>
        <v>Wed</v>
      </c>
      <c r="M647" t="str">
        <f>IF(Orders[[#This Row],[Shipping Status]]="Delivered",TEXT(F647,"mmm"),"")</f>
        <v>Feb</v>
      </c>
      <c r="N647" t="str">
        <f>IF(Orders[[#This Row],[Shipping Status]]="Delivered",TEXT(F647,"ddd"),"")</f>
        <v>Fri</v>
      </c>
      <c r="O647" s="8">
        <f>IF(Orders[[#This Row],[Shipping Status]]="Delivered",DATEDIF(D647,F647,"d"),"")</f>
        <v>2</v>
      </c>
      <c r="P647" s="8">
        <f t="shared" si="43"/>
        <v>28</v>
      </c>
      <c r="Q647" s="8">
        <f>IF(Orders[[#This Row],[Shipping Status]]="Delivered",P647-O647,"")</f>
        <v>26</v>
      </c>
      <c r="R647" t="str" cm="1">
        <f t="array" ref="R647">_xlfn.XLOOKUP(Orders[[#This Row],[employeeID]],Employees[[#All],[employeeID]],Employees[[#All],[employeeName]],,0)</f>
        <v>Anne Dodsworth</v>
      </c>
      <c r="S647" t="str" cm="1">
        <f t="array" ref="S647">_xlfn.XLOOKUP(Orders[[#This Row],[customerID]],Customers[[#All],[customerID]],Customers[[#All],[companyName]],,0)</f>
        <v>Königlich Essen</v>
      </c>
      <c r="T647" t="str" cm="1">
        <f t="array" ref="T647">_xlfn.XLOOKUP(Orders[[#This Row],[shipperID]],Shippers[[#All],[shipperID]],Shippers[[#All],[companyName]],,0)</f>
        <v>United Package</v>
      </c>
      <c r="U647" t="str">
        <f>IF(ISBLANK(Orders[[#This Row],[shippedDate]]),"Pending","Delivered")</f>
        <v>Delivered</v>
      </c>
    </row>
    <row r="648" spans="1:21" x14ac:dyDescent="0.25">
      <c r="A648">
        <v>10894</v>
      </c>
      <c r="B648" t="s">
        <v>53</v>
      </c>
      <c r="C648">
        <v>1</v>
      </c>
      <c r="D648" s="1">
        <v>42053</v>
      </c>
      <c r="E648" s="1">
        <v>42081</v>
      </c>
      <c r="F648" s="1">
        <v>42055</v>
      </c>
      <c r="G648">
        <v>1</v>
      </c>
      <c r="H648">
        <v>116.13</v>
      </c>
      <c r="I648">
        <f>SUMIFS(order_details!$G$1:$G$2156,order_details!$A$1:$A$2156,orders!A648)</f>
        <v>2753.1</v>
      </c>
      <c r="J648">
        <f t="shared" si="40"/>
        <v>2869.23</v>
      </c>
      <c r="K648" t="str">
        <f t="shared" si="41"/>
        <v>Feb</v>
      </c>
      <c r="L648" t="str">
        <f t="shared" si="42"/>
        <v>Wed</v>
      </c>
      <c r="M648" t="str">
        <f>IF(Orders[[#This Row],[Shipping Status]]="Delivered",TEXT(F648,"mmm"),"")</f>
        <v>Feb</v>
      </c>
      <c r="N648" t="str">
        <f>IF(Orders[[#This Row],[Shipping Status]]="Delivered",TEXT(F648,"ddd"),"")</f>
        <v>Fri</v>
      </c>
      <c r="O648" s="8">
        <f>IF(Orders[[#This Row],[Shipping Status]]="Delivered",DATEDIF(D648,F648,"d"),"")</f>
        <v>2</v>
      </c>
      <c r="P648" s="8">
        <f t="shared" si="43"/>
        <v>28</v>
      </c>
      <c r="Q648" s="8">
        <f>IF(Orders[[#This Row],[Shipping Status]]="Delivered",P648-O648,"")</f>
        <v>26</v>
      </c>
      <c r="R648" t="str" cm="1">
        <f t="array" ref="R648">_xlfn.XLOOKUP(Orders[[#This Row],[employeeID]],Employees[[#All],[employeeID]],Employees[[#All],[employeeName]],,0)</f>
        <v>Nancy Davolio</v>
      </c>
      <c r="S648" t="str" cm="1">
        <f t="array" ref="S648">_xlfn.XLOOKUP(Orders[[#This Row],[customerID]],Customers[[#All],[customerID]],Customers[[#All],[companyName]],,0)</f>
        <v>Save-a-lot Markets</v>
      </c>
      <c r="T648" t="str" cm="1">
        <f t="array" ref="T648">_xlfn.XLOOKUP(Orders[[#This Row],[shipperID]],Shippers[[#All],[shipperID]],Shippers[[#All],[companyName]],,0)</f>
        <v>Speedy Express</v>
      </c>
      <c r="U648" t="str">
        <f>IF(ISBLANK(Orders[[#This Row],[shippedDate]]),"Pending","Delivered")</f>
        <v>Delivered</v>
      </c>
    </row>
    <row r="649" spans="1:21" x14ac:dyDescent="0.25">
      <c r="A649">
        <v>10895</v>
      </c>
      <c r="B649" t="s">
        <v>17</v>
      </c>
      <c r="C649">
        <v>3</v>
      </c>
      <c r="D649" s="1">
        <v>42053</v>
      </c>
      <c r="E649" s="1">
        <v>42081</v>
      </c>
      <c r="F649" s="1">
        <v>42058</v>
      </c>
      <c r="G649">
        <v>1</v>
      </c>
      <c r="H649">
        <v>162.75</v>
      </c>
      <c r="I649">
        <f>SUMIFS(order_details!$G$1:$G$2156,order_details!$A$1:$A$2156,orders!A649)</f>
        <v>6379.4</v>
      </c>
      <c r="J649">
        <f t="shared" si="40"/>
        <v>6542.15</v>
      </c>
      <c r="K649" t="str">
        <f t="shared" si="41"/>
        <v>Feb</v>
      </c>
      <c r="L649" t="str">
        <f t="shared" si="42"/>
        <v>Wed</v>
      </c>
      <c r="M649" t="str">
        <f>IF(Orders[[#This Row],[Shipping Status]]="Delivered",TEXT(F649,"mmm"),"")</f>
        <v>Feb</v>
      </c>
      <c r="N649" t="str">
        <f>IF(Orders[[#This Row],[Shipping Status]]="Delivered",TEXT(F649,"ddd"),"")</f>
        <v>Mon</v>
      </c>
      <c r="O649" s="8">
        <f>IF(Orders[[#This Row],[Shipping Status]]="Delivered",DATEDIF(D649,F649,"d"),"")</f>
        <v>5</v>
      </c>
      <c r="P649" s="8">
        <f t="shared" si="43"/>
        <v>28</v>
      </c>
      <c r="Q649" s="8">
        <f>IF(Orders[[#This Row],[Shipping Status]]="Delivered",P649-O649,"")</f>
        <v>23</v>
      </c>
      <c r="R649" t="str" cm="1">
        <f t="array" ref="R649">_xlfn.XLOOKUP(Orders[[#This Row],[employeeID]],Employees[[#All],[employeeID]],Employees[[#All],[employeeName]],,0)</f>
        <v>Janet Leverling</v>
      </c>
      <c r="S649" t="str" cm="1">
        <f t="array" ref="S649">_xlfn.XLOOKUP(Orders[[#This Row],[customerID]],Customers[[#All],[customerID]],Customers[[#All],[companyName]],,0)</f>
        <v>Ernst Handel</v>
      </c>
      <c r="T649" t="str" cm="1">
        <f t="array" ref="T649">_xlfn.XLOOKUP(Orders[[#This Row],[shipperID]],Shippers[[#All],[shipperID]],Shippers[[#All],[companyName]],,0)</f>
        <v>Speedy Express</v>
      </c>
      <c r="U649" t="str">
        <f>IF(ISBLANK(Orders[[#This Row],[shippedDate]]),"Pending","Delivered")</f>
        <v>Delivered</v>
      </c>
    </row>
    <row r="650" spans="1:21" x14ac:dyDescent="0.25">
      <c r="A650">
        <v>10896</v>
      </c>
      <c r="B650" t="s">
        <v>88</v>
      </c>
      <c r="C650">
        <v>7</v>
      </c>
      <c r="D650" s="1">
        <v>42054</v>
      </c>
      <c r="E650" s="1">
        <v>42082</v>
      </c>
      <c r="F650" s="1">
        <v>42062</v>
      </c>
      <c r="G650">
        <v>3</v>
      </c>
      <c r="H650">
        <v>32.450000000000003</v>
      </c>
      <c r="I650">
        <f>SUMIFS(order_details!$G$1:$G$2156,order_details!$A$1:$A$2156,orders!A650)</f>
        <v>750.5</v>
      </c>
      <c r="J650">
        <f t="shared" si="40"/>
        <v>782.95</v>
      </c>
      <c r="K650" t="str">
        <f t="shared" si="41"/>
        <v>Feb</v>
      </c>
      <c r="L650" t="str">
        <f t="shared" si="42"/>
        <v>Thu</v>
      </c>
      <c r="M650" t="str">
        <f>IF(Orders[[#This Row],[Shipping Status]]="Delivered",TEXT(F650,"mmm"),"")</f>
        <v>Feb</v>
      </c>
      <c r="N650" t="str">
        <f>IF(Orders[[#This Row],[Shipping Status]]="Delivered",TEXT(F650,"ddd"),"")</f>
        <v>Fri</v>
      </c>
      <c r="O650" s="8">
        <f>IF(Orders[[#This Row],[Shipping Status]]="Delivered",DATEDIF(D650,F650,"d"),"")</f>
        <v>8</v>
      </c>
      <c r="P650" s="8">
        <f t="shared" si="43"/>
        <v>28</v>
      </c>
      <c r="Q650" s="8">
        <f>IF(Orders[[#This Row],[Shipping Status]]="Delivered",P650-O650,"")</f>
        <v>20</v>
      </c>
      <c r="R650" t="str" cm="1">
        <f t="array" ref="R650">_xlfn.XLOOKUP(Orders[[#This Row],[employeeID]],Employees[[#All],[employeeID]],Employees[[#All],[employeeName]],,0)</f>
        <v>Robert King</v>
      </c>
      <c r="S650" t="str" cm="1">
        <f t="array" ref="S650">_xlfn.XLOOKUP(Orders[[#This Row],[customerID]],Customers[[#All],[customerID]],Customers[[#All],[companyName]],,0)</f>
        <v>Maison Dewey</v>
      </c>
      <c r="T650" t="str" cm="1">
        <f t="array" ref="T650">_xlfn.XLOOKUP(Orders[[#This Row],[shipperID]],Shippers[[#All],[shipperID]],Shippers[[#All],[companyName]],,0)</f>
        <v>Federal Shipping</v>
      </c>
      <c r="U650" t="str">
        <f>IF(ISBLANK(Orders[[#This Row],[shippedDate]]),"Pending","Delivered")</f>
        <v>Delivered</v>
      </c>
    </row>
    <row r="651" spans="1:21" x14ac:dyDescent="0.25">
      <c r="A651">
        <v>10897</v>
      </c>
      <c r="B651" t="s">
        <v>42</v>
      </c>
      <c r="C651">
        <v>3</v>
      </c>
      <c r="D651" s="1">
        <v>42054</v>
      </c>
      <c r="E651" s="1">
        <v>42082</v>
      </c>
      <c r="F651" s="1">
        <v>42060</v>
      </c>
      <c r="G651">
        <v>2</v>
      </c>
      <c r="H651">
        <v>603.54</v>
      </c>
      <c r="I651">
        <f>SUMIFS(order_details!$G$1:$G$2156,order_details!$A$1:$A$2156,orders!A651)</f>
        <v>10835.240000000002</v>
      </c>
      <c r="J651">
        <f t="shared" si="40"/>
        <v>11438.780000000002</v>
      </c>
      <c r="K651" t="str">
        <f t="shared" si="41"/>
        <v>Feb</v>
      </c>
      <c r="L651" t="str">
        <f t="shared" si="42"/>
        <v>Thu</v>
      </c>
      <c r="M651" t="str">
        <f>IF(Orders[[#This Row],[Shipping Status]]="Delivered",TEXT(F651,"mmm"),"")</f>
        <v>Feb</v>
      </c>
      <c r="N651" t="str">
        <f>IF(Orders[[#This Row],[Shipping Status]]="Delivered",TEXT(F651,"ddd"),"")</f>
        <v>Wed</v>
      </c>
      <c r="O651" s="8">
        <f>IF(Orders[[#This Row],[Shipping Status]]="Delivered",DATEDIF(D651,F651,"d"),"")</f>
        <v>6</v>
      </c>
      <c r="P651" s="8">
        <f t="shared" si="43"/>
        <v>28</v>
      </c>
      <c r="Q651" s="8">
        <f>IF(Orders[[#This Row],[Shipping Status]]="Delivered",P651-O651,"")</f>
        <v>22</v>
      </c>
      <c r="R651" t="str" cm="1">
        <f t="array" ref="R651">_xlfn.XLOOKUP(Orders[[#This Row],[employeeID]],Employees[[#All],[employeeID]],Employees[[#All],[employeeName]],,0)</f>
        <v>Janet Leverling</v>
      </c>
      <c r="S651" t="str" cm="1">
        <f t="array" ref="S651">_xlfn.XLOOKUP(Orders[[#This Row],[customerID]],Customers[[#All],[customerID]],Customers[[#All],[companyName]],,0)</f>
        <v>Hungry Owl All-Night Grocers</v>
      </c>
      <c r="T651" t="str" cm="1">
        <f t="array" ref="T651">_xlfn.XLOOKUP(Orders[[#This Row],[shipperID]],Shippers[[#All],[shipperID]],Shippers[[#All],[companyName]],,0)</f>
        <v>United Package</v>
      </c>
      <c r="U651" t="str">
        <f>IF(ISBLANK(Orders[[#This Row],[shippedDate]]),"Pending","Delivered")</f>
        <v>Delivered</v>
      </c>
    </row>
    <row r="652" spans="1:21" x14ac:dyDescent="0.25">
      <c r="A652">
        <v>10898</v>
      </c>
      <c r="B652" t="s">
        <v>77</v>
      </c>
      <c r="C652">
        <v>4</v>
      </c>
      <c r="D652" s="1">
        <v>42055</v>
      </c>
      <c r="E652" s="1">
        <v>42083</v>
      </c>
      <c r="F652" s="1">
        <v>42069</v>
      </c>
      <c r="G652">
        <v>2</v>
      </c>
      <c r="H652">
        <v>1.27</v>
      </c>
      <c r="I652">
        <f>SUMIFS(order_details!$G$1:$G$2156,order_details!$A$1:$A$2156,orders!A652)</f>
        <v>30</v>
      </c>
      <c r="J652">
        <f t="shared" si="40"/>
        <v>31.27</v>
      </c>
      <c r="K652" t="str">
        <f t="shared" si="41"/>
        <v>Feb</v>
      </c>
      <c r="L652" t="str">
        <f t="shared" si="42"/>
        <v>Fri</v>
      </c>
      <c r="M652" t="str">
        <f>IF(Orders[[#This Row],[Shipping Status]]="Delivered",TEXT(F652,"mmm"),"")</f>
        <v>Mar</v>
      </c>
      <c r="N652" t="str">
        <f>IF(Orders[[#This Row],[Shipping Status]]="Delivered",TEXT(F652,"ddd"),"")</f>
        <v>Fri</v>
      </c>
      <c r="O652" s="8">
        <f>IF(Orders[[#This Row],[Shipping Status]]="Delivered",DATEDIF(D652,F652,"d"),"")</f>
        <v>14</v>
      </c>
      <c r="P652" s="8">
        <f t="shared" si="43"/>
        <v>28</v>
      </c>
      <c r="Q652" s="8">
        <f>IF(Orders[[#This Row],[Shipping Status]]="Delivered",P652-O652,"")</f>
        <v>14</v>
      </c>
      <c r="R652" t="str" cm="1">
        <f t="array" ref="R652">_xlfn.XLOOKUP(Orders[[#This Row],[employeeID]],Employees[[#All],[employeeID]],Employees[[#All],[employeeName]],,0)</f>
        <v>Margaret Peacock</v>
      </c>
      <c r="S652" t="str" cm="1">
        <f t="array" ref="S652">_xlfn.XLOOKUP(Orders[[#This Row],[customerID]],Customers[[#All],[customerID]],Customers[[#All],[companyName]],,0)</f>
        <v>Océano Atlántico Ltda.</v>
      </c>
      <c r="T652" t="str" cm="1">
        <f t="array" ref="T652">_xlfn.XLOOKUP(Orders[[#This Row],[shipperID]],Shippers[[#All],[shipperID]],Shippers[[#All],[companyName]],,0)</f>
        <v>United Package</v>
      </c>
      <c r="U652" t="str">
        <f>IF(ISBLANK(Orders[[#This Row],[shippedDate]]),"Pending","Delivered")</f>
        <v>Delivered</v>
      </c>
    </row>
    <row r="653" spans="1:21" x14ac:dyDescent="0.25">
      <c r="A653">
        <v>10899</v>
      </c>
      <c r="B653" t="s">
        <v>36</v>
      </c>
      <c r="C653">
        <v>5</v>
      </c>
      <c r="D653" s="1">
        <v>42055</v>
      </c>
      <c r="E653" s="1">
        <v>42083</v>
      </c>
      <c r="F653" s="1">
        <v>42061</v>
      </c>
      <c r="G653">
        <v>3</v>
      </c>
      <c r="H653">
        <v>1.21</v>
      </c>
      <c r="I653">
        <f>SUMIFS(order_details!$G$1:$G$2156,order_details!$A$1:$A$2156,orders!A653)</f>
        <v>122.39999999999999</v>
      </c>
      <c r="J653">
        <f t="shared" si="40"/>
        <v>123.60999999999999</v>
      </c>
      <c r="K653" t="str">
        <f t="shared" si="41"/>
        <v>Feb</v>
      </c>
      <c r="L653" t="str">
        <f t="shared" si="42"/>
        <v>Fri</v>
      </c>
      <c r="M653" t="str">
        <f>IF(Orders[[#This Row],[Shipping Status]]="Delivered",TEXT(F653,"mmm"),"")</f>
        <v>Feb</v>
      </c>
      <c r="N653" t="str">
        <f>IF(Orders[[#This Row],[Shipping Status]]="Delivered",TEXT(F653,"ddd"),"")</f>
        <v>Thu</v>
      </c>
      <c r="O653" s="8">
        <f>IF(Orders[[#This Row],[Shipping Status]]="Delivered",DATEDIF(D653,F653,"d"),"")</f>
        <v>6</v>
      </c>
      <c r="P653" s="8">
        <f t="shared" si="43"/>
        <v>28</v>
      </c>
      <c r="Q653" s="8">
        <f>IF(Orders[[#This Row],[Shipping Status]]="Delivered",P653-O653,"")</f>
        <v>22</v>
      </c>
      <c r="R653" t="str" cm="1">
        <f t="array" ref="R653">_xlfn.XLOOKUP(Orders[[#This Row],[employeeID]],Employees[[#All],[employeeID]],Employees[[#All],[employeeName]],,0)</f>
        <v>Steven Buchanan</v>
      </c>
      <c r="S653" t="str" cm="1">
        <f t="array" ref="S653">_xlfn.XLOOKUP(Orders[[#This Row],[customerID]],Customers[[#All],[customerID]],Customers[[#All],[companyName]],,0)</f>
        <v>LILA-Supermercado</v>
      </c>
      <c r="T653" t="str" cm="1">
        <f t="array" ref="T653">_xlfn.XLOOKUP(Orders[[#This Row],[shipperID]],Shippers[[#All],[shipperID]],Shippers[[#All],[companyName]],,0)</f>
        <v>Federal Shipping</v>
      </c>
      <c r="U653" t="str">
        <f>IF(ISBLANK(Orders[[#This Row],[shippedDate]]),"Pending","Delivered")</f>
        <v>Delivered</v>
      </c>
    </row>
    <row r="654" spans="1:21" x14ac:dyDescent="0.25">
      <c r="A654">
        <v>10900</v>
      </c>
      <c r="B654" t="s">
        <v>15</v>
      </c>
      <c r="C654">
        <v>1</v>
      </c>
      <c r="D654" s="1">
        <v>42055</v>
      </c>
      <c r="E654" s="1">
        <v>42083</v>
      </c>
      <c r="F654" s="1">
        <v>42067</v>
      </c>
      <c r="G654">
        <v>2</v>
      </c>
      <c r="H654">
        <v>1.66</v>
      </c>
      <c r="I654">
        <f>SUMIFS(order_details!$G$1:$G$2156,order_details!$A$1:$A$2156,orders!A654)</f>
        <v>33.75</v>
      </c>
      <c r="J654">
        <f t="shared" si="40"/>
        <v>35.409999999999997</v>
      </c>
      <c r="K654" t="str">
        <f t="shared" si="41"/>
        <v>Feb</v>
      </c>
      <c r="L654" t="str">
        <f t="shared" si="42"/>
        <v>Fri</v>
      </c>
      <c r="M654" t="str">
        <f>IF(Orders[[#This Row],[Shipping Status]]="Delivered",TEXT(F654,"mmm"),"")</f>
        <v>Mar</v>
      </c>
      <c r="N654" t="str">
        <f>IF(Orders[[#This Row],[Shipping Status]]="Delivered",TEXT(F654,"ddd"),"")</f>
        <v>Wed</v>
      </c>
      <c r="O654" s="8">
        <f>IF(Orders[[#This Row],[Shipping Status]]="Delivered",DATEDIF(D654,F654,"d"),"")</f>
        <v>12</v>
      </c>
      <c r="P654" s="8">
        <f t="shared" si="43"/>
        <v>28</v>
      </c>
      <c r="Q654" s="8">
        <f>IF(Orders[[#This Row],[Shipping Status]]="Delivered",P654-O654,"")</f>
        <v>16</v>
      </c>
      <c r="R654" t="str" cm="1">
        <f t="array" ref="R654">_xlfn.XLOOKUP(Orders[[#This Row],[employeeID]],Employees[[#All],[employeeID]],Employees[[#All],[employeeName]],,0)</f>
        <v>Nancy Davolio</v>
      </c>
      <c r="S654" t="str" cm="1">
        <f t="array" ref="S654">_xlfn.XLOOKUP(Orders[[#This Row],[customerID]],Customers[[#All],[customerID]],Customers[[#All],[companyName]],,0)</f>
        <v>Wellington Importadora</v>
      </c>
      <c r="T654" t="str" cm="1">
        <f t="array" ref="T654">_xlfn.XLOOKUP(Orders[[#This Row],[shipperID]],Shippers[[#All],[shipperID]],Shippers[[#All],[companyName]],,0)</f>
        <v>United Package</v>
      </c>
      <c r="U654" t="str">
        <f>IF(ISBLANK(Orders[[#This Row],[shippedDate]]),"Pending","Delivered")</f>
        <v>Delivered</v>
      </c>
    </row>
    <row r="655" spans="1:21" x14ac:dyDescent="0.25">
      <c r="A655">
        <v>10901</v>
      </c>
      <c r="B655" t="s">
        <v>16</v>
      </c>
      <c r="C655">
        <v>4</v>
      </c>
      <c r="D655" s="1">
        <v>42058</v>
      </c>
      <c r="E655" s="1">
        <v>42086</v>
      </c>
      <c r="F655" s="1">
        <v>42061</v>
      </c>
      <c r="G655">
        <v>1</v>
      </c>
      <c r="H655">
        <v>62.09</v>
      </c>
      <c r="I655">
        <f>SUMIFS(order_details!$G$1:$G$2156,order_details!$A$1:$A$2156,orders!A655)</f>
        <v>934.5</v>
      </c>
      <c r="J655">
        <f t="shared" si="40"/>
        <v>996.59</v>
      </c>
      <c r="K655" t="str">
        <f t="shared" si="41"/>
        <v>Feb</v>
      </c>
      <c r="L655" t="str">
        <f t="shared" si="42"/>
        <v>Mon</v>
      </c>
      <c r="M655" t="str">
        <f>IF(Orders[[#This Row],[Shipping Status]]="Delivered",TEXT(F655,"mmm"),"")</f>
        <v>Feb</v>
      </c>
      <c r="N655" t="str">
        <f>IF(Orders[[#This Row],[Shipping Status]]="Delivered",TEXT(F655,"ddd"),"")</f>
        <v>Thu</v>
      </c>
      <c r="O655" s="8">
        <f>IF(Orders[[#This Row],[Shipping Status]]="Delivered",DATEDIF(D655,F655,"d"),"")</f>
        <v>3</v>
      </c>
      <c r="P655" s="8">
        <f t="shared" si="43"/>
        <v>28</v>
      </c>
      <c r="Q655" s="8">
        <f>IF(Orders[[#This Row],[Shipping Status]]="Delivered",P655-O655,"")</f>
        <v>25</v>
      </c>
      <c r="R655" t="str" cm="1">
        <f t="array" ref="R655">_xlfn.XLOOKUP(Orders[[#This Row],[employeeID]],Employees[[#All],[employeeID]],Employees[[#All],[employeeName]],,0)</f>
        <v>Margaret Peacock</v>
      </c>
      <c r="S655" t="str" cm="1">
        <f t="array" ref="S655">_xlfn.XLOOKUP(Orders[[#This Row],[customerID]],Customers[[#All],[customerID]],Customers[[#All],[companyName]],,0)</f>
        <v>HILARION-Abastos</v>
      </c>
      <c r="T655" t="str" cm="1">
        <f t="array" ref="T655">_xlfn.XLOOKUP(Orders[[#This Row],[shipperID]],Shippers[[#All],[shipperID]],Shippers[[#All],[companyName]],,0)</f>
        <v>Speedy Express</v>
      </c>
      <c r="U655" t="str">
        <f>IF(ISBLANK(Orders[[#This Row],[shippedDate]]),"Pending","Delivered")</f>
        <v>Delivered</v>
      </c>
    </row>
    <row r="656" spans="1:21" x14ac:dyDescent="0.25">
      <c r="A656">
        <v>10902</v>
      </c>
      <c r="B656" t="s">
        <v>22</v>
      </c>
      <c r="C656">
        <v>1</v>
      </c>
      <c r="D656" s="1">
        <v>42058</v>
      </c>
      <c r="E656" s="1">
        <v>42086</v>
      </c>
      <c r="F656" s="1">
        <v>42066</v>
      </c>
      <c r="G656">
        <v>1</v>
      </c>
      <c r="H656">
        <v>44.15</v>
      </c>
      <c r="I656">
        <f>SUMIFS(order_details!$G$1:$G$2156,order_details!$A$1:$A$2156,orders!A656)</f>
        <v>863.43</v>
      </c>
      <c r="J656">
        <f t="shared" si="40"/>
        <v>907.57999999999993</v>
      </c>
      <c r="K656" t="str">
        <f t="shared" si="41"/>
        <v>Feb</v>
      </c>
      <c r="L656" t="str">
        <f t="shared" si="42"/>
        <v>Mon</v>
      </c>
      <c r="M656" t="str">
        <f>IF(Orders[[#This Row],[Shipping Status]]="Delivered",TEXT(F656,"mmm"),"")</f>
        <v>Mar</v>
      </c>
      <c r="N656" t="str">
        <f>IF(Orders[[#This Row],[Shipping Status]]="Delivered",TEXT(F656,"ddd"),"")</f>
        <v>Tue</v>
      </c>
      <c r="O656" s="8">
        <f>IF(Orders[[#This Row],[Shipping Status]]="Delivered",DATEDIF(D656,F656,"d"),"")</f>
        <v>8</v>
      </c>
      <c r="P656" s="8">
        <f t="shared" si="43"/>
        <v>28</v>
      </c>
      <c r="Q656" s="8">
        <f>IF(Orders[[#This Row],[Shipping Status]]="Delivered",P656-O656,"")</f>
        <v>20</v>
      </c>
      <c r="R656" t="str" cm="1">
        <f t="array" ref="R656">_xlfn.XLOOKUP(Orders[[#This Row],[employeeID]],Employees[[#All],[employeeID]],Employees[[#All],[employeeName]],,0)</f>
        <v>Nancy Davolio</v>
      </c>
      <c r="S656" t="str" cm="1">
        <f t="array" ref="S656">_xlfn.XLOOKUP(Orders[[#This Row],[customerID]],Customers[[#All],[customerID]],Customers[[#All],[companyName]],,0)</f>
        <v>Folk och fä HB</v>
      </c>
      <c r="T656" t="str" cm="1">
        <f t="array" ref="T656">_xlfn.XLOOKUP(Orders[[#This Row],[shipperID]],Shippers[[#All],[shipperID]],Shippers[[#All],[companyName]],,0)</f>
        <v>Speedy Express</v>
      </c>
      <c r="U656" t="str">
        <f>IF(ISBLANK(Orders[[#This Row],[shippedDate]]),"Pending","Delivered")</f>
        <v>Delivered</v>
      </c>
    </row>
    <row r="657" spans="1:21" x14ac:dyDescent="0.25">
      <c r="A657">
        <v>10903</v>
      </c>
      <c r="B657" t="s">
        <v>10</v>
      </c>
      <c r="C657">
        <v>3</v>
      </c>
      <c r="D657" s="1">
        <v>42059</v>
      </c>
      <c r="E657" s="1">
        <v>42087</v>
      </c>
      <c r="F657" s="1">
        <v>42067</v>
      </c>
      <c r="G657">
        <v>3</v>
      </c>
      <c r="H657">
        <v>36.71</v>
      </c>
      <c r="I657">
        <f>SUMIFS(order_details!$G$1:$G$2156,order_details!$A$1:$A$2156,orders!A657)</f>
        <v>932.05</v>
      </c>
      <c r="J657">
        <f t="shared" si="40"/>
        <v>968.76</v>
      </c>
      <c r="K657" t="str">
        <f t="shared" si="41"/>
        <v>Feb</v>
      </c>
      <c r="L657" t="str">
        <f t="shared" si="42"/>
        <v>Tue</v>
      </c>
      <c r="M657" t="str">
        <f>IF(Orders[[#This Row],[Shipping Status]]="Delivered",TEXT(F657,"mmm"),"")</f>
        <v>Mar</v>
      </c>
      <c r="N657" t="str">
        <f>IF(Orders[[#This Row],[Shipping Status]]="Delivered",TEXT(F657,"ddd"),"")</f>
        <v>Wed</v>
      </c>
      <c r="O657" s="8">
        <f>IF(Orders[[#This Row],[Shipping Status]]="Delivered",DATEDIF(D657,F657,"d"),"")</f>
        <v>8</v>
      </c>
      <c r="P657" s="8">
        <f t="shared" si="43"/>
        <v>28</v>
      </c>
      <c r="Q657" s="8">
        <f>IF(Orders[[#This Row],[Shipping Status]]="Delivered",P657-O657,"")</f>
        <v>20</v>
      </c>
      <c r="R657" t="str" cm="1">
        <f t="array" ref="R657">_xlfn.XLOOKUP(Orders[[#This Row],[employeeID]],Employees[[#All],[employeeID]],Employees[[#All],[employeeName]],,0)</f>
        <v>Janet Leverling</v>
      </c>
      <c r="S657" t="str" cm="1">
        <f t="array" ref="S657">_xlfn.XLOOKUP(Orders[[#This Row],[customerID]],Customers[[#All],[customerID]],Customers[[#All],[companyName]],,0)</f>
        <v>Hanari Carnes</v>
      </c>
      <c r="T657" t="str" cm="1">
        <f t="array" ref="T657">_xlfn.XLOOKUP(Orders[[#This Row],[shipperID]],Shippers[[#All],[shipperID]],Shippers[[#All],[companyName]],,0)</f>
        <v>Federal Shipping</v>
      </c>
      <c r="U657" t="str">
        <f>IF(ISBLANK(Orders[[#This Row],[shippedDate]]),"Pending","Delivered")</f>
        <v>Delivered</v>
      </c>
    </row>
    <row r="658" spans="1:21" x14ac:dyDescent="0.25">
      <c r="A658">
        <v>10904</v>
      </c>
      <c r="B658" t="s">
        <v>27</v>
      </c>
      <c r="C658">
        <v>3</v>
      </c>
      <c r="D658" s="1">
        <v>42059</v>
      </c>
      <c r="E658" s="1">
        <v>42087</v>
      </c>
      <c r="F658" s="1">
        <v>42062</v>
      </c>
      <c r="G658">
        <v>3</v>
      </c>
      <c r="H658">
        <v>162.94999999999999</v>
      </c>
      <c r="I658">
        <f>SUMIFS(order_details!$G$1:$G$2156,order_details!$A$1:$A$2156,orders!A658)</f>
        <v>1924.25</v>
      </c>
      <c r="J658">
        <f t="shared" si="40"/>
        <v>2087.1999999999998</v>
      </c>
      <c r="K658" t="str">
        <f t="shared" si="41"/>
        <v>Feb</v>
      </c>
      <c r="L658" t="str">
        <f t="shared" si="42"/>
        <v>Tue</v>
      </c>
      <c r="M658" t="str">
        <f>IF(Orders[[#This Row],[Shipping Status]]="Delivered",TEXT(F658,"mmm"),"")</f>
        <v>Feb</v>
      </c>
      <c r="N658" t="str">
        <f>IF(Orders[[#This Row],[Shipping Status]]="Delivered",TEXT(F658,"ddd"),"")</f>
        <v>Fri</v>
      </c>
      <c r="O658" s="8">
        <f>IF(Orders[[#This Row],[Shipping Status]]="Delivered",DATEDIF(D658,F658,"d"),"")</f>
        <v>3</v>
      </c>
      <c r="P658" s="8">
        <f t="shared" si="43"/>
        <v>28</v>
      </c>
      <c r="Q658" s="8">
        <f>IF(Orders[[#This Row],[Shipping Status]]="Delivered",P658-O658,"")</f>
        <v>25</v>
      </c>
      <c r="R658" t="str" cm="1">
        <f t="array" ref="R658">_xlfn.XLOOKUP(Orders[[#This Row],[employeeID]],Employees[[#All],[employeeID]],Employees[[#All],[employeeName]],,0)</f>
        <v>Janet Leverling</v>
      </c>
      <c r="S658" t="str" cm="1">
        <f t="array" ref="S658">_xlfn.XLOOKUP(Orders[[#This Row],[customerID]],Customers[[#All],[customerID]],Customers[[#All],[companyName]],,0)</f>
        <v>White Clover Markets</v>
      </c>
      <c r="T658" t="str" cm="1">
        <f t="array" ref="T658">_xlfn.XLOOKUP(Orders[[#This Row],[shipperID]],Shippers[[#All],[shipperID]],Shippers[[#All],[companyName]],,0)</f>
        <v>Federal Shipping</v>
      </c>
      <c r="U658" t="str">
        <f>IF(ISBLANK(Orders[[#This Row],[shippedDate]]),"Pending","Delivered")</f>
        <v>Delivered</v>
      </c>
    </row>
    <row r="659" spans="1:21" x14ac:dyDescent="0.25">
      <c r="A659">
        <v>10905</v>
      </c>
      <c r="B659" t="s">
        <v>15</v>
      </c>
      <c r="C659">
        <v>9</v>
      </c>
      <c r="D659" s="1">
        <v>42059</v>
      </c>
      <c r="E659" s="1">
        <v>42087</v>
      </c>
      <c r="F659" s="1">
        <v>42069</v>
      </c>
      <c r="G659">
        <v>2</v>
      </c>
      <c r="H659">
        <v>13.72</v>
      </c>
      <c r="I659">
        <f>SUMIFS(order_details!$G$1:$G$2156,order_details!$A$1:$A$2156,orders!A659)</f>
        <v>342</v>
      </c>
      <c r="J659">
        <f t="shared" si="40"/>
        <v>355.72</v>
      </c>
      <c r="K659" t="str">
        <f t="shared" si="41"/>
        <v>Feb</v>
      </c>
      <c r="L659" t="str">
        <f t="shared" si="42"/>
        <v>Tue</v>
      </c>
      <c r="M659" t="str">
        <f>IF(Orders[[#This Row],[Shipping Status]]="Delivered",TEXT(F659,"mmm"),"")</f>
        <v>Mar</v>
      </c>
      <c r="N659" t="str">
        <f>IF(Orders[[#This Row],[Shipping Status]]="Delivered",TEXT(F659,"ddd"),"")</f>
        <v>Fri</v>
      </c>
      <c r="O659" s="8">
        <f>IF(Orders[[#This Row],[Shipping Status]]="Delivered",DATEDIF(D659,F659,"d"),"")</f>
        <v>10</v>
      </c>
      <c r="P659" s="8">
        <f t="shared" si="43"/>
        <v>28</v>
      </c>
      <c r="Q659" s="8">
        <f>IF(Orders[[#This Row],[Shipping Status]]="Delivered",P659-O659,"")</f>
        <v>18</v>
      </c>
      <c r="R659" t="str" cm="1">
        <f t="array" ref="R659">_xlfn.XLOOKUP(Orders[[#This Row],[employeeID]],Employees[[#All],[employeeID]],Employees[[#All],[employeeName]],,0)</f>
        <v>Anne Dodsworth</v>
      </c>
      <c r="S659" t="str" cm="1">
        <f t="array" ref="S659">_xlfn.XLOOKUP(Orders[[#This Row],[customerID]],Customers[[#All],[customerID]],Customers[[#All],[companyName]],,0)</f>
        <v>Wellington Importadora</v>
      </c>
      <c r="T659" t="str" cm="1">
        <f t="array" ref="T659">_xlfn.XLOOKUP(Orders[[#This Row],[shipperID]],Shippers[[#All],[shipperID]],Shippers[[#All],[companyName]],,0)</f>
        <v>United Package</v>
      </c>
      <c r="U659" t="str">
        <f>IF(ISBLANK(Orders[[#This Row],[shippedDate]]),"Pending","Delivered")</f>
        <v>Delivered</v>
      </c>
    </row>
    <row r="660" spans="1:21" x14ac:dyDescent="0.25">
      <c r="A660">
        <v>10906</v>
      </c>
      <c r="B660" t="s">
        <v>71</v>
      </c>
      <c r="C660">
        <v>4</v>
      </c>
      <c r="D660" s="1">
        <v>42060</v>
      </c>
      <c r="E660" s="1">
        <v>42074</v>
      </c>
      <c r="F660" s="1">
        <v>42066</v>
      </c>
      <c r="G660">
        <v>3</v>
      </c>
      <c r="H660">
        <v>26.29</v>
      </c>
      <c r="I660">
        <f>SUMIFS(order_details!$G$1:$G$2156,order_details!$A$1:$A$2156,orders!A660)</f>
        <v>427.5</v>
      </c>
      <c r="J660">
        <f t="shared" si="40"/>
        <v>453.79</v>
      </c>
      <c r="K660" t="str">
        <f t="shared" si="41"/>
        <v>Feb</v>
      </c>
      <c r="L660" t="str">
        <f t="shared" si="42"/>
        <v>Wed</v>
      </c>
      <c r="M660" t="str">
        <f>IF(Orders[[#This Row],[Shipping Status]]="Delivered",TEXT(F660,"mmm"),"")</f>
        <v>Mar</v>
      </c>
      <c r="N660" t="str">
        <f>IF(Orders[[#This Row],[Shipping Status]]="Delivered",TEXT(F660,"ddd"),"")</f>
        <v>Tue</v>
      </c>
      <c r="O660" s="8">
        <f>IF(Orders[[#This Row],[Shipping Status]]="Delivered",DATEDIF(D660,F660,"d"),"")</f>
        <v>6</v>
      </c>
      <c r="P660" s="8">
        <f t="shared" si="43"/>
        <v>14</v>
      </c>
      <c r="Q660" s="8">
        <f>IF(Orders[[#This Row],[Shipping Status]]="Delivered",P660-O660,"")</f>
        <v>8</v>
      </c>
      <c r="R660" t="str" cm="1">
        <f t="array" ref="R660">_xlfn.XLOOKUP(Orders[[#This Row],[employeeID]],Employees[[#All],[employeeID]],Employees[[#All],[employeeName]],,0)</f>
        <v>Margaret Peacock</v>
      </c>
      <c r="S660" t="str" cm="1">
        <f t="array" ref="S660">_xlfn.XLOOKUP(Orders[[#This Row],[customerID]],Customers[[#All],[customerID]],Customers[[#All],[companyName]],,0)</f>
        <v>Wolski  Zajazd</v>
      </c>
      <c r="T660" t="str" cm="1">
        <f t="array" ref="T660">_xlfn.XLOOKUP(Orders[[#This Row],[shipperID]],Shippers[[#All],[shipperID]],Shippers[[#All],[companyName]],,0)</f>
        <v>Federal Shipping</v>
      </c>
      <c r="U660" t="str">
        <f>IF(ISBLANK(Orders[[#This Row],[shippedDate]]),"Pending","Delivered")</f>
        <v>Delivered</v>
      </c>
    </row>
    <row r="661" spans="1:21" x14ac:dyDescent="0.25">
      <c r="A661">
        <v>10907</v>
      </c>
      <c r="B661" t="s">
        <v>95</v>
      </c>
      <c r="C661">
        <v>6</v>
      </c>
      <c r="D661" s="1">
        <v>42060</v>
      </c>
      <c r="E661" s="1">
        <v>42088</v>
      </c>
      <c r="F661" s="1">
        <v>42062</v>
      </c>
      <c r="G661">
        <v>3</v>
      </c>
      <c r="H661">
        <v>9.19</v>
      </c>
      <c r="I661">
        <f>SUMIFS(order_details!$G$1:$G$2156,order_details!$A$1:$A$2156,orders!A661)</f>
        <v>108.5</v>
      </c>
      <c r="J661">
        <f t="shared" si="40"/>
        <v>117.69</v>
      </c>
      <c r="K661" t="str">
        <f t="shared" si="41"/>
        <v>Feb</v>
      </c>
      <c r="L661" t="str">
        <f t="shared" si="42"/>
        <v>Wed</v>
      </c>
      <c r="M661" t="str">
        <f>IF(Orders[[#This Row],[Shipping Status]]="Delivered",TEXT(F661,"mmm"),"")</f>
        <v>Feb</v>
      </c>
      <c r="N661" t="str">
        <f>IF(Orders[[#This Row],[Shipping Status]]="Delivered",TEXT(F661,"ddd"),"")</f>
        <v>Fri</v>
      </c>
      <c r="O661" s="8">
        <f>IF(Orders[[#This Row],[Shipping Status]]="Delivered",DATEDIF(D661,F661,"d"),"")</f>
        <v>2</v>
      </c>
      <c r="P661" s="8">
        <f t="shared" si="43"/>
        <v>28</v>
      </c>
      <c r="Q661" s="8">
        <f>IF(Orders[[#This Row],[Shipping Status]]="Delivered",P661-O661,"")</f>
        <v>26</v>
      </c>
      <c r="R661" t="str" cm="1">
        <f t="array" ref="R661">_xlfn.XLOOKUP(Orders[[#This Row],[employeeID]],Employees[[#All],[employeeID]],Employees[[#All],[employeeName]],,0)</f>
        <v>Michael Suyama</v>
      </c>
      <c r="S661" t="str" cm="1">
        <f t="array" ref="S661">_xlfn.XLOOKUP(Orders[[#This Row],[customerID]],Customers[[#All],[customerID]],Customers[[#All],[companyName]],,0)</f>
        <v>Spécialités du monde</v>
      </c>
      <c r="T661" t="str" cm="1">
        <f t="array" ref="T661">_xlfn.XLOOKUP(Orders[[#This Row],[shipperID]],Shippers[[#All],[shipperID]],Shippers[[#All],[companyName]],,0)</f>
        <v>Federal Shipping</v>
      </c>
      <c r="U661" t="str">
        <f>IF(ISBLANK(Orders[[#This Row],[shippedDate]]),"Pending","Delivered")</f>
        <v>Delivered</v>
      </c>
    </row>
    <row r="662" spans="1:21" x14ac:dyDescent="0.25">
      <c r="A662">
        <v>10908</v>
      </c>
      <c r="B662" t="s">
        <v>38</v>
      </c>
      <c r="C662">
        <v>4</v>
      </c>
      <c r="D662" s="1">
        <v>42061</v>
      </c>
      <c r="E662" s="1">
        <v>42089</v>
      </c>
      <c r="F662" s="1">
        <v>42069</v>
      </c>
      <c r="G662">
        <v>2</v>
      </c>
      <c r="H662">
        <v>32.96</v>
      </c>
      <c r="I662">
        <f>SUMIFS(order_details!$G$1:$G$2156,order_details!$A$1:$A$2156,orders!A662)</f>
        <v>663.1</v>
      </c>
      <c r="J662">
        <f t="shared" si="40"/>
        <v>696.06000000000006</v>
      </c>
      <c r="K662" t="str">
        <f t="shared" si="41"/>
        <v>Feb</v>
      </c>
      <c r="L662" t="str">
        <f t="shared" si="42"/>
        <v>Thu</v>
      </c>
      <c r="M662" t="str">
        <f>IF(Orders[[#This Row],[Shipping Status]]="Delivered",TEXT(F662,"mmm"),"")</f>
        <v>Mar</v>
      </c>
      <c r="N662" t="str">
        <f>IF(Orders[[#This Row],[Shipping Status]]="Delivered",TEXT(F662,"ddd"),"")</f>
        <v>Fri</v>
      </c>
      <c r="O662" s="8">
        <f>IF(Orders[[#This Row],[Shipping Status]]="Delivered",DATEDIF(D662,F662,"d"),"")</f>
        <v>8</v>
      </c>
      <c r="P662" s="8">
        <f t="shared" si="43"/>
        <v>28</v>
      </c>
      <c r="Q662" s="8">
        <f>IF(Orders[[#This Row],[Shipping Status]]="Delivered",P662-O662,"")</f>
        <v>20</v>
      </c>
      <c r="R662" t="str" cm="1">
        <f t="array" ref="R662">_xlfn.XLOOKUP(Orders[[#This Row],[employeeID]],Employees[[#All],[employeeID]],Employees[[#All],[employeeName]],,0)</f>
        <v>Margaret Peacock</v>
      </c>
      <c r="S662" t="str" cm="1">
        <f t="array" ref="S662">_xlfn.XLOOKUP(Orders[[#This Row],[customerID]],Customers[[#All],[customerID]],Customers[[#All],[companyName]],,0)</f>
        <v>Reggiani Caseifici</v>
      </c>
      <c r="T662" t="str" cm="1">
        <f t="array" ref="T662">_xlfn.XLOOKUP(Orders[[#This Row],[shipperID]],Shippers[[#All],[shipperID]],Shippers[[#All],[companyName]],,0)</f>
        <v>United Package</v>
      </c>
      <c r="U662" t="str">
        <f>IF(ISBLANK(Orders[[#This Row],[shippedDate]]),"Pending","Delivered")</f>
        <v>Delivered</v>
      </c>
    </row>
    <row r="663" spans="1:21" x14ac:dyDescent="0.25">
      <c r="A663">
        <v>10909</v>
      </c>
      <c r="B663" t="s">
        <v>73</v>
      </c>
      <c r="C663">
        <v>1</v>
      </c>
      <c r="D663" s="1">
        <v>42061</v>
      </c>
      <c r="E663" s="1">
        <v>42089</v>
      </c>
      <c r="F663" s="1">
        <v>42073</v>
      </c>
      <c r="G663">
        <v>2</v>
      </c>
      <c r="H663">
        <v>53.05</v>
      </c>
      <c r="I663">
        <f>SUMIFS(order_details!$G$1:$G$2156,order_details!$A$1:$A$2156,orders!A663)</f>
        <v>670</v>
      </c>
      <c r="J663">
        <f t="shared" si="40"/>
        <v>723.05</v>
      </c>
      <c r="K663" t="str">
        <f t="shared" si="41"/>
        <v>Feb</v>
      </c>
      <c r="L663" t="str">
        <f t="shared" si="42"/>
        <v>Thu</v>
      </c>
      <c r="M663" t="str">
        <f>IF(Orders[[#This Row],[Shipping Status]]="Delivered",TEXT(F663,"mmm"),"")</f>
        <v>Mar</v>
      </c>
      <c r="N663" t="str">
        <f>IF(Orders[[#This Row],[Shipping Status]]="Delivered",TEXT(F663,"ddd"),"")</f>
        <v>Tue</v>
      </c>
      <c r="O663" s="8">
        <f>IF(Orders[[#This Row],[Shipping Status]]="Delivered",DATEDIF(D663,F663,"d"),"")</f>
        <v>12</v>
      </c>
      <c r="P663" s="8">
        <f t="shared" si="43"/>
        <v>28</v>
      </c>
      <c r="Q663" s="8">
        <f>IF(Orders[[#This Row],[Shipping Status]]="Delivered",P663-O663,"")</f>
        <v>16</v>
      </c>
      <c r="R663" t="str" cm="1">
        <f t="array" ref="R663">_xlfn.XLOOKUP(Orders[[#This Row],[employeeID]],Employees[[#All],[employeeID]],Employees[[#All],[employeeName]],,0)</f>
        <v>Nancy Davolio</v>
      </c>
      <c r="S663" t="str" cm="1">
        <f t="array" ref="S663">_xlfn.XLOOKUP(Orders[[#This Row],[customerID]],Customers[[#All],[customerID]],Customers[[#All],[companyName]],,0)</f>
        <v>Santé Gourmet</v>
      </c>
      <c r="T663" t="str" cm="1">
        <f t="array" ref="T663">_xlfn.XLOOKUP(Orders[[#This Row],[shipperID]],Shippers[[#All],[shipperID]],Shippers[[#All],[companyName]],,0)</f>
        <v>United Package</v>
      </c>
      <c r="U663" t="str">
        <f>IF(ISBLANK(Orders[[#This Row],[shippedDate]]),"Pending","Delivered")</f>
        <v>Delivered</v>
      </c>
    </row>
    <row r="664" spans="1:21" x14ac:dyDescent="0.25">
      <c r="A664">
        <v>10910</v>
      </c>
      <c r="B664" t="s">
        <v>91</v>
      </c>
      <c r="C664">
        <v>1</v>
      </c>
      <c r="D664" s="1">
        <v>42061</v>
      </c>
      <c r="E664" s="1">
        <v>42089</v>
      </c>
      <c r="F664" s="1">
        <v>42067</v>
      </c>
      <c r="G664">
        <v>3</v>
      </c>
      <c r="H664">
        <v>38.11</v>
      </c>
      <c r="I664">
        <f>SUMIFS(order_details!$G$1:$G$2156,order_details!$A$1:$A$2156,orders!A664)</f>
        <v>452.9</v>
      </c>
      <c r="J664">
        <f t="shared" si="40"/>
        <v>491.01</v>
      </c>
      <c r="K664" t="str">
        <f t="shared" si="41"/>
        <v>Feb</v>
      </c>
      <c r="L664" t="str">
        <f t="shared" si="42"/>
        <v>Thu</v>
      </c>
      <c r="M664" t="str">
        <f>IF(Orders[[#This Row],[Shipping Status]]="Delivered",TEXT(F664,"mmm"),"")</f>
        <v>Mar</v>
      </c>
      <c r="N664" t="str">
        <f>IF(Orders[[#This Row],[Shipping Status]]="Delivered",TEXT(F664,"ddd"),"")</f>
        <v>Wed</v>
      </c>
      <c r="O664" s="8">
        <f>IF(Orders[[#This Row],[Shipping Status]]="Delivered",DATEDIF(D664,F664,"d"),"")</f>
        <v>6</v>
      </c>
      <c r="P664" s="8">
        <f t="shared" si="43"/>
        <v>28</v>
      </c>
      <c r="Q664" s="8">
        <f>IF(Orders[[#This Row],[Shipping Status]]="Delivered",P664-O664,"")</f>
        <v>22</v>
      </c>
      <c r="R664" t="str" cm="1">
        <f t="array" ref="R664">_xlfn.XLOOKUP(Orders[[#This Row],[employeeID]],Employees[[#All],[employeeID]],Employees[[#All],[employeeName]],,0)</f>
        <v>Nancy Davolio</v>
      </c>
      <c r="S664" t="str" cm="1">
        <f t="array" ref="S664">_xlfn.XLOOKUP(Orders[[#This Row],[customerID]],Customers[[#All],[customerID]],Customers[[#All],[companyName]],,0)</f>
        <v>Wilman Kala</v>
      </c>
      <c r="T664" t="str" cm="1">
        <f t="array" ref="T664">_xlfn.XLOOKUP(Orders[[#This Row],[shipperID]],Shippers[[#All],[shipperID]],Shippers[[#All],[companyName]],,0)</f>
        <v>Federal Shipping</v>
      </c>
      <c r="U664" t="str">
        <f>IF(ISBLANK(Orders[[#This Row],[shippedDate]]),"Pending","Delivered")</f>
        <v>Delivered</v>
      </c>
    </row>
    <row r="665" spans="1:21" x14ac:dyDescent="0.25">
      <c r="A665">
        <v>10911</v>
      </c>
      <c r="B665" t="s">
        <v>44</v>
      </c>
      <c r="C665">
        <v>3</v>
      </c>
      <c r="D665" s="1">
        <v>42061</v>
      </c>
      <c r="E665" s="1">
        <v>42089</v>
      </c>
      <c r="F665" s="1">
        <v>42068</v>
      </c>
      <c r="G665">
        <v>1</v>
      </c>
      <c r="H665">
        <v>38.19</v>
      </c>
      <c r="I665">
        <f>SUMIFS(order_details!$G$1:$G$2156,order_details!$A$1:$A$2156,orders!A665)</f>
        <v>858</v>
      </c>
      <c r="J665">
        <f t="shared" si="40"/>
        <v>896.19</v>
      </c>
      <c r="K665" t="str">
        <f t="shared" si="41"/>
        <v>Feb</v>
      </c>
      <c r="L665" t="str">
        <f t="shared" si="42"/>
        <v>Thu</v>
      </c>
      <c r="M665" t="str">
        <f>IF(Orders[[#This Row],[Shipping Status]]="Delivered",TEXT(F665,"mmm"),"")</f>
        <v>Mar</v>
      </c>
      <c r="N665" t="str">
        <f>IF(Orders[[#This Row],[Shipping Status]]="Delivered",TEXT(F665,"ddd"),"")</f>
        <v>Thu</v>
      </c>
      <c r="O665" s="8">
        <f>IF(Orders[[#This Row],[Shipping Status]]="Delivered",DATEDIF(D665,F665,"d"),"")</f>
        <v>7</v>
      </c>
      <c r="P665" s="8">
        <f t="shared" si="43"/>
        <v>28</v>
      </c>
      <c r="Q665" s="8">
        <f>IF(Orders[[#This Row],[Shipping Status]]="Delivered",P665-O665,"")</f>
        <v>21</v>
      </c>
      <c r="R665" t="str" cm="1">
        <f t="array" ref="R665">_xlfn.XLOOKUP(Orders[[#This Row],[employeeID]],Employees[[#All],[employeeID]],Employees[[#All],[employeeName]],,0)</f>
        <v>Janet Leverling</v>
      </c>
      <c r="S665" t="str" cm="1">
        <f t="array" ref="S665">_xlfn.XLOOKUP(Orders[[#This Row],[customerID]],Customers[[#All],[customerID]],Customers[[#All],[companyName]],,0)</f>
        <v>Godos Cocina Típica</v>
      </c>
      <c r="T665" t="str" cm="1">
        <f t="array" ref="T665">_xlfn.XLOOKUP(Orders[[#This Row],[shipperID]],Shippers[[#All],[shipperID]],Shippers[[#All],[companyName]],,0)</f>
        <v>Speedy Express</v>
      </c>
      <c r="U665" t="str">
        <f>IF(ISBLANK(Orders[[#This Row],[shippedDate]]),"Pending","Delivered")</f>
        <v>Delivered</v>
      </c>
    </row>
    <row r="666" spans="1:21" x14ac:dyDescent="0.25">
      <c r="A666">
        <v>10912</v>
      </c>
      <c r="B666" t="s">
        <v>42</v>
      </c>
      <c r="C666">
        <v>2</v>
      </c>
      <c r="D666" s="1">
        <v>42061</v>
      </c>
      <c r="E666" s="1">
        <v>42089</v>
      </c>
      <c r="F666" s="1">
        <v>42081</v>
      </c>
      <c r="G666">
        <v>2</v>
      </c>
      <c r="H666">
        <v>580.91</v>
      </c>
      <c r="I666">
        <f>SUMIFS(order_details!$G$1:$G$2156,order_details!$A$1:$A$2156,orders!A666)</f>
        <v>6200.55</v>
      </c>
      <c r="J666">
        <f t="shared" si="40"/>
        <v>6781.46</v>
      </c>
      <c r="K666" t="str">
        <f t="shared" si="41"/>
        <v>Feb</v>
      </c>
      <c r="L666" t="str">
        <f t="shared" si="42"/>
        <v>Thu</v>
      </c>
      <c r="M666" t="str">
        <f>IF(Orders[[#This Row],[Shipping Status]]="Delivered",TEXT(F666,"mmm"),"")</f>
        <v>Mar</v>
      </c>
      <c r="N666" t="str">
        <f>IF(Orders[[#This Row],[Shipping Status]]="Delivered",TEXT(F666,"ddd"),"")</f>
        <v>Wed</v>
      </c>
      <c r="O666" s="8">
        <f>IF(Orders[[#This Row],[Shipping Status]]="Delivered",DATEDIF(D666,F666,"d"),"")</f>
        <v>20</v>
      </c>
      <c r="P666" s="8">
        <f t="shared" si="43"/>
        <v>28</v>
      </c>
      <c r="Q666" s="8">
        <f>IF(Orders[[#This Row],[Shipping Status]]="Delivered",P666-O666,"")</f>
        <v>8</v>
      </c>
      <c r="R666" t="str" cm="1">
        <f t="array" ref="R666">_xlfn.XLOOKUP(Orders[[#This Row],[employeeID]],Employees[[#All],[employeeID]],Employees[[#All],[employeeName]],,0)</f>
        <v>Andrew Fuller</v>
      </c>
      <c r="S666" t="str" cm="1">
        <f t="array" ref="S666">_xlfn.XLOOKUP(Orders[[#This Row],[customerID]],Customers[[#All],[customerID]],Customers[[#All],[companyName]],,0)</f>
        <v>Hungry Owl All-Night Grocers</v>
      </c>
      <c r="T666" t="str" cm="1">
        <f t="array" ref="T666">_xlfn.XLOOKUP(Orders[[#This Row],[shipperID]],Shippers[[#All],[shipperID]],Shippers[[#All],[companyName]],,0)</f>
        <v>United Package</v>
      </c>
      <c r="U666" t="str">
        <f>IF(ISBLANK(Orders[[#This Row],[shippedDate]]),"Pending","Delivered")</f>
        <v>Delivered</v>
      </c>
    </row>
    <row r="667" spans="1:21" x14ac:dyDescent="0.25">
      <c r="A667">
        <v>10913</v>
      </c>
      <c r="B667" t="s">
        <v>70</v>
      </c>
      <c r="C667">
        <v>4</v>
      </c>
      <c r="D667" s="1">
        <v>42061</v>
      </c>
      <c r="E667" s="1">
        <v>42089</v>
      </c>
      <c r="F667" s="1">
        <v>42067</v>
      </c>
      <c r="G667">
        <v>1</v>
      </c>
      <c r="H667">
        <v>33.049999999999997</v>
      </c>
      <c r="I667">
        <f>SUMIFS(order_details!$G$1:$G$2156,order_details!$A$1:$A$2156,orders!A667)</f>
        <v>768.75</v>
      </c>
      <c r="J667">
        <f t="shared" si="40"/>
        <v>801.8</v>
      </c>
      <c r="K667" t="str">
        <f t="shared" si="41"/>
        <v>Feb</v>
      </c>
      <c r="L667" t="str">
        <f t="shared" si="42"/>
        <v>Thu</v>
      </c>
      <c r="M667" t="str">
        <f>IF(Orders[[#This Row],[Shipping Status]]="Delivered",TEXT(F667,"mmm"),"")</f>
        <v>Mar</v>
      </c>
      <c r="N667" t="str">
        <f>IF(Orders[[#This Row],[Shipping Status]]="Delivered",TEXT(F667,"ddd"),"")</f>
        <v>Wed</v>
      </c>
      <c r="O667" s="8">
        <f>IF(Orders[[#This Row],[Shipping Status]]="Delivered",DATEDIF(D667,F667,"d"),"")</f>
        <v>6</v>
      </c>
      <c r="P667" s="8">
        <f t="shared" si="43"/>
        <v>28</v>
      </c>
      <c r="Q667" s="8">
        <f>IF(Orders[[#This Row],[Shipping Status]]="Delivered",P667-O667,"")</f>
        <v>22</v>
      </c>
      <c r="R667" t="str" cm="1">
        <f t="array" ref="R667">_xlfn.XLOOKUP(Orders[[#This Row],[employeeID]],Employees[[#All],[employeeID]],Employees[[#All],[employeeName]],,0)</f>
        <v>Margaret Peacock</v>
      </c>
      <c r="S667" t="str" cm="1">
        <f t="array" ref="S667">_xlfn.XLOOKUP(Orders[[#This Row],[customerID]],Customers[[#All],[customerID]],Customers[[#All],[companyName]],,0)</f>
        <v>Queen Cozinha</v>
      </c>
      <c r="T667" t="str" cm="1">
        <f t="array" ref="T667">_xlfn.XLOOKUP(Orders[[#This Row],[shipperID]],Shippers[[#All],[shipperID]],Shippers[[#All],[companyName]],,0)</f>
        <v>Speedy Express</v>
      </c>
      <c r="U667" t="str">
        <f>IF(ISBLANK(Orders[[#This Row],[shippedDate]]),"Pending","Delivered")</f>
        <v>Delivered</v>
      </c>
    </row>
    <row r="668" spans="1:21" x14ac:dyDescent="0.25">
      <c r="A668">
        <v>10914</v>
      </c>
      <c r="B668" t="s">
        <v>70</v>
      </c>
      <c r="C668">
        <v>6</v>
      </c>
      <c r="D668" s="1">
        <v>42062</v>
      </c>
      <c r="E668" s="1">
        <v>42090</v>
      </c>
      <c r="F668" s="1">
        <v>42065</v>
      </c>
      <c r="G668">
        <v>1</v>
      </c>
      <c r="H668">
        <v>21.19</v>
      </c>
      <c r="I668">
        <f>SUMIFS(order_details!$G$1:$G$2156,order_details!$A$1:$A$2156,orders!A668)</f>
        <v>537.5</v>
      </c>
      <c r="J668">
        <f t="shared" si="40"/>
        <v>558.69000000000005</v>
      </c>
      <c r="K668" t="str">
        <f t="shared" si="41"/>
        <v>Feb</v>
      </c>
      <c r="L668" t="str">
        <f t="shared" si="42"/>
        <v>Fri</v>
      </c>
      <c r="M668" t="str">
        <f>IF(Orders[[#This Row],[Shipping Status]]="Delivered",TEXT(F668,"mmm"),"")</f>
        <v>Mar</v>
      </c>
      <c r="N668" t="str">
        <f>IF(Orders[[#This Row],[Shipping Status]]="Delivered",TEXT(F668,"ddd"),"")</f>
        <v>Mon</v>
      </c>
      <c r="O668" s="8">
        <f>IF(Orders[[#This Row],[Shipping Status]]="Delivered",DATEDIF(D668,F668,"d"),"")</f>
        <v>3</v>
      </c>
      <c r="P668" s="8">
        <f t="shared" si="43"/>
        <v>28</v>
      </c>
      <c r="Q668" s="8">
        <f>IF(Orders[[#This Row],[Shipping Status]]="Delivered",P668-O668,"")</f>
        <v>25</v>
      </c>
      <c r="R668" t="str" cm="1">
        <f t="array" ref="R668">_xlfn.XLOOKUP(Orders[[#This Row],[employeeID]],Employees[[#All],[employeeID]],Employees[[#All],[employeeName]],,0)</f>
        <v>Michael Suyama</v>
      </c>
      <c r="S668" t="str" cm="1">
        <f t="array" ref="S668">_xlfn.XLOOKUP(Orders[[#This Row],[customerID]],Customers[[#All],[customerID]],Customers[[#All],[companyName]],,0)</f>
        <v>Queen Cozinha</v>
      </c>
      <c r="T668" t="str" cm="1">
        <f t="array" ref="T668">_xlfn.XLOOKUP(Orders[[#This Row],[shipperID]],Shippers[[#All],[shipperID]],Shippers[[#All],[companyName]],,0)</f>
        <v>Speedy Express</v>
      </c>
      <c r="U668" t="str">
        <f>IF(ISBLANK(Orders[[#This Row],[shippedDate]]),"Pending","Delivered")</f>
        <v>Delivered</v>
      </c>
    </row>
    <row r="669" spans="1:21" x14ac:dyDescent="0.25">
      <c r="A669">
        <v>10915</v>
      </c>
      <c r="B669" t="s">
        <v>31</v>
      </c>
      <c r="C669">
        <v>2</v>
      </c>
      <c r="D669" s="1">
        <v>42062</v>
      </c>
      <c r="E669" s="1">
        <v>42090</v>
      </c>
      <c r="F669" s="1">
        <v>42065</v>
      </c>
      <c r="G669">
        <v>2</v>
      </c>
      <c r="H669">
        <v>3.51</v>
      </c>
      <c r="I669">
        <f>SUMIFS(order_details!$G$1:$G$2156,order_details!$A$1:$A$2156,orders!A669)</f>
        <v>539.5</v>
      </c>
      <c r="J669">
        <f t="shared" si="40"/>
        <v>543.01</v>
      </c>
      <c r="K669" t="str">
        <f t="shared" si="41"/>
        <v>Feb</v>
      </c>
      <c r="L669" t="str">
        <f t="shared" si="42"/>
        <v>Fri</v>
      </c>
      <c r="M669" t="str">
        <f>IF(Orders[[#This Row],[Shipping Status]]="Delivered",TEXT(F669,"mmm"),"")</f>
        <v>Mar</v>
      </c>
      <c r="N669" t="str">
        <f>IF(Orders[[#This Row],[Shipping Status]]="Delivered",TEXT(F669,"ddd"),"")</f>
        <v>Mon</v>
      </c>
      <c r="O669" s="8">
        <f>IF(Orders[[#This Row],[Shipping Status]]="Delivered",DATEDIF(D669,F669,"d"),"")</f>
        <v>3</v>
      </c>
      <c r="P669" s="8">
        <f t="shared" si="43"/>
        <v>28</v>
      </c>
      <c r="Q669" s="8">
        <f>IF(Orders[[#This Row],[Shipping Status]]="Delivered",P669-O669,"")</f>
        <v>25</v>
      </c>
      <c r="R669" t="str" cm="1">
        <f t="array" ref="R669">_xlfn.XLOOKUP(Orders[[#This Row],[employeeID]],Employees[[#All],[employeeID]],Employees[[#All],[employeeName]],,0)</f>
        <v>Andrew Fuller</v>
      </c>
      <c r="S669" t="str" cm="1">
        <f t="array" ref="S669">_xlfn.XLOOKUP(Orders[[#This Row],[customerID]],Customers[[#All],[customerID]],Customers[[#All],[companyName]],,0)</f>
        <v>Tortuga Restaurante</v>
      </c>
      <c r="T669" t="str" cm="1">
        <f t="array" ref="T669">_xlfn.XLOOKUP(Orders[[#This Row],[shipperID]],Shippers[[#All],[shipperID]],Shippers[[#All],[companyName]],,0)</f>
        <v>United Package</v>
      </c>
      <c r="U669" t="str">
        <f>IF(ISBLANK(Orders[[#This Row],[shippedDate]]),"Pending","Delivered")</f>
        <v>Delivered</v>
      </c>
    </row>
    <row r="670" spans="1:21" x14ac:dyDescent="0.25">
      <c r="A670">
        <v>10916</v>
      </c>
      <c r="B670" t="s">
        <v>81</v>
      </c>
      <c r="C670">
        <v>1</v>
      </c>
      <c r="D670" s="1">
        <v>42062</v>
      </c>
      <c r="E670" s="1">
        <v>42090</v>
      </c>
      <c r="F670" s="1">
        <v>42072</v>
      </c>
      <c r="G670">
        <v>2</v>
      </c>
      <c r="H670">
        <v>63.77</v>
      </c>
      <c r="I670">
        <f>SUMIFS(order_details!$G$1:$G$2156,order_details!$A$1:$A$2156,orders!A670)</f>
        <v>686.7</v>
      </c>
      <c r="J670">
        <f t="shared" si="40"/>
        <v>750.47</v>
      </c>
      <c r="K670" t="str">
        <f t="shared" si="41"/>
        <v>Feb</v>
      </c>
      <c r="L670" t="str">
        <f t="shared" si="42"/>
        <v>Fri</v>
      </c>
      <c r="M670" t="str">
        <f>IF(Orders[[#This Row],[Shipping Status]]="Delivered",TEXT(F670,"mmm"),"")</f>
        <v>Mar</v>
      </c>
      <c r="N670" t="str">
        <f>IF(Orders[[#This Row],[Shipping Status]]="Delivered",TEXT(F670,"ddd"),"")</f>
        <v>Mon</v>
      </c>
      <c r="O670" s="8">
        <f>IF(Orders[[#This Row],[Shipping Status]]="Delivered",DATEDIF(D670,F670,"d"),"")</f>
        <v>10</v>
      </c>
      <c r="P670" s="8">
        <f t="shared" si="43"/>
        <v>28</v>
      </c>
      <c r="Q670" s="8">
        <f>IF(Orders[[#This Row],[Shipping Status]]="Delivered",P670-O670,"")</f>
        <v>18</v>
      </c>
      <c r="R670" t="str" cm="1">
        <f t="array" ref="R670">_xlfn.XLOOKUP(Orders[[#This Row],[employeeID]],Employees[[#All],[employeeID]],Employees[[#All],[employeeName]],,0)</f>
        <v>Nancy Davolio</v>
      </c>
      <c r="S670" t="str" cm="1">
        <f t="array" ref="S670">_xlfn.XLOOKUP(Orders[[#This Row],[customerID]],Customers[[#All],[customerID]],Customers[[#All],[companyName]],,0)</f>
        <v>Rancho grande</v>
      </c>
      <c r="T670" t="str" cm="1">
        <f t="array" ref="T670">_xlfn.XLOOKUP(Orders[[#This Row],[shipperID]],Shippers[[#All],[shipperID]],Shippers[[#All],[companyName]],,0)</f>
        <v>United Package</v>
      </c>
      <c r="U670" t="str">
        <f>IF(ISBLANK(Orders[[#This Row],[shippedDate]]),"Pending","Delivered")</f>
        <v>Delivered</v>
      </c>
    </row>
    <row r="671" spans="1:21" x14ac:dyDescent="0.25">
      <c r="A671">
        <v>10917</v>
      </c>
      <c r="B671" t="s">
        <v>35</v>
      </c>
      <c r="C671">
        <v>4</v>
      </c>
      <c r="D671" s="1">
        <v>42065</v>
      </c>
      <c r="E671" s="1">
        <v>42093</v>
      </c>
      <c r="F671" s="1">
        <v>42074</v>
      </c>
      <c r="G671">
        <v>2</v>
      </c>
      <c r="H671">
        <v>8.2899999999999991</v>
      </c>
      <c r="I671">
        <f>SUMIFS(order_details!$G$1:$G$2156,order_details!$A$1:$A$2156,orders!A671)</f>
        <v>365.89</v>
      </c>
      <c r="J671">
        <f t="shared" si="40"/>
        <v>374.18</v>
      </c>
      <c r="K671" t="str">
        <f t="shared" si="41"/>
        <v>Mar</v>
      </c>
      <c r="L671" t="str">
        <f t="shared" si="42"/>
        <v>Mon</v>
      </c>
      <c r="M671" t="str">
        <f>IF(Orders[[#This Row],[Shipping Status]]="Delivered",TEXT(F671,"mmm"),"")</f>
        <v>Mar</v>
      </c>
      <c r="N671" t="str">
        <f>IF(Orders[[#This Row],[Shipping Status]]="Delivered",TEXT(F671,"ddd"),"")</f>
        <v>Wed</v>
      </c>
      <c r="O671" s="8">
        <f>IF(Orders[[#This Row],[Shipping Status]]="Delivered",DATEDIF(D671,F671,"d"),"")</f>
        <v>9</v>
      </c>
      <c r="P671" s="8">
        <f t="shared" si="43"/>
        <v>28</v>
      </c>
      <c r="Q671" s="8">
        <f>IF(Orders[[#This Row],[Shipping Status]]="Delivered",P671-O671,"")</f>
        <v>19</v>
      </c>
      <c r="R671" t="str" cm="1">
        <f t="array" ref="R671">_xlfn.XLOOKUP(Orders[[#This Row],[employeeID]],Employees[[#All],[employeeID]],Employees[[#All],[employeeName]],,0)</f>
        <v>Margaret Peacock</v>
      </c>
      <c r="S671" t="str" cm="1">
        <f t="array" ref="S671">_xlfn.XLOOKUP(Orders[[#This Row],[customerID]],Customers[[#All],[customerID]],Customers[[#All],[companyName]],,0)</f>
        <v>Romero y tomillo</v>
      </c>
      <c r="T671" t="str" cm="1">
        <f t="array" ref="T671">_xlfn.XLOOKUP(Orders[[#This Row],[shipperID]],Shippers[[#All],[shipperID]],Shippers[[#All],[companyName]],,0)</f>
        <v>United Package</v>
      </c>
      <c r="U671" t="str">
        <f>IF(ISBLANK(Orders[[#This Row],[shippedDate]]),"Pending","Delivered")</f>
        <v>Delivered</v>
      </c>
    </row>
    <row r="672" spans="1:21" x14ac:dyDescent="0.25">
      <c r="A672">
        <v>10918</v>
      </c>
      <c r="B672" t="s">
        <v>74</v>
      </c>
      <c r="C672">
        <v>3</v>
      </c>
      <c r="D672" s="1">
        <v>42065</v>
      </c>
      <c r="E672" s="1">
        <v>42093</v>
      </c>
      <c r="F672" s="1">
        <v>42074</v>
      </c>
      <c r="G672">
        <v>3</v>
      </c>
      <c r="H672">
        <v>48.83</v>
      </c>
      <c r="I672">
        <f>SUMIFS(order_details!$G$1:$G$2156,order_details!$A$1:$A$2156,orders!A672)</f>
        <v>1447.5</v>
      </c>
      <c r="J672">
        <f t="shared" si="40"/>
        <v>1496.33</v>
      </c>
      <c r="K672" t="str">
        <f t="shared" si="41"/>
        <v>Mar</v>
      </c>
      <c r="L672" t="str">
        <f t="shared" si="42"/>
        <v>Mon</v>
      </c>
      <c r="M672" t="str">
        <f>IF(Orders[[#This Row],[Shipping Status]]="Delivered",TEXT(F672,"mmm"),"")</f>
        <v>Mar</v>
      </c>
      <c r="N672" t="str">
        <f>IF(Orders[[#This Row],[Shipping Status]]="Delivered",TEXT(F672,"ddd"),"")</f>
        <v>Wed</v>
      </c>
      <c r="O672" s="8">
        <f>IF(Orders[[#This Row],[Shipping Status]]="Delivered",DATEDIF(D672,F672,"d"),"")</f>
        <v>9</v>
      </c>
      <c r="P672" s="8">
        <f t="shared" si="43"/>
        <v>28</v>
      </c>
      <c r="Q672" s="8">
        <f>IF(Orders[[#This Row],[Shipping Status]]="Delivered",P672-O672,"")</f>
        <v>19</v>
      </c>
      <c r="R672" t="str" cm="1">
        <f t="array" ref="R672">_xlfn.XLOOKUP(Orders[[#This Row],[employeeID]],Employees[[#All],[employeeID]],Employees[[#All],[employeeName]],,0)</f>
        <v>Janet Leverling</v>
      </c>
      <c r="S672" t="str" cm="1">
        <f t="array" ref="S672">_xlfn.XLOOKUP(Orders[[#This Row],[customerID]],Customers[[#All],[customerID]],Customers[[#All],[companyName]],,0)</f>
        <v>Bottom-Dollar Markets</v>
      </c>
      <c r="T672" t="str" cm="1">
        <f t="array" ref="T672">_xlfn.XLOOKUP(Orders[[#This Row],[shipperID]],Shippers[[#All],[shipperID]],Shippers[[#All],[companyName]],,0)</f>
        <v>Federal Shipping</v>
      </c>
      <c r="U672" t="str">
        <f>IF(ISBLANK(Orders[[#This Row],[shippedDate]]),"Pending","Delivered")</f>
        <v>Delivered</v>
      </c>
    </row>
    <row r="673" spans="1:21" x14ac:dyDescent="0.25">
      <c r="A673">
        <v>10919</v>
      </c>
      <c r="B673" t="s">
        <v>75</v>
      </c>
      <c r="C673">
        <v>2</v>
      </c>
      <c r="D673" s="1">
        <v>42065</v>
      </c>
      <c r="E673" s="1">
        <v>42093</v>
      </c>
      <c r="F673" s="1">
        <v>42067</v>
      </c>
      <c r="G673">
        <v>2</v>
      </c>
      <c r="H673">
        <v>19.8</v>
      </c>
      <c r="I673">
        <f>SUMIFS(order_details!$G$1:$G$2156,order_details!$A$1:$A$2156,orders!A673)</f>
        <v>1122.8</v>
      </c>
      <c r="J673">
        <f t="shared" si="40"/>
        <v>1142.5999999999999</v>
      </c>
      <c r="K673" t="str">
        <f t="shared" si="41"/>
        <v>Mar</v>
      </c>
      <c r="L673" t="str">
        <f t="shared" si="42"/>
        <v>Mon</v>
      </c>
      <c r="M673" t="str">
        <f>IF(Orders[[#This Row],[Shipping Status]]="Delivered",TEXT(F673,"mmm"),"")</f>
        <v>Mar</v>
      </c>
      <c r="N673" t="str">
        <f>IF(Orders[[#This Row],[Shipping Status]]="Delivered",TEXT(F673,"ddd"),"")</f>
        <v>Wed</v>
      </c>
      <c r="O673" s="8">
        <f>IF(Orders[[#This Row],[Shipping Status]]="Delivered",DATEDIF(D673,F673,"d"),"")</f>
        <v>2</v>
      </c>
      <c r="P673" s="8">
        <f t="shared" si="43"/>
        <v>28</v>
      </c>
      <c r="Q673" s="8">
        <f>IF(Orders[[#This Row],[Shipping Status]]="Delivered",P673-O673,"")</f>
        <v>26</v>
      </c>
      <c r="R673" t="str" cm="1">
        <f t="array" ref="R673">_xlfn.XLOOKUP(Orders[[#This Row],[employeeID]],Employees[[#All],[employeeID]],Employees[[#All],[employeeName]],,0)</f>
        <v>Andrew Fuller</v>
      </c>
      <c r="S673" t="str" cm="1">
        <f t="array" ref="S673">_xlfn.XLOOKUP(Orders[[#This Row],[customerID]],Customers[[#All],[customerID]],Customers[[#All],[companyName]],,0)</f>
        <v>LINO-Delicateses</v>
      </c>
      <c r="T673" t="str" cm="1">
        <f t="array" ref="T673">_xlfn.XLOOKUP(Orders[[#This Row],[shipperID]],Shippers[[#All],[shipperID]],Shippers[[#All],[companyName]],,0)</f>
        <v>United Package</v>
      </c>
      <c r="U673" t="str">
        <f>IF(ISBLANK(Orders[[#This Row],[shippedDate]]),"Pending","Delivered")</f>
        <v>Delivered</v>
      </c>
    </row>
    <row r="674" spans="1:21" x14ac:dyDescent="0.25">
      <c r="A674">
        <v>10920</v>
      </c>
      <c r="B674" t="s">
        <v>63</v>
      </c>
      <c r="C674">
        <v>4</v>
      </c>
      <c r="D674" s="1">
        <v>42066</v>
      </c>
      <c r="E674" s="1">
        <v>42094</v>
      </c>
      <c r="F674" s="1">
        <v>42072</v>
      </c>
      <c r="G674">
        <v>2</v>
      </c>
      <c r="H674">
        <v>29.61</v>
      </c>
      <c r="I674">
        <f>SUMIFS(order_details!$G$1:$G$2156,order_details!$A$1:$A$2156,orders!A674)</f>
        <v>390</v>
      </c>
      <c r="J674">
        <f t="shared" si="40"/>
        <v>419.61</v>
      </c>
      <c r="K674" t="str">
        <f t="shared" si="41"/>
        <v>Mar</v>
      </c>
      <c r="L674" t="str">
        <f t="shared" si="42"/>
        <v>Tue</v>
      </c>
      <c r="M674" t="str">
        <f>IF(Orders[[#This Row],[Shipping Status]]="Delivered",TEXT(F674,"mmm"),"")</f>
        <v>Mar</v>
      </c>
      <c r="N674" t="str">
        <f>IF(Orders[[#This Row],[Shipping Status]]="Delivered",TEXT(F674,"ddd"),"")</f>
        <v>Mon</v>
      </c>
      <c r="O674" s="8">
        <f>IF(Orders[[#This Row],[Shipping Status]]="Delivered",DATEDIF(D674,F674,"d"),"")</f>
        <v>6</v>
      </c>
      <c r="P674" s="8">
        <f t="shared" si="43"/>
        <v>28</v>
      </c>
      <c r="Q674" s="8">
        <f>IF(Orders[[#This Row],[Shipping Status]]="Delivered",P674-O674,"")</f>
        <v>22</v>
      </c>
      <c r="R674" t="str" cm="1">
        <f t="array" ref="R674">_xlfn.XLOOKUP(Orders[[#This Row],[employeeID]],Employees[[#All],[employeeID]],Employees[[#All],[employeeName]],,0)</f>
        <v>Margaret Peacock</v>
      </c>
      <c r="S674" t="str" cm="1">
        <f t="array" ref="S674">_xlfn.XLOOKUP(Orders[[#This Row],[customerID]],Customers[[#All],[customerID]],Customers[[#All],[companyName]],,0)</f>
        <v>Around the Horn</v>
      </c>
      <c r="T674" t="str" cm="1">
        <f t="array" ref="T674">_xlfn.XLOOKUP(Orders[[#This Row],[shipperID]],Shippers[[#All],[shipperID]],Shippers[[#All],[companyName]],,0)</f>
        <v>United Package</v>
      </c>
      <c r="U674" t="str">
        <f>IF(ISBLANK(Orders[[#This Row],[shippedDate]]),"Pending","Delivered")</f>
        <v>Delivered</v>
      </c>
    </row>
    <row r="675" spans="1:21" x14ac:dyDescent="0.25">
      <c r="A675">
        <v>10921</v>
      </c>
      <c r="B675" t="s">
        <v>69</v>
      </c>
      <c r="C675">
        <v>1</v>
      </c>
      <c r="D675" s="1">
        <v>42066</v>
      </c>
      <c r="E675" s="1">
        <v>42108</v>
      </c>
      <c r="F675" s="1">
        <v>42072</v>
      </c>
      <c r="G675">
        <v>1</v>
      </c>
      <c r="H675">
        <v>176.48</v>
      </c>
      <c r="I675">
        <f>SUMIFS(order_details!$G$1:$G$2156,order_details!$A$1:$A$2156,orders!A675)</f>
        <v>1936</v>
      </c>
      <c r="J675">
        <f t="shared" si="40"/>
        <v>2112.48</v>
      </c>
      <c r="K675" t="str">
        <f t="shared" si="41"/>
        <v>Mar</v>
      </c>
      <c r="L675" t="str">
        <f t="shared" si="42"/>
        <v>Tue</v>
      </c>
      <c r="M675" t="str">
        <f>IF(Orders[[#This Row],[Shipping Status]]="Delivered",TEXT(F675,"mmm"),"")</f>
        <v>Mar</v>
      </c>
      <c r="N675" t="str">
        <f>IF(Orders[[#This Row],[Shipping Status]]="Delivered",TEXT(F675,"ddd"),"")</f>
        <v>Mon</v>
      </c>
      <c r="O675" s="8">
        <f>IF(Orders[[#This Row],[Shipping Status]]="Delivered",DATEDIF(D675,F675,"d"),"")</f>
        <v>6</v>
      </c>
      <c r="P675" s="8">
        <f t="shared" si="43"/>
        <v>42</v>
      </c>
      <c r="Q675" s="8">
        <f>IF(Orders[[#This Row],[Shipping Status]]="Delivered",P675-O675,"")</f>
        <v>36</v>
      </c>
      <c r="R675" t="str" cm="1">
        <f t="array" ref="R675">_xlfn.XLOOKUP(Orders[[#This Row],[employeeID]],Employees[[#All],[employeeID]],Employees[[#All],[employeeName]],,0)</f>
        <v>Nancy Davolio</v>
      </c>
      <c r="S675" t="str" cm="1">
        <f t="array" ref="S675">_xlfn.XLOOKUP(Orders[[#This Row],[customerID]],Customers[[#All],[customerID]],Customers[[#All],[companyName]],,0)</f>
        <v>Vaffeljernet</v>
      </c>
      <c r="T675" t="str" cm="1">
        <f t="array" ref="T675">_xlfn.XLOOKUP(Orders[[#This Row],[shipperID]],Shippers[[#All],[shipperID]],Shippers[[#All],[companyName]],,0)</f>
        <v>Speedy Express</v>
      </c>
      <c r="U675" t="str">
        <f>IF(ISBLANK(Orders[[#This Row],[shippedDate]]),"Pending","Delivered")</f>
        <v>Delivered</v>
      </c>
    </row>
    <row r="676" spans="1:21" x14ac:dyDescent="0.25">
      <c r="A676">
        <v>10922</v>
      </c>
      <c r="B676" t="s">
        <v>10</v>
      </c>
      <c r="C676">
        <v>5</v>
      </c>
      <c r="D676" s="1">
        <v>42066</v>
      </c>
      <c r="E676" s="1">
        <v>42094</v>
      </c>
      <c r="F676" s="1">
        <v>42068</v>
      </c>
      <c r="G676">
        <v>3</v>
      </c>
      <c r="H676">
        <v>62.74</v>
      </c>
      <c r="I676">
        <f>SUMIFS(order_details!$G$1:$G$2156,order_details!$A$1:$A$2156,orders!A676)</f>
        <v>742.5</v>
      </c>
      <c r="J676">
        <f t="shared" si="40"/>
        <v>805.24</v>
      </c>
      <c r="K676" t="str">
        <f t="shared" si="41"/>
        <v>Mar</v>
      </c>
      <c r="L676" t="str">
        <f t="shared" si="42"/>
        <v>Tue</v>
      </c>
      <c r="M676" t="str">
        <f>IF(Orders[[#This Row],[Shipping Status]]="Delivered",TEXT(F676,"mmm"),"")</f>
        <v>Mar</v>
      </c>
      <c r="N676" t="str">
        <f>IF(Orders[[#This Row],[Shipping Status]]="Delivered",TEXT(F676,"ddd"),"")</f>
        <v>Thu</v>
      </c>
      <c r="O676" s="8">
        <f>IF(Orders[[#This Row],[Shipping Status]]="Delivered",DATEDIF(D676,F676,"d"),"")</f>
        <v>2</v>
      </c>
      <c r="P676" s="8">
        <f t="shared" si="43"/>
        <v>28</v>
      </c>
      <c r="Q676" s="8">
        <f>IF(Orders[[#This Row],[Shipping Status]]="Delivered",P676-O676,"")</f>
        <v>26</v>
      </c>
      <c r="R676" t="str" cm="1">
        <f t="array" ref="R676">_xlfn.XLOOKUP(Orders[[#This Row],[employeeID]],Employees[[#All],[employeeID]],Employees[[#All],[employeeName]],,0)</f>
        <v>Steven Buchanan</v>
      </c>
      <c r="S676" t="str" cm="1">
        <f t="array" ref="S676">_xlfn.XLOOKUP(Orders[[#This Row],[customerID]],Customers[[#All],[customerID]],Customers[[#All],[companyName]],,0)</f>
        <v>Hanari Carnes</v>
      </c>
      <c r="T676" t="str" cm="1">
        <f t="array" ref="T676">_xlfn.XLOOKUP(Orders[[#This Row],[shipperID]],Shippers[[#All],[shipperID]],Shippers[[#All],[companyName]],,0)</f>
        <v>Federal Shipping</v>
      </c>
      <c r="U676" t="str">
        <f>IF(ISBLANK(Orders[[#This Row],[shippedDate]]),"Pending","Delivered")</f>
        <v>Delivered</v>
      </c>
    </row>
    <row r="677" spans="1:21" x14ac:dyDescent="0.25">
      <c r="A677">
        <v>10923</v>
      </c>
      <c r="B677" t="s">
        <v>61</v>
      </c>
      <c r="C677">
        <v>7</v>
      </c>
      <c r="D677" s="1">
        <v>42066</v>
      </c>
      <c r="E677" s="1">
        <v>42108</v>
      </c>
      <c r="F677" s="1">
        <v>42076</v>
      </c>
      <c r="G677">
        <v>3</v>
      </c>
      <c r="H677">
        <v>68.260000000000005</v>
      </c>
      <c r="I677">
        <f>SUMIFS(order_details!$G$1:$G$2156,order_details!$A$1:$A$2156,orders!A677)</f>
        <v>748.8</v>
      </c>
      <c r="J677">
        <f t="shared" si="40"/>
        <v>817.06</v>
      </c>
      <c r="K677" t="str">
        <f t="shared" si="41"/>
        <v>Mar</v>
      </c>
      <c r="L677" t="str">
        <f t="shared" si="42"/>
        <v>Tue</v>
      </c>
      <c r="M677" t="str">
        <f>IF(Orders[[#This Row],[Shipping Status]]="Delivered",TEXT(F677,"mmm"),"")</f>
        <v>Mar</v>
      </c>
      <c r="N677" t="str">
        <f>IF(Orders[[#This Row],[Shipping Status]]="Delivered",TEXT(F677,"ddd"),"")</f>
        <v>Fri</v>
      </c>
      <c r="O677" s="8">
        <f>IF(Orders[[#This Row],[Shipping Status]]="Delivered",DATEDIF(D677,F677,"d"),"")</f>
        <v>10</v>
      </c>
      <c r="P677" s="8">
        <f t="shared" si="43"/>
        <v>42</v>
      </c>
      <c r="Q677" s="8">
        <f>IF(Orders[[#This Row],[Shipping Status]]="Delivered",P677-O677,"")</f>
        <v>32</v>
      </c>
      <c r="R677" t="str" cm="1">
        <f t="array" ref="R677">_xlfn.XLOOKUP(Orders[[#This Row],[employeeID]],Employees[[#All],[employeeID]],Employees[[#All],[employeeName]],,0)</f>
        <v>Robert King</v>
      </c>
      <c r="S677" t="str" cm="1">
        <f t="array" ref="S677">_xlfn.XLOOKUP(Orders[[#This Row],[customerID]],Customers[[#All],[customerID]],Customers[[#All],[companyName]],,0)</f>
        <v>La maison d'Asie</v>
      </c>
      <c r="T677" t="str" cm="1">
        <f t="array" ref="T677">_xlfn.XLOOKUP(Orders[[#This Row],[shipperID]],Shippers[[#All],[shipperID]],Shippers[[#All],[companyName]],,0)</f>
        <v>Federal Shipping</v>
      </c>
      <c r="U677" t="str">
        <f>IF(ISBLANK(Orders[[#This Row],[shippedDate]]),"Pending","Delivered")</f>
        <v>Delivered</v>
      </c>
    </row>
    <row r="678" spans="1:21" x14ac:dyDescent="0.25">
      <c r="A678">
        <v>10924</v>
      </c>
      <c r="B678" t="s">
        <v>33</v>
      </c>
      <c r="C678">
        <v>3</v>
      </c>
      <c r="D678" s="1">
        <v>42067</v>
      </c>
      <c r="E678" s="1">
        <v>42095</v>
      </c>
      <c r="F678" s="1">
        <v>42102</v>
      </c>
      <c r="G678">
        <v>2</v>
      </c>
      <c r="H678">
        <v>151.52000000000001</v>
      </c>
      <c r="I678">
        <f>SUMIFS(order_details!$G$1:$G$2156,order_details!$A$1:$A$2156,orders!A678)</f>
        <v>1835.7</v>
      </c>
      <c r="J678">
        <f t="shared" si="40"/>
        <v>1987.22</v>
      </c>
      <c r="K678" t="str">
        <f t="shared" si="41"/>
        <v>Mar</v>
      </c>
      <c r="L678" t="str">
        <f t="shared" si="42"/>
        <v>Wed</v>
      </c>
      <c r="M678" t="str">
        <f>IF(Orders[[#This Row],[Shipping Status]]="Delivered",TEXT(F678,"mmm"),"")</f>
        <v>Apr</v>
      </c>
      <c r="N678" t="str">
        <f>IF(Orders[[#This Row],[Shipping Status]]="Delivered",TEXT(F678,"ddd"),"")</f>
        <v>Wed</v>
      </c>
      <c r="O678" s="8">
        <f>IF(Orders[[#This Row],[Shipping Status]]="Delivered",DATEDIF(D678,F678,"d"),"")</f>
        <v>35</v>
      </c>
      <c r="P678" s="8">
        <f t="shared" si="43"/>
        <v>28</v>
      </c>
      <c r="Q678" s="8">
        <f>IF(Orders[[#This Row],[Shipping Status]]="Delivered",P678-O678,"")</f>
        <v>-7</v>
      </c>
      <c r="R678" t="str" cm="1">
        <f t="array" ref="R678">_xlfn.XLOOKUP(Orders[[#This Row],[employeeID]],Employees[[#All],[employeeID]],Employees[[#All],[employeeName]],,0)</f>
        <v>Janet Leverling</v>
      </c>
      <c r="S678" t="str" cm="1">
        <f t="array" ref="S678">_xlfn.XLOOKUP(Orders[[#This Row],[customerID]],Customers[[#All],[customerID]],Customers[[#All],[companyName]],,0)</f>
        <v>Berglunds snabbköp</v>
      </c>
      <c r="T678" t="str" cm="1">
        <f t="array" ref="T678">_xlfn.XLOOKUP(Orders[[#This Row],[shipperID]],Shippers[[#All],[shipperID]],Shippers[[#All],[companyName]],,0)</f>
        <v>United Package</v>
      </c>
      <c r="U678" t="str">
        <f>IF(ISBLANK(Orders[[#This Row],[shippedDate]]),"Pending","Delivered")</f>
        <v>Delivered</v>
      </c>
    </row>
    <row r="679" spans="1:21" x14ac:dyDescent="0.25">
      <c r="A679">
        <v>10925</v>
      </c>
      <c r="B679" t="s">
        <v>10</v>
      </c>
      <c r="C679">
        <v>3</v>
      </c>
      <c r="D679" s="1">
        <v>42067</v>
      </c>
      <c r="E679" s="1">
        <v>42095</v>
      </c>
      <c r="F679" s="1">
        <v>42076</v>
      </c>
      <c r="G679">
        <v>1</v>
      </c>
      <c r="H679">
        <v>2.27</v>
      </c>
      <c r="I679">
        <f>SUMIFS(order_details!$G$1:$G$2156,order_details!$A$1:$A$2156,orders!A679)</f>
        <v>475.15</v>
      </c>
      <c r="J679">
        <f t="shared" si="40"/>
        <v>477.41999999999996</v>
      </c>
      <c r="K679" t="str">
        <f t="shared" si="41"/>
        <v>Mar</v>
      </c>
      <c r="L679" t="str">
        <f t="shared" si="42"/>
        <v>Wed</v>
      </c>
      <c r="M679" t="str">
        <f>IF(Orders[[#This Row],[Shipping Status]]="Delivered",TEXT(F679,"mmm"),"")</f>
        <v>Mar</v>
      </c>
      <c r="N679" t="str">
        <f>IF(Orders[[#This Row],[Shipping Status]]="Delivered",TEXT(F679,"ddd"),"")</f>
        <v>Fri</v>
      </c>
      <c r="O679" s="8">
        <f>IF(Orders[[#This Row],[Shipping Status]]="Delivered",DATEDIF(D679,F679,"d"),"")</f>
        <v>9</v>
      </c>
      <c r="P679" s="8">
        <f t="shared" si="43"/>
        <v>28</v>
      </c>
      <c r="Q679" s="8">
        <f>IF(Orders[[#This Row],[Shipping Status]]="Delivered",P679-O679,"")</f>
        <v>19</v>
      </c>
      <c r="R679" t="str" cm="1">
        <f t="array" ref="R679">_xlfn.XLOOKUP(Orders[[#This Row],[employeeID]],Employees[[#All],[employeeID]],Employees[[#All],[employeeName]],,0)</f>
        <v>Janet Leverling</v>
      </c>
      <c r="S679" t="str" cm="1">
        <f t="array" ref="S679">_xlfn.XLOOKUP(Orders[[#This Row],[customerID]],Customers[[#All],[customerID]],Customers[[#All],[companyName]],,0)</f>
        <v>Hanari Carnes</v>
      </c>
      <c r="T679" t="str" cm="1">
        <f t="array" ref="T679">_xlfn.XLOOKUP(Orders[[#This Row],[shipperID]],Shippers[[#All],[shipperID]],Shippers[[#All],[companyName]],,0)</f>
        <v>Speedy Express</v>
      </c>
      <c r="U679" t="str">
        <f>IF(ISBLANK(Orders[[#This Row],[shippedDate]]),"Pending","Delivered")</f>
        <v>Delivered</v>
      </c>
    </row>
    <row r="680" spans="1:21" x14ac:dyDescent="0.25">
      <c r="A680">
        <v>10926</v>
      </c>
      <c r="B680" t="s">
        <v>47</v>
      </c>
      <c r="C680">
        <v>4</v>
      </c>
      <c r="D680" s="1">
        <v>42067</v>
      </c>
      <c r="E680" s="1">
        <v>42095</v>
      </c>
      <c r="F680" s="1">
        <v>42074</v>
      </c>
      <c r="G680">
        <v>3</v>
      </c>
      <c r="H680">
        <v>39.92</v>
      </c>
      <c r="I680">
        <f>SUMIFS(order_details!$G$1:$G$2156,order_details!$A$1:$A$2156,orders!A680)</f>
        <v>514.4</v>
      </c>
      <c r="J680">
        <f t="shared" si="40"/>
        <v>554.31999999999994</v>
      </c>
      <c r="K680" t="str">
        <f t="shared" si="41"/>
        <v>Mar</v>
      </c>
      <c r="L680" t="str">
        <f t="shared" si="42"/>
        <v>Wed</v>
      </c>
      <c r="M680" t="str">
        <f>IF(Orders[[#This Row],[Shipping Status]]="Delivered",TEXT(F680,"mmm"),"")</f>
        <v>Mar</v>
      </c>
      <c r="N680" t="str">
        <f>IF(Orders[[#This Row],[Shipping Status]]="Delivered",TEXT(F680,"ddd"),"")</f>
        <v>Wed</v>
      </c>
      <c r="O680" s="8">
        <f>IF(Orders[[#This Row],[Shipping Status]]="Delivered",DATEDIF(D680,F680,"d"),"")</f>
        <v>7</v>
      </c>
      <c r="P680" s="8">
        <f t="shared" si="43"/>
        <v>28</v>
      </c>
      <c r="Q680" s="8">
        <f>IF(Orders[[#This Row],[Shipping Status]]="Delivered",P680-O680,"")</f>
        <v>21</v>
      </c>
      <c r="R680" t="str" cm="1">
        <f t="array" ref="R680">_xlfn.XLOOKUP(Orders[[#This Row],[employeeID]],Employees[[#All],[employeeID]],Employees[[#All],[employeeName]],,0)</f>
        <v>Margaret Peacock</v>
      </c>
      <c r="S680" t="str" cm="1">
        <f t="array" ref="S680">_xlfn.XLOOKUP(Orders[[#This Row],[customerID]],Customers[[#All],[customerID]],Customers[[#All],[companyName]],,0)</f>
        <v>Ana Trujillo Emparedados y helados</v>
      </c>
      <c r="T680" t="str" cm="1">
        <f t="array" ref="T680">_xlfn.XLOOKUP(Orders[[#This Row],[shipperID]],Shippers[[#All],[shipperID]],Shippers[[#All],[companyName]],,0)</f>
        <v>Federal Shipping</v>
      </c>
      <c r="U680" t="str">
        <f>IF(ISBLANK(Orders[[#This Row],[shippedDate]]),"Pending","Delivered")</f>
        <v>Delivered</v>
      </c>
    </row>
    <row r="681" spans="1:21" x14ac:dyDescent="0.25">
      <c r="A681">
        <v>10927</v>
      </c>
      <c r="B681" t="s">
        <v>96</v>
      </c>
      <c r="C681">
        <v>4</v>
      </c>
      <c r="D681" s="1">
        <v>42068</v>
      </c>
      <c r="E681" s="1">
        <v>42096</v>
      </c>
      <c r="F681" s="1">
        <v>42102</v>
      </c>
      <c r="G681">
        <v>1</v>
      </c>
      <c r="H681">
        <v>19.79</v>
      </c>
      <c r="I681">
        <f>SUMIFS(order_details!$G$1:$G$2156,order_details!$A$1:$A$2156,orders!A681)</f>
        <v>800</v>
      </c>
      <c r="J681">
        <f t="shared" si="40"/>
        <v>819.79</v>
      </c>
      <c r="K681" t="str">
        <f t="shared" si="41"/>
        <v>Mar</v>
      </c>
      <c r="L681" t="str">
        <f t="shared" si="42"/>
        <v>Thu</v>
      </c>
      <c r="M681" t="str">
        <f>IF(Orders[[#This Row],[Shipping Status]]="Delivered",TEXT(F681,"mmm"),"")</f>
        <v>Apr</v>
      </c>
      <c r="N681" t="str">
        <f>IF(Orders[[#This Row],[Shipping Status]]="Delivered",TEXT(F681,"ddd"),"")</f>
        <v>Wed</v>
      </c>
      <c r="O681" s="8">
        <f>IF(Orders[[#This Row],[Shipping Status]]="Delivered",DATEDIF(D681,F681,"d"),"")</f>
        <v>34</v>
      </c>
      <c r="P681" s="8">
        <f t="shared" si="43"/>
        <v>28</v>
      </c>
      <c r="Q681" s="8">
        <f>IF(Orders[[#This Row],[Shipping Status]]="Delivered",P681-O681,"")</f>
        <v>-6</v>
      </c>
      <c r="R681" t="str" cm="1">
        <f t="array" ref="R681">_xlfn.XLOOKUP(Orders[[#This Row],[employeeID]],Employees[[#All],[employeeID]],Employees[[#All],[employeeName]],,0)</f>
        <v>Margaret Peacock</v>
      </c>
      <c r="S681" t="str" cm="1">
        <f t="array" ref="S681">_xlfn.XLOOKUP(Orders[[#This Row],[customerID]],Customers[[#All],[customerID]],Customers[[#All],[companyName]],,0)</f>
        <v>La corne d'abondance</v>
      </c>
      <c r="T681" t="str" cm="1">
        <f t="array" ref="T681">_xlfn.XLOOKUP(Orders[[#This Row],[shipperID]],Shippers[[#All],[shipperID]],Shippers[[#All],[companyName]],,0)</f>
        <v>Speedy Express</v>
      </c>
      <c r="U681" t="str">
        <f>IF(ISBLANK(Orders[[#This Row],[shippedDate]]),"Pending","Delivered")</f>
        <v>Delivered</v>
      </c>
    </row>
    <row r="682" spans="1:21" x14ac:dyDescent="0.25">
      <c r="A682">
        <v>10928</v>
      </c>
      <c r="B682" t="s">
        <v>68</v>
      </c>
      <c r="C682">
        <v>1</v>
      </c>
      <c r="D682" s="1">
        <v>42068</v>
      </c>
      <c r="E682" s="1">
        <v>42096</v>
      </c>
      <c r="F682" s="1">
        <v>42081</v>
      </c>
      <c r="G682">
        <v>1</v>
      </c>
      <c r="H682">
        <v>1.36</v>
      </c>
      <c r="I682">
        <f>SUMIFS(order_details!$G$1:$G$2156,order_details!$A$1:$A$2156,orders!A682)</f>
        <v>137.5</v>
      </c>
      <c r="J682">
        <f t="shared" si="40"/>
        <v>138.86000000000001</v>
      </c>
      <c r="K682" t="str">
        <f t="shared" si="41"/>
        <v>Mar</v>
      </c>
      <c r="L682" t="str">
        <f t="shared" si="42"/>
        <v>Thu</v>
      </c>
      <c r="M682" t="str">
        <f>IF(Orders[[#This Row],[Shipping Status]]="Delivered",TEXT(F682,"mmm"),"")</f>
        <v>Mar</v>
      </c>
      <c r="N682" t="str">
        <f>IF(Orders[[#This Row],[Shipping Status]]="Delivered",TEXT(F682,"ddd"),"")</f>
        <v>Wed</v>
      </c>
      <c r="O682" s="8">
        <f>IF(Orders[[#This Row],[Shipping Status]]="Delivered",DATEDIF(D682,F682,"d"),"")</f>
        <v>13</v>
      </c>
      <c r="P682" s="8">
        <f t="shared" si="43"/>
        <v>28</v>
      </c>
      <c r="Q682" s="8">
        <f>IF(Orders[[#This Row],[Shipping Status]]="Delivered",P682-O682,"")</f>
        <v>15</v>
      </c>
      <c r="R682" t="str" cm="1">
        <f t="array" ref="R682">_xlfn.XLOOKUP(Orders[[#This Row],[employeeID]],Employees[[#All],[employeeID]],Employees[[#All],[employeeName]],,0)</f>
        <v>Nancy Davolio</v>
      </c>
      <c r="S682" t="str" cm="1">
        <f t="array" ref="S682">_xlfn.XLOOKUP(Orders[[#This Row],[customerID]],Customers[[#All],[customerID]],Customers[[#All],[companyName]],,0)</f>
        <v>Galería del gastrónomo</v>
      </c>
      <c r="T682" t="str" cm="1">
        <f t="array" ref="T682">_xlfn.XLOOKUP(Orders[[#This Row],[shipperID]],Shippers[[#All],[shipperID]],Shippers[[#All],[companyName]],,0)</f>
        <v>Speedy Express</v>
      </c>
      <c r="U682" t="str">
        <f>IF(ISBLANK(Orders[[#This Row],[shippedDate]]),"Pending","Delivered")</f>
        <v>Delivered</v>
      </c>
    </row>
    <row r="683" spans="1:21" x14ac:dyDescent="0.25">
      <c r="A683">
        <v>10929</v>
      </c>
      <c r="B683" t="s">
        <v>25</v>
      </c>
      <c r="C683">
        <v>6</v>
      </c>
      <c r="D683" s="1">
        <v>42068</v>
      </c>
      <c r="E683" s="1">
        <v>42096</v>
      </c>
      <c r="F683" s="1">
        <v>42075</v>
      </c>
      <c r="G683">
        <v>1</v>
      </c>
      <c r="H683">
        <v>33.93</v>
      </c>
      <c r="I683">
        <f>SUMIFS(order_details!$G$1:$G$2156,order_details!$A$1:$A$2156,orders!A683)</f>
        <v>1174.75</v>
      </c>
      <c r="J683">
        <f t="shared" si="40"/>
        <v>1208.68</v>
      </c>
      <c r="K683" t="str">
        <f t="shared" si="41"/>
        <v>Mar</v>
      </c>
      <c r="L683" t="str">
        <f t="shared" si="42"/>
        <v>Thu</v>
      </c>
      <c r="M683" t="str">
        <f>IF(Orders[[#This Row],[Shipping Status]]="Delivered",TEXT(F683,"mmm"),"")</f>
        <v>Mar</v>
      </c>
      <c r="N683" t="str">
        <f>IF(Orders[[#This Row],[Shipping Status]]="Delivered",TEXT(F683,"ddd"),"")</f>
        <v>Thu</v>
      </c>
      <c r="O683" s="8">
        <f>IF(Orders[[#This Row],[Shipping Status]]="Delivered",DATEDIF(D683,F683,"d"),"")</f>
        <v>7</v>
      </c>
      <c r="P683" s="8">
        <f t="shared" si="43"/>
        <v>28</v>
      </c>
      <c r="Q683" s="8">
        <f>IF(Orders[[#This Row],[Shipping Status]]="Delivered",P683-O683,"")</f>
        <v>21</v>
      </c>
      <c r="R683" t="str" cm="1">
        <f t="array" ref="R683">_xlfn.XLOOKUP(Orders[[#This Row],[employeeID]],Employees[[#All],[employeeID]],Employees[[#All],[employeeName]],,0)</f>
        <v>Michael Suyama</v>
      </c>
      <c r="S683" t="str" cm="1">
        <f t="array" ref="S683">_xlfn.XLOOKUP(Orders[[#This Row],[customerID]],Customers[[#All],[customerID]],Customers[[#All],[companyName]],,0)</f>
        <v>Frankenversand</v>
      </c>
      <c r="T683" t="str" cm="1">
        <f t="array" ref="T683">_xlfn.XLOOKUP(Orders[[#This Row],[shipperID]],Shippers[[#All],[shipperID]],Shippers[[#All],[companyName]],,0)</f>
        <v>Speedy Express</v>
      </c>
      <c r="U683" t="str">
        <f>IF(ISBLANK(Orders[[#This Row],[shippedDate]]),"Pending","Delivered")</f>
        <v>Delivered</v>
      </c>
    </row>
    <row r="684" spans="1:21" x14ac:dyDescent="0.25">
      <c r="A684">
        <v>10930</v>
      </c>
      <c r="B684" t="s">
        <v>12</v>
      </c>
      <c r="C684">
        <v>4</v>
      </c>
      <c r="D684" s="1">
        <v>42069</v>
      </c>
      <c r="E684" s="1">
        <v>42111</v>
      </c>
      <c r="F684" s="1">
        <v>42081</v>
      </c>
      <c r="G684">
        <v>3</v>
      </c>
      <c r="H684">
        <v>15.55</v>
      </c>
      <c r="I684">
        <f>SUMIFS(order_details!$G$1:$G$2156,order_details!$A$1:$A$2156,orders!A684)</f>
        <v>2255.5</v>
      </c>
      <c r="J684">
        <f t="shared" si="40"/>
        <v>2271.0500000000002</v>
      </c>
      <c r="K684" t="str">
        <f t="shared" si="41"/>
        <v>Mar</v>
      </c>
      <c r="L684" t="str">
        <f t="shared" si="42"/>
        <v>Fri</v>
      </c>
      <c r="M684" t="str">
        <f>IF(Orders[[#This Row],[Shipping Status]]="Delivered",TEXT(F684,"mmm"),"")</f>
        <v>Mar</v>
      </c>
      <c r="N684" t="str">
        <f>IF(Orders[[#This Row],[Shipping Status]]="Delivered",TEXT(F684,"ddd"),"")</f>
        <v>Wed</v>
      </c>
      <c r="O684" s="8">
        <f>IF(Orders[[#This Row],[Shipping Status]]="Delivered",DATEDIF(D684,F684,"d"),"")</f>
        <v>12</v>
      </c>
      <c r="P684" s="8">
        <f t="shared" si="43"/>
        <v>42</v>
      </c>
      <c r="Q684" s="8">
        <f>IF(Orders[[#This Row],[Shipping Status]]="Delivered",P684-O684,"")</f>
        <v>30</v>
      </c>
      <c r="R684" t="str" cm="1">
        <f t="array" ref="R684">_xlfn.XLOOKUP(Orders[[#This Row],[employeeID]],Employees[[#All],[employeeID]],Employees[[#All],[employeeName]],,0)</f>
        <v>Margaret Peacock</v>
      </c>
      <c r="S684" t="str" cm="1">
        <f t="array" ref="S684">_xlfn.XLOOKUP(Orders[[#This Row],[customerID]],Customers[[#All],[customerID]],Customers[[#All],[companyName]],,0)</f>
        <v>Suprêmes délices</v>
      </c>
      <c r="T684" t="str" cm="1">
        <f t="array" ref="T684">_xlfn.XLOOKUP(Orders[[#This Row],[shipperID]],Shippers[[#All],[shipperID]],Shippers[[#All],[companyName]],,0)</f>
        <v>Federal Shipping</v>
      </c>
      <c r="U684" t="str">
        <f>IF(ISBLANK(Orders[[#This Row],[shippedDate]]),"Pending","Delivered")</f>
        <v>Delivered</v>
      </c>
    </row>
    <row r="685" spans="1:21" x14ac:dyDescent="0.25">
      <c r="A685">
        <v>10931</v>
      </c>
      <c r="B685" t="s">
        <v>14</v>
      </c>
      <c r="C685">
        <v>4</v>
      </c>
      <c r="D685" s="1">
        <v>42069</v>
      </c>
      <c r="E685" s="1">
        <v>42083</v>
      </c>
      <c r="F685" s="1">
        <v>42082</v>
      </c>
      <c r="G685">
        <v>2</v>
      </c>
      <c r="H685">
        <v>13.6</v>
      </c>
      <c r="I685">
        <f>SUMIFS(order_details!$G$1:$G$2156,order_details!$A$1:$A$2156,orders!A685)</f>
        <v>799.2</v>
      </c>
      <c r="J685">
        <f t="shared" si="40"/>
        <v>812.80000000000007</v>
      </c>
      <c r="K685" t="str">
        <f t="shared" si="41"/>
        <v>Mar</v>
      </c>
      <c r="L685" t="str">
        <f t="shared" si="42"/>
        <v>Fri</v>
      </c>
      <c r="M685" t="str">
        <f>IF(Orders[[#This Row],[Shipping Status]]="Delivered",TEXT(F685,"mmm"),"")</f>
        <v>Mar</v>
      </c>
      <c r="N685" t="str">
        <f>IF(Orders[[#This Row],[Shipping Status]]="Delivered",TEXT(F685,"ddd"),"")</f>
        <v>Thu</v>
      </c>
      <c r="O685" s="8">
        <f>IF(Orders[[#This Row],[Shipping Status]]="Delivered",DATEDIF(D685,F685,"d"),"")</f>
        <v>13</v>
      </c>
      <c r="P685" s="8">
        <f t="shared" si="43"/>
        <v>14</v>
      </c>
      <c r="Q685" s="8">
        <f>IF(Orders[[#This Row],[Shipping Status]]="Delivered",P685-O685,"")</f>
        <v>1</v>
      </c>
      <c r="R685" t="str" cm="1">
        <f t="array" ref="R685">_xlfn.XLOOKUP(Orders[[#This Row],[employeeID]],Employees[[#All],[employeeID]],Employees[[#All],[employeeName]],,0)</f>
        <v>Margaret Peacock</v>
      </c>
      <c r="S685" t="str" cm="1">
        <f t="array" ref="S685">_xlfn.XLOOKUP(Orders[[#This Row],[customerID]],Customers[[#All],[customerID]],Customers[[#All],[companyName]],,0)</f>
        <v>Richter Supermarkt</v>
      </c>
      <c r="T685" t="str" cm="1">
        <f t="array" ref="T685">_xlfn.XLOOKUP(Orders[[#This Row],[shipperID]],Shippers[[#All],[shipperID]],Shippers[[#All],[companyName]],,0)</f>
        <v>United Package</v>
      </c>
      <c r="U685" t="str">
        <f>IF(ISBLANK(Orders[[#This Row],[shippedDate]]),"Pending","Delivered")</f>
        <v>Delivered</v>
      </c>
    </row>
    <row r="686" spans="1:21" x14ac:dyDescent="0.25">
      <c r="A686">
        <v>10932</v>
      </c>
      <c r="B686" t="s">
        <v>56</v>
      </c>
      <c r="C686">
        <v>8</v>
      </c>
      <c r="D686" s="1">
        <v>42069</v>
      </c>
      <c r="E686" s="1">
        <v>42097</v>
      </c>
      <c r="F686" s="1">
        <v>42087</v>
      </c>
      <c r="G686">
        <v>1</v>
      </c>
      <c r="H686">
        <v>134.63999999999999</v>
      </c>
      <c r="I686">
        <f>SUMIFS(order_details!$G$1:$G$2156,order_details!$A$1:$A$2156,orders!A686)</f>
        <v>1788.6299999999999</v>
      </c>
      <c r="J686">
        <f t="shared" si="40"/>
        <v>1923.27</v>
      </c>
      <c r="K686" t="str">
        <f t="shared" si="41"/>
        <v>Mar</v>
      </c>
      <c r="L686" t="str">
        <f t="shared" si="42"/>
        <v>Fri</v>
      </c>
      <c r="M686" t="str">
        <f>IF(Orders[[#This Row],[Shipping Status]]="Delivered",TEXT(F686,"mmm"),"")</f>
        <v>Mar</v>
      </c>
      <c r="N686" t="str">
        <f>IF(Orders[[#This Row],[Shipping Status]]="Delivered",TEXT(F686,"ddd"),"")</f>
        <v>Tue</v>
      </c>
      <c r="O686" s="8">
        <f>IF(Orders[[#This Row],[Shipping Status]]="Delivered",DATEDIF(D686,F686,"d"),"")</f>
        <v>18</v>
      </c>
      <c r="P686" s="8">
        <f t="shared" si="43"/>
        <v>28</v>
      </c>
      <c r="Q686" s="8">
        <f>IF(Orders[[#This Row],[Shipping Status]]="Delivered",P686-O686,"")</f>
        <v>10</v>
      </c>
      <c r="R686" t="str" cm="1">
        <f t="array" ref="R686">_xlfn.XLOOKUP(Orders[[#This Row],[employeeID]],Employees[[#All],[employeeID]],Employees[[#All],[employeeName]],,0)</f>
        <v>Laura Callahan</v>
      </c>
      <c r="S686" t="str" cm="1">
        <f t="array" ref="S686">_xlfn.XLOOKUP(Orders[[#This Row],[customerID]],Customers[[#All],[customerID]],Customers[[#All],[companyName]],,0)</f>
        <v>Bon app'</v>
      </c>
      <c r="T686" t="str" cm="1">
        <f t="array" ref="T686">_xlfn.XLOOKUP(Orders[[#This Row],[shipperID]],Shippers[[#All],[shipperID]],Shippers[[#All],[companyName]],,0)</f>
        <v>Speedy Express</v>
      </c>
      <c r="U686" t="str">
        <f>IF(ISBLANK(Orders[[#This Row],[shippedDate]]),"Pending","Delivered")</f>
        <v>Delivered</v>
      </c>
    </row>
    <row r="687" spans="1:21" x14ac:dyDescent="0.25">
      <c r="A687">
        <v>10933</v>
      </c>
      <c r="B687" t="s">
        <v>50</v>
      </c>
      <c r="C687">
        <v>6</v>
      </c>
      <c r="D687" s="1">
        <v>42069</v>
      </c>
      <c r="E687" s="1">
        <v>42097</v>
      </c>
      <c r="F687" s="1">
        <v>42079</v>
      </c>
      <c r="G687">
        <v>3</v>
      </c>
      <c r="H687">
        <v>54.15</v>
      </c>
      <c r="I687">
        <f>SUMIFS(order_details!$G$1:$G$2156,order_details!$A$1:$A$2156,orders!A687)</f>
        <v>920.6</v>
      </c>
      <c r="J687">
        <f t="shared" si="40"/>
        <v>974.75</v>
      </c>
      <c r="K687" t="str">
        <f t="shared" si="41"/>
        <v>Mar</v>
      </c>
      <c r="L687" t="str">
        <f t="shared" si="42"/>
        <v>Fri</v>
      </c>
      <c r="M687" t="str">
        <f>IF(Orders[[#This Row],[Shipping Status]]="Delivered",TEXT(F687,"mmm"),"")</f>
        <v>Mar</v>
      </c>
      <c r="N687" t="str">
        <f>IF(Orders[[#This Row],[Shipping Status]]="Delivered",TEXT(F687,"ddd"),"")</f>
        <v>Mon</v>
      </c>
      <c r="O687" s="8">
        <f>IF(Orders[[#This Row],[Shipping Status]]="Delivered",DATEDIF(D687,F687,"d"),"")</f>
        <v>10</v>
      </c>
      <c r="P687" s="8">
        <f t="shared" si="43"/>
        <v>28</v>
      </c>
      <c r="Q687" s="8">
        <f>IF(Orders[[#This Row],[Shipping Status]]="Delivered",P687-O687,"")</f>
        <v>18</v>
      </c>
      <c r="R687" t="str" cm="1">
        <f t="array" ref="R687">_xlfn.XLOOKUP(Orders[[#This Row],[employeeID]],Employees[[#All],[employeeID]],Employees[[#All],[employeeName]],,0)</f>
        <v>Michael Suyama</v>
      </c>
      <c r="S687" t="str" cm="1">
        <f t="array" ref="S687">_xlfn.XLOOKUP(Orders[[#This Row],[customerID]],Customers[[#All],[customerID]],Customers[[#All],[companyName]],,0)</f>
        <v>Island Trading</v>
      </c>
      <c r="T687" t="str" cm="1">
        <f t="array" ref="T687">_xlfn.XLOOKUP(Orders[[#This Row],[shipperID]],Shippers[[#All],[shipperID]],Shippers[[#All],[companyName]],,0)</f>
        <v>Federal Shipping</v>
      </c>
      <c r="U687" t="str">
        <f>IF(ISBLANK(Orders[[#This Row],[shippedDate]]),"Pending","Delivered")</f>
        <v>Delivered</v>
      </c>
    </row>
    <row r="688" spans="1:21" x14ac:dyDescent="0.25">
      <c r="A688">
        <v>10934</v>
      </c>
      <c r="B688" t="s">
        <v>34</v>
      </c>
      <c r="C688">
        <v>3</v>
      </c>
      <c r="D688" s="1">
        <v>42072</v>
      </c>
      <c r="E688" s="1">
        <v>42100</v>
      </c>
      <c r="F688" s="1">
        <v>42075</v>
      </c>
      <c r="G688">
        <v>3</v>
      </c>
      <c r="H688">
        <v>32.01</v>
      </c>
      <c r="I688">
        <f>SUMIFS(order_details!$G$1:$G$2156,order_details!$A$1:$A$2156,orders!A688)</f>
        <v>500</v>
      </c>
      <c r="J688">
        <f t="shared" si="40"/>
        <v>532.01</v>
      </c>
      <c r="K688" t="str">
        <f t="shared" si="41"/>
        <v>Mar</v>
      </c>
      <c r="L688" t="str">
        <f t="shared" si="42"/>
        <v>Mon</v>
      </c>
      <c r="M688" t="str">
        <f>IF(Orders[[#This Row],[Shipping Status]]="Delivered",TEXT(F688,"mmm"),"")</f>
        <v>Mar</v>
      </c>
      <c r="N688" t="str">
        <f>IF(Orders[[#This Row],[Shipping Status]]="Delivered",TEXT(F688,"ddd"),"")</f>
        <v>Thu</v>
      </c>
      <c r="O688" s="8">
        <f>IF(Orders[[#This Row],[Shipping Status]]="Delivered",DATEDIF(D688,F688,"d"),"")</f>
        <v>3</v>
      </c>
      <c r="P688" s="8">
        <f t="shared" si="43"/>
        <v>28</v>
      </c>
      <c r="Q688" s="8">
        <f>IF(Orders[[#This Row],[Shipping Status]]="Delivered",P688-O688,"")</f>
        <v>25</v>
      </c>
      <c r="R688" t="str" cm="1">
        <f t="array" ref="R688">_xlfn.XLOOKUP(Orders[[#This Row],[employeeID]],Employees[[#All],[employeeID]],Employees[[#All],[employeeName]],,0)</f>
        <v>Janet Leverling</v>
      </c>
      <c r="S688" t="str" cm="1">
        <f t="array" ref="S688">_xlfn.XLOOKUP(Orders[[#This Row],[customerID]],Customers[[#All],[customerID]],Customers[[#All],[companyName]],,0)</f>
        <v>Lehmanns Marktstand</v>
      </c>
      <c r="T688" t="str" cm="1">
        <f t="array" ref="T688">_xlfn.XLOOKUP(Orders[[#This Row],[shipperID]],Shippers[[#All],[shipperID]],Shippers[[#All],[companyName]],,0)</f>
        <v>Federal Shipping</v>
      </c>
      <c r="U688" t="str">
        <f>IF(ISBLANK(Orders[[#This Row],[shippedDate]]),"Pending","Delivered")</f>
        <v>Delivered</v>
      </c>
    </row>
    <row r="689" spans="1:21" x14ac:dyDescent="0.25">
      <c r="A689">
        <v>10935</v>
      </c>
      <c r="B689" t="s">
        <v>15</v>
      </c>
      <c r="C689">
        <v>4</v>
      </c>
      <c r="D689" s="1">
        <v>42072</v>
      </c>
      <c r="E689" s="1">
        <v>42100</v>
      </c>
      <c r="F689" s="1">
        <v>42081</v>
      </c>
      <c r="G689">
        <v>3</v>
      </c>
      <c r="H689">
        <v>47.59</v>
      </c>
      <c r="I689">
        <f>SUMIFS(order_details!$G$1:$G$2156,order_details!$A$1:$A$2156,orders!A689)</f>
        <v>619.5</v>
      </c>
      <c r="J689">
        <f t="shared" si="40"/>
        <v>667.09</v>
      </c>
      <c r="K689" t="str">
        <f t="shared" si="41"/>
        <v>Mar</v>
      </c>
      <c r="L689" t="str">
        <f t="shared" si="42"/>
        <v>Mon</v>
      </c>
      <c r="M689" t="str">
        <f>IF(Orders[[#This Row],[Shipping Status]]="Delivered",TEXT(F689,"mmm"),"")</f>
        <v>Mar</v>
      </c>
      <c r="N689" t="str">
        <f>IF(Orders[[#This Row],[Shipping Status]]="Delivered",TEXT(F689,"ddd"),"")</f>
        <v>Wed</v>
      </c>
      <c r="O689" s="8">
        <f>IF(Orders[[#This Row],[Shipping Status]]="Delivered",DATEDIF(D689,F689,"d"),"")</f>
        <v>9</v>
      </c>
      <c r="P689" s="8">
        <f t="shared" si="43"/>
        <v>28</v>
      </c>
      <c r="Q689" s="8">
        <f>IF(Orders[[#This Row],[Shipping Status]]="Delivered",P689-O689,"")</f>
        <v>19</v>
      </c>
      <c r="R689" t="str" cm="1">
        <f t="array" ref="R689">_xlfn.XLOOKUP(Orders[[#This Row],[employeeID]],Employees[[#All],[employeeID]],Employees[[#All],[employeeName]],,0)</f>
        <v>Margaret Peacock</v>
      </c>
      <c r="S689" t="str" cm="1">
        <f t="array" ref="S689">_xlfn.XLOOKUP(Orders[[#This Row],[customerID]],Customers[[#All],[customerID]],Customers[[#All],[companyName]],,0)</f>
        <v>Wellington Importadora</v>
      </c>
      <c r="T689" t="str" cm="1">
        <f t="array" ref="T689">_xlfn.XLOOKUP(Orders[[#This Row],[shipperID]],Shippers[[#All],[shipperID]],Shippers[[#All],[companyName]],,0)</f>
        <v>Federal Shipping</v>
      </c>
      <c r="U689" t="str">
        <f>IF(ISBLANK(Orders[[#This Row],[shippedDate]]),"Pending","Delivered")</f>
        <v>Delivered</v>
      </c>
    </row>
    <row r="690" spans="1:21" x14ac:dyDescent="0.25">
      <c r="A690">
        <v>10936</v>
      </c>
      <c r="B690" t="s">
        <v>87</v>
      </c>
      <c r="C690">
        <v>3</v>
      </c>
      <c r="D690" s="1">
        <v>42072</v>
      </c>
      <c r="E690" s="1">
        <v>42100</v>
      </c>
      <c r="F690" s="1">
        <v>42081</v>
      </c>
      <c r="G690">
        <v>2</v>
      </c>
      <c r="H690">
        <v>33.68</v>
      </c>
      <c r="I690">
        <f>SUMIFS(order_details!$G$1:$G$2156,order_details!$A$1:$A$2156,orders!A690)</f>
        <v>456</v>
      </c>
      <c r="J690">
        <f t="shared" si="40"/>
        <v>489.68</v>
      </c>
      <c r="K690" t="str">
        <f t="shared" si="41"/>
        <v>Mar</v>
      </c>
      <c r="L690" t="str">
        <f t="shared" si="42"/>
        <v>Mon</v>
      </c>
      <c r="M690" t="str">
        <f>IF(Orders[[#This Row],[Shipping Status]]="Delivered",TEXT(F690,"mmm"),"")</f>
        <v>Mar</v>
      </c>
      <c r="N690" t="str">
        <f>IF(Orders[[#This Row],[Shipping Status]]="Delivered",TEXT(F690,"ddd"),"")</f>
        <v>Wed</v>
      </c>
      <c r="O690" s="8">
        <f>IF(Orders[[#This Row],[Shipping Status]]="Delivered",DATEDIF(D690,F690,"d"),"")</f>
        <v>9</v>
      </c>
      <c r="P690" s="8">
        <f t="shared" si="43"/>
        <v>28</v>
      </c>
      <c r="Q690" s="8">
        <f>IF(Orders[[#This Row],[Shipping Status]]="Delivered",P690-O690,"")</f>
        <v>19</v>
      </c>
      <c r="R690" t="str" cm="1">
        <f t="array" ref="R690">_xlfn.XLOOKUP(Orders[[#This Row],[employeeID]],Employees[[#All],[employeeID]],Employees[[#All],[employeeName]],,0)</f>
        <v>Janet Leverling</v>
      </c>
      <c r="S690" t="str" cm="1">
        <f t="array" ref="S690">_xlfn.XLOOKUP(Orders[[#This Row],[customerID]],Customers[[#All],[customerID]],Customers[[#All],[companyName]],,0)</f>
        <v>Great Lakes Food Market</v>
      </c>
      <c r="T690" t="str" cm="1">
        <f t="array" ref="T690">_xlfn.XLOOKUP(Orders[[#This Row],[shipperID]],Shippers[[#All],[shipperID]],Shippers[[#All],[companyName]],,0)</f>
        <v>United Package</v>
      </c>
      <c r="U690" t="str">
        <f>IF(ISBLANK(Orders[[#This Row],[shippedDate]]),"Pending","Delivered")</f>
        <v>Delivered</v>
      </c>
    </row>
    <row r="691" spans="1:21" x14ac:dyDescent="0.25">
      <c r="A691">
        <v>10937</v>
      </c>
      <c r="B691" t="s">
        <v>86</v>
      </c>
      <c r="C691">
        <v>7</v>
      </c>
      <c r="D691" s="1">
        <v>42073</v>
      </c>
      <c r="E691" s="1">
        <v>42087</v>
      </c>
      <c r="F691" s="1">
        <v>42076</v>
      </c>
      <c r="G691">
        <v>3</v>
      </c>
      <c r="H691">
        <v>31.51</v>
      </c>
      <c r="I691">
        <f>SUMIFS(order_details!$G$1:$G$2156,order_details!$A$1:$A$2156,orders!A691)</f>
        <v>644.79999999999995</v>
      </c>
      <c r="J691">
        <f t="shared" si="40"/>
        <v>676.31</v>
      </c>
      <c r="K691" t="str">
        <f t="shared" si="41"/>
        <v>Mar</v>
      </c>
      <c r="L691" t="str">
        <f t="shared" si="42"/>
        <v>Tue</v>
      </c>
      <c r="M691" t="str">
        <f>IF(Orders[[#This Row],[Shipping Status]]="Delivered",TEXT(F691,"mmm"),"")</f>
        <v>Mar</v>
      </c>
      <c r="N691" t="str">
        <f>IF(Orders[[#This Row],[Shipping Status]]="Delivered",TEXT(F691,"ddd"),"")</f>
        <v>Fri</v>
      </c>
      <c r="O691" s="8">
        <f>IF(Orders[[#This Row],[Shipping Status]]="Delivered",DATEDIF(D691,F691,"d"),"")</f>
        <v>3</v>
      </c>
      <c r="P691" s="8">
        <f t="shared" si="43"/>
        <v>14</v>
      </c>
      <c r="Q691" s="8">
        <f>IF(Orders[[#This Row],[Shipping Status]]="Delivered",P691-O691,"")</f>
        <v>11</v>
      </c>
      <c r="R691" t="str" cm="1">
        <f t="array" ref="R691">_xlfn.XLOOKUP(Orders[[#This Row],[employeeID]],Employees[[#All],[employeeID]],Employees[[#All],[employeeName]],,0)</f>
        <v>Robert King</v>
      </c>
      <c r="S691" t="str" cm="1">
        <f t="array" ref="S691">_xlfn.XLOOKUP(Orders[[#This Row],[customerID]],Customers[[#All],[customerID]],Customers[[#All],[companyName]],,0)</f>
        <v>Cactus Comidas para llevar</v>
      </c>
      <c r="T691" t="str" cm="1">
        <f t="array" ref="T691">_xlfn.XLOOKUP(Orders[[#This Row],[shipperID]],Shippers[[#All],[shipperID]],Shippers[[#All],[companyName]],,0)</f>
        <v>Federal Shipping</v>
      </c>
      <c r="U691" t="str">
        <f>IF(ISBLANK(Orders[[#This Row],[shippedDate]]),"Pending","Delivered")</f>
        <v>Delivered</v>
      </c>
    </row>
    <row r="692" spans="1:21" x14ac:dyDescent="0.25">
      <c r="A692">
        <v>10938</v>
      </c>
      <c r="B692" t="s">
        <v>29</v>
      </c>
      <c r="C692">
        <v>3</v>
      </c>
      <c r="D692" s="1">
        <v>42073</v>
      </c>
      <c r="E692" s="1">
        <v>42101</v>
      </c>
      <c r="F692" s="1">
        <v>42079</v>
      </c>
      <c r="G692">
        <v>2</v>
      </c>
      <c r="H692">
        <v>31.89</v>
      </c>
      <c r="I692">
        <f>SUMIFS(order_details!$G$1:$G$2156,order_details!$A$1:$A$2156,orders!A692)</f>
        <v>2731.875</v>
      </c>
      <c r="J692">
        <f t="shared" si="40"/>
        <v>2763.7649999999999</v>
      </c>
      <c r="K692" t="str">
        <f t="shared" si="41"/>
        <v>Mar</v>
      </c>
      <c r="L692" t="str">
        <f t="shared" si="42"/>
        <v>Tue</v>
      </c>
      <c r="M692" t="str">
        <f>IF(Orders[[#This Row],[Shipping Status]]="Delivered",TEXT(F692,"mmm"),"")</f>
        <v>Mar</v>
      </c>
      <c r="N692" t="str">
        <f>IF(Orders[[#This Row],[Shipping Status]]="Delivered",TEXT(F692,"ddd"),"")</f>
        <v>Mon</v>
      </c>
      <c r="O692" s="8">
        <f>IF(Orders[[#This Row],[Shipping Status]]="Delivered",DATEDIF(D692,F692,"d"),"")</f>
        <v>6</v>
      </c>
      <c r="P692" s="8">
        <f t="shared" si="43"/>
        <v>28</v>
      </c>
      <c r="Q692" s="8">
        <f>IF(Orders[[#This Row],[Shipping Status]]="Delivered",P692-O692,"")</f>
        <v>22</v>
      </c>
      <c r="R692" t="str" cm="1">
        <f t="array" ref="R692">_xlfn.XLOOKUP(Orders[[#This Row],[employeeID]],Employees[[#All],[employeeID]],Employees[[#All],[employeeName]],,0)</f>
        <v>Janet Leverling</v>
      </c>
      <c r="S692" t="str" cm="1">
        <f t="array" ref="S692">_xlfn.XLOOKUP(Orders[[#This Row],[customerID]],Customers[[#All],[customerID]],Customers[[#All],[companyName]],,0)</f>
        <v>QUICK-Stop</v>
      </c>
      <c r="T692" t="str" cm="1">
        <f t="array" ref="T692">_xlfn.XLOOKUP(Orders[[#This Row],[shipperID]],Shippers[[#All],[shipperID]],Shippers[[#All],[companyName]],,0)</f>
        <v>United Package</v>
      </c>
      <c r="U692" t="str">
        <f>IF(ISBLANK(Orders[[#This Row],[shippedDate]]),"Pending","Delivered")</f>
        <v>Delivered</v>
      </c>
    </row>
    <row r="693" spans="1:21" x14ac:dyDescent="0.25">
      <c r="A693">
        <v>10939</v>
      </c>
      <c r="B693" t="s">
        <v>30</v>
      </c>
      <c r="C693">
        <v>2</v>
      </c>
      <c r="D693" s="1">
        <v>42073</v>
      </c>
      <c r="E693" s="1">
        <v>42101</v>
      </c>
      <c r="F693" s="1">
        <v>42076</v>
      </c>
      <c r="G693">
        <v>2</v>
      </c>
      <c r="H693">
        <v>76.33</v>
      </c>
      <c r="I693">
        <f>SUMIFS(order_details!$G$1:$G$2156,order_details!$A$1:$A$2156,orders!A693)</f>
        <v>637.5</v>
      </c>
      <c r="J693">
        <f t="shared" si="40"/>
        <v>713.83</v>
      </c>
      <c r="K693" t="str">
        <f t="shared" si="41"/>
        <v>Mar</v>
      </c>
      <c r="L693" t="str">
        <f t="shared" si="42"/>
        <v>Tue</v>
      </c>
      <c r="M693" t="str">
        <f>IF(Orders[[#This Row],[Shipping Status]]="Delivered",TEXT(F693,"mmm"),"")</f>
        <v>Mar</v>
      </c>
      <c r="N693" t="str">
        <f>IF(Orders[[#This Row],[Shipping Status]]="Delivered",TEXT(F693,"ddd"),"")</f>
        <v>Fri</v>
      </c>
      <c r="O693" s="8">
        <f>IF(Orders[[#This Row],[Shipping Status]]="Delivered",DATEDIF(D693,F693,"d"),"")</f>
        <v>3</v>
      </c>
      <c r="P693" s="8">
        <f t="shared" si="43"/>
        <v>28</v>
      </c>
      <c r="Q693" s="8">
        <f>IF(Orders[[#This Row],[Shipping Status]]="Delivered",P693-O693,"")</f>
        <v>25</v>
      </c>
      <c r="R693" t="str" cm="1">
        <f t="array" ref="R693">_xlfn.XLOOKUP(Orders[[#This Row],[employeeID]],Employees[[#All],[employeeID]],Employees[[#All],[employeeName]],,0)</f>
        <v>Andrew Fuller</v>
      </c>
      <c r="S693" t="str" cm="1">
        <f t="array" ref="S693">_xlfn.XLOOKUP(Orders[[#This Row],[customerID]],Customers[[#All],[customerID]],Customers[[#All],[companyName]],,0)</f>
        <v>Magazzini Alimentari Riuniti</v>
      </c>
      <c r="T693" t="str" cm="1">
        <f t="array" ref="T693">_xlfn.XLOOKUP(Orders[[#This Row],[shipperID]],Shippers[[#All],[shipperID]],Shippers[[#All],[companyName]],,0)</f>
        <v>United Package</v>
      </c>
      <c r="U693" t="str">
        <f>IF(ISBLANK(Orders[[#This Row],[shippedDate]]),"Pending","Delivered")</f>
        <v>Delivered</v>
      </c>
    </row>
    <row r="694" spans="1:21" x14ac:dyDescent="0.25">
      <c r="A694">
        <v>10940</v>
      </c>
      <c r="B694" t="s">
        <v>56</v>
      </c>
      <c r="C694">
        <v>8</v>
      </c>
      <c r="D694" s="1">
        <v>42074</v>
      </c>
      <c r="E694" s="1">
        <v>42102</v>
      </c>
      <c r="F694" s="1">
        <v>42086</v>
      </c>
      <c r="G694">
        <v>3</v>
      </c>
      <c r="H694">
        <v>19.77</v>
      </c>
      <c r="I694">
        <f>SUMIFS(order_details!$G$1:$G$2156,order_details!$A$1:$A$2156,orders!A694)</f>
        <v>360</v>
      </c>
      <c r="J694">
        <f t="shared" si="40"/>
        <v>379.77</v>
      </c>
      <c r="K694" t="str">
        <f t="shared" si="41"/>
        <v>Mar</v>
      </c>
      <c r="L694" t="str">
        <f t="shared" si="42"/>
        <v>Wed</v>
      </c>
      <c r="M694" t="str">
        <f>IF(Orders[[#This Row],[Shipping Status]]="Delivered",TEXT(F694,"mmm"),"")</f>
        <v>Mar</v>
      </c>
      <c r="N694" t="str">
        <f>IF(Orders[[#This Row],[Shipping Status]]="Delivered",TEXT(F694,"ddd"),"")</f>
        <v>Mon</v>
      </c>
      <c r="O694" s="8">
        <f>IF(Orders[[#This Row],[Shipping Status]]="Delivered",DATEDIF(D694,F694,"d"),"")</f>
        <v>12</v>
      </c>
      <c r="P694" s="8">
        <f t="shared" si="43"/>
        <v>28</v>
      </c>
      <c r="Q694" s="8">
        <f>IF(Orders[[#This Row],[Shipping Status]]="Delivered",P694-O694,"")</f>
        <v>16</v>
      </c>
      <c r="R694" t="str" cm="1">
        <f t="array" ref="R694">_xlfn.XLOOKUP(Orders[[#This Row],[employeeID]],Employees[[#All],[employeeID]],Employees[[#All],[employeeName]],,0)</f>
        <v>Laura Callahan</v>
      </c>
      <c r="S694" t="str" cm="1">
        <f t="array" ref="S694">_xlfn.XLOOKUP(Orders[[#This Row],[customerID]],Customers[[#All],[customerID]],Customers[[#All],[companyName]],,0)</f>
        <v>Bon app'</v>
      </c>
      <c r="T694" t="str" cm="1">
        <f t="array" ref="T694">_xlfn.XLOOKUP(Orders[[#This Row],[shipperID]],Shippers[[#All],[shipperID]],Shippers[[#All],[companyName]],,0)</f>
        <v>Federal Shipping</v>
      </c>
      <c r="U694" t="str">
        <f>IF(ISBLANK(Orders[[#This Row],[shippedDate]]),"Pending","Delivered")</f>
        <v>Delivered</v>
      </c>
    </row>
    <row r="695" spans="1:21" x14ac:dyDescent="0.25">
      <c r="A695">
        <v>10941</v>
      </c>
      <c r="B695" t="s">
        <v>53</v>
      </c>
      <c r="C695">
        <v>7</v>
      </c>
      <c r="D695" s="1">
        <v>42074</v>
      </c>
      <c r="E695" s="1">
        <v>42102</v>
      </c>
      <c r="F695" s="1">
        <v>42083</v>
      </c>
      <c r="G695">
        <v>2</v>
      </c>
      <c r="H695">
        <v>400.81</v>
      </c>
      <c r="I695">
        <f>SUMIFS(order_details!$G$1:$G$2156,order_details!$A$1:$A$2156,orders!A695)</f>
        <v>4011.75</v>
      </c>
      <c r="J695">
        <f t="shared" si="40"/>
        <v>4412.5600000000004</v>
      </c>
      <c r="K695" t="str">
        <f t="shared" si="41"/>
        <v>Mar</v>
      </c>
      <c r="L695" t="str">
        <f t="shared" si="42"/>
        <v>Wed</v>
      </c>
      <c r="M695" t="str">
        <f>IF(Orders[[#This Row],[Shipping Status]]="Delivered",TEXT(F695,"mmm"),"")</f>
        <v>Mar</v>
      </c>
      <c r="N695" t="str">
        <f>IF(Orders[[#This Row],[Shipping Status]]="Delivered",TEXT(F695,"ddd"),"")</f>
        <v>Fri</v>
      </c>
      <c r="O695" s="8">
        <f>IF(Orders[[#This Row],[Shipping Status]]="Delivered",DATEDIF(D695,F695,"d"),"")</f>
        <v>9</v>
      </c>
      <c r="P695" s="8">
        <f t="shared" si="43"/>
        <v>28</v>
      </c>
      <c r="Q695" s="8">
        <f>IF(Orders[[#This Row],[Shipping Status]]="Delivered",P695-O695,"")</f>
        <v>19</v>
      </c>
      <c r="R695" t="str" cm="1">
        <f t="array" ref="R695">_xlfn.XLOOKUP(Orders[[#This Row],[employeeID]],Employees[[#All],[employeeID]],Employees[[#All],[employeeName]],,0)</f>
        <v>Robert King</v>
      </c>
      <c r="S695" t="str" cm="1">
        <f t="array" ref="S695">_xlfn.XLOOKUP(Orders[[#This Row],[customerID]],Customers[[#All],[customerID]],Customers[[#All],[companyName]],,0)</f>
        <v>Save-a-lot Markets</v>
      </c>
      <c r="T695" t="str" cm="1">
        <f t="array" ref="T695">_xlfn.XLOOKUP(Orders[[#This Row],[shipperID]],Shippers[[#All],[shipperID]],Shippers[[#All],[companyName]],,0)</f>
        <v>United Package</v>
      </c>
      <c r="U695" t="str">
        <f>IF(ISBLANK(Orders[[#This Row],[shippedDate]]),"Pending","Delivered")</f>
        <v>Delivered</v>
      </c>
    </row>
    <row r="696" spans="1:21" x14ac:dyDescent="0.25">
      <c r="A696">
        <v>10942</v>
      </c>
      <c r="B696" t="s">
        <v>38</v>
      </c>
      <c r="C696">
        <v>9</v>
      </c>
      <c r="D696" s="1">
        <v>42074</v>
      </c>
      <c r="E696" s="1">
        <v>42102</v>
      </c>
      <c r="F696" s="1">
        <v>42081</v>
      </c>
      <c r="G696">
        <v>3</v>
      </c>
      <c r="H696">
        <v>17.95</v>
      </c>
      <c r="I696">
        <f>SUMIFS(order_details!$G$1:$G$2156,order_details!$A$1:$A$2156,orders!A696)</f>
        <v>560</v>
      </c>
      <c r="J696">
        <f t="shared" si="40"/>
        <v>577.95000000000005</v>
      </c>
      <c r="K696" t="str">
        <f t="shared" si="41"/>
        <v>Mar</v>
      </c>
      <c r="L696" t="str">
        <f t="shared" si="42"/>
        <v>Wed</v>
      </c>
      <c r="M696" t="str">
        <f>IF(Orders[[#This Row],[Shipping Status]]="Delivered",TEXT(F696,"mmm"),"")</f>
        <v>Mar</v>
      </c>
      <c r="N696" t="str">
        <f>IF(Orders[[#This Row],[Shipping Status]]="Delivered",TEXT(F696,"ddd"),"")</f>
        <v>Wed</v>
      </c>
      <c r="O696" s="8">
        <f>IF(Orders[[#This Row],[Shipping Status]]="Delivered",DATEDIF(D696,F696,"d"),"")</f>
        <v>7</v>
      </c>
      <c r="P696" s="8">
        <f t="shared" si="43"/>
        <v>28</v>
      </c>
      <c r="Q696" s="8">
        <f>IF(Orders[[#This Row],[Shipping Status]]="Delivered",P696-O696,"")</f>
        <v>21</v>
      </c>
      <c r="R696" t="str" cm="1">
        <f t="array" ref="R696">_xlfn.XLOOKUP(Orders[[#This Row],[employeeID]],Employees[[#All],[employeeID]],Employees[[#All],[employeeName]],,0)</f>
        <v>Anne Dodsworth</v>
      </c>
      <c r="S696" t="str" cm="1">
        <f t="array" ref="S696">_xlfn.XLOOKUP(Orders[[#This Row],[customerID]],Customers[[#All],[customerID]],Customers[[#All],[companyName]],,0)</f>
        <v>Reggiani Caseifici</v>
      </c>
      <c r="T696" t="str" cm="1">
        <f t="array" ref="T696">_xlfn.XLOOKUP(Orders[[#This Row],[shipperID]],Shippers[[#All],[shipperID]],Shippers[[#All],[companyName]],,0)</f>
        <v>Federal Shipping</v>
      </c>
      <c r="U696" t="str">
        <f>IF(ISBLANK(Orders[[#This Row],[shippedDate]]),"Pending","Delivered")</f>
        <v>Delivered</v>
      </c>
    </row>
    <row r="697" spans="1:21" x14ac:dyDescent="0.25">
      <c r="A697">
        <v>10943</v>
      </c>
      <c r="B697" t="s">
        <v>39</v>
      </c>
      <c r="C697">
        <v>4</v>
      </c>
      <c r="D697" s="1">
        <v>42074</v>
      </c>
      <c r="E697" s="1">
        <v>42102</v>
      </c>
      <c r="F697" s="1">
        <v>42082</v>
      </c>
      <c r="G697">
        <v>2</v>
      </c>
      <c r="H697">
        <v>2.17</v>
      </c>
      <c r="I697">
        <f>SUMIFS(order_details!$G$1:$G$2156,order_details!$A$1:$A$2156,orders!A697)</f>
        <v>711</v>
      </c>
      <c r="J697">
        <f t="shared" si="40"/>
        <v>713.17</v>
      </c>
      <c r="K697" t="str">
        <f t="shared" si="41"/>
        <v>Mar</v>
      </c>
      <c r="L697" t="str">
        <f t="shared" si="42"/>
        <v>Wed</v>
      </c>
      <c r="M697" t="str">
        <f>IF(Orders[[#This Row],[Shipping Status]]="Delivered",TEXT(F697,"mmm"),"")</f>
        <v>Mar</v>
      </c>
      <c r="N697" t="str">
        <f>IF(Orders[[#This Row],[Shipping Status]]="Delivered",TEXT(F697,"ddd"),"")</f>
        <v>Thu</v>
      </c>
      <c r="O697" s="8">
        <f>IF(Orders[[#This Row],[Shipping Status]]="Delivered",DATEDIF(D697,F697,"d"),"")</f>
        <v>8</v>
      </c>
      <c r="P697" s="8">
        <f t="shared" si="43"/>
        <v>28</v>
      </c>
      <c r="Q697" s="8">
        <f>IF(Orders[[#This Row],[Shipping Status]]="Delivered",P697-O697,"")</f>
        <v>20</v>
      </c>
      <c r="R697" t="str" cm="1">
        <f t="array" ref="R697">_xlfn.XLOOKUP(Orders[[#This Row],[employeeID]],Employees[[#All],[employeeID]],Employees[[#All],[employeeName]],,0)</f>
        <v>Margaret Peacock</v>
      </c>
      <c r="S697" t="str" cm="1">
        <f t="array" ref="S697">_xlfn.XLOOKUP(Orders[[#This Row],[customerID]],Customers[[#All],[customerID]],Customers[[#All],[companyName]],,0)</f>
        <v>B's Beverages</v>
      </c>
      <c r="T697" t="str" cm="1">
        <f t="array" ref="T697">_xlfn.XLOOKUP(Orders[[#This Row],[shipperID]],Shippers[[#All],[shipperID]],Shippers[[#All],[companyName]],,0)</f>
        <v>United Package</v>
      </c>
      <c r="U697" t="str">
        <f>IF(ISBLANK(Orders[[#This Row],[shippedDate]]),"Pending","Delivered")</f>
        <v>Delivered</v>
      </c>
    </row>
    <row r="698" spans="1:21" x14ac:dyDescent="0.25">
      <c r="A698">
        <v>10944</v>
      </c>
      <c r="B698" t="s">
        <v>74</v>
      </c>
      <c r="C698">
        <v>6</v>
      </c>
      <c r="D698" s="1">
        <v>42075</v>
      </c>
      <c r="E698" s="1">
        <v>42089</v>
      </c>
      <c r="F698" s="1">
        <v>42076</v>
      </c>
      <c r="G698">
        <v>3</v>
      </c>
      <c r="H698">
        <v>52.92</v>
      </c>
      <c r="I698">
        <f>SUMIFS(order_details!$G$1:$G$2156,order_details!$A$1:$A$2156,orders!A698)</f>
        <v>1025.325</v>
      </c>
      <c r="J698">
        <f t="shared" si="40"/>
        <v>1078.2450000000001</v>
      </c>
      <c r="K698" t="str">
        <f t="shared" si="41"/>
        <v>Mar</v>
      </c>
      <c r="L698" t="str">
        <f t="shared" si="42"/>
        <v>Thu</v>
      </c>
      <c r="M698" t="str">
        <f>IF(Orders[[#This Row],[Shipping Status]]="Delivered",TEXT(F698,"mmm"),"")</f>
        <v>Mar</v>
      </c>
      <c r="N698" t="str">
        <f>IF(Orders[[#This Row],[Shipping Status]]="Delivered",TEXT(F698,"ddd"),"")</f>
        <v>Fri</v>
      </c>
      <c r="O698" s="8">
        <f>IF(Orders[[#This Row],[Shipping Status]]="Delivered",DATEDIF(D698,F698,"d"),"")</f>
        <v>1</v>
      </c>
      <c r="P698" s="8">
        <f t="shared" si="43"/>
        <v>14</v>
      </c>
      <c r="Q698" s="8">
        <f>IF(Orders[[#This Row],[Shipping Status]]="Delivered",P698-O698,"")</f>
        <v>13</v>
      </c>
      <c r="R698" t="str" cm="1">
        <f t="array" ref="R698">_xlfn.XLOOKUP(Orders[[#This Row],[employeeID]],Employees[[#All],[employeeID]],Employees[[#All],[employeeName]],,0)</f>
        <v>Michael Suyama</v>
      </c>
      <c r="S698" t="str" cm="1">
        <f t="array" ref="S698">_xlfn.XLOOKUP(Orders[[#This Row],[customerID]],Customers[[#All],[customerID]],Customers[[#All],[companyName]],,0)</f>
        <v>Bottom-Dollar Markets</v>
      </c>
      <c r="T698" t="str" cm="1">
        <f t="array" ref="T698">_xlfn.XLOOKUP(Orders[[#This Row],[shipperID]],Shippers[[#All],[shipperID]],Shippers[[#All],[companyName]],,0)</f>
        <v>Federal Shipping</v>
      </c>
      <c r="U698" t="str">
        <f>IF(ISBLANK(Orders[[#This Row],[shippedDate]]),"Pending","Delivered")</f>
        <v>Delivered</v>
      </c>
    </row>
    <row r="699" spans="1:21" x14ac:dyDescent="0.25">
      <c r="A699">
        <v>10945</v>
      </c>
      <c r="B699" t="s">
        <v>32</v>
      </c>
      <c r="C699">
        <v>4</v>
      </c>
      <c r="D699" s="1">
        <v>42075</v>
      </c>
      <c r="E699" s="1">
        <v>42103</v>
      </c>
      <c r="F699" s="1">
        <v>42081</v>
      </c>
      <c r="G699">
        <v>1</v>
      </c>
      <c r="H699">
        <v>10.220000000000001</v>
      </c>
      <c r="I699">
        <f>SUMIFS(order_details!$G$1:$G$2156,order_details!$A$1:$A$2156,orders!A699)</f>
        <v>245</v>
      </c>
      <c r="J699">
        <f t="shared" si="40"/>
        <v>255.22</v>
      </c>
      <c r="K699" t="str">
        <f t="shared" si="41"/>
        <v>Mar</v>
      </c>
      <c r="L699" t="str">
        <f t="shared" si="42"/>
        <v>Thu</v>
      </c>
      <c r="M699" t="str">
        <f>IF(Orders[[#This Row],[Shipping Status]]="Delivered",TEXT(F699,"mmm"),"")</f>
        <v>Mar</v>
      </c>
      <c r="N699" t="str">
        <f>IF(Orders[[#This Row],[Shipping Status]]="Delivered",TEXT(F699,"ddd"),"")</f>
        <v>Wed</v>
      </c>
      <c r="O699" s="8">
        <f>IF(Orders[[#This Row],[Shipping Status]]="Delivered",DATEDIF(D699,F699,"d"),"")</f>
        <v>6</v>
      </c>
      <c r="P699" s="8">
        <f t="shared" si="43"/>
        <v>28</v>
      </c>
      <c r="Q699" s="8">
        <f>IF(Orders[[#This Row],[Shipping Status]]="Delivered",P699-O699,"")</f>
        <v>22</v>
      </c>
      <c r="R699" t="str" cm="1">
        <f t="array" ref="R699">_xlfn.XLOOKUP(Orders[[#This Row],[employeeID]],Employees[[#All],[employeeID]],Employees[[#All],[employeeName]],,0)</f>
        <v>Margaret Peacock</v>
      </c>
      <c r="S699" t="str" cm="1">
        <f t="array" ref="S699">_xlfn.XLOOKUP(Orders[[#This Row],[customerID]],Customers[[#All],[customerID]],Customers[[#All],[companyName]],,0)</f>
        <v>Morgenstern Gesundkost</v>
      </c>
      <c r="T699" t="str" cm="1">
        <f t="array" ref="T699">_xlfn.XLOOKUP(Orders[[#This Row],[shipperID]],Shippers[[#All],[shipperID]],Shippers[[#All],[companyName]],,0)</f>
        <v>Speedy Express</v>
      </c>
      <c r="U699" t="str">
        <f>IF(ISBLANK(Orders[[#This Row],[shippedDate]]),"Pending","Delivered")</f>
        <v>Delivered</v>
      </c>
    </row>
    <row r="700" spans="1:21" x14ac:dyDescent="0.25">
      <c r="A700">
        <v>10946</v>
      </c>
      <c r="B700" t="s">
        <v>69</v>
      </c>
      <c r="C700">
        <v>1</v>
      </c>
      <c r="D700" s="1">
        <v>42075</v>
      </c>
      <c r="E700" s="1">
        <v>42103</v>
      </c>
      <c r="F700" s="1">
        <v>42082</v>
      </c>
      <c r="G700">
        <v>2</v>
      </c>
      <c r="H700">
        <v>27.2</v>
      </c>
      <c r="I700">
        <f>SUMIFS(order_details!$G$1:$G$2156,order_details!$A$1:$A$2156,orders!A700)</f>
        <v>1407.5</v>
      </c>
      <c r="J700">
        <f t="shared" si="40"/>
        <v>1434.7</v>
      </c>
      <c r="K700" t="str">
        <f t="shared" si="41"/>
        <v>Mar</v>
      </c>
      <c r="L700" t="str">
        <f t="shared" si="42"/>
        <v>Thu</v>
      </c>
      <c r="M700" t="str">
        <f>IF(Orders[[#This Row],[Shipping Status]]="Delivered",TEXT(F700,"mmm"),"")</f>
        <v>Mar</v>
      </c>
      <c r="N700" t="str">
        <f>IF(Orders[[#This Row],[Shipping Status]]="Delivered",TEXT(F700,"ddd"),"")</f>
        <v>Thu</v>
      </c>
      <c r="O700" s="8">
        <f>IF(Orders[[#This Row],[Shipping Status]]="Delivered",DATEDIF(D700,F700,"d"),"")</f>
        <v>7</v>
      </c>
      <c r="P700" s="8">
        <f t="shared" si="43"/>
        <v>28</v>
      </c>
      <c r="Q700" s="8">
        <f>IF(Orders[[#This Row],[Shipping Status]]="Delivered",P700-O700,"")</f>
        <v>21</v>
      </c>
      <c r="R700" t="str" cm="1">
        <f t="array" ref="R700">_xlfn.XLOOKUP(Orders[[#This Row],[employeeID]],Employees[[#All],[employeeID]],Employees[[#All],[employeeName]],,0)</f>
        <v>Nancy Davolio</v>
      </c>
      <c r="S700" t="str" cm="1">
        <f t="array" ref="S700">_xlfn.XLOOKUP(Orders[[#This Row],[customerID]],Customers[[#All],[customerID]],Customers[[#All],[companyName]],,0)</f>
        <v>Vaffeljernet</v>
      </c>
      <c r="T700" t="str" cm="1">
        <f t="array" ref="T700">_xlfn.XLOOKUP(Orders[[#This Row],[shipperID]],Shippers[[#All],[shipperID]],Shippers[[#All],[companyName]],,0)</f>
        <v>United Package</v>
      </c>
      <c r="U700" t="str">
        <f>IF(ISBLANK(Orders[[#This Row],[shippedDate]]),"Pending","Delivered")</f>
        <v>Delivered</v>
      </c>
    </row>
    <row r="701" spans="1:21" x14ac:dyDescent="0.25">
      <c r="A701">
        <v>10947</v>
      </c>
      <c r="B701" t="s">
        <v>39</v>
      </c>
      <c r="C701">
        <v>3</v>
      </c>
      <c r="D701" s="1">
        <v>42076</v>
      </c>
      <c r="E701" s="1">
        <v>42104</v>
      </c>
      <c r="F701" s="1">
        <v>42079</v>
      </c>
      <c r="G701">
        <v>2</v>
      </c>
      <c r="H701">
        <v>3.26</v>
      </c>
      <c r="I701">
        <f>SUMIFS(order_details!$G$1:$G$2156,order_details!$A$1:$A$2156,orders!A701)</f>
        <v>220</v>
      </c>
      <c r="J701">
        <f t="shared" si="40"/>
        <v>223.26</v>
      </c>
      <c r="K701" t="str">
        <f t="shared" si="41"/>
        <v>Mar</v>
      </c>
      <c r="L701" t="str">
        <f t="shared" si="42"/>
        <v>Fri</v>
      </c>
      <c r="M701" t="str">
        <f>IF(Orders[[#This Row],[Shipping Status]]="Delivered",TEXT(F701,"mmm"),"")</f>
        <v>Mar</v>
      </c>
      <c r="N701" t="str">
        <f>IF(Orders[[#This Row],[Shipping Status]]="Delivered",TEXT(F701,"ddd"),"")</f>
        <v>Mon</v>
      </c>
      <c r="O701" s="8">
        <f>IF(Orders[[#This Row],[Shipping Status]]="Delivered",DATEDIF(D701,F701,"d"),"")</f>
        <v>3</v>
      </c>
      <c r="P701" s="8">
        <f t="shared" si="43"/>
        <v>28</v>
      </c>
      <c r="Q701" s="8">
        <f>IF(Orders[[#This Row],[Shipping Status]]="Delivered",P701-O701,"")</f>
        <v>25</v>
      </c>
      <c r="R701" t="str" cm="1">
        <f t="array" ref="R701">_xlfn.XLOOKUP(Orders[[#This Row],[employeeID]],Employees[[#All],[employeeID]],Employees[[#All],[employeeName]],,0)</f>
        <v>Janet Leverling</v>
      </c>
      <c r="S701" t="str" cm="1">
        <f t="array" ref="S701">_xlfn.XLOOKUP(Orders[[#This Row],[customerID]],Customers[[#All],[customerID]],Customers[[#All],[companyName]],,0)</f>
        <v>B's Beverages</v>
      </c>
      <c r="T701" t="str" cm="1">
        <f t="array" ref="T701">_xlfn.XLOOKUP(Orders[[#This Row],[shipperID]],Shippers[[#All],[shipperID]],Shippers[[#All],[companyName]],,0)</f>
        <v>United Package</v>
      </c>
      <c r="U701" t="str">
        <f>IF(ISBLANK(Orders[[#This Row],[shippedDate]]),"Pending","Delivered")</f>
        <v>Delivered</v>
      </c>
    </row>
    <row r="702" spans="1:21" x14ac:dyDescent="0.25">
      <c r="A702">
        <v>10948</v>
      </c>
      <c r="B702" t="s">
        <v>44</v>
      </c>
      <c r="C702">
        <v>3</v>
      </c>
      <c r="D702" s="1">
        <v>42076</v>
      </c>
      <c r="E702" s="1">
        <v>42104</v>
      </c>
      <c r="F702" s="1">
        <v>42082</v>
      </c>
      <c r="G702">
        <v>3</v>
      </c>
      <c r="H702">
        <v>23.39</v>
      </c>
      <c r="I702">
        <f>SUMIFS(order_details!$G$1:$G$2156,order_details!$A$1:$A$2156,orders!A702)</f>
        <v>2362.25</v>
      </c>
      <c r="J702">
        <f t="shared" si="40"/>
        <v>2385.64</v>
      </c>
      <c r="K702" t="str">
        <f t="shared" si="41"/>
        <v>Mar</v>
      </c>
      <c r="L702" t="str">
        <f t="shared" si="42"/>
        <v>Fri</v>
      </c>
      <c r="M702" t="str">
        <f>IF(Orders[[#This Row],[Shipping Status]]="Delivered",TEXT(F702,"mmm"),"")</f>
        <v>Mar</v>
      </c>
      <c r="N702" t="str">
        <f>IF(Orders[[#This Row],[Shipping Status]]="Delivered",TEXT(F702,"ddd"),"")</f>
        <v>Thu</v>
      </c>
      <c r="O702" s="8">
        <f>IF(Orders[[#This Row],[Shipping Status]]="Delivered",DATEDIF(D702,F702,"d"),"")</f>
        <v>6</v>
      </c>
      <c r="P702" s="8">
        <f t="shared" si="43"/>
        <v>28</v>
      </c>
      <c r="Q702" s="8">
        <f>IF(Orders[[#This Row],[Shipping Status]]="Delivered",P702-O702,"")</f>
        <v>22</v>
      </c>
      <c r="R702" t="str" cm="1">
        <f t="array" ref="R702">_xlfn.XLOOKUP(Orders[[#This Row],[employeeID]],Employees[[#All],[employeeID]],Employees[[#All],[employeeName]],,0)</f>
        <v>Janet Leverling</v>
      </c>
      <c r="S702" t="str" cm="1">
        <f t="array" ref="S702">_xlfn.XLOOKUP(Orders[[#This Row],[customerID]],Customers[[#All],[customerID]],Customers[[#All],[companyName]],,0)</f>
        <v>Godos Cocina Típica</v>
      </c>
      <c r="T702" t="str" cm="1">
        <f t="array" ref="T702">_xlfn.XLOOKUP(Orders[[#This Row],[shipperID]],Shippers[[#All],[shipperID]],Shippers[[#All],[companyName]],,0)</f>
        <v>Federal Shipping</v>
      </c>
      <c r="U702" t="str">
        <f>IF(ISBLANK(Orders[[#This Row],[shippedDate]]),"Pending","Delivered")</f>
        <v>Delivered</v>
      </c>
    </row>
    <row r="703" spans="1:21" x14ac:dyDescent="0.25">
      <c r="A703">
        <v>10949</v>
      </c>
      <c r="B703" t="s">
        <v>74</v>
      </c>
      <c r="C703">
        <v>2</v>
      </c>
      <c r="D703" s="1">
        <v>42076</v>
      </c>
      <c r="E703" s="1">
        <v>42104</v>
      </c>
      <c r="F703" s="1">
        <v>42080</v>
      </c>
      <c r="G703">
        <v>3</v>
      </c>
      <c r="H703">
        <v>74.44</v>
      </c>
      <c r="I703">
        <f>SUMIFS(order_details!$G$1:$G$2156,order_details!$A$1:$A$2156,orders!A703)</f>
        <v>4422</v>
      </c>
      <c r="J703">
        <f t="shared" si="40"/>
        <v>4496.4399999999996</v>
      </c>
      <c r="K703" t="str">
        <f t="shared" si="41"/>
        <v>Mar</v>
      </c>
      <c r="L703" t="str">
        <f t="shared" si="42"/>
        <v>Fri</v>
      </c>
      <c r="M703" t="str">
        <f>IF(Orders[[#This Row],[Shipping Status]]="Delivered",TEXT(F703,"mmm"),"")</f>
        <v>Mar</v>
      </c>
      <c r="N703" t="str">
        <f>IF(Orders[[#This Row],[Shipping Status]]="Delivered",TEXT(F703,"ddd"),"")</f>
        <v>Tue</v>
      </c>
      <c r="O703" s="8">
        <f>IF(Orders[[#This Row],[Shipping Status]]="Delivered",DATEDIF(D703,F703,"d"),"")</f>
        <v>4</v>
      </c>
      <c r="P703" s="8">
        <f t="shared" si="43"/>
        <v>28</v>
      </c>
      <c r="Q703" s="8">
        <f>IF(Orders[[#This Row],[Shipping Status]]="Delivered",P703-O703,"")</f>
        <v>24</v>
      </c>
      <c r="R703" t="str" cm="1">
        <f t="array" ref="R703">_xlfn.XLOOKUP(Orders[[#This Row],[employeeID]],Employees[[#All],[employeeID]],Employees[[#All],[employeeName]],,0)</f>
        <v>Andrew Fuller</v>
      </c>
      <c r="S703" t="str" cm="1">
        <f t="array" ref="S703">_xlfn.XLOOKUP(Orders[[#This Row],[customerID]],Customers[[#All],[customerID]],Customers[[#All],[companyName]],,0)</f>
        <v>Bottom-Dollar Markets</v>
      </c>
      <c r="T703" t="str" cm="1">
        <f t="array" ref="T703">_xlfn.XLOOKUP(Orders[[#This Row],[shipperID]],Shippers[[#All],[shipperID]],Shippers[[#All],[companyName]],,0)</f>
        <v>Federal Shipping</v>
      </c>
      <c r="U703" t="str">
        <f>IF(ISBLANK(Orders[[#This Row],[shippedDate]]),"Pending","Delivered")</f>
        <v>Delivered</v>
      </c>
    </row>
    <row r="704" spans="1:21" x14ac:dyDescent="0.25">
      <c r="A704">
        <v>10950</v>
      </c>
      <c r="B704" t="s">
        <v>30</v>
      </c>
      <c r="C704">
        <v>1</v>
      </c>
      <c r="D704" s="1">
        <v>42079</v>
      </c>
      <c r="E704" s="1">
        <v>42107</v>
      </c>
      <c r="F704" s="1">
        <v>42086</v>
      </c>
      <c r="G704">
        <v>2</v>
      </c>
      <c r="H704">
        <v>2.5</v>
      </c>
      <c r="I704">
        <f>SUMIFS(order_details!$G$1:$G$2156,order_details!$A$1:$A$2156,orders!A704)</f>
        <v>110</v>
      </c>
      <c r="J704">
        <f t="shared" si="40"/>
        <v>112.5</v>
      </c>
      <c r="K704" t="str">
        <f t="shared" si="41"/>
        <v>Mar</v>
      </c>
      <c r="L704" t="str">
        <f t="shared" si="42"/>
        <v>Mon</v>
      </c>
      <c r="M704" t="str">
        <f>IF(Orders[[#This Row],[Shipping Status]]="Delivered",TEXT(F704,"mmm"),"")</f>
        <v>Mar</v>
      </c>
      <c r="N704" t="str">
        <f>IF(Orders[[#This Row],[Shipping Status]]="Delivered",TEXT(F704,"ddd"),"")</f>
        <v>Mon</v>
      </c>
      <c r="O704" s="8">
        <f>IF(Orders[[#This Row],[Shipping Status]]="Delivered",DATEDIF(D704,F704,"d"),"")</f>
        <v>7</v>
      </c>
      <c r="P704" s="8">
        <f t="shared" si="43"/>
        <v>28</v>
      </c>
      <c r="Q704" s="8">
        <f>IF(Orders[[#This Row],[Shipping Status]]="Delivered",P704-O704,"")</f>
        <v>21</v>
      </c>
      <c r="R704" t="str" cm="1">
        <f t="array" ref="R704">_xlfn.XLOOKUP(Orders[[#This Row],[employeeID]],Employees[[#All],[employeeID]],Employees[[#All],[employeeName]],,0)</f>
        <v>Nancy Davolio</v>
      </c>
      <c r="S704" t="str" cm="1">
        <f t="array" ref="S704">_xlfn.XLOOKUP(Orders[[#This Row],[customerID]],Customers[[#All],[customerID]],Customers[[#All],[companyName]],,0)</f>
        <v>Magazzini Alimentari Riuniti</v>
      </c>
      <c r="T704" t="str" cm="1">
        <f t="array" ref="T704">_xlfn.XLOOKUP(Orders[[#This Row],[shipperID]],Shippers[[#All],[shipperID]],Shippers[[#All],[companyName]],,0)</f>
        <v>United Package</v>
      </c>
      <c r="U704" t="str">
        <f>IF(ISBLANK(Orders[[#This Row],[shippedDate]]),"Pending","Delivered")</f>
        <v>Delivered</v>
      </c>
    </row>
    <row r="705" spans="1:21" x14ac:dyDescent="0.25">
      <c r="A705">
        <v>10951</v>
      </c>
      <c r="B705" t="s">
        <v>14</v>
      </c>
      <c r="C705">
        <v>9</v>
      </c>
      <c r="D705" s="1">
        <v>42079</v>
      </c>
      <c r="E705" s="1">
        <v>42121</v>
      </c>
      <c r="F705" s="1">
        <v>42101</v>
      </c>
      <c r="G705">
        <v>2</v>
      </c>
      <c r="H705">
        <v>30.85</v>
      </c>
      <c r="I705">
        <f>SUMIFS(order_details!$G$1:$G$2156,order_details!$A$1:$A$2156,orders!A705)</f>
        <v>458.755</v>
      </c>
      <c r="J705">
        <f t="shared" si="40"/>
        <v>489.60500000000002</v>
      </c>
      <c r="K705" t="str">
        <f t="shared" si="41"/>
        <v>Mar</v>
      </c>
      <c r="L705" t="str">
        <f t="shared" si="42"/>
        <v>Mon</v>
      </c>
      <c r="M705" t="str">
        <f>IF(Orders[[#This Row],[Shipping Status]]="Delivered",TEXT(F705,"mmm"),"")</f>
        <v>Apr</v>
      </c>
      <c r="N705" t="str">
        <f>IF(Orders[[#This Row],[Shipping Status]]="Delivered",TEXT(F705,"ddd"),"")</f>
        <v>Tue</v>
      </c>
      <c r="O705" s="8">
        <f>IF(Orders[[#This Row],[Shipping Status]]="Delivered",DATEDIF(D705,F705,"d"),"")</f>
        <v>22</v>
      </c>
      <c r="P705" s="8">
        <f t="shared" si="43"/>
        <v>42</v>
      </c>
      <c r="Q705" s="8">
        <f>IF(Orders[[#This Row],[Shipping Status]]="Delivered",P705-O705,"")</f>
        <v>20</v>
      </c>
      <c r="R705" t="str" cm="1">
        <f t="array" ref="R705">_xlfn.XLOOKUP(Orders[[#This Row],[employeeID]],Employees[[#All],[employeeID]],Employees[[#All],[employeeName]],,0)</f>
        <v>Anne Dodsworth</v>
      </c>
      <c r="S705" t="str" cm="1">
        <f t="array" ref="S705">_xlfn.XLOOKUP(Orders[[#This Row],[customerID]],Customers[[#All],[customerID]],Customers[[#All],[companyName]],,0)</f>
        <v>Richter Supermarkt</v>
      </c>
      <c r="T705" t="str" cm="1">
        <f t="array" ref="T705">_xlfn.XLOOKUP(Orders[[#This Row],[shipperID]],Shippers[[#All],[shipperID]],Shippers[[#All],[companyName]],,0)</f>
        <v>United Package</v>
      </c>
      <c r="U705" t="str">
        <f>IF(ISBLANK(Orders[[#This Row],[shippedDate]]),"Pending","Delivered")</f>
        <v>Delivered</v>
      </c>
    </row>
    <row r="706" spans="1:21" x14ac:dyDescent="0.25">
      <c r="A706">
        <v>10952</v>
      </c>
      <c r="B706" t="s">
        <v>93</v>
      </c>
      <c r="C706">
        <v>1</v>
      </c>
      <c r="D706" s="1">
        <v>42079</v>
      </c>
      <c r="E706" s="1">
        <v>42121</v>
      </c>
      <c r="F706" s="1">
        <v>42087</v>
      </c>
      <c r="G706">
        <v>1</v>
      </c>
      <c r="H706">
        <v>40.42</v>
      </c>
      <c r="I706">
        <f>SUMIFS(order_details!$G$1:$G$2156,order_details!$A$1:$A$2156,orders!A706)</f>
        <v>471.2</v>
      </c>
      <c r="J706">
        <f t="shared" si="40"/>
        <v>511.62</v>
      </c>
      <c r="K706" t="str">
        <f t="shared" si="41"/>
        <v>Mar</v>
      </c>
      <c r="L706" t="str">
        <f t="shared" si="42"/>
        <v>Mon</v>
      </c>
      <c r="M706" t="str">
        <f>IF(Orders[[#This Row],[Shipping Status]]="Delivered",TEXT(F706,"mmm"),"")</f>
        <v>Mar</v>
      </c>
      <c r="N706" t="str">
        <f>IF(Orders[[#This Row],[Shipping Status]]="Delivered",TEXT(F706,"ddd"),"")</f>
        <v>Tue</v>
      </c>
      <c r="O706" s="8">
        <f>IF(Orders[[#This Row],[Shipping Status]]="Delivered",DATEDIF(D706,F706,"d"),"")</f>
        <v>8</v>
      </c>
      <c r="P706" s="8">
        <f t="shared" si="43"/>
        <v>42</v>
      </c>
      <c r="Q706" s="8">
        <f>IF(Orders[[#This Row],[Shipping Status]]="Delivered",P706-O706,"")</f>
        <v>34</v>
      </c>
      <c r="R706" t="str" cm="1">
        <f t="array" ref="R706">_xlfn.XLOOKUP(Orders[[#This Row],[employeeID]],Employees[[#All],[employeeID]],Employees[[#All],[employeeName]],,0)</f>
        <v>Nancy Davolio</v>
      </c>
      <c r="S706" t="str" cm="1">
        <f t="array" ref="S706">_xlfn.XLOOKUP(Orders[[#This Row],[customerID]],Customers[[#All],[customerID]],Customers[[#All],[companyName]],,0)</f>
        <v>Alfreds Futterkiste</v>
      </c>
      <c r="T706" t="str" cm="1">
        <f t="array" ref="T706">_xlfn.XLOOKUP(Orders[[#This Row],[shipperID]],Shippers[[#All],[shipperID]],Shippers[[#All],[companyName]],,0)</f>
        <v>Speedy Express</v>
      </c>
      <c r="U706" t="str">
        <f>IF(ISBLANK(Orders[[#This Row],[shippedDate]]),"Pending","Delivered")</f>
        <v>Delivered</v>
      </c>
    </row>
    <row r="707" spans="1:21" x14ac:dyDescent="0.25">
      <c r="A707">
        <v>10953</v>
      </c>
      <c r="B707" t="s">
        <v>63</v>
      </c>
      <c r="C707">
        <v>9</v>
      </c>
      <c r="D707" s="1">
        <v>42079</v>
      </c>
      <c r="E707" s="1">
        <v>42093</v>
      </c>
      <c r="F707" s="1">
        <v>42088</v>
      </c>
      <c r="G707">
        <v>2</v>
      </c>
      <c r="H707">
        <v>23.72</v>
      </c>
      <c r="I707">
        <f>SUMIFS(order_details!$G$1:$G$2156,order_details!$A$1:$A$2156,orders!A707)</f>
        <v>4441.25</v>
      </c>
      <c r="J707">
        <f t="shared" ref="J707:J770" si="44">I707+H707</f>
        <v>4464.97</v>
      </c>
      <c r="K707" t="str">
        <f t="shared" ref="K707:K770" si="45">TEXT(D707,"mmm")</f>
        <v>Mar</v>
      </c>
      <c r="L707" t="str">
        <f t="shared" ref="L707:L770" si="46">TEXT(D707,"ddd")</f>
        <v>Mon</v>
      </c>
      <c r="M707" t="str">
        <f>IF(Orders[[#This Row],[Shipping Status]]="Delivered",TEXT(F707,"mmm"),"")</f>
        <v>Mar</v>
      </c>
      <c r="N707" t="str">
        <f>IF(Orders[[#This Row],[Shipping Status]]="Delivered",TEXT(F707,"ddd"),"")</f>
        <v>Wed</v>
      </c>
      <c r="O707" s="8">
        <f>IF(Orders[[#This Row],[Shipping Status]]="Delivered",DATEDIF(D707,F707,"d"),"")</f>
        <v>9</v>
      </c>
      <c r="P707" s="8">
        <f t="shared" ref="P707:P770" si="47">DATEDIF(D707,E707,"d")</f>
        <v>14</v>
      </c>
      <c r="Q707" s="8">
        <f>IF(Orders[[#This Row],[Shipping Status]]="Delivered",P707-O707,"")</f>
        <v>5</v>
      </c>
      <c r="R707" t="str" cm="1">
        <f t="array" ref="R707">_xlfn.XLOOKUP(Orders[[#This Row],[employeeID]],Employees[[#All],[employeeID]],Employees[[#All],[employeeName]],,0)</f>
        <v>Anne Dodsworth</v>
      </c>
      <c r="S707" t="str" cm="1">
        <f t="array" ref="S707">_xlfn.XLOOKUP(Orders[[#This Row],[customerID]],Customers[[#All],[customerID]],Customers[[#All],[companyName]],,0)</f>
        <v>Around the Horn</v>
      </c>
      <c r="T707" t="str" cm="1">
        <f t="array" ref="T707">_xlfn.XLOOKUP(Orders[[#This Row],[shipperID]],Shippers[[#All],[shipperID]],Shippers[[#All],[companyName]],,0)</f>
        <v>United Package</v>
      </c>
      <c r="U707" t="str">
        <f>IF(ISBLANK(Orders[[#This Row],[shippedDate]]),"Pending","Delivered")</f>
        <v>Delivered</v>
      </c>
    </row>
    <row r="708" spans="1:21" x14ac:dyDescent="0.25">
      <c r="A708">
        <v>10954</v>
      </c>
      <c r="B708" t="s">
        <v>75</v>
      </c>
      <c r="C708">
        <v>5</v>
      </c>
      <c r="D708" s="1">
        <v>42080</v>
      </c>
      <c r="E708" s="1">
        <v>42122</v>
      </c>
      <c r="F708" s="1">
        <v>42083</v>
      </c>
      <c r="G708">
        <v>1</v>
      </c>
      <c r="H708">
        <v>27.91</v>
      </c>
      <c r="I708">
        <f>SUMIFS(order_details!$G$1:$G$2156,order_details!$A$1:$A$2156,orders!A708)</f>
        <v>1659.5349999999999</v>
      </c>
      <c r="J708">
        <f t="shared" si="44"/>
        <v>1687.4449999999999</v>
      </c>
      <c r="K708" t="str">
        <f t="shared" si="45"/>
        <v>Mar</v>
      </c>
      <c r="L708" t="str">
        <f t="shared" si="46"/>
        <v>Tue</v>
      </c>
      <c r="M708" t="str">
        <f>IF(Orders[[#This Row],[Shipping Status]]="Delivered",TEXT(F708,"mmm"),"")</f>
        <v>Mar</v>
      </c>
      <c r="N708" t="str">
        <f>IF(Orders[[#This Row],[Shipping Status]]="Delivered",TEXT(F708,"ddd"),"")</f>
        <v>Fri</v>
      </c>
      <c r="O708" s="8">
        <f>IF(Orders[[#This Row],[Shipping Status]]="Delivered",DATEDIF(D708,F708,"d"),"")</f>
        <v>3</v>
      </c>
      <c r="P708" s="8">
        <f t="shared" si="47"/>
        <v>42</v>
      </c>
      <c r="Q708" s="8">
        <f>IF(Orders[[#This Row],[Shipping Status]]="Delivered",P708-O708,"")</f>
        <v>39</v>
      </c>
      <c r="R708" t="str" cm="1">
        <f t="array" ref="R708">_xlfn.XLOOKUP(Orders[[#This Row],[employeeID]],Employees[[#All],[employeeID]],Employees[[#All],[employeeName]],,0)</f>
        <v>Steven Buchanan</v>
      </c>
      <c r="S708" t="str" cm="1">
        <f t="array" ref="S708">_xlfn.XLOOKUP(Orders[[#This Row],[customerID]],Customers[[#All],[customerID]],Customers[[#All],[companyName]],,0)</f>
        <v>LINO-Delicateses</v>
      </c>
      <c r="T708" t="str" cm="1">
        <f t="array" ref="T708">_xlfn.XLOOKUP(Orders[[#This Row],[shipperID]],Shippers[[#All],[shipperID]],Shippers[[#All],[companyName]],,0)</f>
        <v>Speedy Express</v>
      </c>
      <c r="U708" t="str">
        <f>IF(ISBLANK(Orders[[#This Row],[shippedDate]]),"Pending","Delivered")</f>
        <v>Delivered</v>
      </c>
    </row>
    <row r="709" spans="1:21" x14ac:dyDescent="0.25">
      <c r="A709">
        <v>10955</v>
      </c>
      <c r="B709" t="s">
        <v>22</v>
      </c>
      <c r="C709">
        <v>8</v>
      </c>
      <c r="D709" s="1">
        <v>42080</v>
      </c>
      <c r="E709" s="1">
        <v>42108</v>
      </c>
      <c r="F709" s="1">
        <v>42083</v>
      </c>
      <c r="G709">
        <v>2</v>
      </c>
      <c r="H709">
        <v>3.26</v>
      </c>
      <c r="I709">
        <f>SUMIFS(order_details!$G$1:$G$2156,order_details!$A$1:$A$2156,orders!A709)</f>
        <v>74.400000000000006</v>
      </c>
      <c r="J709">
        <f t="shared" si="44"/>
        <v>77.660000000000011</v>
      </c>
      <c r="K709" t="str">
        <f t="shared" si="45"/>
        <v>Mar</v>
      </c>
      <c r="L709" t="str">
        <f t="shared" si="46"/>
        <v>Tue</v>
      </c>
      <c r="M709" t="str">
        <f>IF(Orders[[#This Row],[Shipping Status]]="Delivered",TEXT(F709,"mmm"),"")</f>
        <v>Mar</v>
      </c>
      <c r="N709" t="str">
        <f>IF(Orders[[#This Row],[Shipping Status]]="Delivered",TEXT(F709,"ddd"),"")</f>
        <v>Fri</v>
      </c>
      <c r="O709" s="8">
        <f>IF(Orders[[#This Row],[Shipping Status]]="Delivered",DATEDIF(D709,F709,"d"),"")</f>
        <v>3</v>
      </c>
      <c r="P709" s="8">
        <f t="shared" si="47"/>
        <v>28</v>
      </c>
      <c r="Q709" s="8">
        <f>IF(Orders[[#This Row],[Shipping Status]]="Delivered",P709-O709,"")</f>
        <v>25</v>
      </c>
      <c r="R709" t="str" cm="1">
        <f t="array" ref="R709">_xlfn.XLOOKUP(Orders[[#This Row],[employeeID]],Employees[[#All],[employeeID]],Employees[[#All],[employeeName]],,0)</f>
        <v>Laura Callahan</v>
      </c>
      <c r="S709" t="str" cm="1">
        <f t="array" ref="S709">_xlfn.XLOOKUP(Orders[[#This Row],[customerID]],Customers[[#All],[customerID]],Customers[[#All],[companyName]],,0)</f>
        <v>Folk och fä HB</v>
      </c>
      <c r="T709" t="str" cm="1">
        <f t="array" ref="T709">_xlfn.XLOOKUP(Orders[[#This Row],[shipperID]],Shippers[[#All],[shipperID]],Shippers[[#All],[companyName]],,0)</f>
        <v>United Package</v>
      </c>
      <c r="U709" t="str">
        <f>IF(ISBLANK(Orders[[#This Row],[shippedDate]]),"Pending","Delivered")</f>
        <v>Delivered</v>
      </c>
    </row>
    <row r="710" spans="1:21" x14ac:dyDescent="0.25">
      <c r="A710">
        <v>10956</v>
      </c>
      <c r="B710" t="s">
        <v>84</v>
      </c>
      <c r="C710">
        <v>6</v>
      </c>
      <c r="D710" s="1">
        <v>42080</v>
      </c>
      <c r="E710" s="1">
        <v>42122</v>
      </c>
      <c r="F710" s="1">
        <v>42083</v>
      </c>
      <c r="G710">
        <v>2</v>
      </c>
      <c r="H710">
        <v>44.65</v>
      </c>
      <c r="I710">
        <f>SUMIFS(order_details!$G$1:$G$2156,order_details!$A$1:$A$2156,orders!A710)</f>
        <v>677</v>
      </c>
      <c r="J710">
        <f t="shared" si="44"/>
        <v>721.65</v>
      </c>
      <c r="K710" t="str">
        <f t="shared" si="45"/>
        <v>Mar</v>
      </c>
      <c r="L710" t="str">
        <f t="shared" si="46"/>
        <v>Tue</v>
      </c>
      <c r="M710" t="str">
        <f>IF(Orders[[#This Row],[Shipping Status]]="Delivered",TEXT(F710,"mmm"),"")</f>
        <v>Mar</v>
      </c>
      <c r="N710" t="str">
        <f>IF(Orders[[#This Row],[Shipping Status]]="Delivered",TEXT(F710,"ddd"),"")</f>
        <v>Fri</v>
      </c>
      <c r="O710" s="8">
        <f>IF(Orders[[#This Row],[Shipping Status]]="Delivered",DATEDIF(D710,F710,"d"),"")</f>
        <v>3</v>
      </c>
      <c r="P710" s="8">
        <f t="shared" si="47"/>
        <v>42</v>
      </c>
      <c r="Q710" s="8">
        <f>IF(Orders[[#This Row],[Shipping Status]]="Delivered",P710-O710,"")</f>
        <v>39</v>
      </c>
      <c r="R710" t="str" cm="1">
        <f t="array" ref="R710">_xlfn.XLOOKUP(Orders[[#This Row],[employeeID]],Employees[[#All],[employeeID]],Employees[[#All],[employeeName]],,0)</f>
        <v>Michael Suyama</v>
      </c>
      <c r="S710" t="str" cm="1">
        <f t="array" ref="S710">_xlfn.XLOOKUP(Orders[[#This Row],[customerID]],Customers[[#All],[customerID]],Customers[[#All],[companyName]],,0)</f>
        <v>Blauer See Delikatessen</v>
      </c>
      <c r="T710" t="str" cm="1">
        <f t="array" ref="T710">_xlfn.XLOOKUP(Orders[[#This Row],[shipperID]],Shippers[[#All],[shipperID]],Shippers[[#All],[companyName]],,0)</f>
        <v>United Package</v>
      </c>
      <c r="U710" t="str">
        <f>IF(ISBLANK(Orders[[#This Row],[shippedDate]]),"Pending","Delivered")</f>
        <v>Delivered</v>
      </c>
    </row>
    <row r="711" spans="1:21" x14ac:dyDescent="0.25">
      <c r="A711">
        <v>10957</v>
      </c>
      <c r="B711" t="s">
        <v>16</v>
      </c>
      <c r="C711">
        <v>8</v>
      </c>
      <c r="D711" s="1">
        <v>42081</v>
      </c>
      <c r="E711" s="1">
        <v>42109</v>
      </c>
      <c r="F711" s="1">
        <v>42090</v>
      </c>
      <c r="G711">
        <v>3</v>
      </c>
      <c r="H711">
        <v>105.36</v>
      </c>
      <c r="I711">
        <f>SUMIFS(order_details!$G$1:$G$2156,order_details!$A$1:$A$2156,orders!A711)</f>
        <v>1762.7</v>
      </c>
      <c r="J711">
        <f t="shared" si="44"/>
        <v>1868.06</v>
      </c>
      <c r="K711" t="str">
        <f t="shared" si="45"/>
        <v>Mar</v>
      </c>
      <c r="L711" t="str">
        <f t="shared" si="46"/>
        <v>Wed</v>
      </c>
      <c r="M711" t="str">
        <f>IF(Orders[[#This Row],[Shipping Status]]="Delivered",TEXT(F711,"mmm"),"")</f>
        <v>Mar</v>
      </c>
      <c r="N711" t="str">
        <f>IF(Orders[[#This Row],[Shipping Status]]="Delivered",TEXT(F711,"ddd"),"")</f>
        <v>Fri</v>
      </c>
      <c r="O711" s="8">
        <f>IF(Orders[[#This Row],[Shipping Status]]="Delivered",DATEDIF(D711,F711,"d"),"")</f>
        <v>9</v>
      </c>
      <c r="P711" s="8">
        <f t="shared" si="47"/>
        <v>28</v>
      </c>
      <c r="Q711" s="8">
        <f>IF(Orders[[#This Row],[Shipping Status]]="Delivered",P711-O711,"")</f>
        <v>19</v>
      </c>
      <c r="R711" t="str" cm="1">
        <f t="array" ref="R711">_xlfn.XLOOKUP(Orders[[#This Row],[employeeID]],Employees[[#All],[employeeID]],Employees[[#All],[employeeName]],,0)</f>
        <v>Laura Callahan</v>
      </c>
      <c r="S711" t="str" cm="1">
        <f t="array" ref="S711">_xlfn.XLOOKUP(Orders[[#This Row],[customerID]],Customers[[#All],[customerID]],Customers[[#All],[companyName]],,0)</f>
        <v>HILARION-Abastos</v>
      </c>
      <c r="T711" t="str" cm="1">
        <f t="array" ref="T711">_xlfn.XLOOKUP(Orders[[#This Row],[shipperID]],Shippers[[#All],[shipperID]],Shippers[[#All],[companyName]],,0)</f>
        <v>Federal Shipping</v>
      </c>
      <c r="U711" t="str">
        <f>IF(ISBLANK(Orders[[#This Row],[shippedDate]]),"Pending","Delivered")</f>
        <v>Delivered</v>
      </c>
    </row>
    <row r="712" spans="1:21" x14ac:dyDescent="0.25">
      <c r="A712">
        <v>10958</v>
      </c>
      <c r="B712" t="s">
        <v>77</v>
      </c>
      <c r="C712">
        <v>7</v>
      </c>
      <c r="D712" s="1">
        <v>42081</v>
      </c>
      <c r="E712" s="1">
        <v>42109</v>
      </c>
      <c r="F712" s="1">
        <v>42090</v>
      </c>
      <c r="G712">
        <v>2</v>
      </c>
      <c r="H712">
        <v>49.56</v>
      </c>
      <c r="I712">
        <f>SUMIFS(order_details!$G$1:$G$2156,order_details!$A$1:$A$2156,orders!A712)</f>
        <v>781</v>
      </c>
      <c r="J712">
        <f t="shared" si="44"/>
        <v>830.56</v>
      </c>
      <c r="K712" t="str">
        <f t="shared" si="45"/>
        <v>Mar</v>
      </c>
      <c r="L712" t="str">
        <f t="shared" si="46"/>
        <v>Wed</v>
      </c>
      <c r="M712" t="str">
        <f>IF(Orders[[#This Row],[Shipping Status]]="Delivered",TEXT(F712,"mmm"),"")</f>
        <v>Mar</v>
      </c>
      <c r="N712" t="str">
        <f>IF(Orders[[#This Row],[Shipping Status]]="Delivered",TEXT(F712,"ddd"),"")</f>
        <v>Fri</v>
      </c>
      <c r="O712" s="8">
        <f>IF(Orders[[#This Row],[Shipping Status]]="Delivered",DATEDIF(D712,F712,"d"),"")</f>
        <v>9</v>
      </c>
      <c r="P712" s="8">
        <f t="shared" si="47"/>
        <v>28</v>
      </c>
      <c r="Q712" s="8">
        <f>IF(Orders[[#This Row],[Shipping Status]]="Delivered",P712-O712,"")</f>
        <v>19</v>
      </c>
      <c r="R712" t="str" cm="1">
        <f t="array" ref="R712">_xlfn.XLOOKUP(Orders[[#This Row],[employeeID]],Employees[[#All],[employeeID]],Employees[[#All],[employeeName]],,0)</f>
        <v>Robert King</v>
      </c>
      <c r="S712" t="str" cm="1">
        <f t="array" ref="S712">_xlfn.XLOOKUP(Orders[[#This Row],[customerID]],Customers[[#All],[customerID]],Customers[[#All],[companyName]],,0)</f>
        <v>Océano Atlántico Ltda.</v>
      </c>
      <c r="T712" t="str" cm="1">
        <f t="array" ref="T712">_xlfn.XLOOKUP(Orders[[#This Row],[shipperID]],Shippers[[#All],[shipperID]],Shippers[[#All],[companyName]],,0)</f>
        <v>United Package</v>
      </c>
      <c r="U712" t="str">
        <f>IF(ISBLANK(Orders[[#This Row],[shippedDate]]),"Pending","Delivered")</f>
        <v>Delivered</v>
      </c>
    </row>
    <row r="713" spans="1:21" x14ac:dyDescent="0.25">
      <c r="A713">
        <v>10959</v>
      </c>
      <c r="B713" t="s">
        <v>79</v>
      </c>
      <c r="C713">
        <v>6</v>
      </c>
      <c r="D713" s="1">
        <v>42081</v>
      </c>
      <c r="E713" s="1">
        <v>42123</v>
      </c>
      <c r="F713" s="1">
        <v>42086</v>
      </c>
      <c r="G713">
        <v>2</v>
      </c>
      <c r="H713">
        <v>4.9800000000000004</v>
      </c>
      <c r="I713">
        <f>SUMIFS(order_details!$G$1:$G$2156,order_details!$A$1:$A$2156,orders!A713)</f>
        <v>131.75</v>
      </c>
      <c r="J713">
        <f t="shared" si="44"/>
        <v>136.72999999999999</v>
      </c>
      <c r="K713" t="str">
        <f t="shared" si="45"/>
        <v>Mar</v>
      </c>
      <c r="L713" t="str">
        <f t="shared" si="46"/>
        <v>Wed</v>
      </c>
      <c r="M713" t="str">
        <f>IF(Orders[[#This Row],[Shipping Status]]="Delivered",TEXT(F713,"mmm"),"")</f>
        <v>Mar</v>
      </c>
      <c r="N713" t="str">
        <f>IF(Orders[[#This Row],[Shipping Status]]="Delivered",TEXT(F713,"ddd"),"")</f>
        <v>Mon</v>
      </c>
      <c r="O713" s="8">
        <f>IF(Orders[[#This Row],[Shipping Status]]="Delivered",DATEDIF(D713,F713,"d"),"")</f>
        <v>5</v>
      </c>
      <c r="P713" s="8">
        <f t="shared" si="47"/>
        <v>42</v>
      </c>
      <c r="Q713" s="8">
        <f>IF(Orders[[#This Row],[Shipping Status]]="Delivered",P713-O713,"")</f>
        <v>37</v>
      </c>
      <c r="R713" t="str" cm="1">
        <f t="array" ref="R713">_xlfn.XLOOKUP(Orders[[#This Row],[employeeID]],Employees[[#All],[employeeID]],Employees[[#All],[employeeName]],,0)</f>
        <v>Michael Suyama</v>
      </c>
      <c r="S713" t="str" cm="1">
        <f t="array" ref="S713">_xlfn.XLOOKUP(Orders[[#This Row],[customerID]],Customers[[#All],[customerID]],Customers[[#All],[companyName]],,0)</f>
        <v>Gourmet Lanchonetes</v>
      </c>
      <c r="T713" t="str" cm="1">
        <f t="array" ref="T713">_xlfn.XLOOKUP(Orders[[#This Row],[shipperID]],Shippers[[#All],[shipperID]],Shippers[[#All],[companyName]],,0)</f>
        <v>United Package</v>
      </c>
      <c r="U713" t="str">
        <f>IF(ISBLANK(Orders[[#This Row],[shippedDate]]),"Pending","Delivered")</f>
        <v>Delivered</v>
      </c>
    </row>
    <row r="714" spans="1:21" x14ac:dyDescent="0.25">
      <c r="A714">
        <v>10960</v>
      </c>
      <c r="B714" t="s">
        <v>16</v>
      </c>
      <c r="C714">
        <v>3</v>
      </c>
      <c r="D714" s="1">
        <v>42082</v>
      </c>
      <c r="E714" s="1">
        <v>42096</v>
      </c>
      <c r="F714" s="1">
        <v>42102</v>
      </c>
      <c r="G714">
        <v>1</v>
      </c>
      <c r="H714">
        <v>2.08</v>
      </c>
      <c r="I714">
        <f>SUMIFS(order_details!$G$1:$G$2156,order_details!$A$1:$A$2156,orders!A714)</f>
        <v>265.35000000000002</v>
      </c>
      <c r="J714">
        <f t="shared" si="44"/>
        <v>267.43</v>
      </c>
      <c r="K714" t="str">
        <f t="shared" si="45"/>
        <v>Mar</v>
      </c>
      <c r="L714" t="str">
        <f t="shared" si="46"/>
        <v>Thu</v>
      </c>
      <c r="M714" t="str">
        <f>IF(Orders[[#This Row],[Shipping Status]]="Delivered",TEXT(F714,"mmm"),"")</f>
        <v>Apr</v>
      </c>
      <c r="N714" t="str">
        <f>IF(Orders[[#This Row],[Shipping Status]]="Delivered",TEXT(F714,"ddd"),"")</f>
        <v>Wed</v>
      </c>
      <c r="O714" s="8">
        <f>IF(Orders[[#This Row],[Shipping Status]]="Delivered",DATEDIF(D714,F714,"d"),"")</f>
        <v>20</v>
      </c>
      <c r="P714" s="8">
        <f t="shared" si="47"/>
        <v>14</v>
      </c>
      <c r="Q714" s="8">
        <f>IF(Orders[[#This Row],[Shipping Status]]="Delivered",P714-O714,"")</f>
        <v>-6</v>
      </c>
      <c r="R714" t="str" cm="1">
        <f t="array" ref="R714">_xlfn.XLOOKUP(Orders[[#This Row],[employeeID]],Employees[[#All],[employeeID]],Employees[[#All],[employeeName]],,0)</f>
        <v>Janet Leverling</v>
      </c>
      <c r="S714" t="str" cm="1">
        <f t="array" ref="S714">_xlfn.XLOOKUP(Orders[[#This Row],[customerID]],Customers[[#All],[customerID]],Customers[[#All],[companyName]],,0)</f>
        <v>HILARION-Abastos</v>
      </c>
      <c r="T714" t="str" cm="1">
        <f t="array" ref="T714">_xlfn.XLOOKUP(Orders[[#This Row],[shipperID]],Shippers[[#All],[shipperID]],Shippers[[#All],[companyName]],,0)</f>
        <v>Speedy Express</v>
      </c>
      <c r="U714" t="str">
        <f>IF(ISBLANK(Orders[[#This Row],[shippedDate]]),"Pending","Delivered")</f>
        <v>Delivered</v>
      </c>
    </row>
    <row r="715" spans="1:21" x14ac:dyDescent="0.25">
      <c r="A715">
        <v>10961</v>
      </c>
      <c r="B715" t="s">
        <v>70</v>
      </c>
      <c r="C715">
        <v>8</v>
      </c>
      <c r="D715" s="1">
        <v>42082</v>
      </c>
      <c r="E715" s="1">
        <v>42110</v>
      </c>
      <c r="F715" s="1">
        <v>42093</v>
      </c>
      <c r="G715">
        <v>1</v>
      </c>
      <c r="H715">
        <v>104.47</v>
      </c>
      <c r="I715">
        <f>SUMIFS(order_details!$G$1:$G$2156,order_details!$A$1:$A$2156,orders!A715)</f>
        <v>1119.9000000000001</v>
      </c>
      <c r="J715">
        <f t="shared" si="44"/>
        <v>1224.3700000000001</v>
      </c>
      <c r="K715" t="str">
        <f t="shared" si="45"/>
        <v>Mar</v>
      </c>
      <c r="L715" t="str">
        <f t="shared" si="46"/>
        <v>Thu</v>
      </c>
      <c r="M715" t="str">
        <f>IF(Orders[[#This Row],[Shipping Status]]="Delivered",TEXT(F715,"mmm"),"")</f>
        <v>Mar</v>
      </c>
      <c r="N715" t="str">
        <f>IF(Orders[[#This Row],[Shipping Status]]="Delivered",TEXT(F715,"ddd"),"")</f>
        <v>Mon</v>
      </c>
      <c r="O715" s="8">
        <f>IF(Orders[[#This Row],[Shipping Status]]="Delivered",DATEDIF(D715,F715,"d"),"")</f>
        <v>11</v>
      </c>
      <c r="P715" s="8">
        <f t="shared" si="47"/>
        <v>28</v>
      </c>
      <c r="Q715" s="8">
        <f>IF(Orders[[#This Row],[Shipping Status]]="Delivered",P715-O715,"")</f>
        <v>17</v>
      </c>
      <c r="R715" t="str" cm="1">
        <f t="array" ref="R715">_xlfn.XLOOKUP(Orders[[#This Row],[employeeID]],Employees[[#All],[employeeID]],Employees[[#All],[employeeName]],,0)</f>
        <v>Laura Callahan</v>
      </c>
      <c r="S715" t="str" cm="1">
        <f t="array" ref="S715">_xlfn.XLOOKUP(Orders[[#This Row],[customerID]],Customers[[#All],[customerID]],Customers[[#All],[companyName]],,0)</f>
        <v>Queen Cozinha</v>
      </c>
      <c r="T715" t="str" cm="1">
        <f t="array" ref="T715">_xlfn.XLOOKUP(Orders[[#This Row],[shipperID]],Shippers[[#All],[shipperID]],Shippers[[#All],[companyName]],,0)</f>
        <v>Speedy Express</v>
      </c>
      <c r="U715" t="str">
        <f>IF(ISBLANK(Orders[[#This Row],[shippedDate]]),"Pending","Delivered")</f>
        <v>Delivered</v>
      </c>
    </row>
    <row r="716" spans="1:21" x14ac:dyDescent="0.25">
      <c r="A716">
        <v>10962</v>
      </c>
      <c r="B716" t="s">
        <v>29</v>
      </c>
      <c r="C716">
        <v>8</v>
      </c>
      <c r="D716" s="1">
        <v>42082</v>
      </c>
      <c r="E716" s="1">
        <v>42110</v>
      </c>
      <c r="F716" s="1">
        <v>42086</v>
      </c>
      <c r="G716">
        <v>2</v>
      </c>
      <c r="H716">
        <v>275.79000000000002</v>
      </c>
      <c r="I716">
        <f>SUMIFS(order_details!$G$1:$G$2156,order_details!$A$1:$A$2156,orders!A716)</f>
        <v>3584</v>
      </c>
      <c r="J716">
        <f t="shared" si="44"/>
        <v>3859.79</v>
      </c>
      <c r="K716" t="str">
        <f t="shared" si="45"/>
        <v>Mar</v>
      </c>
      <c r="L716" t="str">
        <f t="shared" si="46"/>
        <v>Thu</v>
      </c>
      <c r="M716" t="str">
        <f>IF(Orders[[#This Row],[Shipping Status]]="Delivered",TEXT(F716,"mmm"),"")</f>
        <v>Mar</v>
      </c>
      <c r="N716" t="str">
        <f>IF(Orders[[#This Row],[Shipping Status]]="Delivered",TEXT(F716,"ddd"),"")</f>
        <v>Mon</v>
      </c>
      <c r="O716" s="8">
        <f>IF(Orders[[#This Row],[Shipping Status]]="Delivered",DATEDIF(D716,F716,"d"),"")</f>
        <v>4</v>
      </c>
      <c r="P716" s="8">
        <f t="shared" si="47"/>
        <v>28</v>
      </c>
      <c r="Q716" s="8">
        <f>IF(Orders[[#This Row],[Shipping Status]]="Delivered",P716-O716,"")</f>
        <v>24</v>
      </c>
      <c r="R716" t="str" cm="1">
        <f t="array" ref="R716">_xlfn.XLOOKUP(Orders[[#This Row],[employeeID]],Employees[[#All],[employeeID]],Employees[[#All],[employeeName]],,0)</f>
        <v>Laura Callahan</v>
      </c>
      <c r="S716" t="str" cm="1">
        <f t="array" ref="S716">_xlfn.XLOOKUP(Orders[[#This Row],[customerID]],Customers[[#All],[customerID]],Customers[[#All],[companyName]],,0)</f>
        <v>QUICK-Stop</v>
      </c>
      <c r="T716" t="str" cm="1">
        <f t="array" ref="T716">_xlfn.XLOOKUP(Orders[[#This Row],[shipperID]],Shippers[[#All],[shipperID]],Shippers[[#All],[companyName]],,0)</f>
        <v>United Package</v>
      </c>
      <c r="U716" t="str">
        <f>IF(ISBLANK(Orders[[#This Row],[shippedDate]]),"Pending","Delivered")</f>
        <v>Delivered</v>
      </c>
    </row>
    <row r="717" spans="1:21" x14ac:dyDescent="0.25">
      <c r="A717">
        <v>10963</v>
      </c>
      <c r="B717" t="s">
        <v>55</v>
      </c>
      <c r="C717">
        <v>9</v>
      </c>
      <c r="D717" s="1">
        <v>42082</v>
      </c>
      <c r="E717" s="1">
        <v>42110</v>
      </c>
      <c r="F717" s="1">
        <v>42089</v>
      </c>
      <c r="G717">
        <v>3</v>
      </c>
      <c r="H717">
        <v>2.7</v>
      </c>
      <c r="I717">
        <f>SUMIFS(order_details!$G$1:$G$2156,order_details!$A$1:$A$2156,orders!A717)</f>
        <v>57.8</v>
      </c>
      <c r="J717">
        <f t="shared" si="44"/>
        <v>60.5</v>
      </c>
      <c r="K717" t="str">
        <f t="shared" si="45"/>
        <v>Mar</v>
      </c>
      <c r="L717" t="str">
        <f t="shared" si="46"/>
        <v>Thu</v>
      </c>
      <c r="M717" t="str">
        <f>IF(Orders[[#This Row],[Shipping Status]]="Delivered",TEXT(F717,"mmm"),"")</f>
        <v>Mar</v>
      </c>
      <c r="N717" t="str">
        <f>IF(Orders[[#This Row],[Shipping Status]]="Delivered",TEXT(F717,"ddd"),"")</f>
        <v>Thu</v>
      </c>
      <c r="O717" s="8">
        <f>IF(Orders[[#This Row],[Shipping Status]]="Delivered",DATEDIF(D717,F717,"d"),"")</f>
        <v>7</v>
      </c>
      <c r="P717" s="8">
        <f t="shared" si="47"/>
        <v>28</v>
      </c>
      <c r="Q717" s="8">
        <f>IF(Orders[[#This Row],[Shipping Status]]="Delivered",P717-O717,"")</f>
        <v>21</v>
      </c>
      <c r="R717" t="str" cm="1">
        <f t="array" ref="R717">_xlfn.XLOOKUP(Orders[[#This Row],[employeeID]],Employees[[#All],[employeeID]],Employees[[#All],[employeeName]],,0)</f>
        <v>Anne Dodsworth</v>
      </c>
      <c r="S717" t="str" cm="1">
        <f t="array" ref="S717">_xlfn.XLOOKUP(Orders[[#This Row],[customerID]],Customers[[#All],[customerID]],Customers[[#All],[companyName]],,0)</f>
        <v>Furia Bacalhau e Frutos do Mar</v>
      </c>
      <c r="T717" t="str" cm="1">
        <f t="array" ref="T717">_xlfn.XLOOKUP(Orders[[#This Row],[shipperID]],Shippers[[#All],[shipperID]],Shippers[[#All],[companyName]],,0)</f>
        <v>Federal Shipping</v>
      </c>
      <c r="U717" t="str">
        <f>IF(ISBLANK(Orders[[#This Row],[shippedDate]]),"Pending","Delivered")</f>
        <v>Delivered</v>
      </c>
    </row>
    <row r="718" spans="1:21" x14ac:dyDescent="0.25">
      <c r="A718">
        <v>10964</v>
      </c>
      <c r="B718" t="s">
        <v>95</v>
      </c>
      <c r="C718">
        <v>3</v>
      </c>
      <c r="D718" s="1">
        <v>42083</v>
      </c>
      <c r="E718" s="1">
        <v>42111</v>
      </c>
      <c r="F718" s="1">
        <v>42087</v>
      </c>
      <c r="G718">
        <v>2</v>
      </c>
      <c r="H718">
        <v>87.38</v>
      </c>
      <c r="I718">
        <f>SUMIFS(order_details!$G$1:$G$2156,order_details!$A$1:$A$2156,orders!A718)</f>
        <v>2052.5</v>
      </c>
      <c r="J718">
        <f t="shared" si="44"/>
        <v>2139.88</v>
      </c>
      <c r="K718" t="str">
        <f t="shared" si="45"/>
        <v>Mar</v>
      </c>
      <c r="L718" t="str">
        <f t="shared" si="46"/>
        <v>Fri</v>
      </c>
      <c r="M718" t="str">
        <f>IF(Orders[[#This Row],[Shipping Status]]="Delivered",TEXT(F718,"mmm"),"")</f>
        <v>Mar</v>
      </c>
      <c r="N718" t="str">
        <f>IF(Orders[[#This Row],[Shipping Status]]="Delivered",TEXT(F718,"ddd"),"")</f>
        <v>Tue</v>
      </c>
      <c r="O718" s="8">
        <f>IF(Orders[[#This Row],[Shipping Status]]="Delivered",DATEDIF(D718,F718,"d"),"")</f>
        <v>4</v>
      </c>
      <c r="P718" s="8">
        <f t="shared" si="47"/>
        <v>28</v>
      </c>
      <c r="Q718" s="8">
        <f>IF(Orders[[#This Row],[Shipping Status]]="Delivered",P718-O718,"")</f>
        <v>24</v>
      </c>
      <c r="R718" t="str" cm="1">
        <f t="array" ref="R718">_xlfn.XLOOKUP(Orders[[#This Row],[employeeID]],Employees[[#All],[employeeID]],Employees[[#All],[employeeName]],,0)</f>
        <v>Janet Leverling</v>
      </c>
      <c r="S718" t="str" cm="1">
        <f t="array" ref="S718">_xlfn.XLOOKUP(Orders[[#This Row],[customerID]],Customers[[#All],[customerID]],Customers[[#All],[companyName]],,0)</f>
        <v>Spécialités du monde</v>
      </c>
      <c r="T718" t="str" cm="1">
        <f t="array" ref="T718">_xlfn.XLOOKUP(Orders[[#This Row],[shipperID]],Shippers[[#All],[shipperID]],Shippers[[#All],[companyName]],,0)</f>
        <v>United Package</v>
      </c>
      <c r="U718" t="str">
        <f>IF(ISBLANK(Orders[[#This Row],[shippedDate]]),"Pending","Delivered")</f>
        <v>Delivered</v>
      </c>
    </row>
    <row r="719" spans="1:21" x14ac:dyDescent="0.25">
      <c r="A719">
        <v>10965</v>
      </c>
      <c r="B719" t="s">
        <v>45</v>
      </c>
      <c r="C719">
        <v>6</v>
      </c>
      <c r="D719" s="1">
        <v>42083</v>
      </c>
      <c r="E719" s="1">
        <v>42111</v>
      </c>
      <c r="F719" s="1">
        <v>42093</v>
      </c>
      <c r="G719">
        <v>3</v>
      </c>
      <c r="H719">
        <v>144.38</v>
      </c>
      <c r="I719">
        <f>SUMIFS(order_details!$G$1:$G$2156,order_details!$A$1:$A$2156,orders!A719)</f>
        <v>848</v>
      </c>
      <c r="J719">
        <f t="shared" si="44"/>
        <v>992.38</v>
      </c>
      <c r="K719" t="str">
        <f t="shared" si="45"/>
        <v>Mar</v>
      </c>
      <c r="L719" t="str">
        <f t="shared" si="46"/>
        <v>Fri</v>
      </c>
      <c r="M719" t="str">
        <f>IF(Orders[[#This Row],[Shipping Status]]="Delivered",TEXT(F719,"mmm"),"")</f>
        <v>Mar</v>
      </c>
      <c r="N719" t="str">
        <f>IF(Orders[[#This Row],[Shipping Status]]="Delivered",TEXT(F719,"ddd"),"")</f>
        <v>Mon</v>
      </c>
      <c r="O719" s="8">
        <f>IF(Orders[[#This Row],[Shipping Status]]="Delivered",DATEDIF(D719,F719,"d"),"")</f>
        <v>10</v>
      </c>
      <c r="P719" s="8">
        <f t="shared" si="47"/>
        <v>28</v>
      </c>
      <c r="Q719" s="8">
        <f>IF(Orders[[#This Row],[Shipping Status]]="Delivered",P719-O719,"")</f>
        <v>18</v>
      </c>
      <c r="R719" t="str" cm="1">
        <f t="array" ref="R719">_xlfn.XLOOKUP(Orders[[#This Row],[employeeID]],Employees[[#All],[employeeID]],Employees[[#All],[employeeName]],,0)</f>
        <v>Michael Suyama</v>
      </c>
      <c r="S719" t="str" cm="1">
        <f t="array" ref="S719">_xlfn.XLOOKUP(Orders[[#This Row],[customerID]],Customers[[#All],[customerID]],Customers[[#All],[companyName]],,0)</f>
        <v>Old World Delicatessen</v>
      </c>
      <c r="T719" t="str" cm="1">
        <f t="array" ref="T719">_xlfn.XLOOKUP(Orders[[#This Row],[shipperID]],Shippers[[#All],[shipperID]],Shippers[[#All],[companyName]],,0)</f>
        <v>Federal Shipping</v>
      </c>
      <c r="U719" t="str">
        <f>IF(ISBLANK(Orders[[#This Row],[shippedDate]]),"Pending","Delivered")</f>
        <v>Delivered</v>
      </c>
    </row>
    <row r="720" spans="1:21" x14ac:dyDescent="0.25">
      <c r="A720">
        <v>10966</v>
      </c>
      <c r="B720" t="s">
        <v>13</v>
      </c>
      <c r="C720">
        <v>4</v>
      </c>
      <c r="D720" s="1">
        <v>42083</v>
      </c>
      <c r="E720" s="1">
        <v>42111</v>
      </c>
      <c r="F720" s="1">
        <v>42102</v>
      </c>
      <c r="G720">
        <v>1</v>
      </c>
      <c r="H720">
        <v>27.19</v>
      </c>
      <c r="I720">
        <f>SUMIFS(order_details!$G$1:$G$2156,order_details!$A$1:$A$2156,orders!A720)</f>
        <v>1098.4599999999998</v>
      </c>
      <c r="J720">
        <f t="shared" si="44"/>
        <v>1125.6499999999999</v>
      </c>
      <c r="K720" t="str">
        <f t="shared" si="45"/>
        <v>Mar</v>
      </c>
      <c r="L720" t="str">
        <f t="shared" si="46"/>
        <v>Fri</v>
      </c>
      <c r="M720" t="str">
        <f>IF(Orders[[#This Row],[Shipping Status]]="Delivered",TEXT(F720,"mmm"),"")</f>
        <v>Apr</v>
      </c>
      <c r="N720" t="str">
        <f>IF(Orders[[#This Row],[Shipping Status]]="Delivered",TEXT(F720,"ddd"),"")</f>
        <v>Wed</v>
      </c>
      <c r="O720" s="8">
        <f>IF(Orders[[#This Row],[Shipping Status]]="Delivered",DATEDIF(D720,F720,"d"),"")</f>
        <v>19</v>
      </c>
      <c r="P720" s="8">
        <f t="shared" si="47"/>
        <v>28</v>
      </c>
      <c r="Q720" s="8">
        <f>IF(Orders[[#This Row],[Shipping Status]]="Delivered",P720-O720,"")</f>
        <v>9</v>
      </c>
      <c r="R720" t="str" cm="1">
        <f t="array" ref="R720">_xlfn.XLOOKUP(Orders[[#This Row],[employeeID]],Employees[[#All],[employeeID]],Employees[[#All],[employeeName]],,0)</f>
        <v>Margaret Peacock</v>
      </c>
      <c r="S720" t="str" cm="1">
        <f t="array" ref="S720">_xlfn.XLOOKUP(Orders[[#This Row],[customerID]],Customers[[#All],[customerID]],Customers[[#All],[companyName]],,0)</f>
        <v>Chop-suey Chinese</v>
      </c>
      <c r="T720" t="str" cm="1">
        <f t="array" ref="T720">_xlfn.XLOOKUP(Orders[[#This Row],[shipperID]],Shippers[[#All],[shipperID]],Shippers[[#All],[companyName]],,0)</f>
        <v>Speedy Express</v>
      </c>
      <c r="U720" t="str">
        <f>IF(ISBLANK(Orders[[#This Row],[shippedDate]]),"Pending","Delivered")</f>
        <v>Delivered</v>
      </c>
    </row>
    <row r="721" spans="1:21" x14ac:dyDescent="0.25">
      <c r="A721">
        <v>10967</v>
      </c>
      <c r="B721" t="s">
        <v>9</v>
      </c>
      <c r="C721">
        <v>2</v>
      </c>
      <c r="D721" s="1">
        <v>42086</v>
      </c>
      <c r="E721" s="1">
        <v>42114</v>
      </c>
      <c r="F721" s="1">
        <v>42096</v>
      </c>
      <c r="G721">
        <v>2</v>
      </c>
      <c r="H721">
        <v>62.22</v>
      </c>
      <c r="I721">
        <f>SUMIFS(order_details!$G$1:$G$2156,order_details!$A$1:$A$2156,orders!A721)</f>
        <v>910.4</v>
      </c>
      <c r="J721">
        <f t="shared" si="44"/>
        <v>972.62</v>
      </c>
      <c r="K721" t="str">
        <f t="shared" si="45"/>
        <v>Mar</v>
      </c>
      <c r="L721" t="str">
        <f t="shared" si="46"/>
        <v>Mon</v>
      </c>
      <c r="M721" t="str">
        <f>IF(Orders[[#This Row],[Shipping Status]]="Delivered",TEXT(F721,"mmm"),"")</f>
        <v>Apr</v>
      </c>
      <c r="N721" t="str">
        <f>IF(Orders[[#This Row],[Shipping Status]]="Delivered",TEXT(F721,"ddd"),"")</f>
        <v>Thu</v>
      </c>
      <c r="O721" s="8">
        <f>IF(Orders[[#This Row],[Shipping Status]]="Delivered",DATEDIF(D721,F721,"d"),"")</f>
        <v>10</v>
      </c>
      <c r="P721" s="8">
        <f t="shared" si="47"/>
        <v>28</v>
      </c>
      <c r="Q721" s="8">
        <f>IF(Orders[[#This Row],[Shipping Status]]="Delivered",P721-O721,"")</f>
        <v>18</v>
      </c>
      <c r="R721" t="str" cm="1">
        <f t="array" ref="R721">_xlfn.XLOOKUP(Orders[[#This Row],[employeeID]],Employees[[#All],[employeeID]],Employees[[#All],[employeeName]],,0)</f>
        <v>Andrew Fuller</v>
      </c>
      <c r="S721" t="str" cm="1">
        <f t="array" ref="S721">_xlfn.XLOOKUP(Orders[[#This Row],[customerID]],Customers[[#All],[customerID]],Customers[[#All],[companyName]],,0)</f>
        <v>Toms Spezialitäten</v>
      </c>
      <c r="T721" t="str" cm="1">
        <f t="array" ref="T721">_xlfn.XLOOKUP(Orders[[#This Row],[shipperID]],Shippers[[#All],[shipperID]],Shippers[[#All],[companyName]],,0)</f>
        <v>United Package</v>
      </c>
      <c r="U721" t="str">
        <f>IF(ISBLANK(Orders[[#This Row],[shippedDate]]),"Pending","Delivered")</f>
        <v>Delivered</v>
      </c>
    </row>
    <row r="722" spans="1:21" x14ac:dyDescent="0.25">
      <c r="A722">
        <v>10968</v>
      </c>
      <c r="B722" t="s">
        <v>17</v>
      </c>
      <c r="C722">
        <v>1</v>
      </c>
      <c r="D722" s="1">
        <v>42086</v>
      </c>
      <c r="E722" s="1">
        <v>42114</v>
      </c>
      <c r="F722" s="1">
        <v>42095</v>
      </c>
      <c r="G722">
        <v>3</v>
      </c>
      <c r="H722">
        <v>74.599999999999994</v>
      </c>
      <c r="I722">
        <f>SUMIFS(order_details!$G$1:$G$2156,order_details!$A$1:$A$2156,orders!A722)</f>
        <v>1408</v>
      </c>
      <c r="J722">
        <f t="shared" si="44"/>
        <v>1482.6</v>
      </c>
      <c r="K722" t="str">
        <f t="shared" si="45"/>
        <v>Mar</v>
      </c>
      <c r="L722" t="str">
        <f t="shared" si="46"/>
        <v>Mon</v>
      </c>
      <c r="M722" t="str">
        <f>IF(Orders[[#This Row],[Shipping Status]]="Delivered",TEXT(F722,"mmm"),"")</f>
        <v>Apr</v>
      </c>
      <c r="N722" t="str">
        <f>IF(Orders[[#This Row],[Shipping Status]]="Delivered",TEXT(F722,"ddd"),"")</f>
        <v>Wed</v>
      </c>
      <c r="O722" s="8">
        <f>IF(Orders[[#This Row],[Shipping Status]]="Delivered",DATEDIF(D722,F722,"d"),"")</f>
        <v>9</v>
      </c>
      <c r="P722" s="8">
        <f t="shared" si="47"/>
        <v>28</v>
      </c>
      <c r="Q722" s="8">
        <f>IF(Orders[[#This Row],[Shipping Status]]="Delivered",P722-O722,"")</f>
        <v>19</v>
      </c>
      <c r="R722" t="str" cm="1">
        <f t="array" ref="R722">_xlfn.XLOOKUP(Orders[[#This Row],[employeeID]],Employees[[#All],[employeeID]],Employees[[#All],[employeeName]],,0)</f>
        <v>Nancy Davolio</v>
      </c>
      <c r="S722" t="str" cm="1">
        <f t="array" ref="S722">_xlfn.XLOOKUP(Orders[[#This Row],[customerID]],Customers[[#All],[customerID]],Customers[[#All],[companyName]],,0)</f>
        <v>Ernst Handel</v>
      </c>
      <c r="T722" t="str" cm="1">
        <f t="array" ref="T722">_xlfn.XLOOKUP(Orders[[#This Row],[shipperID]],Shippers[[#All],[shipperID]],Shippers[[#All],[companyName]],,0)</f>
        <v>Federal Shipping</v>
      </c>
      <c r="U722" t="str">
        <f>IF(ISBLANK(Orders[[#This Row],[shippedDate]]),"Pending","Delivered")</f>
        <v>Delivered</v>
      </c>
    </row>
    <row r="723" spans="1:21" x14ac:dyDescent="0.25">
      <c r="A723">
        <v>10969</v>
      </c>
      <c r="B723" t="s">
        <v>40</v>
      </c>
      <c r="C723">
        <v>1</v>
      </c>
      <c r="D723" s="1">
        <v>42086</v>
      </c>
      <c r="E723" s="1">
        <v>42114</v>
      </c>
      <c r="F723" s="1">
        <v>42093</v>
      </c>
      <c r="G723">
        <v>2</v>
      </c>
      <c r="H723">
        <v>0.21</v>
      </c>
      <c r="I723">
        <f>SUMIFS(order_details!$G$1:$G$2156,order_details!$A$1:$A$2156,orders!A723)</f>
        <v>108</v>
      </c>
      <c r="J723">
        <f t="shared" si="44"/>
        <v>108.21</v>
      </c>
      <c r="K723" t="str">
        <f t="shared" si="45"/>
        <v>Mar</v>
      </c>
      <c r="L723" t="str">
        <f t="shared" si="46"/>
        <v>Mon</v>
      </c>
      <c r="M723" t="str">
        <f>IF(Orders[[#This Row],[Shipping Status]]="Delivered",TEXT(F723,"mmm"),"")</f>
        <v>Mar</v>
      </c>
      <c r="N723" t="str">
        <f>IF(Orders[[#This Row],[Shipping Status]]="Delivered",TEXT(F723,"ddd"),"")</f>
        <v>Mon</v>
      </c>
      <c r="O723" s="8">
        <f>IF(Orders[[#This Row],[Shipping Status]]="Delivered",DATEDIF(D723,F723,"d"),"")</f>
        <v>7</v>
      </c>
      <c r="P723" s="8">
        <f t="shared" si="47"/>
        <v>28</v>
      </c>
      <c r="Q723" s="8">
        <f>IF(Orders[[#This Row],[Shipping Status]]="Delivered",P723-O723,"")</f>
        <v>21</v>
      </c>
      <c r="R723" t="str" cm="1">
        <f t="array" ref="R723">_xlfn.XLOOKUP(Orders[[#This Row],[employeeID]],Employees[[#All],[employeeID]],Employees[[#All],[employeeName]],,0)</f>
        <v>Nancy Davolio</v>
      </c>
      <c r="S723" t="str" cm="1">
        <f t="array" ref="S723">_xlfn.XLOOKUP(Orders[[#This Row],[customerID]],Customers[[#All],[customerID]],Customers[[#All],[companyName]],,0)</f>
        <v>Comércio Mineiro</v>
      </c>
      <c r="T723" t="str" cm="1">
        <f t="array" ref="T723">_xlfn.XLOOKUP(Orders[[#This Row],[shipperID]],Shippers[[#All],[shipperID]],Shippers[[#All],[companyName]],,0)</f>
        <v>United Package</v>
      </c>
      <c r="U723" t="str">
        <f>IF(ISBLANK(Orders[[#This Row],[shippedDate]]),"Pending","Delivered")</f>
        <v>Delivered</v>
      </c>
    </row>
    <row r="724" spans="1:21" x14ac:dyDescent="0.25">
      <c r="A724">
        <v>10970</v>
      </c>
      <c r="B724" t="s">
        <v>54</v>
      </c>
      <c r="C724">
        <v>9</v>
      </c>
      <c r="D724" s="1">
        <v>42087</v>
      </c>
      <c r="E724" s="1">
        <v>42101</v>
      </c>
      <c r="F724" s="1">
        <v>42118</v>
      </c>
      <c r="G724">
        <v>1</v>
      </c>
      <c r="H724">
        <v>16.16</v>
      </c>
      <c r="I724">
        <f>SUMIFS(order_details!$G$1:$G$2156,order_details!$A$1:$A$2156,orders!A724)</f>
        <v>224</v>
      </c>
      <c r="J724">
        <f t="shared" si="44"/>
        <v>240.16</v>
      </c>
      <c r="K724" t="str">
        <f t="shared" si="45"/>
        <v>Mar</v>
      </c>
      <c r="L724" t="str">
        <f t="shared" si="46"/>
        <v>Tue</v>
      </c>
      <c r="M724" t="str">
        <f>IF(Orders[[#This Row],[Shipping Status]]="Delivered",TEXT(F724,"mmm"),"")</f>
        <v>Apr</v>
      </c>
      <c r="N724" t="str">
        <f>IF(Orders[[#This Row],[Shipping Status]]="Delivered",TEXT(F724,"ddd"),"")</f>
        <v>Fri</v>
      </c>
      <c r="O724" s="8">
        <f>IF(Orders[[#This Row],[Shipping Status]]="Delivered",DATEDIF(D724,F724,"d"),"")</f>
        <v>31</v>
      </c>
      <c r="P724" s="8">
        <f t="shared" si="47"/>
        <v>14</v>
      </c>
      <c r="Q724" s="8">
        <f>IF(Orders[[#This Row],[Shipping Status]]="Delivered",P724-O724,"")</f>
        <v>-17</v>
      </c>
      <c r="R724" t="str" cm="1">
        <f t="array" ref="R724">_xlfn.XLOOKUP(Orders[[#This Row],[employeeID]],Employees[[#All],[employeeID]],Employees[[#All],[employeeName]],,0)</f>
        <v>Anne Dodsworth</v>
      </c>
      <c r="S724" t="str" cm="1">
        <f t="array" ref="S724">_xlfn.XLOOKUP(Orders[[#This Row],[customerID]],Customers[[#All],[customerID]],Customers[[#All],[companyName]],,0)</f>
        <v>Bólido Comidas preparadas</v>
      </c>
      <c r="T724" t="str" cm="1">
        <f t="array" ref="T724">_xlfn.XLOOKUP(Orders[[#This Row],[shipperID]],Shippers[[#All],[shipperID]],Shippers[[#All],[companyName]],,0)</f>
        <v>Speedy Express</v>
      </c>
      <c r="U724" t="str">
        <f>IF(ISBLANK(Orders[[#This Row],[shippedDate]]),"Pending","Delivered")</f>
        <v>Delivered</v>
      </c>
    </row>
    <row r="725" spans="1:21" x14ac:dyDescent="0.25">
      <c r="A725">
        <v>10971</v>
      </c>
      <c r="B725" t="s">
        <v>94</v>
      </c>
      <c r="C725">
        <v>2</v>
      </c>
      <c r="D725" s="1">
        <v>42087</v>
      </c>
      <c r="E725" s="1">
        <v>42115</v>
      </c>
      <c r="F725" s="1">
        <v>42096</v>
      </c>
      <c r="G725">
        <v>2</v>
      </c>
      <c r="H725">
        <v>121.82</v>
      </c>
      <c r="I725">
        <f>SUMIFS(order_details!$G$1:$G$2156,order_details!$A$1:$A$2156,orders!A725)</f>
        <v>1733.0600000000002</v>
      </c>
      <c r="J725">
        <f t="shared" si="44"/>
        <v>1854.88</v>
      </c>
      <c r="K725" t="str">
        <f t="shared" si="45"/>
        <v>Mar</v>
      </c>
      <c r="L725" t="str">
        <f t="shared" si="46"/>
        <v>Tue</v>
      </c>
      <c r="M725" t="str">
        <f>IF(Orders[[#This Row],[Shipping Status]]="Delivered",TEXT(F725,"mmm"),"")</f>
        <v>Apr</v>
      </c>
      <c r="N725" t="str">
        <f>IF(Orders[[#This Row],[Shipping Status]]="Delivered",TEXT(F725,"ddd"),"")</f>
        <v>Thu</v>
      </c>
      <c r="O725" s="8">
        <f>IF(Orders[[#This Row],[Shipping Status]]="Delivered",DATEDIF(D725,F725,"d"),"")</f>
        <v>9</v>
      </c>
      <c r="P725" s="8">
        <f t="shared" si="47"/>
        <v>28</v>
      </c>
      <c r="Q725" s="8">
        <f>IF(Orders[[#This Row],[Shipping Status]]="Delivered",P725-O725,"")</f>
        <v>19</v>
      </c>
      <c r="R725" t="str" cm="1">
        <f t="array" ref="R725">_xlfn.XLOOKUP(Orders[[#This Row],[employeeID]],Employees[[#All],[employeeID]],Employees[[#All],[employeeName]],,0)</f>
        <v>Andrew Fuller</v>
      </c>
      <c r="S725" t="str" cm="1">
        <f t="array" ref="S725">_xlfn.XLOOKUP(Orders[[#This Row],[customerID]],Customers[[#All],[customerID]],Customers[[#All],[companyName]],,0)</f>
        <v>France restauration</v>
      </c>
      <c r="T725" t="str" cm="1">
        <f t="array" ref="T725">_xlfn.XLOOKUP(Orders[[#This Row],[shipperID]],Shippers[[#All],[shipperID]],Shippers[[#All],[companyName]],,0)</f>
        <v>United Package</v>
      </c>
      <c r="U725" t="str">
        <f>IF(ISBLANK(Orders[[#This Row],[shippedDate]]),"Pending","Delivered")</f>
        <v>Delivered</v>
      </c>
    </row>
    <row r="726" spans="1:21" x14ac:dyDescent="0.25">
      <c r="A726">
        <v>10972</v>
      </c>
      <c r="B726" t="s">
        <v>96</v>
      </c>
      <c r="C726">
        <v>4</v>
      </c>
      <c r="D726" s="1">
        <v>42087</v>
      </c>
      <c r="E726" s="1">
        <v>42115</v>
      </c>
      <c r="F726" s="1">
        <v>42089</v>
      </c>
      <c r="G726">
        <v>2</v>
      </c>
      <c r="H726">
        <v>0.02</v>
      </c>
      <c r="I726">
        <f>SUMIFS(order_details!$G$1:$G$2156,order_details!$A$1:$A$2156,orders!A726)</f>
        <v>251.5</v>
      </c>
      <c r="J726">
        <f t="shared" si="44"/>
        <v>251.52</v>
      </c>
      <c r="K726" t="str">
        <f t="shared" si="45"/>
        <v>Mar</v>
      </c>
      <c r="L726" t="str">
        <f t="shared" si="46"/>
        <v>Tue</v>
      </c>
      <c r="M726" t="str">
        <f>IF(Orders[[#This Row],[Shipping Status]]="Delivered",TEXT(F726,"mmm"),"")</f>
        <v>Mar</v>
      </c>
      <c r="N726" t="str">
        <f>IF(Orders[[#This Row],[Shipping Status]]="Delivered",TEXT(F726,"ddd"),"")</f>
        <v>Thu</v>
      </c>
      <c r="O726" s="8">
        <f>IF(Orders[[#This Row],[Shipping Status]]="Delivered",DATEDIF(D726,F726,"d"),"")</f>
        <v>2</v>
      </c>
      <c r="P726" s="8">
        <f t="shared" si="47"/>
        <v>28</v>
      </c>
      <c r="Q726" s="8">
        <f>IF(Orders[[#This Row],[Shipping Status]]="Delivered",P726-O726,"")</f>
        <v>26</v>
      </c>
      <c r="R726" t="str" cm="1">
        <f t="array" ref="R726">_xlfn.XLOOKUP(Orders[[#This Row],[employeeID]],Employees[[#All],[employeeID]],Employees[[#All],[employeeName]],,0)</f>
        <v>Margaret Peacock</v>
      </c>
      <c r="S726" t="str" cm="1">
        <f t="array" ref="S726">_xlfn.XLOOKUP(Orders[[#This Row],[customerID]],Customers[[#All],[customerID]],Customers[[#All],[companyName]],,0)</f>
        <v>La corne d'abondance</v>
      </c>
      <c r="T726" t="str" cm="1">
        <f t="array" ref="T726">_xlfn.XLOOKUP(Orders[[#This Row],[shipperID]],Shippers[[#All],[shipperID]],Shippers[[#All],[companyName]],,0)</f>
        <v>United Package</v>
      </c>
      <c r="U726" t="str">
        <f>IF(ISBLANK(Orders[[#This Row],[shippedDate]]),"Pending","Delivered")</f>
        <v>Delivered</v>
      </c>
    </row>
    <row r="727" spans="1:21" x14ac:dyDescent="0.25">
      <c r="A727">
        <v>10973</v>
      </c>
      <c r="B727" t="s">
        <v>96</v>
      </c>
      <c r="C727">
        <v>6</v>
      </c>
      <c r="D727" s="1">
        <v>42087</v>
      </c>
      <c r="E727" s="1">
        <v>42115</v>
      </c>
      <c r="F727" s="1">
        <v>42090</v>
      </c>
      <c r="G727">
        <v>2</v>
      </c>
      <c r="H727">
        <v>15.17</v>
      </c>
      <c r="I727">
        <f>SUMIFS(order_details!$G$1:$G$2156,order_details!$A$1:$A$2156,orders!A727)</f>
        <v>291.55</v>
      </c>
      <c r="J727">
        <f t="shared" si="44"/>
        <v>306.72000000000003</v>
      </c>
      <c r="K727" t="str">
        <f t="shared" si="45"/>
        <v>Mar</v>
      </c>
      <c r="L727" t="str">
        <f t="shared" si="46"/>
        <v>Tue</v>
      </c>
      <c r="M727" t="str">
        <f>IF(Orders[[#This Row],[Shipping Status]]="Delivered",TEXT(F727,"mmm"),"")</f>
        <v>Mar</v>
      </c>
      <c r="N727" t="str">
        <f>IF(Orders[[#This Row],[Shipping Status]]="Delivered",TEXT(F727,"ddd"),"")</f>
        <v>Fri</v>
      </c>
      <c r="O727" s="8">
        <f>IF(Orders[[#This Row],[Shipping Status]]="Delivered",DATEDIF(D727,F727,"d"),"")</f>
        <v>3</v>
      </c>
      <c r="P727" s="8">
        <f t="shared" si="47"/>
        <v>28</v>
      </c>
      <c r="Q727" s="8">
        <f>IF(Orders[[#This Row],[Shipping Status]]="Delivered",P727-O727,"")</f>
        <v>25</v>
      </c>
      <c r="R727" t="str" cm="1">
        <f t="array" ref="R727">_xlfn.XLOOKUP(Orders[[#This Row],[employeeID]],Employees[[#All],[employeeID]],Employees[[#All],[employeeName]],,0)</f>
        <v>Michael Suyama</v>
      </c>
      <c r="S727" t="str" cm="1">
        <f t="array" ref="S727">_xlfn.XLOOKUP(Orders[[#This Row],[customerID]],Customers[[#All],[customerID]],Customers[[#All],[companyName]],,0)</f>
        <v>La corne d'abondance</v>
      </c>
      <c r="T727" t="str" cm="1">
        <f t="array" ref="T727">_xlfn.XLOOKUP(Orders[[#This Row],[shipperID]],Shippers[[#All],[shipperID]],Shippers[[#All],[companyName]],,0)</f>
        <v>United Package</v>
      </c>
      <c r="U727" t="str">
        <f>IF(ISBLANK(Orders[[#This Row],[shippedDate]]),"Pending","Delivered")</f>
        <v>Delivered</v>
      </c>
    </row>
    <row r="728" spans="1:21" x14ac:dyDescent="0.25">
      <c r="A728">
        <v>10974</v>
      </c>
      <c r="B728" t="s">
        <v>28</v>
      </c>
      <c r="C728">
        <v>3</v>
      </c>
      <c r="D728" s="1">
        <v>42088</v>
      </c>
      <c r="E728" s="1">
        <v>42102</v>
      </c>
      <c r="F728" s="1">
        <v>42097</v>
      </c>
      <c r="G728">
        <v>3</v>
      </c>
      <c r="H728">
        <v>12.96</v>
      </c>
      <c r="I728">
        <f>SUMIFS(order_details!$G$1:$G$2156,order_details!$A$1:$A$2156,orders!A728)</f>
        <v>439</v>
      </c>
      <c r="J728">
        <f t="shared" si="44"/>
        <v>451.96</v>
      </c>
      <c r="K728" t="str">
        <f t="shared" si="45"/>
        <v>Mar</v>
      </c>
      <c r="L728" t="str">
        <f t="shared" si="46"/>
        <v>Wed</v>
      </c>
      <c r="M728" t="str">
        <f>IF(Orders[[#This Row],[Shipping Status]]="Delivered",TEXT(F728,"mmm"),"")</f>
        <v>Apr</v>
      </c>
      <c r="N728" t="str">
        <f>IF(Orders[[#This Row],[Shipping Status]]="Delivered",TEXT(F728,"ddd"),"")</f>
        <v>Fri</v>
      </c>
      <c r="O728" s="8">
        <f>IF(Orders[[#This Row],[Shipping Status]]="Delivered",DATEDIF(D728,F728,"d"),"")</f>
        <v>9</v>
      </c>
      <c r="P728" s="8">
        <f t="shared" si="47"/>
        <v>14</v>
      </c>
      <c r="Q728" s="8">
        <f>IF(Orders[[#This Row],[Shipping Status]]="Delivered",P728-O728,"")</f>
        <v>5</v>
      </c>
      <c r="R728" t="str" cm="1">
        <f t="array" ref="R728">_xlfn.XLOOKUP(Orders[[#This Row],[employeeID]],Employees[[#All],[employeeID]],Employees[[#All],[employeeName]],,0)</f>
        <v>Janet Leverling</v>
      </c>
      <c r="S728" t="str" cm="1">
        <f t="array" ref="S728">_xlfn.XLOOKUP(Orders[[#This Row],[customerID]],Customers[[#All],[customerID]],Customers[[#All],[companyName]],,0)</f>
        <v>Split Rail Beer &amp; Ale</v>
      </c>
      <c r="T728" t="str" cm="1">
        <f t="array" ref="T728">_xlfn.XLOOKUP(Orders[[#This Row],[shipperID]],Shippers[[#All],[shipperID]],Shippers[[#All],[companyName]],,0)</f>
        <v>Federal Shipping</v>
      </c>
      <c r="U728" t="str">
        <f>IF(ISBLANK(Orders[[#This Row],[shippedDate]]),"Pending","Delivered")</f>
        <v>Delivered</v>
      </c>
    </row>
    <row r="729" spans="1:21" x14ac:dyDescent="0.25">
      <c r="A729">
        <v>10975</v>
      </c>
      <c r="B729" t="s">
        <v>74</v>
      </c>
      <c r="C729">
        <v>1</v>
      </c>
      <c r="D729" s="1">
        <v>42088</v>
      </c>
      <c r="E729" s="1">
        <v>42116</v>
      </c>
      <c r="F729" s="1">
        <v>42090</v>
      </c>
      <c r="G729">
        <v>3</v>
      </c>
      <c r="H729">
        <v>32.270000000000003</v>
      </c>
      <c r="I729">
        <f>SUMIFS(order_details!$G$1:$G$2156,order_details!$A$1:$A$2156,orders!A729)</f>
        <v>717.5</v>
      </c>
      <c r="J729">
        <f t="shared" si="44"/>
        <v>749.77</v>
      </c>
      <c r="K729" t="str">
        <f t="shared" si="45"/>
        <v>Mar</v>
      </c>
      <c r="L729" t="str">
        <f t="shared" si="46"/>
        <v>Wed</v>
      </c>
      <c r="M729" t="str">
        <f>IF(Orders[[#This Row],[Shipping Status]]="Delivered",TEXT(F729,"mmm"),"")</f>
        <v>Mar</v>
      </c>
      <c r="N729" t="str">
        <f>IF(Orders[[#This Row],[Shipping Status]]="Delivered",TEXT(F729,"ddd"),"")</f>
        <v>Fri</v>
      </c>
      <c r="O729" s="8">
        <f>IF(Orders[[#This Row],[Shipping Status]]="Delivered",DATEDIF(D729,F729,"d"),"")</f>
        <v>2</v>
      </c>
      <c r="P729" s="8">
        <f t="shared" si="47"/>
        <v>28</v>
      </c>
      <c r="Q729" s="8">
        <f>IF(Orders[[#This Row],[Shipping Status]]="Delivered",P729-O729,"")</f>
        <v>26</v>
      </c>
      <c r="R729" t="str" cm="1">
        <f t="array" ref="R729">_xlfn.XLOOKUP(Orders[[#This Row],[employeeID]],Employees[[#All],[employeeID]],Employees[[#All],[employeeName]],,0)</f>
        <v>Nancy Davolio</v>
      </c>
      <c r="S729" t="str" cm="1">
        <f t="array" ref="S729">_xlfn.XLOOKUP(Orders[[#This Row],[customerID]],Customers[[#All],[customerID]],Customers[[#All],[companyName]],,0)</f>
        <v>Bottom-Dollar Markets</v>
      </c>
      <c r="T729" t="str" cm="1">
        <f t="array" ref="T729">_xlfn.XLOOKUP(Orders[[#This Row],[shipperID]],Shippers[[#All],[shipperID]],Shippers[[#All],[companyName]],,0)</f>
        <v>Federal Shipping</v>
      </c>
      <c r="U729" t="str">
        <f>IF(ISBLANK(Orders[[#This Row],[shippedDate]]),"Pending","Delivered")</f>
        <v>Delivered</v>
      </c>
    </row>
    <row r="730" spans="1:21" x14ac:dyDescent="0.25">
      <c r="A730">
        <v>10976</v>
      </c>
      <c r="B730" t="s">
        <v>16</v>
      </c>
      <c r="C730">
        <v>1</v>
      </c>
      <c r="D730" s="1">
        <v>42088</v>
      </c>
      <c r="E730" s="1">
        <v>42130</v>
      </c>
      <c r="F730" s="1">
        <v>42097</v>
      </c>
      <c r="G730">
        <v>1</v>
      </c>
      <c r="H730">
        <v>37.97</v>
      </c>
      <c r="I730">
        <f>SUMIFS(order_details!$G$1:$G$2156,order_details!$A$1:$A$2156,orders!A730)</f>
        <v>912</v>
      </c>
      <c r="J730">
        <f t="shared" si="44"/>
        <v>949.97</v>
      </c>
      <c r="K730" t="str">
        <f t="shared" si="45"/>
        <v>Mar</v>
      </c>
      <c r="L730" t="str">
        <f t="shared" si="46"/>
        <v>Wed</v>
      </c>
      <c r="M730" t="str">
        <f>IF(Orders[[#This Row],[Shipping Status]]="Delivered",TEXT(F730,"mmm"),"")</f>
        <v>Apr</v>
      </c>
      <c r="N730" t="str">
        <f>IF(Orders[[#This Row],[Shipping Status]]="Delivered",TEXT(F730,"ddd"),"")</f>
        <v>Fri</v>
      </c>
      <c r="O730" s="8">
        <f>IF(Orders[[#This Row],[Shipping Status]]="Delivered",DATEDIF(D730,F730,"d"),"")</f>
        <v>9</v>
      </c>
      <c r="P730" s="8">
        <f t="shared" si="47"/>
        <v>42</v>
      </c>
      <c r="Q730" s="8">
        <f>IF(Orders[[#This Row],[Shipping Status]]="Delivered",P730-O730,"")</f>
        <v>33</v>
      </c>
      <c r="R730" t="str" cm="1">
        <f t="array" ref="R730">_xlfn.XLOOKUP(Orders[[#This Row],[employeeID]],Employees[[#All],[employeeID]],Employees[[#All],[employeeName]],,0)</f>
        <v>Nancy Davolio</v>
      </c>
      <c r="S730" t="str" cm="1">
        <f t="array" ref="S730">_xlfn.XLOOKUP(Orders[[#This Row],[customerID]],Customers[[#All],[customerID]],Customers[[#All],[companyName]],,0)</f>
        <v>HILARION-Abastos</v>
      </c>
      <c r="T730" t="str" cm="1">
        <f t="array" ref="T730">_xlfn.XLOOKUP(Orders[[#This Row],[shipperID]],Shippers[[#All],[shipperID]],Shippers[[#All],[companyName]],,0)</f>
        <v>Speedy Express</v>
      </c>
      <c r="U730" t="str">
        <f>IF(ISBLANK(Orders[[#This Row],[shippedDate]]),"Pending","Delivered")</f>
        <v>Delivered</v>
      </c>
    </row>
    <row r="731" spans="1:21" x14ac:dyDescent="0.25">
      <c r="A731">
        <v>10977</v>
      </c>
      <c r="B731" t="s">
        <v>22</v>
      </c>
      <c r="C731">
        <v>8</v>
      </c>
      <c r="D731" s="1">
        <v>42089</v>
      </c>
      <c r="E731" s="1">
        <v>42117</v>
      </c>
      <c r="F731" s="1">
        <v>42104</v>
      </c>
      <c r="G731">
        <v>3</v>
      </c>
      <c r="H731">
        <v>208.5</v>
      </c>
      <c r="I731">
        <f>SUMIFS(order_details!$G$1:$G$2156,order_details!$A$1:$A$2156,orders!A731)</f>
        <v>2233</v>
      </c>
      <c r="J731">
        <f t="shared" si="44"/>
        <v>2441.5</v>
      </c>
      <c r="K731" t="str">
        <f t="shared" si="45"/>
        <v>Mar</v>
      </c>
      <c r="L731" t="str">
        <f t="shared" si="46"/>
        <v>Thu</v>
      </c>
      <c r="M731" t="str">
        <f>IF(Orders[[#This Row],[Shipping Status]]="Delivered",TEXT(F731,"mmm"),"")</f>
        <v>Apr</v>
      </c>
      <c r="N731" t="str">
        <f>IF(Orders[[#This Row],[Shipping Status]]="Delivered",TEXT(F731,"ddd"),"")</f>
        <v>Fri</v>
      </c>
      <c r="O731" s="8">
        <f>IF(Orders[[#This Row],[Shipping Status]]="Delivered",DATEDIF(D731,F731,"d"),"")</f>
        <v>15</v>
      </c>
      <c r="P731" s="8">
        <f t="shared" si="47"/>
        <v>28</v>
      </c>
      <c r="Q731" s="8">
        <f>IF(Orders[[#This Row],[Shipping Status]]="Delivered",P731-O731,"")</f>
        <v>13</v>
      </c>
      <c r="R731" t="str" cm="1">
        <f t="array" ref="R731">_xlfn.XLOOKUP(Orders[[#This Row],[employeeID]],Employees[[#All],[employeeID]],Employees[[#All],[employeeName]],,0)</f>
        <v>Laura Callahan</v>
      </c>
      <c r="S731" t="str" cm="1">
        <f t="array" ref="S731">_xlfn.XLOOKUP(Orders[[#This Row],[customerID]],Customers[[#All],[customerID]],Customers[[#All],[companyName]],,0)</f>
        <v>Folk och fä HB</v>
      </c>
      <c r="T731" t="str" cm="1">
        <f t="array" ref="T731">_xlfn.XLOOKUP(Orders[[#This Row],[shipperID]],Shippers[[#All],[shipperID]],Shippers[[#All],[companyName]],,0)</f>
        <v>Federal Shipping</v>
      </c>
      <c r="U731" t="str">
        <f>IF(ISBLANK(Orders[[#This Row],[shippedDate]]),"Pending","Delivered")</f>
        <v>Delivered</v>
      </c>
    </row>
    <row r="732" spans="1:21" x14ac:dyDescent="0.25">
      <c r="A732">
        <v>10978</v>
      </c>
      <c r="B732" t="s">
        <v>88</v>
      </c>
      <c r="C732">
        <v>9</v>
      </c>
      <c r="D732" s="1">
        <v>42089</v>
      </c>
      <c r="E732" s="1">
        <v>42117</v>
      </c>
      <c r="F732" s="1">
        <v>42117</v>
      </c>
      <c r="G732">
        <v>2</v>
      </c>
      <c r="H732">
        <v>32.82</v>
      </c>
      <c r="I732">
        <f>SUMIFS(order_details!$G$1:$G$2156,order_details!$A$1:$A$2156,orders!A732)</f>
        <v>1303.1949999999999</v>
      </c>
      <c r="J732">
        <f t="shared" si="44"/>
        <v>1336.0149999999999</v>
      </c>
      <c r="K732" t="str">
        <f t="shared" si="45"/>
        <v>Mar</v>
      </c>
      <c r="L732" t="str">
        <f t="shared" si="46"/>
        <v>Thu</v>
      </c>
      <c r="M732" t="str">
        <f>IF(Orders[[#This Row],[Shipping Status]]="Delivered",TEXT(F732,"mmm"),"")</f>
        <v>Apr</v>
      </c>
      <c r="N732" t="str">
        <f>IF(Orders[[#This Row],[Shipping Status]]="Delivered",TEXT(F732,"ddd"),"")</f>
        <v>Thu</v>
      </c>
      <c r="O732" s="8">
        <f>IF(Orders[[#This Row],[Shipping Status]]="Delivered",DATEDIF(D732,F732,"d"),"")</f>
        <v>28</v>
      </c>
      <c r="P732" s="8">
        <f t="shared" si="47"/>
        <v>28</v>
      </c>
      <c r="Q732" s="8">
        <f>IF(Orders[[#This Row],[Shipping Status]]="Delivered",P732-O732,"")</f>
        <v>0</v>
      </c>
      <c r="R732" t="str" cm="1">
        <f t="array" ref="R732">_xlfn.XLOOKUP(Orders[[#This Row],[employeeID]],Employees[[#All],[employeeID]],Employees[[#All],[employeeName]],,0)</f>
        <v>Anne Dodsworth</v>
      </c>
      <c r="S732" t="str" cm="1">
        <f t="array" ref="S732">_xlfn.XLOOKUP(Orders[[#This Row],[customerID]],Customers[[#All],[customerID]],Customers[[#All],[companyName]],,0)</f>
        <v>Maison Dewey</v>
      </c>
      <c r="T732" t="str" cm="1">
        <f t="array" ref="T732">_xlfn.XLOOKUP(Orders[[#This Row],[shipperID]],Shippers[[#All],[shipperID]],Shippers[[#All],[companyName]],,0)</f>
        <v>United Package</v>
      </c>
      <c r="U732" t="str">
        <f>IF(ISBLANK(Orders[[#This Row],[shippedDate]]),"Pending","Delivered")</f>
        <v>Delivered</v>
      </c>
    </row>
    <row r="733" spans="1:21" x14ac:dyDescent="0.25">
      <c r="A733">
        <v>10979</v>
      </c>
      <c r="B733" t="s">
        <v>17</v>
      </c>
      <c r="C733">
        <v>8</v>
      </c>
      <c r="D733" s="1">
        <v>42089</v>
      </c>
      <c r="E733" s="1">
        <v>42117</v>
      </c>
      <c r="F733" s="1">
        <v>42094</v>
      </c>
      <c r="G733">
        <v>2</v>
      </c>
      <c r="H733">
        <v>353.07</v>
      </c>
      <c r="I733">
        <f>SUMIFS(order_details!$G$1:$G$2156,order_details!$A$1:$A$2156,orders!A733)</f>
        <v>4813.5</v>
      </c>
      <c r="J733">
        <f t="shared" si="44"/>
        <v>5166.57</v>
      </c>
      <c r="K733" t="str">
        <f t="shared" si="45"/>
        <v>Mar</v>
      </c>
      <c r="L733" t="str">
        <f t="shared" si="46"/>
        <v>Thu</v>
      </c>
      <c r="M733" t="str">
        <f>IF(Orders[[#This Row],[Shipping Status]]="Delivered",TEXT(F733,"mmm"),"")</f>
        <v>Mar</v>
      </c>
      <c r="N733" t="str">
        <f>IF(Orders[[#This Row],[Shipping Status]]="Delivered",TEXT(F733,"ddd"),"")</f>
        <v>Tue</v>
      </c>
      <c r="O733" s="8">
        <f>IF(Orders[[#This Row],[Shipping Status]]="Delivered",DATEDIF(D733,F733,"d"),"")</f>
        <v>5</v>
      </c>
      <c r="P733" s="8">
        <f t="shared" si="47"/>
        <v>28</v>
      </c>
      <c r="Q733" s="8">
        <f>IF(Orders[[#This Row],[Shipping Status]]="Delivered",P733-O733,"")</f>
        <v>23</v>
      </c>
      <c r="R733" t="str" cm="1">
        <f t="array" ref="R733">_xlfn.XLOOKUP(Orders[[#This Row],[employeeID]],Employees[[#All],[employeeID]],Employees[[#All],[employeeName]],,0)</f>
        <v>Laura Callahan</v>
      </c>
      <c r="S733" t="str" cm="1">
        <f t="array" ref="S733">_xlfn.XLOOKUP(Orders[[#This Row],[customerID]],Customers[[#All],[customerID]],Customers[[#All],[companyName]],,0)</f>
        <v>Ernst Handel</v>
      </c>
      <c r="T733" t="str" cm="1">
        <f t="array" ref="T733">_xlfn.XLOOKUP(Orders[[#This Row],[shipperID]],Shippers[[#All],[shipperID]],Shippers[[#All],[companyName]],,0)</f>
        <v>United Package</v>
      </c>
      <c r="U733" t="str">
        <f>IF(ISBLANK(Orders[[#This Row],[shippedDate]]),"Pending","Delivered")</f>
        <v>Delivered</v>
      </c>
    </row>
    <row r="734" spans="1:21" x14ac:dyDescent="0.25">
      <c r="A734">
        <v>10980</v>
      </c>
      <c r="B734" t="s">
        <v>22</v>
      </c>
      <c r="C734">
        <v>4</v>
      </c>
      <c r="D734" s="1">
        <v>42090</v>
      </c>
      <c r="E734" s="1">
        <v>42132</v>
      </c>
      <c r="F734" s="1">
        <v>42111</v>
      </c>
      <c r="G734">
        <v>1</v>
      </c>
      <c r="H734">
        <v>1.26</v>
      </c>
      <c r="I734">
        <f>SUMIFS(order_details!$G$1:$G$2156,order_details!$A$1:$A$2156,orders!A734)</f>
        <v>248</v>
      </c>
      <c r="J734">
        <f t="shared" si="44"/>
        <v>249.26</v>
      </c>
      <c r="K734" t="str">
        <f t="shared" si="45"/>
        <v>Mar</v>
      </c>
      <c r="L734" t="str">
        <f t="shared" si="46"/>
        <v>Fri</v>
      </c>
      <c r="M734" t="str">
        <f>IF(Orders[[#This Row],[Shipping Status]]="Delivered",TEXT(F734,"mmm"),"")</f>
        <v>Apr</v>
      </c>
      <c r="N734" t="str">
        <f>IF(Orders[[#This Row],[Shipping Status]]="Delivered",TEXT(F734,"ddd"),"")</f>
        <v>Fri</v>
      </c>
      <c r="O734" s="8">
        <f>IF(Orders[[#This Row],[Shipping Status]]="Delivered",DATEDIF(D734,F734,"d"),"")</f>
        <v>21</v>
      </c>
      <c r="P734" s="8">
        <f t="shared" si="47"/>
        <v>42</v>
      </c>
      <c r="Q734" s="8">
        <f>IF(Orders[[#This Row],[Shipping Status]]="Delivered",P734-O734,"")</f>
        <v>21</v>
      </c>
      <c r="R734" t="str" cm="1">
        <f t="array" ref="R734">_xlfn.XLOOKUP(Orders[[#This Row],[employeeID]],Employees[[#All],[employeeID]],Employees[[#All],[employeeName]],,0)</f>
        <v>Margaret Peacock</v>
      </c>
      <c r="S734" t="str" cm="1">
        <f t="array" ref="S734">_xlfn.XLOOKUP(Orders[[#This Row],[customerID]],Customers[[#All],[customerID]],Customers[[#All],[companyName]],,0)</f>
        <v>Folk och fä HB</v>
      </c>
      <c r="T734" t="str" cm="1">
        <f t="array" ref="T734">_xlfn.XLOOKUP(Orders[[#This Row],[shipperID]],Shippers[[#All],[shipperID]],Shippers[[#All],[companyName]],,0)</f>
        <v>Speedy Express</v>
      </c>
      <c r="U734" t="str">
        <f>IF(ISBLANK(Orders[[#This Row],[shippedDate]]),"Pending","Delivered")</f>
        <v>Delivered</v>
      </c>
    </row>
    <row r="735" spans="1:21" x14ac:dyDescent="0.25">
      <c r="A735">
        <v>10981</v>
      </c>
      <c r="B735" t="s">
        <v>10</v>
      </c>
      <c r="C735">
        <v>1</v>
      </c>
      <c r="D735" s="1">
        <v>42090</v>
      </c>
      <c r="E735" s="1">
        <v>42118</v>
      </c>
      <c r="F735" s="1">
        <v>42096</v>
      </c>
      <c r="G735">
        <v>2</v>
      </c>
      <c r="H735">
        <v>193.37</v>
      </c>
      <c r="I735">
        <f>SUMIFS(order_details!$G$1:$G$2156,order_details!$A$1:$A$2156,orders!A735)</f>
        <v>15810</v>
      </c>
      <c r="J735">
        <f t="shared" si="44"/>
        <v>16003.37</v>
      </c>
      <c r="K735" t="str">
        <f t="shared" si="45"/>
        <v>Mar</v>
      </c>
      <c r="L735" t="str">
        <f t="shared" si="46"/>
        <v>Fri</v>
      </c>
      <c r="M735" t="str">
        <f>IF(Orders[[#This Row],[Shipping Status]]="Delivered",TEXT(F735,"mmm"),"")</f>
        <v>Apr</v>
      </c>
      <c r="N735" t="str">
        <f>IF(Orders[[#This Row],[Shipping Status]]="Delivered",TEXT(F735,"ddd"),"")</f>
        <v>Thu</v>
      </c>
      <c r="O735" s="8">
        <f>IF(Orders[[#This Row],[Shipping Status]]="Delivered",DATEDIF(D735,F735,"d"),"")</f>
        <v>6</v>
      </c>
      <c r="P735" s="8">
        <f t="shared" si="47"/>
        <v>28</v>
      </c>
      <c r="Q735" s="8">
        <f>IF(Orders[[#This Row],[Shipping Status]]="Delivered",P735-O735,"")</f>
        <v>22</v>
      </c>
      <c r="R735" t="str" cm="1">
        <f t="array" ref="R735">_xlfn.XLOOKUP(Orders[[#This Row],[employeeID]],Employees[[#All],[employeeID]],Employees[[#All],[employeeName]],,0)</f>
        <v>Nancy Davolio</v>
      </c>
      <c r="S735" t="str" cm="1">
        <f t="array" ref="S735">_xlfn.XLOOKUP(Orders[[#This Row],[customerID]],Customers[[#All],[customerID]],Customers[[#All],[companyName]],,0)</f>
        <v>Hanari Carnes</v>
      </c>
      <c r="T735" t="str" cm="1">
        <f t="array" ref="T735">_xlfn.XLOOKUP(Orders[[#This Row],[shipperID]],Shippers[[#All],[shipperID]],Shippers[[#All],[companyName]],,0)</f>
        <v>United Package</v>
      </c>
      <c r="U735" t="str">
        <f>IF(ISBLANK(Orders[[#This Row],[shippedDate]]),"Pending","Delivered")</f>
        <v>Delivered</v>
      </c>
    </row>
    <row r="736" spans="1:21" x14ac:dyDescent="0.25">
      <c r="A736">
        <v>10982</v>
      </c>
      <c r="B736" t="s">
        <v>74</v>
      </c>
      <c r="C736">
        <v>2</v>
      </c>
      <c r="D736" s="1">
        <v>42090</v>
      </c>
      <c r="E736" s="1">
        <v>42118</v>
      </c>
      <c r="F736" s="1">
        <v>42102</v>
      </c>
      <c r="G736">
        <v>1</v>
      </c>
      <c r="H736">
        <v>14.01</v>
      </c>
      <c r="I736">
        <f>SUMIFS(order_details!$G$1:$G$2156,order_details!$A$1:$A$2156,orders!A736)</f>
        <v>1014</v>
      </c>
      <c r="J736">
        <f t="shared" si="44"/>
        <v>1028.01</v>
      </c>
      <c r="K736" t="str">
        <f t="shared" si="45"/>
        <v>Mar</v>
      </c>
      <c r="L736" t="str">
        <f t="shared" si="46"/>
        <v>Fri</v>
      </c>
      <c r="M736" t="str">
        <f>IF(Orders[[#This Row],[Shipping Status]]="Delivered",TEXT(F736,"mmm"),"")</f>
        <v>Apr</v>
      </c>
      <c r="N736" t="str">
        <f>IF(Orders[[#This Row],[Shipping Status]]="Delivered",TEXT(F736,"ddd"),"")</f>
        <v>Wed</v>
      </c>
      <c r="O736" s="8">
        <f>IF(Orders[[#This Row],[Shipping Status]]="Delivered",DATEDIF(D736,F736,"d"),"")</f>
        <v>12</v>
      </c>
      <c r="P736" s="8">
        <f t="shared" si="47"/>
        <v>28</v>
      </c>
      <c r="Q736" s="8">
        <f>IF(Orders[[#This Row],[Shipping Status]]="Delivered",P736-O736,"")</f>
        <v>16</v>
      </c>
      <c r="R736" t="str" cm="1">
        <f t="array" ref="R736">_xlfn.XLOOKUP(Orders[[#This Row],[employeeID]],Employees[[#All],[employeeID]],Employees[[#All],[employeeName]],,0)</f>
        <v>Andrew Fuller</v>
      </c>
      <c r="S736" t="str" cm="1">
        <f t="array" ref="S736">_xlfn.XLOOKUP(Orders[[#This Row],[customerID]],Customers[[#All],[customerID]],Customers[[#All],[companyName]],,0)</f>
        <v>Bottom-Dollar Markets</v>
      </c>
      <c r="T736" t="str" cm="1">
        <f t="array" ref="T736">_xlfn.XLOOKUP(Orders[[#This Row],[shipperID]],Shippers[[#All],[shipperID]],Shippers[[#All],[companyName]],,0)</f>
        <v>Speedy Express</v>
      </c>
      <c r="U736" t="str">
        <f>IF(ISBLANK(Orders[[#This Row],[shippedDate]]),"Pending","Delivered")</f>
        <v>Delivered</v>
      </c>
    </row>
    <row r="737" spans="1:21" x14ac:dyDescent="0.25">
      <c r="A737">
        <v>10983</v>
      </c>
      <c r="B737" t="s">
        <v>53</v>
      </c>
      <c r="C737">
        <v>2</v>
      </c>
      <c r="D737" s="1">
        <v>42090</v>
      </c>
      <c r="E737" s="1">
        <v>42118</v>
      </c>
      <c r="F737" s="1">
        <v>42100</v>
      </c>
      <c r="G737">
        <v>2</v>
      </c>
      <c r="H737">
        <v>657.54</v>
      </c>
      <c r="I737">
        <f>SUMIFS(order_details!$G$1:$G$2156,order_details!$A$1:$A$2156,orders!A737)</f>
        <v>720.9</v>
      </c>
      <c r="J737">
        <f t="shared" si="44"/>
        <v>1378.44</v>
      </c>
      <c r="K737" t="str">
        <f t="shared" si="45"/>
        <v>Mar</v>
      </c>
      <c r="L737" t="str">
        <f t="shared" si="46"/>
        <v>Fri</v>
      </c>
      <c r="M737" t="str">
        <f>IF(Orders[[#This Row],[Shipping Status]]="Delivered",TEXT(F737,"mmm"),"")</f>
        <v>Apr</v>
      </c>
      <c r="N737" t="str">
        <f>IF(Orders[[#This Row],[Shipping Status]]="Delivered",TEXT(F737,"ddd"),"")</f>
        <v>Mon</v>
      </c>
      <c r="O737" s="8">
        <f>IF(Orders[[#This Row],[Shipping Status]]="Delivered",DATEDIF(D737,F737,"d"),"")</f>
        <v>10</v>
      </c>
      <c r="P737" s="8">
        <f t="shared" si="47"/>
        <v>28</v>
      </c>
      <c r="Q737" s="8">
        <f>IF(Orders[[#This Row],[Shipping Status]]="Delivered",P737-O737,"")</f>
        <v>18</v>
      </c>
      <c r="R737" t="str" cm="1">
        <f t="array" ref="R737">_xlfn.XLOOKUP(Orders[[#This Row],[employeeID]],Employees[[#All],[employeeID]],Employees[[#All],[employeeName]],,0)</f>
        <v>Andrew Fuller</v>
      </c>
      <c r="S737" t="str" cm="1">
        <f t="array" ref="S737">_xlfn.XLOOKUP(Orders[[#This Row],[customerID]],Customers[[#All],[customerID]],Customers[[#All],[companyName]],,0)</f>
        <v>Save-a-lot Markets</v>
      </c>
      <c r="T737" t="str" cm="1">
        <f t="array" ref="T737">_xlfn.XLOOKUP(Orders[[#This Row],[shipperID]],Shippers[[#All],[shipperID]],Shippers[[#All],[companyName]],,0)</f>
        <v>United Package</v>
      </c>
      <c r="U737" t="str">
        <f>IF(ISBLANK(Orders[[#This Row],[shippedDate]]),"Pending","Delivered")</f>
        <v>Delivered</v>
      </c>
    </row>
    <row r="738" spans="1:21" x14ac:dyDescent="0.25">
      <c r="A738">
        <v>10984</v>
      </c>
      <c r="B738" t="s">
        <v>53</v>
      </c>
      <c r="C738">
        <v>1</v>
      </c>
      <c r="D738" s="1">
        <v>42093</v>
      </c>
      <c r="E738" s="1">
        <v>42121</v>
      </c>
      <c r="F738" s="1">
        <v>42097</v>
      </c>
      <c r="G738">
        <v>3</v>
      </c>
      <c r="H738">
        <v>211.22</v>
      </c>
      <c r="I738">
        <f>SUMIFS(order_details!$G$1:$G$2156,order_details!$A$1:$A$2156,orders!A738)</f>
        <v>1809.75</v>
      </c>
      <c r="J738">
        <f t="shared" si="44"/>
        <v>2020.97</v>
      </c>
      <c r="K738" t="str">
        <f t="shared" si="45"/>
        <v>Mar</v>
      </c>
      <c r="L738" t="str">
        <f t="shared" si="46"/>
        <v>Mon</v>
      </c>
      <c r="M738" t="str">
        <f>IF(Orders[[#This Row],[Shipping Status]]="Delivered",TEXT(F738,"mmm"),"")</f>
        <v>Apr</v>
      </c>
      <c r="N738" t="str">
        <f>IF(Orders[[#This Row],[Shipping Status]]="Delivered",TEXT(F738,"ddd"),"")</f>
        <v>Fri</v>
      </c>
      <c r="O738" s="8">
        <f>IF(Orders[[#This Row],[Shipping Status]]="Delivered",DATEDIF(D738,F738,"d"),"")</f>
        <v>4</v>
      </c>
      <c r="P738" s="8">
        <f t="shared" si="47"/>
        <v>28</v>
      </c>
      <c r="Q738" s="8">
        <f>IF(Orders[[#This Row],[Shipping Status]]="Delivered",P738-O738,"")</f>
        <v>24</v>
      </c>
      <c r="R738" t="str" cm="1">
        <f t="array" ref="R738">_xlfn.XLOOKUP(Orders[[#This Row],[employeeID]],Employees[[#All],[employeeID]],Employees[[#All],[employeeName]],,0)</f>
        <v>Nancy Davolio</v>
      </c>
      <c r="S738" t="str" cm="1">
        <f t="array" ref="S738">_xlfn.XLOOKUP(Orders[[#This Row],[customerID]],Customers[[#All],[customerID]],Customers[[#All],[companyName]],,0)</f>
        <v>Save-a-lot Markets</v>
      </c>
      <c r="T738" t="str" cm="1">
        <f t="array" ref="T738">_xlfn.XLOOKUP(Orders[[#This Row],[shipperID]],Shippers[[#All],[shipperID]],Shippers[[#All],[companyName]],,0)</f>
        <v>Federal Shipping</v>
      </c>
      <c r="U738" t="str">
        <f>IF(ISBLANK(Orders[[#This Row],[shippedDate]]),"Pending","Delivered")</f>
        <v>Delivered</v>
      </c>
    </row>
    <row r="739" spans="1:21" x14ac:dyDescent="0.25">
      <c r="A739">
        <v>10985</v>
      </c>
      <c r="B739" t="s">
        <v>42</v>
      </c>
      <c r="C739">
        <v>2</v>
      </c>
      <c r="D739" s="1">
        <v>42093</v>
      </c>
      <c r="E739" s="1">
        <v>42121</v>
      </c>
      <c r="F739" s="1">
        <v>42096</v>
      </c>
      <c r="G739">
        <v>1</v>
      </c>
      <c r="H739">
        <v>91.51</v>
      </c>
      <c r="I739">
        <f>SUMIFS(order_details!$G$1:$G$2156,order_details!$A$1:$A$2156,orders!A739)</f>
        <v>2023.38</v>
      </c>
      <c r="J739">
        <f t="shared" si="44"/>
        <v>2114.8900000000003</v>
      </c>
      <c r="K739" t="str">
        <f t="shared" si="45"/>
        <v>Mar</v>
      </c>
      <c r="L739" t="str">
        <f t="shared" si="46"/>
        <v>Mon</v>
      </c>
      <c r="M739" t="str">
        <f>IF(Orders[[#This Row],[Shipping Status]]="Delivered",TEXT(F739,"mmm"),"")</f>
        <v>Apr</v>
      </c>
      <c r="N739" t="str">
        <f>IF(Orders[[#This Row],[Shipping Status]]="Delivered",TEXT(F739,"ddd"),"")</f>
        <v>Thu</v>
      </c>
      <c r="O739" s="8">
        <f>IF(Orders[[#This Row],[Shipping Status]]="Delivered",DATEDIF(D739,F739,"d"),"")</f>
        <v>3</v>
      </c>
      <c r="P739" s="8">
        <f t="shared" si="47"/>
        <v>28</v>
      </c>
      <c r="Q739" s="8">
        <f>IF(Orders[[#This Row],[Shipping Status]]="Delivered",P739-O739,"")</f>
        <v>25</v>
      </c>
      <c r="R739" t="str" cm="1">
        <f t="array" ref="R739">_xlfn.XLOOKUP(Orders[[#This Row],[employeeID]],Employees[[#All],[employeeID]],Employees[[#All],[employeeName]],,0)</f>
        <v>Andrew Fuller</v>
      </c>
      <c r="S739" t="str" cm="1">
        <f t="array" ref="S739">_xlfn.XLOOKUP(Orders[[#This Row],[customerID]],Customers[[#All],[customerID]],Customers[[#All],[companyName]],,0)</f>
        <v>Hungry Owl All-Night Grocers</v>
      </c>
      <c r="T739" t="str" cm="1">
        <f t="array" ref="T739">_xlfn.XLOOKUP(Orders[[#This Row],[shipperID]],Shippers[[#All],[shipperID]],Shippers[[#All],[companyName]],,0)</f>
        <v>Speedy Express</v>
      </c>
      <c r="U739" t="str">
        <f>IF(ISBLANK(Orders[[#This Row],[shippedDate]]),"Pending","Delivered")</f>
        <v>Delivered</v>
      </c>
    </row>
    <row r="740" spans="1:21" x14ac:dyDescent="0.25">
      <c r="A740">
        <v>10986</v>
      </c>
      <c r="B740" t="s">
        <v>77</v>
      </c>
      <c r="C740">
        <v>8</v>
      </c>
      <c r="D740" s="1">
        <v>42093</v>
      </c>
      <c r="E740" s="1">
        <v>42121</v>
      </c>
      <c r="F740" s="1">
        <v>42115</v>
      </c>
      <c r="G740">
        <v>2</v>
      </c>
      <c r="H740">
        <v>217.86</v>
      </c>
      <c r="I740">
        <f>SUMIFS(order_details!$G$1:$G$2156,order_details!$A$1:$A$2156,orders!A740)</f>
        <v>2220</v>
      </c>
      <c r="J740">
        <f t="shared" si="44"/>
        <v>2437.86</v>
      </c>
      <c r="K740" t="str">
        <f t="shared" si="45"/>
        <v>Mar</v>
      </c>
      <c r="L740" t="str">
        <f t="shared" si="46"/>
        <v>Mon</v>
      </c>
      <c r="M740" t="str">
        <f>IF(Orders[[#This Row],[Shipping Status]]="Delivered",TEXT(F740,"mmm"),"")</f>
        <v>Apr</v>
      </c>
      <c r="N740" t="str">
        <f>IF(Orders[[#This Row],[Shipping Status]]="Delivered",TEXT(F740,"ddd"),"")</f>
        <v>Tue</v>
      </c>
      <c r="O740" s="8">
        <f>IF(Orders[[#This Row],[Shipping Status]]="Delivered",DATEDIF(D740,F740,"d"),"")</f>
        <v>22</v>
      </c>
      <c r="P740" s="8">
        <f t="shared" si="47"/>
        <v>28</v>
      </c>
      <c r="Q740" s="8">
        <f>IF(Orders[[#This Row],[Shipping Status]]="Delivered",P740-O740,"")</f>
        <v>6</v>
      </c>
      <c r="R740" t="str" cm="1">
        <f t="array" ref="R740">_xlfn.XLOOKUP(Orders[[#This Row],[employeeID]],Employees[[#All],[employeeID]],Employees[[#All],[employeeName]],,0)</f>
        <v>Laura Callahan</v>
      </c>
      <c r="S740" t="str" cm="1">
        <f t="array" ref="S740">_xlfn.XLOOKUP(Orders[[#This Row],[customerID]],Customers[[#All],[customerID]],Customers[[#All],[companyName]],,0)</f>
        <v>Océano Atlántico Ltda.</v>
      </c>
      <c r="T740" t="str" cm="1">
        <f t="array" ref="T740">_xlfn.XLOOKUP(Orders[[#This Row],[shipperID]],Shippers[[#All],[shipperID]],Shippers[[#All],[companyName]],,0)</f>
        <v>United Package</v>
      </c>
      <c r="U740" t="str">
        <f>IF(ISBLANK(Orders[[#This Row],[shippedDate]]),"Pending","Delivered")</f>
        <v>Delivered</v>
      </c>
    </row>
    <row r="741" spans="1:21" x14ac:dyDescent="0.25">
      <c r="A741">
        <v>10987</v>
      </c>
      <c r="B741" t="s">
        <v>66</v>
      </c>
      <c r="C741">
        <v>8</v>
      </c>
      <c r="D741" s="1">
        <v>42094</v>
      </c>
      <c r="E741" s="1">
        <v>42122</v>
      </c>
      <c r="F741" s="1">
        <v>42100</v>
      </c>
      <c r="G741">
        <v>1</v>
      </c>
      <c r="H741">
        <v>185.48</v>
      </c>
      <c r="I741">
        <f>SUMIFS(order_details!$G$1:$G$2156,order_details!$A$1:$A$2156,orders!A741)</f>
        <v>2772</v>
      </c>
      <c r="J741">
        <f t="shared" si="44"/>
        <v>2957.48</v>
      </c>
      <c r="K741" t="str">
        <f t="shared" si="45"/>
        <v>Mar</v>
      </c>
      <c r="L741" t="str">
        <f t="shared" si="46"/>
        <v>Tue</v>
      </c>
      <c r="M741" t="str">
        <f>IF(Orders[[#This Row],[Shipping Status]]="Delivered",TEXT(F741,"mmm"),"")</f>
        <v>Apr</v>
      </c>
      <c r="N741" t="str">
        <f>IF(Orders[[#This Row],[Shipping Status]]="Delivered",TEXT(F741,"ddd"),"")</f>
        <v>Mon</v>
      </c>
      <c r="O741" s="8">
        <f>IF(Orders[[#This Row],[Shipping Status]]="Delivered",DATEDIF(D741,F741,"d"),"")</f>
        <v>6</v>
      </c>
      <c r="P741" s="8">
        <f t="shared" si="47"/>
        <v>28</v>
      </c>
      <c r="Q741" s="8">
        <f>IF(Orders[[#This Row],[Shipping Status]]="Delivered",P741-O741,"")</f>
        <v>22</v>
      </c>
      <c r="R741" t="str" cm="1">
        <f t="array" ref="R741">_xlfn.XLOOKUP(Orders[[#This Row],[employeeID]],Employees[[#All],[employeeID]],Employees[[#All],[employeeName]],,0)</f>
        <v>Laura Callahan</v>
      </c>
      <c r="S741" t="str" cm="1">
        <f t="array" ref="S741">_xlfn.XLOOKUP(Orders[[#This Row],[customerID]],Customers[[#All],[customerID]],Customers[[#All],[companyName]],,0)</f>
        <v>Eastern Connection</v>
      </c>
      <c r="T741" t="str" cm="1">
        <f t="array" ref="T741">_xlfn.XLOOKUP(Orders[[#This Row],[shipperID]],Shippers[[#All],[shipperID]],Shippers[[#All],[companyName]],,0)</f>
        <v>Speedy Express</v>
      </c>
      <c r="U741" t="str">
        <f>IF(ISBLANK(Orders[[#This Row],[shippedDate]]),"Pending","Delivered")</f>
        <v>Delivered</v>
      </c>
    </row>
    <row r="742" spans="1:21" x14ac:dyDescent="0.25">
      <c r="A742">
        <v>10988</v>
      </c>
      <c r="B742" t="s">
        <v>21</v>
      </c>
      <c r="C742">
        <v>3</v>
      </c>
      <c r="D742" s="1">
        <v>42094</v>
      </c>
      <c r="E742" s="1">
        <v>42122</v>
      </c>
      <c r="F742" s="1">
        <v>42104</v>
      </c>
      <c r="G742">
        <v>2</v>
      </c>
      <c r="H742">
        <v>61.14</v>
      </c>
      <c r="I742">
        <f>SUMIFS(order_details!$G$1:$G$2156,order_details!$A$1:$A$2156,orders!A742)</f>
        <v>3574.8</v>
      </c>
      <c r="J742">
        <f t="shared" si="44"/>
        <v>3635.94</v>
      </c>
      <c r="K742" t="str">
        <f t="shared" si="45"/>
        <v>Mar</v>
      </c>
      <c r="L742" t="str">
        <f t="shared" si="46"/>
        <v>Tue</v>
      </c>
      <c r="M742" t="str">
        <f>IF(Orders[[#This Row],[Shipping Status]]="Delivered",TEXT(F742,"mmm"),"")</f>
        <v>Apr</v>
      </c>
      <c r="N742" t="str">
        <f>IF(Orders[[#This Row],[Shipping Status]]="Delivered",TEXT(F742,"ddd"),"")</f>
        <v>Fri</v>
      </c>
      <c r="O742" s="8">
        <f>IF(Orders[[#This Row],[Shipping Status]]="Delivered",DATEDIF(D742,F742,"d"),"")</f>
        <v>10</v>
      </c>
      <c r="P742" s="8">
        <f t="shared" si="47"/>
        <v>28</v>
      </c>
      <c r="Q742" s="8">
        <f>IF(Orders[[#This Row],[Shipping Status]]="Delivered",P742-O742,"")</f>
        <v>18</v>
      </c>
      <c r="R742" t="str" cm="1">
        <f t="array" ref="R742">_xlfn.XLOOKUP(Orders[[#This Row],[employeeID]],Employees[[#All],[employeeID]],Employees[[#All],[employeeName]],,0)</f>
        <v>Janet Leverling</v>
      </c>
      <c r="S742" t="str" cm="1">
        <f t="array" ref="S742">_xlfn.XLOOKUP(Orders[[#This Row],[customerID]],Customers[[#All],[customerID]],Customers[[#All],[companyName]],,0)</f>
        <v>Rattlesnake Canyon Grocery</v>
      </c>
      <c r="T742" t="str" cm="1">
        <f t="array" ref="T742">_xlfn.XLOOKUP(Orders[[#This Row],[shipperID]],Shippers[[#All],[shipperID]],Shippers[[#All],[companyName]],,0)</f>
        <v>United Package</v>
      </c>
      <c r="U742" t="str">
        <f>IF(ISBLANK(Orders[[#This Row],[shippedDate]]),"Pending","Delivered")</f>
        <v>Delivered</v>
      </c>
    </row>
    <row r="743" spans="1:21" x14ac:dyDescent="0.25">
      <c r="A743">
        <v>10989</v>
      </c>
      <c r="B743" t="s">
        <v>20</v>
      </c>
      <c r="C743">
        <v>2</v>
      </c>
      <c r="D743" s="1">
        <v>42094</v>
      </c>
      <c r="E743" s="1">
        <v>42122</v>
      </c>
      <c r="F743" s="1">
        <v>42096</v>
      </c>
      <c r="G743">
        <v>1</v>
      </c>
      <c r="H743">
        <v>34.76</v>
      </c>
      <c r="I743">
        <f>SUMIFS(order_details!$G$1:$G$2156,order_details!$A$1:$A$2156,orders!A743)</f>
        <v>1353.6</v>
      </c>
      <c r="J743">
        <f t="shared" si="44"/>
        <v>1388.36</v>
      </c>
      <c r="K743" t="str">
        <f t="shared" si="45"/>
        <v>Mar</v>
      </c>
      <c r="L743" t="str">
        <f t="shared" si="46"/>
        <v>Tue</v>
      </c>
      <c r="M743" t="str">
        <f>IF(Orders[[#This Row],[Shipping Status]]="Delivered",TEXT(F743,"mmm"),"")</f>
        <v>Apr</v>
      </c>
      <c r="N743" t="str">
        <f>IF(Orders[[#This Row],[Shipping Status]]="Delivered",TEXT(F743,"ddd"),"")</f>
        <v>Thu</v>
      </c>
      <c r="O743" s="8">
        <f>IF(Orders[[#This Row],[Shipping Status]]="Delivered",DATEDIF(D743,F743,"d"),"")</f>
        <v>2</v>
      </c>
      <c r="P743" s="8">
        <f t="shared" si="47"/>
        <v>28</v>
      </c>
      <c r="Q743" s="8">
        <f>IF(Orders[[#This Row],[Shipping Status]]="Delivered",P743-O743,"")</f>
        <v>26</v>
      </c>
      <c r="R743" t="str" cm="1">
        <f t="array" ref="R743">_xlfn.XLOOKUP(Orders[[#This Row],[employeeID]],Employees[[#All],[employeeID]],Employees[[#All],[employeeName]],,0)</f>
        <v>Andrew Fuller</v>
      </c>
      <c r="S743" t="str" cm="1">
        <f t="array" ref="S743">_xlfn.XLOOKUP(Orders[[#This Row],[customerID]],Customers[[#All],[customerID]],Customers[[#All],[companyName]],,0)</f>
        <v>Que Delícia</v>
      </c>
      <c r="T743" t="str" cm="1">
        <f t="array" ref="T743">_xlfn.XLOOKUP(Orders[[#This Row],[shipperID]],Shippers[[#All],[shipperID]],Shippers[[#All],[companyName]],,0)</f>
        <v>Speedy Express</v>
      </c>
      <c r="U743" t="str">
        <f>IF(ISBLANK(Orders[[#This Row],[shippedDate]]),"Pending","Delivered")</f>
        <v>Delivered</v>
      </c>
    </row>
    <row r="744" spans="1:21" x14ac:dyDescent="0.25">
      <c r="A744">
        <v>10990</v>
      </c>
      <c r="B744" t="s">
        <v>17</v>
      </c>
      <c r="C744">
        <v>2</v>
      </c>
      <c r="D744" s="1">
        <v>42095</v>
      </c>
      <c r="E744" s="1">
        <v>42137</v>
      </c>
      <c r="F744" s="1">
        <v>42101</v>
      </c>
      <c r="G744">
        <v>3</v>
      </c>
      <c r="H744">
        <v>117.61</v>
      </c>
      <c r="I744">
        <f>SUMIFS(order_details!$G$1:$G$2156,order_details!$A$1:$A$2156,orders!A744)</f>
        <v>4288.8500000000004</v>
      </c>
      <c r="J744">
        <f t="shared" si="44"/>
        <v>4406.46</v>
      </c>
      <c r="K744" t="str">
        <f t="shared" si="45"/>
        <v>Apr</v>
      </c>
      <c r="L744" t="str">
        <f t="shared" si="46"/>
        <v>Wed</v>
      </c>
      <c r="M744" t="str">
        <f>IF(Orders[[#This Row],[Shipping Status]]="Delivered",TEXT(F744,"mmm"),"")</f>
        <v>Apr</v>
      </c>
      <c r="N744" t="str">
        <f>IF(Orders[[#This Row],[Shipping Status]]="Delivered",TEXT(F744,"ddd"),"")</f>
        <v>Tue</v>
      </c>
      <c r="O744" s="8">
        <f>IF(Orders[[#This Row],[Shipping Status]]="Delivered",DATEDIF(D744,F744,"d"),"")</f>
        <v>6</v>
      </c>
      <c r="P744" s="8">
        <f t="shared" si="47"/>
        <v>42</v>
      </c>
      <c r="Q744" s="8">
        <f>IF(Orders[[#This Row],[Shipping Status]]="Delivered",P744-O744,"")</f>
        <v>36</v>
      </c>
      <c r="R744" t="str" cm="1">
        <f t="array" ref="R744">_xlfn.XLOOKUP(Orders[[#This Row],[employeeID]],Employees[[#All],[employeeID]],Employees[[#All],[employeeName]],,0)</f>
        <v>Andrew Fuller</v>
      </c>
      <c r="S744" t="str" cm="1">
        <f t="array" ref="S744">_xlfn.XLOOKUP(Orders[[#This Row],[customerID]],Customers[[#All],[customerID]],Customers[[#All],[companyName]],,0)</f>
        <v>Ernst Handel</v>
      </c>
      <c r="T744" t="str" cm="1">
        <f t="array" ref="T744">_xlfn.XLOOKUP(Orders[[#This Row],[shipperID]],Shippers[[#All],[shipperID]],Shippers[[#All],[companyName]],,0)</f>
        <v>Federal Shipping</v>
      </c>
      <c r="U744" t="str">
        <f>IF(ISBLANK(Orders[[#This Row],[shippedDate]]),"Pending","Delivered")</f>
        <v>Delivered</v>
      </c>
    </row>
    <row r="745" spans="1:21" x14ac:dyDescent="0.25">
      <c r="A745">
        <v>10991</v>
      </c>
      <c r="B745" t="s">
        <v>29</v>
      </c>
      <c r="C745">
        <v>1</v>
      </c>
      <c r="D745" s="1">
        <v>42095</v>
      </c>
      <c r="E745" s="1">
        <v>42123</v>
      </c>
      <c r="F745" s="1">
        <v>42101</v>
      </c>
      <c r="G745">
        <v>1</v>
      </c>
      <c r="H745">
        <v>38.51</v>
      </c>
      <c r="I745">
        <f>SUMIFS(order_details!$G$1:$G$2156,order_details!$A$1:$A$2156,orders!A745)</f>
        <v>2296</v>
      </c>
      <c r="J745">
        <f t="shared" si="44"/>
        <v>2334.5100000000002</v>
      </c>
      <c r="K745" t="str">
        <f t="shared" si="45"/>
        <v>Apr</v>
      </c>
      <c r="L745" t="str">
        <f t="shared" si="46"/>
        <v>Wed</v>
      </c>
      <c r="M745" t="str">
        <f>IF(Orders[[#This Row],[Shipping Status]]="Delivered",TEXT(F745,"mmm"),"")</f>
        <v>Apr</v>
      </c>
      <c r="N745" t="str">
        <f>IF(Orders[[#This Row],[Shipping Status]]="Delivered",TEXT(F745,"ddd"),"")</f>
        <v>Tue</v>
      </c>
      <c r="O745" s="8">
        <f>IF(Orders[[#This Row],[Shipping Status]]="Delivered",DATEDIF(D745,F745,"d"),"")</f>
        <v>6</v>
      </c>
      <c r="P745" s="8">
        <f t="shared" si="47"/>
        <v>28</v>
      </c>
      <c r="Q745" s="8">
        <f>IF(Orders[[#This Row],[Shipping Status]]="Delivered",P745-O745,"")</f>
        <v>22</v>
      </c>
      <c r="R745" t="str" cm="1">
        <f t="array" ref="R745">_xlfn.XLOOKUP(Orders[[#This Row],[employeeID]],Employees[[#All],[employeeID]],Employees[[#All],[employeeName]],,0)</f>
        <v>Nancy Davolio</v>
      </c>
      <c r="S745" t="str" cm="1">
        <f t="array" ref="S745">_xlfn.XLOOKUP(Orders[[#This Row],[customerID]],Customers[[#All],[customerID]],Customers[[#All],[companyName]],,0)</f>
        <v>QUICK-Stop</v>
      </c>
      <c r="T745" t="str" cm="1">
        <f t="array" ref="T745">_xlfn.XLOOKUP(Orders[[#This Row],[shipperID]],Shippers[[#All],[shipperID]],Shippers[[#All],[companyName]],,0)</f>
        <v>Speedy Express</v>
      </c>
      <c r="U745" t="str">
        <f>IF(ISBLANK(Orders[[#This Row],[shippedDate]]),"Pending","Delivered")</f>
        <v>Delivered</v>
      </c>
    </row>
    <row r="746" spans="1:21" x14ac:dyDescent="0.25">
      <c r="A746">
        <v>10992</v>
      </c>
      <c r="B746" t="s">
        <v>48</v>
      </c>
      <c r="C746">
        <v>1</v>
      </c>
      <c r="D746" s="1">
        <v>42095</v>
      </c>
      <c r="E746" s="1">
        <v>42123</v>
      </c>
      <c r="F746" s="1">
        <v>42097</v>
      </c>
      <c r="G746">
        <v>3</v>
      </c>
      <c r="H746">
        <v>4.2699999999999996</v>
      </c>
      <c r="I746">
        <f>SUMIFS(order_details!$G$1:$G$2156,order_details!$A$1:$A$2156,orders!A746)</f>
        <v>69.599999999999994</v>
      </c>
      <c r="J746">
        <f t="shared" si="44"/>
        <v>73.86999999999999</v>
      </c>
      <c r="K746" t="str">
        <f t="shared" si="45"/>
        <v>Apr</v>
      </c>
      <c r="L746" t="str">
        <f t="shared" si="46"/>
        <v>Wed</v>
      </c>
      <c r="M746" t="str">
        <f>IF(Orders[[#This Row],[Shipping Status]]="Delivered",TEXT(F746,"mmm"),"")</f>
        <v>Apr</v>
      </c>
      <c r="N746" t="str">
        <f>IF(Orders[[#This Row],[Shipping Status]]="Delivered",TEXT(F746,"ddd"),"")</f>
        <v>Fri</v>
      </c>
      <c r="O746" s="8">
        <f>IF(Orders[[#This Row],[Shipping Status]]="Delivered",DATEDIF(D746,F746,"d"),"")</f>
        <v>2</v>
      </c>
      <c r="P746" s="8">
        <f t="shared" si="47"/>
        <v>28</v>
      </c>
      <c r="Q746" s="8">
        <f>IF(Orders[[#This Row],[Shipping Status]]="Delivered",P746-O746,"")</f>
        <v>26</v>
      </c>
      <c r="R746" t="str" cm="1">
        <f t="array" ref="R746">_xlfn.XLOOKUP(Orders[[#This Row],[employeeID]],Employees[[#All],[employeeID]],Employees[[#All],[employeeName]],,0)</f>
        <v>Nancy Davolio</v>
      </c>
      <c r="S746" t="str" cm="1">
        <f t="array" ref="S746">_xlfn.XLOOKUP(Orders[[#This Row],[customerID]],Customers[[#All],[customerID]],Customers[[#All],[companyName]],,0)</f>
        <v>The Big Cheese</v>
      </c>
      <c r="T746" t="str" cm="1">
        <f t="array" ref="T746">_xlfn.XLOOKUP(Orders[[#This Row],[shipperID]],Shippers[[#All],[shipperID]],Shippers[[#All],[companyName]],,0)</f>
        <v>Federal Shipping</v>
      </c>
      <c r="U746" t="str">
        <f>IF(ISBLANK(Orders[[#This Row],[shippedDate]]),"Pending","Delivered")</f>
        <v>Delivered</v>
      </c>
    </row>
    <row r="747" spans="1:21" x14ac:dyDescent="0.25">
      <c r="A747">
        <v>10993</v>
      </c>
      <c r="B747" t="s">
        <v>22</v>
      </c>
      <c r="C747">
        <v>7</v>
      </c>
      <c r="D747" s="1">
        <v>42095</v>
      </c>
      <c r="E747" s="1">
        <v>42123</v>
      </c>
      <c r="F747" s="1">
        <v>42104</v>
      </c>
      <c r="G747">
        <v>3</v>
      </c>
      <c r="H747">
        <v>8.81</v>
      </c>
      <c r="I747">
        <f>SUMIFS(order_details!$G$1:$G$2156,order_details!$A$1:$A$2156,orders!A747)</f>
        <v>4895.4375</v>
      </c>
      <c r="J747">
        <f t="shared" si="44"/>
        <v>4904.2475000000004</v>
      </c>
      <c r="K747" t="str">
        <f t="shared" si="45"/>
        <v>Apr</v>
      </c>
      <c r="L747" t="str">
        <f t="shared" si="46"/>
        <v>Wed</v>
      </c>
      <c r="M747" t="str">
        <f>IF(Orders[[#This Row],[Shipping Status]]="Delivered",TEXT(F747,"mmm"),"")</f>
        <v>Apr</v>
      </c>
      <c r="N747" t="str">
        <f>IF(Orders[[#This Row],[Shipping Status]]="Delivered",TEXT(F747,"ddd"),"")</f>
        <v>Fri</v>
      </c>
      <c r="O747" s="8">
        <f>IF(Orders[[#This Row],[Shipping Status]]="Delivered",DATEDIF(D747,F747,"d"),"")</f>
        <v>9</v>
      </c>
      <c r="P747" s="8">
        <f t="shared" si="47"/>
        <v>28</v>
      </c>
      <c r="Q747" s="8">
        <f>IF(Orders[[#This Row],[Shipping Status]]="Delivered",P747-O747,"")</f>
        <v>19</v>
      </c>
      <c r="R747" t="str" cm="1">
        <f t="array" ref="R747">_xlfn.XLOOKUP(Orders[[#This Row],[employeeID]],Employees[[#All],[employeeID]],Employees[[#All],[employeeName]],,0)</f>
        <v>Robert King</v>
      </c>
      <c r="S747" t="str" cm="1">
        <f t="array" ref="S747">_xlfn.XLOOKUP(Orders[[#This Row],[customerID]],Customers[[#All],[customerID]],Customers[[#All],[companyName]],,0)</f>
        <v>Folk och fä HB</v>
      </c>
      <c r="T747" t="str" cm="1">
        <f t="array" ref="T747">_xlfn.XLOOKUP(Orders[[#This Row],[shipperID]],Shippers[[#All],[shipperID]],Shippers[[#All],[companyName]],,0)</f>
        <v>Federal Shipping</v>
      </c>
      <c r="U747" t="str">
        <f>IF(ISBLANK(Orders[[#This Row],[shippedDate]]),"Pending","Delivered")</f>
        <v>Delivered</v>
      </c>
    </row>
    <row r="748" spans="1:21" x14ac:dyDescent="0.25">
      <c r="A748">
        <v>10994</v>
      </c>
      <c r="B748" t="s">
        <v>69</v>
      </c>
      <c r="C748">
        <v>2</v>
      </c>
      <c r="D748" s="1">
        <v>42096</v>
      </c>
      <c r="E748" s="1">
        <v>42110</v>
      </c>
      <c r="F748" s="1">
        <v>42103</v>
      </c>
      <c r="G748">
        <v>3</v>
      </c>
      <c r="H748">
        <v>65.53</v>
      </c>
      <c r="I748">
        <f>SUMIFS(order_details!$G$1:$G$2156,order_details!$A$1:$A$2156,orders!A748)</f>
        <v>940.5</v>
      </c>
      <c r="J748">
        <f t="shared" si="44"/>
        <v>1006.03</v>
      </c>
      <c r="K748" t="str">
        <f t="shared" si="45"/>
        <v>Apr</v>
      </c>
      <c r="L748" t="str">
        <f t="shared" si="46"/>
        <v>Thu</v>
      </c>
      <c r="M748" t="str">
        <f>IF(Orders[[#This Row],[Shipping Status]]="Delivered",TEXT(F748,"mmm"),"")</f>
        <v>Apr</v>
      </c>
      <c r="N748" t="str">
        <f>IF(Orders[[#This Row],[Shipping Status]]="Delivered",TEXT(F748,"ddd"),"")</f>
        <v>Thu</v>
      </c>
      <c r="O748" s="8">
        <f>IF(Orders[[#This Row],[Shipping Status]]="Delivered",DATEDIF(D748,F748,"d"),"")</f>
        <v>7</v>
      </c>
      <c r="P748" s="8">
        <f t="shared" si="47"/>
        <v>14</v>
      </c>
      <c r="Q748" s="8">
        <f>IF(Orders[[#This Row],[Shipping Status]]="Delivered",P748-O748,"")</f>
        <v>7</v>
      </c>
      <c r="R748" t="str" cm="1">
        <f t="array" ref="R748">_xlfn.XLOOKUP(Orders[[#This Row],[employeeID]],Employees[[#All],[employeeID]],Employees[[#All],[employeeName]],,0)</f>
        <v>Andrew Fuller</v>
      </c>
      <c r="S748" t="str" cm="1">
        <f t="array" ref="S748">_xlfn.XLOOKUP(Orders[[#This Row],[customerID]],Customers[[#All],[customerID]],Customers[[#All],[companyName]],,0)</f>
        <v>Vaffeljernet</v>
      </c>
      <c r="T748" t="str" cm="1">
        <f t="array" ref="T748">_xlfn.XLOOKUP(Orders[[#This Row],[shipperID]],Shippers[[#All],[shipperID]],Shippers[[#All],[companyName]],,0)</f>
        <v>Federal Shipping</v>
      </c>
      <c r="U748" t="str">
        <f>IF(ISBLANK(Orders[[#This Row],[shippedDate]]),"Pending","Delivered")</f>
        <v>Delivered</v>
      </c>
    </row>
    <row r="749" spans="1:21" x14ac:dyDescent="0.25">
      <c r="A749">
        <v>10995</v>
      </c>
      <c r="B749" t="s">
        <v>51</v>
      </c>
      <c r="C749">
        <v>1</v>
      </c>
      <c r="D749" s="1">
        <v>42096</v>
      </c>
      <c r="E749" s="1">
        <v>42124</v>
      </c>
      <c r="F749" s="1">
        <v>42100</v>
      </c>
      <c r="G749">
        <v>3</v>
      </c>
      <c r="H749">
        <v>46</v>
      </c>
      <c r="I749">
        <f>SUMIFS(order_details!$G$1:$G$2156,order_details!$A$1:$A$2156,orders!A749)</f>
        <v>1196</v>
      </c>
      <c r="J749">
        <f t="shared" si="44"/>
        <v>1242</v>
      </c>
      <c r="K749" t="str">
        <f t="shared" si="45"/>
        <v>Apr</v>
      </c>
      <c r="L749" t="str">
        <f t="shared" si="46"/>
        <v>Thu</v>
      </c>
      <c r="M749" t="str">
        <f>IF(Orders[[#This Row],[Shipping Status]]="Delivered",TEXT(F749,"mmm"),"")</f>
        <v>Apr</v>
      </c>
      <c r="N749" t="str">
        <f>IF(Orders[[#This Row],[Shipping Status]]="Delivered",TEXT(F749,"ddd"),"")</f>
        <v>Mon</v>
      </c>
      <c r="O749" s="8">
        <f>IF(Orders[[#This Row],[Shipping Status]]="Delivered",DATEDIF(D749,F749,"d"),"")</f>
        <v>4</v>
      </c>
      <c r="P749" s="8">
        <f t="shared" si="47"/>
        <v>28</v>
      </c>
      <c r="Q749" s="8">
        <f>IF(Orders[[#This Row],[Shipping Status]]="Delivered",P749-O749,"")</f>
        <v>24</v>
      </c>
      <c r="R749" t="str" cm="1">
        <f t="array" ref="R749">_xlfn.XLOOKUP(Orders[[#This Row],[employeeID]],Employees[[#All],[employeeID]],Employees[[#All],[employeeName]],,0)</f>
        <v>Nancy Davolio</v>
      </c>
      <c r="S749" t="str" cm="1">
        <f t="array" ref="S749">_xlfn.XLOOKUP(Orders[[#This Row],[customerID]],Customers[[#All],[customerID]],Customers[[#All],[companyName]],,0)</f>
        <v>Pericles Comidas clásicas</v>
      </c>
      <c r="T749" t="str" cm="1">
        <f t="array" ref="T749">_xlfn.XLOOKUP(Orders[[#This Row],[shipperID]],Shippers[[#All],[shipperID]],Shippers[[#All],[companyName]],,0)</f>
        <v>Federal Shipping</v>
      </c>
      <c r="U749" t="str">
        <f>IF(ISBLANK(Orders[[#This Row],[shippedDate]]),"Pending","Delivered")</f>
        <v>Delivered</v>
      </c>
    </row>
    <row r="750" spans="1:21" x14ac:dyDescent="0.25">
      <c r="A750">
        <v>10996</v>
      </c>
      <c r="B750" t="s">
        <v>29</v>
      </c>
      <c r="C750">
        <v>4</v>
      </c>
      <c r="D750" s="1">
        <v>42096</v>
      </c>
      <c r="E750" s="1">
        <v>42124</v>
      </c>
      <c r="F750" s="1">
        <v>42104</v>
      </c>
      <c r="G750">
        <v>2</v>
      </c>
      <c r="H750">
        <v>1.1200000000000001</v>
      </c>
      <c r="I750">
        <f>SUMIFS(order_details!$G$1:$G$2156,order_details!$A$1:$A$2156,orders!A750)</f>
        <v>560</v>
      </c>
      <c r="J750">
        <f t="shared" si="44"/>
        <v>561.12</v>
      </c>
      <c r="K750" t="str">
        <f t="shared" si="45"/>
        <v>Apr</v>
      </c>
      <c r="L750" t="str">
        <f t="shared" si="46"/>
        <v>Thu</v>
      </c>
      <c r="M750" t="str">
        <f>IF(Orders[[#This Row],[Shipping Status]]="Delivered",TEXT(F750,"mmm"),"")</f>
        <v>Apr</v>
      </c>
      <c r="N750" t="str">
        <f>IF(Orders[[#This Row],[Shipping Status]]="Delivered",TEXT(F750,"ddd"),"")</f>
        <v>Fri</v>
      </c>
      <c r="O750" s="8">
        <f>IF(Orders[[#This Row],[Shipping Status]]="Delivered",DATEDIF(D750,F750,"d"),"")</f>
        <v>8</v>
      </c>
      <c r="P750" s="8">
        <f t="shared" si="47"/>
        <v>28</v>
      </c>
      <c r="Q750" s="8">
        <f>IF(Orders[[#This Row],[Shipping Status]]="Delivered",P750-O750,"")</f>
        <v>20</v>
      </c>
      <c r="R750" t="str" cm="1">
        <f t="array" ref="R750">_xlfn.XLOOKUP(Orders[[#This Row],[employeeID]],Employees[[#All],[employeeID]],Employees[[#All],[employeeName]],,0)</f>
        <v>Margaret Peacock</v>
      </c>
      <c r="S750" t="str" cm="1">
        <f t="array" ref="S750">_xlfn.XLOOKUP(Orders[[#This Row],[customerID]],Customers[[#All],[customerID]],Customers[[#All],[companyName]],,0)</f>
        <v>QUICK-Stop</v>
      </c>
      <c r="T750" t="str" cm="1">
        <f t="array" ref="T750">_xlfn.XLOOKUP(Orders[[#This Row],[shipperID]],Shippers[[#All],[shipperID]],Shippers[[#All],[companyName]],,0)</f>
        <v>United Package</v>
      </c>
      <c r="U750" t="str">
        <f>IF(ISBLANK(Orders[[#This Row],[shippedDate]]),"Pending","Delivered")</f>
        <v>Delivered</v>
      </c>
    </row>
    <row r="751" spans="1:21" x14ac:dyDescent="0.25">
      <c r="A751">
        <v>10997</v>
      </c>
      <c r="B751" t="s">
        <v>36</v>
      </c>
      <c r="C751">
        <v>8</v>
      </c>
      <c r="D751" s="1">
        <v>42097</v>
      </c>
      <c r="E751" s="1">
        <v>42139</v>
      </c>
      <c r="F751" s="1">
        <v>42107</v>
      </c>
      <c r="G751">
        <v>2</v>
      </c>
      <c r="H751">
        <v>73.91</v>
      </c>
      <c r="I751">
        <f>SUMIFS(order_details!$G$1:$G$2156,order_details!$A$1:$A$2156,orders!A751)</f>
        <v>1885</v>
      </c>
      <c r="J751">
        <f t="shared" si="44"/>
        <v>1958.91</v>
      </c>
      <c r="K751" t="str">
        <f t="shared" si="45"/>
        <v>Apr</v>
      </c>
      <c r="L751" t="str">
        <f t="shared" si="46"/>
        <v>Fri</v>
      </c>
      <c r="M751" t="str">
        <f>IF(Orders[[#This Row],[Shipping Status]]="Delivered",TEXT(F751,"mmm"),"")</f>
        <v>Apr</v>
      </c>
      <c r="N751" t="str">
        <f>IF(Orders[[#This Row],[Shipping Status]]="Delivered",TEXT(F751,"ddd"),"")</f>
        <v>Mon</v>
      </c>
      <c r="O751" s="8">
        <f>IF(Orders[[#This Row],[Shipping Status]]="Delivered",DATEDIF(D751,F751,"d"),"")</f>
        <v>10</v>
      </c>
      <c r="P751" s="8">
        <f t="shared" si="47"/>
        <v>42</v>
      </c>
      <c r="Q751" s="8">
        <f>IF(Orders[[#This Row],[Shipping Status]]="Delivered",P751-O751,"")</f>
        <v>32</v>
      </c>
      <c r="R751" t="str" cm="1">
        <f t="array" ref="R751">_xlfn.XLOOKUP(Orders[[#This Row],[employeeID]],Employees[[#All],[employeeID]],Employees[[#All],[employeeName]],,0)</f>
        <v>Laura Callahan</v>
      </c>
      <c r="S751" t="str" cm="1">
        <f t="array" ref="S751">_xlfn.XLOOKUP(Orders[[#This Row],[customerID]],Customers[[#All],[customerID]],Customers[[#All],[companyName]],,0)</f>
        <v>LILA-Supermercado</v>
      </c>
      <c r="T751" t="str" cm="1">
        <f t="array" ref="T751">_xlfn.XLOOKUP(Orders[[#This Row],[shipperID]],Shippers[[#All],[shipperID]],Shippers[[#All],[companyName]],,0)</f>
        <v>United Package</v>
      </c>
      <c r="U751" t="str">
        <f>IF(ISBLANK(Orders[[#This Row],[shippedDate]]),"Pending","Delivered")</f>
        <v>Delivered</v>
      </c>
    </row>
    <row r="752" spans="1:21" x14ac:dyDescent="0.25">
      <c r="A752">
        <v>10998</v>
      </c>
      <c r="B752" t="s">
        <v>71</v>
      </c>
      <c r="C752">
        <v>8</v>
      </c>
      <c r="D752" s="1">
        <v>42097</v>
      </c>
      <c r="E752" s="1">
        <v>42111</v>
      </c>
      <c r="F752" s="1">
        <v>42111</v>
      </c>
      <c r="G752">
        <v>2</v>
      </c>
      <c r="H752">
        <v>20.309999999999999</v>
      </c>
      <c r="I752">
        <f>SUMIFS(order_details!$G$1:$G$2156,order_details!$A$1:$A$2156,orders!A752)</f>
        <v>686</v>
      </c>
      <c r="J752">
        <f t="shared" si="44"/>
        <v>706.31</v>
      </c>
      <c r="K752" t="str">
        <f t="shared" si="45"/>
        <v>Apr</v>
      </c>
      <c r="L752" t="str">
        <f t="shared" si="46"/>
        <v>Fri</v>
      </c>
      <c r="M752" t="str">
        <f>IF(Orders[[#This Row],[Shipping Status]]="Delivered",TEXT(F752,"mmm"),"")</f>
        <v>Apr</v>
      </c>
      <c r="N752" t="str">
        <f>IF(Orders[[#This Row],[Shipping Status]]="Delivered",TEXT(F752,"ddd"),"")</f>
        <v>Fri</v>
      </c>
      <c r="O752" s="8">
        <f>IF(Orders[[#This Row],[Shipping Status]]="Delivered",DATEDIF(D752,F752,"d"),"")</f>
        <v>14</v>
      </c>
      <c r="P752" s="8">
        <f t="shared" si="47"/>
        <v>14</v>
      </c>
      <c r="Q752" s="8">
        <f>IF(Orders[[#This Row],[Shipping Status]]="Delivered",P752-O752,"")</f>
        <v>0</v>
      </c>
      <c r="R752" t="str" cm="1">
        <f t="array" ref="R752">_xlfn.XLOOKUP(Orders[[#This Row],[employeeID]],Employees[[#All],[employeeID]],Employees[[#All],[employeeName]],,0)</f>
        <v>Laura Callahan</v>
      </c>
      <c r="S752" t="str" cm="1">
        <f t="array" ref="S752">_xlfn.XLOOKUP(Orders[[#This Row],[customerID]],Customers[[#All],[customerID]],Customers[[#All],[companyName]],,0)</f>
        <v>Wolski  Zajazd</v>
      </c>
      <c r="T752" t="str" cm="1">
        <f t="array" ref="T752">_xlfn.XLOOKUP(Orders[[#This Row],[shipperID]],Shippers[[#All],[shipperID]],Shippers[[#All],[companyName]],,0)</f>
        <v>United Package</v>
      </c>
      <c r="U752" t="str">
        <f>IF(ISBLANK(Orders[[#This Row],[shippedDate]]),"Pending","Delivered")</f>
        <v>Delivered</v>
      </c>
    </row>
    <row r="753" spans="1:21" x14ac:dyDescent="0.25">
      <c r="A753">
        <v>10999</v>
      </c>
      <c r="B753" t="s">
        <v>19</v>
      </c>
      <c r="C753">
        <v>6</v>
      </c>
      <c r="D753" s="1">
        <v>42097</v>
      </c>
      <c r="E753" s="1">
        <v>42125</v>
      </c>
      <c r="F753" s="1">
        <v>42104</v>
      </c>
      <c r="G753">
        <v>2</v>
      </c>
      <c r="H753">
        <v>96.35</v>
      </c>
      <c r="I753">
        <f>SUMIFS(order_details!$G$1:$G$2156,order_details!$A$1:$A$2156,orders!A753)</f>
        <v>1197.95</v>
      </c>
      <c r="J753">
        <f t="shared" si="44"/>
        <v>1294.3</v>
      </c>
      <c r="K753" t="str">
        <f t="shared" si="45"/>
        <v>Apr</v>
      </c>
      <c r="L753" t="str">
        <f t="shared" si="46"/>
        <v>Fri</v>
      </c>
      <c r="M753" t="str">
        <f>IF(Orders[[#This Row],[Shipping Status]]="Delivered",TEXT(F753,"mmm"),"")</f>
        <v>Apr</v>
      </c>
      <c r="N753" t="str">
        <f>IF(Orders[[#This Row],[Shipping Status]]="Delivered",TEXT(F753,"ddd"),"")</f>
        <v>Fri</v>
      </c>
      <c r="O753" s="8">
        <f>IF(Orders[[#This Row],[Shipping Status]]="Delivered",DATEDIF(D753,F753,"d"),"")</f>
        <v>7</v>
      </c>
      <c r="P753" s="8">
        <f t="shared" si="47"/>
        <v>28</v>
      </c>
      <c r="Q753" s="8">
        <f>IF(Orders[[#This Row],[Shipping Status]]="Delivered",P753-O753,"")</f>
        <v>21</v>
      </c>
      <c r="R753" t="str" cm="1">
        <f t="array" ref="R753">_xlfn.XLOOKUP(Orders[[#This Row],[employeeID]],Employees[[#All],[employeeID]],Employees[[#All],[employeeName]],,0)</f>
        <v>Michael Suyama</v>
      </c>
      <c r="S753" t="str" cm="1">
        <f t="array" ref="S753">_xlfn.XLOOKUP(Orders[[#This Row],[customerID]],Customers[[#All],[customerID]],Customers[[#All],[companyName]],,0)</f>
        <v>Ottilies Käseladen</v>
      </c>
      <c r="T753" t="str" cm="1">
        <f t="array" ref="T753">_xlfn.XLOOKUP(Orders[[#This Row],[shipperID]],Shippers[[#All],[shipperID]],Shippers[[#All],[companyName]],,0)</f>
        <v>United Package</v>
      </c>
      <c r="U753" t="str">
        <f>IF(ISBLANK(Orders[[#This Row],[shippedDate]]),"Pending","Delivered")</f>
        <v>Delivered</v>
      </c>
    </row>
    <row r="754" spans="1:21" x14ac:dyDescent="0.25">
      <c r="A754">
        <v>11000</v>
      </c>
      <c r="B754" t="s">
        <v>21</v>
      </c>
      <c r="C754">
        <v>2</v>
      </c>
      <c r="D754" s="1">
        <v>42100</v>
      </c>
      <c r="E754" s="1">
        <v>42128</v>
      </c>
      <c r="F754" s="1">
        <v>42108</v>
      </c>
      <c r="G754">
        <v>3</v>
      </c>
      <c r="H754">
        <v>55.12</v>
      </c>
      <c r="I754">
        <f>SUMIFS(order_details!$G$1:$G$2156,order_details!$A$1:$A$2156,orders!A754)</f>
        <v>903.75</v>
      </c>
      <c r="J754">
        <f t="shared" si="44"/>
        <v>958.87</v>
      </c>
      <c r="K754" t="str">
        <f t="shared" si="45"/>
        <v>Apr</v>
      </c>
      <c r="L754" t="str">
        <f t="shared" si="46"/>
        <v>Mon</v>
      </c>
      <c r="M754" t="str">
        <f>IF(Orders[[#This Row],[Shipping Status]]="Delivered",TEXT(F754,"mmm"),"")</f>
        <v>Apr</v>
      </c>
      <c r="N754" t="str">
        <f>IF(Orders[[#This Row],[Shipping Status]]="Delivered",TEXT(F754,"ddd"),"")</f>
        <v>Tue</v>
      </c>
      <c r="O754" s="8">
        <f>IF(Orders[[#This Row],[Shipping Status]]="Delivered",DATEDIF(D754,F754,"d"),"")</f>
        <v>8</v>
      </c>
      <c r="P754" s="8">
        <f t="shared" si="47"/>
        <v>28</v>
      </c>
      <c r="Q754" s="8">
        <f>IF(Orders[[#This Row],[Shipping Status]]="Delivered",P754-O754,"")</f>
        <v>20</v>
      </c>
      <c r="R754" t="str" cm="1">
        <f t="array" ref="R754">_xlfn.XLOOKUP(Orders[[#This Row],[employeeID]],Employees[[#All],[employeeID]],Employees[[#All],[employeeName]],,0)</f>
        <v>Andrew Fuller</v>
      </c>
      <c r="S754" t="str" cm="1">
        <f t="array" ref="S754">_xlfn.XLOOKUP(Orders[[#This Row],[customerID]],Customers[[#All],[customerID]],Customers[[#All],[companyName]],,0)</f>
        <v>Rattlesnake Canyon Grocery</v>
      </c>
      <c r="T754" t="str" cm="1">
        <f t="array" ref="T754">_xlfn.XLOOKUP(Orders[[#This Row],[shipperID]],Shippers[[#All],[shipperID]],Shippers[[#All],[companyName]],,0)</f>
        <v>Federal Shipping</v>
      </c>
      <c r="U754" t="str">
        <f>IF(ISBLANK(Orders[[#This Row],[shippedDate]]),"Pending","Delivered")</f>
        <v>Delivered</v>
      </c>
    </row>
    <row r="755" spans="1:21" x14ac:dyDescent="0.25">
      <c r="A755">
        <v>11001</v>
      </c>
      <c r="B755" t="s">
        <v>22</v>
      </c>
      <c r="C755">
        <v>2</v>
      </c>
      <c r="D755" s="1">
        <v>42100</v>
      </c>
      <c r="E755" s="1">
        <v>42128</v>
      </c>
      <c r="F755" s="1">
        <v>42108</v>
      </c>
      <c r="G755">
        <v>2</v>
      </c>
      <c r="H755">
        <v>197.3</v>
      </c>
      <c r="I755">
        <f>SUMIFS(order_details!$G$1:$G$2156,order_details!$A$1:$A$2156,orders!A755)</f>
        <v>2769</v>
      </c>
      <c r="J755">
        <f t="shared" si="44"/>
        <v>2966.3</v>
      </c>
      <c r="K755" t="str">
        <f t="shared" si="45"/>
        <v>Apr</v>
      </c>
      <c r="L755" t="str">
        <f t="shared" si="46"/>
        <v>Mon</v>
      </c>
      <c r="M755" t="str">
        <f>IF(Orders[[#This Row],[Shipping Status]]="Delivered",TEXT(F755,"mmm"),"")</f>
        <v>Apr</v>
      </c>
      <c r="N755" t="str">
        <f>IF(Orders[[#This Row],[Shipping Status]]="Delivered",TEXT(F755,"ddd"),"")</f>
        <v>Tue</v>
      </c>
      <c r="O755" s="8">
        <f>IF(Orders[[#This Row],[Shipping Status]]="Delivered",DATEDIF(D755,F755,"d"),"")</f>
        <v>8</v>
      </c>
      <c r="P755" s="8">
        <f t="shared" si="47"/>
        <v>28</v>
      </c>
      <c r="Q755" s="8">
        <f>IF(Orders[[#This Row],[Shipping Status]]="Delivered",P755-O755,"")</f>
        <v>20</v>
      </c>
      <c r="R755" t="str" cm="1">
        <f t="array" ref="R755">_xlfn.XLOOKUP(Orders[[#This Row],[employeeID]],Employees[[#All],[employeeID]],Employees[[#All],[employeeName]],,0)</f>
        <v>Andrew Fuller</v>
      </c>
      <c r="S755" t="str" cm="1">
        <f t="array" ref="S755">_xlfn.XLOOKUP(Orders[[#This Row],[customerID]],Customers[[#All],[customerID]],Customers[[#All],[companyName]],,0)</f>
        <v>Folk och fä HB</v>
      </c>
      <c r="T755" t="str" cm="1">
        <f t="array" ref="T755">_xlfn.XLOOKUP(Orders[[#This Row],[shipperID]],Shippers[[#All],[shipperID]],Shippers[[#All],[companyName]],,0)</f>
        <v>United Package</v>
      </c>
      <c r="U755" t="str">
        <f>IF(ISBLANK(Orders[[#This Row],[shippedDate]]),"Pending","Delivered")</f>
        <v>Delivered</v>
      </c>
    </row>
    <row r="756" spans="1:21" x14ac:dyDescent="0.25">
      <c r="A756">
        <v>11002</v>
      </c>
      <c r="B756" t="s">
        <v>53</v>
      </c>
      <c r="C756">
        <v>4</v>
      </c>
      <c r="D756" s="1">
        <v>42100</v>
      </c>
      <c r="E756" s="1">
        <v>42128</v>
      </c>
      <c r="F756" s="1">
        <v>42110</v>
      </c>
      <c r="G756">
        <v>1</v>
      </c>
      <c r="H756">
        <v>141.16</v>
      </c>
      <c r="I756">
        <f>SUMIFS(order_details!$G$1:$G$2156,order_details!$A$1:$A$2156,orders!A756)</f>
        <v>1811.1</v>
      </c>
      <c r="J756">
        <f t="shared" si="44"/>
        <v>1952.26</v>
      </c>
      <c r="K756" t="str">
        <f t="shared" si="45"/>
        <v>Apr</v>
      </c>
      <c r="L756" t="str">
        <f t="shared" si="46"/>
        <v>Mon</v>
      </c>
      <c r="M756" t="str">
        <f>IF(Orders[[#This Row],[Shipping Status]]="Delivered",TEXT(F756,"mmm"),"")</f>
        <v>Apr</v>
      </c>
      <c r="N756" t="str">
        <f>IF(Orders[[#This Row],[Shipping Status]]="Delivered",TEXT(F756,"ddd"),"")</f>
        <v>Thu</v>
      </c>
      <c r="O756" s="8">
        <f>IF(Orders[[#This Row],[Shipping Status]]="Delivered",DATEDIF(D756,F756,"d"),"")</f>
        <v>10</v>
      </c>
      <c r="P756" s="8">
        <f t="shared" si="47"/>
        <v>28</v>
      </c>
      <c r="Q756" s="8">
        <f>IF(Orders[[#This Row],[Shipping Status]]="Delivered",P756-O756,"")</f>
        <v>18</v>
      </c>
      <c r="R756" t="str" cm="1">
        <f t="array" ref="R756">_xlfn.XLOOKUP(Orders[[#This Row],[employeeID]],Employees[[#All],[employeeID]],Employees[[#All],[employeeName]],,0)</f>
        <v>Margaret Peacock</v>
      </c>
      <c r="S756" t="str" cm="1">
        <f t="array" ref="S756">_xlfn.XLOOKUP(Orders[[#This Row],[customerID]],Customers[[#All],[customerID]],Customers[[#All],[companyName]],,0)</f>
        <v>Save-a-lot Markets</v>
      </c>
      <c r="T756" t="str" cm="1">
        <f t="array" ref="T756">_xlfn.XLOOKUP(Orders[[#This Row],[shipperID]],Shippers[[#All],[shipperID]],Shippers[[#All],[companyName]],,0)</f>
        <v>Speedy Express</v>
      </c>
      <c r="U756" t="str">
        <f>IF(ISBLANK(Orders[[#This Row],[shippedDate]]),"Pending","Delivered")</f>
        <v>Delivered</v>
      </c>
    </row>
    <row r="757" spans="1:21" x14ac:dyDescent="0.25">
      <c r="A757">
        <v>11003</v>
      </c>
      <c r="B757" t="s">
        <v>92</v>
      </c>
      <c r="C757">
        <v>3</v>
      </c>
      <c r="D757" s="1">
        <v>42100</v>
      </c>
      <c r="E757" s="1">
        <v>42128</v>
      </c>
      <c r="F757" s="1">
        <v>42102</v>
      </c>
      <c r="G757">
        <v>3</v>
      </c>
      <c r="H757">
        <v>14.91</v>
      </c>
      <c r="I757">
        <f>SUMIFS(order_details!$G$1:$G$2156,order_details!$A$1:$A$2156,orders!A757)</f>
        <v>326</v>
      </c>
      <c r="J757">
        <f t="shared" si="44"/>
        <v>340.91</v>
      </c>
      <c r="K757" t="str">
        <f t="shared" si="45"/>
        <v>Apr</v>
      </c>
      <c r="L757" t="str">
        <f t="shared" si="46"/>
        <v>Mon</v>
      </c>
      <c r="M757" t="str">
        <f>IF(Orders[[#This Row],[Shipping Status]]="Delivered",TEXT(F757,"mmm"),"")</f>
        <v>Apr</v>
      </c>
      <c r="N757" t="str">
        <f>IF(Orders[[#This Row],[Shipping Status]]="Delivered",TEXT(F757,"ddd"),"")</f>
        <v>Wed</v>
      </c>
      <c r="O757" s="8">
        <f>IF(Orders[[#This Row],[Shipping Status]]="Delivered",DATEDIF(D757,F757,"d"),"")</f>
        <v>2</v>
      </c>
      <c r="P757" s="8">
        <f t="shared" si="47"/>
        <v>28</v>
      </c>
      <c r="Q757" s="8">
        <f>IF(Orders[[#This Row],[Shipping Status]]="Delivered",P757-O757,"")</f>
        <v>26</v>
      </c>
      <c r="R757" t="str" cm="1">
        <f t="array" ref="R757">_xlfn.XLOOKUP(Orders[[#This Row],[employeeID]],Employees[[#All],[employeeID]],Employees[[#All],[employeeName]],,0)</f>
        <v>Janet Leverling</v>
      </c>
      <c r="S757" t="str" cm="1">
        <f t="array" ref="S757">_xlfn.XLOOKUP(Orders[[#This Row],[customerID]],Customers[[#All],[customerID]],Customers[[#All],[companyName]],,0)</f>
        <v>The Cracker Box</v>
      </c>
      <c r="T757" t="str" cm="1">
        <f t="array" ref="T757">_xlfn.XLOOKUP(Orders[[#This Row],[shipperID]],Shippers[[#All],[shipperID]],Shippers[[#All],[companyName]],,0)</f>
        <v>Federal Shipping</v>
      </c>
      <c r="U757" t="str">
        <f>IF(ISBLANK(Orders[[#This Row],[shippedDate]]),"Pending","Delivered")</f>
        <v>Delivered</v>
      </c>
    </row>
    <row r="758" spans="1:21" x14ac:dyDescent="0.25">
      <c r="A758">
        <v>11004</v>
      </c>
      <c r="B758" t="s">
        <v>88</v>
      </c>
      <c r="C758">
        <v>3</v>
      </c>
      <c r="D758" s="1">
        <v>42101</v>
      </c>
      <c r="E758" s="1">
        <v>42129</v>
      </c>
      <c r="F758" s="1">
        <v>42114</v>
      </c>
      <c r="G758">
        <v>1</v>
      </c>
      <c r="H758">
        <v>44.84</v>
      </c>
      <c r="I758">
        <f>SUMIFS(order_details!$G$1:$G$2156,order_details!$A$1:$A$2156,orders!A758)</f>
        <v>295.38</v>
      </c>
      <c r="J758">
        <f t="shared" si="44"/>
        <v>340.22</v>
      </c>
      <c r="K758" t="str">
        <f t="shared" si="45"/>
        <v>Apr</v>
      </c>
      <c r="L758" t="str">
        <f t="shared" si="46"/>
        <v>Tue</v>
      </c>
      <c r="M758" t="str">
        <f>IF(Orders[[#This Row],[Shipping Status]]="Delivered",TEXT(F758,"mmm"),"")</f>
        <v>Apr</v>
      </c>
      <c r="N758" t="str">
        <f>IF(Orders[[#This Row],[Shipping Status]]="Delivered",TEXT(F758,"ddd"),"")</f>
        <v>Mon</v>
      </c>
      <c r="O758" s="8">
        <f>IF(Orders[[#This Row],[Shipping Status]]="Delivered",DATEDIF(D758,F758,"d"),"")</f>
        <v>13</v>
      </c>
      <c r="P758" s="8">
        <f t="shared" si="47"/>
        <v>28</v>
      </c>
      <c r="Q758" s="8">
        <f>IF(Orders[[#This Row],[Shipping Status]]="Delivered",P758-O758,"")</f>
        <v>15</v>
      </c>
      <c r="R758" t="str" cm="1">
        <f t="array" ref="R758">_xlfn.XLOOKUP(Orders[[#This Row],[employeeID]],Employees[[#All],[employeeID]],Employees[[#All],[employeeName]],,0)</f>
        <v>Janet Leverling</v>
      </c>
      <c r="S758" t="str" cm="1">
        <f t="array" ref="S758">_xlfn.XLOOKUP(Orders[[#This Row],[customerID]],Customers[[#All],[customerID]],Customers[[#All],[companyName]],,0)</f>
        <v>Maison Dewey</v>
      </c>
      <c r="T758" t="str" cm="1">
        <f t="array" ref="T758">_xlfn.XLOOKUP(Orders[[#This Row],[shipperID]],Shippers[[#All],[shipperID]],Shippers[[#All],[companyName]],,0)</f>
        <v>Speedy Express</v>
      </c>
      <c r="U758" t="str">
        <f>IF(ISBLANK(Orders[[#This Row],[shippedDate]]),"Pending","Delivered")</f>
        <v>Delivered</v>
      </c>
    </row>
    <row r="759" spans="1:21" x14ac:dyDescent="0.25">
      <c r="A759">
        <v>11005</v>
      </c>
      <c r="B759" t="s">
        <v>91</v>
      </c>
      <c r="C759">
        <v>2</v>
      </c>
      <c r="D759" s="1">
        <v>42101</v>
      </c>
      <c r="E759" s="1">
        <v>42129</v>
      </c>
      <c r="F759" s="1">
        <v>42104</v>
      </c>
      <c r="G759">
        <v>1</v>
      </c>
      <c r="H759">
        <v>0.75</v>
      </c>
      <c r="I759">
        <f>SUMIFS(order_details!$G$1:$G$2156,order_details!$A$1:$A$2156,orders!A759)</f>
        <v>586</v>
      </c>
      <c r="J759">
        <f t="shared" si="44"/>
        <v>586.75</v>
      </c>
      <c r="K759" t="str">
        <f t="shared" si="45"/>
        <v>Apr</v>
      </c>
      <c r="L759" t="str">
        <f t="shared" si="46"/>
        <v>Tue</v>
      </c>
      <c r="M759" t="str">
        <f>IF(Orders[[#This Row],[Shipping Status]]="Delivered",TEXT(F759,"mmm"),"")</f>
        <v>Apr</v>
      </c>
      <c r="N759" t="str">
        <f>IF(Orders[[#This Row],[Shipping Status]]="Delivered",TEXT(F759,"ddd"),"")</f>
        <v>Fri</v>
      </c>
      <c r="O759" s="8">
        <f>IF(Orders[[#This Row],[Shipping Status]]="Delivered",DATEDIF(D759,F759,"d"),"")</f>
        <v>3</v>
      </c>
      <c r="P759" s="8">
        <f t="shared" si="47"/>
        <v>28</v>
      </c>
      <c r="Q759" s="8">
        <f>IF(Orders[[#This Row],[Shipping Status]]="Delivered",P759-O759,"")</f>
        <v>25</v>
      </c>
      <c r="R759" t="str" cm="1">
        <f t="array" ref="R759">_xlfn.XLOOKUP(Orders[[#This Row],[employeeID]],Employees[[#All],[employeeID]],Employees[[#All],[employeeName]],,0)</f>
        <v>Andrew Fuller</v>
      </c>
      <c r="S759" t="str" cm="1">
        <f t="array" ref="S759">_xlfn.XLOOKUP(Orders[[#This Row],[customerID]],Customers[[#All],[customerID]],Customers[[#All],[companyName]],,0)</f>
        <v>Wilman Kala</v>
      </c>
      <c r="T759" t="str" cm="1">
        <f t="array" ref="T759">_xlfn.XLOOKUP(Orders[[#This Row],[shipperID]],Shippers[[#All],[shipperID]],Shippers[[#All],[companyName]],,0)</f>
        <v>Speedy Express</v>
      </c>
      <c r="U759" t="str">
        <f>IF(ISBLANK(Orders[[#This Row],[shippedDate]]),"Pending","Delivered")</f>
        <v>Delivered</v>
      </c>
    </row>
    <row r="760" spans="1:21" x14ac:dyDescent="0.25">
      <c r="A760">
        <v>11006</v>
      </c>
      <c r="B760" t="s">
        <v>87</v>
      </c>
      <c r="C760">
        <v>3</v>
      </c>
      <c r="D760" s="1">
        <v>42101</v>
      </c>
      <c r="E760" s="1">
        <v>42129</v>
      </c>
      <c r="F760" s="1">
        <v>42109</v>
      </c>
      <c r="G760">
        <v>2</v>
      </c>
      <c r="H760">
        <v>25.19</v>
      </c>
      <c r="I760">
        <f>SUMIFS(order_details!$G$1:$G$2156,order_details!$A$1:$A$2156,orders!A760)</f>
        <v>329.685</v>
      </c>
      <c r="J760">
        <f t="shared" si="44"/>
        <v>354.875</v>
      </c>
      <c r="K760" t="str">
        <f t="shared" si="45"/>
        <v>Apr</v>
      </c>
      <c r="L760" t="str">
        <f t="shared" si="46"/>
        <v>Tue</v>
      </c>
      <c r="M760" t="str">
        <f>IF(Orders[[#This Row],[Shipping Status]]="Delivered",TEXT(F760,"mmm"),"")</f>
        <v>Apr</v>
      </c>
      <c r="N760" t="str">
        <f>IF(Orders[[#This Row],[Shipping Status]]="Delivered",TEXT(F760,"ddd"),"")</f>
        <v>Wed</v>
      </c>
      <c r="O760" s="8">
        <f>IF(Orders[[#This Row],[Shipping Status]]="Delivered",DATEDIF(D760,F760,"d"),"")</f>
        <v>8</v>
      </c>
      <c r="P760" s="8">
        <f t="shared" si="47"/>
        <v>28</v>
      </c>
      <c r="Q760" s="8">
        <f>IF(Orders[[#This Row],[Shipping Status]]="Delivered",P760-O760,"")</f>
        <v>20</v>
      </c>
      <c r="R760" t="str" cm="1">
        <f t="array" ref="R760">_xlfn.XLOOKUP(Orders[[#This Row],[employeeID]],Employees[[#All],[employeeID]],Employees[[#All],[employeeName]],,0)</f>
        <v>Janet Leverling</v>
      </c>
      <c r="S760" t="str" cm="1">
        <f t="array" ref="S760">_xlfn.XLOOKUP(Orders[[#This Row],[customerID]],Customers[[#All],[customerID]],Customers[[#All],[companyName]],,0)</f>
        <v>Great Lakes Food Market</v>
      </c>
      <c r="T760" t="str" cm="1">
        <f t="array" ref="T760">_xlfn.XLOOKUP(Orders[[#This Row],[shipperID]],Shippers[[#All],[shipperID]],Shippers[[#All],[companyName]],,0)</f>
        <v>United Package</v>
      </c>
      <c r="U760" t="str">
        <f>IF(ISBLANK(Orders[[#This Row],[shippedDate]]),"Pending","Delivered")</f>
        <v>Delivered</v>
      </c>
    </row>
    <row r="761" spans="1:21" x14ac:dyDescent="0.25">
      <c r="A761">
        <v>11007</v>
      </c>
      <c r="B761" t="s">
        <v>58</v>
      </c>
      <c r="C761">
        <v>8</v>
      </c>
      <c r="D761" s="1">
        <v>42102</v>
      </c>
      <c r="E761" s="1">
        <v>42130</v>
      </c>
      <c r="F761" s="1">
        <v>42107</v>
      </c>
      <c r="G761">
        <v>2</v>
      </c>
      <c r="H761">
        <v>202.24</v>
      </c>
      <c r="I761">
        <f>SUMIFS(order_details!$G$1:$G$2156,order_details!$A$1:$A$2156,orders!A761)</f>
        <v>2633.9</v>
      </c>
      <c r="J761">
        <f t="shared" si="44"/>
        <v>2836.1400000000003</v>
      </c>
      <c r="K761" t="str">
        <f t="shared" si="45"/>
        <v>Apr</v>
      </c>
      <c r="L761" t="str">
        <f t="shared" si="46"/>
        <v>Wed</v>
      </c>
      <c r="M761" t="str">
        <f>IF(Orders[[#This Row],[Shipping Status]]="Delivered",TEXT(F761,"mmm"),"")</f>
        <v>Apr</v>
      </c>
      <c r="N761" t="str">
        <f>IF(Orders[[#This Row],[Shipping Status]]="Delivered",TEXT(F761,"ddd"),"")</f>
        <v>Mon</v>
      </c>
      <c r="O761" s="8">
        <f>IF(Orders[[#This Row],[Shipping Status]]="Delivered",DATEDIF(D761,F761,"d"),"")</f>
        <v>5</v>
      </c>
      <c r="P761" s="8">
        <f t="shared" si="47"/>
        <v>28</v>
      </c>
      <c r="Q761" s="8">
        <f>IF(Orders[[#This Row],[Shipping Status]]="Delivered",P761-O761,"")</f>
        <v>23</v>
      </c>
      <c r="R761" t="str" cm="1">
        <f t="array" ref="R761">_xlfn.XLOOKUP(Orders[[#This Row],[employeeID]],Employees[[#All],[employeeID]],Employees[[#All],[employeeName]],,0)</f>
        <v>Laura Callahan</v>
      </c>
      <c r="S761" t="str" cm="1">
        <f t="array" ref="S761">_xlfn.XLOOKUP(Orders[[#This Row],[customerID]],Customers[[#All],[customerID]],Customers[[#All],[companyName]],,0)</f>
        <v>Princesa Isabel Vinhos</v>
      </c>
      <c r="T761" t="str" cm="1">
        <f t="array" ref="T761">_xlfn.XLOOKUP(Orders[[#This Row],[shipperID]],Shippers[[#All],[shipperID]],Shippers[[#All],[companyName]],,0)</f>
        <v>United Package</v>
      </c>
      <c r="U761" t="str">
        <f>IF(ISBLANK(Orders[[#This Row],[shippedDate]]),"Pending","Delivered")</f>
        <v>Delivered</v>
      </c>
    </row>
    <row r="762" spans="1:21" x14ac:dyDescent="0.25">
      <c r="A762">
        <v>11008</v>
      </c>
      <c r="B762" t="s">
        <v>17</v>
      </c>
      <c r="C762">
        <v>7</v>
      </c>
      <c r="D762" s="1">
        <v>42102</v>
      </c>
      <c r="E762" s="1">
        <v>42130</v>
      </c>
      <c r="G762">
        <v>3</v>
      </c>
      <c r="H762">
        <v>79.459999999999994</v>
      </c>
      <c r="I762">
        <f>SUMIFS(order_details!$G$1:$G$2156,order_details!$A$1:$A$2156,orders!A762)</f>
        <v>4680.8999999999996</v>
      </c>
      <c r="J762">
        <f t="shared" si="44"/>
        <v>4760.3599999999997</v>
      </c>
      <c r="K762" t="str">
        <f t="shared" si="45"/>
        <v>Apr</v>
      </c>
      <c r="L762" t="str">
        <f t="shared" si="46"/>
        <v>Wed</v>
      </c>
      <c r="M762" t="str">
        <f>IF(Orders[[#This Row],[Shipping Status]]="Delivered",TEXT(F762,"mmm"),"")</f>
        <v/>
      </c>
      <c r="N762" t="str">
        <f>IF(Orders[[#This Row],[Shipping Status]]="Delivered",TEXT(F762,"ddd"),"")</f>
        <v/>
      </c>
      <c r="O762" s="8" t="str">
        <f>IF(Orders[[#This Row],[Shipping Status]]="Delivered",DATEDIF(D762,F762,"d"),"")</f>
        <v/>
      </c>
      <c r="P762" s="8">
        <f t="shared" si="47"/>
        <v>28</v>
      </c>
      <c r="Q762" s="8" t="str">
        <f>IF(Orders[[#This Row],[Shipping Status]]="Delivered",P762-O762,"")</f>
        <v/>
      </c>
      <c r="R762" t="str" cm="1">
        <f t="array" ref="R762">_xlfn.XLOOKUP(Orders[[#This Row],[employeeID]],Employees[[#All],[employeeID]],Employees[[#All],[employeeName]],,0)</f>
        <v>Robert King</v>
      </c>
      <c r="S762" t="str" cm="1">
        <f t="array" ref="S762">_xlfn.XLOOKUP(Orders[[#This Row],[customerID]],Customers[[#All],[customerID]],Customers[[#All],[companyName]],,0)</f>
        <v>Ernst Handel</v>
      </c>
      <c r="T762" t="str" cm="1">
        <f t="array" ref="T762">_xlfn.XLOOKUP(Orders[[#This Row],[shipperID]],Shippers[[#All],[shipperID]],Shippers[[#All],[companyName]],,0)</f>
        <v>Federal Shipping</v>
      </c>
      <c r="U762" t="str">
        <f>IF(ISBLANK(Orders[[#This Row],[shippedDate]]),"Pending","Delivered")</f>
        <v>Pending</v>
      </c>
    </row>
    <row r="763" spans="1:21" x14ac:dyDescent="0.25">
      <c r="A763">
        <v>11009</v>
      </c>
      <c r="B763" t="s">
        <v>44</v>
      </c>
      <c r="C763">
        <v>2</v>
      </c>
      <c r="D763" s="1">
        <v>42102</v>
      </c>
      <c r="E763" s="1">
        <v>42130</v>
      </c>
      <c r="F763" s="1">
        <v>42104</v>
      </c>
      <c r="G763">
        <v>1</v>
      </c>
      <c r="H763">
        <v>59.11</v>
      </c>
      <c r="I763">
        <f>SUMIFS(order_details!$G$1:$G$2156,order_details!$A$1:$A$2156,orders!A763)</f>
        <v>616.5</v>
      </c>
      <c r="J763">
        <f t="shared" si="44"/>
        <v>675.61</v>
      </c>
      <c r="K763" t="str">
        <f t="shared" si="45"/>
        <v>Apr</v>
      </c>
      <c r="L763" t="str">
        <f t="shared" si="46"/>
        <v>Wed</v>
      </c>
      <c r="M763" t="str">
        <f>IF(Orders[[#This Row],[Shipping Status]]="Delivered",TEXT(F763,"mmm"),"")</f>
        <v>Apr</v>
      </c>
      <c r="N763" t="str">
        <f>IF(Orders[[#This Row],[Shipping Status]]="Delivered",TEXT(F763,"ddd"),"")</f>
        <v>Fri</v>
      </c>
      <c r="O763" s="8">
        <f>IF(Orders[[#This Row],[Shipping Status]]="Delivered",DATEDIF(D763,F763,"d"),"")</f>
        <v>2</v>
      </c>
      <c r="P763" s="8">
        <f t="shared" si="47"/>
        <v>28</v>
      </c>
      <c r="Q763" s="8">
        <f>IF(Orders[[#This Row],[Shipping Status]]="Delivered",P763-O763,"")</f>
        <v>26</v>
      </c>
      <c r="R763" t="str" cm="1">
        <f t="array" ref="R763">_xlfn.XLOOKUP(Orders[[#This Row],[employeeID]],Employees[[#All],[employeeID]],Employees[[#All],[employeeName]],,0)</f>
        <v>Andrew Fuller</v>
      </c>
      <c r="S763" t="str" cm="1">
        <f t="array" ref="S763">_xlfn.XLOOKUP(Orders[[#This Row],[customerID]],Customers[[#All],[customerID]],Customers[[#All],[companyName]],,0)</f>
        <v>Godos Cocina Típica</v>
      </c>
      <c r="T763" t="str" cm="1">
        <f t="array" ref="T763">_xlfn.XLOOKUP(Orders[[#This Row],[shipperID]],Shippers[[#All],[shipperID]],Shippers[[#All],[companyName]],,0)</f>
        <v>Speedy Express</v>
      </c>
      <c r="U763" t="str">
        <f>IF(ISBLANK(Orders[[#This Row],[shippedDate]]),"Pending","Delivered")</f>
        <v>Delivered</v>
      </c>
    </row>
    <row r="764" spans="1:21" x14ac:dyDescent="0.25">
      <c r="A764">
        <v>11010</v>
      </c>
      <c r="B764" t="s">
        <v>38</v>
      </c>
      <c r="C764">
        <v>2</v>
      </c>
      <c r="D764" s="1">
        <v>42103</v>
      </c>
      <c r="E764" s="1">
        <v>42131</v>
      </c>
      <c r="F764" s="1">
        <v>42115</v>
      </c>
      <c r="G764">
        <v>2</v>
      </c>
      <c r="H764">
        <v>28.71</v>
      </c>
      <c r="I764">
        <f>SUMIFS(order_details!$G$1:$G$2156,order_details!$A$1:$A$2156,orders!A764)</f>
        <v>645</v>
      </c>
      <c r="J764">
        <f t="shared" si="44"/>
        <v>673.71</v>
      </c>
      <c r="K764" t="str">
        <f t="shared" si="45"/>
        <v>Apr</v>
      </c>
      <c r="L764" t="str">
        <f t="shared" si="46"/>
        <v>Thu</v>
      </c>
      <c r="M764" t="str">
        <f>IF(Orders[[#This Row],[Shipping Status]]="Delivered",TEXT(F764,"mmm"),"")</f>
        <v>Apr</v>
      </c>
      <c r="N764" t="str">
        <f>IF(Orders[[#This Row],[Shipping Status]]="Delivered",TEXT(F764,"ddd"),"")</f>
        <v>Tue</v>
      </c>
      <c r="O764" s="8">
        <f>IF(Orders[[#This Row],[Shipping Status]]="Delivered",DATEDIF(D764,F764,"d"),"")</f>
        <v>12</v>
      </c>
      <c r="P764" s="8">
        <f t="shared" si="47"/>
        <v>28</v>
      </c>
      <c r="Q764" s="8">
        <f>IF(Orders[[#This Row],[Shipping Status]]="Delivered",P764-O764,"")</f>
        <v>16</v>
      </c>
      <c r="R764" t="str" cm="1">
        <f t="array" ref="R764">_xlfn.XLOOKUP(Orders[[#This Row],[employeeID]],Employees[[#All],[employeeID]],Employees[[#All],[employeeName]],,0)</f>
        <v>Andrew Fuller</v>
      </c>
      <c r="S764" t="str" cm="1">
        <f t="array" ref="S764">_xlfn.XLOOKUP(Orders[[#This Row],[customerID]],Customers[[#All],[customerID]],Customers[[#All],[companyName]],,0)</f>
        <v>Reggiani Caseifici</v>
      </c>
      <c r="T764" t="str" cm="1">
        <f t="array" ref="T764">_xlfn.XLOOKUP(Orders[[#This Row],[shipperID]],Shippers[[#All],[shipperID]],Shippers[[#All],[companyName]],,0)</f>
        <v>United Package</v>
      </c>
      <c r="U764" t="str">
        <f>IF(ISBLANK(Orders[[#This Row],[shippedDate]]),"Pending","Delivered")</f>
        <v>Delivered</v>
      </c>
    </row>
    <row r="765" spans="1:21" x14ac:dyDescent="0.25">
      <c r="A765">
        <v>11011</v>
      </c>
      <c r="B765" t="s">
        <v>93</v>
      </c>
      <c r="C765">
        <v>3</v>
      </c>
      <c r="D765" s="1">
        <v>42103</v>
      </c>
      <c r="E765" s="1">
        <v>42131</v>
      </c>
      <c r="F765" s="1">
        <v>42107</v>
      </c>
      <c r="G765">
        <v>1</v>
      </c>
      <c r="H765">
        <v>1.21</v>
      </c>
      <c r="I765">
        <f>SUMIFS(order_details!$G$1:$G$2156,order_details!$A$1:$A$2156,orders!A765)</f>
        <v>933.5</v>
      </c>
      <c r="J765">
        <f t="shared" si="44"/>
        <v>934.71</v>
      </c>
      <c r="K765" t="str">
        <f t="shared" si="45"/>
        <v>Apr</v>
      </c>
      <c r="L765" t="str">
        <f t="shared" si="46"/>
        <v>Thu</v>
      </c>
      <c r="M765" t="str">
        <f>IF(Orders[[#This Row],[Shipping Status]]="Delivered",TEXT(F765,"mmm"),"")</f>
        <v>Apr</v>
      </c>
      <c r="N765" t="str">
        <f>IF(Orders[[#This Row],[Shipping Status]]="Delivered",TEXT(F765,"ddd"),"")</f>
        <v>Mon</v>
      </c>
      <c r="O765" s="8">
        <f>IF(Orders[[#This Row],[Shipping Status]]="Delivered",DATEDIF(D765,F765,"d"),"")</f>
        <v>4</v>
      </c>
      <c r="P765" s="8">
        <f t="shared" si="47"/>
        <v>28</v>
      </c>
      <c r="Q765" s="8">
        <f>IF(Orders[[#This Row],[Shipping Status]]="Delivered",P765-O765,"")</f>
        <v>24</v>
      </c>
      <c r="R765" t="str" cm="1">
        <f t="array" ref="R765">_xlfn.XLOOKUP(Orders[[#This Row],[employeeID]],Employees[[#All],[employeeID]],Employees[[#All],[employeeName]],,0)</f>
        <v>Janet Leverling</v>
      </c>
      <c r="S765" t="str" cm="1">
        <f t="array" ref="S765">_xlfn.XLOOKUP(Orders[[#This Row],[customerID]],Customers[[#All],[customerID]],Customers[[#All],[companyName]],,0)</f>
        <v>Alfreds Futterkiste</v>
      </c>
      <c r="T765" t="str" cm="1">
        <f t="array" ref="T765">_xlfn.XLOOKUP(Orders[[#This Row],[shipperID]],Shippers[[#All],[shipperID]],Shippers[[#All],[companyName]],,0)</f>
        <v>Speedy Express</v>
      </c>
      <c r="U765" t="str">
        <f>IF(ISBLANK(Orders[[#This Row],[shippedDate]]),"Pending","Delivered")</f>
        <v>Delivered</v>
      </c>
    </row>
    <row r="766" spans="1:21" x14ac:dyDescent="0.25">
      <c r="A766">
        <v>11012</v>
      </c>
      <c r="B766" t="s">
        <v>25</v>
      </c>
      <c r="C766">
        <v>1</v>
      </c>
      <c r="D766" s="1">
        <v>42103</v>
      </c>
      <c r="E766" s="1">
        <v>42117</v>
      </c>
      <c r="F766" s="1">
        <v>42111</v>
      </c>
      <c r="G766">
        <v>3</v>
      </c>
      <c r="H766">
        <v>242.95</v>
      </c>
      <c r="I766">
        <f>SUMIFS(order_details!$G$1:$G$2156,order_details!$A$1:$A$2156,orders!A766)</f>
        <v>2825.3</v>
      </c>
      <c r="J766">
        <f t="shared" si="44"/>
        <v>3068.25</v>
      </c>
      <c r="K766" t="str">
        <f t="shared" si="45"/>
        <v>Apr</v>
      </c>
      <c r="L766" t="str">
        <f t="shared" si="46"/>
        <v>Thu</v>
      </c>
      <c r="M766" t="str">
        <f>IF(Orders[[#This Row],[Shipping Status]]="Delivered",TEXT(F766,"mmm"),"")</f>
        <v>Apr</v>
      </c>
      <c r="N766" t="str">
        <f>IF(Orders[[#This Row],[Shipping Status]]="Delivered",TEXT(F766,"ddd"),"")</f>
        <v>Fri</v>
      </c>
      <c r="O766" s="8">
        <f>IF(Orders[[#This Row],[Shipping Status]]="Delivered",DATEDIF(D766,F766,"d"),"")</f>
        <v>8</v>
      </c>
      <c r="P766" s="8">
        <f t="shared" si="47"/>
        <v>14</v>
      </c>
      <c r="Q766" s="8">
        <f>IF(Orders[[#This Row],[Shipping Status]]="Delivered",P766-O766,"")</f>
        <v>6</v>
      </c>
      <c r="R766" t="str" cm="1">
        <f t="array" ref="R766">_xlfn.XLOOKUP(Orders[[#This Row],[employeeID]],Employees[[#All],[employeeID]],Employees[[#All],[employeeName]],,0)</f>
        <v>Nancy Davolio</v>
      </c>
      <c r="S766" t="str" cm="1">
        <f t="array" ref="S766">_xlfn.XLOOKUP(Orders[[#This Row],[customerID]],Customers[[#All],[customerID]],Customers[[#All],[companyName]],,0)</f>
        <v>Frankenversand</v>
      </c>
      <c r="T766" t="str" cm="1">
        <f t="array" ref="T766">_xlfn.XLOOKUP(Orders[[#This Row],[shipperID]],Shippers[[#All],[shipperID]],Shippers[[#All],[companyName]],,0)</f>
        <v>Federal Shipping</v>
      </c>
      <c r="U766" t="str">
        <f>IF(ISBLANK(Orders[[#This Row],[shippedDate]]),"Pending","Delivered")</f>
        <v>Delivered</v>
      </c>
    </row>
    <row r="767" spans="1:21" x14ac:dyDescent="0.25">
      <c r="A767">
        <v>11013</v>
      </c>
      <c r="B767" t="s">
        <v>35</v>
      </c>
      <c r="C767">
        <v>2</v>
      </c>
      <c r="D767" s="1">
        <v>42103</v>
      </c>
      <c r="E767" s="1">
        <v>42131</v>
      </c>
      <c r="F767" s="1">
        <v>42104</v>
      </c>
      <c r="G767">
        <v>1</v>
      </c>
      <c r="H767">
        <v>32.99</v>
      </c>
      <c r="I767">
        <f>SUMIFS(order_details!$G$1:$G$2156,order_details!$A$1:$A$2156,orders!A767)</f>
        <v>361</v>
      </c>
      <c r="J767">
        <f t="shared" si="44"/>
        <v>393.99</v>
      </c>
      <c r="K767" t="str">
        <f t="shared" si="45"/>
        <v>Apr</v>
      </c>
      <c r="L767" t="str">
        <f t="shared" si="46"/>
        <v>Thu</v>
      </c>
      <c r="M767" t="str">
        <f>IF(Orders[[#This Row],[Shipping Status]]="Delivered",TEXT(F767,"mmm"),"")</f>
        <v>Apr</v>
      </c>
      <c r="N767" t="str">
        <f>IF(Orders[[#This Row],[Shipping Status]]="Delivered",TEXT(F767,"ddd"),"")</f>
        <v>Fri</v>
      </c>
      <c r="O767" s="8">
        <f>IF(Orders[[#This Row],[Shipping Status]]="Delivered",DATEDIF(D767,F767,"d"),"")</f>
        <v>1</v>
      </c>
      <c r="P767" s="8">
        <f t="shared" si="47"/>
        <v>28</v>
      </c>
      <c r="Q767" s="8">
        <f>IF(Orders[[#This Row],[Shipping Status]]="Delivered",P767-O767,"")</f>
        <v>27</v>
      </c>
      <c r="R767" t="str" cm="1">
        <f t="array" ref="R767">_xlfn.XLOOKUP(Orders[[#This Row],[employeeID]],Employees[[#All],[employeeID]],Employees[[#All],[employeeName]],,0)</f>
        <v>Andrew Fuller</v>
      </c>
      <c r="S767" t="str" cm="1">
        <f t="array" ref="S767">_xlfn.XLOOKUP(Orders[[#This Row],[customerID]],Customers[[#All],[customerID]],Customers[[#All],[companyName]],,0)</f>
        <v>Romero y tomillo</v>
      </c>
      <c r="T767" t="str" cm="1">
        <f t="array" ref="T767">_xlfn.XLOOKUP(Orders[[#This Row],[shipperID]],Shippers[[#All],[shipperID]],Shippers[[#All],[companyName]],,0)</f>
        <v>Speedy Express</v>
      </c>
      <c r="U767" t="str">
        <f>IF(ISBLANK(Orders[[#This Row],[shippedDate]]),"Pending","Delivered")</f>
        <v>Delivered</v>
      </c>
    </row>
    <row r="768" spans="1:21" x14ac:dyDescent="0.25">
      <c r="A768">
        <v>11014</v>
      </c>
      <c r="B768" t="s">
        <v>75</v>
      </c>
      <c r="C768">
        <v>2</v>
      </c>
      <c r="D768" s="1">
        <v>42104</v>
      </c>
      <c r="E768" s="1">
        <v>42132</v>
      </c>
      <c r="F768" s="1">
        <v>42109</v>
      </c>
      <c r="G768">
        <v>3</v>
      </c>
      <c r="H768">
        <v>23.6</v>
      </c>
      <c r="I768">
        <f>SUMIFS(order_details!$G$1:$G$2156,order_details!$A$1:$A$2156,orders!A768)</f>
        <v>243.18</v>
      </c>
      <c r="J768">
        <f t="shared" si="44"/>
        <v>266.78000000000003</v>
      </c>
      <c r="K768" t="str">
        <f t="shared" si="45"/>
        <v>Apr</v>
      </c>
      <c r="L768" t="str">
        <f t="shared" si="46"/>
        <v>Fri</v>
      </c>
      <c r="M768" t="str">
        <f>IF(Orders[[#This Row],[Shipping Status]]="Delivered",TEXT(F768,"mmm"),"")</f>
        <v>Apr</v>
      </c>
      <c r="N768" t="str">
        <f>IF(Orders[[#This Row],[Shipping Status]]="Delivered",TEXT(F768,"ddd"),"")</f>
        <v>Wed</v>
      </c>
      <c r="O768" s="8">
        <f>IF(Orders[[#This Row],[Shipping Status]]="Delivered",DATEDIF(D768,F768,"d"),"")</f>
        <v>5</v>
      </c>
      <c r="P768" s="8">
        <f t="shared" si="47"/>
        <v>28</v>
      </c>
      <c r="Q768" s="8">
        <f>IF(Orders[[#This Row],[Shipping Status]]="Delivered",P768-O768,"")</f>
        <v>23</v>
      </c>
      <c r="R768" t="str" cm="1">
        <f t="array" ref="R768">_xlfn.XLOOKUP(Orders[[#This Row],[employeeID]],Employees[[#All],[employeeID]],Employees[[#All],[employeeName]],,0)</f>
        <v>Andrew Fuller</v>
      </c>
      <c r="S768" t="str" cm="1">
        <f t="array" ref="S768">_xlfn.XLOOKUP(Orders[[#This Row],[customerID]],Customers[[#All],[customerID]],Customers[[#All],[companyName]],,0)</f>
        <v>LINO-Delicateses</v>
      </c>
      <c r="T768" t="str" cm="1">
        <f t="array" ref="T768">_xlfn.XLOOKUP(Orders[[#This Row],[shipperID]],Shippers[[#All],[shipperID]],Shippers[[#All],[companyName]],,0)</f>
        <v>Federal Shipping</v>
      </c>
      <c r="U768" t="str">
        <f>IF(ISBLANK(Orders[[#This Row],[shippedDate]]),"Pending","Delivered")</f>
        <v>Delivered</v>
      </c>
    </row>
    <row r="769" spans="1:21" x14ac:dyDescent="0.25">
      <c r="A769">
        <v>11015</v>
      </c>
      <c r="B769" t="s">
        <v>73</v>
      </c>
      <c r="C769">
        <v>2</v>
      </c>
      <c r="D769" s="1">
        <v>42104</v>
      </c>
      <c r="E769" s="1">
        <v>42118</v>
      </c>
      <c r="F769" s="1">
        <v>42114</v>
      </c>
      <c r="G769">
        <v>2</v>
      </c>
      <c r="H769">
        <v>4.62</v>
      </c>
      <c r="I769">
        <f>SUMIFS(order_details!$G$1:$G$2156,order_details!$A$1:$A$2156,orders!A769)</f>
        <v>622.35</v>
      </c>
      <c r="J769">
        <f t="shared" si="44"/>
        <v>626.97</v>
      </c>
      <c r="K769" t="str">
        <f t="shared" si="45"/>
        <v>Apr</v>
      </c>
      <c r="L769" t="str">
        <f t="shared" si="46"/>
        <v>Fri</v>
      </c>
      <c r="M769" t="str">
        <f>IF(Orders[[#This Row],[Shipping Status]]="Delivered",TEXT(F769,"mmm"),"")</f>
        <v>Apr</v>
      </c>
      <c r="N769" t="str">
        <f>IF(Orders[[#This Row],[Shipping Status]]="Delivered",TEXT(F769,"ddd"),"")</f>
        <v>Mon</v>
      </c>
      <c r="O769" s="8">
        <f>IF(Orders[[#This Row],[Shipping Status]]="Delivered",DATEDIF(D769,F769,"d"),"")</f>
        <v>10</v>
      </c>
      <c r="P769" s="8">
        <f t="shared" si="47"/>
        <v>14</v>
      </c>
      <c r="Q769" s="8">
        <f>IF(Orders[[#This Row],[Shipping Status]]="Delivered",P769-O769,"")</f>
        <v>4</v>
      </c>
      <c r="R769" t="str" cm="1">
        <f t="array" ref="R769">_xlfn.XLOOKUP(Orders[[#This Row],[employeeID]],Employees[[#All],[employeeID]],Employees[[#All],[employeeName]],,0)</f>
        <v>Andrew Fuller</v>
      </c>
      <c r="S769" t="str" cm="1">
        <f t="array" ref="S769">_xlfn.XLOOKUP(Orders[[#This Row],[customerID]],Customers[[#All],[customerID]],Customers[[#All],[companyName]],,0)</f>
        <v>Santé Gourmet</v>
      </c>
      <c r="T769" t="str" cm="1">
        <f t="array" ref="T769">_xlfn.XLOOKUP(Orders[[#This Row],[shipperID]],Shippers[[#All],[shipperID]],Shippers[[#All],[companyName]],,0)</f>
        <v>United Package</v>
      </c>
      <c r="U769" t="str">
        <f>IF(ISBLANK(Orders[[#This Row],[shippedDate]]),"Pending","Delivered")</f>
        <v>Delivered</v>
      </c>
    </row>
    <row r="770" spans="1:21" x14ac:dyDescent="0.25">
      <c r="A770">
        <v>11016</v>
      </c>
      <c r="B770" t="s">
        <v>63</v>
      </c>
      <c r="C770">
        <v>9</v>
      </c>
      <c r="D770" s="1">
        <v>42104</v>
      </c>
      <c r="E770" s="1">
        <v>42132</v>
      </c>
      <c r="F770" s="1">
        <v>42107</v>
      </c>
      <c r="G770">
        <v>2</v>
      </c>
      <c r="H770">
        <v>33.799999999999997</v>
      </c>
      <c r="I770">
        <f>SUMIFS(order_details!$G$1:$G$2156,order_details!$A$1:$A$2156,orders!A770)</f>
        <v>491.5</v>
      </c>
      <c r="J770">
        <f t="shared" si="44"/>
        <v>525.29999999999995</v>
      </c>
      <c r="K770" t="str">
        <f t="shared" si="45"/>
        <v>Apr</v>
      </c>
      <c r="L770" t="str">
        <f t="shared" si="46"/>
        <v>Fri</v>
      </c>
      <c r="M770" t="str">
        <f>IF(Orders[[#This Row],[Shipping Status]]="Delivered",TEXT(F770,"mmm"),"")</f>
        <v>Apr</v>
      </c>
      <c r="N770" t="str">
        <f>IF(Orders[[#This Row],[Shipping Status]]="Delivered",TEXT(F770,"ddd"),"")</f>
        <v>Mon</v>
      </c>
      <c r="O770" s="8">
        <f>IF(Orders[[#This Row],[Shipping Status]]="Delivered",DATEDIF(D770,F770,"d"),"")</f>
        <v>3</v>
      </c>
      <c r="P770" s="8">
        <f t="shared" si="47"/>
        <v>28</v>
      </c>
      <c r="Q770" s="8">
        <f>IF(Orders[[#This Row],[Shipping Status]]="Delivered",P770-O770,"")</f>
        <v>25</v>
      </c>
      <c r="R770" t="str" cm="1">
        <f t="array" ref="R770">_xlfn.XLOOKUP(Orders[[#This Row],[employeeID]],Employees[[#All],[employeeID]],Employees[[#All],[employeeName]],,0)</f>
        <v>Anne Dodsworth</v>
      </c>
      <c r="S770" t="str" cm="1">
        <f t="array" ref="S770">_xlfn.XLOOKUP(Orders[[#This Row],[customerID]],Customers[[#All],[customerID]],Customers[[#All],[companyName]],,0)</f>
        <v>Around the Horn</v>
      </c>
      <c r="T770" t="str" cm="1">
        <f t="array" ref="T770">_xlfn.XLOOKUP(Orders[[#This Row],[shipperID]],Shippers[[#All],[shipperID]],Shippers[[#All],[companyName]],,0)</f>
        <v>United Package</v>
      </c>
      <c r="U770" t="str">
        <f>IF(ISBLANK(Orders[[#This Row],[shippedDate]]),"Pending","Delivered")</f>
        <v>Delivered</v>
      </c>
    </row>
    <row r="771" spans="1:21" x14ac:dyDescent="0.25">
      <c r="A771">
        <v>11017</v>
      </c>
      <c r="B771" t="s">
        <v>17</v>
      </c>
      <c r="C771">
        <v>9</v>
      </c>
      <c r="D771" s="1">
        <v>42107</v>
      </c>
      <c r="E771" s="1">
        <v>42135</v>
      </c>
      <c r="F771" s="1">
        <v>42114</v>
      </c>
      <c r="G771">
        <v>2</v>
      </c>
      <c r="H771">
        <v>754.26</v>
      </c>
      <c r="I771">
        <f>SUMIFS(order_details!$G$1:$G$2156,order_details!$A$1:$A$2156,orders!A771)</f>
        <v>6750</v>
      </c>
      <c r="J771">
        <f t="shared" ref="J771:J831" si="48">I771+H771</f>
        <v>7504.26</v>
      </c>
      <c r="K771" t="str">
        <f t="shared" ref="K771:K831" si="49">TEXT(D771,"mmm")</f>
        <v>Apr</v>
      </c>
      <c r="L771" t="str">
        <f t="shared" ref="L771:L831" si="50">TEXT(D771,"ddd")</f>
        <v>Mon</v>
      </c>
      <c r="M771" t="str">
        <f>IF(Orders[[#This Row],[Shipping Status]]="Delivered",TEXT(F771,"mmm"),"")</f>
        <v>Apr</v>
      </c>
      <c r="N771" t="str">
        <f>IF(Orders[[#This Row],[Shipping Status]]="Delivered",TEXT(F771,"ddd"),"")</f>
        <v>Mon</v>
      </c>
      <c r="O771" s="8">
        <f>IF(Orders[[#This Row],[Shipping Status]]="Delivered",DATEDIF(D771,F771,"d"),"")</f>
        <v>7</v>
      </c>
      <c r="P771" s="8">
        <f t="shared" ref="P771:P831" si="51">DATEDIF(D771,E771,"d")</f>
        <v>28</v>
      </c>
      <c r="Q771" s="8">
        <f>IF(Orders[[#This Row],[Shipping Status]]="Delivered",P771-O771,"")</f>
        <v>21</v>
      </c>
      <c r="R771" t="str" cm="1">
        <f t="array" ref="R771">_xlfn.XLOOKUP(Orders[[#This Row],[employeeID]],Employees[[#All],[employeeID]],Employees[[#All],[employeeName]],,0)</f>
        <v>Anne Dodsworth</v>
      </c>
      <c r="S771" t="str" cm="1">
        <f t="array" ref="S771">_xlfn.XLOOKUP(Orders[[#This Row],[customerID]],Customers[[#All],[customerID]],Customers[[#All],[companyName]],,0)</f>
        <v>Ernst Handel</v>
      </c>
      <c r="T771" t="str" cm="1">
        <f t="array" ref="T771">_xlfn.XLOOKUP(Orders[[#This Row],[shipperID]],Shippers[[#All],[shipperID]],Shippers[[#All],[companyName]],,0)</f>
        <v>United Package</v>
      </c>
      <c r="U771" t="str">
        <f>IF(ISBLANK(Orders[[#This Row],[shippedDate]]),"Pending","Delivered")</f>
        <v>Delivered</v>
      </c>
    </row>
    <row r="772" spans="1:21" x14ac:dyDescent="0.25">
      <c r="A772">
        <v>11018</v>
      </c>
      <c r="B772" t="s">
        <v>46</v>
      </c>
      <c r="C772">
        <v>4</v>
      </c>
      <c r="D772" s="1">
        <v>42107</v>
      </c>
      <c r="E772" s="1">
        <v>42135</v>
      </c>
      <c r="F772" s="1">
        <v>42110</v>
      </c>
      <c r="G772">
        <v>2</v>
      </c>
      <c r="H772">
        <v>11.65</v>
      </c>
      <c r="I772">
        <f>SUMIFS(order_details!$G$1:$G$2156,order_details!$A$1:$A$2156,orders!A772)</f>
        <v>1575</v>
      </c>
      <c r="J772">
        <f t="shared" si="48"/>
        <v>1586.65</v>
      </c>
      <c r="K772" t="str">
        <f t="shared" si="49"/>
        <v>Apr</v>
      </c>
      <c r="L772" t="str">
        <f t="shared" si="50"/>
        <v>Mon</v>
      </c>
      <c r="M772" t="str">
        <f>IF(Orders[[#This Row],[Shipping Status]]="Delivered",TEXT(F772,"mmm"),"")</f>
        <v>Apr</v>
      </c>
      <c r="N772" t="str">
        <f>IF(Orders[[#This Row],[Shipping Status]]="Delivered",TEXT(F772,"ddd"),"")</f>
        <v>Thu</v>
      </c>
      <c r="O772" s="8">
        <f>IF(Orders[[#This Row],[Shipping Status]]="Delivered",DATEDIF(D772,F772,"d"),"")</f>
        <v>3</v>
      </c>
      <c r="P772" s="8">
        <f t="shared" si="51"/>
        <v>28</v>
      </c>
      <c r="Q772" s="8">
        <f>IF(Orders[[#This Row],[Shipping Status]]="Delivered",P772-O772,"")</f>
        <v>25</v>
      </c>
      <c r="R772" t="str" cm="1">
        <f t="array" ref="R772">_xlfn.XLOOKUP(Orders[[#This Row],[employeeID]],Employees[[#All],[employeeID]],Employees[[#All],[employeeName]],,0)</f>
        <v>Margaret Peacock</v>
      </c>
      <c r="S772" t="str" cm="1">
        <f t="array" ref="S772">_xlfn.XLOOKUP(Orders[[#This Row],[customerID]],Customers[[#All],[customerID]],Customers[[#All],[companyName]],,0)</f>
        <v>Lonesome Pine Restaurant</v>
      </c>
      <c r="T772" t="str" cm="1">
        <f t="array" ref="T772">_xlfn.XLOOKUP(Orders[[#This Row],[shipperID]],Shippers[[#All],[shipperID]],Shippers[[#All],[companyName]],,0)</f>
        <v>United Package</v>
      </c>
      <c r="U772" t="str">
        <f>IF(ISBLANK(Orders[[#This Row],[shippedDate]]),"Pending","Delivered")</f>
        <v>Delivered</v>
      </c>
    </row>
    <row r="773" spans="1:21" x14ac:dyDescent="0.25">
      <c r="A773">
        <v>11019</v>
      </c>
      <c r="B773" t="s">
        <v>81</v>
      </c>
      <c r="C773">
        <v>6</v>
      </c>
      <c r="D773" s="1">
        <v>42107</v>
      </c>
      <c r="E773" s="1">
        <v>42135</v>
      </c>
      <c r="G773">
        <v>3</v>
      </c>
      <c r="H773">
        <v>3.17</v>
      </c>
      <c r="I773">
        <f>SUMIFS(order_details!$G$1:$G$2156,order_details!$A$1:$A$2156,orders!A773)</f>
        <v>76</v>
      </c>
      <c r="J773">
        <f t="shared" si="48"/>
        <v>79.17</v>
      </c>
      <c r="K773" t="str">
        <f t="shared" si="49"/>
        <v>Apr</v>
      </c>
      <c r="L773" t="str">
        <f t="shared" si="50"/>
        <v>Mon</v>
      </c>
      <c r="M773" t="str">
        <f>IF(Orders[[#This Row],[Shipping Status]]="Delivered",TEXT(F773,"mmm"),"")</f>
        <v/>
      </c>
      <c r="N773" t="str">
        <f>IF(Orders[[#This Row],[Shipping Status]]="Delivered",TEXT(F773,"ddd"),"")</f>
        <v/>
      </c>
      <c r="O773" s="8" t="str">
        <f>IF(Orders[[#This Row],[Shipping Status]]="Delivered",DATEDIF(D773,F773,"d"),"")</f>
        <v/>
      </c>
      <c r="P773" s="8">
        <f t="shared" si="51"/>
        <v>28</v>
      </c>
      <c r="Q773" s="8" t="str">
        <f>IF(Orders[[#This Row],[Shipping Status]]="Delivered",P773-O773,"")</f>
        <v/>
      </c>
      <c r="R773" t="str" cm="1">
        <f t="array" ref="R773">_xlfn.XLOOKUP(Orders[[#This Row],[employeeID]],Employees[[#All],[employeeID]],Employees[[#All],[employeeName]],,0)</f>
        <v>Michael Suyama</v>
      </c>
      <c r="S773" t="str" cm="1">
        <f t="array" ref="S773">_xlfn.XLOOKUP(Orders[[#This Row],[customerID]],Customers[[#All],[customerID]],Customers[[#All],[companyName]],,0)</f>
        <v>Rancho grande</v>
      </c>
      <c r="T773" t="str" cm="1">
        <f t="array" ref="T773">_xlfn.XLOOKUP(Orders[[#This Row],[shipperID]],Shippers[[#All],[shipperID]],Shippers[[#All],[companyName]],,0)</f>
        <v>Federal Shipping</v>
      </c>
      <c r="U773" t="str">
        <f>IF(ISBLANK(Orders[[#This Row],[shippedDate]]),"Pending","Delivered")</f>
        <v>Pending</v>
      </c>
    </row>
    <row r="774" spans="1:21" x14ac:dyDescent="0.25">
      <c r="A774">
        <v>11020</v>
      </c>
      <c r="B774" t="s">
        <v>19</v>
      </c>
      <c r="C774">
        <v>2</v>
      </c>
      <c r="D774" s="1">
        <v>42108</v>
      </c>
      <c r="E774" s="1">
        <v>42136</v>
      </c>
      <c r="F774" s="1">
        <v>42110</v>
      </c>
      <c r="G774">
        <v>2</v>
      </c>
      <c r="H774">
        <v>43.3</v>
      </c>
      <c r="I774">
        <f>SUMIFS(order_details!$G$1:$G$2156,order_details!$A$1:$A$2156,orders!A774)</f>
        <v>632.4</v>
      </c>
      <c r="J774">
        <f t="shared" si="48"/>
        <v>675.69999999999993</v>
      </c>
      <c r="K774" t="str">
        <f t="shared" si="49"/>
        <v>Apr</v>
      </c>
      <c r="L774" t="str">
        <f t="shared" si="50"/>
        <v>Tue</v>
      </c>
      <c r="M774" t="str">
        <f>IF(Orders[[#This Row],[Shipping Status]]="Delivered",TEXT(F774,"mmm"),"")</f>
        <v>Apr</v>
      </c>
      <c r="N774" t="str">
        <f>IF(Orders[[#This Row],[Shipping Status]]="Delivered",TEXT(F774,"ddd"),"")</f>
        <v>Thu</v>
      </c>
      <c r="O774" s="8">
        <f>IF(Orders[[#This Row],[Shipping Status]]="Delivered",DATEDIF(D774,F774,"d"),"")</f>
        <v>2</v>
      </c>
      <c r="P774" s="8">
        <f t="shared" si="51"/>
        <v>28</v>
      </c>
      <c r="Q774" s="8">
        <f>IF(Orders[[#This Row],[Shipping Status]]="Delivered",P774-O774,"")</f>
        <v>26</v>
      </c>
      <c r="R774" t="str" cm="1">
        <f t="array" ref="R774">_xlfn.XLOOKUP(Orders[[#This Row],[employeeID]],Employees[[#All],[employeeID]],Employees[[#All],[employeeName]],,0)</f>
        <v>Andrew Fuller</v>
      </c>
      <c r="S774" t="str" cm="1">
        <f t="array" ref="S774">_xlfn.XLOOKUP(Orders[[#This Row],[customerID]],Customers[[#All],[customerID]],Customers[[#All],[companyName]],,0)</f>
        <v>Ottilies Käseladen</v>
      </c>
      <c r="T774" t="str" cm="1">
        <f t="array" ref="T774">_xlfn.XLOOKUP(Orders[[#This Row],[shipperID]],Shippers[[#All],[shipperID]],Shippers[[#All],[companyName]],,0)</f>
        <v>United Package</v>
      </c>
      <c r="U774" t="str">
        <f>IF(ISBLANK(Orders[[#This Row],[shippedDate]]),"Pending","Delivered")</f>
        <v>Delivered</v>
      </c>
    </row>
    <row r="775" spans="1:21" x14ac:dyDescent="0.25">
      <c r="A775">
        <v>11021</v>
      </c>
      <c r="B775" t="s">
        <v>29</v>
      </c>
      <c r="C775">
        <v>3</v>
      </c>
      <c r="D775" s="1">
        <v>42108</v>
      </c>
      <c r="E775" s="1">
        <v>42136</v>
      </c>
      <c r="F775" s="1">
        <v>42115</v>
      </c>
      <c r="G775">
        <v>1</v>
      </c>
      <c r="H775">
        <v>297.18</v>
      </c>
      <c r="I775">
        <f>SUMIFS(order_details!$G$1:$G$2156,order_details!$A$1:$A$2156,orders!A775)</f>
        <v>6306.24</v>
      </c>
      <c r="J775">
        <f t="shared" si="48"/>
        <v>6603.42</v>
      </c>
      <c r="K775" t="str">
        <f t="shared" si="49"/>
        <v>Apr</v>
      </c>
      <c r="L775" t="str">
        <f t="shared" si="50"/>
        <v>Tue</v>
      </c>
      <c r="M775" t="str">
        <f>IF(Orders[[#This Row],[Shipping Status]]="Delivered",TEXT(F775,"mmm"),"")</f>
        <v>Apr</v>
      </c>
      <c r="N775" t="str">
        <f>IF(Orders[[#This Row],[Shipping Status]]="Delivered",TEXT(F775,"ddd"),"")</f>
        <v>Tue</v>
      </c>
      <c r="O775" s="8">
        <f>IF(Orders[[#This Row],[Shipping Status]]="Delivered",DATEDIF(D775,F775,"d"),"")</f>
        <v>7</v>
      </c>
      <c r="P775" s="8">
        <f t="shared" si="51"/>
        <v>28</v>
      </c>
      <c r="Q775" s="8">
        <f>IF(Orders[[#This Row],[Shipping Status]]="Delivered",P775-O775,"")</f>
        <v>21</v>
      </c>
      <c r="R775" t="str" cm="1">
        <f t="array" ref="R775">_xlfn.XLOOKUP(Orders[[#This Row],[employeeID]],Employees[[#All],[employeeID]],Employees[[#All],[employeeName]],,0)</f>
        <v>Janet Leverling</v>
      </c>
      <c r="S775" t="str" cm="1">
        <f t="array" ref="S775">_xlfn.XLOOKUP(Orders[[#This Row],[customerID]],Customers[[#All],[customerID]],Customers[[#All],[companyName]],,0)</f>
        <v>QUICK-Stop</v>
      </c>
      <c r="T775" t="str" cm="1">
        <f t="array" ref="T775">_xlfn.XLOOKUP(Orders[[#This Row],[shipperID]],Shippers[[#All],[shipperID]],Shippers[[#All],[companyName]],,0)</f>
        <v>Speedy Express</v>
      </c>
      <c r="U775" t="str">
        <f>IF(ISBLANK(Orders[[#This Row],[shippedDate]]),"Pending","Delivered")</f>
        <v>Delivered</v>
      </c>
    </row>
    <row r="776" spans="1:21" x14ac:dyDescent="0.25">
      <c r="A776">
        <v>11022</v>
      </c>
      <c r="B776" t="s">
        <v>10</v>
      </c>
      <c r="C776">
        <v>9</v>
      </c>
      <c r="D776" s="1">
        <v>42108</v>
      </c>
      <c r="E776" s="1">
        <v>42136</v>
      </c>
      <c r="F776" s="1">
        <v>42128</v>
      </c>
      <c r="G776">
        <v>2</v>
      </c>
      <c r="H776">
        <v>6.27</v>
      </c>
      <c r="I776">
        <f>SUMIFS(order_details!$G$1:$G$2156,order_details!$A$1:$A$2156,orders!A776)</f>
        <v>1402</v>
      </c>
      <c r="J776">
        <f t="shared" si="48"/>
        <v>1408.27</v>
      </c>
      <c r="K776" t="str">
        <f t="shared" si="49"/>
        <v>Apr</v>
      </c>
      <c r="L776" t="str">
        <f t="shared" si="50"/>
        <v>Tue</v>
      </c>
      <c r="M776" t="str">
        <f>IF(Orders[[#This Row],[Shipping Status]]="Delivered",TEXT(F776,"mmm"),"")</f>
        <v>May</v>
      </c>
      <c r="N776" t="str">
        <f>IF(Orders[[#This Row],[Shipping Status]]="Delivered",TEXT(F776,"ddd"),"")</f>
        <v>Mon</v>
      </c>
      <c r="O776" s="8">
        <f>IF(Orders[[#This Row],[Shipping Status]]="Delivered",DATEDIF(D776,F776,"d"),"")</f>
        <v>20</v>
      </c>
      <c r="P776" s="8">
        <f t="shared" si="51"/>
        <v>28</v>
      </c>
      <c r="Q776" s="8">
        <f>IF(Orders[[#This Row],[Shipping Status]]="Delivered",P776-O776,"")</f>
        <v>8</v>
      </c>
      <c r="R776" t="str" cm="1">
        <f t="array" ref="R776">_xlfn.XLOOKUP(Orders[[#This Row],[employeeID]],Employees[[#All],[employeeID]],Employees[[#All],[employeeName]],,0)</f>
        <v>Anne Dodsworth</v>
      </c>
      <c r="S776" t="str" cm="1">
        <f t="array" ref="S776">_xlfn.XLOOKUP(Orders[[#This Row],[customerID]],Customers[[#All],[customerID]],Customers[[#All],[companyName]],,0)</f>
        <v>Hanari Carnes</v>
      </c>
      <c r="T776" t="str" cm="1">
        <f t="array" ref="T776">_xlfn.XLOOKUP(Orders[[#This Row],[shipperID]],Shippers[[#All],[shipperID]],Shippers[[#All],[companyName]],,0)</f>
        <v>United Package</v>
      </c>
      <c r="U776" t="str">
        <f>IF(ISBLANK(Orders[[#This Row],[shippedDate]]),"Pending","Delivered")</f>
        <v>Delivered</v>
      </c>
    </row>
    <row r="777" spans="1:21" x14ac:dyDescent="0.25">
      <c r="A777">
        <v>11023</v>
      </c>
      <c r="B777" t="s">
        <v>39</v>
      </c>
      <c r="C777">
        <v>1</v>
      </c>
      <c r="D777" s="1">
        <v>42108</v>
      </c>
      <c r="E777" s="1">
        <v>42122</v>
      </c>
      <c r="F777" s="1">
        <v>42118</v>
      </c>
      <c r="G777">
        <v>2</v>
      </c>
      <c r="H777">
        <v>123.83</v>
      </c>
      <c r="I777">
        <f>SUMIFS(order_details!$G$1:$G$2156,order_details!$A$1:$A$2156,orders!A777)</f>
        <v>1500</v>
      </c>
      <c r="J777">
        <f t="shared" si="48"/>
        <v>1623.83</v>
      </c>
      <c r="K777" t="str">
        <f t="shared" si="49"/>
        <v>Apr</v>
      </c>
      <c r="L777" t="str">
        <f t="shared" si="50"/>
        <v>Tue</v>
      </c>
      <c r="M777" t="str">
        <f>IF(Orders[[#This Row],[Shipping Status]]="Delivered",TEXT(F777,"mmm"),"")</f>
        <v>Apr</v>
      </c>
      <c r="N777" t="str">
        <f>IF(Orders[[#This Row],[Shipping Status]]="Delivered",TEXT(F777,"ddd"),"")</f>
        <v>Fri</v>
      </c>
      <c r="O777" s="8">
        <f>IF(Orders[[#This Row],[Shipping Status]]="Delivered",DATEDIF(D777,F777,"d"),"")</f>
        <v>10</v>
      </c>
      <c r="P777" s="8">
        <f t="shared" si="51"/>
        <v>14</v>
      </c>
      <c r="Q777" s="8">
        <f>IF(Orders[[#This Row],[Shipping Status]]="Delivered",P777-O777,"")</f>
        <v>4</v>
      </c>
      <c r="R777" t="str" cm="1">
        <f t="array" ref="R777">_xlfn.XLOOKUP(Orders[[#This Row],[employeeID]],Employees[[#All],[employeeID]],Employees[[#All],[employeeName]],,0)</f>
        <v>Nancy Davolio</v>
      </c>
      <c r="S777" t="str" cm="1">
        <f t="array" ref="S777">_xlfn.XLOOKUP(Orders[[#This Row],[customerID]],Customers[[#All],[customerID]],Customers[[#All],[companyName]],,0)</f>
        <v>B's Beverages</v>
      </c>
      <c r="T777" t="str" cm="1">
        <f t="array" ref="T777">_xlfn.XLOOKUP(Orders[[#This Row],[shipperID]],Shippers[[#All],[shipperID]],Shippers[[#All],[companyName]],,0)</f>
        <v>United Package</v>
      </c>
      <c r="U777" t="str">
        <f>IF(ISBLANK(Orders[[#This Row],[shippedDate]]),"Pending","Delivered")</f>
        <v>Delivered</v>
      </c>
    </row>
    <row r="778" spans="1:21" x14ac:dyDescent="0.25">
      <c r="A778">
        <v>11024</v>
      </c>
      <c r="B778" t="s">
        <v>66</v>
      </c>
      <c r="C778">
        <v>4</v>
      </c>
      <c r="D778" s="1">
        <v>42109</v>
      </c>
      <c r="E778" s="1">
        <v>42137</v>
      </c>
      <c r="F778" s="1">
        <v>42114</v>
      </c>
      <c r="G778">
        <v>1</v>
      </c>
      <c r="H778">
        <v>74.36</v>
      </c>
      <c r="I778">
        <f>SUMIFS(order_details!$G$1:$G$2156,order_details!$A$1:$A$2156,orders!A778)</f>
        <v>1966.81</v>
      </c>
      <c r="J778">
        <f t="shared" si="48"/>
        <v>2041.1699999999998</v>
      </c>
      <c r="K778" t="str">
        <f t="shared" si="49"/>
        <v>Apr</v>
      </c>
      <c r="L778" t="str">
        <f t="shared" si="50"/>
        <v>Wed</v>
      </c>
      <c r="M778" t="str">
        <f>IF(Orders[[#This Row],[Shipping Status]]="Delivered",TEXT(F778,"mmm"),"")</f>
        <v>Apr</v>
      </c>
      <c r="N778" t="str">
        <f>IF(Orders[[#This Row],[Shipping Status]]="Delivered",TEXT(F778,"ddd"),"")</f>
        <v>Mon</v>
      </c>
      <c r="O778" s="8">
        <f>IF(Orders[[#This Row],[Shipping Status]]="Delivered",DATEDIF(D778,F778,"d"),"")</f>
        <v>5</v>
      </c>
      <c r="P778" s="8">
        <f t="shared" si="51"/>
        <v>28</v>
      </c>
      <c r="Q778" s="8">
        <f>IF(Orders[[#This Row],[Shipping Status]]="Delivered",P778-O778,"")</f>
        <v>23</v>
      </c>
      <c r="R778" t="str" cm="1">
        <f t="array" ref="R778">_xlfn.XLOOKUP(Orders[[#This Row],[employeeID]],Employees[[#All],[employeeID]],Employees[[#All],[employeeName]],,0)</f>
        <v>Margaret Peacock</v>
      </c>
      <c r="S778" t="str" cm="1">
        <f t="array" ref="S778">_xlfn.XLOOKUP(Orders[[#This Row],[customerID]],Customers[[#All],[customerID]],Customers[[#All],[companyName]],,0)</f>
        <v>Eastern Connection</v>
      </c>
      <c r="T778" t="str" cm="1">
        <f t="array" ref="T778">_xlfn.XLOOKUP(Orders[[#This Row],[shipperID]],Shippers[[#All],[shipperID]],Shippers[[#All],[companyName]],,0)</f>
        <v>Speedy Express</v>
      </c>
      <c r="U778" t="str">
        <f>IF(ISBLANK(Orders[[#This Row],[shippedDate]]),"Pending","Delivered")</f>
        <v>Delivered</v>
      </c>
    </row>
    <row r="779" spans="1:21" x14ac:dyDescent="0.25">
      <c r="A779">
        <v>11025</v>
      </c>
      <c r="B779" t="s">
        <v>24</v>
      </c>
      <c r="C779">
        <v>6</v>
      </c>
      <c r="D779" s="1">
        <v>42109</v>
      </c>
      <c r="E779" s="1">
        <v>42137</v>
      </c>
      <c r="F779" s="1">
        <v>42118</v>
      </c>
      <c r="G779">
        <v>3</v>
      </c>
      <c r="H779">
        <v>29.17</v>
      </c>
      <c r="I779">
        <f>SUMIFS(order_details!$G$1:$G$2156,order_details!$A$1:$A$2156,orders!A779)</f>
        <v>270</v>
      </c>
      <c r="J779">
        <f t="shared" si="48"/>
        <v>299.17</v>
      </c>
      <c r="K779" t="str">
        <f t="shared" si="49"/>
        <v>Apr</v>
      </c>
      <c r="L779" t="str">
        <f t="shared" si="50"/>
        <v>Wed</v>
      </c>
      <c r="M779" t="str">
        <f>IF(Orders[[#This Row],[Shipping Status]]="Delivered",TEXT(F779,"mmm"),"")</f>
        <v>Apr</v>
      </c>
      <c r="N779" t="str">
        <f>IF(Orders[[#This Row],[Shipping Status]]="Delivered",TEXT(F779,"ddd"),"")</f>
        <v>Fri</v>
      </c>
      <c r="O779" s="8">
        <f>IF(Orders[[#This Row],[Shipping Status]]="Delivered",DATEDIF(D779,F779,"d"),"")</f>
        <v>9</v>
      </c>
      <c r="P779" s="8">
        <f t="shared" si="51"/>
        <v>28</v>
      </c>
      <c r="Q779" s="8">
        <f>IF(Orders[[#This Row],[Shipping Status]]="Delivered",P779-O779,"")</f>
        <v>19</v>
      </c>
      <c r="R779" t="str" cm="1">
        <f t="array" ref="R779">_xlfn.XLOOKUP(Orders[[#This Row],[employeeID]],Employees[[#All],[employeeID]],Employees[[#All],[employeeName]],,0)</f>
        <v>Michael Suyama</v>
      </c>
      <c r="S779" t="str" cm="1">
        <f t="array" ref="S779">_xlfn.XLOOKUP(Orders[[#This Row],[customerID]],Customers[[#All],[customerID]],Customers[[#All],[companyName]],,0)</f>
        <v>Wartian Herkku</v>
      </c>
      <c r="T779" t="str" cm="1">
        <f t="array" ref="T779">_xlfn.XLOOKUP(Orders[[#This Row],[shipperID]],Shippers[[#All],[shipperID]],Shippers[[#All],[companyName]],,0)</f>
        <v>Federal Shipping</v>
      </c>
      <c r="U779" t="str">
        <f>IF(ISBLANK(Orders[[#This Row],[shippedDate]]),"Pending","Delivered")</f>
        <v>Delivered</v>
      </c>
    </row>
    <row r="780" spans="1:21" x14ac:dyDescent="0.25">
      <c r="A780">
        <v>11026</v>
      </c>
      <c r="B780" t="s">
        <v>78</v>
      </c>
      <c r="C780">
        <v>4</v>
      </c>
      <c r="D780" s="1">
        <v>42109</v>
      </c>
      <c r="E780" s="1">
        <v>42137</v>
      </c>
      <c r="F780" s="1">
        <v>42122</v>
      </c>
      <c r="G780">
        <v>1</v>
      </c>
      <c r="H780">
        <v>47.09</v>
      </c>
      <c r="I780">
        <f>SUMIFS(order_details!$G$1:$G$2156,order_details!$A$1:$A$2156,orders!A780)</f>
        <v>1030</v>
      </c>
      <c r="J780">
        <f t="shared" si="48"/>
        <v>1077.0899999999999</v>
      </c>
      <c r="K780" t="str">
        <f t="shared" si="49"/>
        <v>Apr</v>
      </c>
      <c r="L780" t="str">
        <f t="shared" si="50"/>
        <v>Wed</v>
      </c>
      <c r="M780" t="str">
        <f>IF(Orders[[#This Row],[Shipping Status]]="Delivered",TEXT(F780,"mmm"),"")</f>
        <v>Apr</v>
      </c>
      <c r="N780" t="str">
        <f>IF(Orders[[#This Row],[Shipping Status]]="Delivered",TEXT(F780,"ddd"),"")</f>
        <v>Tue</v>
      </c>
      <c r="O780" s="8">
        <f>IF(Orders[[#This Row],[Shipping Status]]="Delivered",DATEDIF(D780,F780,"d"),"")</f>
        <v>13</v>
      </c>
      <c r="P780" s="8">
        <f t="shared" si="51"/>
        <v>28</v>
      </c>
      <c r="Q780" s="8">
        <f>IF(Orders[[#This Row],[Shipping Status]]="Delivered",P780-O780,"")</f>
        <v>15</v>
      </c>
      <c r="R780" t="str" cm="1">
        <f t="array" ref="R780">_xlfn.XLOOKUP(Orders[[#This Row],[employeeID]],Employees[[#All],[employeeID]],Employees[[#All],[employeeName]],,0)</f>
        <v>Margaret Peacock</v>
      </c>
      <c r="S780" t="str" cm="1">
        <f t="array" ref="S780">_xlfn.XLOOKUP(Orders[[#This Row],[customerID]],Customers[[#All],[customerID]],Customers[[#All],[companyName]],,0)</f>
        <v>Franchi S.p.A.</v>
      </c>
      <c r="T780" t="str" cm="1">
        <f t="array" ref="T780">_xlfn.XLOOKUP(Orders[[#This Row],[shipperID]],Shippers[[#All],[shipperID]],Shippers[[#All],[companyName]],,0)</f>
        <v>Speedy Express</v>
      </c>
      <c r="U780" t="str">
        <f>IF(ISBLANK(Orders[[#This Row],[shippedDate]]),"Pending","Delivered")</f>
        <v>Delivered</v>
      </c>
    </row>
    <row r="781" spans="1:21" x14ac:dyDescent="0.25">
      <c r="A781">
        <v>11027</v>
      </c>
      <c r="B781" t="s">
        <v>74</v>
      </c>
      <c r="C781">
        <v>1</v>
      </c>
      <c r="D781" s="1">
        <v>42110</v>
      </c>
      <c r="E781" s="1">
        <v>42138</v>
      </c>
      <c r="F781" s="1">
        <v>42114</v>
      </c>
      <c r="G781">
        <v>1</v>
      </c>
      <c r="H781">
        <v>52.52</v>
      </c>
      <c r="I781">
        <f>SUMIFS(order_details!$G$1:$G$2156,order_details!$A$1:$A$2156,orders!A781)</f>
        <v>877.72499999999991</v>
      </c>
      <c r="J781">
        <f t="shared" si="48"/>
        <v>930.24499999999989</v>
      </c>
      <c r="K781" t="str">
        <f t="shared" si="49"/>
        <v>Apr</v>
      </c>
      <c r="L781" t="str">
        <f t="shared" si="50"/>
        <v>Thu</v>
      </c>
      <c r="M781" t="str">
        <f>IF(Orders[[#This Row],[Shipping Status]]="Delivered",TEXT(F781,"mmm"),"")</f>
        <v>Apr</v>
      </c>
      <c r="N781" t="str">
        <f>IF(Orders[[#This Row],[Shipping Status]]="Delivered",TEXT(F781,"ddd"),"")</f>
        <v>Mon</v>
      </c>
      <c r="O781" s="8">
        <f>IF(Orders[[#This Row],[Shipping Status]]="Delivered",DATEDIF(D781,F781,"d"),"")</f>
        <v>4</v>
      </c>
      <c r="P781" s="8">
        <f t="shared" si="51"/>
        <v>28</v>
      </c>
      <c r="Q781" s="8">
        <f>IF(Orders[[#This Row],[Shipping Status]]="Delivered",P781-O781,"")</f>
        <v>24</v>
      </c>
      <c r="R781" t="str" cm="1">
        <f t="array" ref="R781">_xlfn.XLOOKUP(Orders[[#This Row],[employeeID]],Employees[[#All],[employeeID]],Employees[[#All],[employeeName]],,0)</f>
        <v>Nancy Davolio</v>
      </c>
      <c r="S781" t="str" cm="1">
        <f t="array" ref="S781">_xlfn.XLOOKUP(Orders[[#This Row],[customerID]],Customers[[#All],[customerID]],Customers[[#All],[companyName]],,0)</f>
        <v>Bottom-Dollar Markets</v>
      </c>
      <c r="T781" t="str" cm="1">
        <f t="array" ref="T781">_xlfn.XLOOKUP(Orders[[#This Row],[shipperID]],Shippers[[#All],[shipperID]],Shippers[[#All],[companyName]],,0)</f>
        <v>Speedy Express</v>
      </c>
      <c r="U781" t="str">
        <f>IF(ISBLANK(Orders[[#This Row],[shippedDate]]),"Pending","Delivered")</f>
        <v>Delivered</v>
      </c>
    </row>
    <row r="782" spans="1:21" x14ac:dyDescent="0.25">
      <c r="A782">
        <v>11028</v>
      </c>
      <c r="B782" t="s">
        <v>52</v>
      </c>
      <c r="C782">
        <v>2</v>
      </c>
      <c r="D782" s="1">
        <v>42110</v>
      </c>
      <c r="E782" s="1">
        <v>42138</v>
      </c>
      <c r="F782" s="1">
        <v>42116</v>
      </c>
      <c r="G782">
        <v>1</v>
      </c>
      <c r="H782">
        <v>29.59</v>
      </c>
      <c r="I782">
        <f>SUMIFS(order_details!$G$1:$G$2156,order_details!$A$1:$A$2156,orders!A782)</f>
        <v>2160</v>
      </c>
      <c r="J782">
        <f t="shared" si="48"/>
        <v>2189.59</v>
      </c>
      <c r="K782" t="str">
        <f t="shared" si="49"/>
        <v>Apr</v>
      </c>
      <c r="L782" t="str">
        <f t="shared" si="50"/>
        <v>Thu</v>
      </c>
      <c r="M782" t="str">
        <f>IF(Orders[[#This Row],[Shipping Status]]="Delivered",TEXT(F782,"mmm"),"")</f>
        <v>Apr</v>
      </c>
      <c r="N782" t="str">
        <f>IF(Orders[[#This Row],[Shipping Status]]="Delivered",TEXT(F782,"ddd"),"")</f>
        <v>Wed</v>
      </c>
      <c r="O782" s="8">
        <f>IF(Orders[[#This Row],[Shipping Status]]="Delivered",DATEDIF(D782,F782,"d"),"")</f>
        <v>6</v>
      </c>
      <c r="P782" s="8">
        <f t="shared" si="51"/>
        <v>28</v>
      </c>
      <c r="Q782" s="8">
        <f>IF(Orders[[#This Row],[Shipping Status]]="Delivered",P782-O782,"")</f>
        <v>22</v>
      </c>
      <c r="R782" t="str" cm="1">
        <f t="array" ref="R782">_xlfn.XLOOKUP(Orders[[#This Row],[employeeID]],Employees[[#All],[employeeID]],Employees[[#All],[employeeName]],,0)</f>
        <v>Andrew Fuller</v>
      </c>
      <c r="S782" t="str" cm="1">
        <f t="array" ref="S782">_xlfn.XLOOKUP(Orders[[#This Row],[customerID]],Customers[[#All],[customerID]],Customers[[#All],[companyName]],,0)</f>
        <v>Königlich Essen</v>
      </c>
      <c r="T782" t="str" cm="1">
        <f t="array" ref="T782">_xlfn.XLOOKUP(Orders[[#This Row],[shipperID]],Shippers[[#All],[shipperID]],Shippers[[#All],[companyName]],,0)</f>
        <v>Speedy Express</v>
      </c>
      <c r="U782" t="str">
        <f>IF(ISBLANK(Orders[[#This Row],[shippedDate]]),"Pending","Delivered")</f>
        <v>Delivered</v>
      </c>
    </row>
    <row r="783" spans="1:21" x14ac:dyDescent="0.25">
      <c r="A783">
        <v>11029</v>
      </c>
      <c r="B783" t="s">
        <v>13</v>
      </c>
      <c r="C783">
        <v>4</v>
      </c>
      <c r="D783" s="1">
        <v>42110</v>
      </c>
      <c r="E783" s="1">
        <v>42138</v>
      </c>
      <c r="F783" s="1">
        <v>42121</v>
      </c>
      <c r="G783">
        <v>1</v>
      </c>
      <c r="H783">
        <v>47.84</v>
      </c>
      <c r="I783">
        <f>SUMIFS(order_details!$G$1:$G$2156,order_details!$A$1:$A$2156,orders!A783)</f>
        <v>1286.8</v>
      </c>
      <c r="J783">
        <f t="shared" si="48"/>
        <v>1334.6399999999999</v>
      </c>
      <c r="K783" t="str">
        <f t="shared" si="49"/>
        <v>Apr</v>
      </c>
      <c r="L783" t="str">
        <f t="shared" si="50"/>
        <v>Thu</v>
      </c>
      <c r="M783" t="str">
        <f>IF(Orders[[#This Row],[Shipping Status]]="Delivered",TEXT(F783,"mmm"),"")</f>
        <v>Apr</v>
      </c>
      <c r="N783" t="str">
        <f>IF(Orders[[#This Row],[Shipping Status]]="Delivered",TEXT(F783,"ddd"),"")</f>
        <v>Mon</v>
      </c>
      <c r="O783" s="8">
        <f>IF(Orders[[#This Row],[Shipping Status]]="Delivered",DATEDIF(D783,F783,"d"),"")</f>
        <v>11</v>
      </c>
      <c r="P783" s="8">
        <f t="shared" si="51"/>
        <v>28</v>
      </c>
      <c r="Q783" s="8">
        <f>IF(Orders[[#This Row],[Shipping Status]]="Delivered",P783-O783,"")</f>
        <v>17</v>
      </c>
      <c r="R783" t="str" cm="1">
        <f t="array" ref="R783">_xlfn.XLOOKUP(Orders[[#This Row],[employeeID]],Employees[[#All],[employeeID]],Employees[[#All],[employeeName]],,0)</f>
        <v>Margaret Peacock</v>
      </c>
      <c r="S783" t="str" cm="1">
        <f t="array" ref="S783">_xlfn.XLOOKUP(Orders[[#This Row],[customerID]],Customers[[#All],[customerID]],Customers[[#All],[companyName]],,0)</f>
        <v>Chop-suey Chinese</v>
      </c>
      <c r="T783" t="str" cm="1">
        <f t="array" ref="T783">_xlfn.XLOOKUP(Orders[[#This Row],[shipperID]],Shippers[[#All],[shipperID]],Shippers[[#All],[companyName]],,0)</f>
        <v>Speedy Express</v>
      </c>
      <c r="U783" t="str">
        <f>IF(ISBLANK(Orders[[#This Row],[shippedDate]]),"Pending","Delivered")</f>
        <v>Delivered</v>
      </c>
    </row>
    <row r="784" spans="1:21" x14ac:dyDescent="0.25">
      <c r="A784">
        <v>11030</v>
      </c>
      <c r="B784" t="s">
        <v>53</v>
      </c>
      <c r="C784">
        <v>7</v>
      </c>
      <c r="D784" s="1">
        <v>42111</v>
      </c>
      <c r="E784" s="1">
        <v>42139</v>
      </c>
      <c r="F784" s="1">
        <v>42121</v>
      </c>
      <c r="G784">
        <v>2</v>
      </c>
      <c r="H784">
        <v>830.75</v>
      </c>
      <c r="I784">
        <f>SUMIFS(order_details!$G$1:$G$2156,order_details!$A$1:$A$2156,orders!A784)</f>
        <v>12615.05</v>
      </c>
      <c r="J784">
        <f t="shared" si="48"/>
        <v>13445.8</v>
      </c>
      <c r="K784" t="str">
        <f t="shared" si="49"/>
        <v>Apr</v>
      </c>
      <c r="L784" t="str">
        <f t="shared" si="50"/>
        <v>Fri</v>
      </c>
      <c r="M784" t="str">
        <f>IF(Orders[[#This Row],[Shipping Status]]="Delivered",TEXT(F784,"mmm"),"")</f>
        <v>Apr</v>
      </c>
      <c r="N784" t="str">
        <f>IF(Orders[[#This Row],[Shipping Status]]="Delivered",TEXT(F784,"ddd"),"")</f>
        <v>Mon</v>
      </c>
      <c r="O784" s="8">
        <f>IF(Orders[[#This Row],[Shipping Status]]="Delivered",DATEDIF(D784,F784,"d"),"")</f>
        <v>10</v>
      </c>
      <c r="P784" s="8">
        <f t="shared" si="51"/>
        <v>28</v>
      </c>
      <c r="Q784" s="8">
        <f>IF(Orders[[#This Row],[Shipping Status]]="Delivered",P784-O784,"")</f>
        <v>18</v>
      </c>
      <c r="R784" t="str" cm="1">
        <f t="array" ref="R784">_xlfn.XLOOKUP(Orders[[#This Row],[employeeID]],Employees[[#All],[employeeID]],Employees[[#All],[employeeName]],,0)</f>
        <v>Robert King</v>
      </c>
      <c r="S784" t="str" cm="1">
        <f t="array" ref="S784">_xlfn.XLOOKUP(Orders[[#This Row],[customerID]],Customers[[#All],[customerID]],Customers[[#All],[companyName]],,0)</f>
        <v>Save-a-lot Markets</v>
      </c>
      <c r="T784" t="str" cm="1">
        <f t="array" ref="T784">_xlfn.XLOOKUP(Orders[[#This Row],[shipperID]],Shippers[[#All],[shipperID]],Shippers[[#All],[companyName]],,0)</f>
        <v>United Package</v>
      </c>
      <c r="U784" t="str">
        <f>IF(ISBLANK(Orders[[#This Row],[shippedDate]]),"Pending","Delivered")</f>
        <v>Delivered</v>
      </c>
    </row>
    <row r="785" spans="1:21" x14ac:dyDescent="0.25">
      <c r="A785">
        <v>11031</v>
      </c>
      <c r="B785" t="s">
        <v>53</v>
      </c>
      <c r="C785">
        <v>6</v>
      </c>
      <c r="D785" s="1">
        <v>42111</v>
      </c>
      <c r="E785" s="1">
        <v>42139</v>
      </c>
      <c r="F785" s="1">
        <v>42118</v>
      </c>
      <c r="G785">
        <v>2</v>
      </c>
      <c r="H785">
        <v>227.22</v>
      </c>
      <c r="I785">
        <f>SUMIFS(order_details!$G$1:$G$2156,order_details!$A$1:$A$2156,orders!A785)</f>
        <v>2393.5</v>
      </c>
      <c r="J785">
        <f t="shared" si="48"/>
        <v>2620.7199999999998</v>
      </c>
      <c r="K785" t="str">
        <f t="shared" si="49"/>
        <v>Apr</v>
      </c>
      <c r="L785" t="str">
        <f t="shared" si="50"/>
        <v>Fri</v>
      </c>
      <c r="M785" t="str">
        <f>IF(Orders[[#This Row],[Shipping Status]]="Delivered",TEXT(F785,"mmm"),"")</f>
        <v>Apr</v>
      </c>
      <c r="N785" t="str">
        <f>IF(Orders[[#This Row],[Shipping Status]]="Delivered",TEXT(F785,"ddd"),"")</f>
        <v>Fri</v>
      </c>
      <c r="O785" s="8">
        <f>IF(Orders[[#This Row],[Shipping Status]]="Delivered",DATEDIF(D785,F785,"d"),"")</f>
        <v>7</v>
      </c>
      <c r="P785" s="8">
        <f t="shared" si="51"/>
        <v>28</v>
      </c>
      <c r="Q785" s="8">
        <f>IF(Orders[[#This Row],[Shipping Status]]="Delivered",P785-O785,"")</f>
        <v>21</v>
      </c>
      <c r="R785" t="str" cm="1">
        <f t="array" ref="R785">_xlfn.XLOOKUP(Orders[[#This Row],[employeeID]],Employees[[#All],[employeeID]],Employees[[#All],[employeeName]],,0)</f>
        <v>Michael Suyama</v>
      </c>
      <c r="S785" t="str" cm="1">
        <f t="array" ref="S785">_xlfn.XLOOKUP(Orders[[#This Row],[customerID]],Customers[[#All],[customerID]],Customers[[#All],[companyName]],,0)</f>
        <v>Save-a-lot Markets</v>
      </c>
      <c r="T785" t="str" cm="1">
        <f t="array" ref="T785">_xlfn.XLOOKUP(Orders[[#This Row],[shipperID]],Shippers[[#All],[shipperID]],Shippers[[#All],[companyName]],,0)</f>
        <v>United Package</v>
      </c>
      <c r="U785" t="str">
        <f>IF(ISBLANK(Orders[[#This Row],[shippedDate]]),"Pending","Delivered")</f>
        <v>Delivered</v>
      </c>
    </row>
    <row r="786" spans="1:21" x14ac:dyDescent="0.25">
      <c r="A786">
        <v>11032</v>
      </c>
      <c r="B786" t="s">
        <v>27</v>
      </c>
      <c r="C786">
        <v>2</v>
      </c>
      <c r="D786" s="1">
        <v>42111</v>
      </c>
      <c r="E786" s="1">
        <v>42139</v>
      </c>
      <c r="F786" s="1">
        <v>42117</v>
      </c>
      <c r="G786">
        <v>3</v>
      </c>
      <c r="H786">
        <v>606.19000000000005</v>
      </c>
      <c r="I786">
        <f>SUMIFS(order_details!$G$1:$G$2156,order_details!$A$1:$A$2156,orders!A786)</f>
        <v>8902.5</v>
      </c>
      <c r="J786">
        <f t="shared" si="48"/>
        <v>9508.69</v>
      </c>
      <c r="K786" t="str">
        <f t="shared" si="49"/>
        <v>Apr</v>
      </c>
      <c r="L786" t="str">
        <f t="shared" si="50"/>
        <v>Fri</v>
      </c>
      <c r="M786" t="str">
        <f>IF(Orders[[#This Row],[Shipping Status]]="Delivered",TEXT(F786,"mmm"),"")</f>
        <v>Apr</v>
      </c>
      <c r="N786" t="str">
        <f>IF(Orders[[#This Row],[Shipping Status]]="Delivered",TEXT(F786,"ddd"),"")</f>
        <v>Thu</v>
      </c>
      <c r="O786" s="8">
        <f>IF(Orders[[#This Row],[Shipping Status]]="Delivered",DATEDIF(D786,F786,"d"),"")</f>
        <v>6</v>
      </c>
      <c r="P786" s="8">
        <f t="shared" si="51"/>
        <v>28</v>
      </c>
      <c r="Q786" s="8">
        <f>IF(Orders[[#This Row],[Shipping Status]]="Delivered",P786-O786,"")</f>
        <v>22</v>
      </c>
      <c r="R786" t="str" cm="1">
        <f t="array" ref="R786">_xlfn.XLOOKUP(Orders[[#This Row],[employeeID]],Employees[[#All],[employeeID]],Employees[[#All],[employeeName]],,0)</f>
        <v>Andrew Fuller</v>
      </c>
      <c r="S786" t="str" cm="1">
        <f t="array" ref="S786">_xlfn.XLOOKUP(Orders[[#This Row],[customerID]],Customers[[#All],[customerID]],Customers[[#All],[companyName]],,0)</f>
        <v>White Clover Markets</v>
      </c>
      <c r="T786" t="str" cm="1">
        <f t="array" ref="T786">_xlfn.XLOOKUP(Orders[[#This Row],[shipperID]],Shippers[[#All],[shipperID]],Shippers[[#All],[companyName]],,0)</f>
        <v>Federal Shipping</v>
      </c>
      <c r="U786" t="str">
        <f>IF(ISBLANK(Orders[[#This Row],[shippedDate]]),"Pending","Delivered")</f>
        <v>Delivered</v>
      </c>
    </row>
    <row r="787" spans="1:21" x14ac:dyDescent="0.25">
      <c r="A787">
        <v>11033</v>
      </c>
      <c r="B787" t="s">
        <v>14</v>
      </c>
      <c r="C787">
        <v>7</v>
      </c>
      <c r="D787" s="1">
        <v>42111</v>
      </c>
      <c r="E787" s="1">
        <v>42139</v>
      </c>
      <c r="F787" s="1">
        <v>42117</v>
      </c>
      <c r="G787">
        <v>3</v>
      </c>
      <c r="H787">
        <v>84.74</v>
      </c>
      <c r="I787">
        <f>SUMIFS(order_details!$G$1:$G$2156,order_details!$A$1:$A$2156,orders!A787)</f>
        <v>3232.8</v>
      </c>
      <c r="J787">
        <f t="shared" si="48"/>
        <v>3317.54</v>
      </c>
      <c r="K787" t="str">
        <f t="shared" si="49"/>
        <v>Apr</v>
      </c>
      <c r="L787" t="str">
        <f t="shared" si="50"/>
        <v>Fri</v>
      </c>
      <c r="M787" t="str">
        <f>IF(Orders[[#This Row],[Shipping Status]]="Delivered",TEXT(F787,"mmm"),"")</f>
        <v>Apr</v>
      </c>
      <c r="N787" t="str">
        <f>IF(Orders[[#This Row],[Shipping Status]]="Delivered",TEXT(F787,"ddd"),"")</f>
        <v>Thu</v>
      </c>
      <c r="O787" s="8">
        <f>IF(Orders[[#This Row],[Shipping Status]]="Delivered",DATEDIF(D787,F787,"d"),"")</f>
        <v>6</v>
      </c>
      <c r="P787" s="8">
        <f t="shared" si="51"/>
        <v>28</v>
      </c>
      <c r="Q787" s="8">
        <f>IF(Orders[[#This Row],[Shipping Status]]="Delivered",P787-O787,"")</f>
        <v>22</v>
      </c>
      <c r="R787" t="str" cm="1">
        <f t="array" ref="R787">_xlfn.XLOOKUP(Orders[[#This Row],[employeeID]],Employees[[#All],[employeeID]],Employees[[#All],[employeeName]],,0)</f>
        <v>Robert King</v>
      </c>
      <c r="S787" t="str" cm="1">
        <f t="array" ref="S787">_xlfn.XLOOKUP(Orders[[#This Row],[customerID]],Customers[[#All],[customerID]],Customers[[#All],[companyName]],,0)</f>
        <v>Richter Supermarkt</v>
      </c>
      <c r="T787" t="str" cm="1">
        <f t="array" ref="T787">_xlfn.XLOOKUP(Orders[[#This Row],[shipperID]],Shippers[[#All],[shipperID]],Shippers[[#All],[companyName]],,0)</f>
        <v>Federal Shipping</v>
      </c>
      <c r="U787" t="str">
        <f>IF(ISBLANK(Orders[[#This Row],[shippedDate]]),"Pending","Delivered")</f>
        <v>Delivered</v>
      </c>
    </row>
    <row r="788" spans="1:21" x14ac:dyDescent="0.25">
      <c r="A788">
        <v>11034</v>
      </c>
      <c r="B788" t="s">
        <v>45</v>
      </c>
      <c r="C788">
        <v>8</v>
      </c>
      <c r="D788" s="1">
        <v>42114</v>
      </c>
      <c r="E788" s="1">
        <v>42156</v>
      </c>
      <c r="F788" s="1">
        <v>42121</v>
      </c>
      <c r="G788">
        <v>1</v>
      </c>
      <c r="H788">
        <v>40.32</v>
      </c>
      <c r="I788">
        <f>SUMIFS(order_details!$G$1:$G$2156,order_details!$A$1:$A$2156,orders!A788)</f>
        <v>539.4</v>
      </c>
      <c r="J788">
        <f t="shared" si="48"/>
        <v>579.72</v>
      </c>
      <c r="K788" t="str">
        <f t="shared" si="49"/>
        <v>Apr</v>
      </c>
      <c r="L788" t="str">
        <f t="shared" si="50"/>
        <v>Mon</v>
      </c>
      <c r="M788" t="str">
        <f>IF(Orders[[#This Row],[Shipping Status]]="Delivered",TEXT(F788,"mmm"),"")</f>
        <v>Apr</v>
      </c>
      <c r="N788" t="str">
        <f>IF(Orders[[#This Row],[Shipping Status]]="Delivered",TEXT(F788,"ddd"),"")</f>
        <v>Mon</v>
      </c>
      <c r="O788" s="8">
        <f>IF(Orders[[#This Row],[Shipping Status]]="Delivered",DATEDIF(D788,F788,"d"),"")</f>
        <v>7</v>
      </c>
      <c r="P788" s="8">
        <f t="shared" si="51"/>
        <v>42</v>
      </c>
      <c r="Q788" s="8">
        <f>IF(Orders[[#This Row],[Shipping Status]]="Delivered",P788-O788,"")</f>
        <v>35</v>
      </c>
      <c r="R788" t="str" cm="1">
        <f t="array" ref="R788">_xlfn.XLOOKUP(Orders[[#This Row],[employeeID]],Employees[[#All],[employeeID]],Employees[[#All],[employeeName]],,0)</f>
        <v>Laura Callahan</v>
      </c>
      <c r="S788" t="str" cm="1">
        <f t="array" ref="S788">_xlfn.XLOOKUP(Orders[[#This Row],[customerID]],Customers[[#All],[customerID]],Customers[[#All],[companyName]],,0)</f>
        <v>Old World Delicatessen</v>
      </c>
      <c r="T788" t="str" cm="1">
        <f t="array" ref="T788">_xlfn.XLOOKUP(Orders[[#This Row],[shipperID]],Shippers[[#All],[shipperID]],Shippers[[#All],[companyName]],,0)</f>
        <v>Speedy Express</v>
      </c>
      <c r="U788" t="str">
        <f>IF(ISBLANK(Orders[[#This Row],[shippedDate]]),"Pending","Delivered")</f>
        <v>Delivered</v>
      </c>
    </row>
    <row r="789" spans="1:21" x14ac:dyDescent="0.25">
      <c r="A789">
        <v>11035</v>
      </c>
      <c r="B789" t="s">
        <v>12</v>
      </c>
      <c r="C789">
        <v>2</v>
      </c>
      <c r="D789" s="1">
        <v>42114</v>
      </c>
      <c r="E789" s="1">
        <v>42142</v>
      </c>
      <c r="F789" s="1">
        <v>42118</v>
      </c>
      <c r="G789">
        <v>2</v>
      </c>
      <c r="H789">
        <v>0.17</v>
      </c>
      <c r="I789">
        <f>SUMIFS(order_details!$G$1:$G$2156,order_details!$A$1:$A$2156,orders!A789)</f>
        <v>1754.5</v>
      </c>
      <c r="J789">
        <f t="shared" si="48"/>
        <v>1754.67</v>
      </c>
      <c r="K789" t="str">
        <f t="shared" si="49"/>
        <v>Apr</v>
      </c>
      <c r="L789" t="str">
        <f t="shared" si="50"/>
        <v>Mon</v>
      </c>
      <c r="M789" t="str">
        <f>IF(Orders[[#This Row],[Shipping Status]]="Delivered",TEXT(F789,"mmm"),"")</f>
        <v>Apr</v>
      </c>
      <c r="N789" t="str">
        <f>IF(Orders[[#This Row],[Shipping Status]]="Delivered",TEXT(F789,"ddd"),"")</f>
        <v>Fri</v>
      </c>
      <c r="O789" s="8">
        <f>IF(Orders[[#This Row],[Shipping Status]]="Delivered",DATEDIF(D789,F789,"d"),"")</f>
        <v>4</v>
      </c>
      <c r="P789" s="8">
        <f t="shared" si="51"/>
        <v>28</v>
      </c>
      <c r="Q789" s="8">
        <f>IF(Orders[[#This Row],[Shipping Status]]="Delivered",P789-O789,"")</f>
        <v>24</v>
      </c>
      <c r="R789" t="str" cm="1">
        <f t="array" ref="R789">_xlfn.XLOOKUP(Orders[[#This Row],[employeeID]],Employees[[#All],[employeeID]],Employees[[#All],[employeeName]],,0)</f>
        <v>Andrew Fuller</v>
      </c>
      <c r="S789" t="str" cm="1">
        <f t="array" ref="S789">_xlfn.XLOOKUP(Orders[[#This Row],[customerID]],Customers[[#All],[customerID]],Customers[[#All],[companyName]],,0)</f>
        <v>Suprêmes délices</v>
      </c>
      <c r="T789" t="str" cm="1">
        <f t="array" ref="T789">_xlfn.XLOOKUP(Orders[[#This Row],[shipperID]],Shippers[[#All],[shipperID]],Shippers[[#All],[companyName]],,0)</f>
        <v>United Package</v>
      </c>
      <c r="U789" t="str">
        <f>IF(ISBLANK(Orders[[#This Row],[shippedDate]]),"Pending","Delivered")</f>
        <v>Delivered</v>
      </c>
    </row>
    <row r="790" spans="1:21" x14ac:dyDescent="0.25">
      <c r="A790">
        <v>11036</v>
      </c>
      <c r="B790" t="s">
        <v>65</v>
      </c>
      <c r="C790">
        <v>8</v>
      </c>
      <c r="D790" s="1">
        <v>42114</v>
      </c>
      <c r="E790" s="1">
        <v>42142</v>
      </c>
      <c r="F790" s="1">
        <v>42116</v>
      </c>
      <c r="G790">
        <v>3</v>
      </c>
      <c r="H790">
        <v>149.47</v>
      </c>
      <c r="I790">
        <f>SUMIFS(order_details!$G$1:$G$2156,order_details!$A$1:$A$2156,orders!A790)</f>
        <v>1692</v>
      </c>
      <c r="J790">
        <f t="shared" si="48"/>
        <v>1841.47</v>
      </c>
      <c r="K790" t="str">
        <f t="shared" si="49"/>
        <v>Apr</v>
      </c>
      <c r="L790" t="str">
        <f t="shared" si="50"/>
        <v>Mon</v>
      </c>
      <c r="M790" t="str">
        <f>IF(Orders[[#This Row],[Shipping Status]]="Delivered",TEXT(F790,"mmm"),"")</f>
        <v>Apr</v>
      </c>
      <c r="N790" t="str">
        <f>IF(Orders[[#This Row],[Shipping Status]]="Delivered",TEXT(F790,"ddd"),"")</f>
        <v>Wed</v>
      </c>
      <c r="O790" s="8">
        <f>IF(Orders[[#This Row],[Shipping Status]]="Delivered",DATEDIF(D790,F790,"d"),"")</f>
        <v>2</v>
      </c>
      <c r="P790" s="8">
        <f t="shared" si="51"/>
        <v>28</v>
      </c>
      <c r="Q790" s="8">
        <f>IF(Orders[[#This Row],[Shipping Status]]="Delivered",P790-O790,"")</f>
        <v>26</v>
      </c>
      <c r="R790" t="str" cm="1">
        <f t="array" ref="R790">_xlfn.XLOOKUP(Orders[[#This Row],[employeeID]],Employees[[#All],[employeeID]],Employees[[#All],[employeeName]],,0)</f>
        <v>Laura Callahan</v>
      </c>
      <c r="S790" t="str" cm="1">
        <f t="array" ref="S790">_xlfn.XLOOKUP(Orders[[#This Row],[customerID]],Customers[[#All],[customerID]],Customers[[#All],[companyName]],,0)</f>
        <v>Drachenblut Delikatessen</v>
      </c>
      <c r="T790" t="str" cm="1">
        <f t="array" ref="T790">_xlfn.XLOOKUP(Orders[[#This Row],[shipperID]],Shippers[[#All],[shipperID]],Shippers[[#All],[companyName]],,0)</f>
        <v>Federal Shipping</v>
      </c>
      <c r="U790" t="str">
        <f>IF(ISBLANK(Orders[[#This Row],[shippedDate]]),"Pending","Delivered")</f>
        <v>Delivered</v>
      </c>
    </row>
    <row r="791" spans="1:21" x14ac:dyDescent="0.25">
      <c r="A791">
        <v>11037</v>
      </c>
      <c r="B791" t="s">
        <v>44</v>
      </c>
      <c r="C791">
        <v>7</v>
      </c>
      <c r="D791" s="1">
        <v>42115</v>
      </c>
      <c r="E791" s="1">
        <v>42143</v>
      </c>
      <c r="F791" s="1">
        <v>42121</v>
      </c>
      <c r="G791">
        <v>1</v>
      </c>
      <c r="H791">
        <v>3.2</v>
      </c>
      <c r="I791">
        <f>SUMIFS(order_details!$G$1:$G$2156,order_details!$A$1:$A$2156,orders!A791)</f>
        <v>60</v>
      </c>
      <c r="J791">
        <f t="shared" si="48"/>
        <v>63.2</v>
      </c>
      <c r="K791" t="str">
        <f t="shared" si="49"/>
        <v>Apr</v>
      </c>
      <c r="L791" t="str">
        <f t="shared" si="50"/>
        <v>Tue</v>
      </c>
      <c r="M791" t="str">
        <f>IF(Orders[[#This Row],[Shipping Status]]="Delivered",TEXT(F791,"mmm"),"")</f>
        <v>Apr</v>
      </c>
      <c r="N791" t="str">
        <f>IF(Orders[[#This Row],[Shipping Status]]="Delivered",TEXT(F791,"ddd"),"")</f>
        <v>Mon</v>
      </c>
      <c r="O791" s="8">
        <f>IF(Orders[[#This Row],[Shipping Status]]="Delivered",DATEDIF(D791,F791,"d"),"")</f>
        <v>6</v>
      </c>
      <c r="P791" s="8">
        <f t="shared" si="51"/>
        <v>28</v>
      </c>
      <c r="Q791" s="8">
        <f>IF(Orders[[#This Row],[Shipping Status]]="Delivered",P791-O791,"")</f>
        <v>22</v>
      </c>
      <c r="R791" t="str" cm="1">
        <f t="array" ref="R791">_xlfn.XLOOKUP(Orders[[#This Row],[employeeID]],Employees[[#All],[employeeID]],Employees[[#All],[employeeName]],,0)</f>
        <v>Robert King</v>
      </c>
      <c r="S791" t="str" cm="1">
        <f t="array" ref="S791">_xlfn.XLOOKUP(Orders[[#This Row],[customerID]],Customers[[#All],[customerID]],Customers[[#All],[companyName]],,0)</f>
        <v>Godos Cocina Típica</v>
      </c>
      <c r="T791" t="str" cm="1">
        <f t="array" ref="T791">_xlfn.XLOOKUP(Orders[[#This Row],[shipperID]],Shippers[[#All],[shipperID]],Shippers[[#All],[companyName]],,0)</f>
        <v>Speedy Express</v>
      </c>
      <c r="U791" t="str">
        <f>IF(ISBLANK(Orders[[#This Row],[shippedDate]]),"Pending","Delivered")</f>
        <v>Delivered</v>
      </c>
    </row>
    <row r="792" spans="1:21" x14ac:dyDescent="0.25">
      <c r="A792">
        <v>11038</v>
      </c>
      <c r="B792" t="s">
        <v>12</v>
      </c>
      <c r="C792">
        <v>1</v>
      </c>
      <c r="D792" s="1">
        <v>42115</v>
      </c>
      <c r="E792" s="1">
        <v>42143</v>
      </c>
      <c r="F792" s="1">
        <v>42124</v>
      </c>
      <c r="G792">
        <v>2</v>
      </c>
      <c r="H792">
        <v>29.59</v>
      </c>
      <c r="I792">
        <f>SUMIFS(order_details!$G$1:$G$2156,order_details!$A$1:$A$2156,orders!A792)</f>
        <v>732.6</v>
      </c>
      <c r="J792">
        <f t="shared" si="48"/>
        <v>762.19</v>
      </c>
      <c r="K792" t="str">
        <f>TEXT(D792,"mmm")</f>
        <v>Apr</v>
      </c>
      <c r="L792" t="str">
        <f t="shared" si="50"/>
        <v>Tue</v>
      </c>
      <c r="M792" t="str">
        <f>IF(Orders[[#This Row],[Shipping Status]]="Delivered",TEXT(F792,"mmm"),"")</f>
        <v>Apr</v>
      </c>
      <c r="N792" t="str">
        <f>IF(Orders[[#This Row],[Shipping Status]]="Delivered",TEXT(F792,"ddd"),"")</f>
        <v>Thu</v>
      </c>
      <c r="O792" s="8">
        <f>IF(Orders[[#This Row],[Shipping Status]]="Delivered",DATEDIF(D792,F792,"d"),"")</f>
        <v>9</v>
      </c>
      <c r="P792" s="8">
        <f t="shared" si="51"/>
        <v>28</v>
      </c>
      <c r="Q792" s="8">
        <f>IF(Orders[[#This Row],[Shipping Status]]="Delivered",P792-O792,"")</f>
        <v>19</v>
      </c>
      <c r="R792" t="str" cm="1">
        <f t="array" ref="R792">_xlfn.XLOOKUP(Orders[[#This Row],[employeeID]],Employees[[#All],[employeeID]],Employees[[#All],[employeeName]],,0)</f>
        <v>Nancy Davolio</v>
      </c>
      <c r="S792" t="str" cm="1">
        <f t="array" ref="S792">_xlfn.XLOOKUP(Orders[[#This Row],[customerID]],Customers[[#All],[customerID]],Customers[[#All],[companyName]],,0)</f>
        <v>Suprêmes délices</v>
      </c>
      <c r="T792" t="str" cm="1">
        <f t="array" ref="T792">_xlfn.XLOOKUP(Orders[[#This Row],[shipperID]],Shippers[[#All],[shipperID]],Shippers[[#All],[companyName]],,0)</f>
        <v>United Package</v>
      </c>
      <c r="U792" t="str">
        <f>IF(ISBLANK(Orders[[#This Row],[shippedDate]]),"Pending","Delivered")</f>
        <v>Delivered</v>
      </c>
    </row>
    <row r="793" spans="1:21" x14ac:dyDescent="0.25">
      <c r="A793">
        <v>11039</v>
      </c>
      <c r="B793" t="s">
        <v>75</v>
      </c>
      <c r="C793">
        <v>1</v>
      </c>
      <c r="D793" s="1">
        <v>42115</v>
      </c>
      <c r="E793" s="1">
        <v>42143</v>
      </c>
      <c r="G793">
        <v>2</v>
      </c>
      <c r="H793">
        <v>65</v>
      </c>
      <c r="I793">
        <f>SUMIFS(order_details!$G$1:$G$2156,order_details!$A$1:$A$2156,orders!A793)</f>
        <v>3090</v>
      </c>
      <c r="J793">
        <f t="shared" si="48"/>
        <v>3155</v>
      </c>
      <c r="K793" t="str">
        <f t="shared" si="49"/>
        <v>Apr</v>
      </c>
      <c r="L793" t="str">
        <f t="shared" si="50"/>
        <v>Tue</v>
      </c>
      <c r="M793" t="str">
        <f>IF(Orders[[#This Row],[Shipping Status]]="Delivered",TEXT(F793,"mmm"),"")</f>
        <v/>
      </c>
      <c r="N793" t="str">
        <f>IF(Orders[[#This Row],[Shipping Status]]="Delivered",TEXT(F793,"ddd"),"")</f>
        <v/>
      </c>
      <c r="O793" s="8" t="str">
        <f>IF(Orders[[#This Row],[Shipping Status]]="Delivered",DATEDIF(D793,F793,"d"),"")</f>
        <v/>
      </c>
      <c r="P793" s="8">
        <f t="shared" si="51"/>
        <v>28</v>
      </c>
      <c r="Q793" s="8" t="str">
        <f>IF(Orders[[#This Row],[Shipping Status]]="Delivered",P793-O793,"")</f>
        <v/>
      </c>
      <c r="R793" t="str" cm="1">
        <f t="array" ref="R793">_xlfn.XLOOKUP(Orders[[#This Row],[employeeID]],Employees[[#All],[employeeID]],Employees[[#All],[employeeName]],,0)</f>
        <v>Nancy Davolio</v>
      </c>
      <c r="S793" t="str" cm="1">
        <f t="array" ref="S793">_xlfn.XLOOKUP(Orders[[#This Row],[customerID]],Customers[[#All],[customerID]],Customers[[#All],[companyName]],,0)</f>
        <v>LINO-Delicateses</v>
      </c>
      <c r="T793" t="str" cm="1">
        <f t="array" ref="T793">_xlfn.XLOOKUP(Orders[[#This Row],[shipperID]],Shippers[[#All],[shipperID]],Shippers[[#All],[companyName]],,0)</f>
        <v>United Package</v>
      </c>
      <c r="U793" t="str">
        <f>IF(ISBLANK(Orders[[#This Row],[shippedDate]]),"Pending","Delivered")</f>
        <v>Pending</v>
      </c>
    </row>
    <row r="794" spans="1:21" x14ac:dyDescent="0.25">
      <c r="A794">
        <v>11040</v>
      </c>
      <c r="B794" t="s">
        <v>87</v>
      </c>
      <c r="C794">
        <v>4</v>
      </c>
      <c r="D794" s="1">
        <v>42116</v>
      </c>
      <c r="E794" s="1">
        <v>42144</v>
      </c>
      <c r="G794">
        <v>3</v>
      </c>
      <c r="H794">
        <v>18.84</v>
      </c>
      <c r="I794">
        <f>SUMIFS(order_details!$G$1:$G$2156,order_details!$A$1:$A$2156,orders!A794)</f>
        <v>200</v>
      </c>
      <c r="J794">
        <f t="shared" si="48"/>
        <v>218.84</v>
      </c>
      <c r="K794" t="str">
        <f t="shared" si="49"/>
        <v>Apr</v>
      </c>
      <c r="L794" t="str">
        <f t="shared" si="50"/>
        <v>Wed</v>
      </c>
      <c r="M794" t="str">
        <f>IF(Orders[[#This Row],[Shipping Status]]="Delivered",TEXT(F794,"mmm"),"")</f>
        <v/>
      </c>
      <c r="N794" t="str">
        <f>IF(Orders[[#This Row],[Shipping Status]]="Delivered",TEXT(F794,"ddd"),"")</f>
        <v/>
      </c>
      <c r="O794" s="8" t="str">
        <f>IF(Orders[[#This Row],[Shipping Status]]="Delivered",DATEDIF(D794,F794,"d"),"")</f>
        <v/>
      </c>
      <c r="P794" s="8">
        <f t="shared" si="51"/>
        <v>28</v>
      </c>
      <c r="Q794" s="8" t="str">
        <f>IF(Orders[[#This Row],[Shipping Status]]="Delivered",P794-O794,"")</f>
        <v/>
      </c>
      <c r="R794" t="str" cm="1">
        <f t="array" ref="R794">_xlfn.XLOOKUP(Orders[[#This Row],[employeeID]],Employees[[#All],[employeeID]],Employees[[#All],[employeeName]],,0)</f>
        <v>Margaret Peacock</v>
      </c>
      <c r="S794" t="str" cm="1">
        <f t="array" ref="S794">_xlfn.XLOOKUP(Orders[[#This Row],[customerID]],Customers[[#All],[customerID]],Customers[[#All],[companyName]],,0)</f>
        <v>Great Lakes Food Market</v>
      </c>
      <c r="T794" t="str" cm="1">
        <f t="array" ref="T794">_xlfn.XLOOKUP(Orders[[#This Row],[shipperID]],Shippers[[#All],[shipperID]],Shippers[[#All],[companyName]],,0)</f>
        <v>Federal Shipping</v>
      </c>
      <c r="U794" t="str">
        <f>IF(ISBLANK(Orders[[#This Row],[shippedDate]]),"Pending","Delivered")</f>
        <v>Pending</v>
      </c>
    </row>
    <row r="795" spans="1:21" x14ac:dyDescent="0.25">
      <c r="A795">
        <v>11041</v>
      </c>
      <c r="B795" t="s">
        <v>13</v>
      </c>
      <c r="C795">
        <v>3</v>
      </c>
      <c r="D795" s="1">
        <v>42116</v>
      </c>
      <c r="E795" s="1">
        <v>42144</v>
      </c>
      <c r="F795" s="1">
        <v>42122</v>
      </c>
      <c r="G795">
        <v>2</v>
      </c>
      <c r="H795">
        <v>48.22</v>
      </c>
      <c r="I795">
        <f>SUMIFS(order_details!$G$1:$G$2156,order_details!$A$1:$A$2156,orders!A795)</f>
        <v>1773</v>
      </c>
      <c r="J795">
        <f t="shared" si="48"/>
        <v>1821.22</v>
      </c>
      <c r="K795" t="str">
        <f t="shared" si="49"/>
        <v>Apr</v>
      </c>
      <c r="L795" t="str">
        <f t="shared" si="50"/>
        <v>Wed</v>
      </c>
      <c r="M795" t="str">
        <f>IF(Orders[[#This Row],[Shipping Status]]="Delivered",TEXT(F795,"mmm"),"")</f>
        <v>Apr</v>
      </c>
      <c r="N795" t="str">
        <f>IF(Orders[[#This Row],[Shipping Status]]="Delivered",TEXT(F795,"ddd"),"")</f>
        <v>Tue</v>
      </c>
      <c r="O795" s="8">
        <f>IF(Orders[[#This Row],[Shipping Status]]="Delivered",DATEDIF(D795,F795,"d"),"")</f>
        <v>6</v>
      </c>
      <c r="P795" s="8">
        <f t="shared" si="51"/>
        <v>28</v>
      </c>
      <c r="Q795" s="8">
        <f>IF(Orders[[#This Row],[Shipping Status]]="Delivered",P795-O795,"")</f>
        <v>22</v>
      </c>
      <c r="R795" t="str" cm="1">
        <f t="array" ref="R795">_xlfn.XLOOKUP(Orders[[#This Row],[employeeID]],Employees[[#All],[employeeID]],Employees[[#All],[employeeName]],,0)</f>
        <v>Janet Leverling</v>
      </c>
      <c r="S795" t="str" cm="1">
        <f t="array" ref="S795">_xlfn.XLOOKUP(Orders[[#This Row],[customerID]],Customers[[#All],[customerID]],Customers[[#All],[companyName]],,0)</f>
        <v>Chop-suey Chinese</v>
      </c>
      <c r="T795" t="str" cm="1">
        <f t="array" ref="T795">_xlfn.XLOOKUP(Orders[[#This Row],[shipperID]],Shippers[[#All],[shipperID]],Shippers[[#All],[companyName]],,0)</f>
        <v>United Package</v>
      </c>
      <c r="U795" t="str">
        <f>IF(ISBLANK(Orders[[#This Row],[shippedDate]]),"Pending","Delivered")</f>
        <v>Delivered</v>
      </c>
    </row>
    <row r="796" spans="1:21" x14ac:dyDescent="0.25">
      <c r="A796">
        <v>11042</v>
      </c>
      <c r="B796" t="s">
        <v>40</v>
      </c>
      <c r="C796">
        <v>2</v>
      </c>
      <c r="D796" s="1">
        <v>42116</v>
      </c>
      <c r="E796" s="1">
        <v>42130</v>
      </c>
      <c r="F796" s="1">
        <v>42125</v>
      </c>
      <c r="G796">
        <v>1</v>
      </c>
      <c r="H796">
        <v>29.99</v>
      </c>
      <c r="I796">
        <f>SUMIFS(order_details!$G$1:$G$2156,order_details!$A$1:$A$2156,orders!A796)</f>
        <v>405.75</v>
      </c>
      <c r="J796">
        <f t="shared" si="48"/>
        <v>435.74</v>
      </c>
      <c r="K796" t="str">
        <f t="shared" si="49"/>
        <v>Apr</v>
      </c>
      <c r="L796" t="str">
        <f t="shared" si="50"/>
        <v>Wed</v>
      </c>
      <c r="M796" t="str">
        <f>IF(Orders[[#This Row],[Shipping Status]]="Delivered",TEXT(F796,"mmm"),"")</f>
        <v>May</v>
      </c>
      <c r="N796" t="str">
        <f>IF(Orders[[#This Row],[Shipping Status]]="Delivered",TEXT(F796,"ddd"),"")</f>
        <v>Fri</v>
      </c>
      <c r="O796" s="8">
        <f>IF(Orders[[#This Row],[Shipping Status]]="Delivered",DATEDIF(D796,F796,"d"),"")</f>
        <v>9</v>
      </c>
      <c r="P796" s="8">
        <f t="shared" si="51"/>
        <v>14</v>
      </c>
      <c r="Q796" s="8">
        <f>IF(Orders[[#This Row],[Shipping Status]]="Delivered",P796-O796,"")</f>
        <v>5</v>
      </c>
      <c r="R796" t="str" cm="1">
        <f t="array" ref="R796">_xlfn.XLOOKUP(Orders[[#This Row],[employeeID]],Employees[[#All],[employeeID]],Employees[[#All],[employeeName]],,0)</f>
        <v>Andrew Fuller</v>
      </c>
      <c r="S796" t="str" cm="1">
        <f t="array" ref="S796">_xlfn.XLOOKUP(Orders[[#This Row],[customerID]],Customers[[#All],[customerID]],Customers[[#All],[companyName]],,0)</f>
        <v>Comércio Mineiro</v>
      </c>
      <c r="T796" t="str" cm="1">
        <f t="array" ref="T796">_xlfn.XLOOKUP(Orders[[#This Row],[shipperID]],Shippers[[#All],[shipperID]],Shippers[[#All],[companyName]],,0)</f>
        <v>Speedy Express</v>
      </c>
      <c r="U796" t="str">
        <f>IF(ISBLANK(Orders[[#This Row],[shippedDate]]),"Pending","Delivered")</f>
        <v>Delivered</v>
      </c>
    </row>
    <row r="797" spans="1:21" x14ac:dyDescent="0.25">
      <c r="A797">
        <v>11043</v>
      </c>
      <c r="B797" t="s">
        <v>95</v>
      </c>
      <c r="C797">
        <v>5</v>
      </c>
      <c r="D797" s="1">
        <v>42116</v>
      </c>
      <c r="E797" s="1">
        <v>42144</v>
      </c>
      <c r="F797" s="1">
        <v>42123</v>
      </c>
      <c r="G797">
        <v>2</v>
      </c>
      <c r="H797">
        <v>8.8000000000000007</v>
      </c>
      <c r="I797">
        <f>SUMIFS(order_details!$G$1:$G$2156,order_details!$A$1:$A$2156,orders!A797)</f>
        <v>210</v>
      </c>
      <c r="J797">
        <f t="shared" si="48"/>
        <v>218.8</v>
      </c>
      <c r="K797" t="str">
        <f t="shared" si="49"/>
        <v>Apr</v>
      </c>
      <c r="L797" t="str">
        <f t="shared" si="50"/>
        <v>Wed</v>
      </c>
      <c r="M797" t="str">
        <f>IF(Orders[[#This Row],[Shipping Status]]="Delivered",TEXT(F797,"mmm"),"")</f>
        <v>Apr</v>
      </c>
      <c r="N797" t="str">
        <f>IF(Orders[[#This Row],[Shipping Status]]="Delivered",TEXT(F797,"ddd"),"")</f>
        <v>Wed</v>
      </c>
      <c r="O797" s="8">
        <f>IF(Orders[[#This Row],[Shipping Status]]="Delivered",DATEDIF(D797,F797,"d"),"")</f>
        <v>7</v>
      </c>
      <c r="P797" s="8">
        <f t="shared" si="51"/>
        <v>28</v>
      </c>
      <c r="Q797" s="8">
        <f>IF(Orders[[#This Row],[Shipping Status]]="Delivered",P797-O797,"")</f>
        <v>21</v>
      </c>
      <c r="R797" t="str" cm="1">
        <f t="array" ref="R797">_xlfn.XLOOKUP(Orders[[#This Row],[employeeID]],Employees[[#All],[employeeID]],Employees[[#All],[employeeName]],,0)</f>
        <v>Steven Buchanan</v>
      </c>
      <c r="S797" t="str" cm="1">
        <f t="array" ref="S797">_xlfn.XLOOKUP(Orders[[#This Row],[customerID]],Customers[[#All],[customerID]],Customers[[#All],[companyName]],,0)</f>
        <v>Spécialités du monde</v>
      </c>
      <c r="T797" t="str" cm="1">
        <f t="array" ref="T797">_xlfn.XLOOKUP(Orders[[#This Row],[shipperID]],Shippers[[#All],[shipperID]],Shippers[[#All],[companyName]],,0)</f>
        <v>United Package</v>
      </c>
      <c r="U797" t="str">
        <f>IF(ISBLANK(Orders[[#This Row],[shippedDate]]),"Pending","Delivered")</f>
        <v>Delivered</v>
      </c>
    </row>
    <row r="798" spans="1:21" x14ac:dyDescent="0.25">
      <c r="A798">
        <v>11044</v>
      </c>
      <c r="B798" t="s">
        <v>71</v>
      </c>
      <c r="C798">
        <v>4</v>
      </c>
      <c r="D798" s="1">
        <v>42117</v>
      </c>
      <c r="E798" s="1">
        <v>42145</v>
      </c>
      <c r="F798" s="1">
        <v>42125</v>
      </c>
      <c r="G798">
        <v>1</v>
      </c>
      <c r="H798">
        <v>8.7200000000000006</v>
      </c>
      <c r="I798">
        <f>SUMIFS(order_details!$G$1:$G$2156,order_details!$A$1:$A$2156,orders!A798)</f>
        <v>591.59999999999991</v>
      </c>
      <c r="J798">
        <f t="shared" si="48"/>
        <v>600.31999999999994</v>
      </c>
      <c r="K798" t="str">
        <f t="shared" si="49"/>
        <v>Apr</v>
      </c>
      <c r="L798" t="str">
        <f t="shared" si="50"/>
        <v>Thu</v>
      </c>
      <c r="M798" t="str">
        <f>IF(Orders[[#This Row],[Shipping Status]]="Delivered",TEXT(F798,"mmm"),"")</f>
        <v>May</v>
      </c>
      <c r="N798" t="str">
        <f>IF(Orders[[#This Row],[Shipping Status]]="Delivered",TEXT(F798,"ddd"),"")</f>
        <v>Fri</v>
      </c>
      <c r="O798" s="8">
        <f>IF(Orders[[#This Row],[Shipping Status]]="Delivered",DATEDIF(D798,F798,"d"),"")</f>
        <v>8</v>
      </c>
      <c r="P798" s="8">
        <f t="shared" si="51"/>
        <v>28</v>
      </c>
      <c r="Q798" s="8">
        <f>IF(Orders[[#This Row],[Shipping Status]]="Delivered",P798-O798,"")</f>
        <v>20</v>
      </c>
      <c r="R798" t="str" cm="1">
        <f t="array" ref="R798">_xlfn.XLOOKUP(Orders[[#This Row],[employeeID]],Employees[[#All],[employeeID]],Employees[[#All],[employeeName]],,0)</f>
        <v>Margaret Peacock</v>
      </c>
      <c r="S798" t="str" cm="1">
        <f t="array" ref="S798">_xlfn.XLOOKUP(Orders[[#This Row],[customerID]],Customers[[#All],[customerID]],Customers[[#All],[companyName]],,0)</f>
        <v>Wolski  Zajazd</v>
      </c>
      <c r="T798" t="str" cm="1">
        <f t="array" ref="T798">_xlfn.XLOOKUP(Orders[[#This Row],[shipperID]],Shippers[[#All],[shipperID]],Shippers[[#All],[companyName]],,0)</f>
        <v>Speedy Express</v>
      </c>
      <c r="U798" t="str">
        <f>IF(ISBLANK(Orders[[#This Row],[shippedDate]]),"Pending","Delivered")</f>
        <v>Delivered</v>
      </c>
    </row>
    <row r="799" spans="1:21" x14ac:dyDescent="0.25">
      <c r="A799">
        <v>11045</v>
      </c>
      <c r="B799" t="s">
        <v>74</v>
      </c>
      <c r="C799">
        <v>6</v>
      </c>
      <c r="D799" s="1">
        <v>42117</v>
      </c>
      <c r="E799" s="1">
        <v>42145</v>
      </c>
      <c r="G799">
        <v>2</v>
      </c>
      <c r="H799">
        <v>70.58</v>
      </c>
      <c r="I799">
        <f>SUMIFS(order_details!$G$1:$G$2156,order_details!$A$1:$A$2156,orders!A799)</f>
        <v>1309.5</v>
      </c>
      <c r="J799">
        <f t="shared" si="48"/>
        <v>1380.08</v>
      </c>
      <c r="K799" t="str">
        <f t="shared" si="49"/>
        <v>Apr</v>
      </c>
      <c r="L799" t="str">
        <f t="shared" si="50"/>
        <v>Thu</v>
      </c>
      <c r="M799" t="str">
        <f>IF(Orders[[#This Row],[Shipping Status]]="Delivered",TEXT(F799,"mmm"),"")</f>
        <v/>
      </c>
      <c r="N799" t="str">
        <f>IF(Orders[[#This Row],[Shipping Status]]="Delivered",TEXT(F799,"ddd"),"")</f>
        <v/>
      </c>
      <c r="O799" s="8" t="str">
        <f>IF(Orders[[#This Row],[Shipping Status]]="Delivered",DATEDIF(D799,F799,"d"),"")</f>
        <v/>
      </c>
      <c r="P799" s="8">
        <f t="shared" si="51"/>
        <v>28</v>
      </c>
      <c r="Q799" s="8" t="str">
        <f>IF(Orders[[#This Row],[Shipping Status]]="Delivered",P799-O799,"")</f>
        <v/>
      </c>
      <c r="R799" t="str" cm="1">
        <f t="array" ref="R799">_xlfn.XLOOKUP(Orders[[#This Row],[employeeID]],Employees[[#All],[employeeID]],Employees[[#All],[employeeName]],,0)</f>
        <v>Michael Suyama</v>
      </c>
      <c r="S799" t="str" cm="1">
        <f t="array" ref="S799">_xlfn.XLOOKUP(Orders[[#This Row],[customerID]],Customers[[#All],[customerID]],Customers[[#All],[companyName]],,0)</f>
        <v>Bottom-Dollar Markets</v>
      </c>
      <c r="T799" t="str" cm="1">
        <f t="array" ref="T799">_xlfn.XLOOKUP(Orders[[#This Row],[shipperID]],Shippers[[#All],[shipperID]],Shippers[[#All],[companyName]],,0)</f>
        <v>United Package</v>
      </c>
      <c r="U799" t="str">
        <f>IF(ISBLANK(Orders[[#This Row],[shippedDate]]),"Pending","Delivered")</f>
        <v>Pending</v>
      </c>
    </row>
    <row r="800" spans="1:21" x14ac:dyDescent="0.25">
      <c r="A800">
        <v>11046</v>
      </c>
      <c r="B800" t="s">
        <v>43</v>
      </c>
      <c r="C800">
        <v>8</v>
      </c>
      <c r="D800" s="1">
        <v>42117</v>
      </c>
      <c r="E800" s="1">
        <v>42145</v>
      </c>
      <c r="F800" s="1">
        <v>42118</v>
      </c>
      <c r="G800">
        <v>2</v>
      </c>
      <c r="H800">
        <v>71.64</v>
      </c>
      <c r="I800">
        <f>SUMIFS(order_details!$G$1:$G$2156,order_details!$A$1:$A$2156,orders!A800)</f>
        <v>1485.8</v>
      </c>
      <c r="J800">
        <f t="shared" si="48"/>
        <v>1557.44</v>
      </c>
      <c r="K800" t="str">
        <f t="shared" si="49"/>
        <v>Apr</v>
      </c>
      <c r="L800" t="str">
        <f t="shared" si="50"/>
        <v>Thu</v>
      </c>
      <c r="M800" t="str">
        <f>IF(Orders[[#This Row],[Shipping Status]]="Delivered",TEXT(F800,"mmm"),"")</f>
        <v>Apr</v>
      </c>
      <c r="N800" t="str">
        <f>IF(Orders[[#This Row],[Shipping Status]]="Delivered",TEXT(F800,"ddd"),"")</f>
        <v>Fri</v>
      </c>
      <c r="O800" s="8">
        <f>IF(Orders[[#This Row],[Shipping Status]]="Delivered",DATEDIF(D800,F800,"d"),"")</f>
        <v>1</v>
      </c>
      <c r="P800" s="8">
        <f t="shared" si="51"/>
        <v>28</v>
      </c>
      <c r="Q800" s="8">
        <f>IF(Orders[[#This Row],[Shipping Status]]="Delivered",P800-O800,"")</f>
        <v>27</v>
      </c>
      <c r="R800" t="str" cm="1">
        <f t="array" ref="R800">_xlfn.XLOOKUP(Orders[[#This Row],[employeeID]],Employees[[#All],[employeeID]],Employees[[#All],[employeeName]],,0)</f>
        <v>Laura Callahan</v>
      </c>
      <c r="S800" t="str" cm="1">
        <f t="array" ref="S800">_xlfn.XLOOKUP(Orders[[#This Row],[customerID]],Customers[[#All],[customerID]],Customers[[#All],[companyName]],,0)</f>
        <v>Die Wandernde Kuh</v>
      </c>
      <c r="T800" t="str" cm="1">
        <f t="array" ref="T800">_xlfn.XLOOKUP(Orders[[#This Row],[shipperID]],Shippers[[#All],[shipperID]],Shippers[[#All],[companyName]],,0)</f>
        <v>United Package</v>
      </c>
      <c r="U800" t="str">
        <f>IF(ISBLANK(Orders[[#This Row],[shippedDate]]),"Pending","Delivered")</f>
        <v>Delivered</v>
      </c>
    </row>
    <row r="801" spans="1:21" x14ac:dyDescent="0.25">
      <c r="A801">
        <v>11047</v>
      </c>
      <c r="B801" t="s">
        <v>66</v>
      </c>
      <c r="C801">
        <v>7</v>
      </c>
      <c r="D801" s="1">
        <v>42118</v>
      </c>
      <c r="E801" s="1">
        <v>42146</v>
      </c>
      <c r="F801" s="1">
        <v>42125</v>
      </c>
      <c r="G801">
        <v>3</v>
      </c>
      <c r="H801">
        <v>46.62</v>
      </c>
      <c r="I801">
        <f>SUMIFS(order_details!$G$1:$G$2156,order_details!$A$1:$A$2156,orders!A801)</f>
        <v>817.875</v>
      </c>
      <c r="J801">
        <f t="shared" si="48"/>
        <v>864.495</v>
      </c>
      <c r="K801" t="str">
        <f t="shared" si="49"/>
        <v>Apr</v>
      </c>
      <c r="L801" t="str">
        <f t="shared" si="50"/>
        <v>Fri</v>
      </c>
      <c r="M801" t="str">
        <f>IF(Orders[[#This Row],[Shipping Status]]="Delivered",TEXT(F801,"mmm"),"")</f>
        <v>May</v>
      </c>
      <c r="N801" t="str">
        <f>IF(Orders[[#This Row],[Shipping Status]]="Delivered",TEXT(F801,"ddd"),"")</f>
        <v>Fri</v>
      </c>
      <c r="O801" s="8">
        <f>IF(Orders[[#This Row],[Shipping Status]]="Delivered",DATEDIF(D801,F801,"d"),"")</f>
        <v>7</v>
      </c>
      <c r="P801" s="8">
        <f t="shared" si="51"/>
        <v>28</v>
      </c>
      <c r="Q801" s="8">
        <f>IF(Orders[[#This Row],[Shipping Status]]="Delivered",P801-O801,"")</f>
        <v>21</v>
      </c>
      <c r="R801" t="str" cm="1">
        <f t="array" ref="R801">_xlfn.XLOOKUP(Orders[[#This Row],[employeeID]],Employees[[#All],[employeeID]],Employees[[#All],[employeeName]],,0)</f>
        <v>Robert King</v>
      </c>
      <c r="S801" t="str" cm="1">
        <f t="array" ref="S801">_xlfn.XLOOKUP(Orders[[#This Row],[customerID]],Customers[[#All],[customerID]],Customers[[#All],[companyName]],,0)</f>
        <v>Eastern Connection</v>
      </c>
      <c r="T801" t="str" cm="1">
        <f t="array" ref="T801">_xlfn.XLOOKUP(Orders[[#This Row],[shipperID]],Shippers[[#All],[shipperID]],Shippers[[#All],[companyName]],,0)</f>
        <v>Federal Shipping</v>
      </c>
      <c r="U801" t="str">
        <f>IF(ISBLANK(Orders[[#This Row],[shippedDate]]),"Pending","Delivered")</f>
        <v>Delivered</v>
      </c>
    </row>
    <row r="802" spans="1:21" x14ac:dyDescent="0.25">
      <c r="A802">
        <v>11048</v>
      </c>
      <c r="B802" t="s">
        <v>74</v>
      </c>
      <c r="C802">
        <v>7</v>
      </c>
      <c r="D802" s="1">
        <v>42118</v>
      </c>
      <c r="E802" s="1">
        <v>42146</v>
      </c>
      <c r="F802" s="1">
        <v>42124</v>
      </c>
      <c r="G802">
        <v>3</v>
      </c>
      <c r="H802">
        <v>24.12</v>
      </c>
      <c r="I802">
        <f>SUMIFS(order_details!$G$1:$G$2156,order_details!$A$1:$A$2156,orders!A802)</f>
        <v>525</v>
      </c>
      <c r="J802">
        <f t="shared" si="48"/>
        <v>549.12</v>
      </c>
      <c r="K802" t="str">
        <f t="shared" si="49"/>
        <v>Apr</v>
      </c>
      <c r="L802" t="str">
        <f t="shared" si="50"/>
        <v>Fri</v>
      </c>
      <c r="M802" t="str">
        <f>IF(Orders[[#This Row],[Shipping Status]]="Delivered",TEXT(F802,"mmm"),"")</f>
        <v>Apr</v>
      </c>
      <c r="N802" t="str">
        <f>IF(Orders[[#This Row],[Shipping Status]]="Delivered",TEXT(F802,"ddd"),"")</f>
        <v>Thu</v>
      </c>
      <c r="O802" s="8">
        <f>IF(Orders[[#This Row],[Shipping Status]]="Delivered",DATEDIF(D802,F802,"d"),"")</f>
        <v>6</v>
      </c>
      <c r="P802" s="8">
        <f t="shared" si="51"/>
        <v>28</v>
      </c>
      <c r="Q802" s="8">
        <f>IF(Orders[[#This Row],[Shipping Status]]="Delivered",P802-O802,"")</f>
        <v>22</v>
      </c>
      <c r="R802" t="str" cm="1">
        <f t="array" ref="R802">_xlfn.XLOOKUP(Orders[[#This Row],[employeeID]],Employees[[#All],[employeeID]],Employees[[#All],[employeeName]],,0)</f>
        <v>Robert King</v>
      </c>
      <c r="S802" t="str" cm="1">
        <f t="array" ref="S802">_xlfn.XLOOKUP(Orders[[#This Row],[customerID]],Customers[[#All],[customerID]],Customers[[#All],[companyName]],,0)</f>
        <v>Bottom-Dollar Markets</v>
      </c>
      <c r="T802" t="str" cm="1">
        <f t="array" ref="T802">_xlfn.XLOOKUP(Orders[[#This Row],[shipperID]],Shippers[[#All],[shipperID]],Shippers[[#All],[companyName]],,0)</f>
        <v>Federal Shipping</v>
      </c>
      <c r="U802" t="str">
        <f>IF(ISBLANK(Orders[[#This Row],[shippedDate]]),"Pending","Delivered")</f>
        <v>Delivered</v>
      </c>
    </row>
    <row r="803" spans="1:21" x14ac:dyDescent="0.25">
      <c r="A803">
        <v>11049</v>
      </c>
      <c r="B803" t="s">
        <v>79</v>
      </c>
      <c r="C803">
        <v>3</v>
      </c>
      <c r="D803" s="1">
        <v>42118</v>
      </c>
      <c r="E803" s="1">
        <v>42146</v>
      </c>
      <c r="F803" s="1">
        <v>42128</v>
      </c>
      <c r="G803">
        <v>1</v>
      </c>
      <c r="H803">
        <v>8.34</v>
      </c>
      <c r="I803">
        <f>SUMIFS(order_details!$G$1:$G$2156,order_details!$A$1:$A$2156,orders!A803)</f>
        <v>273.60000000000002</v>
      </c>
      <c r="J803">
        <f t="shared" si="48"/>
        <v>281.94</v>
      </c>
      <c r="K803" t="str">
        <f t="shared" si="49"/>
        <v>Apr</v>
      </c>
      <c r="L803" t="str">
        <f t="shared" si="50"/>
        <v>Fri</v>
      </c>
      <c r="M803" t="str">
        <f>IF(Orders[[#This Row],[Shipping Status]]="Delivered",TEXT(F803,"mmm"),"")</f>
        <v>May</v>
      </c>
      <c r="N803" t="str">
        <f>IF(Orders[[#This Row],[Shipping Status]]="Delivered",TEXT(F803,"ddd"),"")</f>
        <v>Mon</v>
      </c>
      <c r="O803" s="8">
        <f>IF(Orders[[#This Row],[Shipping Status]]="Delivered",DATEDIF(D803,F803,"d"),"")</f>
        <v>10</v>
      </c>
      <c r="P803" s="8">
        <f t="shared" si="51"/>
        <v>28</v>
      </c>
      <c r="Q803" s="8">
        <f>IF(Orders[[#This Row],[Shipping Status]]="Delivered",P803-O803,"")</f>
        <v>18</v>
      </c>
      <c r="R803" t="str" cm="1">
        <f t="array" ref="R803">_xlfn.XLOOKUP(Orders[[#This Row],[employeeID]],Employees[[#All],[employeeID]],Employees[[#All],[employeeName]],,0)</f>
        <v>Janet Leverling</v>
      </c>
      <c r="S803" t="str" cm="1">
        <f t="array" ref="S803">_xlfn.XLOOKUP(Orders[[#This Row],[customerID]],Customers[[#All],[customerID]],Customers[[#All],[companyName]],,0)</f>
        <v>Gourmet Lanchonetes</v>
      </c>
      <c r="T803" t="str" cm="1">
        <f t="array" ref="T803">_xlfn.XLOOKUP(Orders[[#This Row],[shipperID]],Shippers[[#All],[shipperID]],Shippers[[#All],[companyName]],,0)</f>
        <v>Speedy Express</v>
      </c>
      <c r="U803" t="str">
        <f>IF(ISBLANK(Orders[[#This Row],[shippedDate]]),"Pending","Delivered")</f>
        <v>Delivered</v>
      </c>
    </row>
    <row r="804" spans="1:21" x14ac:dyDescent="0.25">
      <c r="A804">
        <v>11050</v>
      </c>
      <c r="B804" t="s">
        <v>22</v>
      </c>
      <c r="C804">
        <v>8</v>
      </c>
      <c r="D804" s="1">
        <v>42121</v>
      </c>
      <c r="E804" s="1">
        <v>42149</v>
      </c>
      <c r="F804" s="1">
        <v>42129</v>
      </c>
      <c r="G804">
        <v>2</v>
      </c>
      <c r="H804">
        <v>59.41</v>
      </c>
      <c r="I804">
        <f>SUMIFS(order_details!$G$1:$G$2156,order_details!$A$1:$A$2156,orders!A804)</f>
        <v>810</v>
      </c>
      <c r="J804">
        <f t="shared" si="48"/>
        <v>869.41</v>
      </c>
      <c r="K804" t="str">
        <f t="shared" si="49"/>
        <v>Apr</v>
      </c>
      <c r="L804" t="str">
        <f t="shared" si="50"/>
        <v>Mon</v>
      </c>
      <c r="M804" t="str">
        <f>IF(Orders[[#This Row],[Shipping Status]]="Delivered",TEXT(F804,"mmm"),"")</f>
        <v>May</v>
      </c>
      <c r="N804" t="str">
        <f>IF(Orders[[#This Row],[Shipping Status]]="Delivered",TEXT(F804,"ddd"),"")</f>
        <v>Tue</v>
      </c>
      <c r="O804" s="8">
        <f>IF(Orders[[#This Row],[Shipping Status]]="Delivered",DATEDIF(D804,F804,"d"),"")</f>
        <v>8</v>
      </c>
      <c r="P804" s="8">
        <f t="shared" si="51"/>
        <v>28</v>
      </c>
      <c r="Q804" s="8">
        <f>IF(Orders[[#This Row],[Shipping Status]]="Delivered",P804-O804,"")</f>
        <v>20</v>
      </c>
      <c r="R804" t="str" cm="1">
        <f t="array" ref="R804">_xlfn.XLOOKUP(Orders[[#This Row],[employeeID]],Employees[[#All],[employeeID]],Employees[[#All],[employeeName]],,0)</f>
        <v>Laura Callahan</v>
      </c>
      <c r="S804" t="str" cm="1">
        <f t="array" ref="S804">_xlfn.XLOOKUP(Orders[[#This Row],[customerID]],Customers[[#All],[customerID]],Customers[[#All],[companyName]],,0)</f>
        <v>Folk och fä HB</v>
      </c>
      <c r="T804" t="str" cm="1">
        <f t="array" ref="T804">_xlfn.XLOOKUP(Orders[[#This Row],[shipperID]],Shippers[[#All],[shipperID]],Shippers[[#All],[companyName]],,0)</f>
        <v>United Package</v>
      </c>
      <c r="U804" t="str">
        <f>IF(ISBLANK(Orders[[#This Row],[shippedDate]]),"Pending","Delivered")</f>
        <v>Delivered</v>
      </c>
    </row>
    <row r="805" spans="1:21" x14ac:dyDescent="0.25">
      <c r="A805">
        <v>11051</v>
      </c>
      <c r="B805" t="s">
        <v>61</v>
      </c>
      <c r="C805">
        <v>7</v>
      </c>
      <c r="D805" s="1">
        <v>42121</v>
      </c>
      <c r="E805" s="1">
        <v>42149</v>
      </c>
      <c r="G805">
        <v>3</v>
      </c>
      <c r="H805">
        <v>2.79</v>
      </c>
      <c r="I805">
        <f>SUMIFS(order_details!$G$1:$G$2156,order_details!$A$1:$A$2156,orders!A805)</f>
        <v>36</v>
      </c>
      <c r="J805">
        <f t="shared" si="48"/>
        <v>38.79</v>
      </c>
      <c r="K805" t="str">
        <f t="shared" si="49"/>
        <v>Apr</v>
      </c>
      <c r="L805" t="str">
        <f t="shared" si="50"/>
        <v>Mon</v>
      </c>
      <c r="M805" t="str">
        <f>IF(Orders[[#This Row],[Shipping Status]]="Delivered",TEXT(F805,"mmm"),"")</f>
        <v/>
      </c>
      <c r="N805" t="str">
        <f>IF(Orders[[#This Row],[Shipping Status]]="Delivered",TEXT(F805,"ddd"),"")</f>
        <v/>
      </c>
      <c r="O805" s="8" t="str">
        <f>IF(Orders[[#This Row],[Shipping Status]]="Delivered",DATEDIF(D805,F805,"d"),"")</f>
        <v/>
      </c>
      <c r="P805" s="8">
        <f t="shared" si="51"/>
        <v>28</v>
      </c>
      <c r="Q805" s="8" t="str">
        <f>IF(Orders[[#This Row],[Shipping Status]]="Delivered",P805-O805,"")</f>
        <v/>
      </c>
      <c r="R805" t="str" cm="1">
        <f t="array" ref="R805">_xlfn.XLOOKUP(Orders[[#This Row],[employeeID]],Employees[[#All],[employeeID]],Employees[[#All],[employeeName]],,0)</f>
        <v>Robert King</v>
      </c>
      <c r="S805" t="str" cm="1">
        <f t="array" ref="S805">_xlfn.XLOOKUP(Orders[[#This Row],[customerID]],Customers[[#All],[customerID]],Customers[[#All],[companyName]],,0)</f>
        <v>La maison d'Asie</v>
      </c>
      <c r="T805" t="str" cm="1">
        <f t="array" ref="T805">_xlfn.XLOOKUP(Orders[[#This Row],[shipperID]],Shippers[[#All],[shipperID]],Shippers[[#All],[companyName]],,0)</f>
        <v>Federal Shipping</v>
      </c>
      <c r="U805" t="str">
        <f>IF(ISBLANK(Orders[[#This Row],[shippedDate]]),"Pending","Delivered")</f>
        <v>Pending</v>
      </c>
    </row>
    <row r="806" spans="1:21" x14ac:dyDescent="0.25">
      <c r="A806">
        <v>11052</v>
      </c>
      <c r="B806" t="s">
        <v>10</v>
      </c>
      <c r="C806">
        <v>3</v>
      </c>
      <c r="D806" s="1">
        <v>42121</v>
      </c>
      <c r="E806" s="1">
        <v>42149</v>
      </c>
      <c r="F806" s="1">
        <v>42125</v>
      </c>
      <c r="G806">
        <v>1</v>
      </c>
      <c r="H806">
        <v>67.260000000000005</v>
      </c>
      <c r="I806">
        <f>SUMIFS(order_details!$G$1:$G$2156,order_details!$A$1:$A$2156,orders!A806)</f>
        <v>1332</v>
      </c>
      <c r="J806">
        <f t="shared" si="48"/>
        <v>1399.26</v>
      </c>
      <c r="K806" t="str">
        <f t="shared" si="49"/>
        <v>Apr</v>
      </c>
      <c r="L806" t="str">
        <f t="shared" si="50"/>
        <v>Mon</v>
      </c>
      <c r="M806" t="str">
        <f>IF(Orders[[#This Row],[Shipping Status]]="Delivered",TEXT(F806,"mmm"),"")</f>
        <v>May</v>
      </c>
      <c r="N806" t="str">
        <f>IF(Orders[[#This Row],[Shipping Status]]="Delivered",TEXT(F806,"ddd"),"")</f>
        <v>Fri</v>
      </c>
      <c r="O806" s="8">
        <f>IF(Orders[[#This Row],[Shipping Status]]="Delivered",DATEDIF(D806,F806,"d"),"")</f>
        <v>4</v>
      </c>
      <c r="P806" s="8">
        <f t="shared" si="51"/>
        <v>28</v>
      </c>
      <c r="Q806" s="8">
        <f>IF(Orders[[#This Row],[Shipping Status]]="Delivered",P806-O806,"")</f>
        <v>24</v>
      </c>
      <c r="R806" t="str" cm="1">
        <f t="array" ref="R806">_xlfn.XLOOKUP(Orders[[#This Row],[employeeID]],Employees[[#All],[employeeID]],Employees[[#All],[employeeName]],,0)</f>
        <v>Janet Leverling</v>
      </c>
      <c r="S806" t="str" cm="1">
        <f t="array" ref="S806">_xlfn.XLOOKUP(Orders[[#This Row],[customerID]],Customers[[#All],[customerID]],Customers[[#All],[companyName]],,0)</f>
        <v>Hanari Carnes</v>
      </c>
      <c r="T806" t="str" cm="1">
        <f t="array" ref="T806">_xlfn.XLOOKUP(Orders[[#This Row],[shipperID]],Shippers[[#All],[shipperID]],Shippers[[#All],[companyName]],,0)</f>
        <v>Speedy Express</v>
      </c>
      <c r="U806" t="str">
        <f>IF(ISBLANK(Orders[[#This Row],[shippedDate]]),"Pending","Delivered")</f>
        <v>Delivered</v>
      </c>
    </row>
    <row r="807" spans="1:21" x14ac:dyDescent="0.25">
      <c r="A807">
        <v>11053</v>
      </c>
      <c r="B807" t="s">
        <v>62</v>
      </c>
      <c r="C807">
        <v>2</v>
      </c>
      <c r="D807" s="1">
        <v>42121</v>
      </c>
      <c r="E807" s="1">
        <v>42149</v>
      </c>
      <c r="F807" s="1">
        <v>42123</v>
      </c>
      <c r="G807">
        <v>2</v>
      </c>
      <c r="H807">
        <v>53.05</v>
      </c>
      <c r="I807">
        <f>SUMIFS(order_details!$G$1:$G$2156,order_details!$A$1:$A$2156,orders!A807)</f>
        <v>3055</v>
      </c>
      <c r="J807">
        <f t="shared" si="48"/>
        <v>3108.05</v>
      </c>
      <c r="K807" t="str">
        <f t="shared" si="49"/>
        <v>Apr</v>
      </c>
      <c r="L807" t="str">
        <f t="shared" si="50"/>
        <v>Mon</v>
      </c>
      <c r="M807" t="str">
        <f>IF(Orders[[#This Row],[Shipping Status]]="Delivered",TEXT(F807,"mmm"),"")</f>
        <v>Apr</v>
      </c>
      <c r="N807" t="str">
        <f>IF(Orders[[#This Row],[Shipping Status]]="Delivered",TEXT(F807,"ddd"),"")</f>
        <v>Wed</v>
      </c>
      <c r="O807" s="8">
        <f>IF(Orders[[#This Row],[Shipping Status]]="Delivered",DATEDIF(D807,F807,"d"),"")</f>
        <v>2</v>
      </c>
      <c r="P807" s="8">
        <f t="shared" si="51"/>
        <v>28</v>
      </c>
      <c r="Q807" s="8">
        <f>IF(Orders[[#This Row],[Shipping Status]]="Delivered",P807-O807,"")</f>
        <v>26</v>
      </c>
      <c r="R807" t="str" cm="1">
        <f t="array" ref="R807">_xlfn.XLOOKUP(Orders[[#This Row],[employeeID]],Employees[[#All],[employeeID]],Employees[[#All],[employeeName]],,0)</f>
        <v>Andrew Fuller</v>
      </c>
      <c r="S807" t="str" cm="1">
        <f t="array" ref="S807">_xlfn.XLOOKUP(Orders[[#This Row],[customerID]],Customers[[#All],[customerID]],Customers[[#All],[companyName]],,0)</f>
        <v>Piccolo und mehr</v>
      </c>
      <c r="T807" t="str" cm="1">
        <f t="array" ref="T807">_xlfn.XLOOKUP(Orders[[#This Row],[shipperID]],Shippers[[#All],[shipperID]],Shippers[[#All],[companyName]],,0)</f>
        <v>United Package</v>
      </c>
      <c r="U807" t="str">
        <f>IF(ISBLANK(Orders[[#This Row],[shippedDate]]),"Pending","Delivered")</f>
        <v>Delivered</v>
      </c>
    </row>
    <row r="808" spans="1:21" x14ac:dyDescent="0.25">
      <c r="A808">
        <v>11054</v>
      </c>
      <c r="B808" t="s">
        <v>86</v>
      </c>
      <c r="C808">
        <v>8</v>
      </c>
      <c r="D808" s="1">
        <v>42122</v>
      </c>
      <c r="E808" s="1">
        <v>42150</v>
      </c>
      <c r="G808">
        <v>1</v>
      </c>
      <c r="H808">
        <v>0.33</v>
      </c>
      <c r="I808">
        <f>SUMIFS(order_details!$G$1:$G$2156,order_details!$A$1:$A$2156,orders!A808)</f>
        <v>305</v>
      </c>
      <c r="J808">
        <f t="shared" si="48"/>
        <v>305.33</v>
      </c>
      <c r="K808" t="str">
        <f t="shared" si="49"/>
        <v>Apr</v>
      </c>
      <c r="L808" t="str">
        <f t="shared" si="50"/>
        <v>Tue</v>
      </c>
      <c r="M808" t="str">
        <f>IF(Orders[[#This Row],[Shipping Status]]="Delivered",TEXT(F808,"mmm"),"")</f>
        <v/>
      </c>
      <c r="N808" t="str">
        <f>IF(Orders[[#This Row],[Shipping Status]]="Delivered",TEXT(F808,"ddd"),"")</f>
        <v/>
      </c>
      <c r="O808" s="8" t="str">
        <f>IF(Orders[[#This Row],[Shipping Status]]="Delivered",DATEDIF(D808,F808,"d"),"")</f>
        <v/>
      </c>
      <c r="P808" s="8">
        <f t="shared" si="51"/>
        <v>28</v>
      </c>
      <c r="Q808" s="8" t="str">
        <f>IF(Orders[[#This Row],[Shipping Status]]="Delivered",P808-O808,"")</f>
        <v/>
      </c>
      <c r="R808" t="str" cm="1">
        <f t="array" ref="R808">_xlfn.XLOOKUP(Orders[[#This Row],[employeeID]],Employees[[#All],[employeeID]],Employees[[#All],[employeeName]],,0)</f>
        <v>Laura Callahan</v>
      </c>
      <c r="S808" t="str" cm="1">
        <f t="array" ref="S808">_xlfn.XLOOKUP(Orders[[#This Row],[customerID]],Customers[[#All],[customerID]],Customers[[#All],[companyName]],,0)</f>
        <v>Cactus Comidas para llevar</v>
      </c>
      <c r="T808" t="str" cm="1">
        <f t="array" ref="T808">_xlfn.XLOOKUP(Orders[[#This Row],[shipperID]],Shippers[[#All],[shipperID]],Shippers[[#All],[companyName]],,0)</f>
        <v>Speedy Express</v>
      </c>
      <c r="U808" t="str">
        <f>IF(ISBLANK(Orders[[#This Row],[shippedDate]]),"Pending","Delivered")</f>
        <v>Pending</v>
      </c>
    </row>
    <row r="809" spans="1:21" x14ac:dyDescent="0.25">
      <c r="A809">
        <v>11055</v>
      </c>
      <c r="B809" t="s">
        <v>16</v>
      </c>
      <c r="C809">
        <v>7</v>
      </c>
      <c r="D809" s="1">
        <v>42122</v>
      </c>
      <c r="E809" s="1">
        <v>42150</v>
      </c>
      <c r="F809" s="1">
        <v>42129</v>
      </c>
      <c r="G809">
        <v>2</v>
      </c>
      <c r="H809">
        <v>120.92</v>
      </c>
      <c r="I809">
        <f>SUMIFS(order_details!$G$1:$G$2156,order_details!$A$1:$A$2156,orders!A809)</f>
        <v>1727.5</v>
      </c>
      <c r="J809">
        <f t="shared" si="48"/>
        <v>1848.42</v>
      </c>
      <c r="K809" t="str">
        <f t="shared" si="49"/>
        <v>Apr</v>
      </c>
      <c r="L809" t="str">
        <f t="shared" si="50"/>
        <v>Tue</v>
      </c>
      <c r="M809" t="str">
        <f>IF(Orders[[#This Row],[Shipping Status]]="Delivered",TEXT(F809,"mmm"),"")</f>
        <v>May</v>
      </c>
      <c r="N809" t="str">
        <f>IF(Orders[[#This Row],[Shipping Status]]="Delivered",TEXT(F809,"ddd"),"")</f>
        <v>Tue</v>
      </c>
      <c r="O809" s="8">
        <f>IF(Orders[[#This Row],[Shipping Status]]="Delivered",DATEDIF(D809,F809,"d"),"")</f>
        <v>7</v>
      </c>
      <c r="P809" s="8">
        <f t="shared" si="51"/>
        <v>28</v>
      </c>
      <c r="Q809" s="8">
        <f>IF(Orders[[#This Row],[Shipping Status]]="Delivered",P809-O809,"")</f>
        <v>21</v>
      </c>
      <c r="R809" t="str" cm="1">
        <f t="array" ref="R809">_xlfn.XLOOKUP(Orders[[#This Row],[employeeID]],Employees[[#All],[employeeID]],Employees[[#All],[employeeName]],,0)</f>
        <v>Robert King</v>
      </c>
      <c r="S809" t="str" cm="1">
        <f t="array" ref="S809">_xlfn.XLOOKUP(Orders[[#This Row],[customerID]],Customers[[#All],[customerID]],Customers[[#All],[companyName]],,0)</f>
        <v>HILARION-Abastos</v>
      </c>
      <c r="T809" t="str" cm="1">
        <f t="array" ref="T809">_xlfn.XLOOKUP(Orders[[#This Row],[shipperID]],Shippers[[#All],[shipperID]],Shippers[[#All],[companyName]],,0)</f>
        <v>United Package</v>
      </c>
      <c r="U809" t="str">
        <f>IF(ISBLANK(Orders[[#This Row],[shippedDate]]),"Pending","Delivered")</f>
        <v>Delivered</v>
      </c>
    </row>
    <row r="810" spans="1:21" x14ac:dyDescent="0.25">
      <c r="A810">
        <v>11056</v>
      </c>
      <c r="B810" t="s">
        <v>66</v>
      </c>
      <c r="C810">
        <v>8</v>
      </c>
      <c r="D810" s="1">
        <v>42122</v>
      </c>
      <c r="E810" s="1">
        <v>42136</v>
      </c>
      <c r="F810" s="1">
        <v>42125</v>
      </c>
      <c r="G810">
        <v>2</v>
      </c>
      <c r="H810">
        <v>278.95999999999998</v>
      </c>
      <c r="I810">
        <f>SUMIFS(order_details!$G$1:$G$2156,order_details!$A$1:$A$2156,orders!A810)</f>
        <v>3740</v>
      </c>
      <c r="J810">
        <f t="shared" si="48"/>
        <v>4018.96</v>
      </c>
      <c r="K810" t="str">
        <f t="shared" si="49"/>
        <v>Apr</v>
      </c>
      <c r="L810" t="str">
        <f t="shared" si="50"/>
        <v>Tue</v>
      </c>
      <c r="M810" t="str">
        <f>IF(Orders[[#This Row],[Shipping Status]]="Delivered",TEXT(F810,"mmm"),"")</f>
        <v>May</v>
      </c>
      <c r="N810" t="str">
        <f>IF(Orders[[#This Row],[Shipping Status]]="Delivered",TEXT(F810,"ddd"),"")</f>
        <v>Fri</v>
      </c>
      <c r="O810" s="8">
        <f>IF(Orders[[#This Row],[Shipping Status]]="Delivered",DATEDIF(D810,F810,"d"),"")</f>
        <v>3</v>
      </c>
      <c r="P810" s="8">
        <f t="shared" si="51"/>
        <v>14</v>
      </c>
      <c r="Q810" s="8">
        <f>IF(Orders[[#This Row],[Shipping Status]]="Delivered",P810-O810,"")</f>
        <v>11</v>
      </c>
      <c r="R810" t="str" cm="1">
        <f t="array" ref="R810">_xlfn.XLOOKUP(Orders[[#This Row],[employeeID]],Employees[[#All],[employeeID]],Employees[[#All],[employeeName]],,0)</f>
        <v>Laura Callahan</v>
      </c>
      <c r="S810" t="str" cm="1">
        <f t="array" ref="S810">_xlfn.XLOOKUP(Orders[[#This Row],[customerID]],Customers[[#All],[customerID]],Customers[[#All],[companyName]],,0)</f>
        <v>Eastern Connection</v>
      </c>
      <c r="T810" t="str" cm="1">
        <f t="array" ref="T810">_xlfn.XLOOKUP(Orders[[#This Row],[shipperID]],Shippers[[#All],[shipperID]],Shippers[[#All],[companyName]],,0)</f>
        <v>United Package</v>
      </c>
      <c r="U810" t="str">
        <f>IF(ISBLANK(Orders[[#This Row],[shippedDate]]),"Pending","Delivered")</f>
        <v>Delivered</v>
      </c>
    </row>
    <row r="811" spans="1:21" x14ac:dyDescent="0.25">
      <c r="A811">
        <v>11057</v>
      </c>
      <c r="B811" t="s">
        <v>85</v>
      </c>
      <c r="C811">
        <v>3</v>
      </c>
      <c r="D811" s="1">
        <v>42123</v>
      </c>
      <c r="E811" s="1">
        <v>42151</v>
      </c>
      <c r="F811" s="1">
        <v>42125</v>
      </c>
      <c r="G811">
        <v>3</v>
      </c>
      <c r="H811">
        <v>4.13</v>
      </c>
      <c r="I811">
        <f>SUMIFS(order_details!$G$1:$G$2156,order_details!$A$1:$A$2156,orders!A811)</f>
        <v>45</v>
      </c>
      <c r="J811">
        <f t="shared" si="48"/>
        <v>49.13</v>
      </c>
      <c r="K811" t="str">
        <f t="shared" si="49"/>
        <v>Apr</v>
      </c>
      <c r="L811" t="str">
        <f t="shared" si="50"/>
        <v>Wed</v>
      </c>
      <c r="M811" t="str">
        <f>IF(Orders[[#This Row],[Shipping Status]]="Delivered",TEXT(F811,"mmm"),"")</f>
        <v>May</v>
      </c>
      <c r="N811" t="str">
        <f>IF(Orders[[#This Row],[Shipping Status]]="Delivered",TEXT(F811,"ddd"),"")</f>
        <v>Fri</v>
      </c>
      <c r="O811" s="8">
        <f>IF(Orders[[#This Row],[Shipping Status]]="Delivered",DATEDIF(D811,F811,"d"),"")</f>
        <v>2</v>
      </c>
      <c r="P811" s="8">
        <f t="shared" si="51"/>
        <v>28</v>
      </c>
      <c r="Q811" s="8">
        <f>IF(Orders[[#This Row],[Shipping Status]]="Delivered",P811-O811,"")</f>
        <v>26</v>
      </c>
      <c r="R811" t="str" cm="1">
        <f t="array" ref="R811">_xlfn.XLOOKUP(Orders[[#This Row],[employeeID]],Employees[[#All],[employeeID]],Employees[[#All],[employeeName]],,0)</f>
        <v>Janet Leverling</v>
      </c>
      <c r="S811" t="str" cm="1">
        <f t="array" ref="S811">_xlfn.XLOOKUP(Orders[[#This Row],[customerID]],Customers[[#All],[customerID]],Customers[[#All],[companyName]],,0)</f>
        <v>North/South</v>
      </c>
      <c r="T811" t="str" cm="1">
        <f t="array" ref="T811">_xlfn.XLOOKUP(Orders[[#This Row],[shipperID]],Shippers[[#All],[shipperID]],Shippers[[#All],[companyName]],,0)</f>
        <v>Federal Shipping</v>
      </c>
      <c r="U811" t="str">
        <f>IF(ISBLANK(Orders[[#This Row],[shippedDate]]),"Pending","Delivered")</f>
        <v>Delivered</v>
      </c>
    </row>
    <row r="812" spans="1:21" x14ac:dyDescent="0.25">
      <c r="A812">
        <v>11058</v>
      </c>
      <c r="B812" t="s">
        <v>84</v>
      </c>
      <c r="C812">
        <v>9</v>
      </c>
      <c r="D812" s="1">
        <v>42123</v>
      </c>
      <c r="E812" s="1">
        <v>42151</v>
      </c>
      <c r="G812">
        <v>3</v>
      </c>
      <c r="H812">
        <v>31.14</v>
      </c>
      <c r="I812">
        <f>SUMIFS(order_details!$G$1:$G$2156,order_details!$A$1:$A$2156,orders!A812)</f>
        <v>858</v>
      </c>
      <c r="J812">
        <f t="shared" si="48"/>
        <v>889.14</v>
      </c>
      <c r="K812" t="str">
        <f t="shared" si="49"/>
        <v>Apr</v>
      </c>
      <c r="L812" t="str">
        <f t="shared" si="50"/>
        <v>Wed</v>
      </c>
      <c r="M812" t="str">
        <f>IF(Orders[[#This Row],[Shipping Status]]="Delivered",TEXT(F812,"mmm"),"")</f>
        <v/>
      </c>
      <c r="N812" t="str">
        <f>IF(Orders[[#This Row],[Shipping Status]]="Delivered",TEXT(F812,"ddd"),"")</f>
        <v/>
      </c>
      <c r="O812" s="8" t="str">
        <f>IF(Orders[[#This Row],[Shipping Status]]="Delivered",DATEDIF(D812,F812,"d"),"")</f>
        <v/>
      </c>
      <c r="P812" s="8">
        <f t="shared" si="51"/>
        <v>28</v>
      </c>
      <c r="Q812" s="8" t="str">
        <f>IF(Orders[[#This Row],[Shipping Status]]="Delivered",P812-O812,"")</f>
        <v/>
      </c>
      <c r="R812" t="str" cm="1">
        <f t="array" ref="R812">_xlfn.XLOOKUP(Orders[[#This Row],[employeeID]],Employees[[#All],[employeeID]],Employees[[#All],[employeeName]],,0)</f>
        <v>Anne Dodsworth</v>
      </c>
      <c r="S812" t="str" cm="1">
        <f t="array" ref="S812">_xlfn.XLOOKUP(Orders[[#This Row],[customerID]],Customers[[#All],[customerID]],Customers[[#All],[companyName]],,0)</f>
        <v>Blauer See Delikatessen</v>
      </c>
      <c r="T812" t="str" cm="1">
        <f t="array" ref="T812">_xlfn.XLOOKUP(Orders[[#This Row],[shipperID]],Shippers[[#All],[shipperID]],Shippers[[#All],[companyName]],,0)</f>
        <v>Federal Shipping</v>
      </c>
      <c r="U812" t="str">
        <f>IF(ISBLANK(Orders[[#This Row],[shippedDate]]),"Pending","Delivered")</f>
        <v>Pending</v>
      </c>
    </row>
    <row r="813" spans="1:21" x14ac:dyDescent="0.25">
      <c r="A813">
        <v>11059</v>
      </c>
      <c r="B813" t="s">
        <v>37</v>
      </c>
      <c r="C813">
        <v>2</v>
      </c>
      <c r="D813" s="1">
        <v>42123</v>
      </c>
      <c r="E813" s="1">
        <v>42165</v>
      </c>
      <c r="G813">
        <v>2</v>
      </c>
      <c r="H813">
        <v>85.8</v>
      </c>
      <c r="I813">
        <f>SUMIFS(order_details!$G$1:$G$2156,order_details!$A$1:$A$2156,orders!A813)</f>
        <v>1838</v>
      </c>
      <c r="J813">
        <f t="shared" si="48"/>
        <v>1923.8</v>
      </c>
      <c r="K813" t="str">
        <f t="shared" si="49"/>
        <v>Apr</v>
      </c>
      <c r="L813" t="str">
        <f t="shared" si="50"/>
        <v>Wed</v>
      </c>
      <c r="M813" t="str">
        <f>IF(Orders[[#This Row],[Shipping Status]]="Delivered",TEXT(F813,"mmm"),"")</f>
        <v/>
      </c>
      <c r="N813" t="str">
        <f>IF(Orders[[#This Row],[Shipping Status]]="Delivered",TEXT(F813,"ddd"),"")</f>
        <v/>
      </c>
      <c r="O813" s="8" t="str">
        <f>IF(Orders[[#This Row],[Shipping Status]]="Delivered",DATEDIF(D813,F813,"d"),"")</f>
        <v/>
      </c>
      <c r="P813" s="8">
        <f t="shared" si="51"/>
        <v>42</v>
      </c>
      <c r="Q813" s="8" t="str">
        <f>IF(Orders[[#This Row],[Shipping Status]]="Delivered",P813-O813,"")</f>
        <v/>
      </c>
      <c r="R813" t="str" cm="1">
        <f t="array" ref="R813">_xlfn.XLOOKUP(Orders[[#This Row],[employeeID]],Employees[[#All],[employeeID]],Employees[[#All],[employeeName]],,0)</f>
        <v>Andrew Fuller</v>
      </c>
      <c r="S813" t="str" cm="1">
        <f t="array" ref="S813">_xlfn.XLOOKUP(Orders[[#This Row],[customerID]],Customers[[#All],[customerID]],Customers[[#All],[companyName]],,0)</f>
        <v>Ricardo Adocicados</v>
      </c>
      <c r="T813" t="str" cm="1">
        <f t="array" ref="T813">_xlfn.XLOOKUP(Orders[[#This Row],[shipperID]],Shippers[[#All],[shipperID]],Shippers[[#All],[companyName]],,0)</f>
        <v>United Package</v>
      </c>
      <c r="U813" t="str">
        <f>IF(ISBLANK(Orders[[#This Row],[shippedDate]]),"Pending","Delivered")</f>
        <v>Pending</v>
      </c>
    </row>
    <row r="814" spans="1:21" x14ac:dyDescent="0.25">
      <c r="A814">
        <v>11060</v>
      </c>
      <c r="B814" t="s">
        <v>78</v>
      </c>
      <c r="C814">
        <v>2</v>
      </c>
      <c r="D814" s="1">
        <v>42124</v>
      </c>
      <c r="E814" s="1">
        <v>42152</v>
      </c>
      <c r="F814" s="1">
        <v>42128</v>
      </c>
      <c r="G814">
        <v>2</v>
      </c>
      <c r="H814">
        <v>10.98</v>
      </c>
      <c r="I814">
        <f>SUMIFS(order_details!$G$1:$G$2156,order_details!$A$1:$A$2156,orders!A814)</f>
        <v>266</v>
      </c>
      <c r="J814">
        <f t="shared" si="48"/>
        <v>276.98</v>
      </c>
      <c r="K814" t="str">
        <f t="shared" si="49"/>
        <v>Apr</v>
      </c>
      <c r="L814" t="str">
        <f t="shared" si="50"/>
        <v>Thu</v>
      </c>
      <c r="M814" t="str">
        <f>IF(Orders[[#This Row],[Shipping Status]]="Delivered",TEXT(F814,"mmm"),"")</f>
        <v>May</v>
      </c>
      <c r="N814" t="str">
        <f>IF(Orders[[#This Row],[Shipping Status]]="Delivered",TEXT(F814,"ddd"),"")</f>
        <v>Mon</v>
      </c>
      <c r="O814" s="8">
        <f>IF(Orders[[#This Row],[Shipping Status]]="Delivered",DATEDIF(D814,F814,"d"),"")</f>
        <v>4</v>
      </c>
      <c r="P814" s="8">
        <f t="shared" si="51"/>
        <v>28</v>
      </c>
      <c r="Q814" s="8">
        <f>IF(Orders[[#This Row],[Shipping Status]]="Delivered",P814-O814,"")</f>
        <v>24</v>
      </c>
      <c r="R814" t="str" cm="1">
        <f t="array" ref="R814">_xlfn.XLOOKUP(Orders[[#This Row],[employeeID]],Employees[[#All],[employeeID]],Employees[[#All],[employeeName]],,0)</f>
        <v>Andrew Fuller</v>
      </c>
      <c r="S814" t="str" cm="1">
        <f t="array" ref="S814">_xlfn.XLOOKUP(Orders[[#This Row],[customerID]],Customers[[#All],[customerID]],Customers[[#All],[companyName]],,0)</f>
        <v>Franchi S.p.A.</v>
      </c>
      <c r="T814" t="str" cm="1">
        <f t="array" ref="T814">_xlfn.XLOOKUP(Orders[[#This Row],[shipperID]],Shippers[[#All],[shipperID]],Shippers[[#All],[companyName]],,0)</f>
        <v>United Package</v>
      </c>
      <c r="U814" t="str">
        <f>IF(ISBLANK(Orders[[#This Row],[shippedDate]]),"Pending","Delivered")</f>
        <v>Delivered</v>
      </c>
    </row>
    <row r="815" spans="1:21" x14ac:dyDescent="0.25">
      <c r="A815">
        <v>11061</v>
      </c>
      <c r="B815" t="s">
        <v>87</v>
      </c>
      <c r="C815">
        <v>4</v>
      </c>
      <c r="D815" s="1">
        <v>42124</v>
      </c>
      <c r="E815" s="1">
        <v>42166</v>
      </c>
      <c r="G815">
        <v>3</v>
      </c>
      <c r="H815">
        <v>14.01</v>
      </c>
      <c r="I815">
        <f>SUMIFS(order_details!$G$1:$G$2156,order_details!$A$1:$A$2156,orders!A815)</f>
        <v>510</v>
      </c>
      <c r="J815">
        <f t="shared" si="48"/>
        <v>524.01</v>
      </c>
      <c r="K815" t="str">
        <f t="shared" si="49"/>
        <v>Apr</v>
      </c>
      <c r="L815" t="str">
        <f t="shared" si="50"/>
        <v>Thu</v>
      </c>
      <c r="M815" t="str">
        <f>IF(Orders[[#This Row],[Shipping Status]]="Delivered",TEXT(F815,"mmm"),"")</f>
        <v/>
      </c>
      <c r="N815" t="str">
        <f>IF(Orders[[#This Row],[Shipping Status]]="Delivered",TEXT(F815,"ddd"),"")</f>
        <v/>
      </c>
      <c r="O815" s="8" t="str">
        <f>IF(Orders[[#This Row],[Shipping Status]]="Delivered",DATEDIF(D815,F815,"d"),"")</f>
        <v/>
      </c>
      <c r="P815" s="8">
        <f t="shared" si="51"/>
        <v>42</v>
      </c>
      <c r="Q815" s="8" t="str">
        <f>IF(Orders[[#This Row],[Shipping Status]]="Delivered",P815-O815,"")</f>
        <v/>
      </c>
      <c r="R815" t="str" cm="1">
        <f t="array" ref="R815">_xlfn.XLOOKUP(Orders[[#This Row],[employeeID]],Employees[[#All],[employeeID]],Employees[[#All],[employeeName]],,0)</f>
        <v>Margaret Peacock</v>
      </c>
      <c r="S815" t="str" cm="1">
        <f t="array" ref="S815">_xlfn.XLOOKUP(Orders[[#This Row],[customerID]],Customers[[#All],[customerID]],Customers[[#All],[companyName]],,0)</f>
        <v>Great Lakes Food Market</v>
      </c>
      <c r="T815" t="str" cm="1">
        <f t="array" ref="T815">_xlfn.XLOOKUP(Orders[[#This Row],[shipperID]],Shippers[[#All],[shipperID]],Shippers[[#All],[companyName]],,0)</f>
        <v>Federal Shipping</v>
      </c>
      <c r="U815" t="str">
        <f>IF(ISBLANK(Orders[[#This Row],[shippedDate]]),"Pending","Delivered")</f>
        <v>Pending</v>
      </c>
    </row>
    <row r="816" spans="1:21" x14ac:dyDescent="0.25">
      <c r="A816">
        <v>11062</v>
      </c>
      <c r="B816" t="s">
        <v>38</v>
      </c>
      <c r="C816">
        <v>4</v>
      </c>
      <c r="D816" s="1">
        <v>42124</v>
      </c>
      <c r="E816" s="1">
        <v>42152</v>
      </c>
      <c r="G816">
        <v>2</v>
      </c>
      <c r="H816">
        <v>29.93</v>
      </c>
      <c r="I816">
        <f>SUMIFS(order_details!$G$1:$G$2156,order_details!$A$1:$A$2156,orders!A816)</f>
        <v>406.40000000000003</v>
      </c>
      <c r="J816">
        <f t="shared" si="48"/>
        <v>436.33000000000004</v>
      </c>
      <c r="K816" t="str">
        <f t="shared" si="49"/>
        <v>Apr</v>
      </c>
      <c r="L816" t="str">
        <f t="shared" si="50"/>
        <v>Thu</v>
      </c>
      <c r="M816" t="str">
        <f>IF(Orders[[#This Row],[Shipping Status]]="Delivered",TEXT(F816,"mmm"),"")</f>
        <v/>
      </c>
      <c r="N816" t="str">
        <f>IF(Orders[[#This Row],[Shipping Status]]="Delivered",TEXT(F816,"ddd"),"")</f>
        <v/>
      </c>
      <c r="O816" s="8" t="str">
        <f>IF(Orders[[#This Row],[Shipping Status]]="Delivered",DATEDIF(D816,F816,"d"),"")</f>
        <v/>
      </c>
      <c r="P816" s="8">
        <f t="shared" si="51"/>
        <v>28</v>
      </c>
      <c r="Q816" s="8" t="str">
        <f>IF(Orders[[#This Row],[Shipping Status]]="Delivered",P816-O816,"")</f>
        <v/>
      </c>
      <c r="R816" t="str" cm="1">
        <f t="array" ref="R816">_xlfn.XLOOKUP(Orders[[#This Row],[employeeID]],Employees[[#All],[employeeID]],Employees[[#All],[employeeName]],,0)</f>
        <v>Margaret Peacock</v>
      </c>
      <c r="S816" t="str" cm="1">
        <f t="array" ref="S816">_xlfn.XLOOKUP(Orders[[#This Row],[customerID]],Customers[[#All],[customerID]],Customers[[#All],[companyName]],,0)</f>
        <v>Reggiani Caseifici</v>
      </c>
      <c r="T816" t="str" cm="1">
        <f t="array" ref="T816">_xlfn.XLOOKUP(Orders[[#This Row],[shipperID]],Shippers[[#All],[shipperID]],Shippers[[#All],[companyName]],,0)</f>
        <v>United Package</v>
      </c>
      <c r="U816" t="str">
        <f>IF(ISBLANK(Orders[[#This Row],[shippedDate]]),"Pending","Delivered")</f>
        <v>Pending</v>
      </c>
    </row>
    <row r="817" spans="1:21" x14ac:dyDescent="0.25">
      <c r="A817">
        <v>11063</v>
      </c>
      <c r="B817" t="s">
        <v>42</v>
      </c>
      <c r="C817">
        <v>3</v>
      </c>
      <c r="D817" s="1">
        <v>42124</v>
      </c>
      <c r="E817" s="1">
        <v>42152</v>
      </c>
      <c r="F817" s="1">
        <v>42130</v>
      </c>
      <c r="G817">
        <v>2</v>
      </c>
      <c r="H817">
        <v>81.73</v>
      </c>
      <c r="I817">
        <f>SUMIFS(order_details!$G$1:$G$2156,order_details!$A$1:$A$2156,orders!A817)</f>
        <v>1342.95</v>
      </c>
      <c r="J817">
        <f t="shared" si="48"/>
        <v>1424.68</v>
      </c>
      <c r="K817" t="str">
        <f t="shared" si="49"/>
        <v>Apr</v>
      </c>
      <c r="L817" t="str">
        <f t="shared" si="50"/>
        <v>Thu</v>
      </c>
      <c r="M817" t="str">
        <f>IF(Orders[[#This Row],[Shipping Status]]="Delivered",TEXT(F817,"mmm"),"")</f>
        <v>May</v>
      </c>
      <c r="N817" t="str">
        <f>IF(Orders[[#This Row],[Shipping Status]]="Delivered",TEXT(F817,"ddd"),"")</f>
        <v>Wed</v>
      </c>
      <c r="O817" s="8">
        <f>IF(Orders[[#This Row],[Shipping Status]]="Delivered",DATEDIF(D817,F817,"d"),"")</f>
        <v>6</v>
      </c>
      <c r="P817" s="8">
        <f t="shared" si="51"/>
        <v>28</v>
      </c>
      <c r="Q817" s="8">
        <f>IF(Orders[[#This Row],[Shipping Status]]="Delivered",P817-O817,"")</f>
        <v>22</v>
      </c>
      <c r="R817" t="str" cm="1">
        <f t="array" ref="R817">_xlfn.XLOOKUP(Orders[[#This Row],[employeeID]],Employees[[#All],[employeeID]],Employees[[#All],[employeeName]],,0)</f>
        <v>Janet Leverling</v>
      </c>
      <c r="S817" t="str" cm="1">
        <f t="array" ref="S817">_xlfn.XLOOKUP(Orders[[#This Row],[customerID]],Customers[[#All],[customerID]],Customers[[#All],[companyName]],,0)</f>
        <v>Hungry Owl All-Night Grocers</v>
      </c>
      <c r="T817" t="str" cm="1">
        <f t="array" ref="T817">_xlfn.XLOOKUP(Orders[[#This Row],[shipperID]],Shippers[[#All],[shipperID]],Shippers[[#All],[companyName]],,0)</f>
        <v>United Package</v>
      </c>
      <c r="U817" t="str">
        <f>IF(ISBLANK(Orders[[#This Row],[shippedDate]]),"Pending","Delivered")</f>
        <v>Delivered</v>
      </c>
    </row>
    <row r="818" spans="1:21" x14ac:dyDescent="0.25">
      <c r="A818">
        <v>11064</v>
      </c>
      <c r="B818" t="s">
        <v>53</v>
      </c>
      <c r="C818">
        <v>1</v>
      </c>
      <c r="D818" s="1">
        <v>42125</v>
      </c>
      <c r="E818" s="1">
        <v>42153</v>
      </c>
      <c r="F818" s="1">
        <v>42128</v>
      </c>
      <c r="G818">
        <v>1</v>
      </c>
      <c r="H818">
        <v>30.09</v>
      </c>
      <c r="I818">
        <f>SUMIFS(order_details!$G$1:$G$2156,order_details!$A$1:$A$2156,orders!A818)</f>
        <v>4330.4000000000005</v>
      </c>
      <c r="J818">
        <f t="shared" si="48"/>
        <v>4360.4900000000007</v>
      </c>
      <c r="K818" t="str">
        <f t="shared" si="49"/>
        <v>May</v>
      </c>
      <c r="L818" t="str">
        <f t="shared" si="50"/>
        <v>Fri</v>
      </c>
      <c r="M818" t="str">
        <f>IF(Orders[[#This Row],[Shipping Status]]="Delivered",TEXT(F818,"mmm"),"")</f>
        <v>May</v>
      </c>
      <c r="N818" t="str">
        <f>IF(Orders[[#This Row],[Shipping Status]]="Delivered",TEXT(F818,"ddd"),"")</f>
        <v>Mon</v>
      </c>
      <c r="O818" s="8">
        <f>IF(Orders[[#This Row],[Shipping Status]]="Delivered",DATEDIF(D818,F818,"d"),"")</f>
        <v>3</v>
      </c>
      <c r="P818" s="8">
        <f t="shared" si="51"/>
        <v>28</v>
      </c>
      <c r="Q818" s="8">
        <f>IF(Orders[[#This Row],[Shipping Status]]="Delivered",P818-O818,"")</f>
        <v>25</v>
      </c>
      <c r="R818" t="str" cm="1">
        <f t="array" ref="R818">_xlfn.XLOOKUP(Orders[[#This Row],[employeeID]],Employees[[#All],[employeeID]],Employees[[#All],[employeeName]],,0)</f>
        <v>Nancy Davolio</v>
      </c>
      <c r="S818" t="str" cm="1">
        <f t="array" ref="S818">_xlfn.XLOOKUP(Orders[[#This Row],[customerID]],Customers[[#All],[customerID]],Customers[[#All],[companyName]],,0)</f>
        <v>Save-a-lot Markets</v>
      </c>
      <c r="T818" t="str" cm="1">
        <f t="array" ref="T818">_xlfn.XLOOKUP(Orders[[#This Row],[shipperID]],Shippers[[#All],[shipperID]],Shippers[[#All],[companyName]],,0)</f>
        <v>Speedy Express</v>
      </c>
      <c r="U818" t="str">
        <f>IF(ISBLANK(Orders[[#This Row],[shippedDate]]),"Pending","Delivered")</f>
        <v>Delivered</v>
      </c>
    </row>
    <row r="819" spans="1:21" x14ac:dyDescent="0.25">
      <c r="A819">
        <v>11065</v>
      </c>
      <c r="B819" t="s">
        <v>36</v>
      </c>
      <c r="C819">
        <v>8</v>
      </c>
      <c r="D819" s="1">
        <v>42125</v>
      </c>
      <c r="E819" s="1">
        <v>42153</v>
      </c>
      <c r="G819">
        <v>1</v>
      </c>
      <c r="H819">
        <v>12.91</v>
      </c>
      <c r="I819">
        <f>SUMIFS(order_details!$G$1:$G$2156,order_details!$A$1:$A$2156,orders!A819)</f>
        <v>189.42000000000002</v>
      </c>
      <c r="J819">
        <f t="shared" si="48"/>
        <v>202.33</v>
      </c>
      <c r="K819" t="str">
        <f t="shared" si="49"/>
        <v>May</v>
      </c>
      <c r="L819" t="str">
        <f t="shared" si="50"/>
        <v>Fri</v>
      </c>
      <c r="M819" t="str">
        <f>IF(Orders[[#This Row],[Shipping Status]]="Delivered",TEXT(F819,"mmm"),"")</f>
        <v/>
      </c>
      <c r="N819" t="str">
        <f>IF(Orders[[#This Row],[Shipping Status]]="Delivered",TEXT(F819,"ddd"),"")</f>
        <v/>
      </c>
      <c r="O819" s="8" t="str">
        <f>IF(Orders[[#This Row],[Shipping Status]]="Delivered",DATEDIF(D819,F819,"d"),"")</f>
        <v/>
      </c>
      <c r="P819" s="8">
        <f t="shared" si="51"/>
        <v>28</v>
      </c>
      <c r="Q819" s="8" t="str">
        <f>IF(Orders[[#This Row],[Shipping Status]]="Delivered",P819-O819,"")</f>
        <v/>
      </c>
      <c r="R819" t="str" cm="1">
        <f t="array" ref="R819">_xlfn.XLOOKUP(Orders[[#This Row],[employeeID]],Employees[[#All],[employeeID]],Employees[[#All],[employeeName]],,0)</f>
        <v>Laura Callahan</v>
      </c>
      <c r="S819" t="str" cm="1">
        <f t="array" ref="S819">_xlfn.XLOOKUP(Orders[[#This Row],[customerID]],Customers[[#All],[customerID]],Customers[[#All],[companyName]],,0)</f>
        <v>LILA-Supermercado</v>
      </c>
      <c r="T819" t="str" cm="1">
        <f t="array" ref="T819">_xlfn.XLOOKUP(Orders[[#This Row],[shipperID]],Shippers[[#All],[shipperID]],Shippers[[#All],[companyName]],,0)</f>
        <v>Speedy Express</v>
      </c>
      <c r="U819" t="str">
        <f>IF(ISBLANK(Orders[[#This Row],[shippedDate]]),"Pending","Delivered")</f>
        <v>Pending</v>
      </c>
    </row>
    <row r="820" spans="1:21" x14ac:dyDescent="0.25">
      <c r="A820">
        <v>11066</v>
      </c>
      <c r="B820" t="s">
        <v>27</v>
      </c>
      <c r="C820">
        <v>7</v>
      </c>
      <c r="D820" s="1">
        <v>42125</v>
      </c>
      <c r="E820" s="1">
        <v>42153</v>
      </c>
      <c r="F820" s="1">
        <v>42128</v>
      </c>
      <c r="G820">
        <v>2</v>
      </c>
      <c r="H820">
        <v>44.72</v>
      </c>
      <c r="I820">
        <f>SUMIFS(order_details!$G$1:$G$2156,order_details!$A$1:$A$2156,orders!A820)</f>
        <v>928.75</v>
      </c>
      <c r="J820">
        <f t="shared" si="48"/>
        <v>973.47</v>
      </c>
      <c r="K820" t="str">
        <f t="shared" si="49"/>
        <v>May</v>
      </c>
      <c r="L820" t="str">
        <f t="shared" si="50"/>
        <v>Fri</v>
      </c>
      <c r="M820" t="str">
        <f>IF(Orders[[#This Row],[Shipping Status]]="Delivered",TEXT(F820,"mmm"),"")</f>
        <v>May</v>
      </c>
      <c r="N820" t="str">
        <f>IF(Orders[[#This Row],[Shipping Status]]="Delivered",TEXT(F820,"ddd"),"")</f>
        <v>Mon</v>
      </c>
      <c r="O820" s="8">
        <f>IF(Orders[[#This Row],[Shipping Status]]="Delivered",DATEDIF(D820,F820,"d"),"")</f>
        <v>3</v>
      </c>
      <c r="P820" s="8">
        <f t="shared" si="51"/>
        <v>28</v>
      </c>
      <c r="Q820" s="8">
        <f>IF(Orders[[#This Row],[Shipping Status]]="Delivered",P820-O820,"")</f>
        <v>25</v>
      </c>
      <c r="R820" t="str" cm="1">
        <f t="array" ref="R820">_xlfn.XLOOKUP(Orders[[#This Row],[employeeID]],Employees[[#All],[employeeID]],Employees[[#All],[employeeName]],,0)</f>
        <v>Robert King</v>
      </c>
      <c r="S820" t="str" cm="1">
        <f t="array" ref="S820">_xlfn.XLOOKUP(Orders[[#This Row],[customerID]],Customers[[#All],[customerID]],Customers[[#All],[companyName]],,0)</f>
        <v>White Clover Markets</v>
      </c>
      <c r="T820" t="str" cm="1">
        <f t="array" ref="T820">_xlfn.XLOOKUP(Orders[[#This Row],[shipperID]],Shippers[[#All],[shipperID]],Shippers[[#All],[companyName]],,0)</f>
        <v>United Package</v>
      </c>
      <c r="U820" t="str">
        <f>IF(ISBLANK(Orders[[#This Row],[shippedDate]]),"Pending","Delivered")</f>
        <v>Delivered</v>
      </c>
    </row>
    <row r="821" spans="1:21" x14ac:dyDescent="0.25">
      <c r="A821">
        <v>11067</v>
      </c>
      <c r="B821" t="s">
        <v>65</v>
      </c>
      <c r="C821">
        <v>1</v>
      </c>
      <c r="D821" s="1">
        <v>42128</v>
      </c>
      <c r="E821" s="1">
        <v>42142</v>
      </c>
      <c r="F821" s="1">
        <v>42130</v>
      </c>
      <c r="G821">
        <v>2</v>
      </c>
      <c r="H821">
        <v>7.98</v>
      </c>
      <c r="I821">
        <f>SUMIFS(order_details!$G$1:$G$2156,order_details!$A$1:$A$2156,orders!A821)</f>
        <v>86.850000000000009</v>
      </c>
      <c r="J821">
        <f t="shared" si="48"/>
        <v>94.830000000000013</v>
      </c>
      <c r="K821" t="str">
        <f t="shared" si="49"/>
        <v>May</v>
      </c>
      <c r="L821" t="str">
        <f t="shared" si="50"/>
        <v>Mon</v>
      </c>
      <c r="M821" t="str">
        <f>IF(Orders[[#This Row],[Shipping Status]]="Delivered",TEXT(F821,"mmm"),"")</f>
        <v>May</v>
      </c>
      <c r="N821" t="str">
        <f>IF(Orders[[#This Row],[Shipping Status]]="Delivered",TEXT(F821,"ddd"),"")</f>
        <v>Wed</v>
      </c>
      <c r="O821" s="8">
        <f>IF(Orders[[#This Row],[Shipping Status]]="Delivered",DATEDIF(D821,F821,"d"),"")</f>
        <v>2</v>
      </c>
      <c r="P821" s="8">
        <f t="shared" si="51"/>
        <v>14</v>
      </c>
      <c r="Q821" s="8">
        <f>IF(Orders[[#This Row],[Shipping Status]]="Delivered",P821-O821,"")</f>
        <v>12</v>
      </c>
      <c r="R821" t="str" cm="1">
        <f t="array" ref="R821">_xlfn.XLOOKUP(Orders[[#This Row],[employeeID]],Employees[[#All],[employeeID]],Employees[[#All],[employeeName]],,0)</f>
        <v>Nancy Davolio</v>
      </c>
      <c r="S821" t="str" cm="1">
        <f t="array" ref="S821">_xlfn.XLOOKUP(Orders[[#This Row],[customerID]],Customers[[#All],[customerID]],Customers[[#All],[companyName]],,0)</f>
        <v>Drachenblut Delikatessen</v>
      </c>
      <c r="T821" t="str" cm="1">
        <f t="array" ref="T821">_xlfn.XLOOKUP(Orders[[#This Row],[shipperID]],Shippers[[#All],[shipperID]],Shippers[[#All],[companyName]],,0)</f>
        <v>United Package</v>
      </c>
      <c r="U821" t="str">
        <f>IF(ISBLANK(Orders[[#This Row],[shippedDate]]),"Pending","Delivered")</f>
        <v>Delivered</v>
      </c>
    </row>
    <row r="822" spans="1:21" x14ac:dyDescent="0.25">
      <c r="A822">
        <v>11068</v>
      </c>
      <c r="B822" t="s">
        <v>70</v>
      </c>
      <c r="C822">
        <v>8</v>
      </c>
      <c r="D822" s="1">
        <v>42128</v>
      </c>
      <c r="E822" s="1">
        <v>42156</v>
      </c>
      <c r="G822">
        <v>2</v>
      </c>
      <c r="H822">
        <v>81.75</v>
      </c>
      <c r="I822">
        <f>SUMIFS(order_details!$G$1:$G$2156,order_details!$A$1:$A$2156,orders!A822)</f>
        <v>2027.08</v>
      </c>
      <c r="J822">
        <f t="shared" si="48"/>
        <v>2108.83</v>
      </c>
      <c r="K822" t="str">
        <f t="shared" si="49"/>
        <v>May</v>
      </c>
      <c r="L822" t="str">
        <f t="shared" si="50"/>
        <v>Mon</v>
      </c>
      <c r="M822" t="str">
        <f>IF(Orders[[#This Row],[Shipping Status]]="Delivered",TEXT(F822,"mmm"),"")</f>
        <v/>
      </c>
      <c r="N822" t="str">
        <f>IF(Orders[[#This Row],[Shipping Status]]="Delivered",TEXT(F822,"ddd"),"")</f>
        <v/>
      </c>
      <c r="O822" s="8" t="str">
        <f>IF(Orders[[#This Row],[Shipping Status]]="Delivered",DATEDIF(D822,F822,"d"),"")</f>
        <v/>
      </c>
      <c r="P822" s="8">
        <f t="shared" si="51"/>
        <v>28</v>
      </c>
      <c r="Q822" s="8" t="str">
        <f>IF(Orders[[#This Row],[Shipping Status]]="Delivered",P822-O822,"")</f>
        <v/>
      </c>
      <c r="R822" t="str" cm="1">
        <f t="array" ref="R822">_xlfn.XLOOKUP(Orders[[#This Row],[employeeID]],Employees[[#All],[employeeID]],Employees[[#All],[employeeName]],,0)</f>
        <v>Laura Callahan</v>
      </c>
      <c r="S822" t="str" cm="1">
        <f t="array" ref="S822">_xlfn.XLOOKUP(Orders[[#This Row],[customerID]],Customers[[#All],[customerID]],Customers[[#All],[companyName]],,0)</f>
        <v>Queen Cozinha</v>
      </c>
      <c r="T822" t="str" cm="1">
        <f t="array" ref="T822">_xlfn.XLOOKUP(Orders[[#This Row],[shipperID]],Shippers[[#All],[shipperID]],Shippers[[#All],[companyName]],,0)</f>
        <v>United Package</v>
      </c>
      <c r="U822" t="str">
        <f>IF(ISBLANK(Orders[[#This Row],[shippedDate]]),"Pending","Delivered")</f>
        <v>Pending</v>
      </c>
    </row>
    <row r="823" spans="1:21" x14ac:dyDescent="0.25">
      <c r="A823">
        <v>11069</v>
      </c>
      <c r="B823" t="s">
        <v>31</v>
      </c>
      <c r="C823">
        <v>1</v>
      </c>
      <c r="D823" s="1">
        <v>42128</v>
      </c>
      <c r="E823" s="1">
        <v>42156</v>
      </c>
      <c r="F823" s="1">
        <v>42130</v>
      </c>
      <c r="G823">
        <v>2</v>
      </c>
      <c r="H823">
        <v>15.67</v>
      </c>
      <c r="I823">
        <f>SUMIFS(order_details!$G$1:$G$2156,order_details!$A$1:$A$2156,orders!A823)</f>
        <v>360</v>
      </c>
      <c r="J823">
        <f t="shared" si="48"/>
        <v>375.67</v>
      </c>
      <c r="K823" t="str">
        <f t="shared" si="49"/>
        <v>May</v>
      </c>
      <c r="L823" t="str">
        <f t="shared" si="50"/>
        <v>Mon</v>
      </c>
      <c r="M823" t="str">
        <f>IF(Orders[[#This Row],[Shipping Status]]="Delivered",TEXT(F823,"mmm"),"")</f>
        <v>May</v>
      </c>
      <c r="N823" t="str">
        <f>IF(Orders[[#This Row],[Shipping Status]]="Delivered",TEXT(F823,"ddd"),"")</f>
        <v>Wed</v>
      </c>
      <c r="O823" s="8">
        <f>IF(Orders[[#This Row],[Shipping Status]]="Delivered",DATEDIF(D823,F823,"d"),"")</f>
        <v>2</v>
      </c>
      <c r="P823" s="8">
        <f t="shared" si="51"/>
        <v>28</v>
      </c>
      <c r="Q823" s="8">
        <f>IF(Orders[[#This Row],[Shipping Status]]="Delivered",P823-O823,"")</f>
        <v>26</v>
      </c>
      <c r="R823" t="str" cm="1">
        <f t="array" ref="R823">_xlfn.XLOOKUP(Orders[[#This Row],[employeeID]],Employees[[#All],[employeeID]],Employees[[#All],[employeeName]],,0)</f>
        <v>Nancy Davolio</v>
      </c>
      <c r="S823" t="str" cm="1">
        <f t="array" ref="S823">_xlfn.XLOOKUP(Orders[[#This Row],[customerID]],Customers[[#All],[customerID]],Customers[[#All],[companyName]],,0)</f>
        <v>Tortuga Restaurante</v>
      </c>
      <c r="T823" t="str" cm="1">
        <f t="array" ref="T823">_xlfn.XLOOKUP(Orders[[#This Row],[shipperID]],Shippers[[#All],[shipperID]],Shippers[[#All],[companyName]],,0)</f>
        <v>United Package</v>
      </c>
      <c r="U823" t="str">
        <f>IF(ISBLANK(Orders[[#This Row],[shippedDate]]),"Pending","Delivered")</f>
        <v>Delivered</v>
      </c>
    </row>
    <row r="824" spans="1:21" x14ac:dyDescent="0.25">
      <c r="A824">
        <v>11070</v>
      </c>
      <c r="B824" t="s">
        <v>34</v>
      </c>
      <c r="C824">
        <v>2</v>
      </c>
      <c r="D824" s="1">
        <v>42129</v>
      </c>
      <c r="E824" s="1">
        <v>42157</v>
      </c>
      <c r="G824">
        <v>1</v>
      </c>
      <c r="H824">
        <v>136</v>
      </c>
      <c r="I824">
        <f>SUMIFS(order_details!$G$1:$G$2156,order_details!$A$1:$A$2156,orders!A824)</f>
        <v>1629.9749999999999</v>
      </c>
      <c r="J824">
        <f t="shared" si="48"/>
        <v>1765.9749999999999</v>
      </c>
      <c r="K824" t="str">
        <f t="shared" si="49"/>
        <v>May</v>
      </c>
      <c r="L824" t="str">
        <f t="shared" si="50"/>
        <v>Tue</v>
      </c>
      <c r="M824" t="str">
        <f>IF(Orders[[#This Row],[Shipping Status]]="Delivered",TEXT(F824,"mmm"),"")</f>
        <v/>
      </c>
      <c r="N824" t="str">
        <f>IF(Orders[[#This Row],[Shipping Status]]="Delivered",TEXT(F824,"ddd"),"")</f>
        <v/>
      </c>
      <c r="O824" s="8" t="str">
        <f>IF(Orders[[#This Row],[Shipping Status]]="Delivered",DATEDIF(D824,F824,"d"),"")</f>
        <v/>
      </c>
      <c r="P824" s="8">
        <f t="shared" si="51"/>
        <v>28</v>
      </c>
      <c r="Q824" s="8" t="str">
        <f>IF(Orders[[#This Row],[Shipping Status]]="Delivered",P824-O824,"")</f>
        <v/>
      </c>
      <c r="R824" t="str" cm="1">
        <f t="array" ref="R824">_xlfn.XLOOKUP(Orders[[#This Row],[employeeID]],Employees[[#All],[employeeID]],Employees[[#All],[employeeName]],,0)</f>
        <v>Andrew Fuller</v>
      </c>
      <c r="S824" t="str" cm="1">
        <f t="array" ref="S824">_xlfn.XLOOKUP(Orders[[#This Row],[customerID]],Customers[[#All],[customerID]],Customers[[#All],[companyName]],,0)</f>
        <v>Lehmanns Marktstand</v>
      </c>
      <c r="T824" t="str" cm="1">
        <f t="array" ref="T824">_xlfn.XLOOKUP(Orders[[#This Row],[shipperID]],Shippers[[#All],[shipperID]],Shippers[[#All],[companyName]],,0)</f>
        <v>Speedy Express</v>
      </c>
      <c r="U824" t="str">
        <f>IF(ISBLANK(Orders[[#This Row],[shippedDate]]),"Pending","Delivered")</f>
        <v>Pending</v>
      </c>
    </row>
    <row r="825" spans="1:21" x14ac:dyDescent="0.25">
      <c r="A825">
        <v>11071</v>
      </c>
      <c r="B825" t="s">
        <v>36</v>
      </c>
      <c r="C825">
        <v>1</v>
      </c>
      <c r="D825" s="1">
        <v>42129</v>
      </c>
      <c r="E825" s="1">
        <v>42157</v>
      </c>
      <c r="G825">
        <v>1</v>
      </c>
      <c r="H825">
        <v>0.93</v>
      </c>
      <c r="I825">
        <f>SUMIFS(order_details!$G$1:$G$2156,order_details!$A$1:$A$2156,orders!A825)</f>
        <v>484.5</v>
      </c>
      <c r="J825">
        <f t="shared" si="48"/>
        <v>485.43</v>
      </c>
      <c r="K825" t="str">
        <f t="shared" si="49"/>
        <v>May</v>
      </c>
      <c r="L825" t="str">
        <f t="shared" si="50"/>
        <v>Tue</v>
      </c>
      <c r="M825" t="str">
        <f>IF(Orders[[#This Row],[Shipping Status]]="Delivered",TEXT(F825,"mmm"),"")</f>
        <v/>
      </c>
      <c r="N825" t="str">
        <f>IF(Orders[[#This Row],[Shipping Status]]="Delivered",TEXT(F825,"ddd"),"")</f>
        <v/>
      </c>
      <c r="O825" s="8" t="str">
        <f>IF(Orders[[#This Row],[Shipping Status]]="Delivered",DATEDIF(D825,F825,"d"),"")</f>
        <v/>
      </c>
      <c r="P825" s="8">
        <f t="shared" si="51"/>
        <v>28</v>
      </c>
      <c r="Q825" s="8" t="str">
        <f>IF(Orders[[#This Row],[Shipping Status]]="Delivered",P825-O825,"")</f>
        <v/>
      </c>
      <c r="R825" t="str" cm="1">
        <f t="array" ref="R825">_xlfn.XLOOKUP(Orders[[#This Row],[employeeID]],Employees[[#All],[employeeID]],Employees[[#All],[employeeName]],,0)</f>
        <v>Nancy Davolio</v>
      </c>
      <c r="S825" t="str" cm="1">
        <f t="array" ref="S825">_xlfn.XLOOKUP(Orders[[#This Row],[customerID]],Customers[[#All],[customerID]],Customers[[#All],[companyName]],,0)</f>
        <v>LILA-Supermercado</v>
      </c>
      <c r="T825" t="str" cm="1">
        <f t="array" ref="T825">_xlfn.XLOOKUP(Orders[[#This Row],[shipperID]],Shippers[[#All],[shipperID]],Shippers[[#All],[companyName]],,0)</f>
        <v>Speedy Express</v>
      </c>
      <c r="U825" t="str">
        <f>IF(ISBLANK(Orders[[#This Row],[shippedDate]]),"Pending","Delivered")</f>
        <v>Pending</v>
      </c>
    </row>
    <row r="826" spans="1:21" x14ac:dyDescent="0.25">
      <c r="A826">
        <v>11072</v>
      </c>
      <c r="B826" t="s">
        <v>17</v>
      </c>
      <c r="C826">
        <v>4</v>
      </c>
      <c r="D826" s="1">
        <v>42129</v>
      </c>
      <c r="E826" s="1">
        <v>42157</v>
      </c>
      <c r="G826">
        <v>2</v>
      </c>
      <c r="H826">
        <v>258.64</v>
      </c>
      <c r="I826">
        <f>SUMIFS(order_details!$G$1:$G$2156,order_details!$A$1:$A$2156,orders!A826)</f>
        <v>5218</v>
      </c>
      <c r="J826">
        <f t="shared" si="48"/>
        <v>5476.64</v>
      </c>
      <c r="K826" t="str">
        <f t="shared" si="49"/>
        <v>May</v>
      </c>
      <c r="L826" t="str">
        <f t="shared" si="50"/>
        <v>Tue</v>
      </c>
      <c r="M826" t="str">
        <f>IF(Orders[[#This Row],[Shipping Status]]="Delivered",TEXT(F826,"mmm"),"")</f>
        <v/>
      </c>
      <c r="N826" t="str">
        <f>IF(Orders[[#This Row],[Shipping Status]]="Delivered",TEXT(F826,"ddd"),"")</f>
        <v/>
      </c>
      <c r="O826" s="8" t="str">
        <f>IF(Orders[[#This Row],[Shipping Status]]="Delivered",DATEDIF(D826,F826,"d"),"")</f>
        <v/>
      </c>
      <c r="P826" s="8">
        <f t="shared" si="51"/>
        <v>28</v>
      </c>
      <c r="Q826" s="8" t="str">
        <f>IF(Orders[[#This Row],[Shipping Status]]="Delivered",P826-O826,"")</f>
        <v/>
      </c>
      <c r="R826" t="str" cm="1">
        <f t="array" ref="R826">_xlfn.XLOOKUP(Orders[[#This Row],[employeeID]],Employees[[#All],[employeeID]],Employees[[#All],[employeeName]],,0)</f>
        <v>Margaret Peacock</v>
      </c>
      <c r="S826" t="str" cm="1">
        <f t="array" ref="S826">_xlfn.XLOOKUP(Orders[[#This Row],[customerID]],Customers[[#All],[customerID]],Customers[[#All],[companyName]],,0)</f>
        <v>Ernst Handel</v>
      </c>
      <c r="T826" t="str" cm="1">
        <f t="array" ref="T826">_xlfn.XLOOKUP(Orders[[#This Row],[shipperID]],Shippers[[#All],[shipperID]],Shippers[[#All],[companyName]],,0)</f>
        <v>United Package</v>
      </c>
      <c r="U826" t="str">
        <f>IF(ISBLANK(Orders[[#This Row],[shippedDate]]),"Pending","Delivered")</f>
        <v>Pending</v>
      </c>
    </row>
    <row r="827" spans="1:21" x14ac:dyDescent="0.25">
      <c r="A827">
        <v>11073</v>
      </c>
      <c r="B827" t="s">
        <v>51</v>
      </c>
      <c r="C827">
        <v>2</v>
      </c>
      <c r="D827" s="1">
        <v>42129</v>
      </c>
      <c r="E827" s="1">
        <v>42157</v>
      </c>
      <c r="G827">
        <v>2</v>
      </c>
      <c r="H827">
        <v>24.95</v>
      </c>
      <c r="I827">
        <f>SUMIFS(order_details!$G$1:$G$2156,order_details!$A$1:$A$2156,orders!A827)</f>
        <v>300</v>
      </c>
      <c r="J827">
        <f t="shared" si="48"/>
        <v>324.95</v>
      </c>
      <c r="K827" t="str">
        <f t="shared" si="49"/>
        <v>May</v>
      </c>
      <c r="L827" t="str">
        <f t="shared" si="50"/>
        <v>Tue</v>
      </c>
      <c r="M827" t="str">
        <f>IF(Orders[[#This Row],[Shipping Status]]="Delivered",TEXT(F827,"mmm"),"")</f>
        <v/>
      </c>
      <c r="N827" t="str">
        <f>IF(Orders[[#This Row],[Shipping Status]]="Delivered",TEXT(F827,"ddd"),"")</f>
        <v/>
      </c>
      <c r="O827" s="8" t="str">
        <f>IF(Orders[[#This Row],[Shipping Status]]="Delivered",DATEDIF(D827,F827,"d"),"")</f>
        <v/>
      </c>
      <c r="P827" s="8">
        <f t="shared" si="51"/>
        <v>28</v>
      </c>
      <c r="Q827" s="8" t="str">
        <f>IF(Orders[[#This Row],[Shipping Status]]="Delivered",P827-O827,"")</f>
        <v/>
      </c>
      <c r="R827" t="str" cm="1">
        <f t="array" ref="R827">_xlfn.XLOOKUP(Orders[[#This Row],[employeeID]],Employees[[#All],[employeeID]],Employees[[#All],[employeeName]],,0)</f>
        <v>Andrew Fuller</v>
      </c>
      <c r="S827" t="str" cm="1">
        <f t="array" ref="S827">_xlfn.XLOOKUP(Orders[[#This Row],[customerID]],Customers[[#All],[customerID]],Customers[[#All],[companyName]],,0)</f>
        <v>Pericles Comidas clásicas</v>
      </c>
      <c r="T827" t="str" cm="1">
        <f t="array" ref="T827">_xlfn.XLOOKUP(Orders[[#This Row],[shipperID]],Shippers[[#All],[shipperID]],Shippers[[#All],[companyName]],,0)</f>
        <v>United Package</v>
      </c>
      <c r="U827" t="str">
        <f>IF(ISBLANK(Orders[[#This Row],[shippedDate]]),"Pending","Delivered")</f>
        <v>Pending</v>
      </c>
    </row>
    <row r="828" spans="1:21" x14ac:dyDescent="0.25">
      <c r="A828">
        <v>11074</v>
      </c>
      <c r="B828" t="s">
        <v>59</v>
      </c>
      <c r="C828">
        <v>7</v>
      </c>
      <c r="D828" s="1">
        <v>42130</v>
      </c>
      <c r="E828" s="1">
        <v>42158</v>
      </c>
      <c r="G828">
        <v>2</v>
      </c>
      <c r="H828">
        <v>18.440000000000001</v>
      </c>
      <c r="I828">
        <f>SUMIFS(order_details!$G$1:$G$2156,order_details!$A$1:$A$2156,orders!A828)</f>
        <v>232.08499999999998</v>
      </c>
      <c r="J828">
        <f t="shared" si="48"/>
        <v>250.52499999999998</v>
      </c>
      <c r="K828" t="str">
        <f t="shared" si="49"/>
        <v>May</v>
      </c>
      <c r="L828" t="str">
        <f t="shared" si="50"/>
        <v>Wed</v>
      </c>
      <c r="M828" t="str">
        <f>IF(Orders[[#This Row],[Shipping Status]]="Delivered",TEXT(F828,"mmm"),"")</f>
        <v/>
      </c>
      <c r="N828" t="str">
        <f>IF(Orders[[#This Row],[Shipping Status]]="Delivered",TEXT(F828,"ddd"),"")</f>
        <v/>
      </c>
      <c r="O828" s="8" t="str">
        <f>IF(Orders[[#This Row],[Shipping Status]]="Delivered",DATEDIF(D828,F828,"d"),"")</f>
        <v/>
      </c>
      <c r="P828" s="8">
        <f t="shared" si="51"/>
        <v>28</v>
      </c>
      <c r="Q828" s="8" t="str">
        <f>IF(Orders[[#This Row],[Shipping Status]]="Delivered",P828-O828,"")</f>
        <v/>
      </c>
      <c r="R828" t="str" cm="1">
        <f t="array" ref="R828">_xlfn.XLOOKUP(Orders[[#This Row],[employeeID]],Employees[[#All],[employeeID]],Employees[[#All],[employeeName]],,0)</f>
        <v>Robert King</v>
      </c>
      <c r="S828" t="str" cm="1">
        <f t="array" ref="S828">_xlfn.XLOOKUP(Orders[[#This Row],[customerID]],Customers[[#All],[customerID]],Customers[[#All],[companyName]],,0)</f>
        <v>Simons bistro</v>
      </c>
      <c r="T828" t="str" cm="1">
        <f t="array" ref="T828">_xlfn.XLOOKUP(Orders[[#This Row],[shipperID]],Shippers[[#All],[shipperID]],Shippers[[#All],[companyName]],,0)</f>
        <v>United Package</v>
      </c>
      <c r="U828" t="str">
        <f>IF(ISBLANK(Orders[[#This Row],[shippedDate]]),"Pending","Delivered")</f>
        <v>Pending</v>
      </c>
    </row>
    <row r="829" spans="1:21" x14ac:dyDescent="0.25">
      <c r="A829">
        <v>11075</v>
      </c>
      <c r="B829" t="s">
        <v>14</v>
      </c>
      <c r="C829">
        <v>8</v>
      </c>
      <c r="D829" s="1">
        <v>42130</v>
      </c>
      <c r="E829" s="1">
        <v>42158</v>
      </c>
      <c r="G829">
        <v>2</v>
      </c>
      <c r="H829">
        <v>6.19</v>
      </c>
      <c r="I829">
        <f>SUMIFS(order_details!$G$1:$G$2156,order_details!$A$1:$A$2156,orders!A829)</f>
        <v>498.1</v>
      </c>
      <c r="J829">
        <f t="shared" si="48"/>
        <v>504.29</v>
      </c>
      <c r="K829" t="str">
        <f t="shared" si="49"/>
        <v>May</v>
      </c>
      <c r="L829" t="str">
        <f t="shared" si="50"/>
        <v>Wed</v>
      </c>
      <c r="M829" t="str">
        <f>IF(Orders[[#This Row],[Shipping Status]]="Delivered",TEXT(F829,"mmm"),"")</f>
        <v/>
      </c>
      <c r="N829" t="str">
        <f>IF(Orders[[#This Row],[Shipping Status]]="Delivered",TEXT(F829,"ddd"),"")</f>
        <v/>
      </c>
      <c r="O829" s="8" t="str">
        <f>IF(Orders[[#This Row],[Shipping Status]]="Delivered",DATEDIF(D829,F829,"d"),"")</f>
        <v/>
      </c>
      <c r="P829" s="8">
        <f t="shared" si="51"/>
        <v>28</v>
      </c>
      <c r="Q829" s="8" t="str">
        <f>IF(Orders[[#This Row],[Shipping Status]]="Delivered",P829-O829,"")</f>
        <v/>
      </c>
      <c r="R829" t="str" cm="1">
        <f t="array" ref="R829">_xlfn.XLOOKUP(Orders[[#This Row],[employeeID]],Employees[[#All],[employeeID]],Employees[[#All],[employeeName]],,0)</f>
        <v>Laura Callahan</v>
      </c>
      <c r="S829" t="str" cm="1">
        <f t="array" ref="S829">_xlfn.XLOOKUP(Orders[[#This Row],[customerID]],Customers[[#All],[customerID]],Customers[[#All],[companyName]],,0)</f>
        <v>Richter Supermarkt</v>
      </c>
      <c r="T829" t="str" cm="1">
        <f t="array" ref="T829">_xlfn.XLOOKUP(Orders[[#This Row],[shipperID]],Shippers[[#All],[shipperID]],Shippers[[#All],[companyName]],,0)</f>
        <v>United Package</v>
      </c>
      <c r="U829" t="str">
        <f>IF(ISBLANK(Orders[[#This Row],[shippedDate]]),"Pending","Delivered")</f>
        <v>Pending</v>
      </c>
    </row>
    <row r="830" spans="1:21" x14ac:dyDescent="0.25">
      <c r="A830">
        <v>11076</v>
      </c>
      <c r="B830" t="s">
        <v>56</v>
      </c>
      <c r="C830">
        <v>4</v>
      </c>
      <c r="D830" s="1">
        <v>42130</v>
      </c>
      <c r="E830" s="1">
        <v>42158</v>
      </c>
      <c r="G830">
        <v>2</v>
      </c>
      <c r="H830">
        <v>38.28</v>
      </c>
      <c r="I830">
        <f>SUMIFS(order_details!$G$1:$G$2156,order_details!$A$1:$A$2156,orders!A830)</f>
        <v>792.75</v>
      </c>
      <c r="J830">
        <f t="shared" si="48"/>
        <v>831.03</v>
      </c>
      <c r="K830" t="str">
        <f t="shared" si="49"/>
        <v>May</v>
      </c>
      <c r="L830" t="str">
        <f t="shared" si="50"/>
        <v>Wed</v>
      </c>
      <c r="M830" t="str">
        <f>IF(Orders[[#This Row],[Shipping Status]]="Delivered",TEXT(F830,"mmm"),"")</f>
        <v/>
      </c>
      <c r="N830" t="str">
        <f>IF(Orders[[#This Row],[Shipping Status]]="Delivered",TEXT(F830,"ddd"),"")</f>
        <v/>
      </c>
      <c r="O830" s="8" t="str">
        <f>IF(Orders[[#This Row],[Shipping Status]]="Delivered",DATEDIF(D830,F830,"d"),"")</f>
        <v/>
      </c>
      <c r="P830" s="8">
        <f t="shared" si="51"/>
        <v>28</v>
      </c>
      <c r="Q830" s="8" t="str">
        <f>IF(Orders[[#This Row],[Shipping Status]]="Delivered",P830-O830,"")</f>
        <v/>
      </c>
      <c r="R830" t="str" cm="1">
        <f t="array" ref="R830">_xlfn.XLOOKUP(Orders[[#This Row],[employeeID]],Employees[[#All],[employeeID]],Employees[[#All],[employeeName]],,0)</f>
        <v>Margaret Peacock</v>
      </c>
      <c r="S830" t="str" cm="1">
        <f t="array" ref="S830">_xlfn.XLOOKUP(Orders[[#This Row],[customerID]],Customers[[#All],[customerID]],Customers[[#All],[companyName]],,0)</f>
        <v>Bon app'</v>
      </c>
      <c r="T830" t="str" cm="1">
        <f t="array" ref="T830">_xlfn.XLOOKUP(Orders[[#This Row],[shipperID]],Shippers[[#All],[shipperID]],Shippers[[#All],[companyName]],,0)</f>
        <v>United Package</v>
      </c>
      <c r="U830" t="str">
        <f>IF(ISBLANK(Orders[[#This Row],[shippedDate]]),"Pending","Delivered")</f>
        <v>Pending</v>
      </c>
    </row>
    <row r="831" spans="1:21" x14ac:dyDescent="0.25">
      <c r="A831">
        <v>11077</v>
      </c>
      <c r="B831" t="s">
        <v>21</v>
      </c>
      <c r="C831">
        <v>1</v>
      </c>
      <c r="D831" s="1">
        <v>42130</v>
      </c>
      <c r="E831" s="1">
        <v>42158</v>
      </c>
      <c r="G831">
        <v>2</v>
      </c>
      <c r="H831">
        <v>8.5299999999999994</v>
      </c>
      <c r="I831">
        <f>SUMIFS(order_details!$G$1:$G$2156,order_details!$A$1:$A$2156,orders!A831)</f>
        <v>1255.7205000000001</v>
      </c>
      <c r="J831">
        <f t="shared" si="48"/>
        <v>1264.2505000000001</v>
      </c>
      <c r="K831" t="str">
        <f t="shared" si="49"/>
        <v>May</v>
      </c>
      <c r="L831" t="str">
        <f t="shared" si="50"/>
        <v>Wed</v>
      </c>
      <c r="M831" t="str">
        <f>IF(Orders[[#This Row],[Shipping Status]]="Delivered",TEXT(F831,"mmm"),"")</f>
        <v/>
      </c>
      <c r="N831" t="str">
        <f>IF(Orders[[#This Row],[Shipping Status]]="Delivered",TEXT(F831,"ddd"),"")</f>
        <v/>
      </c>
      <c r="O831" s="8" t="str">
        <f>IF(Orders[[#This Row],[Shipping Status]]="Delivered",DATEDIF(D831,F831,"d"),"")</f>
        <v/>
      </c>
      <c r="P831" s="8">
        <f t="shared" si="51"/>
        <v>28</v>
      </c>
      <c r="Q831" s="8" t="str">
        <f>IF(Orders[[#This Row],[Shipping Status]]="Delivered",P831-O831,"")</f>
        <v/>
      </c>
      <c r="R831" t="str" cm="1">
        <f t="array" ref="R831">_xlfn.XLOOKUP(Orders[[#This Row],[employeeID]],Employees[[#All],[employeeID]],Employees[[#All],[employeeName]],,0)</f>
        <v>Nancy Davolio</v>
      </c>
      <c r="S831" t="str" cm="1">
        <f t="array" ref="S831">_xlfn.XLOOKUP(Orders[[#This Row],[customerID]],Customers[[#All],[customerID]],Customers[[#All],[companyName]],,0)</f>
        <v>Rattlesnake Canyon Grocery</v>
      </c>
      <c r="T831" t="str" cm="1">
        <f t="array" ref="T831">_xlfn.XLOOKUP(Orders[[#This Row],[shipperID]],Shippers[[#All],[shipperID]],Shippers[[#All],[companyName]],,0)</f>
        <v>United Package</v>
      </c>
      <c r="U831" t="str">
        <f>IF(ISBLANK(Orders[[#This Row],[shippedDate]]),"Pending","Delivered")</f>
        <v>Pending</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93E81-28DD-40C8-83D5-2E7A31F194AD}">
  <dimension ref="A1:H2156"/>
  <sheetViews>
    <sheetView workbookViewId="0">
      <selection activeCell="H5" sqref="H5"/>
    </sheetView>
  </sheetViews>
  <sheetFormatPr defaultRowHeight="15" x14ac:dyDescent="0.25"/>
  <cols>
    <col min="1" max="1" width="10" customWidth="1"/>
    <col min="2" max="2" width="12.140625" customWidth="1"/>
    <col min="3" max="3" width="32" bestFit="1" customWidth="1"/>
    <col min="4" max="4" width="11.28515625" style="2" customWidth="1"/>
    <col min="5" max="5" width="10.5703125" customWidth="1"/>
    <col min="6" max="6" width="11" style="3" customWidth="1"/>
    <col min="7" max="7" width="10.140625" style="2" bestFit="1" customWidth="1"/>
    <col min="8" max="8" width="17.28515625" bestFit="1" customWidth="1"/>
  </cols>
  <sheetData>
    <row r="1" spans="1:8" x14ac:dyDescent="0.25">
      <c r="A1" t="s">
        <v>0</v>
      </c>
      <c r="B1" t="s">
        <v>100</v>
      </c>
      <c r="C1" t="s">
        <v>591</v>
      </c>
      <c r="D1" s="2" t="s">
        <v>99</v>
      </c>
      <c r="E1" t="s">
        <v>98</v>
      </c>
      <c r="F1" s="3" t="s">
        <v>97</v>
      </c>
      <c r="G1" s="2" t="s">
        <v>101</v>
      </c>
      <c r="H1" t="s">
        <v>622</v>
      </c>
    </row>
    <row r="2" spans="1:8" x14ac:dyDescent="0.25">
      <c r="A2">
        <v>10248</v>
      </c>
      <c r="B2">
        <v>11</v>
      </c>
      <c r="C2" t="str" cm="1">
        <f t="array" ref="C2">_xlfn.XLOOKUP(OrderDetails[[#This Row],[productID]],Products[[#All],[productID]],Products[[#All],[productName]],,0)</f>
        <v>Queso Cabrales</v>
      </c>
      <c r="D2" s="2">
        <v>14</v>
      </c>
      <c r="E2">
        <v>12</v>
      </c>
      <c r="F2" s="3">
        <v>0</v>
      </c>
      <c r="G2" s="2">
        <f>D2*E2*(1-F2)</f>
        <v>168</v>
      </c>
      <c r="H2" t="str">
        <f>_xlfn.XLOOKUP(OrderDetails[[#This Row],[productID]],Products[productID],Products[Category Name],,0)</f>
        <v>Dairy Products</v>
      </c>
    </row>
    <row r="3" spans="1:8" x14ac:dyDescent="0.25">
      <c r="A3">
        <v>10248</v>
      </c>
      <c r="B3">
        <v>42</v>
      </c>
      <c r="C3" t="str" cm="1">
        <f t="array" ref="C3">_xlfn.XLOOKUP(OrderDetails[[#This Row],[productID]],Products[[#All],[productID]],Products[[#All],[productName]],,0)</f>
        <v>Singaporean Hokkien Fried Mee</v>
      </c>
      <c r="D3" s="2">
        <v>9.8000000000000007</v>
      </c>
      <c r="E3">
        <v>10</v>
      </c>
      <c r="F3" s="3">
        <v>0</v>
      </c>
      <c r="G3" s="2">
        <f t="shared" ref="G3:G66" si="0">D3*E3*(1-F3)</f>
        <v>98</v>
      </c>
      <c r="H3" t="str">
        <f>_xlfn.XLOOKUP(OrderDetails[[#This Row],[productID]],Products[productID],Products[Category Name],,0)</f>
        <v>Grains &amp; Cereals</v>
      </c>
    </row>
    <row r="4" spans="1:8" x14ac:dyDescent="0.25">
      <c r="A4">
        <v>10248</v>
      </c>
      <c r="B4">
        <v>72</v>
      </c>
      <c r="C4" t="str" cm="1">
        <f t="array" ref="C4">_xlfn.XLOOKUP(OrderDetails[[#This Row],[productID]],Products[[#All],[productID]],Products[[#All],[productName]],,0)</f>
        <v>Mozzarella di Giovanni</v>
      </c>
      <c r="D4" s="2">
        <v>34.799999999999997</v>
      </c>
      <c r="E4">
        <v>5</v>
      </c>
      <c r="F4" s="3">
        <v>0</v>
      </c>
      <c r="G4" s="2">
        <f t="shared" si="0"/>
        <v>174</v>
      </c>
      <c r="H4" t="str">
        <f>_xlfn.XLOOKUP(OrderDetails[[#This Row],[productID]],Products[productID],Products[Category Name],,0)</f>
        <v>Dairy Products</v>
      </c>
    </row>
    <row r="5" spans="1:8" x14ac:dyDescent="0.25">
      <c r="A5">
        <v>10249</v>
      </c>
      <c r="B5">
        <v>14</v>
      </c>
      <c r="C5" t="str" cm="1">
        <f t="array" ref="C5">_xlfn.XLOOKUP(OrderDetails[[#This Row],[productID]],Products[[#All],[productID]],Products[[#All],[productName]],,0)</f>
        <v>Tofu</v>
      </c>
      <c r="D5" s="2">
        <v>18.600000000000001</v>
      </c>
      <c r="E5">
        <v>9</v>
      </c>
      <c r="F5" s="3">
        <v>0</v>
      </c>
      <c r="G5" s="2">
        <f t="shared" si="0"/>
        <v>167.4</v>
      </c>
      <c r="H5" t="str">
        <f>_xlfn.XLOOKUP(OrderDetails[[#This Row],[productID]],Products[productID],Products[Category Name],,0)</f>
        <v>Produce</v>
      </c>
    </row>
    <row r="6" spans="1:8" x14ac:dyDescent="0.25">
      <c r="A6">
        <v>10249</v>
      </c>
      <c r="B6">
        <v>51</v>
      </c>
      <c r="C6" t="str" cm="1">
        <f t="array" ref="C6">_xlfn.XLOOKUP(OrderDetails[[#This Row],[productID]],Products[[#All],[productID]],Products[[#All],[productName]],,0)</f>
        <v>Manjimup Dried Apples</v>
      </c>
      <c r="D6" s="2">
        <v>42.4</v>
      </c>
      <c r="E6">
        <v>40</v>
      </c>
      <c r="F6" s="3">
        <v>0</v>
      </c>
      <c r="G6" s="2">
        <f t="shared" si="0"/>
        <v>1696</v>
      </c>
      <c r="H6" t="str">
        <f>_xlfn.XLOOKUP(OrderDetails[[#This Row],[productID]],Products[productID],Products[Category Name],,0)</f>
        <v>Produce</v>
      </c>
    </row>
    <row r="7" spans="1:8" x14ac:dyDescent="0.25">
      <c r="A7">
        <v>10250</v>
      </c>
      <c r="B7">
        <v>41</v>
      </c>
      <c r="C7" t="str" cm="1">
        <f t="array" ref="C7">_xlfn.XLOOKUP(OrderDetails[[#This Row],[productID]],Products[[#All],[productID]],Products[[#All],[productName]],,0)</f>
        <v>Jack's New England Clam Chowder</v>
      </c>
      <c r="D7" s="2">
        <v>7.7</v>
      </c>
      <c r="E7">
        <v>10</v>
      </c>
      <c r="F7" s="3">
        <v>0</v>
      </c>
      <c r="G7" s="2">
        <f t="shared" si="0"/>
        <v>77</v>
      </c>
      <c r="H7" t="str">
        <f>_xlfn.XLOOKUP(OrderDetails[[#This Row],[productID]],Products[productID],Products[Category Name],,0)</f>
        <v>Seafood</v>
      </c>
    </row>
    <row r="8" spans="1:8" x14ac:dyDescent="0.25">
      <c r="A8">
        <v>10250</v>
      </c>
      <c r="B8">
        <v>51</v>
      </c>
      <c r="C8" t="str" cm="1">
        <f t="array" ref="C8">_xlfn.XLOOKUP(OrderDetails[[#This Row],[productID]],Products[[#All],[productID]],Products[[#All],[productName]],,0)</f>
        <v>Manjimup Dried Apples</v>
      </c>
      <c r="D8" s="2">
        <v>42.4</v>
      </c>
      <c r="E8">
        <v>35</v>
      </c>
      <c r="F8" s="3">
        <v>0.15</v>
      </c>
      <c r="G8" s="2">
        <f t="shared" si="0"/>
        <v>1261.3999999999999</v>
      </c>
      <c r="H8" t="str">
        <f>_xlfn.XLOOKUP(OrderDetails[[#This Row],[productID]],Products[productID],Products[Category Name],,0)</f>
        <v>Produce</v>
      </c>
    </row>
    <row r="9" spans="1:8" x14ac:dyDescent="0.25">
      <c r="A9">
        <v>10250</v>
      </c>
      <c r="B9">
        <v>65</v>
      </c>
      <c r="C9" t="str" cm="1">
        <f t="array" ref="C9">_xlfn.XLOOKUP(OrderDetails[[#This Row],[productID]],Products[[#All],[productID]],Products[[#All],[productName]],,0)</f>
        <v>Louisiana Fiery Hot Pepper Sauce</v>
      </c>
      <c r="D9" s="2">
        <v>16.8</v>
      </c>
      <c r="E9">
        <v>15</v>
      </c>
      <c r="F9" s="3">
        <v>0.15</v>
      </c>
      <c r="G9" s="2">
        <f t="shared" si="0"/>
        <v>214.2</v>
      </c>
      <c r="H9" t="str">
        <f>_xlfn.XLOOKUP(OrderDetails[[#This Row],[productID]],Products[productID],Products[Category Name],,0)</f>
        <v>Condiments</v>
      </c>
    </row>
    <row r="10" spans="1:8" x14ac:dyDescent="0.25">
      <c r="A10">
        <v>10251</v>
      </c>
      <c r="B10">
        <v>22</v>
      </c>
      <c r="C10" t="str" cm="1">
        <f t="array" ref="C10">_xlfn.XLOOKUP(OrderDetails[[#This Row],[productID]],Products[[#All],[productID]],Products[[#All],[productName]],,0)</f>
        <v>Gustaf's Knackebröd</v>
      </c>
      <c r="D10" s="2">
        <v>16.8</v>
      </c>
      <c r="E10">
        <v>6</v>
      </c>
      <c r="F10" s="3">
        <v>0.05</v>
      </c>
      <c r="G10" s="2">
        <f t="shared" si="0"/>
        <v>95.76</v>
      </c>
      <c r="H10" t="str">
        <f>_xlfn.XLOOKUP(OrderDetails[[#This Row],[productID]],Products[productID],Products[Category Name],,0)</f>
        <v>Grains &amp; Cereals</v>
      </c>
    </row>
    <row r="11" spans="1:8" x14ac:dyDescent="0.25">
      <c r="A11">
        <v>10251</v>
      </c>
      <c r="B11">
        <v>57</v>
      </c>
      <c r="C11" t="str" cm="1">
        <f t="array" ref="C11">_xlfn.XLOOKUP(OrderDetails[[#This Row],[productID]],Products[[#All],[productID]],Products[[#All],[productName]],,0)</f>
        <v>Ravioli Angelo</v>
      </c>
      <c r="D11" s="2">
        <v>15.6</v>
      </c>
      <c r="E11">
        <v>15</v>
      </c>
      <c r="F11" s="3">
        <v>0.05</v>
      </c>
      <c r="G11" s="2">
        <f t="shared" si="0"/>
        <v>222.29999999999998</v>
      </c>
      <c r="H11" t="str">
        <f>_xlfn.XLOOKUP(OrderDetails[[#This Row],[productID]],Products[productID],Products[Category Name],,0)</f>
        <v>Grains &amp; Cereals</v>
      </c>
    </row>
    <row r="12" spans="1:8" x14ac:dyDescent="0.25">
      <c r="A12">
        <v>10251</v>
      </c>
      <c r="B12">
        <v>65</v>
      </c>
      <c r="C12" t="str" cm="1">
        <f t="array" ref="C12">_xlfn.XLOOKUP(OrderDetails[[#This Row],[productID]],Products[[#All],[productID]],Products[[#All],[productName]],,0)</f>
        <v>Louisiana Fiery Hot Pepper Sauce</v>
      </c>
      <c r="D12" s="2">
        <v>16.8</v>
      </c>
      <c r="E12">
        <v>20</v>
      </c>
      <c r="F12" s="3">
        <v>0</v>
      </c>
      <c r="G12" s="2">
        <f t="shared" si="0"/>
        <v>336</v>
      </c>
      <c r="H12" t="str">
        <f>_xlfn.XLOOKUP(OrderDetails[[#This Row],[productID]],Products[productID],Products[Category Name],,0)</f>
        <v>Condiments</v>
      </c>
    </row>
    <row r="13" spans="1:8" x14ac:dyDescent="0.25">
      <c r="A13">
        <v>10252</v>
      </c>
      <c r="B13">
        <v>20</v>
      </c>
      <c r="C13" t="str" cm="1">
        <f t="array" ref="C13">_xlfn.XLOOKUP(OrderDetails[[#This Row],[productID]],Products[[#All],[productID]],Products[[#All],[productName]],,0)</f>
        <v>Sir Rodney's Marmalade</v>
      </c>
      <c r="D13" s="2">
        <v>64.8</v>
      </c>
      <c r="E13">
        <v>40</v>
      </c>
      <c r="F13" s="3">
        <v>0.05</v>
      </c>
      <c r="G13" s="2">
        <f t="shared" si="0"/>
        <v>2462.4</v>
      </c>
      <c r="H13" t="str">
        <f>_xlfn.XLOOKUP(OrderDetails[[#This Row],[productID]],Products[productID],Products[Category Name],,0)</f>
        <v>Confections</v>
      </c>
    </row>
    <row r="14" spans="1:8" x14ac:dyDescent="0.25">
      <c r="A14">
        <v>10252</v>
      </c>
      <c r="B14">
        <v>33</v>
      </c>
      <c r="C14" t="str" cm="1">
        <f t="array" ref="C14">_xlfn.XLOOKUP(OrderDetails[[#This Row],[productID]],Products[[#All],[productID]],Products[[#All],[productName]],,0)</f>
        <v>Geitost</v>
      </c>
      <c r="D14" s="2">
        <v>2</v>
      </c>
      <c r="E14">
        <v>25</v>
      </c>
      <c r="F14" s="3">
        <v>0.05</v>
      </c>
      <c r="G14" s="2">
        <f t="shared" si="0"/>
        <v>47.5</v>
      </c>
      <c r="H14" t="str">
        <f>_xlfn.XLOOKUP(OrderDetails[[#This Row],[productID]],Products[productID],Products[Category Name],,0)</f>
        <v>Dairy Products</v>
      </c>
    </row>
    <row r="15" spans="1:8" x14ac:dyDescent="0.25">
      <c r="A15">
        <v>10252</v>
      </c>
      <c r="B15">
        <v>60</v>
      </c>
      <c r="C15" t="str" cm="1">
        <f t="array" ref="C15">_xlfn.XLOOKUP(OrderDetails[[#This Row],[productID]],Products[[#All],[productID]],Products[[#All],[productName]],,0)</f>
        <v>Camembert Pierrot</v>
      </c>
      <c r="D15" s="2">
        <v>27.2</v>
      </c>
      <c r="E15">
        <v>40</v>
      </c>
      <c r="F15" s="3">
        <v>0</v>
      </c>
      <c r="G15" s="2">
        <f t="shared" si="0"/>
        <v>1088</v>
      </c>
      <c r="H15" t="str">
        <f>_xlfn.XLOOKUP(OrderDetails[[#This Row],[productID]],Products[productID],Products[Category Name],,0)</f>
        <v>Dairy Products</v>
      </c>
    </row>
    <row r="16" spans="1:8" x14ac:dyDescent="0.25">
      <c r="A16">
        <v>10253</v>
      </c>
      <c r="B16">
        <v>31</v>
      </c>
      <c r="C16" t="str" cm="1">
        <f t="array" ref="C16">_xlfn.XLOOKUP(OrderDetails[[#This Row],[productID]],Products[[#All],[productID]],Products[[#All],[productName]],,0)</f>
        <v>Gorgonzola Telino</v>
      </c>
      <c r="D16" s="2">
        <v>10</v>
      </c>
      <c r="E16">
        <v>20</v>
      </c>
      <c r="F16" s="3">
        <v>0</v>
      </c>
      <c r="G16" s="2">
        <f t="shared" si="0"/>
        <v>200</v>
      </c>
      <c r="H16" t="str">
        <f>_xlfn.XLOOKUP(OrderDetails[[#This Row],[productID]],Products[productID],Products[Category Name],,0)</f>
        <v>Dairy Products</v>
      </c>
    </row>
    <row r="17" spans="1:8" x14ac:dyDescent="0.25">
      <c r="A17">
        <v>10253</v>
      </c>
      <c r="B17">
        <v>39</v>
      </c>
      <c r="C17" t="str" cm="1">
        <f t="array" ref="C17">_xlfn.XLOOKUP(OrderDetails[[#This Row],[productID]],Products[[#All],[productID]],Products[[#All],[productName]],,0)</f>
        <v>Chartreuse verte</v>
      </c>
      <c r="D17" s="2">
        <v>14.4</v>
      </c>
      <c r="E17">
        <v>42</v>
      </c>
      <c r="F17" s="3">
        <v>0</v>
      </c>
      <c r="G17" s="2">
        <f t="shared" si="0"/>
        <v>604.80000000000007</v>
      </c>
      <c r="H17" t="str">
        <f>_xlfn.XLOOKUP(OrderDetails[[#This Row],[productID]],Products[productID],Products[Category Name],,0)</f>
        <v>Beverages</v>
      </c>
    </row>
    <row r="18" spans="1:8" x14ac:dyDescent="0.25">
      <c r="A18">
        <v>10253</v>
      </c>
      <c r="B18">
        <v>49</v>
      </c>
      <c r="C18" t="str" cm="1">
        <f t="array" ref="C18">_xlfn.XLOOKUP(OrderDetails[[#This Row],[productID]],Products[[#All],[productID]],Products[[#All],[productName]],,0)</f>
        <v>Maxilaku</v>
      </c>
      <c r="D18" s="2">
        <v>16</v>
      </c>
      <c r="E18">
        <v>40</v>
      </c>
      <c r="F18" s="3">
        <v>0</v>
      </c>
      <c r="G18" s="2">
        <f t="shared" si="0"/>
        <v>640</v>
      </c>
      <c r="H18" t="str">
        <f>_xlfn.XLOOKUP(OrderDetails[[#This Row],[productID]],Products[productID],Products[Category Name],,0)</f>
        <v>Confections</v>
      </c>
    </row>
    <row r="19" spans="1:8" x14ac:dyDescent="0.25">
      <c r="A19">
        <v>10254</v>
      </c>
      <c r="B19">
        <v>24</v>
      </c>
      <c r="C19" t="str" cm="1">
        <f t="array" ref="C19">_xlfn.XLOOKUP(OrderDetails[[#This Row],[productID]],Products[[#All],[productID]],Products[[#All],[productName]],,0)</f>
        <v>Guarana Fantastica</v>
      </c>
      <c r="D19" s="2">
        <v>3.6</v>
      </c>
      <c r="E19">
        <v>15</v>
      </c>
      <c r="F19" s="3">
        <v>0.15</v>
      </c>
      <c r="G19" s="2">
        <f t="shared" si="0"/>
        <v>45.9</v>
      </c>
      <c r="H19" t="str">
        <f>_xlfn.XLOOKUP(OrderDetails[[#This Row],[productID]],Products[productID],Products[Category Name],,0)</f>
        <v>Beverages</v>
      </c>
    </row>
    <row r="20" spans="1:8" x14ac:dyDescent="0.25">
      <c r="A20">
        <v>10254</v>
      </c>
      <c r="B20">
        <v>55</v>
      </c>
      <c r="C20" t="str" cm="1">
        <f t="array" ref="C20">_xlfn.XLOOKUP(OrderDetails[[#This Row],[productID]],Products[[#All],[productID]],Products[[#All],[productName]],,0)</f>
        <v>Pâté chinois</v>
      </c>
      <c r="D20" s="2">
        <v>19.2</v>
      </c>
      <c r="E20">
        <v>21</v>
      </c>
      <c r="F20" s="3">
        <v>0.15</v>
      </c>
      <c r="G20" s="2">
        <f t="shared" si="0"/>
        <v>342.71999999999997</v>
      </c>
      <c r="H20" t="str">
        <f>_xlfn.XLOOKUP(OrderDetails[[#This Row],[productID]],Products[productID],Products[Category Name],,0)</f>
        <v>Meat &amp; Poultry</v>
      </c>
    </row>
    <row r="21" spans="1:8" x14ac:dyDescent="0.25">
      <c r="A21">
        <v>10254</v>
      </c>
      <c r="B21">
        <v>74</v>
      </c>
      <c r="C21" t="str" cm="1">
        <f t="array" ref="C21">_xlfn.XLOOKUP(OrderDetails[[#This Row],[productID]],Products[[#All],[productID]],Products[[#All],[productName]],,0)</f>
        <v>Longlife Tofu</v>
      </c>
      <c r="D21" s="2">
        <v>8</v>
      </c>
      <c r="E21">
        <v>21</v>
      </c>
      <c r="F21" s="3">
        <v>0</v>
      </c>
      <c r="G21" s="2">
        <f t="shared" si="0"/>
        <v>168</v>
      </c>
      <c r="H21" t="str">
        <f>_xlfn.XLOOKUP(OrderDetails[[#This Row],[productID]],Products[productID],Products[Category Name],,0)</f>
        <v>Produce</v>
      </c>
    </row>
    <row r="22" spans="1:8" x14ac:dyDescent="0.25">
      <c r="A22">
        <v>10255</v>
      </c>
      <c r="B22">
        <v>2</v>
      </c>
      <c r="C22" t="str" cm="1">
        <f t="array" ref="C22">_xlfn.XLOOKUP(OrderDetails[[#This Row],[productID]],Products[[#All],[productID]],Products[[#All],[productName]],,0)</f>
        <v>Chang</v>
      </c>
      <c r="D22" s="2">
        <v>15.2</v>
      </c>
      <c r="E22">
        <v>20</v>
      </c>
      <c r="F22" s="3">
        <v>0</v>
      </c>
      <c r="G22" s="2">
        <f t="shared" si="0"/>
        <v>304</v>
      </c>
      <c r="H22" t="str">
        <f>_xlfn.XLOOKUP(OrderDetails[[#This Row],[productID]],Products[productID],Products[Category Name],,0)</f>
        <v>Beverages</v>
      </c>
    </row>
    <row r="23" spans="1:8" x14ac:dyDescent="0.25">
      <c r="A23">
        <v>10255</v>
      </c>
      <c r="B23">
        <v>16</v>
      </c>
      <c r="C23" t="str" cm="1">
        <f t="array" ref="C23">_xlfn.XLOOKUP(OrderDetails[[#This Row],[productID]],Products[[#All],[productID]],Products[[#All],[productName]],,0)</f>
        <v>Pavlova</v>
      </c>
      <c r="D23" s="2">
        <v>13.9</v>
      </c>
      <c r="E23">
        <v>35</v>
      </c>
      <c r="F23" s="3">
        <v>0</v>
      </c>
      <c r="G23" s="2">
        <f t="shared" si="0"/>
        <v>486.5</v>
      </c>
      <c r="H23" t="str">
        <f>_xlfn.XLOOKUP(OrderDetails[[#This Row],[productID]],Products[productID],Products[Category Name],,0)</f>
        <v>Confections</v>
      </c>
    </row>
    <row r="24" spans="1:8" x14ac:dyDescent="0.25">
      <c r="A24">
        <v>10255</v>
      </c>
      <c r="B24">
        <v>36</v>
      </c>
      <c r="C24" t="str" cm="1">
        <f t="array" ref="C24">_xlfn.XLOOKUP(OrderDetails[[#This Row],[productID]],Products[[#All],[productID]],Products[[#All],[productName]],,0)</f>
        <v>Inlagd Sill</v>
      </c>
      <c r="D24" s="2">
        <v>15.2</v>
      </c>
      <c r="E24">
        <v>25</v>
      </c>
      <c r="F24" s="3">
        <v>0</v>
      </c>
      <c r="G24" s="2">
        <f t="shared" si="0"/>
        <v>380</v>
      </c>
      <c r="H24" t="str">
        <f>_xlfn.XLOOKUP(OrderDetails[[#This Row],[productID]],Products[productID],Products[Category Name],,0)</f>
        <v>Seafood</v>
      </c>
    </row>
    <row r="25" spans="1:8" x14ac:dyDescent="0.25">
      <c r="A25">
        <v>10255</v>
      </c>
      <c r="B25">
        <v>59</v>
      </c>
      <c r="C25" t="str" cm="1">
        <f t="array" ref="C25">_xlfn.XLOOKUP(OrderDetails[[#This Row],[productID]],Products[[#All],[productID]],Products[[#All],[productName]],,0)</f>
        <v>Raclette Courdavault</v>
      </c>
      <c r="D25" s="2">
        <v>44</v>
      </c>
      <c r="E25">
        <v>30</v>
      </c>
      <c r="F25" s="3">
        <v>0</v>
      </c>
      <c r="G25" s="2">
        <f t="shared" si="0"/>
        <v>1320</v>
      </c>
      <c r="H25" t="str">
        <f>_xlfn.XLOOKUP(OrderDetails[[#This Row],[productID]],Products[productID],Products[Category Name],,0)</f>
        <v>Dairy Products</v>
      </c>
    </row>
    <row r="26" spans="1:8" x14ac:dyDescent="0.25">
      <c r="A26">
        <v>10256</v>
      </c>
      <c r="B26">
        <v>53</v>
      </c>
      <c r="C26" t="str" cm="1">
        <f t="array" ref="C26">_xlfn.XLOOKUP(OrderDetails[[#This Row],[productID]],Products[[#All],[productID]],Products[[#All],[productName]],,0)</f>
        <v>Perth Pasties</v>
      </c>
      <c r="D26" s="2">
        <v>26.2</v>
      </c>
      <c r="E26">
        <v>15</v>
      </c>
      <c r="F26" s="3">
        <v>0</v>
      </c>
      <c r="G26" s="2">
        <f t="shared" si="0"/>
        <v>393</v>
      </c>
      <c r="H26" t="str">
        <f>_xlfn.XLOOKUP(OrderDetails[[#This Row],[productID]],Products[productID],Products[Category Name],,0)</f>
        <v>Meat &amp; Poultry</v>
      </c>
    </row>
    <row r="27" spans="1:8" x14ac:dyDescent="0.25">
      <c r="A27">
        <v>10256</v>
      </c>
      <c r="B27">
        <v>77</v>
      </c>
      <c r="C27" t="str" cm="1">
        <f t="array" ref="C27">_xlfn.XLOOKUP(OrderDetails[[#This Row],[productID]],Products[[#All],[productID]],Products[[#All],[productName]],,0)</f>
        <v>Original Frankfurter Grüne Soße</v>
      </c>
      <c r="D27" s="2">
        <v>10.4</v>
      </c>
      <c r="E27">
        <v>12</v>
      </c>
      <c r="F27" s="3">
        <v>0</v>
      </c>
      <c r="G27" s="2">
        <f t="shared" si="0"/>
        <v>124.80000000000001</v>
      </c>
      <c r="H27" t="str">
        <f>_xlfn.XLOOKUP(OrderDetails[[#This Row],[productID]],Products[productID],Products[Category Name],,0)</f>
        <v>Condiments</v>
      </c>
    </row>
    <row r="28" spans="1:8" x14ac:dyDescent="0.25">
      <c r="A28">
        <v>10257</v>
      </c>
      <c r="B28">
        <v>27</v>
      </c>
      <c r="C28" t="str" cm="1">
        <f t="array" ref="C28">_xlfn.XLOOKUP(OrderDetails[[#This Row],[productID]],Products[[#All],[productID]],Products[[#All],[productName]],,0)</f>
        <v>Schoggi Schokolade</v>
      </c>
      <c r="D28" s="2">
        <v>35.1</v>
      </c>
      <c r="E28">
        <v>25</v>
      </c>
      <c r="F28" s="3">
        <v>0</v>
      </c>
      <c r="G28" s="2">
        <f t="shared" si="0"/>
        <v>877.5</v>
      </c>
      <c r="H28" t="str">
        <f>_xlfn.XLOOKUP(OrderDetails[[#This Row],[productID]],Products[productID],Products[Category Name],,0)</f>
        <v>Confections</v>
      </c>
    </row>
    <row r="29" spans="1:8" x14ac:dyDescent="0.25">
      <c r="A29">
        <v>10257</v>
      </c>
      <c r="B29">
        <v>39</v>
      </c>
      <c r="C29" t="str" cm="1">
        <f t="array" ref="C29">_xlfn.XLOOKUP(OrderDetails[[#This Row],[productID]],Products[[#All],[productID]],Products[[#All],[productName]],,0)</f>
        <v>Chartreuse verte</v>
      </c>
      <c r="D29" s="2">
        <v>14.4</v>
      </c>
      <c r="E29">
        <v>6</v>
      </c>
      <c r="F29" s="3">
        <v>0</v>
      </c>
      <c r="G29" s="2">
        <f t="shared" si="0"/>
        <v>86.4</v>
      </c>
      <c r="H29" t="str">
        <f>_xlfn.XLOOKUP(OrderDetails[[#This Row],[productID]],Products[productID],Products[Category Name],,0)</f>
        <v>Beverages</v>
      </c>
    </row>
    <row r="30" spans="1:8" x14ac:dyDescent="0.25">
      <c r="A30">
        <v>10257</v>
      </c>
      <c r="B30">
        <v>77</v>
      </c>
      <c r="C30" t="str" cm="1">
        <f t="array" ref="C30">_xlfn.XLOOKUP(OrderDetails[[#This Row],[productID]],Products[[#All],[productID]],Products[[#All],[productName]],,0)</f>
        <v>Original Frankfurter Grüne Soße</v>
      </c>
      <c r="D30" s="2">
        <v>10.4</v>
      </c>
      <c r="E30">
        <v>15</v>
      </c>
      <c r="F30" s="3">
        <v>0</v>
      </c>
      <c r="G30" s="2">
        <f t="shared" si="0"/>
        <v>156</v>
      </c>
      <c r="H30" t="str">
        <f>_xlfn.XLOOKUP(OrderDetails[[#This Row],[productID]],Products[productID],Products[Category Name],,0)</f>
        <v>Condiments</v>
      </c>
    </row>
    <row r="31" spans="1:8" x14ac:dyDescent="0.25">
      <c r="A31">
        <v>10258</v>
      </c>
      <c r="B31">
        <v>2</v>
      </c>
      <c r="C31" t="str" cm="1">
        <f t="array" ref="C31">_xlfn.XLOOKUP(OrderDetails[[#This Row],[productID]],Products[[#All],[productID]],Products[[#All],[productName]],,0)</f>
        <v>Chang</v>
      </c>
      <c r="D31" s="2">
        <v>15.2</v>
      </c>
      <c r="E31">
        <v>50</v>
      </c>
      <c r="F31" s="3">
        <v>0.2</v>
      </c>
      <c r="G31" s="2">
        <f t="shared" si="0"/>
        <v>608</v>
      </c>
      <c r="H31" t="str">
        <f>_xlfn.XLOOKUP(OrderDetails[[#This Row],[productID]],Products[productID],Products[Category Name],,0)</f>
        <v>Beverages</v>
      </c>
    </row>
    <row r="32" spans="1:8" x14ac:dyDescent="0.25">
      <c r="A32">
        <v>10258</v>
      </c>
      <c r="B32">
        <v>5</v>
      </c>
      <c r="C32" t="str" cm="1">
        <f t="array" ref="C32">_xlfn.XLOOKUP(OrderDetails[[#This Row],[productID]],Products[[#All],[productID]],Products[[#All],[productName]],,0)</f>
        <v>Chef Anton's Gumbo Mix</v>
      </c>
      <c r="D32" s="2">
        <v>17</v>
      </c>
      <c r="E32">
        <v>65</v>
      </c>
      <c r="F32" s="3">
        <v>0.2</v>
      </c>
      <c r="G32" s="2">
        <f t="shared" si="0"/>
        <v>884</v>
      </c>
      <c r="H32" t="str">
        <f>_xlfn.XLOOKUP(OrderDetails[[#This Row],[productID]],Products[productID],Products[Category Name],,0)</f>
        <v>Condiments</v>
      </c>
    </row>
    <row r="33" spans="1:8" x14ac:dyDescent="0.25">
      <c r="A33">
        <v>10258</v>
      </c>
      <c r="B33">
        <v>32</v>
      </c>
      <c r="C33" t="str" cm="1">
        <f t="array" ref="C33">_xlfn.XLOOKUP(OrderDetails[[#This Row],[productID]],Products[[#All],[productID]],Products[[#All],[productName]],,0)</f>
        <v>Mascarpone Fabioli</v>
      </c>
      <c r="D33" s="2">
        <v>25.6</v>
      </c>
      <c r="E33">
        <v>6</v>
      </c>
      <c r="F33" s="3">
        <v>0.2</v>
      </c>
      <c r="G33" s="2">
        <f t="shared" si="0"/>
        <v>122.88000000000002</v>
      </c>
      <c r="H33" t="str">
        <f>_xlfn.XLOOKUP(OrderDetails[[#This Row],[productID]],Products[productID],Products[Category Name],,0)</f>
        <v>Dairy Products</v>
      </c>
    </row>
    <row r="34" spans="1:8" x14ac:dyDescent="0.25">
      <c r="A34">
        <v>10259</v>
      </c>
      <c r="B34">
        <v>21</v>
      </c>
      <c r="C34" t="str" cm="1">
        <f t="array" ref="C34">_xlfn.XLOOKUP(OrderDetails[[#This Row],[productID]],Products[[#All],[productID]],Products[[#All],[productName]],,0)</f>
        <v>Sir Rodney's Scones</v>
      </c>
      <c r="D34" s="2">
        <v>8</v>
      </c>
      <c r="E34">
        <v>10</v>
      </c>
      <c r="F34" s="3">
        <v>0</v>
      </c>
      <c r="G34" s="2">
        <f t="shared" si="0"/>
        <v>80</v>
      </c>
      <c r="H34" t="str">
        <f>_xlfn.XLOOKUP(OrderDetails[[#This Row],[productID]],Products[productID],Products[Category Name],,0)</f>
        <v>Confections</v>
      </c>
    </row>
    <row r="35" spans="1:8" x14ac:dyDescent="0.25">
      <c r="A35">
        <v>10259</v>
      </c>
      <c r="B35">
        <v>37</v>
      </c>
      <c r="C35" t="str" cm="1">
        <f t="array" ref="C35">_xlfn.XLOOKUP(OrderDetails[[#This Row],[productID]],Products[[#All],[productID]],Products[[#All],[productName]],,0)</f>
        <v>Gravad lax</v>
      </c>
      <c r="D35" s="2">
        <v>20.8</v>
      </c>
      <c r="E35">
        <v>1</v>
      </c>
      <c r="F35" s="3">
        <v>0</v>
      </c>
      <c r="G35" s="2">
        <f t="shared" si="0"/>
        <v>20.8</v>
      </c>
      <c r="H35" t="str">
        <f>_xlfn.XLOOKUP(OrderDetails[[#This Row],[productID]],Products[productID],Products[Category Name],,0)</f>
        <v>Seafood</v>
      </c>
    </row>
    <row r="36" spans="1:8" x14ac:dyDescent="0.25">
      <c r="A36">
        <v>10260</v>
      </c>
      <c r="B36">
        <v>41</v>
      </c>
      <c r="C36" t="str" cm="1">
        <f t="array" ref="C36">_xlfn.XLOOKUP(OrderDetails[[#This Row],[productID]],Products[[#All],[productID]],Products[[#All],[productName]],,0)</f>
        <v>Jack's New England Clam Chowder</v>
      </c>
      <c r="D36" s="2">
        <v>7.7</v>
      </c>
      <c r="E36">
        <v>16</v>
      </c>
      <c r="F36" s="3">
        <v>0.25</v>
      </c>
      <c r="G36" s="2">
        <f t="shared" si="0"/>
        <v>92.4</v>
      </c>
      <c r="H36" t="str">
        <f>_xlfn.XLOOKUP(OrderDetails[[#This Row],[productID]],Products[productID],Products[Category Name],,0)</f>
        <v>Seafood</v>
      </c>
    </row>
    <row r="37" spans="1:8" x14ac:dyDescent="0.25">
      <c r="A37">
        <v>10260</v>
      </c>
      <c r="B37">
        <v>57</v>
      </c>
      <c r="C37" t="str" cm="1">
        <f t="array" ref="C37">_xlfn.XLOOKUP(OrderDetails[[#This Row],[productID]],Products[[#All],[productID]],Products[[#All],[productName]],,0)</f>
        <v>Ravioli Angelo</v>
      </c>
      <c r="D37" s="2">
        <v>15.6</v>
      </c>
      <c r="E37">
        <v>50</v>
      </c>
      <c r="F37" s="3">
        <v>0</v>
      </c>
      <c r="G37" s="2">
        <f t="shared" si="0"/>
        <v>780</v>
      </c>
      <c r="H37" t="str">
        <f>_xlfn.XLOOKUP(OrderDetails[[#This Row],[productID]],Products[productID],Products[Category Name],,0)</f>
        <v>Grains &amp; Cereals</v>
      </c>
    </row>
    <row r="38" spans="1:8" x14ac:dyDescent="0.25">
      <c r="A38">
        <v>10260</v>
      </c>
      <c r="B38">
        <v>62</v>
      </c>
      <c r="C38" t="str" cm="1">
        <f t="array" ref="C38">_xlfn.XLOOKUP(OrderDetails[[#This Row],[productID]],Products[[#All],[productID]],Products[[#All],[productName]],,0)</f>
        <v>Tarte au sucre</v>
      </c>
      <c r="D38" s="2">
        <v>39.4</v>
      </c>
      <c r="E38">
        <v>15</v>
      </c>
      <c r="F38" s="3">
        <v>0.25</v>
      </c>
      <c r="G38" s="2">
        <f t="shared" si="0"/>
        <v>443.25</v>
      </c>
      <c r="H38" t="str">
        <f>_xlfn.XLOOKUP(OrderDetails[[#This Row],[productID]],Products[productID],Products[Category Name],,0)</f>
        <v>Confections</v>
      </c>
    </row>
    <row r="39" spans="1:8" x14ac:dyDescent="0.25">
      <c r="A39">
        <v>10260</v>
      </c>
      <c r="B39">
        <v>70</v>
      </c>
      <c r="C39" t="str" cm="1">
        <f t="array" ref="C39">_xlfn.XLOOKUP(OrderDetails[[#This Row],[productID]],Products[[#All],[productID]],Products[[#All],[productName]],,0)</f>
        <v>Outback Lager</v>
      </c>
      <c r="D39" s="2">
        <v>12</v>
      </c>
      <c r="E39">
        <v>21</v>
      </c>
      <c r="F39" s="3">
        <v>0.25</v>
      </c>
      <c r="G39" s="2">
        <f t="shared" si="0"/>
        <v>189</v>
      </c>
      <c r="H39" t="str">
        <f>_xlfn.XLOOKUP(OrderDetails[[#This Row],[productID]],Products[productID],Products[Category Name],,0)</f>
        <v>Beverages</v>
      </c>
    </row>
    <row r="40" spans="1:8" x14ac:dyDescent="0.25">
      <c r="A40">
        <v>10261</v>
      </c>
      <c r="B40">
        <v>21</v>
      </c>
      <c r="C40" t="str" cm="1">
        <f t="array" ref="C40">_xlfn.XLOOKUP(OrderDetails[[#This Row],[productID]],Products[[#All],[productID]],Products[[#All],[productName]],,0)</f>
        <v>Sir Rodney's Scones</v>
      </c>
      <c r="D40" s="2">
        <v>8</v>
      </c>
      <c r="E40">
        <v>20</v>
      </c>
      <c r="F40" s="3">
        <v>0</v>
      </c>
      <c r="G40" s="2">
        <f t="shared" si="0"/>
        <v>160</v>
      </c>
      <c r="H40" t="str">
        <f>_xlfn.XLOOKUP(OrderDetails[[#This Row],[productID]],Products[productID],Products[Category Name],,0)</f>
        <v>Confections</v>
      </c>
    </row>
    <row r="41" spans="1:8" x14ac:dyDescent="0.25">
      <c r="A41">
        <v>10261</v>
      </c>
      <c r="B41">
        <v>35</v>
      </c>
      <c r="C41" t="str" cm="1">
        <f t="array" ref="C41">_xlfn.XLOOKUP(OrderDetails[[#This Row],[productID]],Products[[#All],[productID]],Products[[#All],[productName]],,0)</f>
        <v>Steeleye Stout</v>
      </c>
      <c r="D41" s="2">
        <v>14.4</v>
      </c>
      <c r="E41">
        <v>20</v>
      </c>
      <c r="F41" s="3">
        <v>0</v>
      </c>
      <c r="G41" s="2">
        <f t="shared" si="0"/>
        <v>288</v>
      </c>
      <c r="H41" t="str">
        <f>_xlfn.XLOOKUP(OrderDetails[[#This Row],[productID]],Products[productID],Products[Category Name],,0)</f>
        <v>Beverages</v>
      </c>
    </row>
    <row r="42" spans="1:8" x14ac:dyDescent="0.25">
      <c r="A42">
        <v>10262</v>
      </c>
      <c r="B42">
        <v>5</v>
      </c>
      <c r="C42" t="str" cm="1">
        <f t="array" ref="C42">_xlfn.XLOOKUP(OrderDetails[[#This Row],[productID]],Products[[#All],[productID]],Products[[#All],[productName]],,0)</f>
        <v>Chef Anton's Gumbo Mix</v>
      </c>
      <c r="D42" s="2">
        <v>17</v>
      </c>
      <c r="E42">
        <v>12</v>
      </c>
      <c r="F42" s="3">
        <v>0.2</v>
      </c>
      <c r="G42" s="2">
        <f t="shared" si="0"/>
        <v>163.20000000000002</v>
      </c>
      <c r="H42" t="str">
        <f>_xlfn.XLOOKUP(OrderDetails[[#This Row],[productID]],Products[productID],Products[Category Name],,0)</f>
        <v>Condiments</v>
      </c>
    </row>
    <row r="43" spans="1:8" x14ac:dyDescent="0.25">
      <c r="A43">
        <v>10262</v>
      </c>
      <c r="B43">
        <v>7</v>
      </c>
      <c r="C43" t="str" cm="1">
        <f t="array" ref="C43">_xlfn.XLOOKUP(OrderDetails[[#This Row],[productID]],Products[[#All],[productID]],Products[[#All],[productName]],,0)</f>
        <v>Uncle Bob's Organic Dried Pears</v>
      </c>
      <c r="D43" s="2">
        <v>24</v>
      </c>
      <c r="E43">
        <v>15</v>
      </c>
      <c r="F43" s="3">
        <v>0</v>
      </c>
      <c r="G43" s="2">
        <f t="shared" si="0"/>
        <v>360</v>
      </c>
      <c r="H43" t="str">
        <f>_xlfn.XLOOKUP(OrderDetails[[#This Row],[productID]],Products[productID],Products[Category Name],,0)</f>
        <v>Produce</v>
      </c>
    </row>
    <row r="44" spans="1:8" x14ac:dyDescent="0.25">
      <c r="A44">
        <v>10262</v>
      </c>
      <c r="B44">
        <v>56</v>
      </c>
      <c r="C44" t="str" cm="1">
        <f t="array" ref="C44">_xlfn.XLOOKUP(OrderDetails[[#This Row],[productID]],Products[[#All],[productID]],Products[[#All],[productName]],,0)</f>
        <v>Gnocchi di nonna Alice</v>
      </c>
      <c r="D44" s="2">
        <v>30.4</v>
      </c>
      <c r="E44">
        <v>2</v>
      </c>
      <c r="F44" s="3">
        <v>0</v>
      </c>
      <c r="G44" s="2">
        <f t="shared" si="0"/>
        <v>60.8</v>
      </c>
      <c r="H44" t="str">
        <f>_xlfn.XLOOKUP(OrderDetails[[#This Row],[productID]],Products[productID],Products[Category Name],,0)</f>
        <v>Grains &amp; Cereals</v>
      </c>
    </row>
    <row r="45" spans="1:8" x14ac:dyDescent="0.25">
      <c r="A45">
        <v>10263</v>
      </c>
      <c r="B45">
        <v>16</v>
      </c>
      <c r="C45" t="str" cm="1">
        <f t="array" ref="C45">_xlfn.XLOOKUP(OrderDetails[[#This Row],[productID]],Products[[#All],[productID]],Products[[#All],[productName]],,0)</f>
        <v>Pavlova</v>
      </c>
      <c r="D45" s="2">
        <v>13.9</v>
      </c>
      <c r="E45">
        <v>60</v>
      </c>
      <c r="F45" s="3">
        <v>0.25</v>
      </c>
      <c r="G45" s="2">
        <f t="shared" si="0"/>
        <v>625.5</v>
      </c>
      <c r="H45" t="str">
        <f>_xlfn.XLOOKUP(OrderDetails[[#This Row],[productID]],Products[productID],Products[Category Name],,0)</f>
        <v>Confections</v>
      </c>
    </row>
    <row r="46" spans="1:8" x14ac:dyDescent="0.25">
      <c r="A46">
        <v>10263</v>
      </c>
      <c r="B46">
        <v>24</v>
      </c>
      <c r="C46" t="str" cm="1">
        <f t="array" ref="C46">_xlfn.XLOOKUP(OrderDetails[[#This Row],[productID]],Products[[#All],[productID]],Products[[#All],[productName]],,0)</f>
        <v>Guarana Fantastica</v>
      </c>
      <c r="D46" s="2">
        <v>3.6</v>
      </c>
      <c r="E46">
        <v>28</v>
      </c>
      <c r="F46" s="3">
        <v>0</v>
      </c>
      <c r="G46" s="2">
        <f t="shared" si="0"/>
        <v>100.8</v>
      </c>
      <c r="H46" t="str">
        <f>_xlfn.XLOOKUP(OrderDetails[[#This Row],[productID]],Products[productID],Products[Category Name],,0)</f>
        <v>Beverages</v>
      </c>
    </row>
    <row r="47" spans="1:8" x14ac:dyDescent="0.25">
      <c r="A47">
        <v>10263</v>
      </c>
      <c r="B47">
        <v>30</v>
      </c>
      <c r="C47" t="str" cm="1">
        <f t="array" ref="C47">_xlfn.XLOOKUP(OrderDetails[[#This Row],[productID]],Products[[#All],[productID]],Products[[#All],[productName]],,0)</f>
        <v>Nord-Ost Matjeshering</v>
      </c>
      <c r="D47" s="2">
        <v>20.7</v>
      </c>
      <c r="E47">
        <v>60</v>
      </c>
      <c r="F47" s="3">
        <v>0.25</v>
      </c>
      <c r="G47" s="2">
        <f t="shared" si="0"/>
        <v>931.5</v>
      </c>
      <c r="H47" t="str">
        <f>_xlfn.XLOOKUP(OrderDetails[[#This Row],[productID]],Products[productID],Products[Category Name],,0)</f>
        <v>Seafood</v>
      </c>
    </row>
    <row r="48" spans="1:8" x14ac:dyDescent="0.25">
      <c r="A48">
        <v>10263</v>
      </c>
      <c r="B48">
        <v>74</v>
      </c>
      <c r="C48" t="str" cm="1">
        <f t="array" ref="C48">_xlfn.XLOOKUP(OrderDetails[[#This Row],[productID]],Products[[#All],[productID]],Products[[#All],[productName]],,0)</f>
        <v>Longlife Tofu</v>
      </c>
      <c r="D48" s="2">
        <v>8</v>
      </c>
      <c r="E48">
        <v>36</v>
      </c>
      <c r="F48" s="3">
        <v>0.25</v>
      </c>
      <c r="G48" s="2">
        <f t="shared" si="0"/>
        <v>216</v>
      </c>
      <c r="H48" t="str">
        <f>_xlfn.XLOOKUP(OrderDetails[[#This Row],[productID]],Products[productID],Products[Category Name],,0)</f>
        <v>Produce</v>
      </c>
    </row>
    <row r="49" spans="1:8" x14ac:dyDescent="0.25">
      <c r="A49">
        <v>10264</v>
      </c>
      <c r="B49">
        <v>2</v>
      </c>
      <c r="C49" t="str" cm="1">
        <f t="array" ref="C49">_xlfn.XLOOKUP(OrderDetails[[#This Row],[productID]],Products[[#All],[productID]],Products[[#All],[productName]],,0)</f>
        <v>Chang</v>
      </c>
      <c r="D49" s="2">
        <v>15.2</v>
      </c>
      <c r="E49">
        <v>35</v>
      </c>
      <c r="F49" s="3">
        <v>0</v>
      </c>
      <c r="G49" s="2">
        <f t="shared" si="0"/>
        <v>532</v>
      </c>
      <c r="H49" t="str">
        <f>_xlfn.XLOOKUP(OrderDetails[[#This Row],[productID]],Products[productID],Products[Category Name],,0)</f>
        <v>Beverages</v>
      </c>
    </row>
    <row r="50" spans="1:8" x14ac:dyDescent="0.25">
      <c r="A50">
        <v>10264</v>
      </c>
      <c r="B50">
        <v>41</v>
      </c>
      <c r="C50" t="str" cm="1">
        <f t="array" ref="C50">_xlfn.XLOOKUP(OrderDetails[[#This Row],[productID]],Products[[#All],[productID]],Products[[#All],[productName]],,0)</f>
        <v>Jack's New England Clam Chowder</v>
      </c>
      <c r="D50" s="2">
        <v>7.7</v>
      </c>
      <c r="E50">
        <v>25</v>
      </c>
      <c r="F50" s="3">
        <v>0.15</v>
      </c>
      <c r="G50" s="2">
        <f t="shared" si="0"/>
        <v>163.625</v>
      </c>
      <c r="H50" t="str">
        <f>_xlfn.XLOOKUP(OrderDetails[[#This Row],[productID]],Products[productID],Products[Category Name],,0)</f>
        <v>Seafood</v>
      </c>
    </row>
    <row r="51" spans="1:8" x14ac:dyDescent="0.25">
      <c r="A51">
        <v>10265</v>
      </c>
      <c r="B51">
        <v>17</v>
      </c>
      <c r="C51" t="str" cm="1">
        <f t="array" ref="C51">_xlfn.XLOOKUP(OrderDetails[[#This Row],[productID]],Products[[#All],[productID]],Products[[#All],[productName]],,0)</f>
        <v>Alice Mutton</v>
      </c>
      <c r="D51" s="2">
        <v>31.2</v>
      </c>
      <c r="E51">
        <v>30</v>
      </c>
      <c r="F51" s="3">
        <v>0</v>
      </c>
      <c r="G51" s="2">
        <f t="shared" si="0"/>
        <v>936</v>
      </c>
      <c r="H51" t="str">
        <f>_xlfn.XLOOKUP(OrderDetails[[#This Row],[productID]],Products[productID],Products[Category Name],,0)</f>
        <v>Meat &amp; Poultry</v>
      </c>
    </row>
    <row r="52" spans="1:8" x14ac:dyDescent="0.25">
      <c r="A52">
        <v>10265</v>
      </c>
      <c r="B52">
        <v>70</v>
      </c>
      <c r="C52" t="str" cm="1">
        <f t="array" ref="C52">_xlfn.XLOOKUP(OrderDetails[[#This Row],[productID]],Products[[#All],[productID]],Products[[#All],[productName]],,0)</f>
        <v>Outback Lager</v>
      </c>
      <c r="D52" s="2">
        <v>12</v>
      </c>
      <c r="E52">
        <v>20</v>
      </c>
      <c r="F52" s="3">
        <v>0</v>
      </c>
      <c r="G52" s="2">
        <f t="shared" si="0"/>
        <v>240</v>
      </c>
      <c r="H52" t="str">
        <f>_xlfn.XLOOKUP(OrderDetails[[#This Row],[productID]],Products[productID],Products[Category Name],,0)</f>
        <v>Beverages</v>
      </c>
    </row>
    <row r="53" spans="1:8" x14ac:dyDescent="0.25">
      <c r="A53">
        <v>10266</v>
      </c>
      <c r="B53">
        <v>12</v>
      </c>
      <c r="C53" t="str" cm="1">
        <f t="array" ref="C53">_xlfn.XLOOKUP(OrderDetails[[#This Row],[productID]],Products[[#All],[productID]],Products[[#All],[productName]],,0)</f>
        <v>Queso Manchego La Pastora</v>
      </c>
      <c r="D53" s="2">
        <v>30.4</v>
      </c>
      <c r="E53">
        <v>12</v>
      </c>
      <c r="F53" s="3">
        <v>0.05</v>
      </c>
      <c r="G53" s="2">
        <f t="shared" si="0"/>
        <v>346.55999999999995</v>
      </c>
      <c r="H53" t="str">
        <f>_xlfn.XLOOKUP(OrderDetails[[#This Row],[productID]],Products[productID],Products[Category Name],,0)</f>
        <v>Dairy Products</v>
      </c>
    </row>
    <row r="54" spans="1:8" x14ac:dyDescent="0.25">
      <c r="A54">
        <v>10267</v>
      </c>
      <c r="B54">
        <v>40</v>
      </c>
      <c r="C54" t="str" cm="1">
        <f t="array" ref="C54">_xlfn.XLOOKUP(OrderDetails[[#This Row],[productID]],Products[[#All],[productID]],Products[[#All],[productName]],,0)</f>
        <v>Boston Crab Meat</v>
      </c>
      <c r="D54" s="2">
        <v>14.7</v>
      </c>
      <c r="E54">
        <v>50</v>
      </c>
      <c r="F54" s="3">
        <v>0</v>
      </c>
      <c r="G54" s="2">
        <f t="shared" si="0"/>
        <v>735</v>
      </c>
      <c r="H54" t="str">
        <f>_xlfn.XLOOKUP(OrderDetails[[#This Row],[productID]],Products[productID],Products[Category Name],,0)</f>
        <v>Seafood</v>
      </c>
    </row>
    <row r="55" spans="1:8" x14ac:dyDescent="0.25">
      <c r="A55">
        <v>10267</v>
      </c>
      <c r="B55">
        <v>59</v>
      </c>
      <c r="C55" t="str" cm="1">
        <f t="array" ref="C55">_xlfn.XLOOKUP(OrderDetails[[#This Row],[productID]],Products[[#All],[productID]],Products[[#All],[productName]],,0)</f>
        <v>Raclette Courdavault</v>
      </c>
      <c r="D55" s="2">
        <v>44</v>
      </c>
      <c r="E55">
        <v>70</v>
      </c>
      <c r="F55" s="3">
        <v>0.15</v>
      </c>
      <c r="G55" s="2">
        <f t="shared" si="0"/>
        <v>2618</v>
      </c>
      <c r="H55" t="str">
        <f>_xlfn.XLOOKUP(OrderDetails[[#This Row],[productID]],Products[productID],Products[Category Name],,0)</f>
        <v>Dairy Products</v>
      </c>
    </row>
    <row r="56" spans="1:8" x14ac:dyDescent="0.25">
      <c r="A56">
        <v>10267</v>
      </c>
      <c r="B56">
        <v>76</v>
      </c>
      <c r="C56" t="str" cm="1">
        <f t="array" ref="C56">_xlfn.XLOOKUP(OrderDetails[[#This Row],[productID]],Products[[#All],[productID]],Products[[#All],[productName]],,0)</f>
        <v>Lakkaliköri</v>
      </c>
      <c r="D56" s="2">
        <v>14.4</v>
      </c>
      <c r="E56">
        <v>15</v>
      </c>
      <c r="F56" s="3">
        <v>0.15</v>
      </c>
      <c r="G56" s="2">
        <f t="shared" si="0"/>
        <v>183.6</v>
      </c>
      <c r="H56" t="str">
        <f>_xlfn.XLOOKUP(OrderDetails[[#This Row],[productID]],Products[productID],Products[Category Name],,0)</f>
        <v>Beverages</v>
      </c>
    </row>
    <row r="57" spans="1:8" x14ac:dyDescent="0.25">
      <c r="A57">
        <v>10268</v>
      </c>
      <c r="B57">
        <v>29</v>
      </c>
      <c r="C57" t="str" cm="1">
        <f t="array" ref="C57">_xlfn.XLOOKUP(OrderDetails[[#This Row],[productID]],Products[[#All],[productID]],Products[[#All],[productName]],,0)</f>
        <v>Thüringer Rostbratwurst</v>
      </c>
      <c r="D57" s="2">
        <v>99</v>
      </c>
      <c r="E57">
        <v>10</v>
      </c>
      <c r="F57" s="3">
        <v>0</v>
      </c>
      <c r="G57" s="2">
        <f t="shared" si="0"/>
        <v>990</v>
      </c>
      <c r="H57" t="str">
        <f>_xlfn.XLOOKUP(OrderDetails[[#This Row],[productID]],Products[productID],Products[Category Name],,0)</f>
        <v>Meat &amp; Poultry</v>
      </c>
    </row>
    <row r="58" spans="1:8" x14ac:dyDescent="0.25">
      <c r="A58">
        <v>10268</v>
      </c>
      <c r="B58">
        <v>72</v>
      </c>
      <c r="C58" t="str" cm="1">
        <f t="array" ref="C58">_xlfn.XLOOKUP(OrderDetails[[#This Row],[productID]],Products[[#All],[productID]],Products[[#All],[productName]],,0)</f>
        <v>Mozzarella di Giovanni</v>
      </c>
      <c r="D58" s="2">
        <v>27.8</v>
      </c>
      <c r="E58">
        <v>4</v>
      </c>
      <c r="F58" s="3">
        <v>0</v>
      </c>
      <c r="G58" s="2">
        <f t="shared" si="0"/>
        <v>111.2</v>
      </c>
      <c r="H58" t="str">
        <f>_xlfn.XLOOKUP(OrderDetails[[#This Row],[productID]],Products[productID],Products[Category Name],,0)</f>
        <v>Dairy Products</v>
      </c>
    </row>
    <row r="59" spans="1:8" x14ac:dyDescent="0.25">
      <c r="A59">
        <v>10269</v>
      </c>
      <c r="B59">
        <v>33</v>
      </c>
      <c r="C59" t="str" cm="1">
        <f t="array" ref="C59">_xlfn.XLOOKUP(OrderDetails[[#This Row],[productID]],Products[[#All],[productID]],Products[[#All],[productName]],,0)</f>
        <v>Geitost</v>
      </c>
      <c r="D59" s="2">
        <v>2</v>
      </c>
      <c r="E59">
        <v>60</v>
      </c>
      <c r="F59" s="3">
        <v>0.05</v>
      </c>
      <c r="G59" s="2">
        <f t="shared" si="0"/>
        <v>114</v>
      </c>
      <c r="H59" t="str">
        <f>_xlfn.XLOOKUP(OrderDetails[[#This Row],[productID]],Products[productID],Products[Category Name],,0)</f>
        <v>Dairy Products</v>
      </c>
    </row>
    <row r="60" spans="1:8" x14ac:dyDescent="0.25">
      <c r="A60">
        <v>10269</v>
      </c>
      <c r="B60">
        <v>72</v>
      </c>
      <c r="C60" t="str" cm="1">
        <f t="array" ref="C60">_xlfn.XLOOKUP(OrderDetails[[#This Row],[productID]],Products[[#All],[productID]],Products[[#All],[productName]],,0)</f>
        <v>Mozzarella di Giovanni</v>
      </c>
      <c r="D60" s="2">
        <v>27.8</v>
      </c>
      <c r="E60">
        <v>20</v>
      </c>
      <c r="F60" s="3">
        <v>0.05</v>
      </c>
      <c r="G60" s="2">
        <f t="shared" si="0"/>
        <v>528.19999999999993</v>
      </c>
      <c r="H60" t="str">
        <f>_xlfn.XLOOKUP(OrderDetails[[#This Row],[productID]],Products[productID],Products[Category Name],,0)</f>
        <v>Dairy Products</v>
      </c>
    </row>
    <row r="61" spans="1:8" x14ac:dyDescent="0.25">
      <c r="A61">
        <v>10270</v>
      </c>
      <c r="B61">
        <v>36</v>
      </c>
      <c r="C61" t="str" cm="1">
        <f t="array" ref="C61">_xlfn.XLOOKUP(OrderDetails[[#This Row],[productID]],Products[[#All],[productID]],Products[[#All],[productName]],,0)</f>
        <v>Inlagd Sill</v>
      </c>
      <c r="D61" s="2">
        <v>15.2</v>
      </c>
      <c r="E61">
        <v>30</v>
      </c>
      <c r="F61" s="3">
        <v>0</v>
      </c>
      <c r="G61" s="2">
        <f t="shared" si="0"/>
        <v>456</v>
      </c>
      <c r="H61" t="str">
        <f>_xlfn.XLOOKUP(OrderDetails[[#This Row],[productID]],Products[productID],Products[Category Name],,0)</f>
        <v>Seafood</v>
      </c>
    </row>
    <row r="62" spans="1:8" x14ac:dyDescent="0.25">
      <c r="A62">
        <v>10270</v>
      </c>
      <c r="B62">
        <v>43</v>
      </c>
      <c r="C62" t="str" cm="1">
        <f t="array" ref="C62">_xlfn.XLOOKUP(OrderDetails[[#This Row],[productID]],Products[[#All],[productID]],Products[[#All],[productName]],,0)</f>
        <v>Ipoh Coffee</v>
      </c>
      <c r="D62" s="2">
        <v>36.799999999999997</v>
      </c>
      <c r="E62">
        <v>25</v>
      </c>
      <c r="F62" s="3">
        <v>0</v>
      </c>
      <c r="G62" s="2">
        <f t="shared" si="0"/>
        <v>919.99999999999989</v>
      </c>
      <c r="H62" t="str">
        <f>_xlfn.XLOOKUP(OrderDetails[[#This Row],[productID]],Products[productID],Products[Category Name],,0)</f>
        <v>Beverages</v>
      </c>
    </row>
    <row r="63" spans="1:8" x14ac:dyDescent="0.25">
      <c r="A63">
        <v>10271</v>
      </c>
      <c r="B63">
        <v>33</v>
      </c>
      <c r="C63" t="str" cm="1">
        <f t="array" ref="C63">_xlfn.XLOOKUP(OrderDetails[[#This Row],[productID]],Products[[#All],[productID]],Products[[#All],[productName]],,0)</f>
        <v>Geitost</v>
      </c>
      <c r="D63" s="2">
        <v>2</v>
      </c>
      <c r="E63">
        <v>24</v>
      </c>
      <c r="F63" s="3">
        <v>0</v>
      </c>
      <c r="G63" s="2">
        <f t="shared" si="0"/>
        <v>48</v>
      </c>
      <c r="H63" t="str">
        <f>_xlfn.XLOOKUP(OrderDetails[[#This Row],[productID]],Products[productID],Products[Category Name],,0)</f>
        <v>Dairy Products</v>
      </c>
    </row>
    <row r="64" spans="1:8" x14ac:dyDescent="0.25">
      <c r="A64">
        <v>10272</v>
      </c>
      <c r="B64">
        <v>20</v>
      </c>
      <c r="C64" t="str" cm="1">
        <f t="array" ref="C64">_xlfn.XLOOKUP(OrderDetails[[#This Row],[productID]],Products[[#All],[productID]],Products[[#All],[productName]],,0)</f>
        <v>Sir Rodney's Marmalade</v>
      </c>
      <c r="D64" s="2">
        <v>64.8</v>
      </c>
      <c r="E64">
        <v>6</v>
      </c>
      <c r="F64" s="3">
        <v>0</v>
      </c>
      <c r="G64" s="2">
        <f t="shared" si="0"/>
        <v>388.79999999999995</v>
      </c>
      <c r="H64" t="str">
        <f>_xlfn.XLOOKUP(OrderDetails[[#This Row],[productID]],Products[productID],Products[Category Name],,0)</f>
        <v>Confections</v>
      </c>
    </row>
    <row r="65" spans="1:8" x14ac:dyDescent="0.25">
      <c r="A65">
        <v>10272</v>
      </c>
      <c r="B65">
        <v>31</v>
      </c>
      <c r="C65" t="str" cm="1">
        <f t="array" ref="C65">_xlfn.XLOOKUP(OrderDetails[[#This Row],[productID]],Products[[#All],[productID]],Products[[#All],[productName]],,0)</f>
        <v>Gorgonzola Telino</v>
      </c>
      <c r="D65" s="2">
        <v>10</v>
      </c>
      <c r="E65">
        <v>40</v>
      </c>
      <c r="F65" s="3">
        <v>0</v>
      </c>
      <c r="G65" s="2">
        <f t="shared" si="0"/>
        <v>400</v>
      </c>
      <c r="H65" t="str">
        <f>_xlfn.XLOOKUP(OrderDetails[[#This Row],[productID]],Products[productID],Products[Category Name],,0)</f>
        <v>Dairy Products</v>
      </c>
    </row>
    <row r="66" spans="1:8" x14ac:dyDescent="0.25">
      <c r="A66">
        <v>10272</v>
      </c>
      <c r="B66">
        <v>72</v>
      </c>
      <c r="C66" t="str" cm="1">
        <f t="array" ref="C66">_xlfn.XLOOKUP(OrderDetails[[#This Row],[productID]],Products[[#All],[productID]],Products[[#All],[productName]],,0)</f>
        <v>Mozzarella di Giovanni</v>
      </c>
      <c r="D66" s="2">
        <v>27.8</v>
      </c>
      <c r="E66">
        <v>24</v>
      </c>
      <c r="F66" s="3">
        <v>0</v>
      </c>
      <c r="G66" s="2">
        <f t="shared" si="0"/>
        <v>667.2</v>
      </c>
      <c r="H66" t="str">
        <f>_xlfn.XLOOKUP(OrderDetails[[#This Row],[productID]],Products[productID],Products[Category Name],,0)</f>
        <v>Dairy Products</v>
      </c>
    </row>
    <row r="67" spans="1:8" x14ac:dyDescent="0.25">
      <c r="A67">
        <v>10273</v>
      </c>
      <c r="B67">
        <v>10</v>
      </c>
      <c r="C67" t="str" cm="1">
        <f t="array" ref="C67">_xlfn.XLOOKUP(OrderDetails[[#This Row],[productID]],Products[[#All],[productID]],Products[[#All],[productName]],,0)</f>
        <v>Ikura</v>
      </c>
      <c r="D67" s="2">
        <v>24.8</v>
      </c>
      <c r="E67">
        <v>24</v>
      </c>
      <c r="F67" s="3">
        <v>0.05</v>
      </c>
      <c r="G67" s="2">
        <f t="shared" ref="G67:G130" si="1">D67*E67*(1-F67)</f>
        <v>565.44000000000005</v>
      </c>
      <c r="H67" t="str">
        <f>_xlfn.XLOOKUP(OrderDetails[[#This Row],[productID]],Products[productID],Products[Category Name],,0)</f>
        <v>Seafood</v>
      </c>
    </row>
    <row r="68" spans="1:8" x14ac:dyDescent="0.25">
      <c r="A68">
        <v>10273</v>
      </c>
      <c r="B68">
        <v>31</v>
      </c>
      <c r="C68" t="str" cm="1">
        <f t="array" ref="C68">_xlfn.XLOOKUP(OrderDetails[[#This Row],[productID]],Products[[#All],[productID]],Products[[#All],[productName]],,0)</f>
        <v>Gorgonzola Telino</v>
      </c>
      <c r="D68" s="2">
        <v>10</v>
      </c>
      <c r="E68">
        <v>15</v>
      </c>
      <c r="F68" s="3">
        <v>0.05</v>
      </c>
      <c r="G68" s="2">
        <f t="shared" si="1"/>
        <v>142.5</v>
      </c>
      <c r="H68" t="str">
        <f>_xlfn.XLOOKUP(OrderDetails[[#This Row],[productID]],Products[productID],Products[Category Name],,0)</f>
        <v>Dairy Products</v>
      </c>
    </row>
    <row r="69" spans="1:8" x14ac:dyDescent="0.25">
      <c r="A69">
        <v>10273</v>
      </c>
      <c r="B69">
        <v>33</v>
      </c>
      <c r="C69" t="str" cm="1">
        <f t="array" ref="C69">_xlfn.XLOOKUP(OrderDetails[[#This Row],[productID]],Products[[#All],[productID]],Products[[#All],[productName]],,0)</f>
        <v>Geitost</v>
      </c>
      <c r="D69" s="2">
        <v>2</v>
      </c>
      <c r="E69">
        <v>20</v>
      </c>
      <c r="F69" s="3">
        <v>0</v>
      </c>
      <c r="G69" s="2">
        <f t="shared" si="1"/>
        <v>40</v>
      </c>
      <c r="H69" t="str">
        <f>_xlfn.XLOOKUP(OrderDetails[[#This Row],[productID]],Products[productID],Products[Category Name],,0)</f>
        <v>Dairy Products</v>
      </c>
    </row>
    <row r="70" spans="1:8" x14ac:dyDescent="0.25">
      <c r="A70">
        <v>10273</v>
      </c>
      <c r="B70">
        <v>40</v>
      </c>
      <c r="C70" t="str" cm="1">
        <f t="array" ref="C70">_xlfn.XLOOKUP(OrderDetails[[#This Row],[productID]],Products[[#All],[productID]],Products[[#All],[productName]],,0)</f>
        <v>Boston Crab Meat</v>
      </c>
      <c r="D70" s="2">
        <v>14.7</v>
      </c>
      <c r="E70">
        <v>60</v>
      </c>
      <c r="F70" s="3">
        <v>0.05</v>
      </c>
      <c r="G70" s="2">
        <f t="shared" si="1"/>
        <v>837.9</v>
      </c>
      <c r="H70" t="str">
        <f>_xlfn.XLOOKUP(OrderDetails[[#This Row],[productID]],Products[productID],Products[Category Name],,0)</f>
        <v>Seafood</v>
      </c>
    </row>
    <row r="71" spans="1:8" x14ac:dyDescent="0.25">
      <c r="A71">
        <v>10273</v>
      </c>
      <c r="B71">
        <v>76</v>
      </c>
      <c r="C71" t="str" cm="1">
        <f t="array" ref="C71">_xlfn.XLOOKUP(OrderDetails[[#This Row],[productID]],Products[[#All],[productID]],Products[[#All],[productName]],,0)</f>
        <v>Lakkaliköri</v>
      </c>
      <c r="D71" s="2">
        <v>14.4</v>
      </c>
      <c r="E71">
        <v>33</v>
      </c>
      <c r="F71" s="3">
        <v>0.05</v>
      </c>
      <c r="G71" s="2">
        <f t="shared" si="1"/>
        <v>451.43999999999994</v>
      </c>
      <c r="H71" t="str">
        <f>_xlfn.XLOOKUP(OrderDetails[[#This Row],[productID]],Products[productID],Products[Category Name],,0)</f>
        <v>Beverages</v>
      </c>
    </row>
    <row r="72" spans="1:8" x14ac:dyDescent="0.25">
      <c r="A72">
        <v>10274</v>
      </c>
      <c r="B72">
        <v>71</v>
      </c>
      <c r="C72" t="str" cm="1">
        <f t="array" ref="C72">_xlfn.XLOOKUP(OrderDetails[[#This Row],[productID]],Products[[#All],[productID]],Products[[#All],[productName]],,0)</f>
        <v>Flotemysost</v>
      </c>
      <c r="D72" s="2">
        <v>17.2</v>
      </c>
      <c r="E72">
        <v>20</v>
      </c>
      <c r="F72" s="3">
        <v>0</v>
      </c>
      <c r="G72" s="2">
        <f t="shared" si="1"/>
        <v>344</v>
      </c>
      <c r="H72" t="str">
        <f>_xlfn.XLOOKUP(OrderDetails[[#This Row],[productID]],Products[productID],Products[Category Name],,0)</f>
        <v>Dairy Products</v>
      </c>
    </row>
    <row r="73" spans="1:8" x14ac:dyDescent="0.25">
      <c r="A73">
        <v>10274</v>
      </c>
      <c r="B73">
        <v>72</v>
      </c>
      <c r="C73" t="str" cm="1">
        <f t="array" ref="C73">_xlfn.XLOOKUP(OrderDetails[[#This Row],[productID]],Products[[#All],[productID]],Products[[#All],[productName]],,0)</f>
        <v>Mozzarella di Giovanni</v>
      </c>
      <c r="D73" s="2">
        <v>27.8</v>
      </c>
      <c r="E73">
        <v>7</v>
      </c>
      <c r="F73" s="3">
        <v>0</v>
      </c>
      <c r="G73" s="2">
        <f t="shared" si="1"/>
        <v>194.6</v>
      </c>
      <c r="H73" t="str">
        <f>_xlfn.XLOOKUP(OrderDetails[[#This Row],[productID]],Products[productID],Products[Category Name],,0)</f>
        <v>Dairy Products</v>
      </c>
    </row>
    <row r="74" spans="1:8" x14ac:dyDescent="0.25">
      <c r="A74">
        <v>10275</v>
      </c>
      <c r="B74">
        <v>24</v>
      </c>
      <c r="C74" t="str" cm="1">
        <f t="array" ref="C74">_xlfn.XLOOKUP(OrderDetails[[#This Row],[productID]],Products[[#All],[productID]],Products[[#All],[productName]],,0)</f>
        <v>Guarana Fantastica</v>
      </c>
      <c r="D74" s="2">
        <v>3.6</v>
      </c>
      <c r="E74">
        <v>12</v>
      </c>
      <c r="F74" s="3">
        <v>0.05</v>
      </c>
      <c r="G74" s="2">
        <f t="shared" si="1"/>
        <v>41.04</v>
      </c>
      <c r="H74" t="str">
        <f>_xlfn.XLOOKUP(OrderDetails[[#This Row],[productID]],Products[productID],Products[Category Name],,0)</f>
        <v>Beverages</v>
      </c>
    </row>
    <row r="75" spans="1:8" x14ac:dyDescent="0.25">
      <c r="A75">
        <v>10275</v>
      </c>
      <c r="B75">
        <v>59</v>
      </c>
      <c r="C75" t="str" cm="1">
        <f t="array" ref="C75">_xlfn.XLOOKUP(OrderDetails[[#This Row],[productID]],Products[[#All],[productID]],Products[[#All],[productName]],,0)</f>
        <v>Raclette Courdavault</v>
      </c>
      <c r="D75" s="2">
        <v>44</v>
      </c>
      <c r="E75">
        <v>6</v>
      </c>
      <c r="F75" s="3">
        <v>0.05</v>
      </c>
      <c r="G75" s="2">
        <f t="shared" si="1"/>
        <v>250.79999999999998</v>
      </c>
      <c r="H75" t="str">
        <f>_xlfn.XLOOKUP(OrderDetails[[#This Row],[productID]],Products[productID],Products[Category Name],,0)</f>
        <v>Dairy Products</v>
      </c>
    </row>
    <row r="76" spans="1:8" x14ac:dyDescent="0.25">
      <c r="A76">
        <v>10276</v>
      </c>
      <c r="B76">
        <v>10</v>
      </c>
      <c r="C76" t="str" cm="1">
        <f t="array" ref="C76">_xlfn.XLOOKUP(OrderDetails[[#This Row],[productID]],Products[[#All],[productID]],Products[[#All],[productName]],,0)</f>
        <v>Ikura</v>
      </c>
      <c r="D76" s="2">
        <v>24.8</v>
      </c>
      <c r="E76">
        <v>15</v>
      </c>
      <c r="F76" s="3">
        <v>0</v>
      </c>
      <c r="G76" s="2">
        <f t="shared" si="1"/>
        <v>372</v>
      </c>
      <c r="H76" t="str">
        <f>_xlfn.XLOOKUP(OrderDetails[[#This Row],[productID]],Products[productID],Products[Category Name],,0)</f>
        <v>Seafood</v>
      </c>
    </row>
    <row r="77" spans="1:8" x14ac:dyDescent="0.25">
      <c r="A77">
        <v>10276</v>
      </c>
      <c r="B77">
        <v>13</v>
      </c>
      <c r="C77" t="str" cm="1">
        <f t="array" ref="C77">_xlfn.XLOOKUP(OrderDetails[[#This Row],[productID]],Products[[#All],[productID]],Products[[#All],[productName]],,0)</f>
        <v>Konbu</v>
      </c>
      <c r="D77" s="2">
        <v>4.8</v>
      </c>
      <c r="E77">
        <v>10</v>
      </c>
      <c r="F77" s="3">
        <v>0</v>
      </c>
      <c r="G77" s="2">
        <f t="shared" si="1"/>
        <v>48</v>
      </c>
      <c r="H77" t="str">
        <f>_xlfn.XLOOKUP(OrderDetails[[#This Row],[productID]],Products[productID],Products[Category Name],,0)</f>
        <v>Seafood</v>
      </c>
    </row>
    <row r="78" spans="1:8" x14ac:dyDescent="0.25">
      <c r="A78">
        <v>10277</v>
      </c>
      <c r="B78">
        <v>28</v>
      </c>
      <c r="C78" t="str" cm="1">
        <f t="array" ref="C78">_xlfn.XLOOKUP(OrderDetails[[#This Row],[productID]],Products[[#All],[productID]],Products[[#All],[productName]],,0)</f>
        <v>Rössle Sauerkraut</v>
      </c>
      <c r="D78" s="2">
        <v>36.4</v>
      </c>
      <c r="E78">
        <v>20</v>
      </c>
      <c r="F78" s="3">
        <v>0</v>
      </c>
      <c r="G78" s="2">
        <f t="shared" si="1"/>
        <v>728</v>
      </c>
      <c r="H78" t="str">
        <f>_xlfn.XLOOKUP(OrderDetails[[#This Row],[productID]],Products[productID],Products[Category Name],,0)</f>
        <v>Produce</v>
      </c>
    </row>
    <row r="79" spans="1:8" x14ac:dyDescent="0.25">
      <c r="A79">
        <v>10277</v>
      </c>
      <c r="B79">
        <v>62</v>
      </c>
      <c r="C79" t="str" cm="1">
        <f t="array" ref="C79">_xlfn.XLOOKUP(OrderDetails[[#This Row],[productID]],Products[[#All],[productID]],Products[[#All],[productName]],,0)</f>
        <v>Tarte au sucre</v>
      </c>
      <c r="D79" s="2">
        <v>39.4</v>
      </c>
      <c r="E79">
        <v>12</v>
      </c>
      <c r="F79" s="3">
        <v>0</v>
      </c>
      <c r="G79" s="2">
        <f t="shared" si="1"/>
        <v>472.79999999999995</v>
      </c>
      <c r="H79" t="str">
        <f>_xlfn.XLOOKUP(OrderDetails[[#This Row],[productID]],Products[productID],Products[Category Name],,0)</f>
        <v>Confections</v>
      </c>
    </row>
    <row r="80" spans="1:8" x14ac:dyDescent="0.25">
      <c r="A80">
        <v>10278</v>
      </c>
      <c r="B80">
        <v>44</v>
      </c>
      <c r="C80" t="str" cm="1">
        <f t="array" ref="C80">_xlfn.XLOOKUP(OrderDetails[[#This Row],[productID]],Products[[#All],[productID]],Products[[#All],[productName]],,0)</f>
        <v>Gula Malacca</v>
      </c>
      <c r="D80" s="2">
        <v>15.5</v>
      </c>
      <c r="E80">
        <v>16</v>
      </c>
      <c r="F80" s="3">
        <v>0</v>
      </c>
      <c r="G80" s="2">
        <f t="shared" si="1"/>
        <v>248</v>
      </c>
      <c r="H80" t="str">
        <f>_xlfn.XLOOKUP(OrderDetails[[#This Row],[productID]],Products[productID],Products[Category Name],,0)</f>
        <v>Condiments</v>
      </c>
    </row>
    <row r="81" spans="1:8" x14ac:dyDescent="0.25">
      <c r="A81">
        <v>10278</v>
      </c>
      <c r="B81">
        <v>59</v>
      </c>
      <c r="C81" t="str" cm="1">
        <f t="array" ref="C81">_xlfn.XLOOKUP(OrderDetails[[#This Row],[productID]],Products[[#All],[productID]],Products[[#All],[productName]],,0)</f>
        <v>Raclette Courdavault</v>
      </c>
      <c r="D81" s="2">
        <v>44</v>
      </c>
      <c r="E81">
        <v>15</v>
      </c>
      <c r="F81" s="3">
        <v>0</v>
      </c>
      <c r="G81" s="2">
        <f t="shared" si="1"/>
        <v>660</v>
      </c>
      <c r="H81" t="str">
        <f>_xlfn.XLOOKUP(OrderDetails[[#This Row],[productID]],Products[productID],Products[Category Name],,0)</f>
        <v>Dairy Products</v>
      </c>
    </row>
    <row r="82" spans="1:8" x14ac:dyDescent="0.25">
      <c r="A82">
        <v>10278</v>
      </c>
      <c r="B82">
        <v>63</v>
      </c>
      <c r="C82" t="str" cm="1">
        <f t="array" ref="C82">_xlfn.XLOOKUP(OrderDetails[[#This Row],[productID]],Products[[#All],[productID]],Products[[#All],[productName]],,0)</f>
        <v>Vegie-spread</v>
      </c>
      <c r="D82" s="2">
        <v>35.1</v>
      </c>
      <c r="E82">
        <v>8</v>
      </c>
      <c r="F82" s="3">
        <v>0</v>
      </c>
      <c r="G82" s="2">
        <f t="shared" si="1"/>
        <v>280.8</v>
      </c>
      <c r="H82" t="str">
        <f>_xlfn.XLOOKUP(OrderDetails[[#This Row],[productID]],Products[productID],Products[Category Name],,0)</f>
        <v>Condiments</v>
      </c>
    </row>
    <row r="83" spans="1:8" x14ac:dyDescent="0.25">
      <c r="A83">
        <v>10278</v>
      </c>
      <c r="B83">
        <v>73</v>
      </c>
      <c r="C83" t="str" cm="1">
        <f t="array" ref="C83">_xlfn.XLOOKUP(OrderDetails[[#This Row],[productID]],Products[[#All],[productID]],Products[[#All],[productName]],,0)</f>
        <v>Röd Kaviar</v>
      </c>
      <c r="D83" s="2">
        <v>12</v>
      </c>
      <c r="E83">
        <v>25</v>
      </c>
      <c r="F83" s="3">
        <v>0</v>
      </c>
      <c r="G83" s="2">
        <f t="shared" si="1"/>
        <v>300</v>
      </c>
      <c r="H83" t="str">
        <f>_xlfn.XLOOKUP(OrderDetails[[#This Row],[productID]],Products[productID],Products[Category Name],,0)</f>
        <v>Seafood</v>
      </c>
    </row>
    <row r="84" spans="1:8" x14ac:dyDescent="0.25">
      <c r="A84">
        <v>10279</v>
      </c>
      <c r="B84">
        <v>17</v>
      </c>
      <c r="C84" t="str" cm="1">
        <f t="array" ref="C84">_xlfn.XLOOKUP(OrderDetails[[#This Row],[productID]],Products[[#All],[productID]],Products[[#All],[productName]],,0)</f>
        <v>Alice Mutton</v>
      </c>
      <c r="D84" s="2">
        <v>31.2</v>
      </c>
      <c r="E84">
        <v>15</v>
      </c>
      <c r="F84" s="3">
        <v>0.25</v>
      </c>
      <c r="G84" s="2">
        <f t="shared" si="1"/>
        <v>351</v>
      </c>
      <c r="H84" t="str">
        <f>_xlfn.XLOOKUP(OrderDetails[[#This Row],[productID]],Products[productID],Products[Category Name],,0)</f>
        <v>Meat &amp; Poultry</v>
      </c>
    </row>
    <row r="85" spans="1:8" x14ac:dyDescent="0.25">
      <c r="A85">
        <v>10280</v>
      </c>
      <c r="B85">
        <v>24</v>
      </c>
      <c r="C85" t="str" cm="1">
        <f t="array" ref="C85">_xlfn.XLOOKUP(OrderDetails[[#This Row],[productID]],Products[[#All],[productID]],Products[[#All],[productName]],,0)</f>
        <v>Guarana Fantastica</v>
      </c>
      <c r="D85" s="2">
        <v>3.6</v>
      </c>
      <c r="E85">
        <v>12</v>
      </c>
      <c r="F85" s="3">
        <v>0</v>
      </c>
      <c r="G85" s="2">
        <f t="shared" si="1"/>
        <v>43.2</v>
      </c>
      <c r="H85" t="str">
        <f>_xlfn.XLOOKUP(OrderDetails[[#This Row],[productID]],Products[productID],Products[Category Name],,0)</f>
        <v>Beverages</v>
      </c>
    </row>
    <row r="86" spans="1:8" x14ac:dyDescent="0.25">
      <c r="A86">
        <v>10280</v>
      </c>
      <c r="B86">
        <v>55</v>
      </c>
      <c r="C86" t="str" cm="1">
        <f t="array" ref="C86">_xlfn.XLOOKUP(OrderDetails[[#This Row],[productID]],Products[[#All],[productID]],Products[[#All],[productName]],,0)</f>
        <v>Pâté chinois</v>
      </c>
      <c r="D86" s="2">
        <v>19.2</v>
      </c>
      <c r="E86">
        <v>20</v>
      </c>
      <c r="F86" s="3">
        <v>0</v>
      </c>
      <c r="G86" s="2">
        <f t="shared" si="1"/>
        <v>384</v>
      </c>
      <c r="H86" t="str">
        <f>_xlfn.XLOOKUP(OrderDetails[[#This Row],[productID]],Products[productID],Products[Category Name],,0)</f>
        <v>Meat &amp; Poultry</v>
      </c>
    </row>
    <row r="87" spans="1:8" x14ac:dyDescent="0.25">
      <c r="A87">
        <v>10280</v>
      </c>
      <c r="B87">
        <v>75</v>
      </c>
      <c r="C87" t="str" cm="1">
        <f t="array" ref="C87">_xlfn.XLOOKUP(OrderDetails[[#This Row],[productID]],Products[[#All],[productID]],Products[[#All],[productName]],,0)</f>
        <v>Rhönbräu Klosterbier</v>
      </c>
      <c r="D87" s="2">
        <v>6.2</v>
      </c>
      <c r="E87">
        <v>30</v>
      </c>
      <c r="F87" s="3">
        <v>0</v>
      </c>
      <c r="G87" s="2">
        <f t="shared" si="1"/>
        <v>186</v>
      </c>
      <c r="H87" t="str">
        <f>_xlfn.XLOOKUP(OrderDetails[[#This Row],[productID]],Products[productID],Products[Category Name],,0)</f>
        <v>Beverages</v>
      </c>
    </row>
    <row r="88" spans="1:8" x14ac:dyDescent="0.25">
      <c r="A88">
        <v>10281</v>
      </c>
      <c r="B88">
        <v>19</v>
      </c>
      <c r="C88" t="str" cm="1">
        <f t="array" ref="C88">_xlfn.XLOOKUP(OrderDetails[[#This Row],[productID]],Products[[#All],[productID]],Products[[#All],[productName]],,0)</f>
        <v>Teatime Chocolate Biscuits</v>
      </c>
      <c r="D88" s="2">
        <v>7.3</v>
      </c>
      <c r="E88">
        <v>1</v>
      </c>
      <c r="F88" s="3">
        <v>0</v>
      </c>
      <c r="G88" s="2">
        <f t="shared" si="1"/>
        <v>7.3</v>
      </c>
      <c r="H88" t="str">
        <f>_xlfn.XLOOKUP(OrderDetails[[#This Row],[productID]],Products[productID],Products[Category Name],,0)</f>
        <v>Confections</v>
      </c>
    </row>
    <row r="89" spans="1:8" x14ac:dyDescent="0.25">
      <c r="A89">
        <v>10281</v>
      </c>
      <c r="B89">
        <v>24</v>
      </c>
      <c r="C89" t="str" cm="1">
        <f t="array" ref="C89">_xlfn.XLOOKUP(OrderDetails[[#This Row],[productID]],Products[[#All],[productID]],Products[[#All],[productName]],,0)</f>
        <v>Guarana Fantastica</v>
      </c>
      <c r="D89" s="2">
        <v>3.6</v>
      </c>
      <c r="E89">
        <v>6</v>
      </c>
      <c r="F89" s="3">
        <v>0</v>
      </c>
      <c r="G89" s="2">
        <f t="shared" si="1"/>
        <v>21.6</v>
      </c>
      <c r="H89" t="str">
        <f>_xlfn.XLOOKUP(OrderDetails[[#This Row],[productID]],Products[productID],Products[Category Name],,0)</f>
        <v>Beverages</v>
      </c>
    </row>
    <row r="90" spans="1:8" x14ac:dyDescent="0.25">
      <c r="A90">
        <v>10281</v>
      </c>
      <c r="B90">
        <v>35</v>
      </c>
      <c r="C90" t="str" cm="1">
        <f t="array" ref="C90">_xlfn.XLOOKUP(OrderDetails[[#This Row],[productID]],Products[[#All],[productID]],Products[[#All],[productName]],,0)</f>
        <v>Steeleye Stout</v>
      </c>
      <c r="D90" s="2">
        <v>14.4</v>
      </c>
      <c r="E90">
        <v>4</v>
      </c>
      <c r="F90" s="3">
        <v>0</v>
      </c>
      <c r="G90" s="2">
        <f t="shared" si="1"/>
        <v>57.6</v>
      </c>
      <c r="H90" t="str">
        <f>_xlfn.XLOOKUP(OrderDetails[[#This Row],[productID]],Products[productID],Products[Category Name],,0)</f>
        <v>Beverages</v>
      </c>
    </row>
    <row r="91" spans="1:8" x14ac:dyDescent="0.25">
      <c r="A91">
        <v>10282</v>
      </c>
      <c r="B91">
        <v>30</v>
      </c>
      <c r="C91" t="str" cm="1">
        <f t="array" ref="C91">_xlfn.XLOOKUP(OrderDetails[[#This Row],[productID]],Products[[#All],[productID]],Products[[#All],[productName]],,0)</f>
        <v>Nord-Ost Matjeshering</v>
      </c>
      <c r="D91" s="2">
        <v>20.7</v>
      </c>
      <c r="E91">
        <v>6</v>
      </c>
      <c r="F91" s="3">
        <v>0</v>
      </c>
      <c r="G91" s="2">
        <f t="shared" si="1"/>
        <v>124.19999999999999</v>
      </c>
      <c r="H91" t="str">
        <f>_xlfn.XLOOKUP(OrderDetails[[#This Row],[productID]],Products[productID],Products[Category Name],,0)</f>
        <v>Seafood</v>
      </c>
    </row>
    <row r="92" spans="1:8" x14ac:dyDescent="0.25">
      <c r="A92">
        <v>10282</v>
      </c>
      <c r="B92">
        <v>57</v>
      </c>
      <c r="C92" t="str" cm="1">
        <f t="array" ref="C92">_xlfn.XLOOKUP(OrderDetails[[#This Row],[productID]],Products[[#All],[productID]],Products[[#All],[productName]],,0)</f>
        <v>Ravioli Angelo</v>
      </c>
      <c r="D92" s="2">
        <v>15.6</v>
      </c>
      <c r="E92">
        <v>2</v>
      </c>
      <c r="F92" s="3">
        <v>0</v>
      </c>
      <c r="G92" s="2">
        <f t="shared" si="1"/>
        <v>31.2</v>
      </c>
      <c r="H92" t="str">
        <f>_xlfn.XLOOKUP(OrderDetails[[#This Row],[productID]],Products[productID],Products[Category Name],,0)</f>
        <v>Grains &amp; Cereals</v>
      </c>
    </row>
    <row r="93" spans="1:8" x14ac:dyDescent="0.25">
      <c r="A93">
        <v>10283</v>
      </c>
      <c r="B93">
        <v>15</v>
      </c>
      <c r="C93" t="str" cm="1">
        <f t="array" ref="C93">_xlfn.XLOOKUP(OrderDetails[[#This Row],[productID]],Products[[#All],[productID]],Products[[#All],[productName]],,0)</f>
        <v>Genen Shouyu</v>
      </c>
      <c r="D93" s="2">
        <v>12.4</v>
      </c>
      <c r="E93">
        <v>20</v>
      </c>
      <c r="F93" s="3">
        <v>0</v>
      </c>
      <c r="G93" s="2">
        <f t="shared" si="1"/>
        <v>248</v>
      </c>
      <c r="H93" t="str">
        <f>_xlfn.XLOOKUP(OrderDetails[[#This Row],[productID]],Products[productID],Products[Category Name],,0)</f>
        <v>Condiments</v>
      </c>
    </row>
    <row r="94" spans="1:8" x14ac:dyDescent="0.25">
      <c r="A94">
        <v>10283</v>
      </c>
      <c r="B94">
        <v>19</v>
      </c>
      <c r="C94" t="str" cm="1">
        <f t="array" ref="C94">_xlfn.XLOOKUP(OrderDetails[[#This Row],[productID]],Products[[#All],[productID]],Products[[#All],[productName]],,0)</f>
        <v>Teatime Chocolate Biscuits</v>
      </c>
      <c r="D94" s="2">
        <v>7.3</v>
      </c>
      <c r="E94">
        <v>18</v>
      </c>
      <c r="F94" s="3">
        <v>0</v>
      </c>
      <c r="G94" s="2">
        <f t="shared" si="1"/>
        <v>131.4</v>
      </c>
      <c r="H94" t="str">
        <f>_xlfn.XLOOKUP(OrderDetails[[#This Row],[productID]],Products[productID],Products[Category Name],,0)</f>
        <v>Confections</v>
      </c>
    </row>
    <row r="95" spans="1:8" x14ac:dyDescent="0.25">
      <c r="A95">
        <v>10283</v>
      </c>
      <c r="B95">
        <v>60</v>
      </c>
      <c r="C95" t="str" cm="1">
        <f t="array" ref="C95">_xlfn.XLOOKUP(OrderDetails[[#This Row],[productID]],Products[[#All],[productID]],Products[[#All],[productName]],,0)</f>
        <v>Camembert Pierrot</v>
      </c>
      <c r="D95" s="2">
        <v>27.2</v>
      </c>
      <c r="E95">
        <v>35</v>
      </c>
      <c r="F95" s="3">
        <v>0</v>
      </c>
      <c r="G95" s="2">
        <f t="shared" si="1"/>
        <v>952</v>
      </c>
      <c r="H95" t="str">
        <f>_xlfn.XLOOKUP(OrderDetails[[#This Row],[productID]],Products[productID],Products[Category Name],,0)</f>
        <v>Dairy Products</v>
      </c>
    </row>
    <row r="96" spans="1:8" x14ac:dyDescent="0.25">
      <c r="A96">
        <v>10283</v>
      </c>
      <c r="B96">
        <v>72</v>
      </c>
      <c r="C96" t="str" cm="1">
        <f t="array" ref="C96">_xlfn.XLOOKUP(OrderDetails[[#This Row],[productID]],Products[[#All],[productID]],Products[[#All],[productName]],,0)</f>
        <v>Mozzarella di Giovanni</v>
      </c>
      <c r="D96" s="2">
        <v>27.8</v>
      </c>
      <c r="E96">
        <v>3</v>
      </c>
      <c r="F96" s="3">
        <v>0</v>
      </c>
      <c r="G96" s="2">
        <f t="shared" si="1"/>
        <v>83.4</v>
      </c>
      <c r="H96" t="str">
        <f>_xlfn.XLOOKUP(OrderDetails[[#This Row],[productID]],Products[productID],Products[Category Name],,0)</f>
        <v>Dairy Products</v>
      </c>
    </row>
    <row r="97" spans="1:8" x14ac:dyDescent="0.25">
      <c r="A97">
        <v>10284</v>
      </c>
      <c r="B97">
        <v>27</v>
      </c>
      <c r="C97" t="str" cm="1">
        <f t="array" ref="C97">_xlfn.XLOOKUP(OrderDetails[[#This Row],[productID]],Products[[#All],[productID]],Products[[#All],[productName]],,0)</f>
        <v>Schoggi Schokolade</v>
      </c>
      <c r="D97" s="2">
        <v>35.1</v>
      </c>
      <c r="E97">
        <v>15</v>
      </c>
      <c r="F97" s="3">
        <v>0.25</v>
      </c>
      <c r="G97" s="2">
        <f t="shared" si="1"/>
        <v>394.875</v>
      </c>
      <c r="H97" t="str">
        <f>_xlfn.XLOOKUP(OrderDetails[[#This Row],[productID]],Products[productID],Products[Category Name],,0)</f>
        <v>Confections</v>
      </c>
    </row>
    <row r="98" spans="1:8" x14ac:dyDescent="0.25">
      <c r="A98">
        <v>10284</v>
      </c>
      <c r="B98">
        <v>44</v>
      </c>
      <c r="C98" t="str" cm="1">
        <f t="array" ref="C98">_xlfn.XLOOKUP(OrderDetails[[#This Row],[productID]],Products[[#All],[productID]],Products[[#All],[productName]],,0)</f>
        <v>Gula Malacca</v>
      </c>
      <c r="D98" s="2">
        <v>15.5</v>
      </c>
      <c r="E98">
        <v>21</v>
      </c>
      <c r="F98" s="3">
        <v>0</v>
      </c>
      <c r="G98" s="2">
        <f t="shared" si="1"/>
        <v>325.5</v>
      </c>
      <c r="H98" t="str">
        <f>_xlfn.XLOOKUP(OrderDetails[[#This Row],[productID]],Products[productID],Products[Category Name],,0)</f>
        <v>Condiments</v>
      </c>
    </row>
    <row r="99" spans="1:8" x14ac:dyDescent="0.25">
      <c r="A99">
        <v>10284</v>
      </c>
      <c r="B99">
        <v>60</v>
      </c>
      <c r="C99" t="str" cm="1">
        <f t="array" ref="C99">_xlfn.XLOOKUP(OrderDetails[[#This Row],[productID]],Products[[#All],[productID]],Products[[#All],[productName]],,0)</f>
        <v>Camembert Pierrot</v>
      </c>
      <c r="D99" s="2">
        <v>27.2</v>
      </c>
      <c r="E99">
        <v>20</v>
      </c>
      <c r="F99" s="3">
        <v>0.25</v>
      </c>
      <c r="G99" s="2">
        <f t="shared" si="1"/>
        <v>408</v>
      </c>
      <c r="H99" t="str">
        <f>_xlfn.XLOOKUP(OrderDetails[[#This Row],[productID]],Products[productID],Products[Category Name],,0)</f>
        <v>Dairy Products</v>
      </c>
    </row>
    <row r="100" spans="1:8" x14ac:dyDescent="0.25">
      <c r="A100">
        <v>10284</v>
      </c>
      <c r="B100">
        <v>67</v>
      </c>
      <c r="C100" t="str" cm="1">
        <f t="array" ref="C100">_xlfn.XLOOKUP(OrderDetails[[#This Row],[productID]],Products[[#All],[productID]],Products[[#All],[productName]],,0)</f>
        <v>Laughing Lumberjack Lager</v>
      </c>
      <c r="D100" s="2">
        <v>11.2</v>
      </c>
      <c r="E100">
        <v>5</v>
      </c>
      <c r="F100" s="3">
        <v>0.25</v>
      </c>
      <c r="G100" s="2">
        <f t="shared" si="1"/>
        <v>42</v>
      </c>
      <c r="H100" t="str">
        <f>_xlfn.XLOOKUP(OrderDetails[[#This Row],[productID]],Products[productID],Products[Category Name],,0)</f>
        <v>Beverages</v>
      </c>
    </row>
    <row r="101" spans="1:8" x14ac:dyDescent="0.25">
      <c r="A101">
        <v>10285</v>
      </c>
      <c r="B101">
        <v>1</v>
      </c>
      <c r="C101" t="str" cm="1">
        <f t="array" ref="C101">_xlfn.XLOOKUP(OrderDetails[[#This Row],[productID]],Products[[#All],[productID]],Products[[#All],[productName]],,0)</f>
        <v>Chai</v>
      </c>
      <c r="D101" s="2">
        <v>14.4</v>
      </c>
      <c r="E101">
        <v>45</v>
      </c>
      <c r="F101" s="3">
        <v>0.2</v>
      </c>
      <c r="G101" s="2">
        <f t="shared" si="1"/>
        <v>518.4</v>
      </c>
      <c r="H101" t="str">
        <f>_xlfn.XLOOKUP(OrderDetails[[#This Row],[productID]],Products[productID],Products[Category Name],,0)</f>
        <v>Beverages</v>
      </c>
    </row>
    <row r="102" spans="1:8" x14ac:dyDescent="0.25">
      <c r="A102">
        <v>10285</v>
      </c>
      <c r="B102">
        <v>40</v>
      </c>
      <c r="C102" t="str" cm="1">
        <f t="array" ref="C102">_xlfn.XLOOKUP(OrderDetails[[#This Row],[productID]],Products[[#All],[productID]],Products[[#All],[productName]],,0)</f>
        <v>Boston Crab Meat</v>
      </c>
      <c r="D102" s="2">
        <v>14.7</v>
      </c>
      <c r="E102">
        <v>40</v>
      </c>
      <c r="F102" s="3">
        <v>0.2</v>
      </c>
      <c r="G102" s="2">
        <f t="shared" si="1"/>
        <v>470.40000000000003</v>
      </c>
      <c r="H102" t="str">
        <f>_xlfn.XLOOKUP(OrderDetails[[#This Row],[productID]],Products[productID],Products[Category Name],,0)</f>
        <v>Seafood</v>
      </c>
    </row>
    <row r="103" spans="1:8" x14ac:dyDescent="0.25">
      <c r="A103">
        <v>10285</v>
      </c>
      <c r="B103">
        <v>53</v>
      </c>
      <c r="C103" t="str" cm="1">
        <f t="array" ref="C103">_xlfn.XLOOKUP(OrderDetails[[#This Row],[productID]],Products[[#All],[productID]],Products[[#All],[productName]],,0)</f>
        <v>Perth Pasties</v>
      </c>
      <c r="D103" s="2">
        <v>26.2</v>
      </c>
      <c r="E103">
        <v>36</v>
      </c>
      <c r="F103" s="3">
        <v>0.2</v>
      </c>
      <c r="G103" s="2">
        <f t="shared" si="1"/>
        <v>754.56</v>
      </c>
      <c r="H103" t="str">
        <f>_xlfn.XLOOKUP(OrderDetails[[#This Row],[productID]],Products[productID],Products[Category Name],,0)</f>
        <v>Meat &amp; Poultry</v>
      </c>
    </row>
    <row r="104" spans="1:8" x14ac:dyDescent="0.25">
      <c r="A104">
        <v>10286</v>
      </c>
      <c r="B104">
        <v>35</v>
      </c>
      <c r="C104" t="str" cm="1">
        <f t="array" ref="C104">_xlfn.XLOOKUP(OrderDetails[[#This Row],[productID]],Products[[#All],[productID]],Products[[#All],[productName]],,0)</f>
        <v>Steeleye Stout</v>
      </c>
      <c r="D104" s="2">
        <v>14.4</v>
      </c>
      <c r="E104">
        <v>100</v>
      </c>
      <c r="F104" s="3">
        <v>0</v>
      </c>
      <c r="G104" s="2">
        <f t="shared" si="1"/>
        <v>1440</v>
      </c>
      <c r="H104" t="str">
        <f>_xlfn.XLOOKUP(OrderDetails[[#This Row],[productID]],Products[productID],Products[Category Name],,0)</f>
        <v>Beverages</v>
      </c>
    </row>
    <row r="105" spans="1:8" x14ac:dyDescent="0.25">
      <c r="A105">
        <v>10286</v>
      </c>
      <c r="B105">
        <v>62</v>
      </c>
      <c r="C105" t="str" cm="1">
        <f t="array" ref="C105">_xlfn.XLOOKUP(OrderDetails[[#This Row],[productID]],Products[[#All],[productID]],Products[[#All],[productName]],,0)</f>
        <v>Tarte au sucre</v>
      </c>
      <c r="D105" s="2">
        <v>39.4</v>
      </c>
      <c r="E105">
        <v>40</v>
      </c>
      <c r="F105" s="3">
        <v>0</v>
      </c>
      <c r="G105" s="2">
        <f t="shared" si="1"/>
        <v>1576</v>
      </c>
      <c r="H105" t="str">
        <f>_xlfn.XLOOKUP(OrderDetails[[#This Row],[productID]],Products[productID],Products[Category Name],,0)</f>
        <v>Confections</v>
      </c>
    </row>
    <row r="106" spans="1:8" x14ac:dyDescent="0.25">
      <c r="A106">
        <v>10287</v>
      </c>
      <c r="B106">
        <v>16</v>
      </c>
      <c r="C106" t="str" cm="1">
        <f t="array" ref="C106">_xlfn.XLOOKUP(OrderDetails[[#This Row],[productID]],Products[[#All],[productID]],Products[[#All],[productName]],,0)</f>
        <v>Pavlova</v>
      </c>
      <c r="D106" s="2">
        <v>13.9</v>
      </c>
      <c r="E106">
        <v>40</v>
      </c>
      <c r="F106" s="3">
        <v>0.15</v>
      </c>
      <c r="G106" s="2">
        <f t="shared" si="1"/>
        <v>472.59999999999997</v>
      </c>
      <c r="H106" t="str">
        <f>_xlfn.XLOOKUP(OrderDetails[[#This Row],[productID]],Products[productID],Products[Category Name],,0)</f>
        <v>Confections</v>
      </c>
    </row>
    <row r="107" spans="1:8" x14ac:dyDescent="0.25">
      <c r="A107">
        <v>10287</v>
      </c>
      <c r="B107">
        <v>34</v>
      </c>
      <c r="C107" t="str" cm="1">
        <f t="array" ref="C107">_xlfn.XLOOKUP(OrderDetails[[#This Row],[productID]],Products[[#All],[productID]],Products[[#All],[productName]],,0)</f>
        <v>Sasquatch Ale</v>
      </c>
      <c r="D107" s="2">
        <v>11.2</v>
      </c>
      <c r="E107">
        <v>20</v>
      </c>
      <c r="F107" s="3">
        <v>0</v>
      </c>
      <c r="G107" s="2">
        <f t="shared" si="1"/>
        <v>224</v>
      </c>
      <c r="H107" t="str">
        <f>_xlfn.XLOOKUP(OrderDetails[[#This Row],[productID]],Products[productID],Products[Category Name],,0)</f>
        <v>Beverages</v>
      </c>
    </row>
    <row r="108" spans="1:8" x14ac:dyDescent="0.25">
      <c r="A108">
        <v>10287</v>
      </c>
      <c r="B108">
        <v>46</v>
      </c>
      <c r="C108" t="str" cm="1">
        <f t="array" ref="C108">_xlfn.XLOOKUP(OrderDetails[[#This Row],[productID]],Products[[#All],[productID]],Products[[#All],[productName]],,0)</f>
        <v>Spegesild</v>
      </c>
      <c r="D108" s="2">
        <v>9.6</v>
      </c>
      <c r="E108">
        <v>15</v>
      </c>
      <c r="F108" s="3">
        <v>0.15</v>
      </c>
      <c r="G108" s="2">
        <f t="shared" si="1"/>
        <v>122.39999999999999</v>
      </c>
      <c r="H108" t="str">
        <f>_xlfn.XLOOKUP(OrderDetails[[#This Row],[productID]],Products[productID],Products[Category Name],,0)</f>
        <v>Seafood</v>
      </c>
    </row>
    <row r="109" spans="1:8" x14ac:dyDescent="0.25">
      <c r="A109">
        <v>10288</v>
      </c>
      <c r="B109">
        <v>54</v>
      </c>
      <c r="C109" t="str" cm="1">
        <f t="array" ref="C109">_xlfn.XLOOKUP(OrderDetails[[#This Row],[productID]],Products[[#All],[productID]],Products[[#All],[productName]],,0)</f>
        <v>Tourtière</v>
      </c>
      <c r="D109" s="2">
        <v>5.9</v>
      </c>
      <c r="E109">
        <v>10</v>
      </c>
      <c r="F109" s="3">
        <v>0.1</v>
      </c>
      <c r="G109" s="2">
        <f t="shared" si="1"/>
        <v>53.1</v>
      </c>
      <c r="H109" t="str">
        <f>_xlfn.XLOOKUP(OrderDetails[[#This Row],[productID]],Products[productID],Products[Category Name],,0)</f>
        <v>Meat &amp; Poultry</v>
      </c>
    </row>
    <row r="110" spans="1:8" x14ac:dyDescent="0.25">
      <c r="A110">
        <v>10288</v>
      </c>
      <c r="B110">
        <v>68</v>
      </c>
      <c r="C110" t="str" cm="1">
        <f t="array" ref="C110">_xlfn.XLOOKUP(OrderDetails[[#This Row],[productID]],Products[[#All],[productID]],Products[[#All],[productName]],,0)</f>
        <v>Scottish Longbreads</v>
      </c>
      <c r="D110" s="2">
        <v>10</v>
      </c>
      <c r="E110">
        <v>3</v>
      </c>
      <c r="F110" s="3">
        <v>0.1</v>
      </c>
      <c r="G110" s="2">
        <f t="shared" si="1"/>
        <v>27</v>
      </c>
      <c r="H110" t="str">
        <f>_xlfn.XLOOKUP(OrderDetails[[#This Row],[productID]],Products[productID],Products[Category Name],,0)</f>
        <v>Confections</v>
      </c>
    </row>
    <row r="111" spans="1:8" x14ac:dyDescent="0.25">
      <c r="A111">
        <v>10289</v>
      </c>
      <c r="B111">
        <v>3</v>
      </c>
      <c r="C111" t="str" cm="1">
        <f t="array" ref="C111">_xlfn.XLOOKUP(OrderDetails[[#This Row],[productID]],Products[[#All],[productID]],Products[[#All],[productName]],,0)</f>
        <v>Aniseed Syrup</v>
      </c>
      <c r="D111" s="2">
        <v>8</v>
      </c>
      <c r="E111">
        <v>30</v>
      </c>
      <c r="F111" s="3">
        <v>0</v>
      </c>
      <c r="G111" s="2">
        <f t="shared" si="1"/>
        <v>240</v>
      </c>
      <c r="H111" t="str">
        <f>_xlfn.XLOOKUP(OrderDetails[[#This Row],[productID]],Products[productID],Products[Category Name],,0)</f>
        <v>Condiments</v>
      </c>
    </row>
    <row r="112" spans="1:8" x14ac:dyDescent="0.25">
      <c r="A112">
        <v>10289</v>
      </c>
      <c r="B112">
        <v>64</v>
      </c>
      <c r="C112" t="str" cm="1">
        <f t="array" ref="C112">_xlfn.XLOOKUP(OrderDetails[[#This Row],[productID]],Products[[#All],[productID]],Products[[#All],[productName]],,0)</f>
        <v>Wimmers gute Semmelknödel</v>
      </c>
      <c r="D112" s="2">
        <v>26.6</v>
      </c>
      <c r="E112">
        <v>9</v>
      </c>
      <c r="F112" s="3">
        <v>0</v>
      </c>
      <c r="G112" s="2">
        <f t="shared" si="1"/>
        <v>239.4</v>
      </c>
      <c r="H112" t="str">
        <f>_xlfn.XLOOKUP(OrderDetails[[#This Row],[productID]],Products[productID],Products[Category Name],,0)</f>
        <v>Grains &amp; Cereals</v>
      </c>
    </row>
    <row r="113" spans="1:8" x14ac:dyDescent="0.25">
      <c r="A113">
        <v>10290</v>
      </c>
      <c r="B113">
        <v>5</v>
      </c>
      <c r="C113" t="str" cm="1">
        <f t="array" ref="C113">_xlfn.XLOOKUP(OrderDetails[[#This Row],[productID]],Products[[#All],[productID]],Products[[#All],[productName]],,0)</f>
        <v>Chef Anton's Gumbo Mix</v>
      </c>
      <c r="D113" s="2">
        <v>17</v>
      </c>
      <c r="E113">
        <v>20</v>
      </c>
      <c r="F113" s="3">
        <v>0</v>
      </c>
      <c r="G113" s="2">
        <f t="shared" si="1"/>
        <v>340</v>
      </c>
      <c r="H113" t="str">
        <f>_xlfn.XLOOKUP(OrderDetails[[#This Row],[productID]],Products[productID],Products[Category Name],,0)</f>
        <v>Condiments</v>
      </c>
    </row>
    <row r="114" spans="1:8" x14ac:dyDescent="0.25">
      <c r="A114">
        <v>10290</v>
      </c>
      <c r="B114">
        <v>29</v>
      </c>
      <c r="C114" t="str" cm="1">
        <f t="array" ref="C114">_xlfn.XLOOKUP(OrderDetails[[#This Row],[productID]],Products[[#All],[productID]],Products[[#All],[productName]],,0)</f>
        <v>Thüringer Rostbratwurst</v>
      </c>
      <c r="D114" s="2">
        <v>99</v>
      </c>
      <c r="E114">
        <v>15</v>
      </c>
      <c r="F114" s="3">
        <v>0</v>
      </c>
      <c r="G114" s="2">
        <f t="shared" si="1"/>
        <v>1485</v>
      </c>
      <c r="H114" t="str">
        <f>_xlfn.XLOOKUP(OrderDetails[[#This Row],[productID]],Products[productID],Products[Category Name],,0)</f>
        <v>Meat &amp; Poultry</v>
      </c>
    </row>
    <row r="115" spans="1:8" x14ac:dyDescent="0.25">
      <c r="A115">
        <v>10290</v>
      </c>
      <c r="B115">
        <v>49</v>
      </c>
      <c r="C115" t="str" cm="1">
        <f t="array" ref="C115">_xlfn.XLOOKUP(OrderDetails[[#This Row],[productID]],Products[[#All],[productID]],Products[[#All],[productName]],,0)</f>
        <v>Maxilaku</v>
      </c>
      <c r="D115" s="2">
        <v>16</v>
      </c>
      <c r="E115">
        <v>15</v>
      </c>
      <c r="F115" s="3">
        <v>0</v>
      </c>
      <c r="G115" s="2">
        <f t="shared" si="1"/>
        <v>240</v>
      </c>
      <c r="H115" t="str">
        <f>_xlfn.XLOOKUP(OrderDetails[[#This Row],[productID]],Products[productID],Products[Category Name],,0)</f>
        <v>Confections</v>
      </c>
    </row>
    <row r="116" spans="1:8" x14ac:dyDescent="0.25">
      <c r="A116">
        <v>10290</v>
      </c>
      <c r="B116">
        <v>77</v>
      </c>
      <c r="C116" t="str" cm="1">
        <f t="array" ref="C116">_xlfn.XLOOKUP(OrderDetails[[#This Row],[productID]],Products[[#All],[productID]],Products[[#All],[productName]],,0)</f>
        <v>Original Frankfurter Grüne Soße</v>
      </c>
      <c r="D116" s="2">
        <v>10.4</v>
      </c>
      <c r="E116">
        <v>10</v>
      </c>
      <c r="F116" s="3">
        <v>0</v>
      </c>
      <c r="G116" s="2">
        <f t="shared" si="1"/>
        <v>104</v>
      </c>
      <c r="H116" t="str">
        <f>_xlfn.XLOOKUP(OrderDetails[[#This Row],[productID]],Products[productID],Products[Category Name],,0)</f>
        <v>Condiments</v>
      </c>
    </row>
    <row r="117" spans="1:8" x14ac:dyDescent="0.25">
      <c r="A117">
        <v>10291</v>
      </c>
      <c r="B117">
        <v>13</v>
      </c>
      <c r="C117" t="str" cm="1">
        <f t="array" ref="C117">_xlfn.XLOOKUP(OrderDetails[[#This Row],[productID]],Products[[#All],[productID]],Products[[#All],[productName]],,0)</f>
        <v>Konbu</v>
      </c>
      <c r="D117" s="2">
        <v>4.8</v>
      </c>
      <c r="E117">
        <v>20</v>
      </c>
      <c r="F117" s="3">
        <v>0.1</v>
      </c>
      <c r="G117" s="2">
        <f t="shared" si="1"/>
        <v>86.4</v>
      </c>
      <c r="H117" t="str">
        <f>_xlfn.XLOOKUP(OrderDetails[[#This Row],[productID]],Products[productID],Products[Category Name],,0)</f>
        <v>Seafood</v>
      </c>
    </row>
    <row r="118" spans="1:8" x14ac:dyDescent="0.25">
      <c r="A118">
        <v>10291</v>
      </c>
      <c r="B118">
        <v>44</v>
      </c>
      <c r="C118" t="str" cm="1">
        <f t="array" ref="C118">_xlfn.XLOOKUP(OrderDetails[[#This Row],[productID]],Products[[#All],[productID]],Products[[#All],[productName]],,0)</f>
        <v>Gula Malacca</v>
      </c>
      <c r="D118" s="2">
        <v>15.5</v>
      </c>
      <c r="E118">
        <v>24</v>
      </c>
      <c r="F118" s="3">
        <v>0.1</v>
      </c>
      <c r="G118" s="2">
        <f t="shared" si="1"/>
        <v>334.8</v>
      </c>
      <c r="H118" t="str">
        <f>_xlfn.XLOOKUP(OrderDetails[[#This Row],[productID]],Products[productID],Products[Category Name],,0)</f>
        <v>Condiments</v>
      </c>
    </row>
    <row r="119" spans="1:8" x14ac:dyDescent="0.25">
      <c r="A119">
        <v>10291</v>
      </c>
      <c r="B119">
        <v>51</v>
      </c>
      <c r="C119" t="str" cm="1">
        <f t="array" ref="C119">_xlfn.XLOOKUP(OrderDetails[[#This Row],[productID]],Products[[#All],[productID]],Products[[#All],[productName]],,0)</f>
        <v>Manjimup Dried Apples</v>
      </c>
      <c r="D119" s="2">
        <v>42.4</v>
      </c>
      <c r="E119">
        <v>2</v>
      </c>
      <c r="F119" s="3">
        <v>0.1</v>
      </c>
      <c r="G119" s="2">
        <f t="shared" si="1"/>
        <v>76.319999999999993</v>
      </c>
      <c r="H119" t="str">
        <f>_xlfn.XLOOKUP(OrderDetails[[#This Row],[productID]],Products[productID],Products[Category Name],,0)</f>
        <v>Produce</v>
      </c>
    </row>
    <row r="120" spans="1:8" x14ac:dyDescent="0.25">
      <c r="A120">
        <v>10292</v>
      </c>
      <c r="B120">
        <v>20</v>
      </c>
      <c r="C120" t="str" cm="1">
        <f t="array" ref="C120">_xlfn.XLOOKUP(OrderDetails[[#This Row],[productID]],Products[[#All],[productID]],Products[[#All],[productName]],,0)</f>
        <v>Sir Rodney's Marmalade</v>
      </c>
      <c r="D120" s="2">
        <v>64.8</v>
      </c>
      <c r="E120">
        <v>20</v>
      </c>
      <c r="F120" s="3">
        <v>0</v>
      </c>
      <c r="G120" s="2">
        <f t="shared" si="1"/>
        <v>1296</v>
      </c>
      <c r="H120" t="str">
        <f>_xlfn.XLOOKUP(OrderDetails[[#This Row],[productID]],Products[productID],Products[Category Name],,0)</f>
        <v>Confections</v>
      </c>
    </row>
    <row r="121" spans="1:8" x14ac:dyDescent="0.25">
      <c r="A121">
        <v>10293</v>
      </c>
      <c r="B121">
        <v>18</v>
      </c>
      <c r="C121" t="str" cm="1">
        <f t="array" ref="C121">_xlfn.XLOOKUP(OrderDetails[[#This Row],[productID]],Products[[#All],[productID]],Products[[#All],[productName]],,0)</f>
        <v>Carnarvon Tigers</v>
      </c>
      <c r="D121" s="2">
        <v>50</v>
      </c>
      <c r="E121">
        <v>12</v>
      </c>
      <c r="F121" s="3">
        <v>0</v>
      </c>
      <c r="G121" s="2">
        <f t="shared" si="1"/>
        <v>600</v>
      </c>
      <c r="H121" t="str">
        <f>_xlfn.XLOOKUP(OrderDetails[[#This Row],[productID]],Products[productID],Products[Category Name],,0)</f>
        <v>Seafood</v>
      </c>
    </row>
    <row r="122" spans="1:8" x14ac:dyDescent="0.25">
      <c r="A122">
        <v>10293</v>
      </c>
      <c r="B122">
        <v>24</v>
      </c>
      <c r="C122" t="str" cm="1">
        <f t="array" ref="C122">_xlfn.XLOOKUP(OrderDetails[[#This Row],[productID]],Products[[#All],[productID]],Products[[#All],[productName]],,0)</f>
        <v>Guarana Fantastica</v>
      </c>
      <c r="D122" s="2">
        <v>3.6</v>
      </c>
      <c r="E122">
        <v>10</v>
      </c>
      <c r="F122" s="3">
        <v>0</v>
      </c>
      <c r="G122" s="2">
        <f t="shared" si="1"/>
        <v>36</v>
      </c>
      <c r="H122" t="str">
        <f>_xlfn.XLOOKUP(OrderDetails[[#This Row],[productID]],Products[productID],Products[Category Name],,0)</f>
        <v>Beverages</v>
      </c>
    </row>
    <row r="123" spans="1:8" x14ac:dyDescent="0.25">
      <c r="A123">
        <v>10293</v>
      </c>
      <c r="B123">
        <v>63</v>
      </c>
      <c r="C123" t="str" cm="1">
        <f t="array" ref="C123">_xlfn.XLOOKUP(OrderDetails[[#This Row],[productID]],Products[[#All],[productID]],Products[[#All],[productName]],,0)</f>
        <v>Vegie-spread</v>
      </c>
      <c r="D123" s="2">
        <v>35.1</v>
      </c>
      <c r="E123">
        <v>5</v>
      </c>
      <c r="F123" s="3">
        <v>0</v>
      </c>
      <c r="G123" s="2">
        <f t="shared" si="1"/>
        <v>175.5</v>
      </c>
      <c r="H123" t="str">
        <f>_xlfn.XLOOKUP(OrderDetails[[#This Row],[productID]],Products[productID],Products[Category Name],,0)</f>
        <v>Condiments</v>
      </c>
    </row>
    <row r="124" spans="1:8" x14ac:dyDescent="0.25">
      <c r="A124">
        <v>10293</v>
      </c>
      <c r="B124">
        <v>75</v>
      </c>
      <c r="C124" t="str" cm="1">
        <f t="array" ref="C124">_xlfn.XLOOKUP(OrderDetails[[#This Row],[productID]],Products[[#All],[productID]],Products[[#All],[productName]],,0)</f>
        <v>Rhönbräu Klosterbier</v>
      </c>
      <c r="D124" s="2">
        <v>6.2</v>
      </c>
      <c r="E124">
        <v>6</v>
      </c>
      <c r="F124" s="3">
        <v>0</v>
      </c>
      <c r="G124" s="2">
        <f t="shared" si="1"/>
        <v>37.200000000000003</v>
      </c>
      <c r="H124" t="str">
        <f>_xlfn.XLOOKUP(OrderDetails[[#This Row],[productID]],Products[productID],Products[Category Name],,0)</f>
        <v>Beverages</v>
      </c>
    </row>
    <row r="125" spans="1:8" x14ac:dyDescent="0.25">
      <c r="A125">
        <v>10294</v>
      </c>
      <c r="B125">
        <v>1</v>
      </c>
      <c r="C125" t="str" cm="1">
        <f t="array" ref="C125">_xlfn.XLOOKUP(OrderDetails[[#This Row],[productID]],Products[[#All],[productID]],Products[[#All],[productName]],,0)</f>
        <v>Chai</v>
      </c>
      <c r="D125" s="2">
        <v>14.4</v>
      </c>
      <c r="E125">
        <v>18</v>
      </c>
      <c r="F125" s="3">
        <v>0</v>
      </c>
      <c r="G125" s="2">
        <f t="shared" si="1"/>
        <v>259.2</v>
      </c>
      <c r="H125" t="str">
        <f>_xlfn.XLOOKUP(OrderDetails[[#This Row],[productID]],Products[productID],Products[Category Name],,0)</f>
        <v>Beverages</v>
      </c>
    </row>
    <row r="126" spans="1:8" x14ac:dyDescent="0.25">
      <c r="A126">
        <v>10294</v>
      </c>
      <c r="B126">
        <v>17</v>
      </c>
      <c r="C126" t="str" cm="1">
        <f t="array" ref="C126">_xlfn.XLOOKUP(OrderDetails[[#This Row],[productID]],Products[[#All],[productID]],Products[[#All],[productName]],,0)</f>
        <v>Alice Mutton</v>
      </c>
      <c r="D126" s="2">
        <v>31.2</v>
      </c>
      <c r="E126">
        <v>15</v>
      </c>
      <c r="F126" s="3">
        <v>0</v>
      </c>
      <c r="G126" s="2">
        <f t="shared" si="1"/>
        <v>468</v>
      </c>
      <c r="H126" t="str">
        <f>_xlfn.XLOOKUP(OrderDetails[[#This Row],[productID]],Products[productID],Products[Category Name],,0)</f>
        <v>Meat &amp; Poultry</v>
      </c>
    </row>
    <row r="127" spans="1:8" x14ac:dyDescent="0.25">
      <c r="A127">
        <v>10294</v>
      </c>
      <c r="B127">
        <v>43</v>
      </c>
      <c r="C127" t="str" cm="1">
        <f t="array" ref="C127">_xlfn.XLOOKUP(OrderDetails[[#This Row],[productID]],Products[[#All],[productID]],Products[[#All],[productName]],,0)</f>
        <v>Ipoh Coffee</v>
      </c>
      <c r="D127" s="2">
        <v>36.799999999999997</v>
      </c>
      <c r="E127">
        <v>15</v>
      </c>
      <c r="F127" s="3">
        <v>0</v>
      </c>
      <c r="G127" s="2">
        <f t="shared" si="1"/>
        <v>552</v>
      </c>
      <c r="H127" t="str">
        <f>_xlfn.XLOOKUP(OrderDetails[[#This Row],[productID]],Products[productID],Products[Category Name],,0)</f>
        <v>Beverages</v>
      </c>
    </row>
    <row r="128" spans="1:8" x14ac:dyDescent="0.25">
      <c r="A128">
        <v>10294</v>
      </c>
      <c r="B128">
        <v>60</v>
      </c>
      <c r="C128" t="str" cm="1">
        <f t="array" ref="C128">_xlfn.XLOOKUP(OrderDetails[[#This Row],[productID]],Products[[#All],[productID]],Products[[#All],[productName]],,0)</f>
        <v>Camembert Pierrot</v>
      </c>
      <c r="D128" s="2">
        <v>27.2</v>
      </c>
      <c r="E128">
        <v>21</v>
      </c>
      <c r="F128" s="3">
        <v>0</v>
      </c>
      <c r="G128" s="2">
        <f t="shared" si="1"/>
        <v>571.19999999999993</v>
      </c>
      <c r="H128" t="str">
        <f>_xlfn.XLOOKUP(OrderDetails[[#This Row],[productID]],Products[productID],Products[Category Name],,0)</f>
        <v>Dairy Products</v>
      </c>
    </row>
    <row r="129" spans="1:8" x14ac:dyDescent="0.25">
      <c r="A129">
        <v>10294</v>
      </c>
      <c r="B129">
        <v>75</v>
      </c>
      <c r="C129" t="str" cm="1">
        <f t="array" ref="C129">_xlfn.XLOOKUP(OrderDetails[[#This Row],[productID]],Products[[#All],[productID]],Products[[#All],[productName]],,0)</f>
        <v>Rhönbräu Klosterbier</v>
      </c>
      <c r="D129" s="2">
        <v>6.2</v>
      </c>
      <c r="E129">
        <v>6</v>
      </c>
      <c r="F129" s="3">
        <v>0</v>
      </c>
      <c r="G129" s="2">
        <f t="shared" si="1"/>
        <v>37.200000000000003</v>
      </c>
      <c r="H129" t="str">
        <f>_xlfn.XLOOKUP(OrderDetails[[#This Row],[productID]],Products[productID],Products[Category Name],,0)</f>
        <v>Beverages</v>
      </c>
    </row>
    <row r="130" spans="1:8" x14ac:dyDescent="0.25">
      <c r="A130">
        <v>10295</v>
      </c>
      <c r="B130">
        <v>56</v>
      </c>
      <c r="C130" t="str" cm="1">
        <f t="array" ref="C130">_xlfn.XLOOKUP(OrderDetails[[#This Row],[productID]],Products[[#All],[productID]],Products[[#All],[productName]],,0)</f>
        <v>Gnocchi di nonna Alice</v>
      </c>
      <c r="D130" s="2">
        <v>30.4</v>
      </c>
      <c r="E130">
        <v>4</v>
      </c>
      <c r="F130" s="3">
        <v>0</v>
      </c>
      <c r="G130" s="2">
        <f t="shared" si="1"/>
        <v>121.6</v>
      </c>
      <c r="H130" t="str">
        <f>_xlfn.XLOOKUP(OrderDetails[[#This Row],[productID]],Products[productID],Products[Category Name],,0)</f>
        <v>Grains &amp; Cereals</v>
      </c>
    </row>
    <row r="131" spans="1:8" x14ac:dyDescent="0.25">
      <c r="A131">
        <v>10296</v>
      </c>
      <c r="B131">
        <v>11</v>
      </c>
      <c r="C131" t="str" cm="1">
        <f t="array" ref="C131">_xlfn.XLOOKUP(OrderDetails[[#This Row],[productID]],Products[[#All],[productID]],Products[[#All],[productName]],,0)</f>
        <v>Queso Cabrales</v>
      </c>
      <c r="D131" s="2">
        <v>16.8</v>
      </c>
      <c r="E131">
        <v>12</v>
      </c>
      <c r="F131" s="3">
        <v>0</v>
      </c>
      <c r="G131" s="2">
        <f t="shared" ref="G131:G194" si="2">D131*E131*(1-F131)</f>
        <v>201.60000000000002</v>
      </c>
      <c r="H131" t="str">
        <f>_xlfn.XLOOKUP(OrderDetails[[#This Row],[productID]],Products[productID],Products[Category Name],,0)</f>
        <v>Dairy Products</v>
      </c>
    </row>
    <row r="132" spans="1:8" x14ac:dyDescent="0.25">
      <c r="A132">
        <v>10296</v>
      </c>
      <c r="B132">
        <v>16</v>
      </c>
      <c r="C132" t="str" cm="1">
        <f t="array" ref="C132">_xlfn.XLOOKUP(OrderDetails[[#This Row],[productID]],Products[[#All],[productID]],Products[[#All],[productName]],,0)</f>
        <v>Pavlova</v>
      </c>
      <c r="D132" s="2">
        <v>13.9</v>
      </c>
      <c r="E132">
        <v>30</v>
      </c>
      <c r="F132" s="3">
        <v>0</v>
      </c>
      <c r="G132" s="2">
        <f t="shared" si="2"/>
        <v>417</v>
      </c>
      <c r="H132" t="str">
        <f>_xlfn.XLOOKUP(OrderDetails[[#This Row],[productID]],Products[productID],Products[Category Name],,0)</f>
        <v>Confections</v>
      </c>
    </row>
    <row r="133" spans="1:8" x14ac:dyDescent="0.25">
      <c r="A133">
        <v>10296</v>
      </c>
      <c r="B133">
        <v>69</v>
      </c>
      <c r="C133" t="str" cm="1">
        <f t="array" ref="C133">_xlfn.XLOOKUP(OrderDetails[[#This Row],[productID]],Products[[#All],[productID]],Products[[#All],[productName]],,0)</f>
        <v>Gudbrandsdalsost</v>
      </c>
      <c r="D133" s="2">
        <v>28.8</v>
      </c>
      <c r="E133">
        <v>15</v>
      </c>
      <c r="F133" s="3">
        <v>0</v>
      </c>
      <c r="G133" s="2">
        <f t="shared" si="2"/>
        <v>432</v>
      </c>
      <c r="H133" t="str">
        <f>_xlfn.XLOOKUP(OrderDetails[[#This Row],[productID]],Products[productID],Products[Category Name],,0)</f>
        <v>Dairy Products</v>
      </c>
    </row>
    <row r="134" spans="1:8" x14ac:dyDescent="0.25">
      <c r="A134">
        <v>10297</v>
      </c>
      <c r="B134">
        <v>39</v>
      </c>
      <c r="C134" t="str" cm="1">
        <f t="array" ref="C134">_xlfn.XLOOKUP(OrderDetails[[#This Row],[productID]],Products[[#All],[productID]],Products[[#All],[productName]],,0)</f>
        <v>Chartreuse verte</v>
      </c>
      <c r="D134" s="2">
        <v>14.4</v>
      </c>
      <c r="E134">
        <v>60</v>
      </c>
      <c r="F134" s="3">
        <v>0</v>
      </c>
      <c r="G134" s="2">
        <f t="shared" si="2"/>
        <v>864</v>
      </c>
      <c r="H134" t="str">
        <f>_xlfn.XLOOKUP(OrderDetails[[#This Row],[productID]],Products[productID],Products[Category Name],,0)</f>
        <v>Beverages</v>
      </c>
    </row>
    <row r="135" spans="1:8" x14ac:dyDescent="0.25">
      <c r="A135">
        <v>10297</v>
      </c>
      <c r="B135">
        <v>72</v>
      </c>
      <c r="C135" t="str" cm="1">
        <f t="array" ref="C135">_xlfn.XLOOKUP(OrderDetails[[#This Row],[productID]],Products[[#All],[productID]],Products[[#All],[productName]],,0)</f>
        <v>Mozzarella di Giovanni</v>
      </c>
      <c r="D135" s="2">
        <v>27.8</v>
      </c>
      <c r="E135">
        <v>20</v>
      </c>
      <c r="F135" s="3">
        <v>0</v>
      </c>
      <c r="G135" s="2">
        <f t="shared" si="2"/>
        <v>556</v>
      </c>
      <c r="H135" t="str">
        <f>_xlfn.XLOOKUP(OrderDetails[[#This Row],[productID]],Products[productID],Products[Category Name],,0)</f>
        <v>Dairy Products</v>
      </c>
    </row>
    <row r="136" spans="1:8" x14ac:dyDescent="0.25">
      <c r="A136">
        <v>10298</v>
      </c>
      <c r="B136">
        <v>2</v>
      </c>
      <c r="C136" t="str" cm="1">
        <f t="array" ref="C136">_xlfn.XLOOKUP(OrderDetails[[#This Row],[productID]],Products[[#All],[productID]],Products[[#All],[productName]],,0)</f>
        <v>Chang</v>
      </c>
      <c r="D136" s="2">
        <v>15.2</v>
      </c>
      <c r="E136">
        <v>40</v>
      </c>
      <c r="F136" s="3">
        <v>0</v>
      </c>
      <c r="G136" s="2">
        <f t="shared" si="2"/>
        <v>608</v>
      </c>
      <c r="H136" t="str">
        <f>_xlfn.XLOOKUP(OrderDetails[[#This Row],[productID]],Products[productID],Products[Category Name],,0)</f>
        <v>Beverages</v>
      </c>
    </row>
    <row r="137" spans="1:8" x14ac:dyDescent="0.25">
      <c r="A137">
        <v>10298</v>
      </c>
      <c r="B137">
        <v>36</v>
      </c>
      <c r="C137" t="str" cm="1">
        <f t="array" ref="C137">_xlfn.XLOOKUP(OrderDetails[[#This Row],[productID]],Products[[#All],[productID]],Products[[#All],[productName]],,0)</f>
        <v>Inlagd Sill</v>
      </c>
      <c r="D137" s="2">
        <v>15.2</v>
      </c>
      <c r="E137">
        <v>40</v>
      </c>
      <c r="F137" s="3">
        <v>0.25</v>
      </c>
      <c r="G137" s="2">
        <f t="shared" si="2"/>
        <v>456</v>
      </c>
      <c r="H137" t="str">
        <f>_xlfn.XLOOKUP(OrderDetails[[#This Row],[productID]],Products[productID],Products[Category Name],,0)</f>
        <v>Seafood</v>
      </c>
    </row>
    <row r="138" spans="1:8" x14ac:dyDescent="0.25">
      <c r="A138">
        <v>10298</v>
      </c>
      <c r="B138">
        <v>59</v>
      </c>
      <c r="C138" t="str" cm="1">
        <f t="array" ref="C138">_xlfn.XLOOKUP(OrderDetails[[#This Row],[productID]],Products[[#All],[productID]],Products[[#All],[productName]],,0)</f>
        <v>Raclette Courdavault</v>
      </c>
      <c r="D138" s="2">
        <v>44</v>
      </c>
      <c r="E138">
        <v>30</v>
      </c>
      <c r="F138" s="3">
        <v>0.25</v>
      </c>
      <c r="G138" s="2">
        <f t="shared" si="2"/>
        <v>990</v>
      </c>
      <c r="H138" t="str">
        <f>_xlfn.XLOOKUP(OrderDetails[[#This Row],[productID]],Products[productID],Products[Category Name],,0)</f>
        <v>Dairy Products</v>
      </c>
    </row>
    <row r="139" spans="1:8" x14ac:dyDescent="0.25">
      <c r="A139">
        <v>10298</v>
      </c>
      <c r="B139">
        <v>62</v>
      </c>
      <c r="C139" t="str" cm="1">
        <f t="array" ref="C139">_xlfn.XLOOKUP(OrderDetails[[#This Row],[productID]],Products[[#All],[productID]],Products[[#All],[productName]],,0)</f>
        <v>Tarte au sucre</v>
      </c>
      <c r="D139" s="2">
        <v>39.4</v>
      </c>
      <c r="E139">
        <v>15</v>
      </c>
      <c r="F139" s="3">
        <v>0</v>
      </c>
      <c r="G139" s="2">
        <f t="shared" si="2"/>
        <v>591</v>
      </c>
      <c r="H139" t="str">
        <f>_xlfn.XLOOKUP(OrderDetails[[#This Row],[productID]],Products[productID],Products[Category Name],,0)</f>
        <v>Confections</v>
      </c>
    </row>
    <row r="140" spans="1:8" x14ac:dyDescent="0.25">
      <c r="A140">
        <v>10299</v>
      </c>
      <c r="B140">
        <v>19</v>
      </c>
      <c r="C140" t="str" cm="1">
        <f t="array" ref="C140">_xlfn.XLOOKUP(OrderDetails[[#This Row],[productID]],Products[[#All],[productID]],Products[[#All],[productName]],,0)</f>
        <v>Teatime Chocolate Biscuits</v>
      </c>
      <c r="D140" s="2">
        <v>7.3</v>
      </c>
      <c r="E140">
        <v>15</v>
      </c>
      <c r="F140" s="3">
        <v>0</v>
      </c>
      <c r="G140" s="2">
        <f t="shared" si="2"/>
        <v>109.5</v>
      </c>
      <c r="H140" t="str">
        <f>_xlfn.XLOOKUP(OrderDetails[[#This Row],[productID]],Products[productID],Products[Category Name],,0)</f>
        <v>Confections</v>
      </c>
    </row>
    <row r="141" spans="1:8" x14ac:dyDescent="0.25">
      <c r="A141">
        <v>10299</v>
      </c>
      <c r="B141">
        <v>70</v>
      </c>
      <c r="C141" t="str" cm="1">
        <f t="array" ref="C141">_xlfn.XLOOKUP(OrderDetails[[#This Row],[productID]],Products[[#All],[productID]],Products[[#All],[productName]],,0)</f>
        <v>Outback Lager</v>
      </c>
      <c r="D141" s="2">
        <v>12</v>
      </c>
      <c r="E141">
        <v>20</v>
      </c>
      <c r="F141" s="3">
        <v>0</v>
      </c>
      <c r="G141" s="2">
        <f t="shared" si="2"/>
        <v>240</v>
      </c>
      <c r="H141" t="str">
        <f>_xlfn.XLOOKUP(OrderDetails[[#This Row],[productID]],Products[productID],Products[Category Name],,0)</f>
        <v>Beverages</v>
      </c>
    </row>
    <row r="142" spans="1:8" x14ac:dyDescent="0.25">
      <c r="A142">
        <v>10300</v>
      </c>
      <c r="B142">
        <v>66</v>
      </c>
      <c r="C142" t="str" cm="1">
        <f t="array" ref="C142">_xlfn.XLOOKUP(OrderDetails[[#This Row],[productID]],Products[[#All],[productID]],Products[[#All],[productName]],,0)</f>
        <v>Louisiana Hot Spiced Okra</v>
      </c>
      <c r="D142" s="2">
        <v>13.6</v>
      </c>
      <c r="E142">
        <v>30</v>
      </c>
      <c r="F142" s="3">
        <v>0</v>
      </c>
      <c r="G142" s="2">
        <f t="shared" si="2"/>
        <v>408</v>
      </c>
      <c r="H142" t="str">
        <f>_xlfn.XLOOKUP(OrderDetails[[#This Row],[productID]],Products[productID],Products[Category Name],,0)</f>
        <v>Condiments</v>
      </c>
    </row>
    <row r="143" spans="1:8" x14ac:dyDescent="0.25">
      <c r="A143">
        <v>10300</v>
      </c>
      <c r="B143">
        <v>68</v>
      </c>
      <c r="C143" t="str" cm="1">
        <f t="array" ref="C143">_xlfn.XLOOKUP(OrderDetails[[#This Row],[productID]],Products[[#All],[productID]],Products[[#All],[productName]],,0)</f>
        <v>Scottish Longbreads</v>
      </c>
      <c r="D143" s="2">
        <v>10</v>
      </c>
      <c r="E143">
        <v>20</v>
      </c>
      <c r="F143" s="3">
        <v>0</v>
      </c>
      <c r="G143" s="2">
        <f t="shared" si="2"/>
        <v>200</v>
      </c>
      <c r="H143" t="str">
        <f>_xlfn.XLOOKUP(OrderDetails[[#This Row],[productID]],Products[productID],Products[Category Name],,0)</f>
        <v>Confections</v>
      </c>
    </row>
    <row r="144" spans="1:8" x14ac:dyDescent="0.25">
      <c r="A144">
        <v>10301</v>
      </c>
      <c r="B144">
        <v>40</v>
      </c>
      <c r="C144" t="str" cm="1">
        <f t="array" ref="C144">_xlfn.XLOOKUP(OrderDetails[[#This Row],[productID]],Products[[#All],[productID]],Products[[#All],[productName]],,0)</f>
        <v>Boston Crab Meat</v>
      </c>
      <c r="D144" s="2">
        <v>14.7</v>
      </c>
      <c r="E144">
        <v>10</v>
      </c>
      <c r="F144" s="3">
        <v>0</v>
      </c>
      <c r="G144" s="2">
        <f t="shared" si="2"/>
        <v>147</v>
      </c>
      <c r="H144" t="str">
        <f>_xlfn.XLOOKUP(OrderDetails[[#This Row],[productID]],Products[productID],Products[Category Name],,0)</f>
        <v>Seafood</v>
      </c>
    </row>
    <row r="145" spans="1:8" x14ac:dyDescent="0.25">
      <c r="A145">
        <v>10301</v>
      </c>
      <c r="B145">
        <v>56</v>
      </c>
      <c r="C145" t="str" cm="1">
        <f t="array" ref="C145">_xlfn.XLOOKUP(OrderDetails[[#This Row],[productID]],Products[[#All],[productID]],Products[[#All],[productName]],,0)</f>
        <v>Gnocchi di nonna Alice</v>
      </c>
      <c r="D145" s="2">
        <v>30.4</v>
      </c>
      <c r="E145">
        <v>20</v>
      </c>
      <c r="F145" s="3">
        <v>0</v>
      </c>
      <c r="G145" s="2">
        <f t="shared" si="2"/>
        <v>608</v>
      </c>
      <c r="H145" t="str">
        <f>_xlfn.XLOOKUP(OrderDetails[[#This Row],[productID]],Products[productID],Products[Category Name],,0)</f>
        <v>Grains &amp; Cereals</v>
      </c>
    </row>
    <row r="146" spans="1:8" x14ac:dyDescent="0.25">
      <c r="A146">
        <v>10302</v>
      </c>
      <c r="B146">
        <v>17</v>
      </c>
      <c r="C146" t="str" cm="1">
        <f t="array" ref="C146">_xlfn.XLOOKUP(OrderDetails[[#This Row],[productID]],Products[[#All],[productID]],Products[[#All],[productName]],,0)</f>
        <v>Alice Mutton</v>
      </c>
      <c r="D146" s="2">
        <v>31.2</v>
      </c>
      <c r="E146">
        <v>40</v>
      </c>
      <c r="F146" s="3">
        <v>0</v>
      </c>
      <c r="G146" s="2">
        <f t="shared" si="2"/>
        <v>1248</v>
      </c>
      <c r="H146" t="str">
        <f>_xlfn.XLOOKUP(OrderDetails[[#This Row],[productID]],Products[productID],Products[Category Name],,0)</f>
        <v>Meat &amp; Poultry</v>
      </c>
    </row>
    <row r="147" spans="1:8" x14ac:dyDescent="0.25">
      <c r="A147">
        <v>10302</v>
      </c>
      <c r="B147">
        <v>28</v>
      </c>
      <c r="C147" t="str" cm="1">
        <f t="array" ref="C147">_xlfn.XLOOKUP(OrderDetails[[#This Row],[productID]],Products[[#All],[productID]],Products[[#All],[productName]],,0)</f>
        <v>Rössle Sauerkraut</v>
      </c>
      <c r="D147" s="2">
        <v>36.4</v>
      </c>
      <c r="E147">
        <v>28</v>
      </c>
      <c r="F147" s="3">
        <v>0</v>
      </c>
      <c r="G147" s="2">
        <f t="shared" si="2"/>
        <v>1019.1999999999999</v>
      </c>
      <c r="H147" t="str">
        <f>_xlfn.XLOOKUP(OrderDetails[[#This Row],[productID]],Products[productID],Products[Category Name],,0)</f>
        <v>Produce</v>
      </c>
    </row>
    <row r="148" spans="1:8" x14ac:dyDescent="0.25">
      <c r="A148">
        <v>10302</v>
      </c>
      <c r="B148">
        <v>43</v>
      </c>
      <c r="C148" t="str" cm="1">
        <f t="array" ref="C148">_xlfn.XLOOKUP(OrderDetails[[#This Row],[productID]],Products[[#All],[productID]],Products[[#All],[productName]],,0)</f>
        <v>Ipoh Coffee</v>
      </c>
      <c r="D148" s="2">
        <v>36.799999999999997</v>
      </c>
      <c r="E148">
        <v>12</v>
      </c>
      <c r="F148" s="3">
        <v>0</v>
      </c>
      <c r="G148" s="2">
        <f t="shared" si="2"/>
        <v>441.59999999999997</v>
      </c>
      <c r="H148" t="str">
        <f>_xlfn.XLOOKUP(OrderDetails[[#This Row],[productID]],Products[productID],Products[Category Name],,0)</f>
        <v>Beverages</v>
      </c>
    </row>
    <row r="149" spans="1:8" x14ac:dyDescent="0.25">
      <c r="A149">
        <v>10303</v>
      </c>
      <c r="B149">
        <v>40</v>
      </c>
      <c r="C149" t="str" cm="1">
        <f t="array" ref="C149">_xlfn.XLOOKUP(OrderDetails[[#This Row],[productID]],Products[[#All],[productID]],Products[[#All],[productName]],,0)</f>
        <v>Boston Crab Meat</v>
      </c>
      <c r="D149" s="2">
        <v>14.7</v>
      </c>
      <c r="E149">
        <v>40</v>
      </c>
      <c r="F149" s="3">
        <v>0.1</v>
      </c>
      <c r="G149" s="2">
        <f t="shared" si="2"/>
        <v>529.20000000000005</v>
      </c>
      <c r="H149" t="str">
        <f>_xlfn.XLOOKUP(OrderDetails[[#This Row],[productID]],Products[productID],Products[Category Name],,0)</f>
        <v>Seafood</v>
      </c>
    </row>
    <row r="150" spans="1:8" x14ac:dyDescent="0.25">
      <c r="A150">
        <v>10303</v>
      </c>
      <c r="B150">
        <v>65</v>
      </c>
      <c r="C150" t="str" cm="1">
        <f t="array" ref="C150">_xlfn.XLOOKUP(OrderDetails[[#This Row],[productID]],Products[[#All],[productID]],Products[[#All],[productName]],,0)</f>
        <v>Louisiana Fiery Hot Pepper Sauce</v>
      </c>
      <c r="D150" s="2">
        <v>16.8</v>
      </c>
      <c r="E150">
        <v>30</v>
      </c>
      <c r="F150" s="3">
        <v>0.1</v>
      </c>
      <c r="G150" s="2">
        <f t="shared" si="2"/>
        <v>453.6</v>
      </c>
      <c r="H150" t="str">
        <f>_xlfn.XLOOKUP(OrderDetails[[#This Row],[productID]],Products[productID],Products[Category Name],,0)</f>
        <v>Condiments</v>
      </c>
    </row>
    <row r="151" spans="1:8" x14ac:dyDescent="0.25">
      <c r="A151">
        <v>10303</v>
      </c>
      <c r="B151">
        <v>68</v>
      </c>
      <c r="C151" t="str" cm="1">
        <f t="array" ref="C151">_xlfn.XLOOKUP(OrderDetails[[#This Row],[productID]],Products[[#All],[productID]],Products[[#All],[productName]],,0)</f>
        <v>Scottish Longbreads</v>
      </c>
      <c r="D151" s="2">
        <v>10</v>
      </c>
      <c r="E151">
        <v>15</v>
      </c>
      <c r="F151" s="3">
        <v>0.1</v>
      </c>
      <c r="G151" s="2">
        <f t="shared" si="2"/>
        <v>135</v>
      </c>
      <c r="H151" t="str">
        <f>_xlfn.XLOOKUP(OrderDetails[[#This Row],[productID]],Products[productID],Products[Category Name],,0)</f>
        <v>Confections</v>
      </c>
    </row>
    <row r="152" spans="1:8" x14ac:dyDescent="0.25">
      <c r="A152">
        <v>10304</v>
      </c>
      <c r="B152">
        <v>49</v>
      </c>
      <c r="C152" t="str" cm="1">
        <f t="array" ref="C152">_xlfn.XLOOKUP(OrderDetails[[#This Row],[productID]],Products[[#All],[productID]],Products[[#All],[productName]],,0)</f>
        <v>Maxilaku</v>
      </c>
      <c r="D152" s="2">
        <v>16</v>
      </c>
      <c r="E152">
        <v>30</v>
      </c>
      <c r="F152" s="3">
        <v>0</v>
      </c>
      <c r="G152" s="2">
        <f t="shared" si="2"/>
        <v>480</v>
      </c>
      <c r="H152" t="str">
        <f>_xlfn.XLOOKUP(OrderDetails[[#This Row],[productID]],Products[productID],Products[Category Name],,0)</f>
        <v>Confections</v>
      </c>
    </row>
    <row r="153" spans="1:8" x14ac:dyDescent="0.25">
      <c r="A153">
        <v>10304</v>
      </c>
      <c r="B153">
        <v>59</v>
      </c>
      <c r="C153" t="str" cm="1">
        <f t="array" ref="C153">_xlfn.XLOOKUP(OrderDetails[[#This Row],[productID]],Products[[#All],[productID]],Products[[#All],[productName]],,0)</f>
        <v>Raclette Courdavault</v>
      </c>
      <c r="D153" s="2">
        <v>44</v>
      </c>
      <c r="E153">
        <v>10</v>
      </c>
      <c r="F153" s="3">
        <v>0</v>
      </c>
      <c r="G153" s="2">
        <f t="shared" si="2"/>
        <v>440</v>
      </c>
      <c r="H153" t="str">
        <f>_xlfn.XLOOKUP(OrderDetails[[#This Row],[productID]],Products[productID],Products[Category Name],,0)</f>
        <v>Dairy Products</v>
      </c>
    </row>
    <row r="154" spans="1:8" x14ac:dyDescent="0.25">
      <c r="A154">
        <v>10304</v>
      </c>
      <c r="B154">
        <v>71</v>
      </c>
      <c r="C154" t="str" cm="1">
        <f t="array" ref="C154">_xlfn.XLOOKUP(OrderDetails[[#This Row],[productID]],Products[[#All],[productID]],Products[[#All],[productName]],,0)</f>
        <v>Flotemysost</v>
      </c>
      <c r="D154" s="2">
        <v>17.2</v>
      </c>
      <c r="E154">
        <v>2</v>
      </c>
      <c r="F154" s="3">
        <v>0</v>
      </c>
      <c r="G154" s="2">
        <f t="shared" si="2"/>
        <v>34.4</v>
      </c>
      <c r="H154" t="str">
        <f>_xlfn.XLOOKUP(OrderDetails[[#This Row],[productID]],Products[productID],Products[Category Name],,0)</f>
        <v>Dairy Products</v>
      </c>
    </row>
    <row r="155" spans="1:8" x14ac:dyDescent="0.25">
      <c r="A155">
        <v>10305</v>
      </c>
      <c r="B155">
        <v>18</v>
      </c>
      <c r="C155" t="str" cm="1">
        <f t="array" ref="C155">_xlfn.XLOOKUP(OrderDetails[[#This Row],[productID]],Products[[#All],[productID]],Products[[#All],[productName]],,0)</f>
        <v>Carnarvon Tigers</v>
      </c>
      <c r="D155" s="2">
        <v>50</v>
      </c>
      <c r="E155">
        <v>25</v>
      </c>
      <c r="F155" s="3">
        <v>0.1</v>
      </c>
      <c r="G155" s="2">
        <f t="shared" si="2"/>
        <v>1125</v>
      </c>
      <c r="H155" t="str">
        <f>_xlfn.XLOOKUP(OrderDetails[[#This Row],[productID]],Products[productID],Products[Category Name],,0)</f>
        <v>Seafood</v>
      </c>
    </row>
    <row r="156" spans="1:8" x14ac:dyDescent="0.25">
      <c r="A156">
        <v>10305</v>
      </c>
      <c r="B156">
        <v>29</v>
      </c>
      <c r="C156" t="str" cm="1">
        <f t="array" ref="C156">_xlfn.XLOOKUP(OrderDetails[[#This Row],[productID]],Products[[#All],[productID]],Products[[#All],[productName]],,0)</f>
        <v>Thüringer Rostbratwurst</v>
      </c>
      <c r="D156" s="2">
        <v>99</v>
      </c>
      <c r="E156">
        <v>25</v>
      </c>
      <c r="F156" s="3">
        <v>0.1</v>
      </c>
      <c r="G156" s="2">
        <f t="shared" si="2"/>
        <v>2227.5</v>
      </c>
      <c r="H156" t="str">
        <f>_xlfn.XLOOKUP(OrderDetails[[#This Row],[productID]],Products[productID],Products[Category Name],,0)</f>
        <v>Meat &amp; Poultry</v>
      </c>
    </row>
    <row r="157" spans="1:8" x14ac:dyDescent="0.25">
      <c r="A157">
        <v>10305</v>
      </c>
      <c r="B157">
        <v>39</v>
      </c>
      <c r="C157" t="str" cm="1">
        <f t="array" ref="C157">_xlfn.XLOOKUP(OrderDetails[[#This Row],[productID]],Products[[#All],[productID]],Products[[#All],[productName]],,0)</f>
        <v>Chartreuse verte</v>
      </c>
      <c r="D157" s="2">
        <v>14.4</v>
      </c>
      <c r="E157">
        <v>30</v>
      </c>
      <c r="F157" s="3">
        <v>0.1</v>
      </c>
      <c r="G157" s="2">
        <f t="shared" si="2"/>
        <v>388.8</v>
      </c>
      <c r="H157" t="str">
        <f>_xlfn.XLOOKUP(OrderDetails[[#This Row],[productID]],Products[productID],Products[Category Name],,0)</f>
        <v>Beverages</v>
      </c>
    </row>
    <row r="158" spans="1:8" x14ac:dyDescent="0.25">
      <c r="A158">
        <v>10306</v>
      </c>
      <c r="B158">
        <v>30</v>
      </c>
      <c r="C158" t="str" cm="1">
        <f t="array" ref="C158">_xlfn.XLOOKUP(OrderDetails[[#This Row],[productID]],Products[[#All],[productID]],Products[[#All],[productName]],,0)</f>
        <v>Nord-Ost Matjeshering</v>
      </c>
      <c r="D158" s="2">
        <v>20.7</v>
      </c>
      <c r="E158">
        <v>10</v>
      </c>
      <c r="F158" s="3">
        <v>0</v>
      </c>
      <c r="G158" s="2">
        <f t="shared" si="2"/>
        <v>207</v>
      </c>
      <c r="H158" t="str">
        <f>_xlfn.XLOOKUP(OrderDetails[[#This Row],[productID]],Products[productID],Products[Category Name],,0)</f>
        <v>Seafood</v>
      </c>
    </row>
    <row r="159" spans="1:8" x14ac:dyDescent="0.25">
      <c r="A159">
        <v>10306</v>
      </c>
      <c r="B159">
        <v>53</v>
      </c>
      <c r="C159" t="str" cm="1">
        <f t="array" ref="C159">_xlfn.XLOOKUP(OrderDetails[[#This Row],[productID]],Products[[#All],[productID]],Products[[#All],[productName]],,0)</f>
        <v>Perth Pasties</v>
      </c>
      <c r="D159" s="2">
        <v>26.2</v>
      </c>
      <c r="E159">
        <v>10</v>
      </c>
      <c r="F159" s="3">
        <v>0</v>
      </c>
      <c r="G159" s="2">
        <f t="shared" si="2"/>
        <v>262</v>
      </c>
      <c r="H159" t="str">
        <f>_xlfn.XLOOKUP(OrderDetails[[#This Row],[productID]],Products[productID],Products[Category Name],,0)</f>
        <v>Meat &amp; Poultry</v>
      </c>
    </row>
    <row r="160" spans="1:8" x14ac:dyDescent="0.25">
      <c r="A160">
        <v>10306</v>
      </c>
      <c r="B160">
        <v>54</v>
      </c>
      <c r="C160" t="str" cm="1">
        <f t="array" ref="C160">_xlfn.XLOOKUP(OrderDetails[[#This Row],[productID]],Products[[#All],[productID]],Products[[#All],[productName]],,0)</f>
        <v>Tourtière</v>
      </c>
      <c r="D160" s="2">
        <v>5.9</v>
      </c>
      <c r="E160">
        <v>5</v>
      </c>
      <c r="F160" s="3">
        <v>0</v>
      </c>
      <c r="G160" s="2">
        <f t="shared" si="2"/>
        <v>29.5</v>
      </c>
      <c r="H160" t="str">
        <f>_xlfn.XLOOKUP(OrderDetails[[#This Row],[productID]],Products[productID],Products[Category Name],,0)</f>
        <v>Meat &amp; Poultry</v>
      </c>
    </row>
    <row r="161" spans="1:8" x14ac:dyDescent="0.25">
      <c r="A161">
        <v>10307</v>
      </c>
      <c r="B161">
        <v>62</v>
      </c>
      <c r="C161" t="str" cm="1">
        <f t="array" ref="C161">_xlfn.XLOOKUP(OrderDetails[[#This Row],[productID]],Products[[#All],[productID]],Products[[#All],[productName]],,0)</f>
        <v>Tarte au sucre</v>
      </c>
      <c r="D161" s="2">
        <v>39.4</v>
      </c>
      <c r="E161">
        <v>10</v>
      </c>
      <c r="F161" s="3">
        <v>0</v>
      </c>
      <c r="G161" s="2">
        <f t="shared" si="2"/>
        <v>394</v>
      </c>
      <c r="H161" t="str">
        <f>_xlfn.XLOOKUP(OrderDetails[[#This Row],[productID]],Products[productID],Products[Category Name],,0)</f>
        <v>Confections</v>
      </c>
    </row>
    <row r="162" spans="1:8" x14ac:dyDescent="0.25">
      <c r="A162">
        <v>10307</v>
      </c>
      <c r="B162">
        <v>68</v>
      </c>
      <c r="C162" t="str" cm="1">
        <f t="array" ref="C162">_xlfn.XLOOKUP(OrderDetails[[#This Row],[productID]],Products[[#All],[productID]],Products[[#All],[productName]],,0)</f>
        <v>Scottish Longbreads</v>
      </c>
      <c r="D162" s="2">
        <v>10</v>
      </c>
      <c r="E162">
        <v>3</v>
      </c>
      <c r="F162" s="3">
        <v>0</v>
      </c>
      <c r="G162" s="2">
        <f t="shared" si="2"/>
        <v>30</v>
      </c>
      <c r="H162" t="str">
        <f>_xlfn.XLOOKUP(OrderDetails[[#This Row],[productID]],Products[productID],Products[Category Name],,0)</f>
        <v>Confections</v>
      </c>
    </row>
    <row r="163" spans="1:8" x14ac:dyDescent="0.25">
      <c r="A163">
        <v>10308</v>
      </c>
      <c r="B163">
        <v>69</v>
      </c>
      <c r="C163" t="str" cm="1">
        <f t="array" ref="C163">_xlfn.XLOOKUP(OrderDetails[[#This Row],[productID]],Products[[#All],[productID]],Products[[#All],[productName]],,0)</f>
        <v>Gudbrandsdalsost</v>
      </c>
      <c r="D163" s="2">
        <v>28.8</v>
      </c>
      <c r="E163">
        <v>1</v>
      </c>
      <c r="F163" s="3">
        <v>0</v>
      </c>
      <c r="G163" s="2">
        <f t="shared" si="2"/>
        <v>28.8</v>
      </c>
      <c r="H163" t="str">
        <f>_xlfn.XLOOKUP(OrderDetails[[#This Row],[productID]],Products[productID],Products[Category Name],,0)</f>
        <v>Dairy Products</v>
      </c>
    </row>
    <row r="164" spans="1:8" x14ac:dyDescent="0.25">
      <c r="A164">
        <v>10308</v>
      </c>
      <c r="B164">
        <v>70</v>
      </c>
      <c r="C164" t="str" cm="1">
        <f t="array" ref="C164">_xlfn.XLOOKUP(OrderDetails[[#This Row],[productID]],Products[[#All],[productID]],Products[[#All],[productName]],,0)</f>
        <v>Outback Lager</v>
      </c>
      <c r="D164" s="2">
        <v>12</v>
      </c>
      <c r="E164">
        <v>5</v>
      </c>
      <c r="F164" s="3">
        <v>0</v>
      </c>
      <c r="G164" s="2">
        <f t="shared" si="2"/>
        <v>60</v>
      </c>
      <c r="H164" t="str">
        <f>_xlfn.XLOOKUP(OrderDetails[[#This Row],[productID]],Products[productID],Products[Category Name],,0)</f>
        <v>Beverages</v>
      </c>
    </row>
    <row r="165" spans="1:8" x14ac:dyDescent="0.25">
      <c r="A165">
        <v>10309</v>
      </c>
      <c r="B165">
        <v>4</v>
      </c>
      <c r="C165" t="str" cm="1">
        <f t="array" ref="C165">_xlfn.XLOOKUP(OrderDetails[[#This Row],[productID]],Products[[#All],[productID]],Products[[#All],[productName]],,0)</f>
        <v>Chef Anton's Cajun Seasoning</v>
      </c>
      <c r="D165" s="2">
        <v>17.600000000000001</v>
      </c>
      <c r="E165">
        <v>20</v>
      </c>
      <c r="F165" s="3">
        <v>0</v>
      </c>
      <c r="G165" s="2">
        <f t="shared" si="2"/>
        <v>352</v>
      </c>
      <c r="H165" t="str">
        <f>_xlfn.XLOOKUP(OrderDetails[[#This Row],[productID]],Products[productID],Products[Category Name],,0)</f>
        <v>Condiments</v>
      </c>
    </row>
    <row r="166" spans="1:8" x14ac:dyDescent="0.25">
      <c r="A166">
        <v>10309</v>
      </c>
      <c r="B166">
        <v>6</v>
      </c>
      <c r="C166" t="str" cm="1">
        <f t="array" ref="C166">_xlfn.XLOOKUP(OrderDetails[[#This Row],[productID]],Products[[#All],[productID]],Products[[#All],[productName]],,0)</f>
        <v>Grandma's Boysenberry Spread</v>
      </c>
      <c r="D166" s="2">
        <v>20</v>
      </c>
      <c r="E166">
        <v>30</v>
      </c>
      <c r="F166" s="3">
        <v>0</v>
      </c>
      <c r="G166" s="2">
        <f t="shared" si="2"/>
        <v>600</v>
      </c>
      <c r="H166" t="str">
        <f>_xlfn.XLOOKUP(OrderDetails[[#This Row],[productID]],Products[productID],Products[Category Name],,0)</f>
        <v>Condiments</v>
      </c>
    </row>
    <row r="167" spans="1:8" x14ac:dyDescent="0.25">
      <c r="A167">
        <v>10309</v>
      </c>
      <c r="B167">
        <v>42</v>
      </c>
      <c r="C167" t="str" cm="1">
        <f t="array" ref="C167">_xlfn.XLOOKUP(OrderDetails[[#This Row],[productID]],Products[[#All],[productID]],Products[[#All],[productName]],,0)</f>
        <v>Singaporean Hokkien Fried Mee</v>
      </c>
      <c r="D167" s="2">
        <v>11.2</v>
      </c>
      <c r="E167">
        <v>2</v>
      </c>
      <c r="F167" s="3">
        <v>0</v>
      </c>
      <c r="G167" s="2">
        <f t="shared" si="2"/>
        <v>22.4</v>
      </c>
      <c r="H167" t="str">
        <f>_xlfn.XLOOKUP(OrderDetails[[#This Row],[productID]],Products[productID],Products[Category Name],,0)</f>
        <v>Grains &amp; Cereals</v>
      </c>
    </row>
    <row r="168" spans="1:8" x14ac:dyDescent="0.25">
      <c r="A168">
        <v>10309</v>
      </c>
      <c r="B168">
        <v>43</v>
      </c>
      <c r="C168" t="str" cm="1">
        <f t="array" ref="C168">_xlfn.XLOOKUP(OrderDetails[[#This Row],[productID]],Products[[#All],[productID]],Products[[#All],[productName]],,0)</f>
        <v>Ipoh Coffee</v>
      </c>
      <c r="D168" s="2">
        <v>36.799999999999997</v>
      </c>
      <c r="E168">
        <v>20</v>
      </c>
      <c r="F168" s="3">
        <v>0</v>
      </c>
      <c r="G168" s="2">
        <f t="shared" si="2"/>
        <v>736</v>
      </c>
      <c r="H168" t="str">
        <f>_xlfn.XLOOKUP(OrderDetails[[#This Row],[productID]],Products[productID],Products[Category Name],,0)</f>
        <v>Beverages</v>
      </c>
    </row>
    <row r="169" spans="1:8" x14ac:dyDescent="0.25">
      <c r="A169">
        <v>10309</v>
      </c>
      <c r="B169">
        <v>71</v>
      </c>
      <c r="C169" t="str" cm="1">
        <f t="array" ref="C169">_xlfn.XLOOKUP(OrderDetails[[#This Row],[productID]],Products[[#All],[productID]],Products[[#All],[productName]],,0)</f>
        <v>Flotemysost</v>
      </c>
      <c r="D169" s="2">
        <v>17.2</v>
      </c>
      <c r="E169">
        <v>3</v>
      </c>
      <c r="F169" s="3">
        <v>0</v>
      </c>
      <c r="G169" s="2">
        <f t="shared" si="2"/>
        <v>51.599999999999994</v>
      </c>
      <c r="H169" t="str">
        <f>_xlfn.XLOOKUP(OrderDetails[[#This Row],[productID]],Products[productID],Products[Category Name],,0)</f>
        <v>Dairy Products</v>
      </c>
    </row>
    <row r="170" spans="1:8" x14ac:dyDescent="0.25">
      <c r="A170">
        <v>10310</v>
      </c>
      <c r="B170">
        <v>16</v>
      </c>
      <c r="C170" t="str" cm="1">
        <f t="array" ref="C170">_xlfn.XLOOKUP(OrderDetails[[#This Row],[productID]],Products[[#All],[productID]],Products[[#All],[productName]],,0)</f>
        <v>Pavlova</v>
      </c>
      <c r="D170" s="2">
        <v>13.9</v>
      </c>
      <c r="E170">
        <v>10</v>
      </c>
      <c r="F170" s="3">
        <v>0</v>
      </c>
      <c r="G170" s="2">
        <f t="shared" si="2"/>
        <v>139</v>
      </c>
      <c r="H170" t="str">
        <f>_xlfn.XLOOKUP(OrderDetails[[#This Row],[productID]],Products[productID],Products[Category Name],,0)</f>
        <v>Confections</v>
      </c>
    </row>
    <row r="171" spans="1:8" x14ac:dyDescent="0.25">
      <c r="A171">
        <v>10310</v>
      </c>
      <c r="B171">
        <v>62</v>
      </c>
      <c r="C171" t="str" cm="1">
        <f t="array" ref="C171">_xlfn.XLOOKUP(OrderDetails[[#This Row],[productID]],Products[[#All],[productID]],Products[[#All],[productName]],,0)</f>
        <v>Tarte au sucre</v>
      </c>
      <c r="D171" s="2">
        <v>39.4</v>
      </c>
      <c r="E171">
        <v>5</v>
      </c>
      <c r="F171" s="3">
        <v>0</v>
      </c>
      <c r="G171" s="2">
        <f t="shared" si="2"/>
        <v>197</v>
      </c>
      <c r="H171" t="str">
        <f>_xlfn.XLOOKUP(OrderDetails[[#This Row],[productID]],Products[productID],Products[Category Name],,0)</f>
        <v>Confections</v>
      </c>
    </row>
    <row r="172" spans="1:8" x14ac:dyDescent="0.25">
      <c r="A172">
        <v>10311</v>
      </c>
      <c r="B172">
        <v>42</v>
      </c>
      <c r="C172" t="str" cm="1">
        <f t="array" ref="C172">_xlfn.XLOOKUP(OrderDetails[[#This Row],[productID]],Products[[#All],[productID]],Products[[#All],[productName]],,0)</f>
        <v>Singaporean Hokkien Fried Mee</v>
      </c>
      <c r="D172" s="2">
        <v>11.2</v>
      </c>
      <c r="E172">
        <v>6</v>
      </c>
      <c r="F172" s="3">
        <v>0</v>
      </c>
      <c r="G172" s="2">
        <f t="shared" si="2"/>
        <v>67.199999999999989</v>
      </c>
      <c r="H172" t="str">
        <f>_xlfn.XLOOKUP(OrderDetails[[#This Row],[productID]],Products[productID],Products[Category Name],,0)</f>
        <v>Grains &amp; Cereals</v>
      </c>
    </row>
    <row r="173" spans="1:8" x14ac:dyDescent="0.25">
      <c r="A173">
        <v>10311</v>
      </c>
      <c r="B173">
        <v>69</v>
      </c>
      <c r="C173" t="str" cm="1">
        <f t="array" ref="C173">_xlfn.XLOOKUP(OrderDetails[[#This Row],[productID]],Products[[#All],[productID]],Products[[#All],[productName]],,0)</f>
        <v>Gudbrandsdalsost</v>
      </c>
      <c r="D173" s="2">
        <v>28.8</v>
      </c>
      <c r="E173">
        <v>7</v>
      </c>
      <c r="F173" s="3">
        <v>0</v>
      </c>
      <c r="G173" s="2">
        <f t="shared" si="2"/>
        <v>201.6</v>
      </c>
      <c r="H173" t="str">
        <f>_xlfn.XLOOKUP(OrderDetails[[#This Row],[productID]],Products[productID],Products[Category Name],,0)</f>
        <v>Dairy Products</v>
      </c>
    </row>
    <row r="174" spans="1:8" x14ac:dyDescent="0.25">
      <c r="A174">
        <v>10312</v>
      </c>
      <c r="B174">
        <v>28</v>
      </c>
      <c r="C174" t="str" cm="1">
        <f t="array" ref="C174">_xlfn.XLOOKUP(OrderDetails[[#This Row],[productID]],Products[[#All],[productID]],Products[[#All],[productName]],,0)</f>
        <v>Rössle Sauerkraut</v>
      </c>
      <c r="D174" s="2">
        <v>36.4</v>
      </c>
      <c r="E174">
        <v>4</v>
      </c>
      <c r="F174" s="3">
        <v>0</v>
      </c>
      <c r="G174" s="2">
        <f t="shared" si="2"/>
        <v>145.6</v>
      </c>
      <c r="H174" t="str">
        <f>_xlfn.XLOOKUP(OrderDetails[[#This Row],[productID]],Products[productID],Products[Category Name],,0)</f>
        <v>Produce</v>
      </c>
    </row>
    <row r="175" spans="1:8" x14ac:dyDescent="0.25">
      <c r="A175">
        <v>10312</v>
      </c>
      <c r="B175">
        <v>43</v>
      </c>
      <c r="C175" t="str" cm="1">
        <f t="array" ref="C175">_xlfn.XLOOKUP(OrderDetails[[#This Row],[productID]],Products[[#All],[productID]],Products[[#All],[productName]],,0)</f>
        <v>Ipoh Coffee</v>
      </c>
      <c r="D175" s="2">
        <v>36.799999999999997</v>
      </c>
      <c r="E175">
        <v>24</v>
      </c>
      <c r="F175" s="3">
        <v>0</v>
      </c>
      <c r="G175" s="2">
        <f t="shared" si="2"/>
        <v>883.19999999999993</v>
      </c>
      <c r="H175" t="str">
        <f>_xlfn.XLOOKUP(OrderDetails[[#This Row],[productID]],Products[productID],Products[Category Name],,0)</f>
        <v>Beverages</v>
      </c>
    </row>
    <row r="176" spans="1:8" x14ac:dyDescent="0.25">
      <c r="A176">
        <v>10312</v>
      </c>
      <c r="B176">
        <v>53</v>
      </c>
      <c r="C176" t="str" cm="1">
        <f t="array" ref="C176">_xlfn.XLOOKUP(OrderDetails[[#This Row],[productID]],Products[[#All],[productID]],Products[[#All],[productName]],,0)</f>
        <v>Perth Pasties</v>
      </c>
      <c r="D176" s="2">
        <v>26.2</v>
      </c>
      <c r="E176">
        <v>20</v>
      </c>
      <c r="F176" s="3">
        <v>0</v>
      </c>
      <c r="G176" s="2">
        <f t="shared" si="2"/>
        <v>524</v>
      </c>
      <c r="H176" t="str">
        <f>_xlfn.XLOOKUP(OrderDetails[[#This Row],[productID]],Products[productID],Products[Category Name],,0)</f>
        <v>Meat &amp; Poultry</v>
      </c>
    </row>
    <row r="177" spans="1:8" x14ac:dyDescent="0.25">
      <c r="A177">
        <v>10312</v>
      </c>
      <c r="B177">
        <v>75</v>
      </c>
      <c r="C177" t="str" cm="1">
        <f t="array" ref="C177">_xlfn.XLOOKUP(OrderDetails[[#This Row],[productID]],Products[[#All],[productID]],Products[[#All],[productName]],,0)</f>
        <v>Rhönbräu Klosterbier</v>
      </c>
      <c r="D177" s="2">
        <v>6.2</v>
      </c>
      <c r="E177">
        <v>10</v>
      </c>
      <c r="F177" s="3">
        <v>0</v>
      </c>
      <c r="G177" s="2">
        <f t="shared" si="2"/>
        <v>62</v>
      </c>
      <c r="H177" t="str">
        <f>_xlfn.XLOOKUP(OrderDetails[[#This Row],[productID]],Products[productID],Products[Category Name],,0)</f>
        <v>Beverages</v>
      </c>
    </row>
    <row r="178" spans="1:8" x14ac:dyDescent="0.25">
      <c r="A178">
        <v>10313</v>
      </c>
      <c r="B178">
        <v>36</v>
      </c>
      <c r="C178" t="str" cm="1">
        <f t="array" ref="C178">_xlfn.XLOOKUP(OrderDetails[[#This Row],[productID]],Products[[#All],[productID]],Products[[#All],[productName]],,0)</f>
        <v>Inlagd Sill</v>
      </c>
      <c r="D178" s="2">
        <v>15.2</v>
      </c>
      <c r="E178">
        <v>12</v>
      </c>
      <c r="F178" s="3">
        <v>0</v>
      </c>
      <c r="G178" s="2">
        <f t="shared" si="2"/>
        <v>182.39999999999998</v>
      </c>
      <c r="H178" t="str">
        <f>_xlfn.XLOOKUP(OrderDetails[[#This Row],[productID]],Products[productID],Products[Category Name],,0)</f>
        <v>Seafood</v>
      </c>
    </row>
    <row r="179" spans="1:8" x14ac:dyDescent="0.25">
      <c r="A179">
        <v>10314</v>
      </c>
      <c r="B179">
        <v>32</v>
      </c>
      <c r="C179" t="str" cm="1">
        <f t="array" ref="C179">_xlfn.XLOOKUP(OrderDetails[[#This Row],[productID]],Products[[#All],[productID]],Products[[#All],[productName]],,0)</f>
        <v>Mascarpone Fabioli</v>
      </c>
      <c r="D179" s="2">
        <v>25.6</v>
      </c>
      <c r="E179">
        <v>40</v>
      </c>
      <c r="F179" s="3">
        <v>0.1</v>
      </c>
      <c r="G179" s="2">
        <f t="shared" si="2"/>
        <v>921.6</v>
      </c>
      <c r="H179" t="str">
        <f>_xlfn.XLOOKUP(OrderDetails[[#This Row],[productID]],Products[productID],Products[Category Name],,0)</f>
        <v>Dairy Products</v>
      </c>
    </row>
    <row r="180" spans="1:8" x14ac:dyDescent="0.25">
      <c r="A180">
        <v>10314</v>
      </c>
      <c r="B180">
        <v>58</v>
      </c>
      <c r="C180" t="str" cm="1">
        <f t="array" ref="C180">_xlfn.XLOOKUP(OrderDetails[[#This Row],[productID]],Products[[#All],[productID]],Products[[#All],[productName]],,0)</f>
        <v>Escargots de Bourgogne</v>
      </c>
      <c r="D180" s="2">
        <v>10.6</v>
      </c>
      <c r="E180">
        <v>30</v>
      </c>
      <c r="F180" s="3">
        <v>0.1</v>
      </c>
      <c r="G180" s="2">
        <f t="shared" si="2"/>
        <v>286.2</v>
      </c>
      <c r="H180" t="str">
        <f>_xlfn.XLOOKUP(OrderDetails[[#This Row],[productID]],Products[productID],Products[Category Name],,0)</f>
        <v>Seafood</v>
      </c>
    </row>
    <row r="181" spans="1:8" x14ac:dyDescent="0.25">
      <c r="A181">
        <v>10314</v>
      </c>
      <c r="B181">
        <v>62</v>
      </c>
      <c r="C181" t="str" cm="1">
        <f t="array" ref="C181">_xlfn.XLOOKUP(OrderDetails[[#This Row],[productID]],Products[[#All],[productID]],Products[[#All],[productName]],,0)</f>
        <v>Tarte au sucre</v>
      </c>
      <c r="D181" s="2">
        <v>39.4</v>
      </c>
      <c r="E181">
        <v>25</v>
      </c>
      <c r="F181" s="3">
        <v>0.1</v>
      </c>
      <c r="G181" s="2">
        <f t="shared" si="2"/>
        <v>886.5</v>
      </c>
      <c r="H181" t="str">
        <f>_xlfn.XLOOKUP(OrderDetails[[#This Row],[productID]],Products[productID],Products[Category Name],,0)</f>
        <v>Confections</v>
      </c>
    </row>
    <row r="182" spans="1:8" x14ac:dyDescent="0.25">
      <c r="A182">
        <v>10315</v>
      </c>
      <c r="B182">
        <v>34</v>
      </c>
      <c r="C182" t="str" cm="1">
        <f t="array" ref="C182">_xlfn.XLOOKUP(OrderDetails[[#This Row],[productID]],Products[[#All],[productID]],Products[[#All],[productName]],,0)</f>
        <v>Sasquatch Ale</v>
      </c>
      <c r="D182" s="2">
        <v>11.2</v>
      </c>
      <c r="E182">
        <v>14</v>
      </c>
      <c r="F182" s="3">
        <v>0</v>
      </c>
      <c r="G182" s="2">
        <f t="shared" si="2"/>
        <v>156.79999999999998</v>
      </c>
      <c r="H182" t="str">
        <f>_xlfn.XLOOKUP(OrderDetails[[#This Row],[productID]],Products[productID],Products[Category Name],,0)</f>
        <v>Beverages</v>
      </c>
    </row>
    <row r="183" spans="1:8" x14ac:dyDescent="0.25">
      <c r="A183">
        <v>10315</v>
      </c>
      <c r="B183">
        <v>70</v>
      </c>
      <c r="C183" t="str" cm="1">
        <f t="array" ref="C183">_xlfn.XLOOKUP(OrderDetails[[#This Row],[productID]],Products[[#All],[productID]],Products[[#All],[productName]],,0)</f>
        <v>Outback Lager</v>
      </c>
      <c r="D183" s="2">
        <v>12</v>
      </c>
      <c r="E183">
        <v>30</v>
      </c>
      <c r="F183" s="3">
        <v>0</v>
      </c>
      <c r="G183" s="2">
        <f t="shared" si="2"/>
        <v>360</v>
      </c>
      <c r="H183" t="str">
        <f>_xlfn.XLOOKUP(OrderDetails[[#This Row],[productID]],Products[productID],Products[Category Name],,0)</f>
        <v>Beverages</v>
      </c>
    </row>
    <row r="184" spans="1:8" x14ac:dyDescent="0.25">
      <c r="A184">
        <v>10316</v>
      </c>
      <c r="B184">
        <v>41</v>
      </c>
      <c r="C184" t="str" cm="1">
        <f t="array" ref="C184">_xlfn.XLOOKUP(OrderDetails[[#This Row],[productID]],Products[[#All],[productID]],Products[[#All],[productName]],,0)</f>
        <v>Jack's New England Clam Chowder</v>
      </c>
      <c r="D184" s="2">
        <v>7.7</v>
      </c>
      <c r="E184">
        <v>10</v>
      </c>
      <c r="F184" s="3">
        <v>0</v>
      </c>
      <c r="G184" s="2">
        <f t="shared" si="2"/>
        <v>77</v>
      </c>
      <c r="H184" t="str">
        <f>_xlfn.XLOOKUP(OrderDetails[[#This Row],[productID]],Products[productID],Products[Category Name],,0)</f>
        <v>Seafood</v>
      </c>
    </row>
    <row r="185" spans="1:8" x14ac:dyDescent="0.25">
      <c r="A185">
        <v>10316</v>
      </c>
      <c r="B185">
        <v>62</v>
      </c>
      <c r="C185" t="str" cm="1">
        <f t="array" ref="C185">_xlfn.XLOOKUP(OrderDetails[[#This Row],[productID]],Products[[#All],[productID]],Products[[#All],[productName]],,0)</f>
        <v>Tarte au sucre</v>
      </c>
      <c r="D185" s="2">
        <v>39.4</v>
      </c>
      <c r="E185">
        <v>70</v>
      </c>
      <c r="F185" s="3">
        <v>0</v>
      </c>
      <c r="G185" s="2">
        <f t="shared" si="2"/>
        <v>2758</v>
      </c>
      <c r="H185" t="str">
        <f>_xlfn.XLOOKUP(OrderDetails[[#This Row],[productID]],Products[productID],Products[Category Name],,0)</f>
        <v>Confections</v>
      </c>
    </row>
    <row r="186" spans="1:8" x14ac:dyDescent="0.25">
      <c r="A186">
        <v>10317</v>
      </c>
      <c r="B186">
        <v>1</v>
      </c>
      <c r="C186" t="str" cm="1">
        <f t="array" ref="C186">_xlfn.XLOOKUP(OrderDetails[[#This Row],[productID]],Products[[#All],[productID]],Products[[#All],[productName]],,0)</f>
        <v>Chai</v>
      </c>
      <c r="D186" s="2">
        <v>14.4</v>
      </c>
      <c r="E186">
        <v>20</v>
      </c>
      <c r="F186" s="3">
        <v>0</v>
      </c>
      <c r="G186" s="2">
        <f t="shared" si="2"/>
        <v>288</v>
      </c>
      <c r="H186" t="str">
        <f>_xlfn.XLOOKUP(OrderDetails[[#This Row],[productID]],Products[productID],Products[Category Name],,0)</f>
        <v>Beverages</v>
      </c>
    </row>
    <row r="187" spans="1:8" x14ac:dyDescent="0.25">
      <c r="A187">
        <v>10318</v>
      </c>
      <c r="B187">
        <v>41</v>
      </c>
      <c r="C187" t="str" cm="1">
        <f t="array" ref="C187">_xlfn.XLOOKUP(OrderDetails[[#This Row],[productID]],Products[[#All],[productID]],Products[[#All],[productName]],,0)</f>
        <v>Jack's New England Clam Chowder</v>
      </c>
      <c r="D187" s="2">
        <v>7.7</v>
      </c>
      <c r="E187">
        <v>20</v>
      </c>
      <c r="F187" s="3">
        <v>0</v>
      </c>
      <c r="G187" s="2">
        <f t="shared" si="2"/>
        <v>154</v>
      </c>
      <c r="H187" t="str">
        <f>_xlfn.XLOOKUP(OrderDetails[[#This Row],[productID]],Products[productID],Products[Category Name],,0)</f>
        <v>Seafood</v>
      </c>
    </row>
    <row r="188" spans="1:8" x14ac:dyDescent="0.25">
      <c r="A188">
        <v>10318</v>
      </c>
      <c r="B188">
        <v>76</v>
      </c>
      <c r="C188" t="str" cm="1">
        <f t="array" ref="C188">_xlfn.XLOOKUP(OrderDetails[[#This Row],[productID]],Products[[#All],[productID]],Products[[#All],[productName]],,0)</f>
        <v>Lakkaliköri</v>
      </c>
      <c r="D188" s="2">
        <v>14.4</v>
      </c>
      <c r="E188">
        <v>6</v>
      </c>
      <c r="F188" s="3">
        <v>0</v>
      </c>
      <c r="G188" s="2">
        <f t="shared" si="2"/>
        <v>86.4</v>
      </c>
      <c r="H188" t="str">
        <f>_xlfn.XLOOKUP(OrderDetails[[#This Row],[productID]],Products[productID],Products[Category Name],,0)</f>
        <v>Beverages</v>
      </c>
    </row>
    <row r="189" spans="1:8" x14ac:dyDescent="0.25">
      <c r="A189">
        <v>10319</v>
      </c>
      <c r="B189">
        <v>17</v>
      </c>
      <c r="C189" t="str" cm="1">
        <f t="array" ref="C189">_xlfn.XLOOKUP(OrderDetails[[#This Row],[productID]],Products[[#All],[productID]],Products[[#All],[productName]],,0)</f>
        <v>Alice Mutton</v>
      </c>
      <c r="D189" s="2">
        <v>31.2</v>
      </c>
      <c r="E189">
        <v>8</v>
      </c>
      <c r="F189" s="3">
        <v>0</v>
      </c>
      <c r="G189" s="2">
        <f t="shared" si="2"/>
        <v>249.6</v>
      </c>
      <c r="H189" t="str">
        <f>_xlfn.XLOOKUP(OrderDetails[[#This Row],[productID]],Products[productID],Products[Category Name],,0)</f>
        <v>Meat &amp; Poultry</v>
      </c>
    </row>
    <row r="190" spans="1:8" x14ac:dyDescent="0.25">
      <c r="A190">
        <v>10319</v>
      </c>
      <c r="B190">
        <v>28</v>
      </c>
      <c r="C190" t="str" cm="1">
        <f t="array" ref="C190">_xlfn.XLOOKUP(OrderDetails[[#This Row],[productID]],Products[[#All],[productID]],Products[[#All],[productName]],,0)</f>
        <v>Rössle Sauerkraut</v>
      </c>
      <c r="D190" s="2">
        <v>36.4</v>
      </c>
      <c r="E190">
        <v>14</v>
      </c>
      <c r="F190" s="3">
        <v>0</v>
      </c>
      <c r="G190" s="2">
        <f t="shared" si="2"/>
        <v>509.59999999999997</v>
      </c>
      <c r="H190" t="str">
        <f>_xlfn.XLOOKUP(OrderDetails[[#This Row],[productID]],Products[productID],Products[Category Name],,0)</f>
        <v>Produce</v>
      </c>
    </row>
    <row r="191" spans="1:8" x14ac:dyDescent="0.25">
      <c r="A191">
        <v>10319</v>
      </c>
      <c r="B191">
        <v>76</v>
      </c>
      <c r="C191" t="str" cm="1">
        <f t="array" ref="C191">_xlfn.XLOOKUP(OrderDetails[[#This Row],[productID]],Products[[#All],[productID]],Products[[#All],[productName]],,0)</f>
        <v>Lakkaliköri</v>
      </c>
      <c r="D191" s="2">
        <v>14.4</v>
      </c>
      <c r="E191">
        <v>30</v>
      </c>
      <c r="F191" s="3">
        <v>0</v>
      </c>
      <c r="G191" s="2">
        <f t="shared" si="2"/>
        <v>432</v>
      </c>
      <c r="H191" t="str">
        <f>_xlfn.XLOOKUP(OrderDetails[[#This Row],[productID]],Products[productID],Products[Category Name],,0)</f>
        <v>Beverages</v>
      </c>
    </row>
    <row r="192" spans="1:8" x14ac:dyDescent="0.25">
      <c r="A192">
        <v>10320</v>
      </c>
      <c r="B192">
        <v>71</v>
      </c>
      <c r="C192" t="str" cm="1">
        <f t="array" ref="C192">_xlfn.XLOOKUP(OrderDetails[[#This Row],[productID]],Products[[#All],[productID]],Products[[#All],[productName]],,0)</f>
        <v>Flotemysost</v>
      </c>
      <c r="D192" s="2">
        <v>17.2</v>
      </c>
      <c r="E192">
        <v>30</v>
      </c>
      <c r="F192" s="3">
        <v>0</v>
      </c>
      <c r="G192" s="2">
        <f t="shared" si="2"/>
        <v>516</v>
      </c>
      <c r="H192" t="str">
        <f>_xlfn.XLOOKUP(OrderDetails[[#This Row],[productID]],Products[productID],Products[Category Name],,0)</f>
        <v>Dairy Products</v>
      </c>
    </row>
    <row r="193" spans="1:8" x14ac:dyDescent="0.25">
      <c r="A193">
        <v>10321</v>
      </c>
      <c r="B193">
        <v>35</v>
      </c>
      <c r="C193" t="str" cm="1">
        <f t="array" ref="C193">_xlfn.XLOOKUP(OrderDetails[[#This Row],[productID]],Products[[#All],[productID]],Products[[#All],[productName]],,0)</f>
        <v>Steeleye Stout</v>
      </c>
      <c r="D193" s="2">
        <v>14.4</v>
      </c>
      <c r="E193">
        <v>10</v>
      </c>
      <c r="F193" s="3">
        <v>0</v>
      </c>
      <c r="G193" s="2">
        <f t="shared" si="2"/>
        <v>144</v>
      </c>
      <c r="H193" t="str">
        <f>_xlfn.XLOOKUP(OrderDetails[[#This Row],[productID]],Products[productID],Products[Category Name],,0)</f>
        <v>Beverages</v>
      </c>
    </row>
    <row r="194" spans="1:8" x14ac:dyDescent="0.25">
      <c r="A194">
        <v>10322</v>
      </c>
      <c r="B194">
        <v>52</v>
      </c>
      <c r="C194" t="str" cm="1">
        <f t="array" ref="C194">_xlfn.XLOOKUP(OrderDetails[[#This Row],[productID]],Products[[#All],[productID]],Products[[#All],[productName]],,0)</f>
        <v>Filo Mix</v>
      </c>
      <c r="D194" s="2">
        <v>5.6</v>
      </c>
      <c r="E194">
        <v>20</v>
      </c>
      <c r="F194" s="3">
        <v>0</v>
      </c>
      <c r="G194" s="2">
        <f t="shared" si="2"/>
        <v>112</v>
      </c>
      <c r="H194" t="str">
        <f>_xlfn.XLOOKUP(OrderDetails[[#This Row],[productID]],Products[productID],Products[Category Name],,0)</f>
        <v>Grains &amp; Cereals</v>
      </c>
    </row>
    <row r="195" spans="1:8" x14ac:dyDescent="0.25">
      <c r="A195">
        <v>10323</v>
      </c>
      <c r="B195">
        <v>15</v>
      </c>
      <c r="C195" t="str" cm="1">
        <f t="array" ref="C195">_xlfn.XLOOKUP(OrderDetails[[#This Row],[productID]],Products[[#All],[productID]],Products[[#All],[productName]],,0)</f>
        <v>Genen Shouyu</v>
      </c>
      <c r="D195" s="2">
        <v>12.4</v>
      </c>
      <c r="E195">
        <v>5</v>
      </c>
      <c r="F195" s="3">
        <v>0</v>
      </c>
      <c r="G195" s="2">
        <f t="shared" ref="G195:G258" si="3">D195*E195*(1-F195)</f>
        <v>62</v>
      </c>
      <c r="H195" t="str">
        <f>_xlfn.XLOOKUP(OrderDetails[[#This Row],[productID]],Products[productID],Products[Category Name],,0)</f>
        <v>Condiments</v>
      </c>
    </row>
    <row r="196" spans="1:8" x14ac:dyDescent="0.25">
      <c r="A196">
        <v>10323</v>
      </c>
      <c r="B196">
        <v>25</v>
      </c>
      <c r="C196" t="str" cm="1">
        <f t="array" ref="C196">_xlfn.XLOOKUP(OrderDetails[[#This Row],[productID]],Products[[#All],[productID]],Products[[#All],[productName]],,0)</f>
        <v>NuNuCa Nuß-Nougat-Creme</v>
      </c>
      <c r="D196" s="2">
        <v>11.2</v>
      </c>
      <c r="E196">
        <v>4</v>
      </c>
      <c r="F196" s="3">
        <v>0</v>
      </c>
      <c r="G196" s="2">
        <f t="shared" si="3"/>
        <v>44.8</v>
      </c>
      <c r="H196" t="str">
        <f>_xlfn.XLOOKUP(OrderDetails[[#This Row],[productID]],Products[productID],Products[Category Name],,0)</f>
        <v>Confections</v>
      </c>
    </row>
    <row r="197" spans="1:8" x14ac:dyDescent="0.25">
      <c r="A197">
        <v>10323</v>
      </c>
      <c r="B197">
        <v>39</v>
      </c>
      <c r="C197" t="str" cm="1">
        <f t="array" ref="C197">_xlfn.XLOOKUP(OrderDetails[[#This Row],[productID]],Products[[#All],[productID]],Products[[#All],[productName]],,0)</f>
        <v>Chartreuse verte</v>
      </c>
      <c r="D197" s="2">
        <v>14.4</v>
      </c>
      <c r="E197">
        <v>4</v>
      </c>
      <c r="F197" s="3">
        <v>0</v>
      </c>
      <c r="G197" s="2">
        <f t="shared" si="3"/>
        <v>57.6</v>
      </c>
      <c r="H197" t="str">
        <f>_xlfn.XLOOKUP(OrderDetails[[#This Row],[productID]],Products[productID],Products[Category Name],,0)</f>
        <v>Beverages</v>
      </c>
    </row>
    <row r="198" spans="1:8" x14ac:dyDescent="0.25">
      <c r="A198">
        <v>10324</v>
      </c>
      <c r="B198">
        <v>16</v>
      </c>
      <c r="C198" t="str" cm="1">
        <f t="array" ref="C198">_xlfn.XLOOKUP(OrderDetails[[#This Row],[productID]],Products[[#All],[productID]],Products[[#All],[productName]],,0)</f>
        <v>Pavlova</v>
      </c>
      <c r="D198" s="2">
        <v>13.9</v>
      </c>
      <c r="E198">
        <v>21</v>
      </c>
      <c r="F198" s="3">
        <v>0.15</v>
      </c>
      <c r="G198" s="2">
        <f t="shared" si="3"/>
        <v>248.11500000000001</v>
      </c>
      <c r="H198" t="str">
        <f>_xlfn.XLOOKUP(OrderDetails[[#This Row],[productID]],Products[productID],Products[Category Name],,0)</f>
        <v>Confections</v>
      </c>
    </row>
    <row r="199" spans="1:8" x14ac:dyDescent="0.25">
      <c r="A199">
        <v>10324</v>
      </c>
      <c r="B199">
        <v>35</v>
      </c>
      <c r="C199" t="str" cm="1">
        <f t="array" ref="C199">_xlfn.XLOOKUP(OrderDetails[[#This Row],[productID]],Products[[#All],[productID]],Products[[#All],[productName]],,0)</f>
        <v>Steeleye Stout</v>
      </c>
      <c r="D199" s="2">
        <v>14.4</v>
      </c>
      <c r="E199">
        <v>70</v>
      </c>
      <c r="F199" s="3">
        <v>0.15</v>
      </c>
      <c r="G199" s="2">
        <f t="shared" si="3"/>
        <v>856.8</v>
      </c>
      <c r="H199" t="str">
        <f>_xlfn.XLOOKUP(OrderDetails[[#This Row],[productID]],Products[productID],Products[Category Name],,0)</f>
        <v>Beverages</v>
      </c>
    </row>
    <row r="200" spans="1:8" x14ac:dyDescent="0.25">
      <c r="A200">
        <v>10324</v>
      </c>
      <c r="B200">
        <v>46</v>
      </c>
      <c r="C200" t="str" cm="1">
        <f t="array" ref="C200">_xlfn.XLOOKUP(OrderDetails[[#This Row],[productID]],Products[[#All],[productID]],Products[[#All],[productName]],,0)</f>
        <v>Spegesild</v>
      </c>
      <c r="D200" s="2">
        <v>9.6</v>
      </c>
      <c r="E200">
        <v>30</v>
      </c>
      <c r="F200" s="3">
        <v>0</v>
      </c>
      <c r="G200" s="2">
        <f t="shared" si="3"/>
        <v>288</v>
      </c>
      <c r="H200" t="str">
        <f>_xlfn.XLOOKUP(OrderDetails[[#This Row],[productID]],Products[productID],Products[Category Name],,0)</f>
        <v>Seafood</v>
      </c>
    </row>
    <row r="201" spans="1:8" x14ac:dyDescent="0.25">
      <c r="A201">
        <v>10324</v>
      </c>
      <c r="B201">
        <v>59</v>
      </c>
      <c r="C201" t="str" cm="1">
        <f t="array" ref="C201">_xlfn.XLOOKUP(OrderDetails[[#This Row],[productID]],Products[[#All],[productID]],Products[[#All],[productName]],,0)</f>
        <v>Raclette Courdavault</v>
      </c>
      <c r="D201" s="2">
        <v>44</v>
      </c>
      <c r="E201">
        <v>40</v>
      </c>
      <c r="F201" s="3">
        <v>0.15</v>
      </c>
      <c r="G201" s="2">
        <f t="shared" si="3"/>
        <v>1496</v>
      </c>
      <c r="H201" t="str">
        <f>_xlfn.XLOOKUP(OrderDetails[[#This Row],[productID]],Products[productID],Products[Category Name],,0)</f>
        <v>Dairy Products</v>
      </c>
    </row>
    <row r="202" spans="1:8" x14ac:dyDescent="0.25">
      <c r="A202">
        <v>10324</v>
      </c>
      <c r="B202">
        <v>63</v>
      </c>
      <c r="C202" t="str" cm="1">
        <f t="array" ref="C202">_xlfn.XLOOKUP(OrderDetails[[#This Row],[productID]],Products[[#All],[productID]],Products[[#All],[productName]],,0)</f>
        <v>Vegie-spread</v>
      </c>
      <c r="D202" s="2">
        <v>35.1</v>
      </c>
      <c r="E202">
        <v>80</v>
      </c>
      <c r="F202" s="3">
        <v>0.15</v>
      </c>
      <c r="G202" s="2">
        <f t="shared" si="3"/>
        <v>2386.7999999999997</v>
      </c>
      <c r="H202" t="str">
        <f>_xlfn.XLOOKUP(OrderDetails[[#This Row],[productID]],Products[productID],Products[Category Name],,0)</f>
        <v>Condiments</v>
      </c>
    </row>
    <row r="203" spans="1:8" x14ac:dyDescent="0.25">
      <c r="A203">
        <v>10325</v>
      </c>
      <c r="B203">
        <v>6</v>
      </c>
      <c r="C203" t="str" cm="1">
        <f t="array" ref="C203">_xlfn.XLOOKUP(OrderDetails[[#This Row],[productID]],Products[[#All],[productID]],Products[[#All],[productName]],,0)</f>
        <v>Grandma's Boysenberry Spread</v>
      </c>
      <c r="D203" s="2">
        <v>20</v>
      </c>
      <c r="E203">
        <v>6</v>
      </c>
      <c r="F203" s="3">
        <v>0</v>
      </c>
      <c r="G203" s="2">
        <f t="shared" si="3"/>
        <v>120</v>
      </c>
      <c r="H203" t="str">
        <f>_xlfn.XLOOKUP(OrderDetails[[#This Row],[productID]],Products[productID],Products[Category Name],,0)</f>
        <v>Condiments</v>
      </c>
    </row>
    <row r="204" spans="1:8" x14ac:dyDescent="0.25">
      <c r="A204">
        <v>10325</v>
      </c>
      <c r="B204">
        <v>13</v>
      </c>
      <c r="C204" t="str" cm="1">
        <f t="array" ref="C204">_xlfn.XLOOKUP(OrderDetails[[#This Row],[productID]],Products[[#All],[productID]],Products[[#All],[productName]],,0)</f>
        <v>Konbu</v>
      </c>
      <c r="D204" s="2">
        <v>4.8</v>
      </c>
      <c r="E204">
        <v>12</v>
      </c>
      <c r="F204" s="3">
        <v>0</v>
      </c>
      <c r="G204" s="2">
        <f t="shared" si="3"/>
        <v>57.599999999999994</v>
      </c>
      <c r="H204" t="str">
        <f>_xlfn.XLOOKUP(OrderDetails[[#This Row],[productID]],Products[productID],Products[Category Name],,0)</f>
        <v>Seafood</v>
      </c>
    </row>
    <row r="205" spans="1:8" x14ac:dyDescent="0.25">
      <c r="A205">
        <v>10325</v>
      </c>
      <c r="B205">
        <v>14</v>
      </c>
      <c r="C205" t="str" cm="1">
        <f t="array" ref="C205">_xlfn.XLOOKUP(OrderDetails[[#This Row],[productID]],Products[[#All],[productID]],Products[[#All],[productName]],,0)</f>
        <v>Tofu</v>
      </c>
      <c r="D205" s="2">
        <v>18.600000000000001</v>
      </c>
      <c r="E205">
        <v>9</v>
      </c>
      <c r="F205" s="3">
        <v>0</v>
      </c>
      <c r="G205" s="2">
        <f t="shared" si="3"/>
        <v>167.4</v>
      </c>
      <c r="H205" t="str">
        <f>_xlfn.XLOOKUP(OrderDetails[[#This Row],[productID]],Products[productID],Products[Category Name],,0)</f>
        <v>Produce</v>
      </c>
    </row>
    <row r="206" spans="1:8" x14ac:dyDescent="0.25">
      <c r="A206">
        <v>10325</v>
      </c>
      <c r="B206">
        <v>31</v>
      </c>
      <c r="C206" t="str" cm="1">
        <f t="array" ref="C206">_xlfn.XLOOKUP(OrderDetails[[#This Row],[productID]],Products[[#All],[productID]],Products[[#All],[productName]],,0)</f>
        <v>Gorgonzola Telino</v>
      </c>
      <c r="D206" s="2">
        <v>10</v>
      </c>
      <c r="E206">
        <v>4</v>
      </c>
      <c r="F206" s="3">
        <v>0</v>
      </c>
      <c r="G206" s="2">
        <f t="shared" si="3"/>
        <v>40</v>
      </c>
      <c r="H206" t="str">
        <f>_xlfn.XLOOKUP(OrderDetails[[#This Row],[productID]],Products[productID],Products[Category Name],,0)</f>
        <v>Dairy Products</v>
      </c>
    </row>
    <row r="207" spans="1:8" x14ac:dyDescent="0.25">
      <c r="A207">
        <v>10325</v>
      </c>
      <c r="B207">
        <v>72</v>
      </c>
      <c r="C207" t="str" cm="1">
        <f t="array" ref="C207">_xlfn.XLOOKUP(OrderDetails[[#This Row],[productID]],Products[[#All],[productID]],Products[[#All],[productName]],,0)</f>
        <v>Mozzarella di Giovanni</v>
      </c>
      <c r="D207" s="2">
        <v>27.8</v>
      </c>
      <c r="E207">
        <v>40</v>
      </c>
      <c r="F207" s="3">
        <v>0</v>
      </c>
      <c r="G207" s="2">
        <f t="shared" si="3"/>
        <v>1112</v>
      </c>
      <c r="H207" t="str">
        <f>_xlfn.XLOOKUP(OrderDetails[[#This Row],[productID]],Products[productID],Products[Category Name],,0)</f>
        <v>Dairy Products</v>
      </c>
    </row>
    <row r="208" spans="1:8" x14ac:dyDescent="0.25">
      <c r="A208">
        <v>10326</v>
      </c>
      <c r="B208">
        <v>4</v>
      </c>
      <c r="C208" t="str" cm="1">
        <f t="array" ref="C208">_xlfn.XLOOKUP(OrderDetails[[#This Row],[productID]],Products[[#All],[productID]],Products[[#All],[productName]],,0)</f>
        <v>Chef Anton's Cajun Seasoning</v>
      </c>
      <c r="D208" s="2">
        <v>17.600000000000001</v>
      </c>
      <c r="E208">
        <v>24</v>
      </c>
      <c r="F208" s="3">
        <v>0</v>
      </c>
      <c r="G208" s="2">
        <f t="shared" si="3"/>
        <v>422.40000000000003</v>
      </c>
      <c r="H208" t="str">
        <f>_xlfn.XLOOKUP(OrderDetails[[#This Row],[productID]],Products[productID],Products[Category Name],,0)</f>
        <v>Condiments</v>
      </c>
    </row>
    <row r="209" spans="1:8" x14ac:dyDescent="0.25">
      <c r="A209">
        <v>10326</v>
      </c>
      <c r="B209">
        <v>57</v>
      </c>
      <c r="C209" t="str" cm="1">
        <f t="array" ref="C209">_xlfn.XLOOKUP(OrderDetails[[#This Row],[productID]],Products[[#All],[productID]],Products[[#All],[productName]],,0)</f>
        <v>Ravioli Angelo</v>
      </c>
      <c r="D209" s="2">
        <v>15.6</v>
      </c>
      <c r="E209">
        <v>16</v>
      </c>
      <c r="F209" s="3">
        <v>0</v>
      </c>
      <c r="G209" s="2">
        <f t="shared" si="3"/>
        <v>249.6</v>
      </c>
      <c r="H209" t="str">
        <f>_xlfn.XLOOKUP(OrderDetails[[#This Row],[productID]],Products[productID],Products[Category Name],,0)</f>
        <v>Grains &amp; Cereals</v>
      </c>
    </row>
    <row r="210" spans="1:8" x14ac:dyDescent="0.25">
      <c r="A210">
        <v>10326</v>
      </c>
      <c r="B210">
        <v>75</v>
      </c>
      <c r="C210" t="str" cm="1">
        <f t="array" ref="C210">_xlfn.XLOOKUP(OrderDetails[[#This Row],[productID]],Products[[#All],[productID]],Products[[#All],[productName]],,0)</f>
        <v>Rhönbräu Klosterbier</v>
      </c>
      <c r="D210" s="2">
        <v>6.2</v>
      </c>
      <c r="E210">
        <v>50</v>
      </c>
      <c r="F210" s="3">
        <v>0</v>
      </c>
      <c r="G210" s="2">
        <f t="shared" si="3"/>
        <v>310</v>
      </c>
      <c r="H210" t="str">
        <f>_xlfn.XLOOKUP(OrderDetails[[#This Row],[productID]],Products[productID],Products[Category Name],,0)</f>
        <v>Beverages</v>
      </c>
    </row>
    <row r="211" spans="1:8" x14ac:dyDescent="0.25">
      <c r="A211">
        <v>10327</v>
      </c>
      <c r="B211">
        <v>2</v>
      </c>
      <c r="C211" t="str" cm="1">
        <f t="array" ref="C211">_xlfn.XLOOKUP(OrderDetails[[#This Row],[productID]],Products[[#All],[productID]],Products[[#All],[productName]],,0)</f>
        <v>Chang</v>
      </c>
      <c r="D211" s="2">
        <v>15.2</v>
      </c>
      <c r="E211">
        <v>25</v>
      </c>
      <c r="F211" s="3">
        <v>0.2</v>
      </c>
      <c r="G211" s="2">
        <f t="shared" si="3"/>
        <v>304</v>
      </c>
      <c r="H211" t="str">
        <f>_xlfn.XLOOKUP(OrderDetails[[#This Row],[productID]],Products[productID],Products[Category Name],,0)</f>
        <v>Beverages</v>
      </c>
    </row>
    <row r="212" spans="1:8" x14ac:dyDescent="0.25">
      <c r="A212">
        <v>10327</v>
      </c>
      <c r="B212">
        <v>11</v>
      </c>
      <c r="C212" t="str" cm="1">
        <f t="array" ref="C212">_xlfn.XLOOKUP(OrderDetails[[#This Row],[productID]],Products[[#All],[productID]],Products[[#All],[productName]],,0)</f>
        <v>Queso Cabrales</v>
      </c>
      <c r="D212" s="2">
        <v>16.8</v>
      </c>
      <c r="E212">
        <v>50</v>
      </c>
      <c r="F212" s="3">
        <v>0.2</v>
      </c>
      <c r="G212" s="2">
        <f t="shared" si="3"/>
        <v>672</v>
      </c>
      <c r="H212" t="str">
        <f>_xlfn.XLOOKUP(OrderDetails[[#This Row],[productID]],Products[productID],Products[Category Name],,0)</f>
        <v>Dairy Products</v>
      </c>
    </row>
    <row r="213" spans="1:8" x14ac:dyDescent="0.25">
      <c r="A213">
        <v>10327</v>
      </c>
      <c r="B213">
        <v>30</v>
      </c>
      <c r="C213" t="str" cm="1">
        <f t="array" ref="C213">_xlfn.XLOOKUP(OrderDetails[[#This Row],[productID]],Products[[#All],[productID]],Products[[#All],[productName]],,0)</f>
        <v>Nord-Ost Matjeshering</v>
      </c>
      <c r="D213" s="2">
        <v>20.7</v>
      </c>
      <c r="E213">
        <v>35</v>
      </c>
      <c r="F213" s="3">
        <v>0.2</v>
      </c>
      <c r="G213" s="2">
        <f t="shared" si="3"/>
        <v>579.6</v>
      </c>
      <c r="H213" t="str">
        <f>_xlfn.XLOOKUP(OrderDetails[[#This Row],[productID]],Products[productID],Products[Category Name],,0)</f>
        <v>Seafood</v>
      </c>
    </row>
    <row r="214" spans="1:8" x14ac:dyDescent="0.25">
      <c r="A214">
        <v>10327</v>
      </c>
      <c r="B214">
        <v>58</v>
      </c>
      <c r="C214" t="str" cm="1">
        <f t="array" ref="C214">_xlfn.XLOOKUP(OrderDetails[[#This Row],[productID]],Products[[#All],[productID]],Products[[#All],[productName]],,0)</f>
        <v>Escargots de Bourgogne</v>
      </c>
      <c r="D214" s="2">
        <v>10.6</v>
      </c>
      <c r="E214">
        <v>30</v>
      </c>
      <c r="F214" s="3">
        <v>0.2</v>
      </c>
      <c r="G214" s="2">
        <f t="shared" si="3"/>
        <v>254.4</v>
      </c>
      <c r="H214" t="str">
        <f>_xlfn.XLOOKUP(OrderDetails[[#This Row],[productID]],Products[productID],Products[Category Name],,0)</f>
        <v>Seafood</v>
      </c>
    </row>
    <row r="215" spans="1:8" x14ac:dyDescent="0.25">
      <c r="A215">
        <v>10328</v>
      </c>
      <c r="B215">
        <v>59</v>
      </c>
      <c r="C215" t="str" cm="1">
        <f t="array" ref="C215">_xlfn.XLOOKUP(OrderDetails[[#This Row],[productID]],Products[[#All],[productID]],Products[[#All],[productName]],,0)</f>
        <v>Raclette Courdavault</v>
      </c>
      <c r="D215" s="2">
        <v>44</v>
      </c>
      <c r="E215">
        <v>9</v>
      </c>
      <c r="F215" s="3">
        <v>0</v>
      </c>
      <c r="G215" s="2">
        <f t="shared" si="3"/>
        <v>396</v>
      </c>
      <c r="H215" t="str">
        <f>_xlfn.XLOOKUP(OrderDetails[[#This Row],[productID]],Products[productID],Products[Category Name],,0)</f>
        <v>Dairy Products</v>
      </c>
    </row>
    <row r="216" spans="1:8" x14ac:dyDescent="0.25">
      <c r="A216">
        <v>10328</v>
      </c>
      <c r="B216">
        <v>65</v>
      </c>
      <c r="C216" t="str" cm="1">
        <f t="array" ref="C216">_xlfn.XLOOKUP(OrderDetails[[#This Row],[productID]],Products[[#All],[productID]],Products[[#All],[productName]],,0)</f>
        <v>Louisiana Fiery Hot Pepper Sauce</v>
      </c>
      <c r="D216" s="2">
        <v>16.8</v>
      </c>
      <c r="E216">
        <v>40</v>
      </c>
      <c r="F216" s="3">
        <v>0</v>
      </c>
      <c r="G216" s="2">
        <f t="shared" si="3"/>
        <v>672</v>
      </c>
      <c r="H216" t="str">
        <f>_xlfn.XLOOKUP(OrderDetails[[#This Row],[productID]],Products[productID],Products[Category Name],,0)</f>
        <v>Condiments</v>
      </c>
    </row>
    <row r="217" spans="1:8" x14ac:dyDescent="0.25">
      <c r="A217">
        <v>10328</v>
      </c>
      <c r="B217">
        <v>68</v>
      </c>
      <c r="C217" t="str" cm="1">
        <f t="array" ref="C217">_xlfn.XLOOKUP(OrderDetails[[#This Row],[productID]],Products[[#All],[productID]],Products[[#All],[productName]],,0)</f>
        <v>Scottish Longbreads</v>
      </c>
      <c r="D217" s="2">
        <v>10</v>
      </c>
      <c r="E217">
        <v>10</v>
      </c>
      <c r="F217" s="3">
        <v>0</v>
      </c>
      <c r="G217" s="2">
        <f t="shared" si="3"/>
        <v>100</v>
      </c>
      <c r="H217" t="str">
        <f>_xlfn.XLOOKUP(OrderDetails[[#This Row],[productID]],Products[productID],Products[Category Name],,0)</f>
        <v>Confections</v>
      </c>
    </row>
    <row r="218" spans="1:8" x14ac:dyDescent="0.25">
      <c r="A218">
        <v>10329</v>
      </c>
      <c r="B218">
        <v>19</v>
      </c>
      <c r="C218" t="str" cm="1">
        <f t="array" ref="C218">_xlfn.XLOOKUP(OrderDetails[[#This Row],[productID]],Products[[#All],[productID]],Products[[#All],[productName]],,0)</f>
        <v>Teatime Chocolate Biscuits</v>
      </c>
      <c r="D218" s="2">
        <v>7.3</v>
      </c>
      <c r="E218">
        <v>10</v>
      </c>
      <c r="F218" s="3">
        <v>0.05</v>
      </c>
      <c r="G218" s="2">
        <f t="shared" si="3"/>
        <v>69.349999999999994</v>
      </c>
      <c r="H218" t="str">
        <f>_xlfn.XLOOKUP(OrderDetails[[#This Row],[productID]],Products[productID],Products[Category Name],,0)</f>
        <v>Confections</v>
      </c>
    </row>
    <row r="219" spans="1:8" x14ac:dyDescent="0.25">
      <c r="A219">
        <v>10329</v>
      </c>
      <c r="B219">
        <v>30</v>
      </c>
      <c r="C219" t="str" cm="1">
        <f t="array" ref="C219">_xlfn.XLOOKUP(OrderDetails[[#This Row],[productID]],Products[[#All],[productID]],Products[[#All],[productName]],,0)</f>
        <v>Nord-Ost Matjeshering</v>
      </c>
      <c r="D219" s="2">
        <v>20.7</v>
      </c>
      <c r="E219">
        <v>8</v>
      </c>
      <c r="F219" s="3">
        <v>0.05</v>
      </c>
      <c r="G219" s="2">
        <f t="shared" si="3"/>
        <v>157.32</v>
      </c>
      <c r="H219" t="str">
        <f>_xlfn.XLOOKUP(OrderDetails[[#This Row],[productID]],Products[productID],Products[Category Name],,0)</f>
        <v>Seafood</v>
      </c>
    </row>
    <row r="220" spans="1:8" x14ac:dyDescent="0.25">
      <c r="A220">
        <v>10329</v>
      </c>
      <c r="B220">
        <v>38</v>
      </c>
      <c r="C220" t="str" cm="1">
        <f t="array" ref="C220">_xlfn.XLOOKUP(OrderDetails[[#This Row],[productID]],Products[[#All],[productID]],Products[[#All],[productName]],,0)</f>
        <v>Côte de Blaye</v>
      </c>
      <c r="D220" s="2">
        <v>210.8</v>
      </c>
      <c r="E220">
        <v>20</v>
      </c>
      <c r="F220" s="3">
        <v>0.05</v>
      </c>
      <c r="G220" s="2">
        <f t="shared" si="3"/>
        <v>4005.2</v>
      </c>
      <c r="H220" t="str">
        <f>_xlfn.XLOOKUP(OrderDetails[[#This Row],[productID]],Products[productID],Products[Category Name],,0)</f>
        <v>Beverages</v>
      </c>
    </row>
    <row r="221" spans="1:8" x14ac:dyDescent="0.25">
      <c r="A221">
        <v>10329</v>
      </c>
      <c r="B221">
        <v>56</v>
      </c>
      <c r="C221" t="str" cm="1">
        <f t="array" ref="C221">_xlfn.XLOOKUP(OrderDetails[[#This Row],[productID]],Products[[#All],[productID]],Products[[#All],[productName]],,0)</f>
        <v>Gnocchi di nonna Alice</v>
      </c>
      <c r="D221" s="2">
        <v>30.4</v>
      </c>
      <c r="E221">
        <v>12</v>
      </c>
      <c r="F221" s="3">
        <v>0.05</v>
      </c>
      <c r="G221" s="2">
        <f t="shared" si="3"/>
        <v>346.55999999999995</v>
      </c>
      <c r="H221" t="str">
        <f>_xlfn.XLOOKUP(OrderDetails[[#This Row],[productID]],Products[productID],Products[Category Name],,0)</f>
        <v>Grains &amp; Cereals</v>
      </c>
    </row>
    <row r="222" spans="1:8" x14ac:dyDescent="0.25">
      <c r="A222">
        <v>10330</v>
      </c>
      <c r="B222">
        <v>26</v>
      </c>
      <c r="C222" t="str" cm="1">
        <f t="array" ref="C222">_xlfn.XLOOKUP(OrderDetails[[#This Row],[productID]],Products[[#All],[productID]],Products[[#All],[productName]],,0)</f>
        <v>Gumbär Gummibärchen</v>
      </c>
      <c r="D222" s="2">
        <v>24.9</v>
      </c>
      <c r="E222">
        <v>50</v>
      </c>
      <c r="F222" s="3">
        <v>0.15</v>
      </c>
      <c r="G222" s="2">
        <f t="shared" si="3"/>
        <v>1058.25</v>
      </c>
      <c r="H222" t="str">
        <f>_xlfn.XLOOKUP(OrderDetails[[#This Row],[productID]],Products[productID],Products[Category Name],,0)</f>
        <v>Confections</v>
      </c>
    </row>
    <row r="223" spans="1:8" x14ac:dyDescent="0.25">
      <c r="A223">
        <v>10330</v>
      </c>
      <c r="B223">
        <v>72</v>
      </c>
      <c r="C223" t="str" cm="1">
        <f t="array" ref="C223">_xlfn.XLOOKUP(OrderDetails[[#This Row],[productID]],Products[[#All],[productID]],Products[[#All],[productName]],,0)</f>
        <v>Mozzarella di Giovanni</v>
      </c>
      <c r="D223" s="2">
        <v>27.8</v>
      </c>
      <c r="E223">
        <v>25</v>
      </c>
      <c r="F223" s="3">
        <v>0.15</v>
      </c>
      <c r="G223" s="2">
        <f t="shared" si="3"/>
        <v>590.75</v>
      </c>
      <c r="H223" t="str">
        <f>_xlfn.XLOOKUP(OrderDetails[[#This Row],[productID]],Products[productID],Products[Category Name],,0)</f>
        <v>Dairy Products</v>
      </c>
    </row>
    <row r="224" spans="1:8" x14ac:dyDescent="0.25">
      <c r="A224">
        <v>10331</v>
      </c>
      <c r="B224">
        <v>54</v>
      </c>
      <c r="C224" t="str" cm="1">
        <f t="array" ref="C224">_xlfn.XLOOKUP(OrderDetails[[#This Row],[productID]],Products[[#All],[productID]],Products[[#All],[productName]],,0)</f>
        <v>Tourtière</v>
      </c>
      <c r="D224" s="2">
        <v>5.9</v>
      </c>
      <c r="E224">
        <v>15</v>
      </c>
      <c r="F224" s="3">
        <v>0</v>
      </c>
      <c r="G224" s="2">
        <f t="shared" si="3"/>
        <v>88.5</v>
      </c>
      <c r="H224" t="str">
        <f>_xlfn.XLOOKUP(OrderDetails[[#This Row],[productID]],Products[productID],Products[Category Name],,0)</f>
        <v>Meat &amp; Poultry</v>
      </c>
    </row>
    <row r="225" spans="1:8" x14ac:dyDescent="0.25">
      <c r="A225">
        <v>10332</v>
      </c>
      <c r="B225">
        <v>18</v>
      </c>
      <c r="C225" t="str" cm="1">
        <f t="array" ref="C225">_xlfn.XLOOKUP(OrderDetails[[#This Row],[productID]],Products[[#All],[productID]],Products[[#All],[productName]],,0)</f>
        <v>Carnarvon Tigers</v>
      </c>
      <c r="D225" s="2">
        <v>50</v>
      </c>
      <c r="E225">
        <v>40</v>
      </c>
      <c r="F225" s="3">
        <v>0.2</v>
      </c>
      <c r="G225" s="2">
        <f t="shared" si="3"/>
        <v>1600</v>
      </c>
      <c r="H225" t="str">
        <f>_xlfn.XLOOKUP(OrderDetails[[#This Row],[productID]],Products[productID],Products[Category Name],,0)</f>
        <v>Seafood</v>
      </c>
    </row>
    <row r="226" spans="1:8" x14ac:dyDescent="0.25">
      <c r="A226">
        <v>10332</v>
      </c>
      <c r="B226">
        <v>42</v>
      </c>
      <c r="C226" t="str" cm="1">
        <f t="array" ref="C226">_xlfn.XLOOKUP(OrderDetails[[#This Row],[productID]],Products[[#All],[productID]],Products[[#All],[productName]],,0)</f>
        <v>Singaporean Hokkien Fried Mee</v>
      </c>
      <c r="D226" s="2">
        <v>11.2</v>
      </c>
      <c r="E226">
        <v>10</v>
      </c>
      <c r="F226" s="3">
        <v>0.2</v>
      </c>
      <c r="G226" s="2">
        <f t="shared" si="3"/>
        <v>89.600000000000009</v>
      </c>
      <c r="H226" t="str">
        <f>_xlfn.XLOOKUP(OrderDetails[[#This Row],[productID]],Products[productID],Products[Category Name],,0)</f>
        <v>Grains &amp; Cereals</v>
      </c>
    </row>
    <row r="227" spans="1:8" x14ac:dyDescent="0.25">
      <c r="A227">
        <v>10332</v>
      </c>
      <c r="B227">
        <v>47</v>
      </c>
      <c r="C227" t="str" cm="1">
        <f t="array" ref="C227">_xlfn.XLOOKUP(OrderDetails[[#This Row],[productID]],Products[[#All],[productID]],Products[[#All],[productName]],,0)</f>
        <v>Zaanse koeken</v>
      </c>
      <c r="D227" s="2">
        <v>7.6</v>
      </c>
      <c r="E227">
        <v>16</v>
      </c>
      <c r="F227" s="3">
        <v>0.2</v>
      </c>
      <c r="G227" s="2">
        <f t="shared" si="3"/>
        <v>97.28</v>
      </c>
      <c r="H227" t="str">
        <f>_xlfn.XLOOKUP(OrderDetails[[#This Row],[productID]],Products[productID],Products[Category Name],,0)</f>
        <v>Confections</v>
      </c>
    </row>
    <row r="228" spans="1:8" x14ac:dyDescent="0.25">
      <c r="A228">
        <v>10333</v>
      </c>
      <c r="B228">
        <v>14</v>
      </c>
      <c r="C228" t="str" cm="1">
        <f t="array" ref="C228">_xlfn.XLOOKUP(OrderDetails[[#This Row],[productID]],Products[[#All],[productID]],Products[[#All],[productName]],,0)</f>
        <v>Tofu</v>
      </c>
      <c r="D228" s="2">
        <v>18.600000000000001</v>
      </c>
      <c r="E228">
        <v>10</v>
      </c>
      <c r="F228" s="3">
        <v>0</v>
      </c>
      <c r="G228" s="2">
        <f t="shared" si="3"/>
        <v>186</v>
      </c>
      <c r="H228" t="str">
        <f>_xlfn.XLOOKUP(OrderDetails[[#This Row],[productID]],Products[productID],Products[Category Name],,0)</f>
        <v>Produce</v>
      </c>
    </row>
    <row r="229" spans="1:8" x14ac:dyDescent="0.25">
      <c r="A229">
        <v>10333</v>
      </c>
      <c r="B229">
        <v>21</v>
      </c>
      <c r="C229" t="str" cm="1">
        <f t="array" ref="C229">_xlfn.XLOOKUP(OrderDetails[[#This Row],[productID]],Products[[#All],[productID]],Products[[#All],[productName]],,0)</f>
        <v>Sir Rodney's Scones</v>
      </c>
      <c r="D229" s="2">
        <v>8</v>
      </c>
      <c r="E229">
        <v>10</v>
      </c>
      <c r="F229" s="3">
        <v>0.1</v>
      </c>
      <c r="G229" s="2">
        <f t="shared" si="3"/>
        <v>72</v>
      </c>
      <c r="H229" t="str">
        <f>_xlfn.XLOOKUP(OrderDetails[[#This Row],[productID]],Products[productID],Products[Category Name],,0)</f>
        <v>Confections</v>
      </c>
    </row>
    <row r="230" spans="1:8" x14ac:dyDescent="0.25">
      <c r="A230">
        <v>10333</v>
      </c>
      <c r="B230">
        <v>71</v>
      </c>
      <c r="C230" t="str" cm="1">
        <f t="array" ref="C230">_xlfn.XLOOKUP(OrderDetails[[#This Row],[productID]],Products[[#All],[productID]],Products[[#All],[productName]],,0)</f>
        <v>Flotemysost</v>
      </c>
      <c r="D230" s="2">
        <v>17.2</v>
      </c>
      <c r="E230">
        <v>40</v>
      </c>
      <c r="F230" s="3">
        <v>0.1</v>
      </c>
      <c r="G230" s="2">
        <f t="shared" si="3"/>
        <v>619.20000000000005</v>
      </c>
      <c r="H230" t="str">
        <f>_xlfn.XLOOKUP(OrderDetails[[#This Row],[productID]],Products[productID],Products[Category Name],,0)</f>
        <v>Dairy Products</v>
      </c>
    </row>
    <row r="231" spans="1:8" x14ac:dyDescent="0.25">
      <c r="A231">
        <v>10334</v>
      </c>
      <c r="B231">
        <v>52</v>
      </c>
      <c r="C231" t="str" cm="1">
        <f t="array" ref="C231">_xlfn.XLOOKUP(OrderDetails[[#This Row],[productID]],Products[[#All],[productID]],Products[[#All],[productName]],,0)</f>
        <v>Filo Mix</v>
      </c>
      <c r="D231" s="2">
        <v>5.6</v>
      </c>
      <c r="E231">
        <v>8</v>
      </c>
      <c r="F231" s="3">
        <v>0</v>
      </c>
      <c r="G231" s="2">
        <f t="shared" si="3"/>
        <v>44.8</v>
      </c>
      <c r="H231" t="str">
        <f>_xlfn.XLOOKUP(OrderDetails[[#This Row],[productID]],Products[productID],Products[Category Name],,0)</f>
        <v>Grains &amp; Cereals</v>
      </c>
    </row>
    <row r="232" spans="1:8" x14ac:dyDescent="0.25">
      <c r="A232">
        <v>10334</v>
      </c>
      <c r="B232">
        <v>68</v>
      </c>
      <c r="C232" t="str" cm="1">
        <f t="array" ref="C232">_xlfn.XLOOKUP(OrderDetails[[#This Row],[productID]],Products[[#All],[productID]],Products[[#All],[productName]],,0)</f>
        <v>Scottish Longbreads</v>
      </c>
      <c r="D232" s="2">
        <v>10</v>
      </c>
      <c r="E232">
        <v>10</v>
      </c>
      <c r="F232" s="3">
        <v>0</v>
      </c>
      <c r="G232" s="2">
        <f t="shared" si="3"/>
        <v>100</v>
      </c>
      <c r="H232" t="str">
        <f>_xlfn.XLOOKUP(OrderDetails[[#This Row],[productID]],Products[productID],Products[Category Name],,0)</f>
        <v>Confections</v>
      </c>
    </row>
    <row r="233" spans="1:8" x14ac:dyDescent="0.25">
      <c r="A233">
        <v>10335</v>
      </c>
      <c r="B233">
        <v>2</v>
      </c>
      <c r="C233" t="str" cm="1">
        <f t="array" ref="C233">_xlfn.XLOOKUP(OrderDetails[[#This Row],[productID]],Products[[#All],[productID]],Products[[#All],[productName]],,0)</f>
        <v>Chang</v>
      </c>
      <c r="D233" s="2">
        <v>15.2</v>
      </c>
      <c r="E233">
        <v>7</v>
      </c>
      <c r="F233" s="3">
        <v>0.2</v>
      </c>
      <c r="G233" s="2">
        <f t="shared" si="3"/>
        <v>85.12</v>
      </c>
      <c r="H233" t="str">
        <f>_xlfn.XLOOKUP(OrderDetails[[#This Row],[productID]],Products[productID],Products[Category Name],,0)</f>
        <v>Beverages</v>
      </c>
    </row>
    <row r="234" spans="1:8" x14ac:dyDescent="0.25">
      <c r="A234">
        <v>10335</v>
      </c>
      <c r="B234">
        <v>31</v>
      </c>
      <c r="C234" t="str" cm="1">
        <f t="array" ref="C234">_xlfn.XLOOKUP(OrderDetails[[#This Row],[productID]],Products[[#All],[productID]],Products[[#All],[productName]],,0)</f>
        <v>Gorgonzola Telino</v>
      </c>
      <c r="D234" s="2">
        <v>10</v>
      </c>
      <c r="E234">
        <v>25</v>
      </c>
      <c r="F234" s="3">
        <v>0.2</v>
      </c>
      <c r="G234" s="2">
        <f t="shared" si="3"/>
        <v>200</v>
      </c>
      <c r="H234" t="str">
        <f>_xlfn.XLOOKUP(OrderDetails[[#This Row],[productID]],Products[productID],Products[Category Name],,0)</f>
        <v>Dairy Products</v>
      </c>
    </row>
    <row r="235" spans="1:8" x14ac:dyDescent="0.25">
      <c r="A235">
        <v>10335</v>
      </c>
      <c r="B235">
        <v>32</v>
      </c>
      <c r="C235" t="str" cm="1">
        <f t="array" ref="C235">_xlfn.XLOOKUP(OrderDetails[[#This Row],[productID]],Products[[#All],[productID]],Products[[#All],[productName]],,0)</f>
        <v>Mascarpone Fabioli</v>
      </c>
      <c r="D235" s="2">
        <v>25.6</v>
      </c>
      <c r="E235">
        <v>6</v>
      </c>
      <c r="F235" s="3">
        <v>0.2</v>
      </c>
      <c r="G235" s="2">
        <f t="shared" si="3"/>
        <v>122.88000000000002</v>
      </c>
      <c r="H235" t="str">
        <f>_xlfn.XLOOKUP(OrderDetails[[#This Row],[productID]],Products[productID],Products[Category Name],,0)</f>
        <v>Dairy Products</v>
      </c>
    </row>
    <row r="236" spans="1:8" x14ac:dyDescent="0.25">
      <c r="A236">
        <v>10335</v>
      </c>
      <c r="B236">
        <v>51</v>
      </c>
      <c r="C236" t="str" cm="1">
        <f t="array" ref="C236">_xlfn.XLOOKUP(OrderDetails[[#This Row],[productID]],Products[[#All],[productID]],Products[[#All],[productName]],,0)</f>
        <v>Manjimup Dried Apples</v>
      </c>
      <c r="D236" s="2">
        <v>42.4</v>
      </c>
      <c r="E236">
        <v>48</v>
      </c>
      <c r="F236" s="3">
        <v>0.2</v>
      </c>
      <c r="G236" s="2">
        <f t="shared" si="3"/>
        <v>1628.1599999999999</v>
      </c>
      <c r="H236" t="str">
        <f>_xlfn.XLOOKUP(OrderDetails[[#This Row],[productID]],Products[productID],Products[Category Name],,0)</f>
        <v>Produce</v>
      </c>
    </row>
    <row r="237" spans="1:8" x14ac:dyDescent="0.25">
      <c r="A237">
        <v>10336</v>
      </c>
      <c r="B237">
        <v>4</v>
      </c>
      <c r="C237" t="str" cm="1">
        <f t="array" ref="C237">_xlfn.XLOOKUP(OrderDetails[[#This Row],[productID]],Products[[#All],[productID]],Products[[#All],[productName]],,0)</f>
        <v>Chef Anton's Cajun Seasoning</v>
      </c>
      <c r="D237" s="2">
        <v>17.600000000000001</v>
      </c>
      <c r="E237">
        <v>18</v>
      </c>
      <c r="F237" s="3">
        <v>0.1</v>
      </c>
      <c r="G237" s="2">
        <f t="shared" si="3"/>
        <v>285.12</v>
      </c>
      <c r="H237" t="str">
        <f>_xlfn.XLOOKUP(OrderDetails[[#This Row],[productID]],Products[productID],Products[Category Name],,0)</f>
        <v>Condiments</v>
      </c>
    </row>
    <row r="238" spans="1:8" x14ac:dyDescent="0.25">
      <c r="A238">
        <v>10337</v>
      </c>
      <c r="B238">
        <v>23</v>
      </c>
      <c r="C238" t="str" cm="1">
        <f t="array" ref="C238">_xlfn.XLOOKUP(OrderDetails[[#This Row],[productID]],Products[[#All],[productID]],Products[[#All],[productName]],,0)</f>
        <v>Tunnbröd</v>
      </c>
      <c r="D238" s="2">
        <v>7.2</v>
      </c>
      <c r="E238">
        <v>40</v>
      </c>
      <c r="F238" s="3">
        <v>0</v>
      </c>
      <c r="G238" s="2">
        <f t="shared" si="3"/>
        <v>288</v>
      </c>
      <c r="H238" t="str">
        <f>_xlfn.XLOOKUP(OrderDetails[[#This Row],[productID]],Products[productID],Products[Category Name],,0)</f>
        <v>Grains &amp; Cereals</v>
      </c>
    </row>
    <row r="239" spans="1:8" x14ac:dyDescent="0.25">
      <c r="A239">
        <v>10337</v>
      </c>
      <c r="B239">
        <v>26</v>
      </c>
      <c r="C239" t="str" cm="1">
        <f t="array" ref="C239">_xlfn.XLOOKUP(OrderDetails[[#This Row],[productID]],Products[[#All],[productID]],Products[[#All],[productName]],,0)</f>
        <v>Gumbär Gummibärchen</v>
      </c>
      <c r="D239" s="2">
        <v>24.9</v>
      </c>
      <c r="E239">
        <v>24</v>
      </c>
      <c r="F239" s="3">
        <v>0</v>
      </c>
      <c r="G239" s="2">
        <f t="shared" si="3"/>
        <v>597.59999999999991</v>
      </c>
      <c r="H239" t="str">
        <f>_xlfn.XLOOKUP(OrderDetails[[#This Row],[productID]],Products[productID],Products[Category Name],,0)</f>
        <v>Confections</v>
      </c>
    </row>
    <row r="240" spans="1:8" x14ac:dyDescent="0.25">
      <c r="A240">
        <v>10337</v>
      </c>
      <c r="B240">
        <v>36</v>
      </c>
      <c r="C240" t="str" cm="1">
        <f t="array" ref="C240">_xlfn.XLOOKUP(OrderDetails[[#This Row],[productID]],Products[[#All],[productID]],Products[[#All],[productName]],,0)</f>
        <v>Inlagd Sill</v>
      </c>
      <c r="D240" s="2">
        <v>15.2</v>
      </c>
      <c r="E240">
        <v>20</v>
      </c>
      <c r="F240" s="3">
        <v>0</v>
      </c>
      <c r="G240" s="2">
        <f t="shared" si="3"/>
        <v>304</v>
      </c>
      <c r="H240" t="str">
        <f>_xlfn.XLOOKUP(OrderDetails[[#This Row],[productID]],Products[productID],Products[Category Name],,0)</f>
        <v>Seafood</v>
      </c>
    </row>
    <row r="241" spans="1:8" x14ac:dyDescent="0.25">
      <c r="A241">
        <v>10337</v>
      </c>
      <c r="B241">
        <v>37</v>
      </c>
      <c r="C241" t="str" cm="1">
        <f t="array" ref="C241">_xlfn.XLOOKUP(OrderDetails[[#This Row],[productID]],Products[[#All],[productID]],Products[[#All],[productName]],,0)</f>
        <v>Gravad lax</v>
      </c>
      <c r="D241" s="2">
        <v>20.8</v>
      </c>
      <c r="E241">
        <v>28</v>
      </c>
      <c r="F241" s="3">
        <v>0</v>
      </c>
      <c r="G241" s="2">
        <f t="shared" si="3"/>
        <v>582.4</v>
      </c>
      <c r="H241" t="str">
        <f>_xlfn.XLOOKUP(OrderDetails[[#This Row],[productID]],Products[productID],Products[Category Name],,0)</f>
        <v>Seafood</v>
      </c>
    </row>
    <row r="242" spans="1:8" x14ac:dyDescent="0.25">
      <c r="A242">
        <v>10337</v>
      </c>
      <c r="B242">
        <v>72</v>
      </c>
      <c r="C242" t="str" cm="1">
        <f t="array" ref="C242">_xlfn.XLOOKUP(OrderDetails[[#This Row],[productID]],Products[[#All],[productID]],Products[[#All],[productName]],,0)</f>
        <v>Mozzarella di Giovanni</v>
      </c>
      <c r="D242" s="2">
        <v>27.8</v>
      </c>
      <c r="E242">
        <v>25</v>
      </c>
      <c r="F242" s="3">
        <v>0</v>
      </c>
      <c r="G242" s="2">
        <f t="shared" si="3"/>
        <v>695</v>
      </c>
      <c r="H242" t="str">
        <f>_xlfn.XLOOKUP(OrderDetails[[#This Row],[productID]],Products[productID],Products[Category Name],,0)</f>
        <v>Dairy Products</v>
      </c>
    </row>
    <row r="243" spans="1:8" x14ac:dyDescent="0.25">
      <c r="A243">
        <v>10338</v>
      </c>
      <c r="B243">
        <v>17</v>
      </c>
      <c r="C243" t="str" cm="1">
        <f t="array" ref="C243">_xlfn.XLOOKUP(OrderDetails[[#This Row],[productID]],Products[[#All],[productID]],Products[[#All],[productName]],,0)</f>
        <v>Alice Mutton</v>
      </c>
      <c r="D243" s="2">
        <v>31.2</v>
      </c>
      <c r="E243">
        <v>20</v>
      </c>
      <c r="F243" s="3">
        <v>0</v>
      </c>
      <c r="G243" s="2">
        <f t="shared" si="3"/>
        <v>624</v>
      </c>
      <c r="H243" t="str">
        <f>_xlfn.XLOOKUP(OrderDetails[[#This Row],[productID]],Products[productID],Products[Category Name],,0)</f>
        <v>Meat &amp; Poultry</v>
      </c>
    </row>
    <row r="244" spans="1:8" x14ac:dyDescent="0.25">
      <c r="A244">
        <v>10338</v>
      </c>
      <c r="B244">
        <v>30</v>
      </c>
      <c r="C244" t="str" cm="1">
        <f t="array" ref="C244">_xlfn.XLOOKUP(OrderDetails[[#This Row],[productID]],Products[[#All],[productID]],Products[[#All],[productName]],,0)</f>
        <v>Nord-Ost Matjeshering</v>
      </c>
      <c r="D244" s="2">
        <v>20.7</v>
      </c>
      <c r="E244">
        <v>15</v>
      </c>
      <c r="F244" s="3">
        <v>0</v>
      </c>
      <c r="G244" s="2">
        <f t="shared" si="3"/>
        <v>310.5</v>
      </c>
      <c r="H244" t="str">
        <f>_xlfn.XLOOKUP(OrderDetails[[#This Row],[productID]],Products[productID],Products[Category Name],,0)</f>
        <v>Seafood</v>
      </c>
    </row>
    <row r="245" spans="1:8" x14ac:dyDescent="0.25">
      <c r="A245">
        <v>10339</v>
      </c>
      <c r="B245">
        <v>4</v>
      </c>
      <c r="C245" t="str" cm="1">
        <f t="array" ref="C245">_xlfn.XLOOKUP(OrderDetails[[#This Row],[productID]],Products[[#All],[productID]],Products[[#All],[productName]],,0)</f>
        <v>Chef Anton's Cajun Seasoning</v>
      </c>
      <c r="D245" s="2">
        <v>17.600000000000001</v>
      </c>
      <c r="E245">
        <v>10</v>
      </c>
      <c r="F245" s="3">
        <v>0</v>
      </c>
      <c r="G245" s="2">
        <f t="shared" si="3"/>
        <v>176</v>
      </c>
      <c r="H245" t="str">
        <f>_xlfn.XLOOKUP(OrderDetails[[#This Row],[productID]],Products[productID],Products[Category Name],,0)</f>
        <v>Condiments</v>
      </c>
    </row>
    <row r="246" spans="1:8" x14ac:dyDescent="0.25">
      <c r="A246">
        <v>10339</v>
      </c>
      <c r="B246">
        <v>17</v>
      </c>
      <c r="C246" t="str" cm="1">
        <f t="array" ref="C246">_xlfn.XLOOKUP(OrderDetails[[#This Row],[productID]],Products[[#All],[productID]],Products[[#All],[productName]],,0)</f>
        <v>Alice Mutton</v>
      </c>
      <c r="D246" s="2">
        <v>31.2</v>
      </c>
      <c r="E246">
        <v>70</v>
      </c>
      <c r="F246" s="3">
        <v>0.05</v>
      </c>
      <c r="G246" s="2">
        <f t="shared" si="3"/>
        <v>2074.7999999999997</v>
      </c>
      <c r="H246" t="str">
        <f>_xlfn.XLOOKUP(OrderDetails[[#This Row],[productID]],Products[productID],Products[Category Name],,0)</f>
        <v>Meat &amp; Poultry</v>
      </c>
    </row>
    <row r="247" spans="1:8" x14ac:dyDescent="0.25">
      <c r="A247">
        <v>10339</v>
      </c>
      <c r="B247">
        <v>62</v>
      </c>
      <c r="C247" t="str" cm="1">
        <f t="array" ref="C247">_xlfn.XLOOKUP(OrderDetails[[#This Row],[productID]],Products[[#All],[productID]],Products[[#All],[productName]],,0)</f>
        <v>Tarte au sucre</v>
      </c>
      <c r="D247" s="2">
        <v>39.4</v>
      </c>
      <c r="E247">
        <v>28</v>
      </c>
      <c r="F247" s="3">
        <v>0</v>
      </c>
      <c r="G247" s="2">
        <f t="shared" si="3"/>
        <v>1103.2</v>
      </c>
      <c r="H247" t="str">
        <f>_xlfn.XLOOKUP(OrderDetails[[#This Row],[productID]],Products[productID],Products[Category Name],,0)</f>
        <v>Confections</v>
      </c>
    </row>
    <row r="248" spans="1:8" x14ac:dyDescent="0.25">
      <c r="A248">
        <v>10340</v>
      </c>
      <c r="B248">
        <v>18</v>
      </c>
      <c r="C248" t="str" cm="1">
        <f t="array" ref="C248">_xlfn.XLOOKUP(OrderDetails[[#This Row],[productID]],Products[[#All],[productID]],Products[[#All],[productName]],,0)</f>
        <v>Carnarvon Tigers</v>
      </c>
      <c r="D248" s="2">
        <v>50</v>
      </c>
      <c r="E248">
        <v>20</v>
      </c>
      <c r="F248" s="3">
        <v>0.05</v>
      </c>
      <c r="G248" s="2">
        <f t="shared" si="3"/>
        <v>950</v>
      </c>
      <c r="H248" t="str">
        <f>_xlfn.XLOOKUP(OrderDetails[[#This Row],[productID]],Products[productID],Products[Category Name],,0)</f>
        <v>Seafood</v>
      </c>
    </row>
    <row r="249" spans="1:8" x14ac:dyDescent="0.25">
      <c r="A249">
        <v>10340</v>
      </c>
      <c r="B249">
        <v>41</v>
      </c>
      <c r="C249" t="str" cm="1">
        <f t="array" ref="C249">_xlfn.XLOOKUP(OrderDetails[[#This Row],[productID]],Products[[#All],[productID]],Products[[#All],[productName]],,0)</f>
        <v>Jack's New England Clam Chowder</v>
      </c>
      <c r="D249" s="2">
        <v>7.7</v>
      </c>
      <c r="E249">
        <v>12</v>
      </c>
      <c r="F249" s="3">
        <v>0.05</v>
      </c>
      <c r="G249" s="2">
        <f t="shared" si="3"/>
        <v>87.78</v>
      </c>
      <c r="H249" t="str">
        <f>_xlfn.XLOOKUP(OrderDetails[[#This Row],[productID]],Products[productID],Products[Category Name],,0)</f>
        <v>Seafood</v>
      </c>
    </row>
    <row r="250" spans="1:8" x14ac:dyDescent="0.25">
      <c r="A250">
        <v>10340</v>
      </c>
      <c r="B250">
        <v>43</v>
      </c>
      <c r="C250" t="str" cm="1">
        <f t="array" ref="C250">_xlfn.XLOOKUP(OrderDetails[[#This Row],[productID]],Products[[#All],[productID]],Products[[#All],[productName]],,0)</f>
        <v>Ipoh Coffee</v>
      </c>
      <c r="D250" s="2">
        <v>36.799999999999997</v>
      </c>
      <c r="E250">
        <v>40</v>
      </c>
      <c r="F250" s="3">
        <v>0.05</v>
      </c>
      <c r="G250" s="2">
        <f t="shared" si="3"/>
        <v>1398.3999999999999</v>
      </c>
      <c r="H250" t="str">
        <f>_xlfn.XLOOKUP(OrderDetails[[#This Row],[productID]],Products[productID],Products[Category Name],,0)</f>
        <v>Beverages</v>
      </c>
    </row>
    <row r="251" spans="1:8" x14ac:dyDescent="0.25">
      <c r="A251">
        <v>10341</v>
      </c>
      <c r="B251">
        <v>33</v>
      </c>
      <c r="C251" t="str" cm="1">
        <f t="array" ref="C251">_xlfn.XLOOKUP(OrderDetails[[#This Row],[productID]],Products[[#All],[productID]],Products[[#All],[productName]],,0)</f>
        <v>Geitost</v>
      </c>
      <c r="D251" s="2">
        <v>2</v>
      </c>
      <c r="E251">
        <v>8</v>
      </c>
      <c r="F251" s="3">
        <v>0</v>
      </c>
      <c r="G251" s="2">
        <f t="shared" si="3"/>
        <v>16</v>
      </c>
      <c r="H251" t="str">
        <f>_xlfn.XLOOKUP(OrderDetails[[#This Row],[productID]],Products[productID],Products[Category Name],,0)</f>
        <v>Dairy Products</v>
      </c>
    </row>
    <row r="252" spans="1:8" x14ac:dyDescent="0.25">
      <c r="A252">
        <v>10341</v>
      </c>
      <c r="B252">
        <v>59</v>
      </c>
      <c r="C252" t="str" cm="1">
        <f t="array" ref="C252">_xlfn.XLOOKUP(OrderDetails[[#This Row],[productID]],Products[[#All],[productID]],Products[[#All],[productName]],,0)</f>
        <v>Raclette Courdavault</v>
      </c>
      <c r="D252" s="2">
        <v>44</v>
      </c>
      <c r="E252">
        <v>9</v>
      </c>
      <c r="F252" s="3">
        <v>0.15</v>
      </c>
      <c r="G252" s="2">
        <f t="shared" si="3"/>
        <v>336.59999999999997</v>
      </c>
      <c r="H252" t="str">
        <f>_xlfn.XLOOKUP(OrderDetails[[#This Row],[productID]],Products[productID],Products[Category Name],,0)</f>
        <v>Dairy Products</v>
      </c>
    </row>
    <row r="253" spans="1:8" x14ac:dyDescent="0.25">
      <c r="A253">
        <v>10342</v>
      </c>
      <c r="B253">
        <v>2</v>
      </c>
      <c r="C253" t="str" cm="1">
        <f t="array" ref="C253">_xlfn.XLOOKUP(OrderDetails[[#This Row],[productID]],Products[[#All],[productID]],Products[[#All],[productName]],,0)</f>
        <v>Chang</v>
      </c>
      <c r="D253" s="2">
        <v>15.2</v>
      </c>
      <c r="E253">
        <v>24</v>
      </c>
      <c r="F253" s="3">
        <v>0.2</v>
      </c>
      <c r="G253" s="2">
        <f t="shared" si="3"/>
        <v>291.83999999999997</v>
      </c>
      <c r="H253" t="str">
        <f>_xlfn.XLOOKUP(OrderDetails[[#This Row],[productID]],Products[productID],Products[Category Name],,0)</f>
        <v>Beverages</v>
      </c>
    </row>
    <row r="254" spans="1:8" x14ac:dyDescent="0.25">
      <c r="A254">
        <v>10342</v>
      </c>
      <c r="B254">
        <v>31</v>
      </c>
      <c r="C254" t="str" cm="1">
        <f t="array" ref="C254">_xlfn.XLOOKUP(OrderDetails[[#This Row],[productID]],Products[[#All],[productID]],Products[[#All],[productName]],,0)</f>
        <v>Gorgonzola Telino</v>
      </c>
      <c r="D254" s="2">
        <v>10</v>
      </c>
      <c r="E254">
        <v>56</v>
      </c>
      <c r="F254" s="3">
        <v>0.2</v>
      </c>
      <c r="G254" s="2">
        <f t="shared" si="3"/>
        <v>448</v>
      </c>
      <c r="H254" t="str">
        <f>_xlfn.XLOOKUP(OrderDetails[[#This Row],[productID]],Products[productID],Products[Category Name],,0)</f>
        <v>Dairy Products</v>
      </c>
    </row>
    <row r="255" spans="1:8" x14ac:dyDescent="0.25">
      <c r="A255">
        <v>10342</v>
      </c>
      <c r="B255">
        <v>36</v>
      </c>
      <c r="C255" t="str" cm="1">
        <f t="array" ref="C255">_xlfn.XLOOKUP(OrderDetails[[#This Row],[productID]],Products[[#All],[productID]],Products[[#All],[productName]],,0)</f>
        <v>Inlagd Sill</v>
      </c>
      <c r="D255" s="2">
        <v>15.2</v>
      </c>
      <c r="E255">
        <v>40</v>
      </c>
      <c r="F255" s="3">
        <v>0.2</v>
      </c>
      <c r="G255" s="2">
        <f t="shared" si="3"/>
        <v>486.40000000000003</v>
      </c>
      <c r="H255" t="str">
        <f>_xlfn.XLOOKUP(OrderDetails[[#This Row],[productID]],Products[productID],Products[Category Name],,0)</f>
        <v>Seafood</v>
      </c>
    </row>
    <row r="256" spans="1:8" x14ac:dyDescent="0.25">
      <c r="A256">
        <v>10342</v>
      </c>
      <c r="B256">
        <v>55</v>
      </c>
      <c r="C256" t="str" cm="1">
        <f t="array" ref="C256">_xlfn.XLOOKUP(OrderDetails[[#This Row],[productID]],Products[[#All],[productID]],Products[[#All],[productName]],,0)</f>
        <v>Pâté chinois</v>
      </c>
      <c r="D256" s="2">
        <v>19.2</v>
      </c>
      <c r="E256">
        <v>40</v>
      </c>
      <c r="F256" s="3">
        <v>0.2</v>
      </c>
      <c r="G256" s="2">
        <f t="shared" si="3"/>
        <v>614.40000000000009</v>
      </c>
      <c r="H256" t="str">
        <f>_xlfn.XLOOKUP(OrderDetails[[#This Row],[productID]],Products[productID],Products[Category Name],,0)</f>
        <v>Meat &amp; Poultry</v>
      </c>
    </row>
    <row r="257" spans="1:8" x14ac:dyDescent="0.25">
      <c r="A257">
        <v>10343</v>
      </c>
      <c r="B257">
        <v>64</v>
      </c>
      <c r="C257" t="str" cm="1">
        <f t="array" ref="C257">_xlfn.XLOOKUP(OrderDetails[[#This Row],[productID]],Products[[#All],[productID]],Products[[#All],[productName]],,0)</f>
        <v>Wimmers gute Semmelknödel</v>
      </c>
      <c r="D257" s="2">
        <v>26.6</v>
      </c>
      <c r="E257">
        <v>50</v>
      </c>
      <c r="F257" s="3">
        <v>0</v>
      </c>
      <c r="G257" s="2">
        <f t="shared" si="3"/>
        <v>1330</v>
      </c>
      <c r="H257" t="str">
        <f>_xlfn.XLOOKUP(OrderDetails[[#This Row],[productID]],Products[productID],Products[Category Name],,0)</f>
        <v>Grains &amp; Cereals</v>
      </c>
    </row>
    <row r="258" spans="1:8" x14ac:dyDescent="0.25">
      <c r="A258">
        <v>10343</v>
      </c>
      <c r="B258">
        <v>68</v>
      </c>
      <c r="C258" t="str" cm="1">
        <f t="array" ref="C258">_xlfn.XLOOKUP(OrderDetails[[#This Row],[productID]],Products[[#All],[productID]],Products[[#All],[productName]],,0)</f>
        <v>Scottish Longbreads</v>
      </c>
      <c r="D258" s="2">
        <v>10</v>
      </c>
      <c r="E258">
        <v>4</v>
      </c>
      <c r="F258" s="3">
        <v>0.05</v>
      </c>
      <c r="G258" s="2">
        <f t="shared" si="3"/>
        <v>38</v>
      </c>
      <c r="H258" t="str">
        <f>_xlfn.XLOOKUP(OrderDetails[[#This Row],[productID]],Products[productID],Products[Category Name],,0)</f>
        <v>Confections</v>
      </c>
    </row>
    <row r="259" spans="1:8" x14ac:dyDescent="0.25">
      <c r="A259">
        <v>10343</v>
      </c>
      <c r="B259">
        <v>76</v>
      </c>
      <c r="C259" t="str" cm="1">
        <f t="array" ref="C259">_xlfn.XLOOKUP(OrderDetails[[#This Row],[productID]],Products[[#All],[productID]],Products[[#All],[productName]],,0)</f>
        <v>Lakkaliköri</v>
      </c>
      <c r="D259" s="2">
        <v>14.4</v>
      </c>
      <c r="E259">
        <v>15</v>
      </c>
      <c r="F259" s="3">
        <v>0</v>
      </c>
      <c r="G259" s="2">
        <f t="shared" ref="G259:G322" si="4">D259*E259*(1-F259)</f>
        <v>216</v>
      </c>
      <c r="H259" t="str">
        <f>_xlfn.XLOOKUP(OrderDetails[[#This Row],[productID]],Products[productID],Products[Category Name],,0)</f>
        <v>Beverages</v>
      </c>
    </row>
    <row r="260" spans="1:8" x14ac:dyDescent="0.25">
      <c r="A260">
        <v>10344</v>
      </c>
      <c r="B260">
        <v>4</v>
      </c>
      <c r="C260" t="str" cm="1">
        <f t="array" ref="C260">_xlfn.XLOOKUP(OrderDetails[[#This Row],[productID]],Products[[#All],[productID]],Products[[#All],[productName]],,0)</f>
        <v>Chef Anton's Cajun Seasoning</v>
      </c>
      <c r="D260" s="2">
        <v>17.600000000000001</v>
      </c>
      <c r="E260">
        <v>35</v>
      </c>
      <c r="F260" s="3">
        <v>0</v>
      </c>
      <c r="G260" s="2">
        <f t="shared" si="4"/>
        <v>616</v>
      </c>
      <c r="H260" t="str">
        <f>_xlfn.XLOOKUP(OrderDetails[[#This Row],[productID]],Products[productID],Products[Category Name],,0)</f>
        <v>Condiments</v>
      </c>
    </row>
    <row r="261" spans="1:8" x14ac:dyDescent="0.25">
      <c r="A261">
        <v>10344</v>
      </c>
      <c r="B261">
        <v>8</v>
      </c>
      <c r="C261" t="str" cm="1">
        <f t="array" ref="C261">_xlfn.XLOOKUP(OrderDetails[[#This Row],[productID]],Products[[#All],[productID]],Products[[#All],[productName]],,0)</f>
        <v>Northwoods Cranberry Sauce</v>
      </c>
      <c r="D261" s="2">
        <v>32</v>
      </c>
      <c r="E261">
        <v>70</v>
      </c>
      <c r="F261" s="3">
        <v>0.25</v>
      </c>
      <c r="G261" s="2">
        <f t="shared" si="4"/>
        <v>1680</v>
      </c>
      <c r="H261" t="str">
        <f>_xlfn.XLOOKUP(OrderDetails[[#This Row],[productID]],Products[productID],Products[Category Name],,0)</f>
        <v>Condiments</v>
      </c>
    </row>
    <row r="262" spans="1:8" x14ac:dyDescent="0.25">
      <c r="A262">
        <v>10345</v>
      </c>
      <c r="B262">
        <v>8</v>
      </c>
      <c r="C262" t="str" cm="1">
        <f t="array" ref="C262">_xlfn.XLOOKUP(OrderDetails[[#This Row],[productID]],Products[[#All],[productID]],Products[[#All],[productName]],,0)</f>
        <v>Northwoods Cranberry Sauce</v>
      </c>
      <c r="D262" s="2">
        <v>32</v>
      </c>
      <c r="E262">
        <v>70</v>
      </c>
      <c r="F262" s="3">
        <v>0</v>
      </c>
      <c r="G262" s="2">
        <f t="shared" si="4"/>
        <v>2240</v>
      </c>
      <c r="H262" t="str">
        <f>_xlfn.XLOOKUP(OrderDetails[[#This Row],[productID]],Products[productID],Products[Category Name],,0)</f>
        <v>Condiments</v>
      </c>
    </row>
    <row r="263" spans="1:8" x14ac:dyDescent="0.25">
      <c r="A263">
        <v>10345</v>
      </c>
      <c r="B263">
        <v>19</v>
      </c>
      <c r="C263" t="str" cm="1">
        <f t="array" ref="C263">_xlfn.XLOOKUP(OrderDetails[[#This Row],[productID]],Products[[#All],[productID]],Products[[#All],[productName]],,0)</f>
        <v>Teatime Chocolate Biscuits</v>
      </c>
      <c r="D263" s="2">
        <v>7.3</v>
      </c>
      <c r="E263">
        <v>80</v>
      </c>
      <c r="F263" s="3">
        <v>0</v>
      </c>
      <c r="G263" s="2">
        <f t="shared" si="4"/>
        <v>584</v>
      </c>
      <c r="H263" t="str">
        <f>_xlfn.XLOOKUP(OrderDetails[[#This Row],[productID]],Products[productID],Products[Category Name],,0)</f>
        <v>Confections</v>
      </c>
    </row>
    <row r="264" spans="1:8" x14ac:dyDescent="0.25">
      <c r="A264">
        <v>10345</v>
      </c>
      <c r="B264">
        <v>42</v>
      </c>
      <c r="C264" t="str" cm="1">
        <f t="array" ref="C264">_xlfn.XLOOKUP(OrderDetails[[#This Row],[productID]],Products[[#All],[productID]],Products[[#All],[productName]],,0)</f>
        <v>Singaporean Hokkien Fried Mee</v>
      </c>
      <c r="D264" s="2">
        <v>11.2</v>
      </c>
      <c r="E264">
        <v>9</v>
      </c>
      <c r="F264" s="3">
        <v>0</v>
      </c>
      <c r="G264" s="2">
        <f t="shared" si="4"/>
        <v>100.8</v>
      </c>
      <c r="H264" t="str">
        <f>_xlfn.XLOOKUP(OrderDetails[[#This Row],[productID]],Products[productID],Products[Category Name],,0)</f>
        <v>Grains &amp; Cereals</v>
      </c>
    </row>
    <row r="265" spans="1:8" x14ac:dyDescent="0.25">
      <c r="A265">
        <v>10346</v>
      </c>
      <c r="B265">
        <v>17</v>
      </c>
      <c r="C265" t="str" cm="1">
        <f t="array" ref="C265">_xlfn.XLOOKUP(OrderDetails[[#This Row],[productID]],Products[[#All],[productID]],Products[[#All],[productName]],,0)</f>
        <v>Alice Mutton</v>
      </c>
      <c r="D265" s="2">
        <v>31.2</v>
      </c>
      <c r="E265">
        <v>36</v>
      </c>
      <c r="F265" s="3">
        <v>0.1</v>
      </c>
      <c r="G265" s="2">
        <f t="shared" si="4"/>
        <v>1010.8800000000001</v>
      </c>
      <c r="H265" t="str">
        <f>_xlfn.XLOOKUP(OrderDetails[[#This Row],[productID]],Products[productID],Products[Category Name],,0)</f>
        <v>Meat &amp; Poultry</v>
      </c>
    </row>
    <row r="266" spans="1:8" x14ac:dyDescent="0.25">
      <c r="A266">
        <v>10346</v>
      </c>
      <c r="B266">
        <v>56</v>
      </c>
      <c r="C266" t="str" cm="1">
        <f t="array" ref="C266">_xlfn.XLOOKUP(OrderDetails[[#This Row],[productID]],Products[[#All],[productID]],Products[[#All],[productName]],,0)</f>
        <v>Gnocchi di nonna Alice</v>
      </c>
      <c r="D266" s="2">
        <v>30.4</v>
      </c>
      <c r="E266">
        <v>20</v>
      </c>
      <c r="F266" s="3">
        <v>0</v>
      </c>
      <c r="G266" s="2">
        <f t="shared" si="4"/>
        <v>608</v>
      </c>
      <c r="H266" t="str">
        <f>_xlfn.XLOOKUP(OrderDetails[[#This Row],[productID]],Products[productID],Products[Category Name],,0)</f>
        <v>Grains &amp; Cereals</v>
      </c>
    </row>
    <row r="267" spans="1:8" x14ac:dyDescent="0.25">
      <c r="A267">
        <v>10347</v>
      </c>
      <c r="B267">
        <v>25</v>
      </c>
      <c r="C267" t="str" cm="1">
        <f t="array" ref="C267">_xlfn.XLOOKUP(OrderDetails[[#This Row],[productID]],Products[[#All],[productID]],Products[[#All],[productName]],,0)</f>
        <v>NuNuCa Nuß-Nougat-Creme</v>
      </c>
      <c r="D267" s="2">
        <v>11.2</v>
      </c>
      <c r="E267">
        <v>10</v>
      </c>
      <c r="F267" s="3">
        <v>0</v>
      </c>
      <c r="G267" s="2">
        <f t="shared" si="4"/>
        <v>112</v>
      </c>
      <c r="H267" t="str">
        <f>_xlfn.XLOOKUP(OrderDetails[[#This Row],[productID]],Products[productID],Products[Category Name],,0)</f>
        <v>Confections</v>
      </c>
    </row>
    <row r="268" spans="1:8" x14ac:dyDescent="0.25">
      <c r="A268">
        <v>10347</v>
      </c>
      <c r="B268">
        <v>39</v>
      </c>
      <c r="C268" t="str" cm="1">
        <f t="array" ref="C268">_xlfn.XLOOKUP(OrderDetails[[#This Row],[productID]],Products[[#All],[productID]],Products[[#All],[productName]],,0)</f>
        <v>Chartreuse verte</v>
      </c>
      <c r="D268" s="2">
        <v>14.4</v>
      </c>
      <c r="E268">
        <v>50</v>
      </c>
      <c r="F268" s="3">
        <v>0.15</v>
      </c>
      <c r="G268" s="2">
        <f t="shared" si="4"/>
        <v>612</v>
      </c>
      <c r="H268" t="str">
        <f>_xlfn.XLOOKUP(OrderDetails[[#This Row],[productID]],Products[productID],Products[Category Name],,0)</f>
        <v>Beverages</v>
      </c>
    </row>
    <row r="269" spans="1:8" x14ac:dyDescent="0.25">
      <c r="A269">
        <v>10347</v>
      </c>
      <c r="B269">
        <v>40</v>
      </c>
      <c r="C269" t="str" cm="1">
        <f t="array" ref="C269">_xlfn.XLOOKUP(OrderDetails[[#This Row],[productID]],Products[[#All],[productID]],Products[[#All],[productName]],,0)</f>
        <v>Boston Crab Meat</v>
      </c>
      <c r="D269" s="2">
        <v>14.7</v>
      </c>
      <c r="E269">
        <v>4</v>
      </c>
      <c r="F269" s="3">
        <v>0</v>
      </c>
      <c r="G269" s="2">
        <f t="shared" si="4"/>
        <v>58.8</v>
      </c>
      <c r="H269" t="str">
        <f>_xlfn.XLOOKUP(OrderDetails[[#This Row],[productID]],Products[productID],Products[Category Name],,0)</f>
        <v>Seafood</v>
      </c>
    </row>
    <row r="270" spans="1:8" x14ac:dyDescent="0.25">
      <c r="A270">
        <v>10347</v>
      </c>
      <c r="B270">
        <v>75</v>
      </c>
      <c r="C270" t="str" cm="1">
        <f t="array" ref="C270">_xlfn.XLOOKUP(OrderDetails[[#This Row],[productID]],Products[[#All],[productID]],Products[[#All],[productName]],,0)</f>
        <v>Rhönbräu Klosterbier</v>
      </c>
      <c r="D270" s="2">
        <v>6.2</v>
      </c>
      <c r="E270">
        <v>6</v>
      </c>
      <c r="F270" s="3">
        <v>0.15</v>
      </c>
      <c r="G270" s="2">
        <f t="shared" si="4"/>
        <v>31.62</v>
      </c>
      <c r="H270" t="str">
        <f>_xlfn.XLOOKUP(OrderDetails[[#This Row],[productID]],Products[productID],Products[Category Name],,0)</f>
        <v>Beverages</v>
      </c>
    </row>
    <row r="271" spans="1:8" x14ac:dyDescent="0.25">
      <c r="A271">
        <v>10348</v>
      </c>
      <c r="B271">
        <v>1</v>
      </c>
      <c r="C271" t="str" cm="1">
        <f t="array" ref="C271">_xlfn.XLOOKUP(OrderDetails[[#This Row],[productID]],Products[[#All],[productID]],Products[[#All],[productName]],,0)</f>
        <v>Chai</v>
      </c>
      <c r="D271" s="2">
        <v>14.4</v>
      </c>
      <c r="E271">
        <v>15</v>
      </c>
      <c r="F271" s="3">
        <v>0.15</v>
      </c>
      <c r="G271" s="2">
        <f t="shared" si="4"/>
        <v>183.6</v>
      </c>
      <c r="H271" t="str">
        <f>_xlfn.XLOOKUP(OrderDetails[[#This Row],[productID]],Products[productID],Products[Category Name],,0)</f>
        <v>Beverages</v>
      </c>
    </row>
    <row r="272" spans="1:8" x14ac:dyDescent="0.25">
      <c r="A272">
        <v>10348</v>
      </c>
      <c r="B272">
        <v>23</v>
      </c>
      <c r="C272" t="str" cm="1">
        <f t="array" ref="C272">_xlfn.XLOOKUP(OrderDetails[[#This Row],[productID]],Products[[#All],[productID]],Products[[#All],[productName]],,0)</f>
        <v>Tunnbröd</v>
      </c>
      <c r="D272" s="2">
        <v>7.2</v>
      </c>
      <c r="E272">
        <v>25</v>
      </c>
      <c r="F272" s="3">
        <v>0</v>
      </c>
      <c r="G272" s="2">
        <f t="shared" si="4"/>
        <v>180</v>
      </c>
      <c r="H272" t="str">
        <f>_xlfn.XLOOKUP(OrderDetails[[#This Row],[productID]],Products[productID],Products[Category Name],,0)</f>
        <v>Grains &amp; Cereals</v>
      </c>
    </row>
    <row r="273" spans="1:8" x14ac:dyDescent="0.25">
      <c r="A273">
        <v>10349</v>
      </c>
      <c r="B273">
        <v>54</v>
      </c>
      <c r="C273" t="str" cm="1">
        <f t="array" ref="C273">_xlfn.XLOOKUP(OrderDetails[[#This Row],[productID]],Products[[#All],[productID]],Products[[#All],[productName]],,0)</f>
        <v>Tourtière</v>
      </c>
      <c r="D273" s="2">
        <v>5.9</v>
      </c>
      <c r="E273">
        <v>24</v>
      </c>
      <c r="F273" s="3">
        <v>0</v>
      </c>
      <c r="G273" s="2">
        <f t="shared" si="4"/>
        <v>141.60000000000002</v>
      </c>
      <c r="H273" t="str">
        <f>_xlfn.XLOOKUP(OrderDetails[[#This Row],[productID]],Products[productID],Products[Category Name],,0)</f>
        <v>Meat &amp; Poultry</v>
      </c>
    </row>
    <row r="274" spans="1:8" x14ac:dyDescent="0.25">
      <c r="A274">
        <v>10350</v>
      </c>
      <c r="B274">
        <v>50</v>
      </c>
      <c r="C274" t="str" cm="1">
        <f t="array" ref="C274">_xlfn.XLOOKUP(OrderDetails[[#This Row],[productID]],Products[[#All],[productID]],Products[[#All],[productName]],,0)</f>
        <v>Valkoinen suklaa</v>
      </c>
      <c r="D274" s="2">
        <v>13</v>
      </c>
      <c r="E274">
        <v>15</v>
      </c>
      <c r="F274" s="3">
        <v>0.1</v>
      </c>
      <c r="G274" s="2">
        <f t="shared" si="4"/>
        <v>175.5</v>
      </c>
      <c r="H274" t="str">
        <f>_xlfn.XLOOKUP(OrderDetails[[#This Row],[productID]],Products[productID],Products[Category Name],,0)</f>
        <v>Confections</v>
      </c>
    </row>
    <row r="275" spans="1:8" x14ac:dyDescent="0.25">
      <c r="A275">
        <v>10350</v>
      </c>
      <c r="B275">
        <v>69</v>
      </c>
      <c r="C275" t="str" cm="1">
        <f t="array" ref="C275">_xlfn.XLOOKUP(OrderDetails[[#This Row],[productID]],Products[[#All],[productID]],Products[[#All],[productName]],,0)</f>
        <v>Gudbrandsdalsost</v>
      </c>
      <c r="D275" s="2">
        <v>28.8</v>
      </c>
      <c r="E275">
        <v>18</v>
      </c>
      <c r="F275" s="3">
        <v>0.1</v>
      </c>
      <c r="G275" s="2">
        <f t="shared" si="4"/>
        <v>466.56</v>
      </c>
      <c r="H275" t="str">
        <f>_xlfn.XLOOKUP(OrderDetails[[#This Row],[productID]],Products[productID],Products[Category Name],,0)</f>
        <v>Dairy Products</v>
      </c>
    </row>
    <row r="276" spans="1:8" x14ac:dyDescent="0.25">
      <c r="A276">
        <v>10351</v>
      </c>
      <c r="B276">
        <v>38</v>
      </c>
      <c r="C276" t="str" cm="1">
        <f t="array" ref="C276">_xlfn.XLOOKUP(OrderDetails[[#This Row],[productID]],Products[[#All],[productID]],Products[[#All],[productName]],,0)</f>
        <v>Côte de Blaye</v>
      </c>
      <c r="D276" s="2">
        <v>210.8</v>
      </c>
      <c r="E276">
        <v>20</v>
      </c>
      <c r="F276" s="3">
        <v>0.05</v>
      </c>
      <c r="G276" s="2">
        <f t="shared" si="4"/>
        <v>4005.2</v>
      </c>
      <c r="H276" t="str">
        <f>_xlfn.XLOOKUP(OrderDetails[[#This Row],[productID]],Products[productID],Products[Category Name],,0)</f>
        <v>Beverages</v>
      </c>
    </row>
    <row r="277" spans="1:8" x14ac:dyDescent="0.25">
      <c r="A277">
        <v>10351</v>
      </c>
      <c r="B277">
        <v>41</v>
      </c>
      <c r="C277" t="str" cm="1">
        <f t="array" ref="C277">_xlfn.XLOOKUP(OrderDetails[[#This Row],[productID]],Products[[#All],[productID]],Products[[#All],[productName]],,0)</f>
        <v>Jack's New England Clam Chowder</v>
      </c>
      <c r="D277" s="2">
        <v>7.7</v>
      </c>
      <c r="E277">
        <v>13</v>
      </c>
      <c r="F277" s="3">
        <v>0</v>
      </c>
      <c r="G277" s="2">
        <f t="shared" si="4"/>
        <v>100.10000000000001</v>
      </c>
      <c r="H277" t="str">
        <f>_xlfn.XLOOKUP(OrderDetails[[#This Row],[productID]],Products[productID],Products[Category Name],,0)</f>
        <v>Seafood</v>
      </c>
    </row>
    <row r="278" spans="1:8" x14ac:dyDescent="0.25">
      <c r="A278">
        <v>10351</v>
      </c>
      <c r="B278">
        <v>44</v>
      </c>
      <c r="C278" t="str" cm="1">
        <f t="array" ref="C278">_xlfn.XLOOKUP(OrderDetails[[#This Row],[productID]],Products[[#All],[productID]],Products[[#All],[productName]],,0)</f>
        <v>Gula Malacca</v>
      </c>
      <c r="D278" s="2">
        <v>15.5</v>
      </c>
      <c r="E278">
        <v>77</v>
      </c>
      <c r="F278" s="3">
        <v>0.05</v>
      </c>
      <c r="G278" s="2">
        <f t="shared" si="4"/>
        <v>1133.825</v>
      </c>
      <c r="H278" t="str">
        <f>_xlfn.XLOOKUP(OrderDetails[[#This Row],[productID]],Products[productID],Products[Category Name],,0)</f>
        <v>Condiments</v>
      </c>
    </row>
    <row r="279" spans="1:8" x14ac:dyDescent="0.25">
      <c r="A279">
        <v>10351</v>
      </c>
      <c r="B279">
        <v>65</v>
      </c>
      <c r="C279" t="str" cm="1">
        <f t="array" ref="C279">_xlfn.XLOOKUP(OrderDetails[[#This Row],[productID]],Products[[#All],[productID]],Products[[#All],[productName]],,0)</f>
        <v>Louisiana Fiery Hot Pepper Sauce</v>
      </c>
      <c r="D279" s="2">
        <v>16.8</v>
      </c>
      <c r="E279">
        <v>10</v>
      </c>
      <c r="F279" s="3">
        <v>0.05</v>
      </c>
      <c r="G279" s="2">
        <f t="shared" si="4"/>
        <v>159.6</v>
      </c>
      <c r="H279" t="str">
        <f>_xlfn.XLOOKUP(OrderDetails[[#This Row],[productID]],Products[productID],Products[Category Name],,0)</f>
        <v>Condiments</v>
      </c>
    </row>
    <row r="280" spans="1:8" x14ac:dyDescent="0.25">
      <c r="A280">
        <v>10352</v>
      </c>
      <c r="B280">
        <v>24</v>
      </c>
      <c r="C280" t="str" cm="1">
        <f t="array" ref="C280">_xlfn.XLOOKUP(OrderDetails[[#This Row],[productID]],Products[[#All],[productID]],Products[[#All],[productName]],,0)</f>
        <v>Guarana Fantastica</v>
      </c>
      <c r="D280" s="2">
        <v>3.6</v>
      </c>
      <c r="E280">
        <v>10</v>
      </c>
      <c r="F280" s="3">
        <v>0</v>
      </c>
      <c r="G280" s="2">
        <f t="shared" si="4"/>
        <v>36</v>
      </c>
      <c r="H280" t="str">
        <f>_xlfn.XLOOKUP(OrderDetails[[#This Row],[productID]],Products[productID],Products[Category Name],,0)</f>
        <v>Beverages</v>
      </c>
    </row>
    <row r="281" spans="1:8" x14ac:dyDescent="0.25">
      <c r="A281">
        <v>10352</v>
      </c>
      <c r="B281">
        <v>54</v>
      </c>
      <c r="C281" t="str" cm="1">
        <f t="array" ref="C281">_xlfn.XLOOKUP(OrderDetails[[#This Row],[productID]],Products[[#All],[productID]],Products[[#All],[productName]],,0)</f>
        <v>Tourtière</v>
      </c>
      <c r="D281" s="2">
        <v>5.9</v>
      </c>
      <c r="E281">
        <v>20</v>
      </c>
      <c r="F281" s="3">
        <v>0.15</v>
      </c>
      <c r="G281" s="2">
        <f t="shared" si="4"/>
        <v>100.3</v>
      </c>
      <c r="H281" t="str">
        <f>_xlfn.XLOOKUP(OrderDetails[[#This Row],[productID]],Products[productID],Products[Category Name],,0)</f>
        <v>Meat &amp; Poultry</v>
      </c>
    </row>
    <row r="282" spans="1:8" x14ac:dyDescent="0.25">
      <c r="A282">
        <v>10353</v>
      </c>
      <c r="B282">
        <v>11</v>
      </c>
      <c r="C282" t="str" cm="1">
        <f t="array" ref="C282">_xlfn.XLOOKUP(OrderDetails[[#This Row],[productID]],Products[[#All],[productID]],Products[[#All],[productName]],,0)</f>
        <v>Queso Cabrales</v>
      </c>
      <c r="D282" s="2">
        <v>16.8</v>
      </c>
      <c r="E282">
        <v>12</v>
      </c>
      <c r="F282" s="3">
        <v>0.2</v>
      </c>
      <c r="G282" s="2">
        <f t="shared" si="4"/>
        <v>161.28000000000003</v>
      </c>
      <c r="H282" t="str">
        <f>_xlfn.XLOOKUP(OrderDetails[[#This Row],[productID]],Products[productID],Products[Category Name],,0)</f>
        <v>Dairy Products</v>
      </c>
    </row>
    <row r="283" spans="1:8" x14ac:dyDescent="0.25">
      <c r="A283">
        <v>10353</v>
      </c>
      <c r="B283">
        <v>38</v>
      </c>
      <c r="C283" t="str" cm="1">
        <f t="array" ref="C283">_xlfn.XLOOKUP(OrderDetails[[#This Row],[productID]],Products[[#All],[productID]],Products[[#All],[productName]],,0)</f>
        <v>Côte de Blaye</v>
      </c>
      <c r="D283" s="2">
        <v>210.8</v>
      </c>
      <c r="E283">
        <v>50</v>
      </c>
      <c r="F283" s="3">
        <v>0.2</v>
      </c>
      <c r="G283" s="2">
        <f t="shared" si="4"/>
        <v>8432</v>
      </c>
      <c r="H283" t="str">
        <f>_xlfn.XLOOKUP(OrderDetails[[#This Row],[productID]],Products[productID],Products[Category Name],,0)</f>
        <v>Beverages</v>
      </c>
    </row>
    <row r="284" spans="1:8" x14ac:dyDescent="0.25">
      <c r="A284">
        <v>10354</v>
      </c>
      <c r="B284">
        <v>1</v>
      </c>
      <c r="C284" t="str" cm="1">
        <f t="array" ref="C284">_xlfn.XLOOKUP(OrderDetails[[#This Row],[productID]],Products[[#All],[productID]],Products[[#All],[productName]],,0)</f>
        <v>Chai</v>
      </c>
      <c r="D284" s="2">
        <v>14.4</v>
      </c>
      <c r="E284">
        <v>12</v>
      </c>
      <c r="F284" s="3">
        <v>0</v>
      </c>
      <c r="G284" s="2">
        <f t="shared" si="4"/>
        <v>172.8</v>
      </c>
      <c r="H284" t="str">
        <f>_xlfn.XLOOKUP(OrderDetails[[#This Row],[productID]],Products[productID],Products[Category Name],,0)</f>
        <v>Beverages</v>
      </c>
    </row>
    <row r="285" spans="1:8" x14ac:dyDescent="0.25">
      <c r="A285">
        <v>10354</v>
      </c>
      <c r="B285">
        <v>29</v>
      </c>
      <c r="C285" t="str" cm="1">
        <f t="array" ref="C285">_xlfn.XLOOKUP(OrderDetails[[#This Row],[productID]],Products[[#All],[productID]],Products[[#All],[productName]],,0)</f>
        <v>Thüringer Rostbratwurst</v>
      </c>
      <c r="D285" s="2">
        <v>99</v>
      </c>
      <c r="E285">
        <v>4</v>
      </c>
      <c r="F285" s="3">
        <v>0</v>
      </c>
      <c r="G285" s="2">
        <f t="shared" si="4"/>
        <v>396</v>
      </c>
      <c r="H285" t="str">
        <f>_xlfn.XLOOKUP(OrderDetails[[#This Row],[productID]],Products[productID],Products[Category Name],,0)</f>
        <v>Meat &amp; Poultry</v>
      </c>
    </row>
    <row r="286" spans="1:8" x14ac:dyDescent="0.25">
      <c r="A286">
        <v>10355</v>
      </c>
      <c r="B286">
        <v>24</v>
      </c>
      <c r="C286" t="str" cm="1">
        <f t="array" ref="C286">_xlfn.XLOOKUP(OrderDetails[[#This Row],[productID]],Products[[#All],[productID]],Products[[#All],[productName]],,0)</f>
        <v>Guarana Fantastica</v>
      </c>
      <c r="D286" s="2">
        <v>3.6</v>
      </c>
      <c r="E286">
        <v>25</v>
      </c>
      <c r="F286" s="3">
        <v>0</v>
      </c>
      <c r="G286" s="2">
        <f t="shared" si="4"/>
        <v>90</v>
      </c>
      <c r="H286" t="str">
        <f>_xlfn.XLOOKUP(OrderDetails[[#This Row],[productID]],Products[productID],Products[Category Name],,0)</f>
        <v>Beverages</v>
      </c>
    </row>
    <row r="287" spans="1:8" x14ac:dyDescent="0.25">
      <c r="A287">
        <v>10355</v>
      </c>
      <c r="B287">
        <v>57</v>
      </c>
      <c r="C287" t="str" cm="1">
        <f t="array" ref="C287">_xlfn.XLOOKUP(OrderDetails[[#This Row],[productID]],Products[[#All],[productID]],Products[[#All],[productName]],,0)</f>
        <v>Ravioli Angelo</v>
      </c>
      <c r="D287" s="2">
        <v>15.6</v>
      </c>
      <c r="E287">
        <v>25</v>
      </c>
      <c r="F287" s="3">
        <v>0</v>
      </c>
      <c r="G287" s="2">
        <f t="shared" si="4"/>
        <v>390</v>
      </c>
      <c r="H287" t="str">
        <f>_xlfn.XLOOKUP(OrderDetails[[#This Row],[productID]],Products[productID],Products[Category Name],,0)</f>
        <v>Grains &amp; Cereals</v>
      </c>
    </row>
    <row r="288" spans="1:8" x14ac:dyDescent="0.25">
      <c r="A288">
        <v>10356</v>
      </c>
      <c r="B288">
        <v>31</v>
      </c>
      <c r="C288" t="str" cm="1">
        <f t="array" ref="C288">_xlfn.XLOOKUP(OrderDetails[[#This Row],[productID]],Products[[#All],[productID]],Products[[#All],[productName]],,0)</f>
        <v>Gorgonzola Telino</v>
      </c>
      <c r="D288" s="2">
        <v>10</v>
      </c>
      <c r="E288">
        <v>30</v>
      </c>
      <c r="F288" s="3">
        <v>0</v>
      </c>
      <c r="G288" s="2">
        <f t="shared" si="4"/>
        <v>300</v>
      </c>
      <c r="H288" t="str">
        <f>_xlfn.XLOOKUP(OrderDetails[[#This Row],[productID]],Products[productID],Products[Category Name],,0)</f>
        <v>Dairy Products</v>
      </c>
    </row>
    <row r="289" spans="1:8" x14ac:dyDescent="0.25">
      <c r="A289">
        <v>10356</v>
      </c>
      <c r="B289">
        <v>55</v>
      </c>
      <c r="C289" t="str" cm="1">
        <f t="array" ref="C289">_xlfn.XLOOKUP(OrderDetails[[#This Row],[productID]],Products[[#All],[productID]],Products[[#All],[productName]],,0)</f>
        <v>Pâté chinois</v>
      </c>
      <c r="D289" s="2">
        <v>19.2</v>
      </c>
      <c r="E289">
        <v>12</v>
      </c>
      <c r="F289" s="3">
        <v>0</v>
      </c>
      <c r="G289" s="2">
        <f t="shared" si="4"/>
        <v>230.39999999999998</v>
      </c>
      <c r="H289" t="str">
        <f>_xlfn.XLOOKUP(OrderDetails[[#This Row],[productID]],Products[productID],Products[Category Name],,0)</f>
        <v>Meat &amp; Poultry</v>
      </c>
    </row>
    <row r="290" spans="1:8" x14ac:dyDescent="0.25">
      <c r="A290">
        <v>10356</v>
      </c>
      <c r="B290">
        <v>69</v>
      </c>
      <c r="C290" t="str" cm="1">
        <f t="array" ref="C290">_xlfn.XLOOKUP(OrderDetails[[#This Row],[productID]],Products[[#All],[productID]],Products[[#All],[productName]],,0)</f>
        <v>Gudbrandsdalsost</v>
      </c>
      <c r="D290" s="2">
        <v>28.8</v>
      </c>
      <c r="E290">
        <v>20</v>
      </c>
      <c r="F290" s="3">
        <v>0</v>
      </c>
      <c r="G290" s="2">
        <f t="shared" si="4"/>
        <v>576</v>
      </c>
      <c r="H290" t="str">
        <f>_xlfn.XLOOKUP(OrderDetails[[#This Row],[productID]],Products[productID],Products[Category Name],,0)</f>
        <v>Dairy Products</v>
      </c>
    </row>
    <row r="291" spans="1:8" x14ac:dyDescent="0.25">
      <c r="A291">
        <v>10357</v>
      </c>
      <c r="B291">
        <v>10</v>
      </c>
      <c r="C291" t="str" cm="1">
        <f t="array" ref="C291">_xlfn.XLOOKUP(OrderDetails[[#This Row],[productID]],Products[[#All],[productID]],Products[[#All],[productName]],,0)</f>
        <v>Ikura</v>
      </c>
      <c r="D291" s="2">
        <v>24.8</v>
      </c>
      <c r="E291">
        <v>30</v>
      </c>
      <c r="F291" s="3">
        <v>0.2</v>
      </c>
      <c r="G291" s="2">
        <f t="shared" si="4"/>
        <v>595.20000000000005</v>
      </c>
      <c r="H291" t="str">
        <f>_xlfn.XLOOKUP(OrderDetails[[#This Row],[productID]],Products[productID],Products[Category Name],,0)</f>
        <v>Seafood</v>
      </c>
    </row>
    <row r="292" spans="1:8" x14ac:dyDescent="0.25">
      <c r="A292">
        <v>10357</v>
      </c>
      <c r="B292">
        <v>26</v>
      </c>
      <c r="C292" t="str" cm="1">
        <f t="array" ref="C292">_xlfn.XLOOKUP(OrderDetails[[#This Row],[productID]],Products[[#All],[productID]],Products[[#All],[productName]],,0)</f>
        <v>Gumbär Gummibärchen</v>
      </c>
      <c r="D292" s="2">
        <v>24.9</v>
      </c>
      <c r="E292">
        <v>16</v>
      </c>
      <c r="F292" s="3">
        <v>0</v>
      </c>
      <c r="G292" s="2">
        <f t="shared" si="4"/>
        <v>398.4</v>
      </c>
      <c r="H292" t="str">
        <f>_xlfn.XLOOKUP(OrderDetails[[#This Row],[productID]],Products[productID],Products[Category Name],,0)</f>
        <v>Confections</v>
      </c>
    </row>
    <row r="293" spans="1:8" x14ac:dyDescent="0.25">
      <c r="A293">
        <v>10357</v>
      </c>
      <c r="B293">
        <v>60</v>
      </c>
      <c r="C293" t="str" cm="1">
        <f t="array" ref="C293">_xlfn.XLOOKUP(OrderDetails[[#This Row],[productID]],Products[[#All],[productID]],Products[[#All],[productName]],,0)</f>
        <v>Camembert Pierrot</v>
      </c>
      <c r="D293" s="2">
        <v>27.2</v>
      </c>
      <c r="E293">
        <v>8</v>
      </c>
      <c r="F293" s="3">
        <v>0.2</v>
      </c>
      <c r="G293" s="2">
        <f t="shared" si="4"/>
        <v>174.08</v>
      </c>
      <c r="H293" t="str">
        <f>_xlfn.XLOOKUP(OrderDetails[[#This Row],[productID]],Products[productID],Products[Category Name],,0)</f>
        <v>Dairy Products</v>
      </c>
    </row>
    <row r="294" spans="1:8" x14ac:dyDescent="0.25">
      <c r="A294">
        <v>10358</v>
      </c>
      <c r="B294">
        <v>24</v>
      </c>
      <c r="C294" t="str" cm="1">
        <f t="array" ref="C294">_xlfn.XLOOKUP(OrderDetails[[#This Row],[productID]],Products[[#All],[productID]],Products[[#All],[productName]],,0)</f>
        <v>Guarana Fantastica</v>
      </c>
      <c r="D294" s="2">
        <v>3.6</v>
      </c>
      <c r="E294">
        <v>10</v>
      </c>
      <c r="F294" s="3">
        <v>0.05</v>
      </c>
      <c r="G294" s="2">
        <f t="shared" si="4"/>
        <v>34.199999999999996</v>
      </c>
      <c r="H294" t="str">
        <f>_xlfn.XLOOKUP(OrderDetails[[#This Row],[productID]],Products[productID],Products[Category Name],,0)</f>
        <v>Beverages</v>
      </c>
    </row>
    <row r="295" spans="1:8" x14ac:dyDescent="0.25">
      <c r="A295">
        <v>10358</v>
      </c>
      <c r="B295">
        <v>34</v>
      </c>
      <c r="C295" t="str" cm="1">
        <f t="array" ref="C295">_xlfn.XLOOKUP(OrderDetails[[#This Row],[productID]],Products[[#All],[productID]],Products[[#All],[productName]],,0)</f>
        <v>Sasquatch Ale</v>
      </c>
      <c r="D295" s="2">
        <v>11.2</v>
      </c>
      <c r="E295">
        <v>10</v>
      </c>
      <c r="F295" s="3">
        <v>0.05</v>
      </c>
      <c r="G295" s="2">
        <f t="shared" si="4"/>
        <v>106.39999999999999</v>
      </c>
      <c r="H295" t="str">
        <f>_xlfn.XLOOKUP(OrderDetails[[#This Row],[productID]],Products[productID],Products[Category Name],,0)</f>
        <v>Beverages</v>
      </c>
    </row>
    <row r="296" spans="1:8" x14ac:dyDescent="0.25">
      <c r="A296">
        <v>10358</v>
      </c>
      <c r="B296">
        <v>36</v>
      </c>
      <c r="C296" t="str" cm="1">
        <f t="array" ref="C296">_xlfn.XLOOKUP(OrderDetails[[#This Row],[productID]],Products[[#All],[productID]],Products[[#All],[productName]],,0)</f>
        <v>Inlagd Sill</v>
      </c>
      <c r="D296" s="2">
        <v>15.2</v>
      </c>
      <c r="E296">
        <v>20</v>
      </c>
      <c r="F296" s="3">
        <v>0.05</v>
      </c>
      <c r="G296" s="2">
        <f t="shared" si="4"/>
        <v>288.8</v>
      </c>
      <c r="H296" t="str">
        <f>_xlfn.XLOOKUP(OrderDetails[[#This Row],[productID]],Products[productID],Products[Category Name],,0)</f>
        <v>Seafood</v>
      </c>
    </row>
    <row r="297" spans="1:8" x14ac:dyDescent="0.25">
      <c r="A297">
        <v>10359</v>
      </c>
      <c r="B297">
        <v>16</v>
      </c>
      <c r="C297" t="str" cm="1">
        <f t="array" ref="C297">_xlfn.XLOOKUP(OrderDetails[[#This Row],[productID]],Products[[#All],[productID]],Products[[#All],[productName]],,0)</f>
        <v>Pavlova</v>
      </c>
      <c r="D297" s="2">
        <v>13.9</v>
      </c>
      <c r="E297">
        <v>56</v>
      </c>
      <c r="F297" s="3">
        <v>0.05</v>
      </c>
      <c r="G297" s="2">
        <f t="shared" si="4"/>
        <v>739.4799999999999</v>
      </c>
      <c r="H297" t="str">
        <f>_xlfn.XLOOKUP(OrderDetails[[#This Row],[productID]],Products[productID],Products[Category Name],,0)</f>
        <v>Confections</v>
      </c>
    </row>
    <row r="298" spans="1:8" x14ac:dyDescent="0.25">
      <c r="A298">
        <v>10359</v>
      </c>
      <c r="B298">
        <v>31</v>
      </c>
      <c r="C298" t="str" cm="1">
        <f t="array" ref="C298">_xlfn.XLOOKUP(OrderDetails[[#This Row],[productID]],Products[[#All],[productID]],Products[[#All],[productName]],,0)</f>
        <v>Gorgonzola Telino</v>
      </c>
      <c r="D298" s="2">
        <v>10</v>
      </c>
      <c r="E298">
        <v>70</v>
      </c>
      <c r="F298" s="3">
        <v>0.05</v>
      </c>
      <c r="G298" s="2">
        <f t="shared" si="4"/>
        <v>665</v>
      </c>
      <c r="H298" t="str">
        <f>_xlfn.XLOOKUP(OrderDetails[[#This Row],[productID]],Products[productID],Products[Category Name],,0)</f>
        <v>Dairy Products</v>
      </c>
    </row>
    <row r="299" spans="1:8" x14ac:dyDescent="0.25">
      <c r="A299">
        <v>10359</v>
      </c>
      <c r="B299">
        <v>60</v>
      </c>
      <c r="C299" t="str" cm="1">
        <f t="array" ref="C299">_xlfn.XLOOKUP(OrderDetails[[#This Row],[productID]],Products[[#All],[productID]],Products[[#All],[productName]],,0)</f>
        <v>Camembert Pierrot</v>
      </c>
      <c r="D299" s="2">
        <v>27.2</v>
      </c>
      <c r="E299">
        <v>80</v>
      </c>
      <c r="F299" s="3">
        <v>0.05</v>
      </c>
      <c r="G299" s="2">
        <f t="shared" si="4"/>
        <v>2067.1999999999998</v>
      </c>
      <c r="H299" t="str">
        <f>_xlfn.XLOOKUP(OrderDetails[[#This Row],[productID]],Products[productID],Products[Category Name],,0)</f>
        <v>Dairy Products</v>
      </c>
    </row>
    <row r="300" spans="1:8" x14ac:dyDescent="0.25">
      <c r="A300">
        <v>10360</v>
      </c>
      <c r="B300">
        <v>28</v>
      </c>
      <c r="C300" t="str" cm="1">
        <f t="array" ref="C300">_xlfn.XLOOKUP(OrderDetails[[#This Row],[productID]],Products[[#All],[productID]],Products[[#All],[productName]],,0)</f>
        <v>Rössle Sauerkraut</v>
      </c>
      <c r="D300" s="2">
        <v>36.4</v>
      </c>
      <c r="E300">
        <v>30</v>
      </c>
      <c r="F300" s="3">
        <v>0</v>
      </c>
      <c r="G300" s="2">
        <f t="shared" si="4"/>
        <v>1092</v>
      </c>
      <c r="H300" t="str">
        <f>_xlfn.XLOOKUP(OrderDetails[[#This Row],[productID]],Products[productID],Products[Category Name],,0)</f>
        <v>Produce</v>
      </c>
    </row>
    <row r="301" spans="1:8" x14ac:dyDescent="0.25">
      <c r="A301">
        <v>10360</v>
      </c>
      <c r="B301">
        <v>29</v>
      </c>
      <c r="C301" t="str" cm="1">
        <f t="array" ref="C301">_xlfn.XLOOKUP(OrderDetails[[#This Row],[productID]],Products[[#All],[productID]],Products[[#All],[productName]],,0)</f>
        <v>Thüringer Rostbratwurst</v>
      </c>
      <c r="D301" s="2">
        <v>99</v>
      </c>
      <c r="E301">
        <v>35</v>
      </c>
      <c r="F301" s="3">
        <v>0</v>
      </c>
      <c r="G301" s="2">
        <f t="shared" si="4"/>
        <v>3465</v>
      </c>
      <c r="H301" t="str">
        <f>_xlfn.XLOOKUP(OrderDetails[[#This Row],[productID]],Products[productID],Products[Category Name],,0)</f>
        <v>Meat &amp; Poultry</v>
      </c>
    </row>
    <row r="302" spans="1:8" x14ac:dyDescent="0.25">
      <c r="A302">
        <v>10360</v>
      </c>
      <c r="B302">
        <v>38</v>
      </c>
      <c r="C302" t="str" cm="1">
        <f t="array" ref="C302">_xlfn.XLOOKUP(OrderDetails[[#This Row],[productID]],Products[[#All],[productID]],Products[[#All],[productName]],,0)</f>
        <v>Côte de Blaye</v>
      </c>
      <c r="D302" s="2">
        <v>210.8</v>
      </c>
      <c r="E302">
        <v>10</v>
      </c>
      <c r="F302" s="3">
        <v>0</v>
      </c>
      <c r="G302" s="2">
        <f t="shared" si="4"/>
        <v>2108</v>
      </c>
      <c r="H302" t="str">
        <f>_xlfn.XLOOKUP(OrderDetails[[#This Row],[productID]],Products[productID],Products[Category Name],,0)</f>
        <v>Beverages</v>
      </c>
    </row>
    <row r="303" spans="1:8" x14ac:dyDescent="0.25">
      <c r="A303">
        <v>10360</v>
      </c>
      <c r="B303">
        <v>49</v>
      </c>
      <c r="C303" t="str" cm="1">
        <f t="array" ref="C303">_xlfn.XLOOKUP(OrderDetails[[#This Row],[productID]],Products[[#All],[productID]],Products[[#All],[productName]],,0)</f>
        <v>Maxilaku</v>
      </c>
      <c r="D303" s="2">
        <v>16</v>
      </c>
      <c r="E303">
        <v>35</v>
      </c>
      <c r="F303" s="3">
        <v>0</v>
      </c>
      <c r="G303" s="2">
        <f t="shared" si="4"/>
        <v>560</v>
      </c>
      <c r="H303" t="str">
        <f>_xlfn.XLOOKUP(OrderDetails[[#This Row],[productID]],Products[productID],Products[Category Name],,0)</f>
        <v>Confections</v>
      </c>
    </row>
    <row r="304" spans="1:8" x14ac:dyDescent="0.25">
      <c r="A304">
        <v>10360</v>
      </c>
      <c r="B304">
        <v>54</v>
      </c>
      <c r="C304" t="str" cm="1">
        <f t="array" ref="C304">_xlfn.XLOOKUP(OrderDetails[[#This Row],[productID]],Products[[#All],[productID]],Products[[#All],[productName]],,0)</f>
        <v>Tourtière</v>
      </c>
      <c r="D304" s="2">
        <v>5.9</v>
      </c>
      <c r="E304">
        <v>28</v>
      </c>
      <c r="F304" s="3">
        <v>0</v>
      </c>
      <c r="G304" s="2">
        <f t="shared" si="4"/>
        <v>165.20000000000002</v>
      </c>
      <c r="H304" t="str">
        <f>_xlfn.XLOOKUP(OrderDetails[[#This Row],[productID]],Products[productID],Products[Category Name],,0)</f>
        <v>Meat &amp; Poultry</v>
      </c>
    </row>
    <row r="305" spans="1:8" x14ac:dyDescent="0.25">
      <c r="A305">
        <v>10361</v>
      </c>
      <c r="B305">
        <v>39</v>
      </c>
      <c r="C305" t="str" cm="1">
        <f t="array" ref="C305">_xlfn.XLOOKUP(OrderDetails[[#This Row],[productID]],Products[[#All],[productID]],Products[[#All],[productName]],,0)</f>
        <v>Chartreuse verte</v>
      </c>
      <c r="D305" s="2">
        <v>14.4</v>
      </c>
      <c r="E305">
        <v>54</v>
      </c>
      <c r="F305" s="3">
        <v>0.1</v>
      </c>
      <c r="G305" s="2">
        <f t="shared" si="4"/>
        <v>699.84</v>
      </c>
      <c r="H305" t="str">
        <f>_xlfn.XLOOKUP(OrderDetails[[#This Row],[productID]],Products[productID],Products[Category Name],,0)</f>
        <v>Beverages</v>
      </c>
    </row>
    <row r="306" spans="1:8" x14ac:dyDescent="0.25">
      <c r="A306">
        <v>10361</v>
      </c>
      <c r="B306">
        <v>60</v>
      </c>
      <c r="C306" t="str" cm="1">
        <f t="array" ref="C306">_xlfn.XLOOKUP(OrderDetails[[#This Row],[productID]],Products[[#All],[productID]],Products[[#All],[productName]],,0)</f>
        <v>Camembert Pierrot</v>
      </c>
      <c r="D306" s="2">
        <v>27.2</v>
      </c>
      <c r="E306">
        <v>55</v>
      </c>
      <c r="F306" s="3">
        <v>0.1</v>
      </c>
      <c r="G306" s="2">
        <f t="shared" si="4"/>
        <v>1346.4</v>
      </c>
      <c r="H306" t="str">
        <f>_xlfn.XLOOKUP(OrderDetails[[#This Row],[productID]],Products[productID],Products[Category Name],,0)</f>
        <v>Dairy Products</v>
      </c>
    </row>
    <row r="307" spans="1:8" x14ac:dyDescent="0.25">
      <c r="A307">
        <v>10362</v>
      </c>
      <c r="B307">
        <v>25</v>
      </c>
      <c r="C307" t="str" cm="1">
        <f t="array" ref="C307">_xlfn.XLOOKUP(OrderDetails[[#This Row],[productID]],Products[[#All],[productID]],Products[[#All],[productName]],,0)</f>
        <v>NuNuCa Nuß-Nougat-Creme</v>
      </c>
      <c r="D307" s="2">
        <v>11.2</v>
      </c>
      <c r="E307">
        <v>50</v>
      </c>
      <c r="F307" s="3">
        <v>0</v>
      </c>
      <c r="G307" s="2">
        <f t="shared" si="4"/>
        <v>560</v>
      </c>
      <c r="H307" t="str">
        <f>_xlfn.XLOOKUP(OrderDetails[[#This Row],[productID]],Products[productID],Products[Category Name],,0)</f>
        <v>Confections</v>
      </c>
    </row>
    <row r="308" spans="1:8" x14ac:dyDescent="0.25">
      <c r="A308">
        <v>10362</v>
      </c>
      <c r="B308">
        <v>51</v>
      </c>
      <c r="C308" t="str" cm="1">
        <f t="array" ref="C308">_xlfn.XLOOKUP(OrderDetails[[#This Row],[productID]],Products[[#All],[productID]],Products[[#All],[productName]],,0)</f>
        <v>Manjimup Dried Apples</v>
      </c>
      <c r="D308" s="2">
        <v>42.4</v>
      </c>
      <c r="E308">
        <v>20</v>
      </c>
      <c r="F308" s="3">
        <v>0</v>
      </c>
      <c r="G308" s="2">
        <f t="shared" si="4"/>
        <v>848</v>
      </c>
      <c r="H308" t="str">
        <f>_xlfn.XLOOKUP(OrderDetails[[#This Row],[productID]],Products[productID],Products[Category Name],,0)</f>
        <v>Produce</v>
      </c>
    </row>
    <row r="309" spans="1:8" x14ac:dyDescent="0.25">
      <c r="A309">
        <v>10362</v>
      </c>
      <c r="B309">
        <v>54</v>
      </c>
      <c r="C309" t="str" cm="1">
        <f t="array" ref="C309">_xlfn.XLOOKUP(OrderDetails[[#This Row],[productID]],Products[[#All],[productID]],Products[[#All],[productName]],,0)</f>
        <v>Tourtière</v>
      </c>
      <c r="D309" s="2">
        <v>5.9</v>
      </c>
      <c r="E309">
        <v>24</v>
      </c>
      <c r="F309" s="3">
        <v>0</v>
      </c>
      <c r="G309" s="2">
        <f t="shared" si="4"/>
        <v>141.60000000000002</v>
      </c>
      <c r="H309" t="str">
        <f>_xlfn.XLOOKUP(OrderDetails[[#This Row],[productID]],Products[productID],Products[Category Name],,0)</f>
        <v>Meat &amp; Poultry</v>
      </c>
    </row>
    <row r="310" spans="1:8" x14ac:dyDescent="0.25">
      <c r="A310">
        <v>10363</v>
      </c>
      <c r="B310">
        <v>31</v>
      </c>
      <c r="C310" t="str" cm="1">
        <f t="array" ref="C310">_xlfn.XLOOKUP(OrderDetails[[#This Row],[productID]],Products[[#All],[productID]],Products[[#All],[productName]],,0)</f>
        <v>Gorgonzola Telino</v>
      </c>
      <c r="D310" s="2">
        <v>10</v>
      </c>
      <c r="E310">
        <v>20</v>
      </c>
      <c r="F310" s="3">
        <v>0</v>
      </c>
      <c r="G310" s="2">
        <f t="shared" si="4"/>
        <v>200</v>
      </c>
      <c r="H310" t="str">
        <f>_xlfn.XLOOKUP(OrderDetails[[#This Row],[productID]],Products[productID],Products[Category Name],,0)</f>
        <v>Dairy Products</v>
      </c>
    </row>
    <row r="311" spans="1:8" x14ac:dyDescent="0.25">
      <c r="A311">
        <v>10363</v>
      </c>
      <c r="B311">
        <v>75</v>
      </c>
      <c r="C311" t="str" cm="1">
        <f t="array" ref="C311">_xlfn.XLOOKUP(OrderDetails[[#This Row],[productID]],Products[[#All],[productID]],Products[[#All],[productName]],,0)</f>
        <v>Rhönbräu Klosterbier</v>
      </c>
      <c r="D311" s="2">
        <v>6.2</v>
      </c>
      <c r="E311">
        <v>12</v>
      </c>
      <c r="F311" s="3">
        <v>0</v>
      </c>
      <c r="G311" s="2">
        <f t="shared" si="4"/>
        <v>74.400000000000006</v>
      </c>
      <c r="H311" t="str">
        <f>_xlfn.XLOOKUP(OrderDetails[[#This Row],[productID]],Products[productID],Products[Category Name],,0)</f>
        <v>Beverages</v>
      </c>
    </row>
    <row r="312" spans="1:8" x14ac:dyDescent="0.25">
      <c r="A312">
        <v>10363</v>
      </c>
      <c r="B312">
        <v>76</v>
      </c>
      <c r="C312" t="str" cm="1">
        <f t="array" ref="C312">_xlfn.XLOOKUP(OrderDetails[[#This Row],[productID]],Products[[#All],[productID]],Products[[#All],[productName]],,0)</f>
        <v>Lakkaliköri</v>
      </c>
      <c r="D312" s="2">
        <v>14.4</v>
      </c>
      <c r="E312">
        <v>12</v>
      </c>
      <c r="F312" s="3">
        <v>0</v>
      </c>
      <c r="G312" s="2">
        <f t="shared" si="4"/>
        <v>172.8</v>
      </c>
      <c r="H312" t="str">
        <f>_xlfn.XLOOKUP(OrderDetails[[#This Row],[productID]],Products[productID],Products[Category Name],,0)</f>
        <v>Beverages</v>
      </c>
    </row>
    <row r="313" spans="1:8" x14ac:dyDescent="0.25">
      <c r="A313">
        <v>10364</v>
      </c>
      <c r="B313">
        <v>69</v>
      </c>
      <c r="C313" t="str" cm="1">
        <f t="array" ref="C313">_xlfn.XLOOKUP(OrderDetails[[#This Row],[productID]],Products[[#All],[productID]],Products[[#All],[productName]],,0)</f>
        <v>Gudbrandsdalsost</v>
      </c>
      <c r="D313" s="2">
        <v>28.8</v>
      </c>
      <c r="E313">
        <v>30</v>
      </c>
      <c r="F313" s="3">
        <v>0</v>
      </c>
      <c r="G313" s="2">
        <f t="shared" si="4"/>
        <v>864</v>
      </c>
      <c r="H313" t="str">
        <f>_xlfn.XLOOKUP(OrderDetails[[#This Row],[productID]],Products[productID],Products[Category Name],,0)</f>
        <v>Dairy Products</v>
      </c>
    </row>
    <row r="314" spans="1:8" x14ac:dyDescent="0.25">
      <c r="A314">
        <v>10364</v>
      </c>
      <c r="B314">
        <v>71</v>
      </c>
      <c r="C314" t="str" cm="1">
        <f t="array" ref="C314">_xlfn.XLOOKUP(OrderDetails[[#This Row],[productID]],Products[[#All],[productID]],Products[[#All],[productName]],,0)</f>
        <v>Flotemysost</v>
      </c>
      <c r="D314" s="2">
        <v>17.2</v>
      </c>
      <c r="E314">
        <v>5</v>
      </c>
      <c r="F314" s="3">
        <v>0</v>
      </c>
      <c r="G314" s="2">
        <f t="shared" si="4"/>
        <v>86</v>
      </c>
      <c r="H314" t="str">
        <f>_xlfn.XLOOKUP(OrderDetails[[#This Row],[productID]],Products[productID],Products[Category Name],,0)</f>
        <v>Dairy Products</v>
      </c>
    </row>
    <row r="315" spans="1:8" x14ac:dyDescent="0.25">
      <c r="A315">
        <v>10365</v>
      </c>
      <c r="B315">
        <v>11</v>
      </c>
      <c r="C315" t="str" cm="1">
        <f t="array" ref="C315">_xlfn.XLOOKUP(OrderDetails[[#This Row],[productID]],Products[[#All],[productID]],Products[[#All],[productName]],,0)</f>
        <v>Queso Cabrales</v>
      </c>
      <c r="D315" s="2">
        <v>16.8</v>
      </c>
      <c r="E315">
        <v>24</v>
      </c>
      <c r="F315" s="3">
        <v>0</v>
      </c>
      <c r="G315" s="2">
        <f t="shared" si="4"/>
        <v>403.20000000000005</v>
      </c>
      <c r="H315" t="str">
        <f>_xlfn.XLOOKUP(OrderDetails[[#This Row],[productID]],Products[productID],Products[Category Name],,0)</f>
        <v>Dairy Products</v>
      </c>
    </row>
    <row r="316" spans="1:8" x14ac:dyDescent="0.25">
      <c r="A316">
        <v>10366</v>
      </c>
      <c r="B316">
        <v>65</v>
      </c>
      <c r="C316" t="str" cm="1">
        <f t="array" ref="C316">_xlfn.XLOOKUP(OrderDetails[[#This Row],[productID]],Products[[#All],[productID]],Products[[#All],[productName]],,0)</f>
        <v>Louisiana Fiery Hot Pepper Sauce</v>
      </c>
      <c r="D316" s="2">
        <v>16.8</v>
      </c>
      <c r="E316">
        <v>5</v>
      </c>
      <c r="F316" s="3">
        <v>0</v>
      </c>
      <c r="G316" s="2">
        <f t="shared" si="4"/>
        <v>84</v>
      </c>
      <c r="H316" t="str">
        <f>_xlfn.XLOOKUP(OrderDetails[[#This Row],[productID]],Products[productID],Products[Category Name],,0)</f>
        <v>Condiments</v>
      </c>
    </row>
    <row r="317" spans="1:8" x14ac:dyDescent="0.25">
      <c r="A317">
        <v>10366</v>
      </c>
      <c r="B317">
        <v>77</v>
      </c>
      <c r="C317" t="str" cm="1">
        <f t="array" ref="C317">_xlfn.XLOOKUP(OrderDetails[[#This Row],[productID]],Products[[#All],[productID]],Products[[#All],[productName]],,0)</f>
        <v>Original Frankfurter Grüne Soße</v>
      </c>
      <c r="D317" s="2">
        <v>10.4</v>
      </c>
      <c r="E317">
        <v>5</v>
      </c>
      <c r="F317" s="3">
        <v>0</v>
      </c>
      <c r="G317" s="2">
        <f t="shared" si="4"/>
        <v>52</v>
      </c>
      <c r="H317" t="str">
        <f>_xlfn.XLOOKUP(OrderDetails[[#This Row],[productID]],Products[productID],Products[Category Name],,0)</f>
        <v>Condiments</v>
      </c>
    </row>
    <row r="318" spans="1:8" x14ac:dyDescent="0.25">
      <c r="A318">
        <v>10367</v>
      </c>
      <c r="B318">
        <v>34</v>
      </c>
      <c r="C318" t="str" cm="1">
        <f t="array" ref="C318">_xlfn.XLOOKUP(OrderDetails[[#This Row],[productID]],Products[[#All],[productID]],Products[[#All],[productName]],,0)</f>
        <v>Sasquatch Ale</v>
      </c>
      <c r="D318" s="2">
        <v>11.2</v>
      </c>
      <c r="E318">
        <v>36</v>
      </c>
      <c r="F318" s="3">
        <v>0</v>
      </c>
      <c r="G318" s="2">
        <f t="shared" si="4"/>
        <v>403.2</v>
      </c>
      <c r="H318" t="str">
        <f>_xlfn.XLOOKUP(OrderDetails[[#This Row],[productID]],Products[productID],Products[Category Name],,0)</f>
        <v>Beverages</v>
      </c>
    </row>
    <row r="319" spans="1:8" x14ac:dyDescent="0.25">
      <c r="A319">
        <v>10367</v>
      </c>
      <c r="B319">
        <v>54</v>
      </c>
      <c r="C319" t="str" cm="1">
        <f t="array" ref="C319">_xlfn.XLOOKUP(OrderDetails[[#This Row],[productID]],Products[[#All],[productID]],Products[[#All],[productName]],,0)</f>
        <v>Tourtière</v>
      </c>
      <c r="D319" s="2">
        <v>5.9</v>
      </c>
      <c r="E319">
        <v>18</v>
      </c>
      <c r="F319" s="3">
        <v>0</v>
      </c>
      <c r="G319" s="2">
        <f t="shared" si="4"/>
        <v>106.2</v>
      </c>
      <c r="H319" t="str">
        <f>_xlfn.XLOOKUP(OrderDetails[[#This Row],[productID]],Products[productID],Products[Category Name],,0)</f>
        <v>Meat &amp; Poultry</v>
      </c>
    </row>
    <row r="320" spans="1:8" x14ac:dyDescent="0.25">
      <c r="A320">
        <v>10367</v>
      </c>
      <c r="B320">
        <v>65</v>
      </c>
      <c r="C320" t="str" cm="1">
        <f t="array" ref="C320">_xlfn.XLOOKUP(OrderDetails[[#This Row],[productID]],Products[[#All],[productID]],Products[[#All],[productName]],,0)</f>
        <v>Louisiana Fiery Hot Pepper Sauce</v>
      </c>
      <c r="D320" s="2">
        <v>16.8</v>
      </c>
      <c r="E320">
        <v>15</v>
      </c>
      <c r="F320" s="3">
        <v>0</v>
      </c>
      <c r="G320" s="2">
        <f t="shared" si="4"/>
        <v>252</v>
      </c>
      <c r="H320" t="str">
        <f>_xlfn.XLOOKUP(OrderDetails[[#This Row],[productID]],Products[productID],Products[Category Name],,0)</f>
        <v>Condiments</v>
      </c>
    </row>
    <row r="321" spans="1:8" x14ac:dyDescent="0.25">
      <c r="A321">
        <v>10367</v>
      </c>
      <c r="B321">
        <v>77</v>
      </c>
      <c r="C321" t="str" cm="1">
        <f t="array" ref="C321">_xlfn.XLOOKUP(OrderDetails[[#This Row],[productID]],Products[[#All],[productID]],Products[[#All],[productName]],,0)</f>
        <v>Original Frankfurter Grüne Soße</v>
      </c>
      <c r="D321" s="2">
        <v>10.4</v>
      </c>
      <c r="E321">
        <v>7</v>
      </c>
      <c r="F321" s="3">
        <v>0</v>
      </c>
      <c r="G321" s="2">
        <f t="shared" si="4"/>
        <v>72.8</v>
      </c>
      <c r="H321" t="str">
        <f>_xlfn.XLOOKUP(OrderDetails[[#This Row],[productID]],Products[productID],Products[Category Name],,0)</f>
        <v>Condiments</v>
      </c>
    </row>
    <row r="322" spans="1:8" x14ac:dyDescent="0.25">
      <c r="A322">
        <v>10368</v>
      </c>
      <c r="B322">
        <v>21</v>
      </c>
      <c r="C322" t="str" cm="1">
        <f t="array" ref="C322">_xlfn.XLOOKUP(OrderDetails[[#This Row],[productID]],Products[[#All],[productID]],Products[[#All],[productName]],,0)</f>
        <v>Sir Rodney's Scones</v>
      </c>
      <c r="D322" s="2">
        <v>8</v>
      </c>
      <c r="E322">
        <v>5</v>
      </c>
      <c r="F322" s="3">
        <v>0.1</v>
      </c>
      <c r="G322" s="2">
        <f t="shared" si="4"/>
        <v>36</v>
      </c>
      <c r="H322" t="str">
        <f>_xlfn.XLOOKUP(OrderDetails[[#This Row],[productID]],Products[productID],Products[Category Name],,0)</f>
        <v>Confections</v>
      </c>
    </row>
    <row r="323" spans="1:8" x14ac:dyDescent="0.25">
      <c r="A323">
        <v>10368</v>
      </c>
      <c r="B323">
        <v>28</v>
      </c>
      <c r="C323" t="str" cm="1">
        <f t="array" ref="C323">_xlfn.XLOOKUP(OrderDetails[[#This Row],[productID]],Products[[#All],[productID]],Products[[#All],[productName]],,0)</f>
        <v>Rössle Sauerkraut</v>
      </c>
      <c r="D323" s="2">
        <v>36.4</v>
      </c>
      <c r="E323">
        <v>13</v>
      </c>
      <c r="F323" s="3">
        <v>0.1</v>
      </c>
      <c r="G323" s="2">
        <f t="shared" ref="G323:G386" si="5">D323*E323*(1-F323)</f>
        <v>425.88</v>
      </c>
      <c r="H323" t="str">
        <f>_xlfn.XLOOKUP(OrderDetails[[#This Row],[productID]],Products[productID],Products[Category Name],,0)</f>
        <v>Produce</v>
      </c>
    </row>
    <row r="324" spans="1:8" x14ac:dyDescent="0.25">
      <c r="A324">
        <v>10368</v>
      </c>
      <c r="B324">
        <v>57</v>
      </c>
      <c r="C324" t="str" cm="1">
        <f t="array" ref="C324">_xlfn.XLOOKUP(OrderDetails[[#This Row],[productID]],Products[[#All],[productID]],Products[[#All],[productName]],,0)</f>
        <v>Ravioli Angelo</v>
      </c>
      <c r="D324" s="2">
        <v>15.6</v>
      </c>
      <c r="E324">
        <v>25</v>
      </c>
      <c r="F324" s="3">
        <v>0</v>
      </c>
      <c r="G324" s="2">
        <f t="shared" si="5"/>
        <v>390</v>
      </c>
      <c r="H324" t="str">
        <f>_xlfn.XLOOKUP(OrderDetails[[#This Row],[productID]],Products[productID],Products[Category Name],,0)</f>
        <v>Grains &amp; Cereals</v>
      </c>
    </row>
    <row r="325" spans="1:8" x14ac:dyDescent="0.25">
      <c r="A325">
        <v>10368</v>
      </c>
      <c r="B325">
        <v>64</v>
      </c>
      <c r="C325" t="str" cm="1">
        <f t="array" ref="C325">_xlfn.XLOOKUP(OrderDetails[[#This Row],[productID]],Products[[#All],[productID]],Products[[#All],[productName]],,0)</f>
        <v>Wimmers gute Semmelknödel</v>
      </c>
      <c r="D325" s="2">
        <v>26.6</v>
      </c>
      <c r="E325">
        <v>35</v>
      </c>
      <c r="F325" s="3">
        <v>0.1</v>
      </c>
      <c r="G325" s="2">
        <f t="shared" si="5"/>
        <v>837.9</v>
      </c>
      <c r="H325" t="str">
        <f>_xlfn.XLOOKUP(OrderDetails[[#This Row],[productID]],Products[productID],Products[Category Name],,0)</f>
        <v>Grains &amp; Cereals</v>
      </c>
    </row>
    <row r="326" spans="1:8" x14ac:dyDescent="0.25">
      <c r="A326">
        <v>10369</v>
      </c>
      <c r="B326">
        <v>29</v>
      </c>
      <c r="C326" t="str" cm="1">
        <f t="array" ref="C326">_xlfn.XLOOKUP(OrderDetails[[#This Row],[productID]],Products[[#All],[productID]],Products[[#All],[productName]],,0)</f>
        <v>Thüringer Rostbratwurst</v>
      </c>
      <c r="D326" s="2">
        <v>99</v>
      </c>
      <c r="E326">
        <v>20</v>
      </c>
      <c r="F326" s="3">
        <v>0</v>
      </c>
      <c r="G326" s="2">
        <f t="shared" si="5"/>
        <v>1980</v>
      </c>
      <c r="H326" t="str">
        <f>_xlfn.XLOOKUP(OrderDetails[[#This Row],[productID]],Products[productID],Products[Category Name],,0)</f>
        <v>Meat &amp; Poultry</v>
      </c>
    </row>
    <row r="327" spans="1:8" x14ac:dyDescent="0.25">
      <c r="A327">
        <v>10369</v>
      </c>
      <c r="B327">
        <v>56</v>
      </c>
      <c r="C327" t="str" cm="1">
        <f t="array" ref="C327">_xlfn.XLOOKUP(OrderDetails[[#This Row],[productID]],Products[[#All],[productID]],Products[[#All],[productName]],,0)</f>
        <v>Gnocchi di nonna Alice</v>
      </c>
      <c r="D327" s="2">
        <v>30.4</v>
      </c>
      <c r="E327">
        <v>18</v>
      </c>
      <c r="F327" s="3">
        <v>0.25</v>
      </c>
      <c r="G327" s="2">
        <f t="shared" si="5"/>
        <v>410.4</v>
      </c>
      <c r="H327" t="str">
        <f>_xlfn.XLOOKUP(OrderDetails[[#This Row],[productID]],Products[productID],Products[Category Name],,0)</f>
        <v>Grains &amp; Cereals</v>
      </c>
    </row>
    <row r="328" spans="1:8" x14ac:dyDescent="0.25">
      <c r="A328">
        <v>10370</v>
      </c>
      <c r="B328">
        <v>1</v>
      </c>
      <c r="C328" t="str" cm="1">
        <f t="array" ref="C328">_xlfn.XLOOKUP(OrderDetails[[#This Row],[productID]],Products[[#All],[productID]],Products[[#All],[productName]],,0)</f>
        <v>Chai</v>
      </c>
      <c r="D328" s="2">
        <v>14.4</v>
      </c>
      <c r="E328">
        <v>15</v>
      </c>
      <c r="F328" s="3">
        <v>0.15</v>
      </c>
      <c r="G328" s="2">
        <f t="shared" si="5"/>
        <v>183.6</v>
      </c>
      <c r="H328" t="str">
        <f>_xlfn.XLOOKUP(OrderDetails[[#This Row],[productID]],Products[productID],Products[Category Name],,0)</f>
        <v>Beverages</v>
      </c>
    </row>
    <row r="329" spans="1:8" x14ac:dyDescent="0.25">
      <c r="A329">
        <v>10370</v>
      </c>
      <c r="B329">
        <v>64</v>
      </c>
      <c r="C329" t="str" cm="1">
        <f t="array" ref="C329">_xlfn.XLOOKUP(OrderDetails[[#This Row],[productID]],Products[[#All],[productID]],Products[[#All],[productName]],,0)</f>
        <v>Wimmers gute Semmelknödel</v>
      </c>
      <c r="D329" s="2">
        <v>26.6</v>
      </c>
      <c r="E329">
        <v>30</v>
      </c>
      <c r="F329" s="3">
        <v>0</v>
      </c>
      <c r="G329" s="2">
        <f t="shared" si="5"/>
        <v>798</v>
      </c>
      <c r="H329" t="str">
        <f>_xlfn.XLOOKUP(OrderDetails[[#This Row],[productID]],Products[productID],Products[Category Name],,0)</f>
        <v>Grains &amp; Cereals</v>
      </c>
    </row>
    <row r="330" spans="1:8" x14ac:dyDescent="0.25">
      <c r="A330">
        <v>10370</v>
      </c>
      <c r="B330">
        <v>74</v>
      </c>
      <c r="C330" t="str" cm="1">
        <f t="array" ref="C330">_xlfn.XLOOKUP(OrderDetails[[#This Row],[productID]],Products[[#All],[productID]],Products[[#All],[productName]],,0)</f>
        <v>Longlife Tofu</v>
      </c>
      <c r="D330" s="2">
        <v>8</v>
      </c>
      <c r="E330">
        <v>20</v>
      </c>
      <c r="F330" s="3">
        <v>0.15</v>
      </c>
      <c r="G330" s="2">
        <f t="shared" si="5"/>
        <v>136</v>
      </c>
      <c r="H330" t="str">
        <f>_xlfn.XLOOKUP(OrderDetails[[#This Row],[productID]],Products[productID],Products[Category Name],,0)</f>
        <v>Produce</v>
      </c>
    </row>
    <row r="331" spans="1:8" x14ac:dyDescent="0.25">
      <c r="A331">
        <v>10371</v>
      </c>
      <c r="B331">
        <v>36</v>
      </c>
      <c r="C331" t="str" cm="1">
        <f t="array" ref="C331">_xlfn.XLOOKUP(OrderDetails[[#This Row],[productID]],Products[[#All],[productID]],Products[[#All],[productName]],,0)</f>
        <v>Inlagd Sill</v>
      </c>
      <c r="D331" s="2">
        <v>15.2</v>
      </c>
      <c r="E331">
        <v>6</v>
      </c>
      <c r="F331" s="3">
        <v>0.2</v>
      </c>
      <c r="G331" s="2">
        <f t="shared" si="5"/>
        <v>72.959999999999994</v>
      </c>
      <c r="H331" t="str">
        <f>_xlfn.XLOOKUP(OrderDetails[[#This Row],[productID]],Products[productID],Products[Category Name],,0)</f>
        <v>Seafood</v>
      </c>
    </row>
    <row r="332" spans="1:8" x14ac:dyDescent="0.25">
      <c r="A332">
        <v>10372</v>
      </c>
      <c r="B332">
        <v>20</v>
      </c>
      <c r="C332" t="str" cm="1">
        <f t="array" ref="C332">_xlfn.XLOOKUP(OrderDetails[[#This Row],[productID]],Products[[#All],[productID]],Products[[#All],[productName]],,0)</f>
        <v>Sir Rodney's Marmalade</v>
      </c>
      <c r="D332" s="2">
        <v>64.8</v>
      </c>
      <c r="E332">
        <v>12</v>
      </c>
      <c r="F332" s="3">
        <v>0.25</v>
      </c>
      <c r="G332" s="2">
        <f t="shared" si="5"/>
        <v>583.19999999999993</v>
      </c>
      <c r="H332" t="str">
        <f>_xlfn.XLOOKUP(OrderDetails[[#This Row],[productID]],Products[productID],Products[Category Name],,0)</f>
        <v>Confections</v>
      </c>
    </row>
    <row r="333" spans="1:8" x14ac:dyDescent="0.25">
      <c r="A333">
        <v>10372</v>
      </c>
      <c r="B333">
        <v>38</v>
      </c>
      <c r="C333" t="str" cm="1">
        <f t="array" ref="C333">_xlfn.XLOOKUP(OrderDetails[[#This Row],[productID]],Products[[#All],[productID]],Products[[#All],[productName]],,0)</f>
        <v>Côte de Blaye</v>
      </c>
      <c r="D333" s="2">
        <v>210.8</v>
      </c>
      <c r="E333">
        <v>40</v>
      </c>
      <c r="F333" s="3">
        <v>0.25</v>
      </c>
      <c r="G333" s="2">
        <f t="shared" si="5"/>
        <v>6324</v>
      </c>
      <c r="H333" t="str">
        <f>_xlfn.XLOOKUP(OrderDetails[[#This Row],[productID]],Products[productID],Products[Category Name],,0)</f>
        <v>Beverages</v>
      </c>
    </row>
    <row r="334" spans="1:8" x14ac:dyDescent="0.25">
      <c r="A334">
        <v>10372</v>
      </c>
      <c r="B334">
        <v>60</v>
      </c>
      <c r="C334" t="str" cm="1">
        <f t="array" ref="C334">_xlfn.XLOOKUP(OrderDetails[[#This Row],[productID]],Products[[#All],[productID]],Products[[#All],[productName]],,0)</f>
        <v>Camembert Pierrot</v>
      </c>
      <c r="D334" s="2">
        <v>27.2</v>
      </c>
      <c r="E334">
        <v>70</v>
      </c>
      <c r="F334" s="3">
        <v>0.25</v>
      </c>
      <c r="G334" s="2">
        <f t="shared" si="5"/>
        <v>1428</v>
      </c>
      <c r="H334" t="str">
        <f>_xlfn.XLOOKUP(OrderDetails[[#This Row],[productID]],Products[productID],Products[Category Name],,0)</f>
        <v>Dairy Products</v>
      </c>
    </row>
    <row r="335" spans="1:8" x14ac:dyDescent="0.25">
      <c r="A335">
        <v>10372</v>
      </c>
      <c r="B335">
        <v>72</v>
      </c>
      <c r="C335" t="str" cm="1">
        <f t="array" ref="C335">_xlfn.XLOOKUP(OrderDetails[[#This Row],[productID]],Products[[#All],[productID]],Products[[#All],[productName]],,0)</f>
        <v>Mozzarella di Giovanni</v>
      </c>
      <c r="D335" s="2">
        <v>27.8</v>
      </c>
      <c r="E335">
        <v>42</v>
      </c>
      <c r="F335" s="3">
        <v>0.25</v>
      </c>
      <c r="G335" s="2">
        <f t="shared" si="5"/>
        <v>875.7</v>
      </c>
      <c r="H335" t="str">
        <f>_xlfn.XLOOKUP(OrderDetails[[#This Row],[productID]],Products[productID],Products[Category Name],,0)</f>
        <v>Dairy Products</v>
      </c>
    </row>
    <row r="336" spans="1:8" x14ac:dyDescent="0.25">
      <c r="A336">
        <v>10373</v>
      </c>
      <c r="B336">
        <v>58</v>
      </c>
      <c r="C336" t="str" cm="1">
        <f t="array" ref="C336">_xlfn.XLOOKUP(OrderDetails[[#This Row],[productID]],Products[[#All],[productID]],Products[[#All],[productName]],,0)</f>
        <v>Escargots de Bourgogne</v>
      </c>
      <c r="D336" s="2">
        <v>10.6</v>
      </c>
      <c r="E336">
        <v>80</v>
      </c>
      <c r="F336" s="3">
        <v>0.2</v>
      </c>
      <c r="G336" s="2">
        <f t="shared" si="5"/>
        <v>678.40000000000009</v>
      </c>
      <c r="H336" t="str">
        <f>_xlfn.XLOOKUP(OrderDetails[[#This Row],[productID]],Products[productID],Products[Category Name],,0)</f>
        <v>Seafood</v>
      </c>
    </row>
    <row r="337" spans="1:8" x14ac:dyDescent="0.25">
      <c r="A337">
        <v>10373</v>
      </c>
      <c r="B337">
        <v>71</v>
      </c>
      <c r="C337" t="str" cm="1">
        <f t="array" ref="C337">_xlfn.XLOOKUP(OrderDetails[[#This Row],[productID]],Products[[#All],[productID]],Products[[#All],[productName]],,0)</f>
        <v>Flotemysost</v>
      </c>
      <c r="D337" s="2">
        <v>17.2</v>
      </c>
      <c r="E337">
        <v>50</v>
      </c>
      <c r="F337" s="3">
        <v>0.2</v>
      </c>
      <c r="G337" s="2">
        <f t="shared" si="5"/>
        <v>688</v>
      </c>
      <c r="H337" t="str">
        <f>_xlfn.XLOOKUP(OrderDetails[[#This Row],[productID]],Products[productID],Products[Category Name],,0)</f>
        <v>Dairy Products</v>
      </c>
    </row>
    <row r="338" spans="1:8" x14ac:dyDescent="0.25">
      <c r="A338">
        <v>10374</v>
      </c>
      <c r="B338">
        <v>31</v>
      </c>
      <c r="C338" t="str" cm="1">
        <f t="array" ref="C338">_xlfn.XLOOKUP(OrderDetails[[#This Row],[productID]],Products[[#All],[productID]],Products[[#All],[productName]],,0)</f>
        <v>Gorgonzola Telino</v>
      </c>
      <c r="D338" s="2">
        <v>10</v>
      </c>
      <c r="E338">
        <v>30</v>
      </c>
      <c r="F338" s="3">
        <v>0</v>
      </c>
      <c r="G338" s="2">
        <f t="shared" si="5"/>
        <v>300</v>
      </c>
      <c r="H338" t="str">
        <f>_xlfn.XLOOKUP(OrderDetails[[#This Row],[productID]],Products[productID],Products[Category Name],,0)</f>
        <v>Dairy Products</v>
      </c>
    </row>
    <row r="339" spans="1:8" x14ac:dyDescent="0.25">
      <c r="A339">
        <v>10374</v>
      </c>
      <c r="B339">
        <v>58</v>
      </c>
      <c r="C339" t="str" cm="1">
        <f t="array" ref="C339">_xlfn.XLOOKUP(OrderDetails[[#This Row],[productID]],Products[[#All],[productID]],Products[[#All],[productName]],,0)</f>
        <v>Escargots de Bourgogne</v>
      </c>
      <c r="D339" s="2">
        <v>10.6</v>
      </c>
      <c r="E339">
        <v>15</v>
      </c>
      <c r="F339" s="3">
        <v>0</v>
      </c>
      <c r="G339" s="2">
        <f t="shared" si="5"/>
        <v>159</v>
      </c>
      <c r="H339" t="str">
        <f>_xlfn.XLOOKUP(OrderDetails[[#This Row],[productID]],Products[productID],Products[Category Name],,0)</f>
        <v>Seafood</v>
      </c>
    </row>
    <row r="340" spans="1:8" x14ac:dyDescent="0.25">
      <c r="A340">
        <v>10375</v>
      </c>
      <c r="B340">
        <v>14</v>
      </c>
      <c r="C340" t="str" cm="1">
        <f t="array" ref="C340">_xlfn.XLOOKUP(OrderDetails[[#This Row],[productID]],Products[[#All],[productID]],Products[[#All],[productName]],,0)</f>
        <v>Tofu</v>
      </c>
      <c r="D340" s="2">
        <v>18.600000000000001</v>
      </c>
      <c r="E340">
        <v>15</v>
      </c>
      <c r="F340" s="3">
        <v>0</v>
      </c>
      <c r="G340" s="2">
        <f t="shared" si="5"/>
        <v>279</v>
      </c>
      <c r="H340" t="str">
        <f>_xlfn.XLOOKUP(OrderDetails[[#This Row],[productID]],Products[productID],Products[Category Name],,0)</f>
        <v>Produce</v>
      </c>
    </row>
    <row r="341" spans="1:8" x14ac:dyDescent="0.25">
      <c r="A341">
        <v>10375</v>
      </c>
      <c r="B341">
        <v>54</v>
      </c>
      <c r="C341" t="str" cm="1">
        <f t="array" ref="C341">_xlfn.XLOOKUP(OrderDetails[[#This Row],[productID]],Products[[#All],[productID]],Products[[#All],[productName]],,0)</f>
        <v>Tourtière</v>
      </c>
      <c r="D341" s="2">
        <v>5.9</v>
      </c>
      <c r="E341">
        <v>10</v>
      </c>
      <c r="F341" s="3">
        <v>0</v>
      </c>
      <c r="G341" s="2">
        <f t="shared" si="5"/>
        <v>59</v>
      </c>
      <c r="H341" t="str">
        <f>_xlfn.XLOOKUP(OrderDetails[[#This Row],[productID]],Products[productID],Products[Category Name],,0)</f>
        <v>Meat &amp; Poultry</v>
      </c>
    </row>
    <row r="342" spans="1:8" x14ac:dyDescent="0.25">
      <c r="A342">
        <v>10376</v>
      </c>
      <c r="B342">
        <v>31</v>
      </c>
      <c r="C342" t="str" cm="1">
        <f t="array" ref="C342">_xlfn.XLOOKUP(OrderDetails[[#This Row],[productID]],Products[[#All],[productID]],Products[[#All],[productName]],,0)</f>
        <v>Gorgonzola Telino</v>
      </c>
      <c r="D342" s="2">
        <v>10</v>
      </c>
      <c r="E342">
        <v>42</v>
      </c>
      <c r="F342" s="3">
        <v>0.05</v>
      </c>
      <c r="G342" s="2">
        <f t="shared" si="5"/>
        <v>399</v>
      </c>
      <c r="H342" t="str">
        <f>_xlfn.XLOOKUP(OrderDetails[[#This Row],[productID]],Products[productID],Products[Category Name],,0)</f>
        <v>Dairy Products</v>
      </c>
    </row>
    <row r="343" spans="1:8" x14ac:dyDescent="0.25">
      <c r="A343">
        <v>10377</v>
      </c>
      <c r="B343">
        <v>28</v>
      </c>
      <c r="C343" t="str" cm="1">
        <f t="array" ref="C343">_xlfn.XLOOKUP(OrderDetails[[#This Row],[productID]],Products[[#All],[productID]],Products[[#All],[productName]],,0)</f>
        <v>Rössle Sauerkraut</v>
      </c>
      <c r="D343" s="2">
        <v>36.4</v>
      </c>
      <c r="E343">
        <v>20</v>
      </c>
      <c r="F343" s="3">
        <v>0.15</v>
      </c>
      <c r="G343" s="2">
        <f t="shared" si="5"/>
        <v>618.79999999999995</v>
      </c>
      <c r="H343" t="str">
        <f>_xlfn.XLOOKUP(OrderDetails[[#This Row],[productID]],Products[productID],Products[Category Name],,0)</f>
        <v>Produce</v>
      </c>
    </row>
    <row r="344" spans="1:8" x14ac:dyDescent="0.25">
      <c r="A344">
        <v>10377</v>
      </c>
      <c r="B344">
        <v>39</v>
      </c>
      <c r="C344" t="str" cm="1">
        <f t="array" ref="C344">_xlfn.XLOOKUP(OrderDetails[[#This Row],[productID]],Products[[#All],[productID]],Products[[#All],[productName]],,0)</f>
        <v>Chartreuse verte</v>
      </c>
      <c r="D344" s="2">
        <v>14.4</v>
      </c>
      <c r="E344">
        <v>20</v>
      </c>
      <c r="F344" s="3">
        <v>0.15</v>
      </c>
      <c r="G344" s="2">
        <f t="shared" si="5"/>
        <v>244.79999999999998</v>
      </c>
      <c r="H344" t="str">
        <f>_xlfn.XLOOKUP(OrderDetails[[#This Row],[productID]],Products[productID],Products[Category Name],,0)</f>
        <v>Beverages</v>
      </c>
    </row>
    <row r="345" spans="1:8" x14ac:dyDescent="0.25">
      <c r="A345">
        <v>10378</v>
      </c>
      <c r="B345">
        <v>71</v>
      </c>
      <c r="C345" t="str" cm="1">
        <f t="array" ref="C345">_xlfn.XLOOKUP(OrderDetails[[#This Row],[productID]],Products[[#All],[productID]],Products[[#All],[productName]],,0)</f>
        <v>Flotemysost</v>
      </c>
      <c r="D345" s="2">
        <v>17.2</v>
      </c>
      <c r="E345">
        <v>6</v>
      </c>
      <c r="F345" s="3">
        <v>0</v>
      </c>
      <c r="G345" s="2">
        <f t="shared" si="5"/>
        <v>103.19999999999999</v>
      </c>
      <c r="H345" t="str">
        <f>_xlfn.XLOOKUP(OrderDetails[[#This Row],[productID]],Products[productID],Products[Category Name],,0)</f>
        <v>Dairy Products</v>
      </c>
    </row>
    <row r="346" spans="1:8" x14ac:dyDescent="0.25">
      <c r="A346">
        <v>10379</v>
      </c>
      <c r="B346">
        <v>41</v>
      </c>
      <c r="C346" t="str" cm="1">
        <f t="array" ref="C346">_xlfn.XLOOKUP(OrderDetails[[#This Row],[productID]],Products[[#All],[productID]],Products[[#All],[productName]],,0)</f>
        <v>Jack's New England Clam Chowder</v>
      </c>
      <c r="D346" s="2">
        <v>7.7</v>
      </c>
      <c r="E346">
        <v>8</v>
      </c>
      <c r="F346" s="3">
        <v>0.1</v>
      </c>
      <c r="G346" s="2">
        <f t="shared" si="5"/>
        <v>55.440000000000005</v>
      </c>
      <c r="H346" t="str">
        <f>_xlfn.XLOOKUP(OrderDetails[[#This Row],[productID]],Products[productID],Products[Category Name],,0)</f>
        <v>Seafood</v>
      </c>
    </row>
    <row r="347" spans="1:8" x14ac:dyDescent="0.25">
      <c r="A347">
        <v>10379</v>
      </c>
      <c r="B347">
        <v>63</v>
      </c>
      <c r="C347" t="str" cm="1">
        <f t="array" ref="C347">_xlfn.XLOOKUP(OrderDetails[[#This Row],[productID]],Products[[#All],[productID]],Products[[#All],[productName]],,0)</f>
        <v>Vegie-spread</v>
      </c>
      <c r="D347" s="2">
        <v>35.1</v>
      </c>
      <c r="E347">
        <v>16</v>
      </c>
      <c r="F347" s="3">
        <v>0.1</v>
      </c>
      <c r="G347" s="2">
        <f t="shared" si="5"/>
        <v>505.44000000000005</v>
      </c>
      <c r="H347" t="str">
        <f>_xlfn.XLOOKUP(OrderDetails[[#This Row],[productID]],Products[productID],Products[Category Name],,0)</f>
        <v>Condiments</v>
      </c>
    </row>
    <row r="348" spans="1:8" x14ac:dyDescent="0.25">
      <c r="A348">
        <v>10379</v>
      </c>
      <c r="B348">
        <v>65</v>
      </c>
      <c r="C348" t="str" cm="1">
        <f t="array" ref="C348">_xlfn.XLOOKUP(OrderDetails[[#This Row],[productID]],Products[[#All],[productID]],Products[[#All],[productName]],,0)</f>
        <v>Louisiana Fiery Hot Pepper Sauce</v>
      </c>
      <c r="D348" s="2">
        <v>16.8</v>
      </c>
      <c r="E348">
        <v>20</v>
      </c>
      <c r="F348" s="3">
        <v>0.1</v>
      </c>
      <c r="G348" s="2">
        <f t="shared" si="5"/>
        <v>302.40000000000003</v>
      </c>
      <c r="H348" t="str">
        <f>_xlfn.XLOOKUP(OrderDetails[[#This Row],[productID]],Products[productID],Products[Category Name],,0)</f>
        <v>Condiments</v>
      </c>
    </row>
    <row r="349" spans="1:8" x14ac:dyDescent="0.25">
      <c r="A349">
        <v>10380</v>
      </c>
      <c r="B349">
        <v>30</v>
      </c>
      <c r="C349" t="str" cm="1">
        <f t="array" ref="C349">_xlfn.XLOOKUP(OrderDetails[[#This Row],[productID]],Products[[#All],[productID]],Products[[#All],[productName]],,0)</f>
        <v>Nord-Ost Matjeshering</v>
      </c>
      <c r="D349" s="2">
        <v>20.7</v>
      </c>
      <c r="E349">
        <v>18</v>
      </c>
      <c r="F349" s="3">
        <v>0.1</v>
      </c>
      <c r="G349" s="2">
        <f t="shared" si="5"/>
        <v>335.34</v>
      </c>
      <c r="H349" t="str">
        <f>_xlfn.XLOOKUP(OrderDetails[[#This Row],[productID]],Products[productID],Products[Category Name],,0)</f>
        <v>Seafood</v>
      </c>
    </row>
    <row r="350" spans="1:8" x14ac:dyDescent="0.25">
      <c r="A350">
        <v>10380</v>
      </c>
      <c r="B350">
        <v>53</v>
      </c>
      <c r="C350" t="str" cm="1">
        <f t="array" ref="C350">_xlfn.XLOOKUP(OrderDetails[[#This Row],[productID]],Products[[#All],[productID]],Products[[#All],[productName]],,0)</f>
        <v>Perth Pasties</v>
      </c>
      <c r="D350" s="2">
        <v>26.2</v>
      </c>
      <c r="E350">
        <v>20</v>
      </c>
      <c r="F350" s="3">
        <v>0.1</v>
      </c>
      <c r="G350" s="2">
        <f t="shared" si="5"/>
        <v>471.6</v>
      </c>
      <c r="H350" t="str">
        <f>_xlfn.XLOOKUP(OrderDetails[[#This Row],[productID]],Products[productID],Products[Category Name],,0)</f>
        <v>Meat &amp; Poultry</v>
      </c>
    </row>
    <row r="351" spans="1:8" x14ac:dyDescent="0.25">
      <c r="A351">
        <v>10380</v>
      </c>
      <c r="B351">
        <v>60</v>
      </c>
      <c r="C351" t="str" cm="1">
        <f t="array" ref="C351">_xlfn.XLOOKUP(OrderDetails[[#This Row],[productID]],Products[[#All],[productID]],Products[[#All],[productName]],,0)</f>
        <v>Camembert Pierrot</v>
      </c>
      <c r="D351" s="2">
        <v>27.2</v>
      </c>
      <c r="E351">
        <v>6</v>
      </c>
      <c r="F351" s="3">
        <v>0.1</v>
      </c>
      <c r="G351" s="2">
        <f t="shared" si="5"/>
        <v>146.88</v>
      </c>
      <c r="H351" t="str">
        <f>_xlfn.XLOOKUP(OrderDetails[[#This Row],[productID]],Products[productID],Products[Category Name],,0)</f>
        <v>Dairy Products</v>
      </c>
    </row>
    <row r="352" spans="1:8" x14ac:dyDescent="0.25">
      <c r="A352">
        <v>10380</v>
      </c>
      <c r="B352">
        <v>70</v>
      </c>
      <c r="C352" t="str" cm="1">
        <f t="array" ref="C352">_xlfn.XLOOKUP(OrderDetails[[#This Row],[productID]],Products[[#All],[productID]],Products[[#All],[productName]],,0)</f>
        <v>Outback Lager</v>
      </c>
      <c r="D352" s="2">
        <v>12</v>
      </c>
      <c r="E352">
        <v>30</v>
      </c>
      <c r="F352" s="3">
        <v>0</v>
      </c>
      <c r="G352" s="2">
        <f t="shared" si="5"/>
        <v>360</v>
      </c>
      <c r="H352" t="str">
        <f>_xlfn.XLOOKUP(OrderDetails[[#This Row],[productID]],Products[productID],Products[Category Name],,0)</f>
        <v>Beverages</v>
      </c>
    </row>
    <row r="353" spans="1:8" x14ac:dyDescent="0.25">
      <c r="A353">
        <v>10381</v>
      </c>
      <c r="B353">
        <v>74</v>
      </c>
      <c r="C353" t="str" cm="1">
        <f t="array" ref="C353">_xlfn.XLOOKUP(OrderDetails[[#This Row],[productID]],Products[[#All],[productID]],Products[[#All],[productName]],,0)</f>
        <v>Longlife Tofu</v>
      </c>
      <c r="D353" s="2">
        <v>8</v>
      </c>
      <c r="E353">
        <v>14</v>
      </c>
      <c r="F353" s="3">
        <v>0</v>
      </c>
      <c r="G353" s="2">
        <f t="shared" si="5"/>
        <v>112</v>
      </c>
      <c r="H353" t="str">
        <f>_xlfn.XLOOKUP(OrderDetails[[#This Row],[productID]],Products[productID],Products[Category Name],,0)</f>
        <v>Produce</v>
      </c>
    </row>
    <row r="354" spans="1:8" x14ac:dyDescent="0.25">
      <c r="A354">
        <v>10382</v>
      </c>
      <c r="B354">
        <v>5</v>
      </c>
      <c r="C354" t="str" cm="1">
        <f t="array" ref="C354">_xlfn.XLOOKUP(OrderDetails[[#This Row],[productID]],Products[[#All],[productID]],Products[[#All],[productName]],,0)</f>
        <v>Chef Anton's Gumbo Mix</v>
      </c>
      <c r="D354" s="2">
        <v>17</v>
      </c>
      <c r="E354">
        <v>32</v>
      </c>
      <c r="F354" s="3">
        <v>0</v>
      </c>
      <c r="G354" s="2">
        <f t="shared" si="5"/>
        <v>544</v>
      </c>
      <c r="H354" t="str">
        <f>_xlfn.XLOOKUP(OrderDetails[[#This Row],[productID]],Products[productID],Products[Category Name],,0)</f>
        <v>Condiments</v>
      </c>
    </row>
    <row r="355" spans="1:8" x14ac:dyDescent="0.25">
      <c r="A355">
        <v>10382</v>
      </c>
      <c r="B355">
        <v>18</v>
      </c>
      <c r="C355" t="str" cm="1">
        <f t="array" ref="C355">_xlfn.XLOOKUP(OrderDetails[[#This Row],[productID]],Products[[#All],[productID]],Products[[#All],[productName]],,0)</f>
        <v>Carnarvon Tigers</v>
      </c>
      <c r="D355" s="2">
        <v>50</v>
      </c>
      <c r="E355">
        <v>9</v>
      </c>
      <c r="F355" s="3">
        <v>0</v>
      </c>
      <c r="G355" s="2">
        <f t="shared" si="5"/>
        <v>450</v>
      </c>
      <c r="H355" t="str">
        <f>_xlfn.XLOOKUP(OrderDetails[[#This Row],[productID]],Products[productID],Products[Category Name],,0)</f>
        <v>Seafood</v>
      </c>
    </row>
    <row r="356" spans="1:8" x14ac:dyDescent="0.25">
      <c r="A356">
        <v>10382</v>
      </c>
      <c r="B356">
        <v>29</v>
      </c>
      <c r="C356" t="str" cm="1">
        <f t="array" ref="C356">_xlfn.XLOOKUP(OrderDetails[[#This Row],[productID]],Products[[#All],[productID]],Products[[#All],[productName]],,0)</f>
        <v>Thüringer Rostbratwurst</v>
      </c>
      <c r="D356" s="2">
        <v>99</v>
      </c>
      <c r="E356">
        <v>14</v>
      </c>
      <c r="F356" s="3">
        <v>0</v>
      </c>
      <c r="G356" s="2">
        <f t="shared" si="5"/>
        <v>1386</v>
      </c>
      <c r="H356" t="str">
        <f>_xlfn.XLOOKUP(OrderDetails[[#This Row],[productID]],Products[productID],Products[Category Name],,0)</f>
        <v>Meat &amp; Poultry</v>
      </c>
    </row>
    <row r="357" spans="1:8" x14ac:dyDescent="0.25">
      <c r="A357">
        <v>10382</v>
      </c>
      <c r="B357">
        <v>33</v>
      </c>
      <c r="C357" t="str" cm="1">
        <f t="array" ref="C357">_xlfn.XLOOKUP(OrderDetails[[#This Row],[productID]],Products[[#All],[productID]],Products[[#All],[productName]],,0)</f>
        <v>Geitost</v>
      </c>
      <c r="D357" s="2">
        <v>2</v>
      </c>
      <c r="E357">
        <v>60</v>
      </c>
      <c r="F357" s="3">
        <v>0</v>
      </c>
      <c r="G357" s="2">
        <f t="shared" si="5"/>
        <v>120</v>
      </c>
      <c r="H357" t="str">
        <f>_xlfn.XLOOKUP(OrderDetails[[#This Row],[productID]],Products[productID],Products[Category Name],,0)</f>
        <v>Dairy Products</v>
      </c>
    </row>
    <row r="358" spans="1:8" x14ac:dyDescent="0.25">
      <c r="A358">
        <v>10382</v>
      </c>
      <c r="B358">
        <v>74</v>
      </c>
      <c r="C358" t="str" cm="1">
        <f t="array" ref="C358">_xlfn.XLOOKUP(OrderDetails[[#This Row],[productID]],Products[[#All],[productID]],Products[[#All],[productName]],,0)</f>
        <v>Longlife Tofu</v>
      </c>
      <c r="D358" s="2">
        <v>8</v>
      </c>
      <c r="E358">
        <v>50</v>
      </c>
      <c r="F358" s="3">
        <v>0</v>
      </c>
      <c r="G358" s="2">
        <f t="shared" si="5"/>
        <v>400</v>
      </c>
      <c r="H358" t="str">
        <f>_xlfn.XLOOKUP(OrderDetails[[#This Row],[productID]],Products[productID],Products[Category Name],,0)</f>
        <v>Produce</v>
      </c>
    </row>
    <row r="359" spans="1:8" x14ac:dyDescent="0.25">
      <c r="A359">
        <v>10383</v>
      </c>
      <c r="B359">
        <v>13</v>
      </c>
      <c r="C359" t="str" cm="1">
        <f t="array" ref="C359">_xlfn.XLOOKUP(OrderDetails[[#This Row],[productID]],Products[[#All],[productID]],Products[[#All],[productName]],,0)</f>
        <v>Konbu</v>
      </c>
      <c r="D359" s="2">
        <v>4.8</v>
      </c>
      <c r="E359">
        <v>20</v>
      </c>
      <c r="F359" s="3">
        <v>0</v>
      </c>
      <c r="G359" s="2">
        <f t="shared" si="5"/>
        <v>96</v>
      </c>
      <c r="H359" t="str">
        <f>_xlfn.XLOOKUP(OrderDetails[[#This Row],[productID]],Products[productID],Products[Category Name],,0)</f>
        <v>Seafood</v>
      </c>
    </row>
    <row r="360" spans="1:8" x14ac:dyDescent="0.25">
      <c r="A360">
        <v>10383</v>
      </c>
      <c r="B360">
        <v>50</v>
      </c>
      <c r="C360" t="str" cm="1">
        <f t="array" ref="C360">_xlfn.XLOOKUP(OrderDetails[[#This Row],[productID]],Products[[#All],[productID]],Products[[#All],[productName]],,0)</f>
        <v>Valkoinen suklaa</v>
      </c>
      <c r="D360" s="2">
        <v>13</v>
      </c>
      <c r="E360">
        <v>15</v>
      </c>
      <c r="F360" s="3">
        <v>0</v>
      </c>
      <c r="G360" s="2">
        <f t="shared" si="5"/>
        <v>195</v>
      </c>
      <c r="H360" t="str">
        <f>_xlfn.XLOOKUP(OrderDetails[[#This Row],[productID]],Products[productID],Products[Category Name],,0)</f>
        <v>Confections</v>
      </c>
    </row>
    <row r="361" spans="1:8" x14ac:dyDescent="0.25">
      <c r="A361">
        <v>10383</v>
      </c>
      <c r="B361">
        <v>56</v>
      </c>
      <c r="C361" t="str" cm="1">
        <f t="array" ref="C361">_xlfn.XLOOKUP(OrderDetails[[#This Row],[productID]],Products[[#All],[productID]],Products[[#All],[productName]],,0)</f>
        <v>Gnocchi di nonna Alice</v>
      </c>
      <c r="D361" s="2">
        <v>30.4</v>
      </c>
      <c r="E361">
        <v>20</v>
      </c>
      <c r="F361" s="3">
        <v>0</v>
      </c>
      <c r="G361" s="2">
        <f t="shared" si="5"/>
        <v>608</v>
      </c>
      <c r="H361" t="str">
        <f>_xlfn.XLOOKUP(OrderDetails[[#This Row],[productID]],Products[productID],Products[Category Name],,0)</f>
        <v>Grains &amp; Cereals</v>
      </c>
    </row>
    <row r="362" spans="1:8" x14ac:dyDescent="0.25">
      <c r="A362">
        <v>10384</v>
      </c>
      <c r="B362">
        <v>20</v>
      </c>
      <c r="C362" t="str" cm="1">
        <f t="array" ref="C362">_xlfn.XLOOKUP(OrderDetails[[#This Row],[productID]],Products[[#All],[productID]],Products[[#All],[productName]],,0)</f>
        <v>Sir Rodney's Marmalade</v>
      </c>
      <c r="D362" s="2">
        <v>64.8</v>
      </c>
      <c r="E362">
        <v>28</v>
      </c>
      <c r="F362" s="3">
        <v>0</v>
      </c>
      <c r="G362" s="2">
        <f t="shared" si="5"/>
        <v>1814.3999999999999</v>
      </c>
      <c r="H362" t="str">
        <f>_xlfn.XLOOKUP(OrderDetails[[#This Row],[productID]],Products[productID],Products[Category Name],,0)</f>
        <v>Confections</v>
      </c>
    </row>
    <row r="363" spans="1:8" x14ac:dyDescent="0.25">
      <c r="A363">
        <v>10384</v>
      </c>
      <c r="B363">
        <v>60</v>
      </c>
      <c r="C363" t="str" cm="1">
        <f t="array" ref="C363">_xlfn.XLOOKUP(OrderDetails[[#This Row],[productID]],Products[[#All],[productID]],Products[[#All],[productName]],,0)</f>
        <v>Camembert Pierrot</v>
      </c>
      <c r="D363" s="2">
        <v>27.2</v>
      </c>
      <c r="E363">
        <v>15</v>
      </c>
      <c r="F363" s="3">
        <v>0</v>
      </c>
      <c r="G363" s="2">
        <f t="shared" si="5"/>
        <v>408</v>
      </c>
      <c r="H363" t="str">
        <f>_xlfn.XLOOKUP(OrderDetails[[#This Row],[productID]],Products[productID],Products[Category Name],,0)</f>
        <v>Dairy Products</v>
      </c>
    </row>
    <row r="364" spans="1:8" x14ac:dyDescent="0.25">
      <c r="A364">
        <v>10385</v>
      </c>
      <c r="B364">
        <v>7</v>
      </c>
      <c r="C364" t="str" cm="1">
        <f t="array" ref="C364">_xlfn.XLOOKUP(OrderDetails[[#This Row],[productID]],Products[[#All],[productID]],Products[[#All],[productName]],,0)</f>
        <v>Uncle Bob's Organic Dried Pears</v>
      </c>
      <c r="D364" s="2">
        <v>24</v>
      </c>
      <c r="E364">
        <v>10</v>
      </c>
      <c r="F364" s="3">
        <v>0.2</v>
      </c>
      <c r="G364" s="2">
        <f t="shared" si="5"/>
        <v>192</v>
      </c>
      <c r="H364" t="str">
        <f>_xlfn.XLOOKUP(OrderDetails[[#This Row],[productID]],Products[productID],Products[Category Name],,0)</f>
        <v>Produce</v>
      </c>
    </row>
    <row r="365" spans="1:8" x14ac:dyDescent="0.25">
      <c r="A365">
        <v>10385</v>
      </c>
      <c r="B365">
        <v>60</v>
      </c>
      <c r="C365" t="str" cm="1">
        <f t="array" ref="C365">_xlfn.XLOOKUP(OrderDetails[[#This Row],[productID]],Products[[#All],[productID]],Products[[#All],[productName]],,0)</f>
        <v>Camembert Pierrot</v>
      </c>
      <c r="D365" s="2">
        <v>27.2</v>
      </c>
      <c r="E365">
        <v>20</v>
      </c>
      <c r="F365" s="3">
        <v>0.2</v>
      </c>
      <c r="G365" s="2">
        <f t="shared" si="5"/>
        <v>435.20000000000005</v>
      </c>
      <c r="H365" t="str">
        <f>_xlfn.XLOOKUP(OrderDetails[[#This Row],[productID]],Products[productID],Products[Category Name],,0)</f>
        <v>Dairy Products</v>
      </c>
    </row>
    <row r="366" spans="1:8" x14ac:dyDescent="0.25">
      <c r="A366">
        <v>10385</v>
      </c>
      <c r="B366">
        <v>68</v>
      </c>
      <c r="C366" t="str" cm="1">
        <f t="array" ref="C366">_xlfn.XLOOKUP(OrderDetails[[#This Row],[productID]],Products[[#All],[productID]],Products[[#All],[productName]],,0)</f>
        <v>Scottish Longbreads</v>
      </c>
      <c r="D366" s="2">
        <v>10</v>
      </c>
      <c r="E366">
        <v>8</v>
      </c>
      <c r="F366" s="3">
        <v>0.2</v>
      </c>
      <c r="G366" s="2">
        <f t="shared" si="5"/>
        <v>64</v>
      </c>
      <c r="H366" t="str">
        <f>_xlfn.XLOOKUP(OrderDetails[[#This Row],[productID]],Products[productID],Products[Category Name],,0)</f>
        <v>Confections</v>
      </c>
    </row>
    <row r="367" spans="1:8" x14ac:dyDescent="0.25">
      <c r="A367">
        <v>10386</v>
      </c>
      <c r="B367">
        <v>24</v>
      </c>
      <c r="C367" t="str" cm="1">
        <f t="array" ref="C367">_xlfn.XLOOKUP(OrderDetails[[#This Row],[productID]],Products[[#All],[productID]],Products[[#All],[productName]],,0)</f>
        <v>Guarana Fantastica</v>
      </c>
      <c r="D367" s="2">
        <v>3.6</v>
      </c>
      <c r="E367">
        <v>15</v>
      </c>
      <c r="F367" s="3">
        <v>0</v>
      </c>
      <c r="G367" s="2">
        <f t="shared" si="5"/>
        <v>54</v>
      </c>
      <c r="H367" t="str">
        <f>_xlfn.XLOOKUP(OrderDetails[[#This Row],[productID]],Products[productID],Products[Category Name],,0)</f>
        <v>Beverages</v>
      </c>
    </row>
    <row r="368" spans="1:8" x14ac:dyDescent="0.25">
      <c r="A368">
        <v>10386</v>
      </c>
      <c r="B368">
        <v>34</v>
      </c>
      <c r="C368" t="str" cm="1">
        <f t="array" ref="C368">_xlfn.XLOOKUP(OrderDetails[[#This Row],[productID]],Products[[#All],[productID]],Products[[#All],[productName]],,0)</f>
        <v>Sasquatch Ale</v>
      </c>
      <c r="D368" s="2">
        <v>11.2</v>
      </c>
      <c r="E368">
        <v>10</v>
      </c>
      <c r="F368" s="3">
        <v>0</v>
      </c>
      <c r="G368" s="2">
        <f t="shared" si="5"/>
        <v>112</v>
      </c>
      <c r="H368" t="str">
        <f>_xlfn.XLOOKUP(OrderDetails[[#This Row],[productID]],Products[productID],Products[Category Name],,0)</f>
        <v>Beverages</v>
      </c>
    </row>
    <row r="369" spans="1:8" x14ac:dyDescent="0.25">
      <c r="A369">
        <v>10387</v>
      </c>
      <c r="B369">
        <v>24</v>
      </c>
      <c r="C369" t="str" cm="1">
        <f t="array" ref="C369">_xlfn.XLOOKUP(OrderDetails[[#This Row],[productID]],Products[[#All],[productID]],Products[[#All],[productName]],,0)</f>
        <v>Guarana Fantastica</v>
      </c>
      <c r="D369" s="2">
        <v>3.6</v>
      </c>
      <c r="E369">
        <v>15</v>
      </c>
      <c r="F369" s="3">
        <v>0</v>
      </c>
      <c r="G369" s="2">
        <f t="shared" si="5"/>
        <v>54</v>
      </c>
      <c r="H369" t="str">
        <f>_xlfn.XLOOKUP(OrderDetails[[#This Row],[productID]],Products[productID],Products[Category Name],,0)</f>
        <v>Beverages</v>
      </c>
    </row>
    <row r="370" spans="1:8" x14ac:dyDescent="0.25">
      <c r="A370">
        <v>10387</v>
      </c>
      <c r="B370">
        <v>28</v>
      </c>
      <c r="C370" t="str" cm="1">
        <f t="array" ref="C370">_xlfn.XLOOKUP(OrderDetails[[#This Row],[productID]],Products[[#All],[productID]],Products[[#All],[productName]],,0)</f>
        <v>Rössle Sauerkraut</v>
      </c>
      <c r="D370" s="2">
        <v>36.4</v>
      </c>
      <c r="E370">
        <v>6</v>
      </c>
      <c r="F370" s="3">
        <v>0</v>
      </c>
      <c r="G370" s="2">
        <f t="shared" si="5"/>
        <v>218.39999999999998</v>
      </c>
      <c r="H370" t="str">
        <f>_xlfn.XLOOKUP(OrderDetails[[#This Row],[productID]],Products[productID],Products[Category Name],,0)</f>
        <v>Produce</v>
      </c>
    </row>
    <row r="371" spans="1:8" x14ac:dyDescent="0.25">
      <c r="A371">
        <v>10387</v>
      </c>
      <c r="B371">
        <v>59</v>
      </c>
      <c r="C371" t="str" cm="1">
        <f t="array" ref="C371">_xlfn.XLOOKUP(OrderDetails[[#This Row],[productID]],Products[[#All],[productID]],Products[[#All],[productName]],,0)</f>
        <v>Raclette Courdavault</v>
      </c>
      <c r="D371" s="2">
        <v>44</v>
      </c>
      <c r="E371">
        <v>12</v>
      </c>
      <c r="F371" s="3">
        <v>0</v>
      </c>
      <c r="G371" s="2">
        <f t="shared" si="5"/>
        <v>528</v>
      </c>
      <c r="H371" t="str">
        <f>_xlfn.XLOOKUP(OrderDetails[[#This Row],[productID]],Products[productID],Products[Category Name],,0)</f>
        <v>Dairy Products</v>
      </c>
    </row>
    <row r="372" spans="1:8" x14ac:dyDescent="0.25">
      <c r="A372">
        <v>10387</v>
      </c>
      <c r="B372">
        <v>71</v>
      </c>
      <c r="C372" t="str" cm="1">
        <f t="array" ref="C372">_xlfn.XLOOKUP(OrderDetails[[#This Row],[productID]],Products[[#All],[productID]],Products[[#All],[productName]],,0)</f>
        <v>Flotemysost</v>
      </c>
      <c r="D372" s="2">
        <v>17.2</v>
      </c>
      <c r="E372">
        <v>15</v>
      </c>
      <c r="F372" s="3">
        <v>0</v>
      </c>
      <c r="G372" s="2">
        <f t="shared" si="5"/>
        <v>258</v>
      </c>
      <c r="H372" t="str">
        <f>_xlfn.XLOOKUP(OrderDetails[[#This Row],[productID]],Products[productID],Products[Category Name],,0)</f>
        <v>Dairy Products</v>
      </c>
    </row>
    <row r="373" spans="1:8" x14ac:dyDescent="0.25">
      <c r="A373">
        <v>10388</v>
      </c>
      <c r="B373">
        <v>45</v>
      </c>
      <c r="C373" t="str" cm="1">
        <f t="array" ref="C373">_xlfn.XLOOKUP(OrderDetails[[#This Row],[productID]],Products[[#All],[productID]],Products[[#All],[productName]],,0)</f>
        <v>Rogede sild</v>
      </c>
      <c r="D373" s="2">
        <v>7.6</v>
      </c>
      <c r="E373">
        <v>15</v>
      </c>
      <c r="F373" s="3">
        <v>0.2</v>
      </c>
      <c r="G373" s="2">
        <f t="shared" si="5"/>
        <v>91.2</v>
      </c>
      <c r="H373" t="str">
        <f>_xlfn.XLOOKUP(OrderDetails[[#This Row],[productID]],Products[productID],Products[Category Name],,0)</f>
        <v>Seafood</v>
      </c>
    </row>
    <row r="374" spans="1:8" x14ac:dyDescent="0.25">
      <c r="A374">
        <v>10388</v>
      </c>
      <c r="B374">
        <v>52</v>
      </c>
      <c r="C374" t="str" cm="1">
        <f t="array" ref="C374">_xlfn.XLOOKUP(OrderDetails[[#This Row],[productID]],Products[[#All],[productID]],Products[[#All],[productName]],,0)</f>
        <v>Filo Mix</v>
      </c>
      <c r="D374" s="2">
        <v>5.6</v>
      </c>
      <c r="E374">
        <v>20</v>
      </c>
      <c r="F374" s="3">
        <v>0.2</v>
      </c>
      <c r="G374" s="2">
        <f t="shared" si="5"/>
        <v>89.600000000000009</v>
      </c>
      <c r="H374" t="str">
        <f>_xlfn.XLOOKUP(OrderDetails[[#This Row],[productID]],Products[productID],Products[Category Name],,0)</f>
        <v>Grains &amp; Cereals</v>
      </c>
    </row>
    <row r="375" spans="1:8" x14ac:dyDescent="0.25">
      <c r="A375">
        <v>10388</v>
      </c>
      <c r="B375">
        <v>53</v>
      </c>
      <c r="C375" t="str" cm="1">
        <f t="array" ref="C375">_xlfn.XLOOKUP(OrderDetails[[#This Row],[productID]],Products[[#All],[productID]],Products[[#All],[productName]],,0)</f>
        <v>Perth Pasties</v>
      </c>
      <c r="D375" s="2">
        <v>26.2</v>
      </c>
      <c r="E375">
        <v>40</v>
      </c>
      <c r="F375" s="3">
        <v>0</v>
      </c>
      <c r="G375" s="2">
        <f t="shared" si="5"/>
        <v>1048</v>
      </c>
      <c r="H375" t="str">
        <f>_xlfn.XLOOKUP(OrderDetails[[#This Row],[productID]],Products[productID],Products[Category Name],,0)</f>
        <v>Meat &amp; Poultry</v>
      </c>
    </row>
    <row r="376" spans="1:8" x14ac:dyDescent="0.25">
      <c r="A376">
        <v>10389</v>
      </c>
      <c r="B376">
        <v>10</v>
      </c>
      <c r="C376" t="str" cm="1">
        <f t="array" ref="C376">_xlfn.XLOOKUP(OrderDetails[[#This Row],[productID]],Products[[#All],[productID]],Products[[#All],[productName]],,0)</f>
        <v>Ikura</v>
      </c>
      <c r="D376" s="2">
        <v>24.8</v>
      </c>
      <c r="E376">
        <v>16</v>
      </c>
      <c r="F376" s="3">
        <v>0</v>
      </c>
      <c r="G376" s="2">
        <f t="shared" si="5"/>
        <v>396.8</v>
      </c>
      <c r="H376" t="str">
        <f>_xlfn.XLOOKUP(OrderDetails[[#This Row],[productID]],Products[productID],Products[Category Name],,0)</f>
        <v>Seafood</v>
      </c>
    </row>
    <row r="377" spans="1:8" x14ac:dyDescent="0.25">
      <c r="A377">
        <v>10389</v>
      </c>
      <c r="B377">
        <v>55</v>
      </c>
      <c r="C377" t="str" cm="1">
        <f t="array" ref="C377">_xlfn.XLOOKUP(OrderDetails[[#This Row],[productID]],Products[[#All],[productID]],Products[[#All],[productName]],,0)</f>
        <v>Pâté chinois</v>
      </c>
      <c r="D377" s="2">
        <v>19.2</v>
      </c>
      <c r="E377">
        <v>15</v>
      </c>
      <c r="F377" s="3">
        <v>0</v>
      </c>
      <c r="G377" s="2">
        <f t="shared" si="5"/>
        <v>288</v>
      </c>
      <c r="H377" t="str">
        <f>_xlfn.XLOOKUP(OrderDetails[[#This Row],[productID]],Products[productID],Products[Category Name],,0)</f>
        <v>Meat &amp; Poultry</v>
      </c>
    </row>
    <row r="378" spans="1:8" x14ac:dyDescent="0.25">
      <c r="A378">
        <v>10389</v>
      </c>
      <c r="B378">
        <v>62</v>
      </c>
      <c r="C378" t="str" cm="1">
        <f t="array" ref="C378">_xlfn.XLOOKUP(OrderDetails[[#This Row],[productID]],Products[[#All],[productID]],Products[[#All],[productName]],,0)</f>
        <v>Tarte au sucre</v>
      </c>
      <c r="D378" s="2">
        <v>39.4</v>
      </c>
      <c r="E378">
        <v>20</v>
      </c>
      <c r="F378" s="3">
        <v>0</v>
      </c>
      <c r="G378" s="2">
        <f t="shared" si="5"/>
        <v>788</v>
      </c>
      <c r="H378" t="str">
        <f>_xlfn.XLOOKUP(OrderDetails[[#This Row],[productID]],Products[productID],Products[Category Name],,0)</f>
        <v>Confections</v>
      </c>
    </row>
    <row r="379" spans="1:8" x14ac:dyDescent="0.25">
      <c r="A379">
        <v>10389</v>
      </c>
      <c r="B379">
        <v>70</v>
      </c>
      <c r="C379" t="str" cm="1">
        <f t="array" ref="C379">_xlfn.XLOOKUP(OrderDetails[[#This Row],[productID]],Products[[#All],[productID]],Products[[#All],[productName]],,0)</f>
        <v>Outback Lager</v>
      </c>
      <c r="D379" s="2">
        <v>12</v>
      </c>
      <c r="E379">
        <v>30</v>
      </c>
      <c r="F379" s="3">
        <v>0</v>
      </c>
      <c r="G379" s="2">
        <f t="shared" si="5"/>
        <v>360</v>
      </c>
      <c r="H379" t="str">
        <f>_xlfn.XLOOKUP(OrderDetails[[#This Row],[productID]],Products[productID],Products[Category Name],,0)</f>
        <v>Beverages</v>
      </c>
    </row>
    <row r="380" spans="1:8" x14ac:dyDescent="0.25">
      <c r="A380">
        <v>10390</v>
      </c>
      <c r="B380">
        <v>31</v>
      </c>
      <c r="C380" t="str" cm="1">
        <f t="array" ref="C380">_xlfn.XLOOKUP(OrderDetails[[#This Row],[productID]],Products[[#All],[productID]],Products[[#All],[productName]],,0)</f>
        <v>Gorgonzola Telino</v>
      </c>
      <c r="D380" s="2">
        <v>10</v>
      </c>
      <c r="E380">
        <v>60</v>
      </c>
      <c r="F380" s="3">
        <v>0.1</v>
      </c>
      <c r="G380" s="2">
        <f t="shared" si="5"/>
        <v>540</v>
      </c>
      <c r="H380" t="str">
        <f>_xlfn.XLOOKUP(OrderDetails[[#This Row],[productID]],Products[productID],Products[Category Name],,0)</f>
        <v>Dairy Products</v>
      </c>
    </row>
    <row r="381" spans="1:8" x14ac:dyDescent="0.25">
      <c r="A381">
        <v>10390</v>
      </c>
      <c r="B381">
        <v>35</v>
      </c>
      <c r="C381" t="str" cm="1">
        <f t="array" ref="C381">_xlfn.XLOOKUP(OrderDetails[[#This Row],[productID]],Products[[#All],[productID]],Products[[#All],[productName]],,0)</f>
        <v>Steeleye Stout</v>
      </c>
      <c r="D381" s="2">
        <v>14.4</v>
      </c>
      <c r="E381">
        <v>40</v>
      </c>
      <c r="F381" s="3">
        <v>0.1</v>
      </c>
      <c r="G381" s="2">
        <f t="shared" si="5"/>
        <v>518.4</v>
      </c>
      <c r="H381" t="str">
        <f>_xlfn.XLOOKUP(OrderDetails[[#This Row],[productID]],Products[productID],Products[Category Name],,0)</f>
        <v>Beverages</v>
      </c>
    </row>
    <row r="382" spans="1:8" x14ac:dyDescent="0.25">
      <c r="A382">
        <v>10390</v>
      </c>
      <c r="B382">
        <v>46</v>
      </c>
      <c r="C382" t="str" cm="1">
        <f t="array" ref="C382">_xlfn.XLOOKUP(OrderDetails[[#This Row],[productID]],Products[[#All],[productID]],Products[[#All],[productName]],,0)</f>
        <v>Spegesild</v>
      </c>
      <c r="D382" s="2">
        <v>9.6</v>
      </c>
      <c r="E382">
        <v>45</v>
      </c>
      <c r="F382" s="3">
        <v>0</v>
      </c>
      <c r="G382" s="2">
        <f t="shared" si="5"/>
        <v>432</v>
      </c>
      <c r="H382" t="str">
        <f>_xlfn.XLOOKUP(OrderDetails[[#This Row],[productID]],Products[productID],Products[Category Name],,0)</f>
        <v>Seafood</v>
      </c>
    </row>
    <row r="383" spans="1:8" x14ac:dyDescent="0.25">
      <c r="A383">
        <v>10390</v>
      </c>
      <c r="B383">
        <v>72</v>
      </c>
      <c r="C383" t="str" cm="1">
        <f t="array" ref="C383">_xlfn.XLOOKUP(OrderDetails[[#This Row],[productID]],Products[[#All],[productID]],Products[[#All],[productName]],,0)</f>
        <v>Mozzarella di Giovanni</v>
      </c>
      <c r="D383" s="2">
        <v>27.8</v>
      </c>
      <c r="E383">
        <v>24</v>
      </c>
      <c r="F383" s="3">
        <v>0.1</v>
      </c>
      <c r="G383" s="2">
        <f t="shared" si="5"/>
        <v>600.48</v>
      </c>
      <c r="H383" t="str">
        <f>_xlfn.XLOOKUP(OrderDetails[[#This Row],[productID]],Products[productID],Products[Category Name],,0)</f>
        <v>Dairy Products</v>
      </c>
    </row>
    <row r="384" spans="1:8" x14ac:dyDescent="0.25">
      <c r="A384">
        <v>10391</v>
      </c>
      <c r="B384">
        <v>13</v>
      </c>
      <c r="C384" t="str" cm="1">
        <f t="array" ref="C384">_xlfn.XLOOKUP(OrderDetails[[#This Row],[productID]],Products[[#All],[productID]],Products[[#All],[productName]],,0)</f>
        <v>Konbu</v>
      </c>
      <c r="D384" s="2">
        <v>4.8</v>
      </c>
      <c r="E384">
        <v>18</v>
      </c>
      <c r="F384" s="3">
        <v>0</v>
      </c>
      <c r="G384" s="2">
        <f t="shared" si="5"/>
        <v>86.399999999999991</v>
      </c>
      <c r="H384" t="str">
        <f>_xlfn.XLOOKUP(OrderDetails[[#This Row],[productID]],Products[productID],Products[Category Name],,0)</f>
        <v>Seafood</v>
      </c>
    </row>
    <row r="385" spans="1:8" x14ac:dyDescent="0.25">
      <c r="A385">
        <v>10392</v>
      </c>
      <c r="B385">
        <v>69</v>
      </c>
      <c r="C385" t="str" cm="1">
        <f t="array" ref="C385">_xlfn.XLOOKUP(OrderDetails[[#This Row],[productID]],Products[[#All],[productID]],Products[[#All],[productName]],,0)</f>
        <v>Gudbrandsdalsost</v>
      </c>
      <c r="D385" s="2">
        <v>28.8</v>
      </c>
      <c r="E385">
        <v>50</v>
      </c>
      <c r="F385" s="3">
        <v>0</v>
      </c>
      <c r="G385" s="2">
        <f t="shared" si="5"/>
        <v>1440</v>
      </c>
      <c r="H385" t="str">
        <f>_xlfn.XLOOKUP(OrderDetails[[#This Row],[productID]],Products[productID],Products[Category Name],,0)</f>
        <v>Dairy Products</v>
      </c>
    </row>
    <row r="386" spans="1:8" x14ac:dyDescent="0.25">
      <c r="A386">
        <v>10393</v>
      </c>
      <c r="B386">
        <v>2</v>
      </c>
      <c r="C386" t="str" cm="1">
        <f t="array" ref="C386">_xlfn.XLOOKUP(OrderDetails[[#This Row],[productID]],Products[[#All],[productID]],Products[[#All],[productName]],,0)</f>
        <v>Chang</v>
      </c>
      <c r="D386" s="2">
        <v>15.2</v>
      </c>
      <c r="E386">
        <v>25</v>
      </c>
      <c r="F386" s="3">
        <v>0.25</v>
      </c>
      <c r="G386" s="2">
        <f t="shared" si="5"/>
        <v>285</v>
      </c>
      <c r="H386" t="str">
        <f>_xlfn.XLOOKUP(OrderDetails[[#This Row],[productID]],Products[productID],Products[Category Name],,0)</f>
        <v>Beverages</v>
      </c>
    </row>
    <row r="387" spans="1:8" x14ac:dyDescent="0.25">
      <c r="A387">
        <v>10393</v>
      </c>
      <c r="B387">
        <v>14</v>
      </c>
      <c r="C387" t="str" cm="1">
        <f t="array" ref="C387">_xlfn.XLOOKUP(OrderDetails[[#This Row],[productID]],Products[[#All],[productID]],Products[[#All],[productName]],,0)</f>
        <v>Tofu</v>
      </c>
      <c r="D387" s="2">
        <v>18.600000000000001</v>
      </c>
      <c r="E387">
        <v>42</v>
      </c>
      <c r="F387" s="3">
        <v>0.25</v>
      </c>
      <c r="G387" s="2">
        <f t="shared" ref="G387:G450" si="6">D387*E387*(1-F387)</f>
        <v>585.90000000000009</v>
      </c>
      <c r="H387" t="str">
        <f>_xlfn.XLOOKUP(OrderDetails[[#This Row],[productID]],Products[productID],Products[Category Name],,0)</f>
        <v>Produce</v>
      </c>
    </row>
    <row r="388" spans="1:8" x14ac:dyDescent="0.25">
      <c r="A388">
        <v>10393</v>
      </c>
      <c r="B388">
        <v>25</v>
      </c>
      <c r="C388" t="str" cm="1">
        <f t="array" ref="C388">_xlfn.XLOOKUP(OrderDetails[[#This Row],[productID]],Products[[#All],[productID]],Products[[#All],[productName]],,0)</f>
        <v>NuNuCa Nuß-Nougat-Creme</v>
      </c>
      <c r="D388" s="2">
        <v>11.2</v>
      </c>
      <c r="E388">
        <v>7</v>
      </c>
      <c r="F388" s="3">
        <v>0.25</v>
      </c>
      <c r="G388" s="2">
        <f t="shared" si="6"/>
        <v>58.8</v>
      </c>
      <c r="H388" t="str">
        <f>_xlfn.XLOOKUP(OrderDetails[[#This Row],[productID]],Products[productID],Products[Category Name],,0)</f>
        <v>Confections</v>
      </c>
    </row>
    <row r="389" spans="1:8" x14ac:dyDescent="0.25">
      <c r="A389">
        <v>10393</v>
      </c>
      <c r="B389">
        <v>26</v>
      </c>
      <c r="C389" t="str" cm="1">
        <f t="array" ref="C389">_xlfn.XLOOKUP(OrderDetails[[#This Row],[productID]],Products[[#All],[productID]],Products[[#All],[productName]],,0)</f>
        <v>Gumbär Gummibärchen</v>
      </c>
      <c r="D389" s="2">
        <v>24.9</v>
      </c>
      <c r="E389">
        <v>70</v>
      </c>
      <c r="F389" s="3">
        <v>0.25</v>
      </c>
      <c r="G389" s="2">
        <f t="shared" si="6"/>
        <v>1307.25</v>
      </c>
      <c r="H389" t="str">
        <f>_xlfn.XLOOKUP(OrderDetails[[#This Row],[productID]],Products[productID],Products[Category Name],,0)</f>
        <v>Confections</v>
      </c>
    </row>
    <row r="390" spans="1:8" x14ac:dyDescent="0.25">
      <c r="A390">
        <v>10393</v>
      </c>
      <c r="B390">
        <v>31</v>
      </c>
      <c r="C390" t="str" cm="1">
        <f t="array" ref="C390">_xlfn.XLOOKUP(OrderDetails[[#This Row],[productID]],Products[[#All],[productID]],Products[[#All],[productName]],,0)</f>
        <v>Gorgonzola Telino</v>
      </c>
      <c r="D390" s="2">
        <v>10</v>
      </c>
      <c r="E390">
        <v>32</v>
      </c>
      <c r="F390" s="3">
        <v>0</v>
      </c>
      <c r="G390" s="2">
        <f t="shared" si="6"/>
        <v>320</v>
      </c>
      <c r="H390" t="str">
        <f>_xlfn.XLOOKUP(OrderDetails[[#This Row],[productID]],Products[productID],Products[Category Name],,0)</f>
        <v>Dairy Products</v>
      </c>
    </row>
    <row r="391" spans="1:8" x14ac:dyDescent="0.25">
      <c r="A391">
        <v>10394</v>
      </c>
      <c r="B391">
        <v>13</v>
      </c>
      <c r="C391" t="str" cm="1">
        <f t="array" ref="C391">_xlfn.XLOOKUP(OrderDetails[[#This Row],[productID]],Products[[#All],[productID]],Products[[#All],[productName]],,0)</f>
        <v>Konbu</v>
      </c>
      <c r="D391" s="2">
        <v>4.8</v>
      </c>
      <c r="E391">
        <v>10</v>
      </c>
      <c r="F391" s="3">
        <v>0</v>
      </c>
      <c r="G391" s="2">
        <f t="shared" si="6"/>
        <v>48</v>
      </c>
      <c r="H391" t="str">
        <f>_xlfn.XLOOKUP(OrderDetails[[#This Row],[productID]],Products[productID],Products[Category Name],,0)</f>
        <v>Seafood</v>
      </c>
    </row>
    <row r="392" spans="1:8" x14ac:dyDescent="0.25">
      <c r="A392">
        <v>10394</v>
      </c>
      <c r="B392">
        <v>62</v>
      </c>
      <c r="C392" t="str" cm="1">
        <f t="array" ref="C392">_xlfn.XLOOKUP(OrderDetails[[#This Row],[productID]],Products[[#All],[productID]],Products[[#All],[productName]],,0)</f>
        <v>Tarte au sucre</v>
      </c>
      <c r="D392" s="2">
        <v>39.4</v>
      </c>
      <c r="E392">
        <v>10</v>
      </c>
      <c r="F392" s="3">
        <v>0</v>
      </c>
      <c r="G392" s="2">
        <f t="shared" si="6"/>
        <v>394</v>
      </c>
      <c r="H392" t="str">
        <f>_xlfn.XLOOKUP(OrderDetails[[#This Row],[productID]],Products[productID],Products[Category Name],,0)</f>
        <v>Confections</v>
      </c>
    </row>
    <row r="393" spans="1:8" x14ac:dyDescent="0.25">
      <c r="A393">
        <v>10395</v>
      </c>
      <c r="B393">
        <v>46</v>
      </c>
      <c r="C393" t="str" cm="1">
        <f t="array" ref="C393">_xlfn.XLOOKUP(OrderDetails[[#This Row],[productID]],Products[[#All],[productID]],Products[[#All],[productName]],,0)</f>
        <v>Spegesild</v>
      </c>
      <c r="D393" s="2">
        <v>9.6</v>
      </c>
      <c r="E393">
        <v>28</v>
      </c>
      <c r="F393" s="3">
        <v>0.1</v>
      </c>
      <c r="G393" s="2">
        <f t="shared" si="6"/>
        <v>241.92000000000002</v>
      </c>
      <c r="H393" t="str">
        <f>_xlfn.XLOOKUP(OrderDetails[[#This Row],[productID]],Products[productID],Products[Category Name],,0)</f>
        <v>Seafood</v>
      </c>
    </row>
    <row r="394" spans="1:8" x14ac:dyDescent="0.25">
      <c r="A394">
        <v>10395</v>
      </c>
      <c r="B394">
        <v>53</v>
      </c>
      <c r="C394" t="str" cm="1">
        <f t="array" ref="C394">_xlfn.XLOOKUP(OrderDetails[[#This Row],[productID]],Products[[#All],[productID]],Products[[#All],[productName]],,0)</f>
        <v>Perth Pasties</v>
      </c>
      <c r="D394" s="2">
        <v>26.2</v>
      </c>
      <c r="E394">
        <v>70</v>
      </c>
      <c r="F394" s="3">
        <v>0.1</v>
      </c>
      <c r="G394" s="2">
        <f t="shared" si="6"/>
        <v>1650.6000000000001</v>
      </c>
      <c r="H394" t="str">
        <f>_xlfn.XLOOKUP(OrderDetails[[#This Row],[productID]],Products[productID],Products[Category Name],,0)</f>
        <v>Meat &amp; Poultry</v>
      </c>
    </row>
    <row r="395" spans="1:8" x14ac:dyDescent="0.25">
      <c r="A395">
        <v>10395</v>
      </c>
      <c r="B395">
        <v>69</v>
      </c>
      <c r="C395" t="str" cm="1">
        <f t="array" ref="C395">_xlfn.XLOOKUP(OrderDetails[[#This Row],[productID]],Products[[#All],[productID]],Products[[#All],[productName]],,0)</f>
        <v>Gudbrandsdalsost</v>
      </c>
      <c r="D395" s="2">
        <v>28.8</v>
      </c>
      <c r="E395">
        <v>8</v>
      </c>
      <c r="F395" s="3">
        <v>0</v>
      </c>
      <c r="G395" s="2">
        <f t="shared" si="6"/>
        <v>230.4</v>
      </c>
      <c r="H395" t="str">
        <f>_xlfn.XLOOKUP(OrderDetails[[#This Row],[productID]],Products[productID],Products[Category Name],,0)</f>
        <v>Dairy Products</v>
      </c>
    </row>
    <row r="396" spans="1:8" x14ac:dyDescent="0.25">
      <c r="A396">
        <v>10396</v>
      </c>
      <c r="B396">
        <v>23</v>
      </c>
      <c r="C396" t="str" cm="1">
        <f t="array" ref="C396">_xlfn.XLOOKUP(OrderDetails[[#This Row],[productID]],Products[[#All],[productID]],Products[[#All],[productName]],,0)</f>
        <v>Tunnbröd</v>
      </c>
      <c r="D396" s="2">
        <v>7.2</v>
      </c>
      <c r="E396">
        <v>40</v>
      </c>
      <c r="F396" s="3">
        <v>0</v>
      </c>
      <c r="G396" s="2">
        <f t="shared" si="6"/>
        <v>288</v>
      </c>
      <c r="H396" t="str">
        <f>_xlfn.XLOOKUP(OrderDetails[[#This Row],[productID]],Products[productID],Products[Category Name],,0)</f>
        <v>Grains &amp; Cereals</v>
      </c>
    </row>
    <row r="397" spans="1:8" x14ac:dyDescent="0.25">
      <c r="A397">
        <v>10396</v>
      </c>
      <c r="B397">
        <v>71</v>
      </c>
      <c r="C397" t="str" cm="1">
        <f t="array" ref="C397">_xlfn.XLOOKUP(OrderDetails[[#This Row],[productID]],Products[[#All],[productID]],Products[[#All],[productName]],,0)</f>
        <v>Flotemysost</v>
      </c>
      <c r="D397" s="2">
        <v>17.2</v>
      </c>
      <c r="E397">
        <v>60</v>
      </c>
      <c r="F397" s="3">
        <v>0</v>
      </c>
      <c r="G397" s="2">
        <f t="shared" si="6"/>
        <v>1032</v>
      </c>
      <c r="H397" t="str">
        <f>_xlfn.XLOOKUP(OrderDetails[[#This Row],[productID]],Products[productID],Products[Category Name],,0)</f>
        <v>Dairy Products</v>
      </c>
    </row>
    <row r="398" spans="1:8" x14ac:dyDescent="0.25">
      <c r="A398">
        <v>10396</v>
      </c>
      <c r="B398">
        <v>72</v>
      </c>
      <c r="C398" t="str" cm="1">
        <f t="array" ref="C398">_xlfn.XLOOKUP(OrderDetails[[#This Row],[productID]],Products[[#All],[productID]],Products[[#All],[productName]],,0)</f>
        <v>Mozzarella di Giovanni</v>
      </c>
      <c r="D398" s="2">
        <v>27.8</v>
      </c>
      <c r="E398">
        <v>21</v>
      </c>
      <c r="F398" s="3">
        <v>0</v>
      </c>
      <c r="G398" s="2">
        <f t="shared" si="6"/>
        <v>583.80000000000007</v>
      </c>
      <c r="H398" t="str">
        <f>_xlfn.XLOOKUP(OrderDetails[[#This Row],[productID]],Products[productID],Products[Category Name],,0)</f>
        <v>Dairy Products</v>
      </c>
    </row>
    <row r="399" spans="1:8" x14ac:dyDescent="0.25">
      <c r="A399">
        <v>10397</v>
      </c>
      <c r="B399">
        <v>21</v>
      </c>
      <c r="C399" t="str" cm="1">
        <f t="array" ref="C399">_xlfn.XLOOKUP(OrderDetails[[#This Row],[productID]],Products[[#All],[productID]],Products[[#All],[productName]],,0)</f>
        <v>Sir Rodney's Scones</v>
      </c>
      <c r="D399" s="2">
        <v>8</v>
      </c>
      <c r="E399">
        <v>10</v>
      </c>
      <c r="F399" s="3">
        <v>0.15</v>
      </c>
      <c r="G399" s="2">
        <f t="shared" si="6"/>
        <v>68</v>
      </c>
      <c r="H399" t="str">
        <f>_xlfn.XLOOKUP(OrderDetails[[#This Row],[productID]],Products[productID],Products[Category Name],,0)</f>
        <v>Confections</v>
      </c>
    </row>
    <row r="400" spans="1:8" x14ac:dyDescent="0.25">
      <c r="A400">
        <v>10397</v>
      </c>
      <c r="B400">
        <v>51</v>
      </c>
      <c r="C400" t="str" cm="1">
        <f t="array" ref="C400">_xlfn.XLOOKUP(OrderDetails[[#This Row],[productID]],Products[[#All],[productID]],Products[[#All],[productName]],,0)</f>
        <v>Manjimup Dried Apples</v>
      </c>
      <c r="D400" s="2">
        <v>42.4</v>
      </c>
      <c r="E400">
        <v>18</v>
      </c>
      <c r="F400" s="3">
        <v>0.15</v>
      </c>
      <c r="G400" s="2">
        <f t="shared" si="6"/>
        <v>648.71999999999991</v>
      </c>
      <c r="H400" t="str">
        <f>_xlfn.XLOOKUP(OrderDetails[[#This Row],[productID]],Products[productID],Products[Category Name],,0)</f>
        <v>Produce</v>
      </c>
    </row>
    <row r="401" spans="1:8" x14ac:dyDescent="0.25">
      <c r="A401">
        <v>10398</v>
      </c>
      <c r="B401">
        <v>35</v>
      </c>
      <c r="C401" t="str" cm="1">
        <f t="array" ref="C401">_xlfn.XLOOKUP(OrderDetails[[#This Row],[productID]],Products[[#All],[productID]],Products[[#All],[productName]],,0)</f>
        <v>Steeleye Stout</v>
      </c>
      <c r="D401" s="2">
        <v>14.4</v>
      </c>
      <c r="E401">
        <v>30</v>
      </c>
      <c r="F401" s="3">
        <v>0</v>
      </c>
      <c r="G401" s="2">
        <f t="shared" si="6"/>
        <v>432</v>
      </c>
      <c r="H401" t="str">
        <f>_xlfn.XLOOKUP(OrderDetails[[#This Row],[productID]],Products[productID],Products[Category Name],,0)</f>
        <v>Beverages</v>
      </c>
    </row>
    <row r="402" spans="1:8" x14ac:dyDescent="0.25">
      <c r="A402">
        <v>10398</v>
      </c>
      <c r="B402">
        <v>55</v>
      </c>
      <c r="C402" t="str" cm="1">
        <f t="array" ref="C402">_xlfn.XLOOKUP(OrderDetails[[#This Row],[productID]],Products[[#All],[productID]],Products[[#All],[productName]],,0)</f>
        <v>Pâté chinois</v>
      </c>
      <c r="D402" s="2">
        <v>19.2</v>
      </c>
      <c r="E402">
        <v>120</v>
      </c>
      <c r="F402" s="3">
        <v>0.1</v>
      </c>
      <c r="G402" s="2">
        <f t="shared" si="6"/>
        <v>2073.6</v>
      </c>
      <c r="H402" t="str">
        <f>_xlfn.XLOOKUP(OrderDetails[[#This Row],[productID]],Products[productID],Products[Category Name],,0)</f>
        <v>Meat &amp; Poultry</v>
      </c>
    </row>
    <row r="403" spans="1:8" x14ac:dyDescent="0.25">
      <c r="A403">
        <v>10399</v>
      </c>
      <c r="B403">
        <v>68</v>
      </c>
      <c r="C403" t="str" cm="1">
        <f t="array" ref="C403">_xlfn.XLOOKUP(OrderDetails[[#This Row],[productID]],Products[[#All],[productID]],Products[[#All],[productName]],,0)</f>
        <v>Scottish Longbreads</v>
      </c>
      <c r="D403" s="2">
        <v>10</v>
      </c>
      <c r="E403">
        <v>60</v>
      </c>
      <c r="F403" s="3">
        <v>0</v>
      </c>
      <c r="G403" s="2">
        <f t="shared" si="6"/>
        <v>600</v>
      </c>
      <c r="H403" t="str">
        <f>_xlfn.XLOOKUP(OrderDetails[[#This Row],[productID]],Products[productID],Products[Category Name],,0)</f>
        <v>Confections</v>
      </c>
    </row>
    <row r="404" spans="1:8" x14ac:dyDescent="0.25">
      <c r="A404">
        <v>10399</v>
      </c>
      <c r="B404">
        <v>71</v>
      </c>
      <c r="C404" t="str" cm="1">
        <f t="array" ref="C404">_xlfn.XLOOKUP(OrderDetails[[#This Row],[productID]],Products[[#All],[productID]],Products[[#All],[productName]],,0)</f>
        <v>Flotemysost</v>
      </c>
      <c r="D404" s="2">
        <v>17.2</v>
      </c>
      <c r="E404">
        <v>30</v>
      </c>
      <c r="F404" s="3">
        <v>0</v>
      </c>
      <c r="G404" s="2">
        <f t="shared" si="6"/>
        <v>516</v>
      </c>
      <c r="H404" t="str">
        <f>_xlfn.XLOOKUP(OrderDetails[[#This Row],[productID]],Products[productID],Products[Category Name],,0)</f>
        <v>Dairy Products</v>
      </c>
    </row>
    <row r="405" spans="1:8" x14ac:dyDescent="0.25">
      <c r="A405">
        <v>10399</v>
      </c>
      <c r="B405">
        <v>76</v>
      </c>
      <c r="C405" t="str" cm="1">
        <f t="array" ref="C405">_xlfn.XLOOKUP(OrderDetails[[#This Row],[productID]],Products[[#All],[productID]],Products[[#All],[productName]],,0)</f>
        <v>Lakkaliköri</v>
      </c>
      <c r="D405" s="2">
        <v>14.4</v>
      </c>
      <c r="E405">
        <v>35</v>
      </c>
      <c r="F405" s="3">
        <v>0</v>
      </c>
      <c r="G405" s="2">
        <f t="shared" si="6"/>
        <v>504</v>
      </c>
      <c r="H405" t="str">
        <f>_xlfn.XLOOKUP(OrderDetails[[#This Row],[productID]],Products[productID],Products[Category Name],,0)</f>
        <v>Beverages</v>
      </c>
    </row>
    <row r="406" spans="1:8" x14ac:dyDescent="0.25">
      <c r="A406">
        <v>10399</v>
      </c>
      <c r="B406">
        <v>77</v>
      </c>
      <c r="C406" t="str" cm="1">
        <f t="array" ref="C406">_xlfn.XLOOKUP(OrderDetails[[#This Row],[productID]],Products[[#All],[productID]],Products[[#All],[productName]],,0)</f>
        <v>Original Frankfurter Grüne Soße</v>
      </c>
      <c r="D406" s="2">
        <v>10.4</v>
      </c>
      <c r="E406">
        <v>14</v>
      </c>
      <c r="F406" s="3">
        <v>0</v>
      </c>
      <c r="G406" s="2">
        <f t="shared" si="6"/>
        <v>145.6</v>
      </c>
      <c r="H406" t="str">
        <f>_xlfn.XLOOKUP(OrderDetails[[#This Row],[productID]],Products[productID],Products[Category Name],,0)</f>
        <v>Condiments</v>
      </c>
    </row>
    <row r="407" spans="1:8" x14ac:dyDescent="0.25">
      <c r="A407">
        <v>10400</v>
      </c>
      <c r="B407">
        <v>29</v>
      </c>
      <c r="C407" t="str" cm="1">
        <f t="array" ref="C407">_xlfn.XLOOKUP(OrderDetails[[#This Row],[productID]],Products[[#All],[productID]],Products[[#All],[productName]],,0)</f>
        <v>Thüringer Rostbratwurst</v>
      </c>
      <c r="D407" s="2">
        <v>99</v>
      </c>
      <c r="E407">
        <v>21</v>
      </c>
      <c r="F407" s="3">
        <v>0</v>
      </c>
      <c r="G407" s="2">
        <f t="shared" si="6"/>
        <v>2079</v>
      </c>
      <c r="H407" t="str">
        <f>_xlfn.XLOOKUP(OrderDetails[[#This Row],[productID]],Products[productID],Products[Category Name],,0)</f>
        <v>Meat &amp; Poultry</v>
      </c>
    </row>
    <row r="408" spans="1:8" x14ac:dyDescent="0.25">
      <c r="A408">
        <v>10400</v>
      </c>
      <c r="B408">
        <v>35</v>
      </c>
      <c r="C408" t="str" cm="1">
        <f t="array" ref="C408">_xlfn.XLOOKUP(OrderDetails[[#This Row],[productID]],Products[[#All],[productID]],Products[[#All],[productName]],,0)</f>
        <v>Steeleye Stout</v>
      </c>
      <c r="D408" s="2">
        <v>14.4</v>
      </c>
      <c r="E408">
        <v>35</v>
      </c>
      <c r="F408" s="3">
        <v>0</v>
      </c>
      <c r="G408" s="2">
        <f t="shared" si="6"/>
        <v>504</v>
      </c>
      <c r="H408" t="str">
        <f>_xlfn.XLOOKUP(OrderDetails[[#This Row],[productID]],Products[productID],Products[Category Name],,0)</f>
        <v>Beverages</v>
      </c>
    </row>
    <row r="409" spans="1:8" x14ac:dyDescent="0.25">
      <c r="A409">
        <v>10400</v>
      </c>
      <c r="B409">
        <v>49</v>
      </c>
      <c r="C409" t="str" cm="1">
        <f t="array" ref="C409">_xlfn.XLOOKUP(OrderDetails[[#This Row],[productID]],Products[[#All],[productID]],Products[[#All],[productName]],,0)</f>
        <v>Maxilaku</v>
      </c>
      <c r="D409" s="2">
        <v>16</v>
      </c>
      <c r="E409">
        <v>30</v>
      </c>
      <c r="F409" s="3">
        <v>0</v>
      </c>
      <c r="G409" s="2">
        <f t="shared" si="6"/>
        <v>480</v>
      </c>
      <c r="H409" t="str">
        <f>_xlfn.XLOOKUP(OrderDetails[[#This Row],[productID]],Products[productID],Products[Category Name],,0)</f>
        <v>Confections</v>
      </c>
    </row>
    <row r="410" spans="1:8" x14ac:dyDescent="0.25">
      <c r="A410">
        <v>10401</v>
      </c>
      <c r="B410">
        <v>30</v>
      </c>
      <c r="C410" t="str" cm="1">
        <f t="array" ref="C410">_xlfn.XLOOKUP(OrderDetails[[#This Row],[productID]],Products[[#All],[productID]],Products[[#All],[productName]],,0)</f>
        <v>Nord-Ost Matjeshering</v>
      </c>
      <c r="D410" s="2">
        <v>20.7</v>
      </c>
      <c r="E410">
        <v>18</v>
      </c>
      <c r="F410" s="3">
        <v>0</v>
      </c>
      <c r="G410" s="2">
        <f t="shared" si="6"/>
        <v>372.59999999999997</v>
      </c>
      <c r="H410" t="str">
        <f>_xlfn.XLOOKUP(OrderDetails[[#This Row],[productID]],Products[productID],Products[Category Name],,0)</f>
        <v>Seafood</v>
      </c>
    </row>
    <row r="411" spans="1:8" x14ac:dyDescent="0.25">
      <c r="A411">
        <v>10401</v>
      </c>
      <c r="B411">
        <v>56</v>
      </c>
      <c r="C411" t="str" cm="1">
        <f t="array" ref="C411">_xlfn.XLOOKUP(OrderDetails[[#This Row],[productID]],Products[[#All],[productID]],Products[[#All],[productName]],,0)</f>
        <v>Gnocchi di nonna Alice</v>
      </c>
      <c r="D411" s="2">
        <v>30.4</v>
      </c>
      <c r="E411">
        <v>70</v>
      </c>
      <c r="F411" s="3">
        <v>0</v>
      </c>
      <c r="G411" s="2">
        <f t="shared" si="6"/>
        <v>2128</v>
      </c>
      <c r="H411" t="str">
        <f>_xlfn.XLOOKUP(OrderDetails[[#This Row],[productID]],Products[productID],Products[Category Name],,0)</f>
        <v>Grains &amp; Cereals</v>
      </c>
    </row>
    <row r="412" spans="1:8" x14ac:dyDescent="0.25">
      <c r="A412">
        <v>10401</v>
      </c>
      <c r="B412">
        <v>65</v>
      </c>
      <c r="C412" t="str" cm="1">
        <f t="array" ref="C412">_xlfn.XLOOKUP(OrderDetails[[#This Row],[productID]],Products[[#All],[productID]],Products[[#All],[productName]],,0)</f>
        <v>Louisiana Fiery Hot Pepper Sauce</v>
      </c>
      <c r="D412" s="2">
        <v>16.8</v>
      </c>
      <c r="E412">
        <v>20</v>
      </c>
      <c r="F412" s="3">
        <v>0</v>
      </c>
      <c r="G412" s="2">
        <f t="shared" si="6"/>
        <v>336</v>
      </c>
      <c r="H412" t="str">
        <f>_xlfn.XLOOKUP(OrderDetails[[#This Row],[productID]],Products[productID],Products[Category Name],,0)</f>
        <v>Condiments</v>
      </c>
    </row>
    <row r="413" spans="1:8" x14ac:dyDescent="0.25">
      <c r="A413">
        <v>10401</v>
      </c>
      <c r="B413">
        <v>71</v>
      </c>
      <c r="C413" t="str" cm="1">
        <f t="array" ref="C413">_xlfn.XLOOKUP(OrderDetails[[#This Row],[productID]],Products[[#All],[productID]],Products[[#All],[productName]],,0)</f>
        <v>Flotemysost</v>
      </c>
      <c r="D413" s="2">
        <v>17.2</v>
      </c>
      <c r="E413">
        <v>60</v>
      </c>
      <c r="F413" s="3">
        <v>0</v>
      </c>
      <c r="G413" s="2">
        <f t="shared" si="6"/>
        <v>1032</v>
      </c>
      <c r="H413" t="str">
        <f>_xlfn.XLOOKUP(OrderDetails[[#This Row],[productID]],Products[productID],Products[Category Name],,0)</f>
        <v>Dairy Products</v>
      </c>
    </row>
    <row r="414" spans="1:8" x14ac:dyDescent="0.25">
      <c r="A414">
        <v>10402</v>
      </c>
      <c r="B414">
        <v>23</v>
      </c>
      <c r="C414" t="str" cm="1">
        <f t="array" ref="C414">_xlfn.XLOOKUP(OrderDetails[[#This Row],[productID]],Products[[#All],[productID]],Products[[#All],[productName]],,0)</f>
        <v>Tunnbröd</v>
      </c>
      <c r="D414" s="2">
        <v>7.2</v>
      </c>
      <c r="E414">
        <v>60</v>
      </c>
      <c r="F414" s="3">
        <v>0</v>
      </c>
      <c r="G414" s="2">
        <f t="shared" si="6"/>
        <v>432</v>
      </c>
      <c r="H414" t="str">
        <f>_xlfn.XLOOKUP(OrderDetails[[#This Row],[productID]],Products[productID],Products[Category Name],,0)</f>
        <v>Grains &amp; Cereals</v>
      </c>
    </row>
    <row r="415" spans="1:8" x14ac:dyDescent="0.25">
      <c r="A415">
        <v>10402</v>
      </c>
      <c r="B415">
        <v>63</v>
      </c>
      <c r="C415" t="str" cm="1">
        <f t="array" ref="C415">_xlfn.XLOOKUP(OrderDetails[[#This Row],[productID]],Products[[#All],[productID]],Products[[#All],[productName]],,0)</f>
        <v>Vegie-spread</v>
      </c>
      <c r="D415" s="2">
        <v>35.1</v>
      </c>
      <c r="E415">
        <v>65</v>
      </c>
      <c r="F415" s="3">
        <v>0</v>
      </c>
      <c r="G415" s="2">
        <f t="shared" si="6"/>
        <v>2281.5</v>
      </c>
      <c r="H415" t="str">
        <f>_xlfn.XLOOKUP(OrderDetails[[#This Row],[productID]],Products[productID],Products[Category Name],,0)</f>
        <v>Condiments</v>
      </c>
    </row>
    <row r="416" spans="1:8" x14ac:dyDescent="0.25">
      <c r="A416">
        <v>10403</v>
      </c>
      <c r="B416">
        <v>16</v>
      </c>
      <c r="C416" t="str" cm="1">
        <f t="array" ref="C416">_xlfn.XLOOKUP(OrderDetails[[#This Row],[productID]],Products[[#All],[productID]],Products[[#All],[productName]],,0)</f>
        <v>Pavlova</v>
      </c>
      <c r="D416" s="2">
        <v>13.9</v>
      </c>
      <c r="E416">
        <v>21</v>
      </c>
      <c r="F416" s="3">
        <v>0.15</v>
      </c>
      <c r="G416" s="2">
        <f t="shared" si="6"/>
        <v>248.11500000000001</v>
      </c>
      <c r="H416" t="str">
        <f>_xlfn.XLOOKUP(OrderDetails[[#This Row],[productID]],Products[productID],Products[Category Name],,0)</f>
        <v>Confections</v>
      </c>
    </row>
    <row r="417" spans="1:8" x14ac:dyDescent="0.25">
      <c r="A417">
        <v>10403</v>
      </c>
      <c r="B417">
        <v>48</v>
      </c>
      <c r="C417" t="str" cm="1">
        <f t="array" ref="C417">_xlfn.XLOOKUP(OrderDetails[[#This Row],[productID]],Products[[#All],[productID]],Products[[#All],[productName]],,0)</f>
        <v>Chocolade</v>
      </c>
      <c r="D417" s="2">
        <v>10.199999999999999</v>
      </c>
      <c r="E417">
        <v>70</v>
      </c>
      <c r="F417" s="3">
        <v>0.15</v>
      </c>
      <c r="G417" s="2">
        <f t="shared" si="6"/>
        <v>606.9</v>
      </c>
      <c r="H417" t="str">
        <f>_xlfn.XLOOKUP(OrderDetails[[#This Row],[productID]],Products[productID],Products[Category Name],,0)</f>
        <v>Confections</v>
      </c>
    </row>
    <row r="418" spans="1:8" x14ac:dyDescent="0.25">
      <c r="A418">
        <v>10404</v>
      </c>
      <c r="B418">
        <v>26</v>
      </c>
      <c r="C418" t="str" cm="1">
        <f t="array" ref="C418">_xlfn.XLOOKUP(OrderDetails[[#This Row],[productID]],Products[[#All],[productID]],Products[[#All],[productName]],,0)</f>
        <v>Gumbär Gummibärchen</v>
      </c>
      <c r="D418" s="2">
        <v>24.9</v>
      </c>
      <c r="E418">
        <v>30</v>
      </c>
      <c r="F418" s="3">
        <v>0.05</v>
      </c>
      <c r="G418" s="2">
        <f t="shared" si="6"/>
        <v>709.65</v>
      </c>
      <c r="H418" t="str">
        <f>_xlfn.XLOOKUP(OrderDetails[[#This Row],[productID]],Products[productID],Products[Category Name],,0)</f>
        <v>Confections</v>
      </c>
    </row>
    <row r="419" spans="1:8" x14ac:dyDescent="0.25">
      <c r="A419">
        <v>10404</v>
      </c>
      <c r="B419">
        <v>42</v>
      </c>
      <c r="C419" t="str" cm="1">
        <f t="array" ref="C419">_xlfn.XLOOKUP(OrderDetails[[#This Row],[productID]],Products[[#All],[productID]],Products[[#All],[productName]],,0)</f>
        <v>Singaporean Hokkien Fried Mee</v>
      </c>
      <c r="D419" s="2">
        <v>11.2</v>
      </c>
      <c r="E419">
        <v>40</v>
      </c>
      <c r="F419" s="3">
        <v>0.05</v>
      </c>
      <c r="G419" s="2">
        <f t="shared" si="6"/>
        <v>425.59999999999997</v>
      </c>
      <c r="H419" t="str">
        <f>_xlfn.XLOOKUP(OrderDetails[[#This Row],[productID]],Products[productID],Products[Category Name],,0)</f>
        <v>Grains &amp; Cereals</v>
      </c>
    </row>
    <row r="420" spans="1:8" x14ac:dyDescent="0.25">
      <c r="A420">
        <v>10404</v>
      </c>
      <c r="B420">
        <v>49</v>
      </c>
      <c r="C420" t="str" cm="1">
        <f t="array" ref="C420">_xlfn.XLOOKUP(OrderDetails[[#This Row],[productID]],Products[[#All],[productID]],Products[[#All],[productName]],,0)</f>
        <v>Maxilaku</v>
      </c>
      <c r="D420" s="2">
        <v>16</v>
      </c>
      <c r="E420">
        <v>30</v>
      </c>
      <c r="F420" s="3">
        <v>0.05</v>
      </c>
      <c r="G420" s="2">
        <f t="shared" si="6"/>
        <v>456</v>
      </c>
      <c r="H420" t="str">
        <f>_xlfn.XLOOKUP(OrderDetails[[#This Row],[productID]],Products[productID],Products[Category Name],,0)</f>
        <v>Confections</v>
      </c>
    </row>
    <row r="421" spans="1:8" x14ac:dyDescent="0.25">
      <c r="A421">
        <v>10405</v>
      </c>
      <c r="B421">
        <v>3</v>
      </c>
      <c r="C421" t="str" cm="1">
        <f t="array" ref="C421">_xlfn.XLOOKUP(OrderDetails[[#This Row],[productID]],Products[[#All],[productID]],Products[[#All],[productName]],,0)</f>
        <v>Aniseed Syrup</v>
      </c>
      <c r="D421" s="2">
        <v>8</v>
      </c>
      <c r="E421">
        <v>50</v>
      </c>
      <c r="F421" s="3">
        <v>0</v>
      </c>
      <c r="G421" s="2">
        <f t="shared" si="6"/>
        <v>400</v>
      </c>
      <c r="H421" t="str">
        <f>_xlfn.XLOOKUP(OrderDetails[[#This Row],[productID]],Products[productID],Products[Category Name],,0)</f>
        <v>Condiments</v>
      </c>
    </row>
    <row r="422" spans="1:8" x14ac:dyDescent="0.25">
      <c r="A422">
        <v>10406</v>
      </c>
      <c r="B422">
        <v>1</v>
      </c>
      <c r="C422" t="str" cm="1">
        <f t="array" ref="C422">_xlfn.XLOOKUP(OrderDetails[[#This Row],[productID]],Products[[#All],[productID]],Products[[#All],[productName]],,0)</f>
        <v>Chai</v>
      </c>
      <c r="D422" s="2">
        <v>14.4</v>
      </c>
      <c r="E422">
        <v>10</v>
      </c>
      <c r="F422" s="3">
        <v>0</v>
      </c>
      <c r="G422" s="2">
        <f t="shared" si="6"/>
        <v>144</v>
      </c>
      <c r="H422" t="str">
        <f>_xlfn.XLOOKUP(OrderDetails[[#This Row],[productID]],Products[productID],Products[Category Name],,0)</f>
        <v>Beverages</v>
      </c>
    </row>
    <row r="423" spans="1:8" x14ac:dyDescent="0.25">
      <c r="A423">
        <v>10406</v>
      </c>
      <c r="B423">
        <v>21</v>
      </c>
      <c r="C423" t="str" cm="1">
        <f t="array" ref="C423">_xlfn.XLOOKUP(OrderDetails[[#This Row],[productID]],Products[[#All],[productID]],Products[[#All],[productName]],,0)</f>
        <v>Sir Rodney's Scones</v>
      </c>
      <c r="D423" s="2">
        <v>8</v>
      </c>
      <c r="E423">
        <v>30</v>
      </c>
      <c r="F423" s="3">
        <v>0.1</v>
      </c>
      <c r="G423" s="2">
        <f t="shared" si="6"/>
        <v>216</v>
      </c>
      <c r="H423" t="str">
        <f>_xlfn.XLOOKUP(OrderDetails[[#This Row],[productID]],Products[productID],Products[Category Name],,0)</f>
        <v>Confections</v>
      </c>
    </row>
    <row r="424" spans="1:8" x14ac:dyDescent="0.25">
      <c r="A424">
        <v>10406</v>
      </c>
      <c r="B424">
        <v>28</v>
      </c>
      <c r="C424" t="str" cm="1">
        <f t="array" ref="C424">_xlfn.XLOOKUP(OrderDetails[[#This Row],[productID]],Products[[#All],[productID]],Products[[#All],[productName]],,0)</f>
        <v>Rössle Sauerkraut</v>
      </c>
      <c r="D424" s="2">
        <v>36.4</v>
      </c>
      <c r="E424">
        <v>42</v>
      </c>
      <c r="F424" s="3">
        <v>0.1</v>
      </c>
      <c r="G424" s="2">
        <f t="shared" si="6"/>
        <v>1375.92</v>
      </c>
      <c r="H424" t="str">
        <f>_xlfn.XLOOKUP(OrderDetails[[#This Row],[productID]],Products[productID],Products[Category Name],,0)</f>
        <v>Produce</v>
      </c>
    </row>
    <row r="425" spans="1:8" x14ac:dyDescent="0.25">
      <c r="A425">
        <v>10406</v>
      </c>
      <c r="B425">
        <v>36</v>
      </c>
      <c r="C425" t="str" cm="1">
        <f t="array" ref="C425">_xlfn.XLOOKUP(OrderDetails[[#This Row],[productID]],Products[[#All],[productID]],Products[[#All],[productName]],,0)</f>
        <v>Inlagd Sill</v>
      </c>
      <c r="D425" s="2">
        <v>15.2</v>
      </c>
      <c r="E425">
        <v>5</v>
      </c>
      <c r="F425" s="3">
        <v>0.1</v>
      </c>
      <c r="G425" s="2">
        <f t="shared" si="6"/>
        <v>68.400000000000006</v>
      </c>
      <c r="H425" t="str">
        <f>_xlfn.XLOOKUP(OrderDetails[[#This Row],[productID]],Products[productID],Products[Category Name],,0)</f>
        <v>Seafood</v>
      </c>
    </row>
    <row r="426" spans="1:8" x14ac:dyDescent="0.25">
      <c r="A426">
        <v>10406</v>
      </c>
      <c r="B426">
        <v>40</v>
      </c>
      <c r="C426" t="str" cm="1">
        <f t="array" ref="C426">_xlfn.XLOOKUP(OrderDetails[[#This Row],[productID]],Products[[#All],[productID]],Products[[#All],[productName]],,0)</f>
        <v>Boston Crab Meat</v>
      </c>
      <c r="D426" s="2">
        <v>14.7</v>
      </c>
      <c r="E426">
        <v>2</v>
      </c>
      <c r="F426" s="3">
        <v>0.1</v>
      </c>
      <c r="G426" s="2">
        <f t="shared" si="6"/>
        <v>26.46</v>
      </c>
      <c r="H426" t="str">
        <f>_xlfn.XLOOKUP(OrderDetails[[#This Row],[productID]],Products[productID],Products[Category Name],,0)</f>
        <v>Seafood</v>
      </c>
    </row>
    <row r="427" spans="1:8" x14ac:dyDescent="0.25">
      <c r="A427">
        <v>10407</v>
      </c>
      <c r="B427">
        <v>11</v>
      </c>
      <c r="C427" t="str" cm="1">
        <f t="array" ref="C427">_xlfn.XLOOKUP(OrderDetails[[#This Row],[productID]],Products[[#All],[productID]],Products[[#All],[productName]],,0)</f>
        <v>Queso Cabrales</v>
      </c>
      <c r="D427" s="2">
        <v>16.8</v>
      </c>
      <c r="E427">
        <v>30</v>
      </c>
      <c r="F427" s="3">
        <v>0</v>
      </c>
      <c r="G427" s="2">
        <f t="shared" si="6"/>
        <v>504</v>
      </c>
      <c r="H427" t="str">
        <f>_xlfn.XLOOKUP(OrderDetails[[#This Row],[productID]],Products[productID],Products[Category Name],,0)</f>
        <v>Dairy Products</v>
      </c>
    </row>
    <row r="428" spans="1:8" x14ac:dyDescent="0.25">
      <c r="A428">
        <v>10407</v>
      </c>
      <c r="B428">
        <v>69</v>
      </c>
      <c r="C428" t="str" cm="1">
        <f t="array" ref="C428">_xlfn.XLOOKUP(OrderDetails[[#This Row],[productID]],Products[[#All],[productID]],Products[[#All],[productName]],,0)</f>
        <v>Gudbrandsdalsost</v>
      </c>
      <c r="D428" s="2">
        <v>28.8</v>
      </c>
      <c r="E428">
        <v>15</v>
      </c>
      <c r="F428" s="3">
        <v>0</v>
      </c>
      <c r="G428" s="2">
        <f t="shared" si="6"/>
        <v>432</v>
      </c>
      <c r="H428" t="str">
        <f>_xlfn.XLOOKUP(OrderDetails[[#This Row],[productID]],Products[productID],Products[Category Name],,0)</f>
        <v>Dairy Products</v>
      </c>
    </row>
    <row r="429" spans="1:8" x14ac:dyDescent="0.25">
      <c r="A429">
        <v>10407</v>
      </c>
      <c r="B429">
        <v>71</v>
      </c>
      <c r="C429" t="str" cm="1">
        <f t="array" ref="C429">_xlfn.XLOOKUP(OrderDetails[[#This Row],[productID]],Products[[#All],[productID]],Products[[#All],[productName]],,0)</f>
        <v>Flotemysost</v>
      </c>
      <c r="D429" s="2">
        <v>17.2</v>
      </c>
      <c r="E429">
        <v>15</v>
      </c>
      <c r="F429" s="3">
        <v>0</v>
      </c>
      <c r="G429" s="2">
        <f t="shared" si="6"/>
        <v>258</v>
      </c>
      <c r="H429" t="str">
        <f>_xlfn.XLOOKUP(OrderDetails[[#This Row],[productID]],Products[productID],Products[Category Name],,0)</f>
        <v>Dairy Products</v>
      </c>
    </row>
    <row r="430" spans="1:8" x14ac:dyDescent="0.25">
      <c r="A430">
        <v>10408</v>
      </c>
      <c r="B430">
        <v>37</v>
      </c>
      <c r="C430" t="str" cm="1">
        <f t="array" ref="C430">_xlfn.XLOOKUP(OrderDetails[[#This Row],[productID]],Products[[#All],[productID]],Products[[#All],[productName]],,0)</f>
        <v>Gravad lax</v>
      </c>
      <c r="D430" s="2">
        <v>20.8</v>
      </c>
      <c r="E430">
        <v>10</v>
      </c>
      <c r="F430" s="3">
        <v>0</v>
      </c>
      <c r="G430" s="2">
        <f t="shared" si="6"/>
        <v>208</v>
      </c>
      <c r="H430" t="str">
        <f>_xlfn.XLOOKUP(OrderDetails[[#This Row],[productID]],Products[productID],Products[Category Name],,0)</f>
        <v>Seafood</v>
      </c>
    </row>
    <row r="431" spans="1:8" x14ac:dyDescent="0.25">
      <c r="A431">
        <v>10408</v>
      </c>
      <c r="B431">
        <v>54</v>
      </c>
      <c r="C431" t="str" cm="1">
        <f t="array" ref="C431">_xlfn.XLOOKUP(OrderDetails[[#This Row],[productID]],Products[[#All],[productID]],Products[[#All],[productName]],,0)</f>
        <v>Tourtière</v>
      </c>
      <c r="D431" s="2">
        <v>5.9</v>
      </c>
      <c r="E431">
        <v>6</v>
      </c>
      <c r="F431" s="3">
        <v>0</v>
      </c>
      <c r="G431" s="2">
        <f t="shared" si="6"/>
        <v>35.400000000000006</v>
      </c>
      <c r="H431" t="str">
        <f>_xlfn.XLOOKUP(OrderDetails[[#This Row],[productID]],Products[productID],Products[Category Name],,0)</f>
        <v>Meat &amp; Poultry</v>
      </c>
    </row>
    <row r="432" spans="1:8" x14ac:dyDescent="0.25">
      <c r="A432">
        <v>10408</v>
      </c>
      <c r="B432">
        <v>62</v>
      </c>
      <c r="C432" t="str" cm="1">
        <f t="array" ref="C432">_xlfn.XLOOKUP(OrderDetails[[#This Row],[productID]],Products[[#All],[productID]],Products[[#All],[productName]],,0)</f>
        <v>Tarte au sucre</v>
      </c>
      <c r="D432" s="2">
        <v>39.4</v>
      </c>
      <c r="E432">
        <v>35</v>
      </c>
      <c r="F432" s="3">
        <v>0</v>
      </c>
      <c r="G432" s="2">
        <f t="shared" si="6"/>
        <v>1379</v>
      </c>
      <c r="H432" t="str">
        <f>_xlfn.XLOOKUP(OrderDetails[[#This Row],[productID]],Products[productID],Products[Category Name],,0)</f>
        <v>Confections</v>
      </c>
    </row>
    <row r="433" spans="1:8" x14ac:dyDescent="0.25">
      <c r="A433">
        <v>10409</v>
      </c>
      <c r="B433">
        <v>14</v>
      </c>
      <c r="C433" t="str" cm="1">
        <f t="array" ref="C433">_xlfn.XLOOKUP(OrderDetails[[#This Row],[productID]],Products[[#All],[productID]],Products[[#All],[productName]],,0)</f>
        <v>Tofu</v>
      </c>
      <c r="D433" s="2">
        <v>18.600000000000001</v>
      </c>
      <c r="E433">
        <v>12</v>
      </c>
      <c r="F433" s="3">
        <v>0</v>
      </c>
      <c r="G433" s="2">
        <f t="shared" si="6"/>
        <v>223.20000000000002</v>
      </c>
      <c r="H433" t="str">
        <f>_xlfn.XLOOKUP(OrderDetails[[#This Row],[productID]],Products[productID],Products[Category Name],,0)</f>
        <v>Produce</v>
      </c>
    </row>
    <row r="434" spans="1:8" x14ac:dyDescent="0.25">
      <c r="A434">
        <v>10409</v>
      </c>
      <c r="B434">
        <v>21</v>
      </c>
      <c r="C434" t="str" cm="1">
        <f t="array" ref="C434">_xlfn.XLOOKUP(OrderDetails[[#This Row],[productID]],Products[[#All],[productID]],Products[[#All],[productName]],,0)</f>
        <v>Sir Rodney's Scones</v>
      </c>
      <c r="D434" s="2">
        <v>8</v>
      </c>
      <c r="E434">
        <v>12</v>
      </c>
      <c r="F434" s="3">
        <v>0</v>
      </c>
      <c r="G434" s="2">
        <f t="shared" si="6"/>
        <v>96</v>
      </c>
      <c r="H434" t="str">
        <f>_xlfn.XLOOKUP(OrderDetails[[#This Row],[productID]],Products[productID],Products[Category Name],,0)</f>
        <v>Confections</v>
      </c>
    </row>
    <row r="435" spans="1:8" x14ac:dyDescent="0.25">
      <c r="A435">
        <v>10410</v>
      </c>
      <c r="B435">
        <v>33</v>
      </c>
      <c r="C435" t="str" cm="1">
        <f t="array" ref="C435">_xlfn.XLOOKUP(OrderDetails[[#This Row],[productID]],Products[[#All],[productID]],Products[[#All],[productName]],,0)</f>
        <v>Geitost</v>
      </c>
      <c r="D435" s="2">
        <v>2</v>
      </c>
      <c r="E435">
        <v>49</v>
      </c>
      <c r="F435" s="3">
        <v>0</v>
      </c>
      <c r="G435" s="2">
        <f t="shared" si="6"/>
        <v>98</v>
      </c>
      <c r="H435" t="str">
        <f>_xlfn.XLOOKUP(OrderDetails[[#This Row],[productID]],Products[productID],Products[Category Name],,0)</f>
        <v>Dairy Products</v>
      </c>
    </row>
    <row r="436" spans="1:8" x14ac:dyDescent="0.25">
      <c r="A436">
        <v>10410</v>
      </c>
      <c r="B436">
        <v>59</v>
      </c>
      <c r="C436" t="str" cm="1">
        <f t="array" ref="C436">_xlfn.XLOOKUP(OrderDetails[[#This Row],[productID]],Products[[#All],[productID]],Products[[#All],[productName]],,0)</f>
        <v>Raclette Courdavault</v>
      </c>
      <c r="D436" s="2">
        <v>44</v>
      </c>
      <c r="E436">
        <v>16</v>
      </c>
      <c r="F436" s="3">
        <v>0</v>
      </c>
      <c r="G436" s="2">
        <f t="shared" si="6"/>
        <v>704</v>
      </c>
      <c r="H436" t="str">
        <f>_xlfn.XLOOKUP(OrderDetails[[#This Row],[productID]],Products[productID],Products[Category Name],,0)</f>
        <v>Dairy Products</v>
      </c>
    </row>
    <row r="437" spans="1:8" x14ac:dyDescent="0.25">
      <c r="A437">
        <v>10411</v>
      </c>
      <c r="B437">
        <v>41</v>
      </c>
      <c r="C437" t="str" cm="1">
        <f t="array" ref="C437">_xlfn.XLOOKUP(OrderDetails[[#This Row],[productID]],Products[[#All],[productID]],Products[[#All],[productName]],,0)</f>
        <v>Jack's New England Clam Chowder</v>
      </c>
      <c r="D437" s="2">
        <v>7.7</v>
      </c>
      <c r="E437">
        <v>25</v>
      </c>
      <c r="F437" s="3">
        <v>0.2</v>
      </c>
      <c r="G437" s="2">
        <f t="shared" si="6"/>
        <v>154</v>
      </c>
      <c r="H437" t="str">
        <f>_xlfn.XLOOKUP(OrderDetails[[#This Row],[productID]],Products[productID],Products[Category Name],,0)</f>
        <v>Seafood</v>
      </c>
    </row>
    <row r="438" spans="1:8" x14ac:dyDescent="0.25">
      <c r="A438">
        <v>10411</v>
      </c>
      <c r="B438">
        <v>44</v>
      </c>
      <c r="C438" t="str" cm="1">
        <f t="array" ref="C438">_xlfn.XLOOKUP(OrderDetails[[#This Row],[productID]],Products[[#All],[productID]],Products[[#All],[productName]],,0)</f>
        <v>Gula Malacca</v>
      </c>
      <c r="D438" s="2">
        <v>15.5</v>
      </c>
      <c r="E438">
        <v>40</v>
      </c>
      <c r="F438" s="3">
        <v>0.2</v>
      </c>
      <c r="G438" s="2">
        <f t="shared" si="6"/>
        <v>496</v>
      </c>
      <c r="H438" t="str">
        <f>_xlfn.XLOOKUP(OrderDetails[[#This Row],[productID]],Products[productID],Products[Category Name],,0)</f>
        <v>Condiments</v>
      </c>
    </row>
    <row r="439" spans="1:8" x14ac:dyDescent="0.25">
      <c r="A439">
        <v>10411</v>
      </c>
      <c r="B439">
        <v>59</v>
      </c>
      <c r="C439" t="str" cm="1">
        <f t="array" ref="C439">_xlfn.XLOOKUP(OrderDetails[[#This Row],[productID]],Products[[#All],[productID]],Products[[#All],[productName]],,0)</f>
        <v>Raclette Courdavault</v>
      </c>
      <c r="D439" s="2">
        <v>44</v>
      </c>
      <c r="E439">
        <v>9</v>
      </c>
      <c r="F439" s="3">
        <v>0.2</v>
      </c>
      <c r="G439" s="2">
        <f t="shared" si="6"/>
        <v>316.8</v>
      </c>
      <c r="H439" t="str">
        <f>_xlfn.XLOOKUP(OrderDetails[[#This Row],[productID]],Products[productID],Products[Category Name],,0)</f>
        <v>Dairy Products</v>
      </c>
    </row>
    <row r="440" spans="1:8" x14ac:dyDescent="0.25">
      <c r="A440">
        <v>10412</v>
      </c>
      <c r="B440">
        <v>14</v>
      </c>
      <c r="C440" t="str" cm="1">
        <f t="array" ref="C440">_xlfn.XLOOKUP(OrderDetails[[#This Row],[productID]],Products[[#All],[productID]],Products[[#All],[productName]],,0)</f>
        <v>Tofu</v>
      </c>
      <c r="D440" s="2">
        <v>18.600000000000001</v>
      </c>
      <c r="E440">
        <v>20</v>
      </c>
      <c r="F440" s="3">
        <v>0.1</v>
      </c>
      <c r="G440" s="2">
        <f t="shared" si="6"/>
        <v>334.8</v>
      </c>
      <c r="H440" t="str">
        <f>_xlfn.XLOOKUP(OrderDetails[[#This Row],[productID]],Products[productID],Products[Category Name],,0)</f>
        <v>Produce</v>
      </c>
    </row>
    <row r="441" spans="1:8" x14ac:dyDescent="0.25">
      <c r="A441">
        <v>10413</v>
      </c>
      <c r="B441">
        <v>1</v>
      </c>
      <c r="C441" t="str" cm="1">
        <f t="array" ref="C441">_xlfn.XLOOKUP(OrderDetails[[#This Row],[productID]],Products[[#All],[productID]],Products[[#All],[productName]],,0)</f>
        <v>Chai</v>
      </c>
      <c r="D441" s="2">
        <v>14.4</v>
      </c>
      <c r="E441">
        <v>24</v>
      </c>
      <c r="F441" s="3">
        <v>0</v>
      </c>
      <c r="G441" s="2">
        <f t="shared" si="6"/>
        <v>345.6</v>
      </c>
      <c r="H441" t="str">
        <f>_xlfn.XLOOKUP(OrderDetails[[#This Row],[productID]],Products[productID],Products[Category Name],,0)</f>
        <v>Beverages</v>
      </c>
    </row>
    <row r="442" spans="1:8" x14ac:dyDescent="0.25">
      <c r="A442">
        <v>10413</v>
      </c>
      <c r="B442">
        <v>62</v>
      </c>
      <c r="C442" t="str" cm="1">
        <f t="array" ref="C442">_xlfn.XLOOKUP(OrderDetails[[#This Row],[productID]],Products[[#All],[productID]],Products[[#All],[productName]],,0)</f>
        <v>Tarte au sucre</v>
      </c>
      <c r="D442" s="2">
        <v>39.4</v>
      </c>
      <c r="E442">
        <v>40</v>
      </c>
      <c r="F442" s="3">
        <v>0</v>
      </c>
      <c r="G442" s="2">
        <f t="shared" si="6"/>
        <v>1576</v>
      </c>
      <c r="H442" t="str">
        <f>_xlfn.XLOOKUP(OrderDetails[[#This Row],[productID]],Products[productID],Products[Category Name],,0)</f>
        <v>Confections</v>
      </c>
    </row>
    <row r="443" spans="1:8" x14ac:dyDescent="0.25">
      <c r="A443">
        <v>10413</v>
      </c>
      <c r="B443">
        <v>76</v>
      </c>
      <c r="C443" t="str" cm="1">
        <f t="array" ref="C443">_xlfn.XLOOKUP(OrderDetails[[#This Row],[productID]],Products[[#All],[productID]],Products[[#All],[productName]],,0)</f>
        <v>Lakkaliköri</v>
      </c>
      <c r="D443" s="2">
        <v>14.4</v>
      </c>
      <c r="E443">
        <v>14</v>
      </c>
      <c r="F443" s="3">
        <v>0</v>
      </c>
      <c r="G443" s="2">
        <f t="shared" si="6"/>
        <v>201.6</v>
      </c>
      <c r="H443" t="str">
        <f>_xlfn.XLOOKUP(OrderDetails[[#This Row],[productID]],Products[productID],Products[Category Name],,0)</f>
        <v>Beverages</v>
      </c>
    </row>
    <row r="444" spans="1:8" x14ac:dyDescent="0.25">
      <c r="A444">
        <v>10414</v>
      </c>
      <c r="B444">
        <v>19</v>
      </c>
      <c r="C444" t="str" cm="1">
        <f t="array" ref="C444">_xlfn.XLOOKUP(OrderDetails[[#This Row],[productID]],Products[[#All],[productID]],Products[[#All],[productName]],,0)</f>
        <v>Teatime Chocolate Biscuits</v>
      </c>
      <c r="D444" s="2">
        <v>7.3</v>
      </c>
      <c r="E444">
        <v>18</v>
      </c>
      <c r="F444" s="3">
        <v>0.05</v>
      </c>
      <c r="G444" s="2">
        <f t="shared" si="6"/>
        <v>124.83</v>
      </c>
      <c r="H444" t="str">
        <f>_xlfn.XLOOKUP(OrderDetails[[#This Row],[productID]],Products[productID],Products[Category Name],,0)</f>
        <v>Confections</v>
      </c>
    </row>
    <row r="445" spans="1:8" x14ac:dyDescent="0.25">
      <c r="A445">
        <v>10414</v>
      </c>
      <c r="B445">
        <v>33</v>
      </c>
      <c r="C445" t="str" cm="1">
        <f t="array" ref="C445">_xlfn.XLOOKUP(OrderDetails[[#This Row],[productID]],Products[[#All],[productID]],Products[[#All],[productName]],,0)</f>
        <v>Geitost</v>
      </c>
      <c r="D445" s="2">
        <v>2</v>
      </c>
      <c r="E445">
        <v>50</v>
      </c>
      <c r="F445" s="3">
        <v>0</v>
      </c>
      <c r="G445" s="2">
        <f t="shared" si="6"/>
        <v>100</v>
      </c>
      <c r="H445" t="str">
        <f>_xlfn.XLOOKUP(OrderDetails[[#This Row],[productID]],Products[productID],Products[Category Name],,0)</f>
        <v>Dairy Products</v>
      </c>
    </row>
    <row r="446" spans="1:8" x14ac:dyDescent="0.25">
      <c r="A446">
        <v>10415</v>
      </c>
      <c r="B446">
        <v>17</v>
      </c>
      <c r="C446" t="str" cm="1">
        <f t="array" ref="C446">_xlfn.XLOOKUP(OrderDetails[[#This Row],[productID]],Products[[#All],[productID]],Products[[#All],[productName]],,0)</f>
        <v>Alice Mutton</v>
      </c>
      <c r="D446" s="2">
        <v>31.2</v>
      </c>
      <c r="E446">
        <v>2</v>
      </c>
      <c r="F446" s="3">
        <v>0</v>
      </c>
      <c r="G446" s="2">
        <f t="shared" si="6"/>
        <v>62.4</v>
      </c>
      <c r="H446" t="str">
        <f>_xlfn.XLOOKUP(OrderDetails[[#This Row],[productID]],Products[productID],Products[Category Name],,0)</f>
        <v>Meat &amp; Poultry</v>
      </c>
    </row>
    <row r="447" spans="1:8" x14ac:dyDescent="0.25">
      <c r="A447">
        <v>10415</v>
      </c>
      <c r="B447">
        <v>33</v>
      </c>
      <c r="C447" t="str" cm="1">
        <f t="array" ref="C447">_xlfn.XLOOKUP(OrderDetails[[#This Row],[productID]],Products[[#All],[productID]],Products[[#All],[productName]],,0)</f>
        <v>Geitost</v>
      </c>
      <c r="D447" s="2">
        <v>2</v>
      </c>
      <c r="E447">
        <v>20</v>
      </c>
      <c r="F447" s="3">
        <v>0</v>
      </c>
      <c r="G447" s="2">
        <f t="shared" si="6"/>
        <v>40</v>
      </c>
      <c r="H447" t="str">
        <f>_xlfn.XLOOKUP(OrderDetails[[#This Row],[productID]],Products[productID],Products[Category Name],,0)</f>
        <v>Dairy Products</v>
      </c>
    </row>
    <row r="448" spans="1:8" x14ac:dyDescent="0.25">
      <c r="A448">
        <v>10416</v>
      </c>
      <c r="B448">
        <v>19</v>
      </c>
      <c r="C448" t="str" cm="1">
        <f t="array" ref="C448">_xlfn.XLOOKUP(OrderDetails[[#This Row],[productID]],Products[[#All],[productID]],Products[[#All],[productName]],,0)</f>
        <v>Teatime Chocolate Biscuits</v>
      </c>
      <c r="D448" s="2">
        <v>7.3</v>
      </c>
      <c r="E448">
        <v>20</v>
      </c>
      <c r="F448" s="3">
        <v>0</v>
      </c>
      <c r="G448" s="2">
        <f t="shared" si="6"/>
        <v>146</v>
      </c>
      <c r="H448" t="str">
        <f>_xlfn.XLOOKUP(OrderDetails[[#This Row],[productID]],Products[productID],Products[Category Name],,0)</f>
        <v>Confections</v>
      </c>
    </row>
    <row r="449" spans="1:8" x14ac:dyDescent="0.25">
      <c r="A449">
        <v>10416</v>
      </c>
      <c r="B449">
        <v>53</v>
      </c>
      <c r="C449" t="str" cm="1">
        <f t="array" ref="C449">_xlfn.XLOOKUP(OrderDetails[[#This Row],[productID]],Products[[#All],[productID]],Products[[#All],[productName]],,0)</f>
        <v>Perth Pasties</v>
      </c>
      <c r="D449" s="2">
        <v>26.2</v>
      </c>
      <c r="E449">
        <v>10</v>
      </c>
      <c r="F449" s="3">
        <v>0</v>
      </c>
      <c r="G449" s="2">
        <f t="shared" si="6"/>
        <v>262</v>
      </c>
      <c r="H449" t="str">
        <f>_xlfn.XLOOKUP(OrderDetails[[#This Row],[productID]],Products[productID],Products[Category Name],,0)</f>
        <v>Meat &amp; Poultry</v>
      </c>
    </row>
    <row r="450" spans="1:8" x14ac:dyDescent="0.25">
      <c r="A450">
        <v>10416</v>
      </c>
      <c r="B450">
        <v>57</v>
      </c>
      <c r="C450" t="str" cm="1">
        <f t="array" ref="C450">_xlfn.XLOOKUP(OrderDetails[[#This Row],[productID]],Products[[#All],[productID]],Products[[#All],[productName]],,0)</f>
        <v>Ravioli Angelo</v>
      </c>
      <c r="D450" s="2">
        <v>15.6</v>
      </c>
      <c r="E450">
        <v>20</v>
      </c>
      <c r="F450" s="3">
        <v>0</v>
      </c>
      <c r="G450" s="2">
        <f t="shared" si="6"/>
        <v>312</v>
      </c>
      <c r="H450" t="str">
        <f>_xlfn.XLOOKUP(OrderDetails[[#This Row],[productID]],Products[productID],Products[Category Name],,0)</f>
        <v>Grains &amp; Cereals</v>
      </c>
    </row>
    <row r="451" spans="1:8" x14ac:dyDescent="0.25">
      <c r="A451">
        <v>10417</v>
      </c>
      <c r="B451">
        <v>38</v>
      </c>
      <c r="C451" t="str" cm="1">
        <f t="array" ref="C451">_xlfn.XLOOKUP(OrderDetails[[#This Row],[productID]],Products[[#All],[productID]],Products[[#All],[productName]],,0)</f>
        <v>Côte de Blaye</v>
      </c>
      <c r="D451" s="2">
        <v>210.8</v>
      </c>
      <c r="E451">
        <v>50</v>
      </c>
      <c r="F451" s="3">
        <v>0</v>
      </c>
      <c r="G451" s="2">
        <f t="shared" ref="G451:G514" si="7">D451*E451*(1-F451)</f>
        <v>10540</v>
      </c>
      <c r="H451" t="str">
        <f>_xlfn.XLOOKUP(OrderDetails[[#This Row],[productID]],Products[productID],Products[Category Name],,0)</f>
        <v>Beverages</v>
      </c>
    </row>
    <row r="452" spans="1:8" x14ac:dyDescent="0.25">
      <c r="A452">
        <v>10417</v>
      </c>
      <c r="B452">
        <v>46</v>
      </c>
      <c r="C452" t="str" cm="1">
        <f t="array" ref="C452">_xlfn.XLOOKUP(OrderDetails[[#This Row],[productID]],Products[[#All],[productID]],Products[[#All],[productName]],,0)</f>
        <v>Spegesild</v>
      </c>
      <c r="D452" s="2">
        <v>9.6</v>
      </c>
      <c r="E452">
        <v>2</v>
      </c>
      <c r="F452" s="3">
        <v>0.25</v>
      </c>
      <c r="G452" s="2">
        <f t="shared" si="7"/>
        <v>14.399999999999999</v>
      </c>
      <c r="H452" t="str">
        <f>_xlfn.XLOOKUP(OrderDetails[[#This Row],[productID]],Products[productID],Products[Category Name],,0)</f>
        <v>Seafood</v>
      </c>
    </row>
    <row r="453" spans="1:8" x14ac:dyDescent="0.25">
      <c r="A453">
        <v>10417</v>
      </c>
      <c r="B453">
        <v>68</v>
      </c>
      <c r="C453" t="str" cm="1">
        <f t="array" ref="C453">_xlfn.XLOOKUP(OrderDetails[[#This Row],[productID]],Products[[#All],[productID]],Products[[#All],[productName]],,0)</f>
        <v>Scottish Longbreads</v>
      </c>
      <c r="D453" s="2">
        <v>10</v>
      </c>
      <c r="E453">
        <v>36</v>
      </c>
      <c r="F453" s="3">
        <v>0.25</v>
      </c>
      <c r="G453" s="2">
        <f t="shared" si="7"/>
        <v>270</v>
      </c>
      <c r="H453" t="str">
        <f>_xlfn.XLOOKUP(OrderDetails[[#This Row],[productID]],Products[productID],Products[Category Name],,0)</f>
        <v>Confections</v>
      </c>
    </row>
    <row r="454" spans="1:8" x14ac:dyDescent="0.25">
      <c r="A454">
        <v>10417</v>
      </c>
      <c r="B454">
        <v>77</v>
      </c>
      <c r="C454" t="str" cm="1">
        <f t="array" ref="C454">_xlfn.XLOOKUP(OrderDetails[[#This Row],[productID]],Products[[#All],[productID]],Products[[#All],[productName]],,0)</f>
        <v>Original Frankfurter Grüne Soße</v>
      </c>
      <c r="D454" s="2">
        <v>10.4</v>
      </c>
      <c r="E454">
        <v>35</v>
      </c>
      <c r="F454" s="3">
        <v>0</v>
      </c>
      <c r="G454" s="2">
        <f t="shared" si="7"/>
        <v>364</v>
      </c>
      <c r="H454" t="str">
        <f>_xlfn.XLOOKUP(OrderDetails[[#This Row],[productID]],Products[productID],Products[Category Name],,0)</f>
        <v>Condiments</v>
      </c>
    </row>
    <row r="455" spans="1:8" x14ac:dyDescent="0.25">
      <c r="A455">
        <v>10418</v>
      </c>
      <c r="B455">
        <v>2</v>
      </c>
      <c r="C455" t="str" cm="1">
        <f t="array" ref="C455">_xlfn.XLOOKUP(OrderDetails[[#This Row],[productID]],Products[[#All],[productID]],Products[[#All],[productName]],,0)</f>
        <v>Chang</v>
      </c>
      <c r="D455" s="2">
        <v>15.2</v>
      </c>
      <c r="E455">
        <v>60</v>
      </c>
      <c r="F455" s="3">
        <v>0</v>
      </c>
      <c r="G455" s="2">
        <f t="shared" si="7"/>
        <v>912</v>
      </c>
      <c r="H455" t="str">
        <f>_xlfn.XLOOKUP(OrderDetails[[#This Row],[productID]],Products[productID],Products[Category Name],,0)</f>
        <v>Beverages</v>
      </c>
    </row>
    <row r="456" spans="1:8" x14ac:dyDescent="0.25">
      <c r="A456">
        <v>10418</v>
      </c>
      <c r="B456">
        <v>47</v>
      </c>
      <c r="C456" t="str" cm="1">
        <f t="array" ref="C456">_xlfn.XLOOKUP(OrderDetails[[#This Row],[productID]],Products[[#All],[productID]],Products[[#All],[productName]],,0)</f>
        <v>Zaanse koeken</v>
      </c>
      <c r="D456" s="2">
        <v>7.6</v>
      </c>
      <c r="E456">
        <v>55</v>
      </c>
      <c r="F456" s="3">
        <v>0</v>
      </c>
      <c r="G456" s="2">
        <f t="shared" si="7"/>
        <v>418</v>
      </c>
      <c r="H456" t="str">
        <f>_xlfn.XLOOKUP(OrderDetails[[#This Row],[productID]],Products[productID],Products[Category Name],,0)</f>
        <v>Confections</v>
      </c>
    </row>
    <row r="457" spans="1:8" x14ac:dyDescent="0.25">
      <c r="A457">
        <v>10418</v>
      </c>
      <c r="B457">
        <v>61</v>
      </c>
      <c r="C457" t="str" cm="1">
        <f t="array" ref="C457">_xlfn.XLOOKUP(OrderDetails[[#This Row],[productID]],Products[[#All],[productID]],Products[[#All],[productName]],,0)</f>
        <v>Sirop d'érable</v>
      </c>
      <c r="D457" s="2">
        <v>22.8</v>
      </c>
      <c r="E457">
        <v>16</v>
      </c>
      <c r="F457" s="3">
        <v>0</v>
      </c>
      <c r="G457" s="2">
        <f t="shared" si="7"/>
        <v>364.8</v>
      </c>
      <c r="H457" t="str">
        <f>_xlfn.XLOOKUP(OrderDetails[[#This Row],[productID]],Products[productID],Products[Category Name],,0)</f>
        <v>Condiments</v>
      </c>
    </row>
    <row r="458" spans="1:8" x14ac:dyDescent="0.25">
      <c r="A458">
        <v>10418</v>
      </c>
      <c r="B458">
        <v>74</v>
      </c>
      <c r="C458" t="str" cm="1">
        <f t="array" ref="C458">_xlfn.XLOOKUP(OrderDetails[[#This Row],[productID]],Products[[#All],[productID]],Products[[#All],[productName]],,0)</f>
        <v>Longlife Tofu</v>
      </c>
      <c r="D458" s="2">
        <v>8</v>
      </c>
      <c r="E458">
        <v>15</v>
      </c>
      <c r="F458" s="3">
        <v>0</v>
      </c>
      <c r="G458" s="2">
        <f t="shared" si="7"/>
        <v>120</v>
      </c>
      <c r="H458" t="str">
        <f>_xlfn.XLOOKUP(OrderDetails[[#This Row],[productID]],Products[productID],Products[Category Name],,0)</f>
        <v>Produce</v>
      </c>
    </row>
    <row r="459" spans="1:8" x14ac:dyDescent="0.25">
      <c r="A459">
        <v>10419</v>
      </c>
      <c r="B459">
        <v>60</v>
      </c>
      <c r="C459" t="str" cm="1">
        <f t="array" ref="C459">_xlfn.XLOOKUP(OrderDetails[[#This Row],[productID]],Products[[#All],[productID]],Products[[#All],[productName]],,0)</f>
        <v>Camembert Pierrot</v>
      </c>
      <c r="D459" s="2">
        <v>27.2</v>
      </c>
      <c r="E459">
        <v>60</v>
      </c>
      <c r="F459" s="3">
        <v>0.05</v>
      </c>
      <c r="G459" s="2">
        <f t="shared" si="7"/>
        <v>1550.3999999999999</v>
      </c>
      <c r="H459" t="str">
        <f>_xlfn.XLOOKUP(OrderDetails[[#This Row],[productID]],Products[productID],Products[Category Name],,0)</f>
        <v>Dairy Products</v>
      </c>
    </row>
    <row r="460" spans="1:8" x14ac:dyDescent="0.25">
      <c r="A460">
        <v>10419</v>
      </c>
      <c r="B460">
        <v>69</v>
      </c>
      <c r="C460" t="str" cm="1">
        <f t="array" ref="C460">_xlfn.XLOOKUP(OrderDetails[[#This Row],[productID]],Products[[#All],[productID]],Products[[#All],[productName]],,0)</f>
        <v>Gudbrandsdalsost</v>
      </c>
      <c r="D460" s="2">
        <v>28.8</v>
      </c>
      <c r="E460">
        <v>20</v>
      </c>
      <c r="F460" s="3">
        <v>0.05</v>
      </c>
      <c r="G460" s="2">
        <f t="shared" si="7"/>
        <v>547.19999999999993</v>
      </c>
      <c r="H460" t="str">
        <f>_xlfn.XLOOKUP(OrderDetails[[#This Row],[productID]],Products[productID],Products[Category Name],,0)</f>
        <v>Dairy Products</v>
      </c>
    </row>
    <row r="461" spans="1:8" x14ac:dyDescent="0.25">
      <c r="A461">
        <v>10420</v>
      </c>
      <c r="B461">
        <v>9</v>
      </c>
      <c r="C461" t="str" cm="1">
        <f t="array" ref="C461">_xlfn.XLOOKUP(OrderDetails[[#This Row],[productID]],Products[[#All],[productID]],Products[[#All],[productName]],,0)</f>
        <v>Mishi Kobe Niku</v>
      </c>
      <c r="D461" s="2">
        <v>77.599999999999994</v>
      </c>
      <c r="E461">
        <v>20</v>
      </c>
      <c r="F461" s="3">
        <v>0.1</v>
      </c>
      <c r="G461" s="2">
        <f t="shared" si="7"/>
        <v>1396.8</v>
      </c>
      <c r="H461" t="str">
        <f>_xlfn.XLOOKUP(OrderDetails[[#This Row],[productID]],Products[productID],Products[Category Name],,0)</f>
        <v>Meat &amp; Poultry</v>
      </c>
    </row>
    <row r="462" spans="1:8" x14ac:dyDescent="0.25">
      <c r="A462">
        <v>10420</v>
      </c>
      <c r="B462">
        <v>13</v>
      </c>
      <c r="C462" t="str" cm="1">
        <f t="array" ref="C462">_xlfn.XLOOKUP(OrderDetails[[#This Row],[productID]],Products[[#All],[productID]],Products[[#All],[productName]],,0)</f>
        <v>Konbu</v>
      </c>
      <c r="D462" s="2">
        <v>4.8</v>
      </c>
      <c r="E462">
        <v>2</v>
      </c>
      <c r="F462" s="3">
        <v>0.1</v>
      </c>
      <c r="G462" s="2">
        <f t="shared" si="7"/>
        <v>8.64</v>
      </c>
      <c r="H462" t="str">
        <f>_xlfn.XLOOKUP(OrderDetails[[#This Row],[productID]],Products[productID],Products[Category Name],,0)</f>
        <v>Seafood</v>
      </c>
    </row>
    <row r="463" spans="1:8" x14ac:dyDescent="0.25">
      <c r="A463">
        <v>10420</v>
      </c>
      <c r="B463">
        <v>70</v>
      </c>
      <c r="C463" t="str" cm="1">
        <f t="array" ref="C463">_xlfn.XLOOKUP(OrderDetails[[#This Row],[productID]],Products[[#All],[productID]],Products[[#All],[productName]],,0)</f>
        <v>Outback Lager</v>
      </c>
      <c r="D463" s="2">
        <v>12</v>
      </c>
      <c r="E463">
        <v>8</v>
      </c>
      <c r="F463" s="3">
        <v>0.1</v>
      </c>
      <c r="G463" s="2">
        <f t="shared" si="7"/>
        <v>86.4</v>
      </c>
      <c r="H463" t="str">
        <f>_xlfn.XLOOKUP(OrderDetails[[#This Row],[productID]],Products[productID],Products[Category Name],,0)</f>
        <v>Beverages</v>
      </c>
    </row>
    <row r="464" spans="1:8" x14ac:dyDescent="0.25">
      <c r="A464">
        <v>10420</v>
      </c>
      <c r="B464">
        <v>73</v>
      </c>
      <c r="C464" t="str" cm="1">
        <f t="array" ref="C464">_xlfn.XLOOKUP(OrderDetails[[#This Row],[productID]],Products[[#All],[productID]],Products[[#All],[productName]],,0)</f>
        <v>Röd Kaviar</v>
      </c>
      <c r="D464" s="2">
        <v>12</v>
      </c>
      <c r="E464">
        <v>20</v>
      </c>
      <c r="F464" s="3">
        <v>0.1</v>
      </c>
      <c r="G464" s="2">
        <f t="shared" si="7"/>
        <v>216</v>
      </c>
      <c r="H464" t="str">
        <f>_xlfn.XLOOKUP(OrderDetails[[#This Row],[productID]],Products[productID],Products[Category Name],,0)</f>
        <v>Seafood</v>
      </c>
    </row>
    <row r="465" spans="1:8" x14ac:dyDescent="0.25">
      <c r="A465">
        <v>10421</v>
      </c>
      <c r="B465">
        <v>19</v>
      </c>
      <c r="C465" t="str" cm="1">
        <f t="array" ref="C465">_xlfn.XLOOKUP(OrderDetails[[#This Row],[productID]],Products[[#All],[productID]],Products[[#All],[productName]],,0)</f>
        <v>Teatime Chocolate Biscuits</v>
      </c>
      <c r="D465" s="2">
        <v>7.3</v>
      </c>
      <c r="E465">
        <v>4</v>
      </c>
      <c r="F465" s="3">
        <v>0.15</v>
      </c>
      <c r="G465" s="2">
        <f t="shared" si="7"/>
        <v>24.82</v>
      </c>
      <c r="H465" t="str">
        <f>_xlfn.XLOOKUP(OrderDetails[[#This Row],[productID]],Products[productID],Products[Category Name],,0)</f>
        <v>Confections</v>
      </c>
    </row>
    <row r="466" spans="1:8" x14ac:dyDescent="0.25">
      <c r="A466">
        <v>10421</v>
      </c>
      <c r="B466">
        <v>26</v>
      </c>
      <c r="C466" t="str" cm="1">
        <f t="array" ref="C466">_xlfn.XLOOKUP(OrderDetails[[#This Row],[productID]],Products[[#All],[productID]],Products[[#All],[productName]],,0)</f>
        <v>Gumbär Gummibärchen</v>
      </c>
      <c r="D466" s="2">
        <v>24.9</v>
      </c>
      <c r="E466">
        <v>30</v>
      </c>
      <c r="F466" s="3">
        <v>0</v>
      </c>
      <c r="G466" s="2">
        <f t="shared" si="7"/>
        <v>747</v>
      </c>
      <c r="H466" t="str">
        <f>_xlfn.XLOOKUP(OrderDetails[[#This Row],[productID]],Products[productID],Products[Category Name],,0)</f>
        <v>Confections</v>
      </c>
    </row>
    <row r="467" spans="1:8" x14ac:dyDescent="0.25">
      <c r="A467">
        <v>10421</v>
      </c>
      <c r="B467">
        <v>53</v>
      </c>
      <c r="C467" t="str" cm="1">
        <f t="array" ref="C467">_xlfn.XLOOKUP(OrderDetails[[#This Row],[productID]],Products[[#All],[productID]],Products[[#All],[productName]],,0)</f>
        <v>Perth Pasties</v>
      </c>
      <c r="D467" s="2">
        <v>26.2</v>
      </c>
      <c r="E467">
        <v>15</v>
      </c>
      <c r="F467" s="3">
        <v>0.15</v>
      </c>
      <c r="G467" s="2">
        <f t="shared" si="7"/>
        <v>334.05</v>
      </c>
      <c r="H467" t="str">
        <f>_xlfn.XLOOKUP(OrderDetails[[#This Row],[productID]],Products[productID],Products[Category Name],,0)</f>
        <v>Meat &amp; Poultry</v>
      </c>
    </row>
    <row r="468" spans="1:8" x14ac:dyDescent="0.25">
      <c r="A468">
        <v>10421</v>
      </c>
      <c r="B468">
        <v>77</v>
      </c>
      <c r="C468" t="str" cm="1">
        <f t="array" ref="C468">_xlfn.XLOOKUP(OrderDetails[[#This Row],[productID]],Products[[#All],[productID]],Products[[#All],[productName]],,0)</f>
        <v>Original Frankfurter Grüne Soße</v>
      </c>
      <c r="D468" s="2">
        <v>10.4</v>
      </c>
      <c r="E468">
        <v>10</v>
      </c>
      <c r="F468" s="3">
        <v>0.15</v>
      </c>
      <c r="G468" s="2">
        <f t="shared" si="7"/>
        <v>88.399999999999991</v>
      </c>
      <c r="H468" t="str">
        <f>_xlfn.XLOOKUP(OrderDetails[[#This Row],[productID]],Products[productID],Products[Category Name],,0)</f>
        <v>Condiments</v>
      </c>
    </row>
    <row r="469" spans="1:8" x14ac:dyDescent="0.25">
      <c r="A469">
        <v>10422</v>
      </c>
      <c r="B469">
        <v>26</v>
      </c>
      <c r="C469" t="str" cm="1">
        <f t="array" ref="C469">_xlfn.XLOOKUP(OrderDetails[[#This Row],[productID]],Products[[#All],[productID]],Products[[#All],[productName]],,0)</f>
        <v>Gumbär Gummibärchen</v>
      </c>
      <c r="D469" s="2">
        <v>24.9</v>
      </c>
      <c r="E469">
        <v>2</v>
      </c>
      <c r="F469" s="3">
        <v>0</v>
      </c>
      <c r="G469" s="2">
        <f t="shared" si="7"/>
        <v>49.8</v>
      </c>
      <c r="H469" t="str">
        <f>_xlfn.XLOOKUP(OrderDetails[[#This Row],[productID]],Products[productID],Products[Category Name],,0)</f>
        <v>Confections</v>
      </c>
    </row>
    <row r="470" spans="1:8" x14ac:dyDescent="0.25">
      <c r="A470">
        <v>10423</v>
      </c>
      <c r="B470">
        <v>31</v>
      </c>
      <c r="C470" t="str" cm="1">
        <f t="array" ref="C470">_xlfn.XLOOKUP(OrderDetails[[#This Row],[productID]],Products[[#All],[productID]],Products[[#All],[productName]],,0)</f>
        <v>Gorgonzola Telino</v>
      </c>
      <c r="D470" s="2">
        <v>10</v>
      </c>
      <c r="E470">
        <v>14</v>
      </c>
      <c r="F470" s="3">
        <v>0</v>
      </c>
      <c r="G470" s="2">
        <f t="shared" si="7"/>
        <v>140</v>
      </c>
      <c r="H470" t="str">
        <f>_xlfn.XLOOKUP(OrderDetails[[#This Row],[productID]],Products[productID],Products[Category Name],,0)</f>
        <v>Dairy Products</v>
      </c>
    </row>
    <row r="471" spans="1:8" x14ac:dyDescent="0.25">
      <c r="A471">
        <v>10423</v>
      </c>
      <c r="B471">
        <v>59</v>
      </c>
      <c r="C471" t="str" cm="1">
        <f t="array" ref="C471">_xlfn.XLOOKUP(OrderDetails[[#This Row],[productID]],Products[[#All],[productID]],Products[[#All],[productName]],,0)</f>
        <v>Raclette Courdavault</v>
      </c>
      <c r="D471" s="2">
        <v>44</v>
      </c>
      <c r="E471">
        <v>20</v>
      </c>
      <c r="F471" s="3">
        <v>0</v>
      </c>
      <c r="G471" s="2">
        <f t="shared" si="7"/>
        <v>880</v>
      </c>
      <c r="H471" t="str">
        <f>_xlfn.XLOOKUP(OrderDetails[[#This Row],[productID]],Products[productID],Products[Category Name],,0)</f>
        <v>Dairy Products</v>
      </c>
    </row>
    <row r="472" spans="1:8" x14ac:dyDescent="0.25">
      <c r="A472">
        <v>10424</v>
      </c>
      <c r="B472">
        <v>35</v>
      </c>
      <c r="C472" t="str" cm="1">
        <f t="array" ref="C472">_xlfn.XLOOKUP(OrderDetails[[#This Row],[productID]],Products[[#All],[productID]],Products[[#All],[productName]],,0)</f>
        <v>Steeleye Stout</v>
      </c>
      <c r="D472" s="2">
        <v>14.4</v>
      </c>
      <c r="E472">
        <v>60</v>
      </c>
      <c r="F472" s="3">
        <v>0.2</v>
      </c>
      <c r="G472" s="2">
        <f t="shared" si="7"/>
        <v>691.2</v>
      </c>
      <c r="H472" t="str">
        <f>_xlfn.XLOOKUP(OrderDetails[[#This Row],[productID]],Products[productID],Products[Category Name],,0)</f>
        <v>Beverages</v>
      </c>
    </row>
    <row r="473" spans="1:8" x14ac:dyDescent="0.25">
      <c r="A473">
        <v>10424</v>
      </c>
      <c r="B473">
        <v>38</v>
      </c>
      <c r="C473" t="str" cm="1">
        <f t="array" ref="C473">_xlfn.XLOOKUP(OrderDetails[[#This Row],[productID]],Products[[#All],[productID]],Products[[#All],[productName]],,0)</f>
        <v>Côte de Blaye</v>
      </c>
      <c r="D473" s="2">
        <v>210.8</v>
      </c>
      <c r="E473">
        <v>49</v>
      </c>
      <c r="F473" s="3">
        <v>0.2</v>
      </c>
      <c r="G473" s="2">
        <f t="shared" si="7"/>
        <v>8263.36</v>
      </c>
      <c r="H473" t="str">
        <f>_xlfn.XLOOKUP(OrderDetails[[#This Row],[productID]],Products[productID],Products[Category Name],,0)</f>
        <v>Beverages</v>
      </c>
    </row>
    <row r="474" spans="1:8" x14ac:dyDescent="0.25">
      <c r="A474">
        <v>10424</v>
      </c>
      <c r="B474">
        <v>68</v>
      </c>
      <c r="C474" t="str" cm="1">
        <f t="array" ref="C474">_xlfn.XLOOKUP(OrderDetails[[#This Row],[productID]],Products[[#All],[productID]],Products[[#All],[productName]],,0)</f>
        <v>Scottish Longbreads</v>
      </c>
      <c r="D474" s="2">
        <v>10</v>
      </c>
      <c r="E474">
        <v>30</v>
      </c>
      <c r="F474" s="3">
        <v>0.2</v>
      </c>
      <c r="G474" s="2">
        <f t="shared" si="7"/>
        <v>240</v>
      </c>
      <c r="H474" t="str">
        <f>_xlfn.XLOOKUP(OrderDetails[[#This Row],[productID]],Products[productID],Products[Category Name],,0)</f>
        <v>Confections</v>
      </c>
    </row>
    <row r="475" spans="1:8" x14ac:dyDescent="0.25">
      <c r="A475">
        <v>10425</v>
      </c>
      <c r="B475">
        <v>55</v>
      </c>
      <c r="C475" t="str" cm="1">
        <f t="array" ref="C475">_xlfn.XLOOKUP(OrderDetails[[#This Row],[productID]],Products[[#All],[productID]],Products[[#All],[productName]],,0)</f>
        <v>Pâté chinois</v>
      </c>
      <c r="D475" s="2">
        <v>19.2</v>
      </c>
      <c r="E475">
        <v>10</v>
      </c>
      <c r="F475" s="3">
        <v>0.25</v>
      </c>
      <c r="G475" s="2">
        <f t="shared" si="7"/>
        <v>144</v>
      </c>
      <c r="H475" t="str">
        <f>_xlfn.XLOOKUP(OrderDetails[[#This Row],[productID]],Products[productID],Products[Category Name],,0)</f>
        <v>Meat &amp; Poultry</v>
      </c>
    </row>
    <row r="476" spans="1:8" x14ac:dyDescent="0.25">
      <c r="A476">
        <v>10425</v>
      </c>
      <c r="B476">
        <v>76</v>
      </c>
      <c r="C476" t="str" cm="1">
        <f t="array" ref="C476">_xlfn.XLOOKUP(OrderDetails[[#This Row],[productID]],Products[[#All],[productID]],Products[[#All],[productName]],,0)</f>
        <v>Lakkaliköri</v>
      </c>
      <c r="D476" s="2">
        <v>14.4</v>
      </c>
      <c r="E476">
        <v>20</v>
      </c>
      <c r="F476" s="3">
        <v>0.25</v>
      </c>
      <c r="G476" s="2">
        <f t="shared" si="7"/>
        <v>216</v>
      </c>
      <c r="H476" t="str">
        <f>_xlfn.XLOOKUP(OrderDetails[[#This Row],[productID]],Products[productID],Products[Category Name],,0)</f>
        <v>Beverages</v>
      </c>
    </row>
    <row r="477" spans="1:8" x14ac:dyDescent="0.25">
      <c r="A477">
        <v>10426</v>
      </c>
      <c r="B477">
        <v>56</v>
      </c>
      <c r="C477" t="str" cm="1">
        <f t="array" ref="C477">_xlfn.XLOOKUP(OrderDetails[[#This Row],[productID]],Products[[#All],[productID]],Products[[#All],[productName]],,0)</f>
        <v>Gnocchi di nonna Alice</v>
      </c>
      <c r="D477" s="2">
        <v>30.4</v>
      </c>
      <c r="E477">
        <v>5</v>
      </c>
      <c r="F477" s="3">
        <v>0</v>
      </c>
      <c r="G477" s="2">
        <f t="shared" si="7"/>
        <v>152</v>
      </c>
      <c r="H477" t="str">
        <f>_xlfn.XLOOKUP(OrderDetails[[#This Row],[productID]],Products[productID],Products[Category Name],,0)</f>
        <v>Grains &amp; Cereals</v>
      </c>
    </row>
    <row r="478" spans="1:8" x14ac:dyDescent="0.25">
      <c r="A478">
        <v>10426</v>
      </c>
      <c r="B478">
        <v>64</v>
      </c>
      <c r="C478" t="str" cm="1">
        <f t="array" ref="C478">_xlfn.XLOOKUP(OrderDetails[[#This Row],[productID]],Products[[#All],[productID]],Products[[#All],[productName]],,0)</f>
        <v>Wimmers gute Semmelknödel</v>
      </c>
      <c r="D478" s="2">
        <v>26.6</v>
      </c>
      <c r="E478">
        <v>7</v>
      </c>
      <c r="F478" s="3">
        <v>0</v>
      </c>
      <c r="G478" s="2">
        <f t="shared" si="7"/>
        <v>186.20000000000002</v>
      </c>
      <c r="H478" t="str">
        <f>_xlfn.XLOOKUP(OrderDetails[[#This Row],[productID]],Products[productID],Products[Category Name],,0)</f>
        <v>Grains &amp; Cereals</v>
      </c>
    </row>
    <row r="479" spans="1:8" x14ac:dyDescent="0.25">
      <c r="A479">
        <v>10427</v>
      </c>
      <c r="B479">
        <v>14</v>
      </c>
      <c r="C479" t="str" cm="1">
        <f t="array" ref="C479">_xlfn.XLOOKUP(OrderDetails[[#This Row],[productID]],Products[[#All],[productID]],Products[[#All],[productName]],,0)</f>
        <v>Tofu</v>
      </c>
      <c r="D479" s="2">
        <v>18.600000000000001</v>
      </c>
      <c r="E479">
        <v>35</v>
      </c>
      <c r="F479" s="3">
        <v>0</v>
      </c>
      <c r="G479" s="2">
        <f t="shared" si="7"/>
        <v>651</v>
      </c>
      <c r="H479" t="str">
        <f>_xlfn.XLOOKUP(OrderDetails[[#This Row],[productID]],Products[productID],Products[Category Name],,0)</f>
        <v>Produce</v>
      </c>
    </row>
    <row r="480" spans="1:8" x14ac:dyDescent="0.25">
      <c r="A480">
        <v>10428</v>
      </c>
      <c r="B480">
        <v>46</v>
      </c>
      <c r="C480" t="str" cm="1">
        <f t="array" ref="C480">_xlfn.XLOOKUP(OrderDetails[[#This Row],[productID]],Products[[#All],[productID]],Products[[#All],[productName]],,0)</f>
        <v>Spegesild</v>
      </c>
      <c r="D480" s="2">
        <v>9.6</v>
      </c>
      <c r="E480">
        <v>20</v>
      </c>
      <c r="F480" s="3">
        <v>0</v>
      </c>
      <c r="G480" s="2">
        <f t="shared" si="7"/>
        <v>192</v>
      </c>
      <c r="H480" t="str">
        <f>_xlfn.XLOOKUP(OrderDetails[[#This Row],[productID]],Products[productID],Products[Category Name],,0)</f>
        <v>Seafood</v>
      </c>
    </row>
    <row r="481" spans="1:8" x14ac:dyDescent="0.25">
      <c r="A481">
        <v>10429</v>
      </c>
      <c r="B481">
        <v>50</v>
      </c>
      <c r="C481" t="str" cm="1">
        <f t="array" ref="C481">_xlfn.XLOOKUP(OrderDetails[[#This Row],[productID]],Products[[#All],[productID]],Products[[#All],[productName]],,0)</f>
        <v>Valkoinen suklaa</v>
      </c>
      <c r="D481" s="2">
        <v>13</v>
      </c>
      <c r="E481">
        <v>40</v>
      </c>
      <c r="F481" s="3">
        <v>0</v>
      </c>
      <c r="G481" s="2">
        <f t="shared" si="7"/>
        <v>520</v>
      </c>
      <c r="H481" t="str">
        <f>_xlfn.XLOOKUP(OrderDetails[[#This Row],[productID]],Products[productID],Products[Category Name],,0)</f>
        <v>Confections</v>
      </c>
    </row>
    <row r="482" spans="1:8" x14ac:dyDescent="0.25">
      <c r="A482">
        <v>10429</v>
      </c>
      <c r="B482">
        <v>63</v>
      </c>
      <c r="C482" t="str" cm="1">
        <f t="array" ref="C482">_xlfn.XLOOKUP(OrderDetails[[#This Row],[productID]],Products[[#All],[productID]],Products[[#All],[productName]],,0)</f>
        <v>Vegie-spread</v>
      </c>
      <c r="D482" s="2">
        <v>35.1</v>
      </c>
      <c r="E482">
        <v>35</v>
      </c>
      <c r="F482" s="3">
        <v>0.25</v>
      </c>
      <c r="G482" s="2">
        <f t="shared" si="7"/>
        <v>921.375</v>
      </c>
      <c r="H482" t="str">
        <f>_xlfn.XLOOKUP(OrderDetails[[#This Row],[productID]],Products[productID],Products[Category Name],,0)</f>
        <v>Condiments</v>
      </c>
    </row>
    <row r="483" spans="1:8" x14ac:dyDescent="0.25">
      <c r="A483">
        <v>10430</v>
      </c>
      <c r="B483">
        <v>17</v>
      </c>
      <c r="C483" t="str" cm="1">
        <f t="array" ref="C483">_xlfn.XLOOKUP(OrderDetails[[#This Row],[productID]],Products[[#All],[productID]],Products[[#All],[productName]],,0)</f>
        <v>Alice Mutton</v>
      </c>
      <c r="D483" s="2">
        <v>31.2</v>
      </c>
      <c r="E483">
        <v>45</v>
      </c>
      <c r="F483" s="3">
        <v>0.2</v>
      </c>
      <c r="G483" s="2">
        <f t="shared" si="7"/>
        <v>1123.2</v>
      </c>
      <c r="H483" t="str">
        <f>_xlfn.XLOOKUP(OrderDetails[[#This Row],[productID]],Products[productID],Products[Category Name],,0)</f>
        <v>Meat &amp; Poultry</v>
      </c>
    </row>
    <row r="484" spans="1:8" x14ac:dyDescent="0.25">
      <c r="A484">
        <v>10430</v>
      </c>
      <c r="B484">
        <v>21</v>
      </c>
      <c r="C484" t="str" cm="1">
        <f t="array" ref="C484">_xlfn.XLOOKUP(OrderDetails[[#This Row],[productID]],Products[[#All],[productID]],Products[[#All],[productName]],,0)</f>
        <v>Sir Rodney's Scones</v>
      </c>
      <c r="D484" s="2">
        <v>8</v>
      </c>
      <c r="E484">
        <v>50</v>
      </c>
      <c r="F484" s="3">
        <v>0</v>
      </c>
      <c r="G484" s="2">
        <f t="shared" si="7"/>
        <v>400</v>
      </c>
      <c r="H484" t="str">
        <f>_xlfn.XLOOKUP(OrderDetails[[#This Row],[productID]],Products[productID],Products[Category Name],,0)</f>
        <v>Confections</v>
      </c>
    </row>
    <row r="485" spans="1:8" x14ac:dyDescent="0.25">
      <c r="A485">
        <v>10430</v>
      </c>
      <c r="B485">
        <v>56</v>
      </c>
      <c r="C485" t="str" cm="1">
        <f t="array" ref="C485">_xlfn.XLOOKUP(OrderDetails[[#This Row],[productID]],Products[[#All],[productID]],Products[[#All],[productName]],,0)</f>
        <v>Gnocchi di nonna Alice</v>
      </c>
      <c r="D485" s="2">
        <v>30.4</v>
      </c>
      <c r="E485">
        <v>30</v>
      </c>
      <c r="F485" s="3">
        <v>0</v>
      </c>
      <c r="G485" s="2">
        <f t="shared" si="7"/>
        <v>912</v>
      </c>
      <c r="H485" t="str">
        <f>_xlfn.XLOOKUP(OrderDetails[[#This Row],[productID]],Products[productID],Products[Category Name],,0)</f>
        <v>Grains &amp; Cereals</v>
      </c>
    </row>
    <row r="486" spans="1:8" x14ac:dyDescent="0.25">
      <c r="A486">
        <v>10430</v>
      </c>
      <c r="B486">
        <v>59</v>
      </c>
      <c r="C486" t="str" cm="1">
        <f t="array" ref="C486">_xlfn.XLOOKUP(OrderDetails[[#This Row],[productID]],Products[[#All],[productID]],Products[[#All],[productName]],,0)</f>
        <v>Raclette Courdavault</v>
      </c>
      <c r="D486" s="2">
        <v>44</v>
      </c>
      <c r="E486">
        <v>70</v>
      </c>
      <c r="F486" s="3">
        <v>0.2</v>
      </c>
      <c r="G486" s="2">
        <f t="shared" si="7"/>
        <v>2464</v>
      </c>
      <c r="H486" t="str">
        <f>_xlfn.XLOOKUP(OrderDetails[[#This Row],[productID]],Products[productID],Products[Category Name],,0)</f>
        <v>Dairy Products</v>
      </c>
    </row>
    <row r="487" spans="1:8" x14ac:dyDescent="0.25">
      <c r="A487">
        <v>10431</v>
      </c>
      <c r="B487">
        <v>17</v>
      </c>
      <c r="C487" t="str" cm="1">
        <f t="array" ref="C487">_xlfn.XLOOKUP(OrderDetails[[#This Row],[productID]],Products[[#All],[productID]],Products[[#All],[productName]],,0)</f>
        <v>Alice Mutton</v>
      </c>
      <c r="D487" s="2">
        <v>31.2</v>
      </c>
      <c r="E487">
        <v>50</v>
      </c>
      <c r="F487" s="3">
        <v>0.25</v>
      </c>
      <c r="G487" s="2">
        <f t="shared" si="7"/>
        <v>1170</v>
      </c>
      <c r="H487" t="str">
        <f>_xlfn.XLOOKUP(OrderDetails[[#This Row],[productID]],Products[productID],Products[Category Name],,0)</f>
        <v>Meat &amp; Poultry</v>
      </c>
    </row>
    <row r="488" spans="1:8" x14ac:dyDescent="0.25">
      <c r="A488">
        <v>10431</v>
      </c>
      <c r="B488">
        <v>40</v>
      </c>
      <c r="C488" t="str" cm="1">
        <f t="array" ref="C488">_xlfn.XLOOKUP(OrderDetails[[#This Row],[productID]],Products[[#All],[productID]],Products[[#All],[productName]],,0)</f>
        <v>Boston Crab Meat</v>
      </c>
      <c r="D488" s="2">
        <v>14.7</v>
      </c>
      <c r="E488">
        <v>50</v>
      </c>
      <c r="F488" s="3">
        <v>0.25</v>
      </c>
      <c r="G488" s="2">
        <f t="shared" si="7"/>
        <v>551.25</v>
      </c>
      <c r="H488" t="str">
        <f>_xlfn.XLOOKUP(OrderDetails[[#This Row],[productID]],Products[productID],Products[Category Name],,0)</f>
        <v>Seafood</v>
      </c>
    </row>
    <row r="489" spans="1:8" x14ac:dyDescent="0.25">
      <c r="A489">
        <v>10431</v>
      </c>
      <c r="B489">
        <v>47</v>
      </c>
      <c r="C489" t="str" cm="1">
        <f t="array" ref="C489">_xlfn.XLOOKUP(OrderDetails[[#This Row],[productID]],Products[[#All],[productID]],Products[[#All],[productName]],,0)</f>
        <v>Zaanse koeken</v>
      </c>
      <c r="D489" s="2">
        <v>7.6</v>
      </c>
      <c r="E489">
        <v>30</v>
      </c>
      <c r="F489" s="3">
        <v>0.25</v>
      </c>
      <c r="G489" s="2">
        <f t="shared" si="7"/>
        <v>171</v>
      </c>
      <c r="H489" t="str">
        <f>_xlfn.XLOOKUP(OrderDetails[[#This Row],[productID]],Products[productID],Products[Category Name],,0)</f>
        <v>Confections</v>
      </c>
    </row>
    <row r="490" spans="1:8" x14ac:dyDescent="0.25">
      <c r="A490">
        <v>10432</v>
      </c>
      <c r="B490">
        <v>26</v>
      </c>
      <c r="C490" t="str" cm="1">
        <f t="array" ref="C490">_xlfn.XLOOKUP(OrderDetails[[#This Row],[productID]],Products[[#All],[productID]],Products[[#All],[productName]],,0)</f>
        <v>Gumbär Gummibärchen</v>
      </c>
      <c r="D490" s="2">
        <v>24.9</v>
      </c>
      <c r="E490">
        <v>10</v>
      </c>
      <c r="F490" s="3">
        <v>0</v>
      </c>
      <c r="G490" s="2">
        <f t="shared" si="7"/>
        <v>249</v>
      </c>
      <c r="H490" t="str">
        <f>_xlfn.XLOOKUP(OrderDetails[[#This Row],[productID]],Products[productID],Products[Category Name],,0)</f>
        <v>Confections</v>
      </c>
    </row>
    <row r="491" spans="1:8" x14ac:dyDescent="0.25">
      <c r="A491">
        <v>10432</v>
      </c>
      <c r="B491">
        <v>54</v>
      </c>
      <c r="C491" t="str" cm="1">
        <f t="array" ref="C491">_xlfn.XLOOKUP(OrderDetails[[#This Row],[productID]],Products[[#All],[productID]],Products[[#All],[productName]],,0)</f>
        <v>Tourtière</v>
      </c>
      <c r="D491" s="2">
        <v>5.9</v>
      </c>
      <c r="E491">
        <v>40</v>
      </c>
      <c r="F491" s="3">
        <v>0</v>
      </c>
      <c r="G491" s="2">
        <f t="shared" si="7"/>
        <v>236</v>
      </c>
      <c r="H491" t="str">
        <f>_xlfn.XLOOKUP(OrderDetails[[#This Row],[productID]],Products[productID],Products[Category Name],,0)</f>
        <v>Meat &amp; Poultry</v>
      </c>
    </row>
    <row r="492" spans="1:8" x14ac:dyDescent="0.25">
      <c r="A492">
        <v>10433</v>
      </c>
      <c r="B492">
        <v>56</v>
      </c>
      <c r="C492" t="str" cm="1">
        <f t="array" ref="C492">_xlfn.XLOOKUP(OrderDetails[[#This Row],[productID]],Products[[#All],[productID]],Products[[#All],[productName]],,0)</f>
        <v>Gnocchi di nonna Alice</v>
      </c>
      <c r="D492" s="2">
        <v>30.4</v>
      </c>
      <c r="E492">
        <v>28</v>
      </c>
      <c r="F492" s="3">
        <v>0</v>
      </c>
      <c r="G492" s="2">
        <f t="shared" si="7"/>
        <v>851.19999999999993</v>
      </c>
      <c r="H492" t="str">
        <f>_xlfn.XLOOKUP(OrderDetails[[#This Row],[productID]],Products[productID],Products[Category Name],,0)</f>
        <v>Grains &amp; Cereals</v>
      </c>
    </row>
    <row r="493" spans="1:8" x14ac:dyDescent="0.25">
      <c r="A493">
        <v>10434</v>
      </c>
      <c r="B493">
        <v>11</v>
      </c>
      <c r="C493" t="str" cm="1">
        <f t="array" ref="C493">_xlfn.XLOOKUP(OrderDetails[[#This Row],[productID]],Products[[#All],[productID]],Products[[#All],[productName]],,0)</f>
        <v>Queso Cabrales</v>
      </c>
      <c r="D493" s="2">
        <v>16.8</v>
      </c>
      <c r="E493">
        <v>6</v>
      </c>
      <c r="F493" s="3">
        <v>0</v>
      </c>
      <c r="G493" s="2">
        <f t="shared" si="7"/>
        <v>100.80000000000001</v>
      </c>
      <c r="H493" t="str">
        <f>_xlfn.XLOOKUP(OrderDetails[[#This Row],[productID]],Products[productID],Products[Category Name],,0)</f>
        <v>Dairy Products</v>
      </c>
    </row>
    <row r="494" spans="1:8" x14ac:dyDescent="0.25">
      <c r="A494">
        <v>10434</v>
      </c>
      <c r="B494">
        <v>76</v>
      </c>
      <c r="C494" t="str" cm="1">
        <f t="array" ref="C494">_xlfn.XLOOKUP(OrderDetails[[#This Row],[productID]],Products[[#All],[productID]],Products[[#All],[productName]],,0)</f>
        <v>Lakkaliköri</v>
      </c>
      <c r="D494" s="2">
        <v>14.4</v>
      </c>
      <c r="E494">
        <v>18</v>
      </c>
      <c r="F494" s="3">
        <v>0.15</v>
      </c>
      <c r="G494" s="2">
        <f t="shared" si="7"/>
        <v>220.32</v>
      </c>
      <c r="H494" t="str">
        <f>_xlfn.XLOOKUP(OrderDetails[[#This Row],[productID]],Products[productID],Products[Category Name],,0)</f>
        <v>Beverages</v>
      </c>
    </row>
    <row r="495" spans="1:8" x14ac:dyDescent="0.25">
      <c r="A495">
        <v>10435</v>
      </c>
      <c r="B495">
        <v>2</v>
      </c>
      <c r="C495" t="str" cm="1">
        <f t="array" ref="C495">_xlfn.XLOOKUP(OrderDetails[[#This Row],[productID]],Products[[#All],[productID]],Products[[#All],[productName]],,0)</f>
        <v>Chang</v>
      </c>
      <c r="D495" s="2">
        <v>15.2</v>
      </c>
      <c r="E495">
        <v>10</v>
      </c>
      <c r="F495" s="3">
        <v>0</v>
      </c>
      <c r="G495" s="2">
        <f t="shared" si="7"/>
        <v>152</v>
      </c>
      <c r="H495" t="str">
        <f>_xlfn.XLOOKUP(OrderDetails[[#This Row],[productID]],Products[productID],Products[Category Name],,0)</f>
        <v>Beverages</v>
      </c>
    </row>
    <row r="496" spans="1:8" x14ac:dyDescent="0.25">
      <c r="A496">
        <v>10435</v>
      </c>
      <c r="B496">
        <v>22</v>
      </c>
      <c r="C496" t="str" cm="1">
        <f t="array" ref="C496">_xlfn.XLOOKUP(OrderDetails[[#This Row],[productID]],Products[[#All],[productID]],Products[[#All],[productName]],,0)</f>
        <v>Gustaf's Knackebröd</v>
      </c>
      <c r="D496" s="2">
        <v>16.8</v>
      </c>
      <c r="E496">
        <v>12</v>
      </c>
      <c r="F496" s="3">
        <v>0</v>
      </c>
      <c r="G496" s="2">
        <f t="shared" si="7"/>
        <v>201.60000000000002</v>
      </c>
      <c r="H496" t="str">
        <f>_xlfn.XLOOKUP(OrderDetails[[#This Row],[productID]],Products[productID],Products[Category Name],,0)</f>
        <v>Grains &amp; Cereals</v>
      </c>
    </row>
    <row r="497" spans="1:8" x14ac:dyDescent="0.25">
      <c r="A497">
        <v>10435</v>
      </c>
      <c r="B497">
        <v>72</v>
      </c>
      <c r="C497" t="str" cm="1">
        <f t="array" ref="C497">_xlfn.XLOOKUP(OrderDetails[[#This Row],[productID]],Products[[#All],[productID]],Products[[#All],[productName]],,0)</f>
        <v>Mozzarella di Giovanni</v>
      </c>
      <c r="D497" s="2">
        <v>27.8</v>
      </c>
      <c r="E497">
        <v>10</v>
      </c>
      <c r="F497" s="3">
        <v>0</v>
      </c>
      <c r="G497" s="2">
        <f t="shared" si="7"/>
        <v>278</v>
      </c>
      <c r="H497" t="str">
        <f>_xlfn.XLOOKUP(OrderDetails[[#This Row],[productID]],Products[productID],Products[Category Name],,0)</f>
        <v>Dairy Products</v>
      </c>
    </row>
    <row r="498" spans="1:8" x14ac:dyDescent="0.25">
      <c r="A498">
        <v>10436</v>
      </c>
      <c r="B498">
        <v>46</v>
      </c>
      <c r="C498" t="str" cm="1">
        <f t="array" ref="C498">_xlfn.XLOOKUP(OrderDetails[[#This Row],[productID]],Products[[#All],[productID]],Products[[#All],[productName]],,0)</f>
        <v>Spegesild</v>
      </c>
      <c r="D498" s="2">
        <v>9.6</v>
      </c>
      <c r="E498">
        <v>5</v>
      </c>
      <c r="F498" s="3">
        <v>0</v>
      </c>
      <c r="G498" s="2">
        <f t="shared" si="7"/>
        <v>48</v>
      </c>
      <c r="H498" t="str">
        <f>_xlfn.XLOOKUP(OrderDetails[[#This Row],[productID]],Products[productID],Products[Category Name],,0)</f>
        <v>Seafood</v>
      </c>
    </row>
    <row r="499" spans="1:8" x14ac:dyDescent="0.25">
      <c r="A499">
        <v>10436</v>
      </c>
      <c r="B499">
        <v>56</v>
      </c>
      <c r="C499" t="str" cm="1">
        <f t="array" ref="C499">_xlfn.XLOOKUP(OrderDetails[[#This Row],[productID]],Products[[#All],[productID]],Products[[#All],[productName]],,0)</f>
        <v>Gnocchi di nonna Alice</v>
      </c>
      <c r="D499" s="2">
        <v>30.4</v>
      </c>
      <c r="E499">
        <v>40</v>
      </c>
      <c r="F499" s="3">
        <v>0.1</v>
      </c>
      <c r="G499" s="2">
        <f t="shared" si="7"/>
        <v>1094.4000000000001</v>
      </c>
      <c r="H499" t="str">
        <f>_xlfn.XLOOKUP(OrderDetails[[#This Row],[productID]],Products[productID],Products[Category Name],,0)</f>
        <v>Grains &amp; Cereals</v>
      </c>
    </row>
    <row r="500" spans="1:8" x14ac:dyDescent="0.25">
      <c r="A500">
        <v>10436</v>
      </c>
      <c r="B500">
        <v>64</v>
      </c>
      <c r="C500" t="str" cm="1">
        <f t="array" ref="C500">_xlfn.XLOOKUP(OrderDetails[[#This Row],[productID]],Products[[#All],[productID]],Products[[#All],[productName]],,0)</f>
        <v>Wimmers gute Semmelknödel</v>
      </c>
      <c r="D500" s="2">
        <v>26.6</v>
      </c>
      <c r="E500">
        <v>30</v>
      </c>
      <c r="F500" s="3">
        <v>0.1</v>
      </c>
      <c r="G500" s="2">
        <f t="shared" si="7"/>
        <v>718.2</v>
      </c>
      <c r="H500" t="str">
        <f>_xlfn.XLOOKUP(OrderDetails[[#This Row],[productID]],Products[productID],Products[Category Name],,0)</f>
        <v>Grains &amp; Cereals</v>
      </c>
    </row>
    <row r="501" spans="1:8" x14ac:dyDescent="0.25">
      <c r="A501">
        <v>10436</v>
      </c>
      <c r="B501">
        <v>75</v>
      </c>
      <c r="C501" t="str" cm="1">
        <f t="array" ref="C501">_xlfn.XLOOKUP(OrderDetails[[#This Row],[productID]],Products[[#All],[productID]],Products[[#All],[productName]],,0)</f>
        <v>Rhönbräu Klosterbier</v>
      </c>
      <c r="D501" s="2">
        <v>6.2</v>
      </c>
      <c r="E501">
        <v>24</v>
      </c>
      <c r="F501" s="3">
        <v>0.1</v>
      </c>
      <c r="G501" s="2">
        <f t="shared" si="7"/>
        <v>133.92000000000002</v>
      </c>
      <c r="H501" t="str">
        <f>_xlfn.XLOOKUP(OrderDetails[[#This Row],[productID]],Products[productID],Products[Category Name],,0)</f>
        <v>Beverages</v>
      </c>
    </row>
    <row r="502" spans="1:8" x14ac:dyDescent="0.25">
      <c r="A502">
        <v>10437</v>
      </c>
      <c r="B502">
        <v>53</v>
      </c>
      <c r="C502" t="str" cm="1">
        <f t="array" ref="C502">_xlfn.XLOOKUP(OrderDetails[[#This Row],[productID]],Products[[#All],[productID]],Products[[#All],[productName]],,0)</f>
        <v>Perth Pasties</v>
      </c>
      <c r="D502" s="2">
        <v>26.2</v>
      </c>
      <c r="E502">
        <v>15</v>
      </c>
      <c r="F502" s="3">
        <v>0</v>
      </c>
      <c r="G502" s="2">
        <f t="shared" si="7"/>
        <v>393</v>
      </c>
      <c r="H502" t="str">
        <f>_xlfn.XLOOKUP(OrderDetails[[#This Row],[productID]],Products[productID],Products[Category Name],,0)</f>
        <v>Meat &amp; Poultry</v>
      </c>
    </row>
    <row r="503" spans="1:8" x14ac:dyDescent="0.25">
      <c r="A503">
        <v>10438</v>
      </c>
      <c r="B503">
        <v>19</v>
      </c>
      <c r="C503" t="str" cm="1">
        <f t="array" ref="C503">_xlfn.XLOOKUP(OrderDetails[[#This Row],[productID]],Products[[#All],[productID]],Products[[#All],[productName]],,0)</f>
        <v>Teatime Chocolate Biscuits</v>
      </c>
      <c r="D503" s="2">
        <v>7.3</v>
      </c>
      <c r="E503">
        <v>15</v>
      </c>
      <c r="F503" s="3">
        <v>0.2</v>
      </c>
      <c r="G503" s="2">
        <f t="shared" si="7"/>
        <v>87.600000000000009</v>
      </c>
      <c r="H503" t="str">
        <f>_xlfn.XLOOKUP(OrderDetails[[#This Row],[productID]],Products[productID],Products[Category Name],,0)</f>
        <v>Confections</v>
      </c>
    </row>
    <row r="504" spans="1:8" x14ac:dyDescent="0.25">
      <c r="A504">
        <v>10438</v>
      </c>
      <c r="B504">
        <v>34</v>
      </c>
      <c r="C504" t="str" cm="1">
        <f t="array" ref="C504">_xlfn.XLOOKUP(OrderDetails[[#This Row],[productID]],Products[[#All],[productID]],Products[[#All],[productName]],,0)</f>
        <v>Sasquatch Ale</v>
      </c>
      <c r="D504" s="2">
        <v>11.2</v>
      </c>
      <c r="E504">
        <v>20</v>
      </c>
      <c r="F504" s="3">
        <v>0.2</v>
      </c>
      <c r="G504" s="2">
        <f t="shared" si="7"/>
        <v>179.20000000000002</v>
      </c>
      <c r="H504" t="str">
        <f>_xlfn.XLOOKUP(OrderDetails[[#This Row],[productID]],Products[productID],Products[Category Name],,0)</f>
        <v>Beverages</v>
      </c>
    </row>
    <row r="505" spans="1:8" x14ac:dyDescent="0.25">
      <c r="A505">
        <v>10438</v>
      </c>
      <c r="B505">
        <v>57</v>
      </c>
      <c r="C505" t="str" cm="1">
        <f t="array" ref="C505">_xlfn.XLOOKUP(OrderDetails[[#This Row],[productID]],Products[[#All],[productID]],Products[[#All],[productName]],,0)</f>
        <v>Ravioli Angelo</v>
      </c>
      <c r="D505" s="2">
        <v>15.6</v>
      </c>
      <c r="E505">
        <v>15</v>
      </c>
      <c r="F505" s="3">
        <v>0.2</v>
      </c>
      <c r="G505" s="2">
        <f t="shared" si="7"/>
        <v>187.20000000000002</v>
      </c>
      <c r="H505" t="str">
        <f>_xlfn.XLOOKUP(OrderDetails[[#This Row],[productID]],Products[productID],Products[Category Name],,0)</f>
        <v>Grains &amp; Cereals</v>
      </c>
    </row>
    <row r="506" spans="1:8" x14ac:dyDescent="0.25">
      <c r="A506">
        <v>10439</v>
      </c>
      <c r="B506">
        <v>12</v>
      </c>
      <c r="C506" t="str" cm="1">
        <f t="array" ref="C506">_xlfn.XLOOKUP(OrderDetails[[#This Row],[productID]],Products[[#All],[productID]],Products[[#All],[productName]],,0)</f>
        <v>Queso Manchego La Pastora</v>
      </c>
      <c r="D506" s="2">
        <v>30.4</v>
      </c>
      <c r="E506">
        <v>15</v>
      </c>
      <c r="F506" s="3">
        <v>0</v>
      </c>
      <c r="G506" s="2">
        <f t="shared" si="7"/>
        <v>456</v>
      </c>
      <c r="H506" t="str">
        <f>_xlfn.XLOOKUP(OrderDetails[[#This Row],[productID]],Products[productID],Products[Category Name],,0)</f>
        <v>Dairy Products</v>
      </c>
    </row>
    <row r="507" spans="1:8" x14ac:dyDescent="0.25">
      <c r="A507">
        <v>10439</v>
      </c>
      <c r="B507">
        <v>16</v>
      </c>
      <c r="C507" t="str" cm="1">
        <f t="array" ref="C507">_xlfn.XLOOKUP(OrderDetails[[#This Row],[productID]],Products[[#All],[productID]],Products[[#All],[productName]],,0)</f>
        <v>Pavlova</v>
      </c>
      <c r="D507" s="2">
        <v>13.9</v>
      </c>
      <c r="E507">
        <v>16</v>
      </c>
      <c r="F507" s="3">
        <v>0</v>
      </c>
      <c r="G507" s="2">
        <f t="shared" si="7"/>
        <v>222.4</v>
      </c>
      <c r="H507" t="str">
        <f>_xlfn.XLOOKUP(OrderDetails[[#This Row],[productID]],Products[productID],Products[Category Name],,0)</f>
        <v>Confections</v>
      </c>
    </row>
    <row r="508" spans="1:8" x14ac:dyDescent="0.25">
      <c r="A508">
        <v>10439</v>
      </c>
      <c r="B508">
        <v>64</v>
      </c>
      <c r="C508" t="str" cm="1">
        <f t="array" ref="C508">_xlfn.XLOOKUP(OrderDetails[[#This Row],[productID]],Products[[#All],[productID]],Products[[#All],[productName]],,0)</f>
        <v>Wimmers gute Semmelknödel</v>
      </c>
      <c r="D508" s="2">
        <v>26.6</v>
      </c>
      <c r="E508">
        <v>6</v>
      </c>
      <c r="F508" s="3">
        <v>0</v>
      </c>
      <c r="G508" s="2">
        <f t="shared" si="7"/>
        <v>159.60000000000002</v>
      </c>
      <c r="H508" t="str">
        <f>_xlfn.XLOOKUP(OrderDetails[[#This Row],[productID]],Products[productID],Products[Category Name],,0)</f>
        <v>Grains &amp; Cereals</v>
      </c>
    </row>
    <row r="509" spans="1:8" x14ac:dyDescent="0.25">
      <c r="A509">
        <v>10439</v>
      </c>
      <c r="B509">
        <v>74</v>
      </c>
      <c r="C509" t="str" cm="1">
        <f t="array" ref="C509">_xlfn.XLOOKUP(OrderDetails[[#This Row],[productID]],Products[[#All],[productID]],Products[[#All],[productName]],,0)</f>
        <v>Longlife Tofu</v>
      </c>
      <c r="D509" s="2">
        <v>8</v>
      </c>
      <c r="E509">
        <v>30</v>
      </c>
      <c r="F509" s="3">
        <v>0</v>
      </c>
      <c r="G509" s="2">
        <f t="shared" si="7"/>
        <v>240</v>
      </c>
      <c r="H509" t="str">
        <f>_xlfn.XLOOKUP(OrderDetails[[#This Row],[productID]],Products[productID],Products[Category Name],,0)</f>
        <v>Produce</v>
      </c>
    </row>
    <row r="510" spans="1:8" x14ac:dyDescent="0.25">
      <c r="A510">
        <v>10440</v>
      </c>
      <c r="B510">
        <v>2</v>
      </c>
      <c r="C510" t="str" cm="1">
        <f t="array" ref="C510">_xlfn.XLOOKUP(OrderDetails[[#This Row],[productID]],Products[[#All],[productID]],Products[[#All],[productName]],,0)</f>
        <v>Chang</v>
      </c>
      <c r="D510" s="2">
        <v>15.2</v>
      </c>
      <c r="E510">
        <v>45</v>
      </c>
      <c r="F510" s="3">
        <v>0.15</v>
      </c>
      <c r="G510" s="2">
        <f t="shared" si="7"/>
        <v>581.4</v>
      </c>
      <c r="H510" t="str">
        <f>_xlfn.XLOOKUP(OrderDetails[[#This Row],[productID]],Products[productID],Products[Category Name],,0)</f>
        <v>Beverages</v>
      </c>
    </row>
    <row r="511" spans="1:8" x14ac:dyDescent="0.25">
      <c r="A511">
        <v>10440</v>
      </c>
      <c r="B511">
        <v>16</v>
      </c>
      <c r="C511" t="str" cm="1">
        <f t="array" ref="C511">_xlfn.XLOOKUP(OrderDetails[[#This Row],[productID]],Products[[#All],[productID]],Products[[#All],[productName]],,0)</f>
        <v>Pavlova</v>
      </c>
      <c r="D511" s="2">
        <v>13.9</v>
      </c>
      <c r="E511">
        <v>49</v>
      </c>
      <c r="F511" s="3">
        <v>0.15</v>
      </c>
      <c r="G511" s="2">
        <f t="shared" si="7"/>
        <v>578.93500000000006</v>
      </c>
      <c r="H511" t="str">
        <f>_xlfn.XLOOKUP(OrderDetails[[#This Row],[productID]],Products[productID],Products[Category Name],,0)</f>
        <v>Confections</v>
      </c>
    </row>
    <row r="512" spans="1:8" x14ac:dyDescent="0.25">
      <c r="A512">
        <v>10440</v>
      </c>
      <c r="B512">
        <v>29</v>
      </c>
      <c r="C512" t="str" cm="1">
        <f t="array" ref="C512">_xlfn.XLOOKUP(OrderDetails[[#This Row],[productID]],Products[[#All],[productID]],Products[[#All],[productName]],,0)</f>
        <v>Thüringer Rostbratwurst</v>
      </c>
      <c r="D512" s="2">
        <v>99</v>
      </c>
      <c r="E512">
        <v>24</v>
      </c>
      <c r="F512" s="3">
        <v>0.15</v>
      </c>
      <c r="G512" s="2">
        <f t="shared" si="7"/>
        <v>2019.6</v>
      </c>
      <c r="H512" t="str">
        <f>_xlfn.XLOOKUP(OrderDetails[[#This Row],[productID]],Products[productID],Products[Category Name],,0)</f>
        <v>Meat &amp; Poultry</v>
      </c>
    </row>
    <row r="513" spans="1:8" x14ac:dyDescent="0.25">
      <c r="A513">
        <v>10440</v>
      </c>
      <c r="B513">
        <v>61</v>
      </c>
      <c r="C513" t="str" cm="1">
        <f t="array" ref="C513">_xlfn.XLOOKUP(OrderDetails[[#This Row],[productID]],Products[[#All],[productID]],Products[[#All],[productName]],,0)</f>
        <v>Sirop d'érable</v>
      </c>
      <c r="D513" s="2">
        <v>22.8</v>
      </c>
      <c r="E513">
        <v>90</v>
      </c>
      <c r="F513" s="3">
        <v>0.15</v>
      </c>
      <c r="G513" s="2">
        <f t="shared" si="7"/>
        <v>1744.2</v>
      </c>
      <c r="H513" t="str">
        <f>_xlfn.XLOOKUP(OrderDetails[[#This Row],[productID]],Products[productID],Products[Category Name],,0)</f>
        <v>Condiments</v>
      </c>
    </row>
    <row r="514" spans="1:8" x14ac:dyDescent="0.25">
      <c r="A514">
        <v>10441</v>
      </c>
      <c r="B514">
        <v>27</v>
      </c>
      <c r="C514" t="str" cm="1">
        <f t="array" ref="C514">_xlfn.XLOOKUP(OrderDetails[[#This Row],[productID]],Products[[#All],[productID]],Products[[#All],[productName]],,0)</f>
        <v>Schoggi Schokolade</v>
      </c>
      <c r="D514" s="2">
        <v>35.1</v>
      </c>
      <c r="E514">
        <v>50</v>
      </c>
      <c r="F514" s="3">
        <v>0</v>
      </c>
      <c r="G514" s="2">
        <f t="shared" si="7"/>
        <v>1755</v>
      </c>
      <c r="H514" t="str">
        <f>_xlfn.XLOOKUP(OrderDetails[[#This Row],[productID]],Products[productID],Products[Category Name],,0)</f>
        <v>Confections</v>
      </c>
    </row>
    <row r="515" spans="1:8" x14ac:dyDescent="0.25">
      <c r="A515">
        <v>10442</v>
      </c>
      <c r="B515">
        <v>11</v>
      </c>
      <c r="C515" t="str" cm="1">
        <f t="array" ref="C515">_xlfn.XLOOKUP(OrderDetails[[#This Row],[productID]],Products[[#All],[productID]],Products[[#All],[productName]],,0)</f>
        <v>Queso Cabrales</v>
      </c>
      <c r="D515" s="2">
        <v>16.8</v>
      </c>
      <c r="E515">
        <v>30</v>
      </c>
      <c r="F515" s="3">
        <v>0</v>
      </c>
      <c r="G515" s="2">
        <f t="shared" ref="G515:G578" si="8">D515*E515*(1-F515)</f>
        <v>504</v>
      </c>
      <c r="H515" t="str">
        <f>_xlfn.XLOOKUP(OrderDetails[[#This Row],[productID]],Products[productID],Products[Category Name],,0)</f>
        <v>Dairy Products</v>
      </c>
    </row>
    <row r="516" spans="1:8" x14ac:dyDescent="0.25">
      <c r="A516">
        <v>10442</v>
      </c>
      <c r="B516">
        <v>54</v>
      </c>
      <c r="C516" t="str" cm="1">
        <f t="array" ref="C516">_xlfn.XLOOKUP(OrderDetails[[#This Row],[productID]],Products[[#All],[productID]],Products[[#All],[productName]],,0)</f>
        <v>Tourtière</v>
      </c>
      <c r="D516" s="2">
        <v>5.9</v>
      </c>
      <c r="E516">
        <v>80</v>
      </c>
      <c r="F516" s="3">
        <v>0</v>
      </c>
      <c r="G516" s="2">
        <f t="shared" si="8"/>
        <v>472</v>
      </c>
      <c r="H516" t="str">
        <f>_xlfn.XLOOKUP(OrderDetails[[#This Row],[productID]],Products[productID],Products[Category Name],,0)</f>
        <v>Meat &amp; Poultry</v>
      </c>
    </row>
    <row r="517" spans="1:8" x14ac:dyDescent="0.25">
      <c r="A517">
        <v>10442</v>
      </c>
      <c r="B517">
        <v>66</v>
      </c>
      <c r="C517" t="str" cm="1">
        <f t="array" ref="C517">_xlfn.XLOOKUP(OrderDetails[[#This Row],[productID]],Products[[#All],[productID]],Products[[#All],[productName]],,0)</f>
        <v>Louisiana Hot Spiced Okra</v>
      </c>
      <c r="D517" s="2">
        <v>13.6</v>
      </c>
      <c r="E517">
        <v>60</v>
      </c>
      <c r="F517" s="3">
        <v>0</v>
      </c>
      <c r="G517" s="2">
        <f t="shared" si="8"/>
        <v>816</v>
      </c>
      <c r="H517" t="str">
        <f>_xlfn.XLOOKUP(OrderDetails[[#This Row],[productID]],Products[productID],Products[Category Name],,0)</f>
        <v>Condiments</v>
      </c>
    </row>
    <row r="518" spans="1:8" x14ac:dyDescent="0.25">
      <c r="A518">
        <v>10443</v>
      </c>
      <c r="B518">
        <v>11</v>
      </c>
      <c r="C518" t="str" cm="1">
        <f t="array" ref="C518">_xlfn.XLOOKUP(OrderDetails[[#This Row],[productID]],Products[[#All],[productID]],Products[[#All],[productName]],,0)</f>
        <v>Queso Cabrales</v>
      </c>
      <c r="D518" s="2">
        <v>16.8</v>
      </c>
      <c r="E518">
        <v>6</v>
      </c>
      <c r="F518" s="3">
        <v>0.2</v>
      </c>
      <c r="G518" s="2">
        <f t="shared" si="8"/>
        <v>80.640000000000015</v>
      </c>
      <c r="H518" t="str">
        <f>_xlfn.XLOOKUP(OrderDetails[[#This Row],[productID]],Products[productID],Products[Category Name],,0)</f>
        <v>Dairy Products</v>
      </c>
    </row>
    <row r="519" spans="1:8" x14ac:dyDescent="0.25">
      <c r="A519">
        <v>10443</v>
      </c>
      <c r="B519">
        <v>28</v>
      </c>
      <c r="C519" t="str" cm="1">
        <f t="array" ref="C519">_xlfn.XLOOKUP(OrderDetails[[#This Row],[productID]],Products[[#All],[productID]],Products[[#All],[productName]],,0)</f>
        <v>Rössle Sauerkraut</v>
      </c>
      <c r="D519" s="2">
        <v>36.4</v>
      </c>
      <c r="E519">
        <v>12</v>
      </c>
      <c r="F519" s="3">
        <v>0</v>
      </c>
      <c r="G519" s="2">
        <f t="shared" si="8"/>
        <v>436.79999999999995</v>
      </c>
      <c r="H519" t="str">
        <f>_xlfn.XLOOKUP(OrderDetails[[#This Row],[productID]],Products[productID],Products[Category Name],,0)</f>
        <v>Produce</v>
      </c>
    </row>
    <row r="520" spans="1:8" x14ac:dyDescent="0.25">
      <c r="A520">
        <v>10444</v>
      </c>
      <c r="B520">
        <v>17</v>
      </c>
      <c r="C520" t="str" cm="1">
        <f t="array" ref="C520">_xlfn.XLOOKUP(OrderDetails[[#This Row],[productID]],Products[[#All],[productID]],Products[[#All],[productName]],,0)</f>
        <v>Alice Mutton</v>
      </c>
      <c r="D520" s="2">
        <v>31.2</v>
      </c>
      <c r="E520">
        <v>10</v>
      </c>
      <c r="F520" s="3">
        <v>0</v>
      </c>
      <c r="G520" s="2">
        <f t="shared" si="8"/>
        <v>312</v>
      </c>
      <c r="H520" t="str">
        <f>_xlfn.XLOOKUP(OrderDetails[[#This Row],[productID]],Products[productID],Products[Category Name],,0)</f>
        <v>Meat &amp; Poultry</v>
      </c>
    </row>
    <row r="521" spans="1:8" x14ac:dyDescent="0.25">
      <c r="A521">
        <v>10444</v>
      </c>
      <c r="B521">
        <v>26</v>
      </c>
      <c r="C521" t="str" cm="1">
        <f t="array" ref="C521">_xlfn.XLOOKUP(OrderDetails[[#This Row],[productID]],Products[[#All],[productID]],Products[[#All],[productName]],,0)</f>
        <v>Gumbär Gummibärchen</v>
      </c>
      <c r="D521" s="2">
        <v>24.9</v>
      </c>
      <c r="E521">
        <v>15</v>
      </c>
      <c r="F521" s="3">
        <v>0</v>
      </c>
      <c r="G521" s="2">
        <f t="shared" si="8"/>
        <v>373.5</v>
      </c>
      <c r="H521" t="str">
        <f>_xlfn.XLOOKUP(OrderDetails[[#This Row],[productID]],Products[productID],Products[Category Name],,0)</f>
        <v>Confections</v>
      </c>
    </row>
    <row r="522" spans="1:8" x14ac:dyDescent="0.25">
      <c r="A522">
        <v>10444</v>
      </c>
      <c r="B522">
        <v>35</v>
      </c>
      <c r="C522" t="str" cm="1">
        <f t="array" ref="C522">_xlfn.XLOOKUP(OrderDetails[[#This Row],[productID]],Products[[#All],[productID]],Products[[#All],[productName]],,0)</f>
        <v>Steeleye Stout</v>
      </c>
      <c r="D522" s="2">
        <v>14.4</v>
      </c>
      <c r="E522">
        <v>8</v>
      </c>
      <c r="F522" s="3">
        <v>0</v>
      </c>
      <c r="G522" s="2">
        <f t="shared" si="8"/>
        <v>115.2</v>
      </c>
      <c r="H522" t="str">
        <f>_xlfn.XLOOKUP(OrderDetails[[#This Row],[productID]],Products[productID],Products[Category Name],,0)</f>
        <v>Beverages</v>
      </c>
    </row>
    <row r="523" spans="1:8" x14ac:dyDescent="0.25">
      <c r="A523">
        <v>10444</v>
      </c>
      <c r="B523">
        <v>41</v>
      </c>
      <c r="C523" t="str" cm="1">
        <f t="array" ref="C523">_xlfn.XLOOKUP(OrderDetails[[#This Row],[productID]],Products[[#All],[productID]],Products[[#All],[productName]],,0)</f>
        <v>Jack's New England Clam Chowder</v>
      </c>
      <c r="D523" s="2">
        <v>7.7</v>
      </c>
      <c r="E523">
        <v>30</v>
      </c>
      <c r="F523" s="3">
        <v>0</v>
      </c>
      <c r="G523" s="2">
        <f t="shared" si="8"/>
        <v>231</v>
      </c>
      <c r="H523" t="str">
        <f>_xlfn.XLOOKUP(OrderDetails[[#This Row],[productID]],Products[productID],Products[Category Name],,0)</f>
        <v>Seafood</v>
      </c>
    </row>
    <row r="524" spans="1:8" x14ac:dyDescent="0.25">
      <c r="A524">
        <v>10445</v>
      </c>
      <c r="B524">
        <v>39</v>
      </c>
      <c r="C524" t="str" cm="1">
        <f t="array" ref="C524">_xlfn.XLOOKUP(OrderDetails[[#This Row],[productID]],Products[[#All],[productID]],Products[[#All],[productName]],,0)</f>
        <v>Chartreuse verte</v>
      </c>
      <c r="D524" s="2">
        <v>14.4</v>
      </c>
      <c r="E524">
        <v>6</v>
      </c>
      <c r="F524" s="3">
        <v>0</v>
      </c>
      <c r="G524" s="2">
        <f t="shared" si="8"/>
        <v>86.4</v>
      </c>
      <c r="H524" t="str">
        <f>_xlfn.XLOOKUP(OrderDetails[[#This Row],[productID]],Products[productID],Products[Category Name],,0)</f>
        <v>Beverages</v>
      </c>
    </row>
    <row r="525" spans="1:8" x14ac:dyDescent="0.25">
      <c r="A525">
        <v>10445</v>
      </c>
      <c r="B525">
        <v>54</v>
      </c>
      <c r="C525" t="str" cm="1">
        <f t="array" ref="C525">_xlfn.XLOOKUP(OrderDetails[[#This Row],[productID]],Products[[#All],[productID]],Products[[#All],[productName]],,0)</f>
        <v>Tourtière</v>
      </c>
      <c r="D525" s="2">
        <v>5.9</v>
      </c>
      <c r="E525">
        <v>15</v>
      </c>
      <c r="F525" s="3">
        <v>0</v>
      </c>
      <c r="G525" s="2">
        <f t="shared" si="8"/>
        <v>88.5</v>
      </c>
      <c r="H525" t="str">
        <f>_xlfn.XLOOKUP(OrderDetails[[#This Row],[productID]],Products[productID],Products[Category Name],,0)</f>
        <v>Meat &amp; Poultry</v>
      </c>
    </row>
    <row r="526" spans="1:8" x14ac:dyDescent="0.25">
      <c r="A526">
        <v>10446</v>
      </c>
      <c r="B526">
        <v>19</v>
      </c>
      <c r="C526" t="str" cm="1">
        <f t="array" ref="C526">_xlfn.XLOOKUP(OrderDetails[[#This Row],[productID]],Products[[#All],[productID]],Products[[#All],[productName]],,0)</f>
        <v>Teatime Chocolate Biscuits</v>
      </c>
      <c r="D526" s="2">
        <v>7.3</v>
      </c>
      <c r="E526">
        <v>12</v>
      </c>
      <c r="F526" s="3">
        <v>0.1</v>
      </c>
      <c r="G526" s="2">
        <f t="shared" si="8"/>
        <v>78.84</v>
      </c>
      <c r="H526" t="str">
        <f>_xlfn.XLOOKUP(OrderDetails[[#This Row],[productID]],Products[productID],Products[Category Name],,0)</f>
        <v>Confections</v>
      </c>
    </row>
    <row r="527" spans="1:8" x14ac:dyDescent="0.25">
      <c r="A527">
        <v>10446</v>
      </c>
      <c r="B527">
        <v>24</v>
      </c>
      <c r="C527" t="str" cm="1">
        <f t="array" ref="C527">_xlfn.XLOOKUP(OrderDetails[[#This Row],[productID]],Products[[#All],[productID]],Products[[#All],[productName]],,0)</f>
        <v>Guarana Fantastica</v>
      </c>
      <c r="D527" s="2">
        <v>3.6</v>
      </c>
      <c r="E527">
        <v>20</v>
      </c>
      <c r="F527" s="3">
        <v>0.1</v>
      </c>
      <c r="G527" s="2">
        <f t="shared" si="8"/>
        <v>64.8</v>
      </c>
      <c r="H527" t="str">
        <f>_xlfn.XLOOKUP(OrderDetails[[#This Row],[productID]],Products[productID],Products[Category Name],,0)</f>
        <v>Beverages</v>
      </c>
    </row>
    <row r="528" spans="1:8" x14ac:dyDescent="0.25">
      <c r="A528">
        <v>10446</v>
      </c>
      <c r="B528">
        <v>31</v>
      </c>
      <c r="C528" t="str" cm="1">
        <f t="array" ref="C528">_xlfn.XLOOKUP(OrderDetails[[#This Row],[productID]],Products[[#All],[productID]],Products[[#All],[productName]],,0)</f>
        <v>Gorgonzola Telino</v>
      </c>
      <c r="D528" s="2">
        <v>10</v>
      </c>
      <c r="E528">
        <v>3</v>
      </c>
      <c r="F528" s="3">
        <v>0.1</v>
      </c>
      <c r="G528" s="2">
        <f t="shared" si="8"/>
        <v>27</v>
      </c>
      <c r="H528" t="str">
        <f>_xlfn.XLOOKUP(OrderDetails[[#This Row],[productID]],Products[productID],Products[Category Name],,0)</f>
        <v>Dairy Products</v>
      </c>
    </row>
    <row r="529" spans="1:8" x14ac:dyDescent="0.25">
      <c r="A529">
        <v>10446</v>
      </c>
      <c r="B529">
        <v>52</v>
      </c>
      <c r="C529" t="str" cm="1">
        <f t="array" ref="C529">_xlfn.XLOOKUP(OrderDetails[[#This Row],[productID]],Products[[#All],[productID]],Products[[#All],[productName]],,0)</f>
        <v>Filo Mix</v>
      </c>
      <c r="D529" s="2">
        <v>5.6</v>
      </c>
      <c r="E529">
        <v>15</v>
      </c>
      <c r="F529" s="3">
        <v>0.1</v>
      </c>
      <c r="G529" s="2">
        <f t="shared" si="8"/>
        <v>75.600000000000009</v>
      </c>
      <c r="H529" t="str">
        <f>_xlfn.XLOOKUP(OrderDetails[[#This Row],[productID]],Products[productID],Products[Category Name],,0)</f>
        <v>Grains &amp; Cereals</v>
      </c>
    </row>
    <row r="530" spans="1:8" x14ac:dyDescent="0.25">
      <c r="A530">
        <v>10447</v>
      </c>
      <c r="B530">
        <v>19</v>
      </c>
      <c r="C530" t="str" cm="1">
        <f t="array" ref="C530">_xlfn.XLOOKUP(OrderDetails[[#This Row],[productID]],Products[[#All],[productID]],Products[[#All],[productName]],,0)</f>
        <v>Teatime Chocolate Biscuits</v>
      </c>
      <c r="D530" s="2">
        <v>7.3</v>
      </c>
      <c r="E530">
        <v>40</v>
      </c>
      <c r="F530" s="3">
        <v>0</v>
      </c>
      <c r="G530" s="2">
        <f t="shared" si="8"/>
        <v>292</v>
      </c>
      <c r="H530" t="str">
        <f>_xlfn.XLOOKUP(OrderDetails[[#This Row],[productID]],Products[productID],Products[Category Name],,0)</f>
        <v>Confections</v>
      </c>
    </row>
    <row r="531" spans="1:8" x14ac:dyDescent="0.25">
      <c r="A531">
        <v>10447</v>
      </c>
      <c r="B531">
        <v>65</v>
      </c>
      <c r="C531" t="str" cm="1">
        <f t="array" ref="C531">_xlfn.XLOOKUP(OrderDetails[[#This Row],[productID]],Products[[#All],[productID]],Products[[#All],[productName]],,0)</f>
        <v>Louisiana Fiery Hot Pepper Sauce</v>
      </c>
      <c r="D531" s="2">
        <v>16.8</v>
      </c>
      <c r="E531">
        <v>35</v>
      </c>
      <c r="F531" s="3">
        <v>0</v>
      </c>
      <c r="G531" s="2">
        <f t="shared" si="8"/>
        <v>588</v>
      </c>
      <c r="H531" t="str">
        <f>_xlfn.XLOOKUP(OrderDetails[[#This Row],[productID]],Products[productID],Products[Category Name],,0)</f>
        <v>Condiments</v>
      </c>
    </row>
    <row r="532" spans="1:8" x14ac:dyDescent="0.25">
      <c r="A532">
        <v>10447</v>
      </c>
      <c r="B532">
        <v>71</v>
      </c>
      <c r="C532" t="str" cm="1">
        <f t="array" ref="C532">_xlfn.XLOOKUP(OrderDetails[[#This Row],[productID]],Products[[#All],[productID]],Products[[#All],[productName]],,0)</f>
        <v>Flotemysost</v>
      </c>
      <c r="D532" s="2">
        <v>17.2</v>
      </c>
      <c r="E532">
        <v>2</v>
      </c>
      <c r="F532" s="3">
        <v>0</v>
      </c>
      <c r="G532" s="2">
        <f t="shared" si="8"/>
        <v>34.4</v>
      </c>
      <c r="H532" t="str">
        <f>_xlfn.XLOOKUP(OrderDetails[[#This Row],[productID]],Products[productID],Products[Category Name],,0)</f>
        <v>Dairy Products</v>
      </c>
    </row>
    <row r="533" spans="1:8" x14ac:dyDescent="0.25">
      <c r="A533">
        <v>10448</v>
      </c>
      <c r="B533">
        <v>26</v>
      </c>
      <c r="C533" t="str" cm="1">
        <f t="array" ref="C533">_xlfn.XLOOKUP(OrderDetails[[#This Row],[productID]],Products[[#All],[productID]],Products[[#All],[productName]],,0)</f>
        <v>Gumbär Gummibärchen</v>
      </c>
      <c r="D533" s="2">
        <v>24.9</v>
      </c>
      <c r="E533">
        <v>6</v>
      </c>
      <c r="F533" s="3">
        <v>0</v>
      </c>
      <c r="G533" s="2">
        <f t="shared" si="8"/>
        <v>149.39999999999998</v>
      </c>
      <c r="H533" t="str">
        <f>_xlfn.XLOOKUP(OrderDetails[[#This Row],[productID]],Products[productID],Products[Category Name],,0)</f>
        <v>Confections</v>
      </c>
    </row>
    <row r="534" spans="1:8" x14ac:dyDescent="0.25">
      <c r="A534">
        <v>10448</v>
      </c>
      <c r="B534">
        <v>40</v>
      </c>
      <c r="C534" t="str" cm="1">
        <f t="array" ref="C534">_xlfn.XLOOKUP(OrderDetails[[#This Row],[productID]],Products[[#All],[productID]],Products[[#All],[productName]],,0)</f>
        <v>Boston Crab Meat</v>
      </c>
      <c r="D534" s="2">
        <v>14.7</v>
      </c>
      <c r="E534">
        <v>20</v>
      </c>
      <c r="F534" s="3">
        <v>0</v>
      </c>
      <c r="G534" s="2">
        <f t="shared" si="8"/>
        <v>294</v>
      </c>
      <c r="H534" t="str">
        <f>_xlfn.XLOOKUP(OrderDetails[[#This Row],[productID]],Products[productID],Products[Category Name],,0)</f>
        <v>Seafood</v>
      </c>
    </row>
    <row r="535" spans="1:8" x14ac:dyDescent="0.25">
      <c r="A535">
        <v>10449</v>
      </c>
      <c r="B535">
        <v>10</v>
      </c>
      <c r="C535" t="str" cm="1">
        <f t="array" ref="C535">_xlfn.XLOOKUP(OrderDetails[[#This Row],[productID]],Products[[#All],[productID]],Products[[#All],[productName]],,0)</f>
        <v>Ikura</v>
      </c>
      <c r="D535" s="2">
        <v>24.8</v>
      </c>
      <c r="E535">
        <v>14</v>
      </c>
      <c r="F535" s="3">
        <v>0</v>
      </c>
      <c r="G535" s="2">
        <f t="shared" si="8"/>
        <v>347.2</v>
      </c>
      <c r="H535" t="str">
        <f>_xlfn.XLOOKUP(OrderDetails[[#This Row],[productID]],Products[productID],Products[Category Name],,0)</f>
        <v>Seafood</v>
      </c>
    </row>
    <row r="536" spans="1:8" x14ac:dyDescent="0.25">
      <c r="A536">
        <v>10449</v>
      </c>
      <c r="B536">
        <v>52</v>
      </c>
      <c r="C536" t="str" cm="1">
        <f t="array" ref="C536">_xlfn.XLOOKUP(OrderDetails[[#This Row],[productID]],Products[[#All],[productID]],Products[[#All],[productName]],,0)</f>
        <v>Filo Mix</v>
      </c>
      <c r="D536" s="2">
        <v>5.6</v>
      </c>
      <c r="E536">
        <v>20</v>
      </c>
      <c r="F536" s="3">
        <v>0</v>
      </c>
      <c r="G536" s="2">
        <f t="shared" si="8"/>
        <v>112</v>
      </c>
      <c r="H536" t="str">
        <f>_xlfn.XLOOKUP(OrderDetails[[#This Row],[productID]],Products[productID],Products[Category Name],,0)</f>
        <v>Grains &amp; Cereals</v>
      </c>
    </row>
    <row r="537" spans="1:8" x14ac:dyDescent="0.25">
      <c r="A537">
        <v>10449</v>
      </c>
      <c r="B537">
        <v>62</v>
      </c>
      <c r="C537" t="str" cm="1">
        <f t="array" ref="C537">_xlfn.XLOOKUP(OrderDetails[[#This Row],[productID]],Products[[#All],[productID]],Products[[#All],[productName]],,0)</f>
        <v>Tarte au sucre</v>
      </c>
      <c r="D537" s="2">
        <v>39.4</v>
      </c>
      <c r="E537">
        <v>35</v>
      </c>
      <c r="F537" s="3">
        <v>0</v>
      </c>
      <c r="G537" s="2">
        <f t="shared" si="8"/>
        <v>1379</v>
      </c>
      <c r="H537" t="str">
        <f>_xlfn.XLOOKUP(OrderDetails[[#This Row],[productID]],Products[productID],Products[Category Name],,0)</f>
        <v>Confections</v>
      </c>
    </row>
    <row r="538" spans="1:8" x14ac:dyDescent="0.25">
      <c r="A538">
        <v>10450</v>
      </c>
      <c r="B538">
        <v>10</v>
      </c>
      <c r="C538" t="str" cm="1">
        <f t="array" ref="C538">_xlfn.XLOOKUP(OrderDetails[[#This Row],[productID]],Products[[#All],[productID]],Products[[#All],[productName]],,0)</f>
        <v>Ikura</v>
      </c>
      <c r="D538" s="2">
        <v>24.8</v>
      </c>
      <c r="E538">
        <v>20</v>
      </c>
      <c r="F538" s="3">
        <v>0.2</v>
      </c>
      <c r="G538" s="2">
        <f t="shared" si="8"/>
        <v>396.8</v>
      </c>
      <c r="H538" t="str">
        <f>_xlfn.XLOOKUP(OrderDetails[[#This Row],[productID]],Products[productID],Products[Category Name],,0)</f>
        <v>Seafood</v>
      </c>
    </row>
    <row r="539" spans="1:8" x14ac:dyDescent="0.25">
      <c r="A539">
        <v>10450</v>
      </c>
      <c r="B539">
        <v>54</v>
      </c>
      <c r="C539" t="str" cm="1">
        <f t="array" ref="C539">_xlfn.XLOOKUP(OrderDetails[[#This Row],[productID]],Products[[#All],[productID]],Products[[#All],[productName]],,0)</f>
        <v>Tourtière</v>
      </c>
      <c r="D539" s="2">
        <v>5.9</v>
      </c>
      <c r="E539">
        <v>6</v>
      </c>
      <c r="F539" s="3">
        <v>0.2</v>
      </c>
      <c r="G539" s="2">
        <f t="shared" si="8"/>
        <v>28.320000000000007</v>
      </c>
      <c r="H539" t="str">
        <f>_xlfn.XLOOKUP(OrderDetails[[#This Row],[productID]],Products[productID],Products[Category Name],,0)</f>
        <v>Meat &amp; Poultry</v>
      </c>
    </row>
    <row r="540" spans="1:8" x14ac:dyDescent="0.25">
      <c r="A540">
        <v>10451</v>
      </c>
      <c r="B540">
        <v>55</v>
      </c>
      <c r="C540" t="str" cm="1">
        <f t="array" ref="C540">_xlfn.XLOOKUP(OrderDetails[[#This Row],[productID]],Products[[#All],[productID]],Products[[#All],[productName]],,0)</f>
        <v>Pâté chinois</v>
      </c>
      <c r="D540" s="2">
        <v>19.2</v>
      </c>
      <c r="E540">
        <v>120</v>
      </c>
      <c r="F540" s="3">
        <v>0.1</v>
      </c>
      <c r="G540" s="2">
        <f t="shared" si="8"/>
        <v>2073.6</v>
      </c>
      <c r="H540" t="str">
        <f>_xlfn.XLOOKUP(OrderDetails[[#This Row],[productID]],Products[productID],Products[Category Name],,0)</f>
        <v>Meat &amp; Poultry</v>
      </c>
    </row>
    <row r="541" spans="1:8" x14ac:dyDescent="0.25">
      <c r="A541">
        <v>10451</v>
      </c>
      <c r="B541">
        <v>64</v>
      </c>
      <c r="C541" t="str" cm="1">
        <f t="array" ref="C541">_xlfn.XLOOKUP(OrderDetails[[#This Row],[productID]],Products[[#All],[productID]],Products[[#All],[productName]],,0)</f>
        <v>Wimmers gute Semmelknödel</v>
      </c>
      <c r="D541" s="2">
        <v>26.6</v>
      </c>
      <c r="E541">
        <v>35</v>
      </c>
      <c r="F541" s="3">
        <v>0.1</v>
      </c>
      <c r="G541" s="2">
        <f t="shared" si="8"/>
        <v>837.9</v>
      </c>
      <c r="H541" t="str">
        <f>_xlfn.XLOOKUP(OrderDetails[[#This Row],[productID]],Products[productID],Products[Category Name],,0)</f>
        <v>Grains &amp; Cereals</v>
      </c>
    </row>
    <row r="542" spans="1:8" x14ac:dyDescent="0.25">
      <c r="A542">
        <v>10451</v>
      </c>
      <c r="B542">
        <v>65</v>
      </c>
      <c r="C542" t="str" cm="1">
        <f t="array" ref="C542">_xlfn.XLOOKUP(OrderDetails[[#This Row],[productID]],Products[[#All],[productID]],Products[[#All],[productName]],,0)</f>
        <v>Louisiana Fiery Hot Pepper Sauce</v>
      </c>
      <c r="D542" s="2">
        <v>16.8</v>
      </c>
      <c r="E542">
        <v>28</v>
      </c>
      <c r="F542" s="3">
        <v>0.1</v>
      </c>
      <c r="G542" s="2">
        <f t="shared" si="8"/>
        <v>423.36</v>
      </c>
      <c r="H542" t="str">
        <f>_xlfn.XLOOKUP(OrderDetails[[#This Row],[productID]],Products[productID],Products[Category Name],,0)</f>
        <v>Condiments</v>
      </c>
    </row>
    <row r="543" spans="1:8" x14ac:dyDescent="0.25">
      <c r="A543">
        <v>10451</v>
      </c>
      <c r="B543">
        <v>77</v>
      </c>
      <c r="C543" t="str" cm="1">
        <f t="array" ref="C543">_xlfn.XLOOKUP(OrderDetails[[#This Row],[productID]],Products[[#All],[productID]],Products[[#All],[productName]],,0)</f>
        <v>Original Frankfurter Grüne Soße</v>
      </c>
      <c r="D543" s="2">
        <v>10.4</v>
      </c>
      <c r="E543">
        <v>55</v>
      </c>
      <c r="F543" s="3">
        <v>0.1</v>
      </c>
      <c r="G543" s="2">
        <f t="shared" si="8"/>
        <v>514.80000000000007</v>
      </c>
      <c r="H543" t="str">
        <f>_xlfn.XLOOKUP(OrderDetails[[#This Row],[productID]],Products[productID],Products[Category Name],,0)</f>
        <v>Condiments</v>
      </c>
    </row>
    <row r="544" spans="1:8" x14ac:dyDescent="0.25">
      <c r="A544">
        <v>10452</v>
      </c>
      <c r="B544">
        <v>28</v>
      </c>
      <c r="C544" t="str" cm="1">
        <f t="array" ref="C544">_xlfn.XLOOKUP(OrderDetails[[#This Row],[productID]],Products[[#All],[productID]],Products[[#All],[productName]],,0)</f>
        <v>Rössle Sauerkraut</v>
      </c>
      <c r="D544" s="2">
        <v>36.4</v>
      </c>
      <c r="E544">
        <v>15</v>
      </c>
      <c r="F544" s="3">
        <v>0</v>
      </c>
      <c r="G544" s="2">
        <f t="shared" si="8"/>
        <v>546</v>
      </c>
      <c r="H544" t="str">
        <f>_xlfn.XLOOKUP(OrderDetails[[#This Row],[productID]],Products[productID],Products[Category Name],,0)</f>
        <v>Produce</v>
      </c>
    </row>
    <row r="545" spans="1:8" x14ac:dyDescent="0.25">
      <c r="A545">
        <v>10452</v>
      </c>
      <c r="B545">
        <v>44</v>
      </c>
      <c r="C545" t="str" cm="1">
        <f t="array" ref="C545">_xlfn.XLOOKUP(OrderDetails[[#This Row],[productID]],Products[[#All],[productID]],Products[[#All],[productName]],,0)</f>
        <v>Gula Malacca</v>
      </c>
      <c r="D545" s="2">
        <v>15.5</v>
      </c>
      <c r="E545">
        <v>100</v>
      </c>
      <c r="F545" s="3">
        <v>0.05</v>
      </c>
      <c r="G545" s="2">
        <f t="shared" si="8"/>
        <v>1472.5</v>
      </c>
      <c r="H545" t="str">
        <f>_xlfn.XLOOKUP(OrderDetails[[#This Row],[productID]],Products[productID],Products[Category Name],,0)</f>
        <v>Condiments</v>
      </c>
    </row>
    <row r="546" spans="1:8" x14ac:dyDescent="0.25">
      <c r="A546">
        <v>10453</v>
      </c>
      <c r="B546">
        <v>48</v>
      </c>
      <c r="C546" t="str" cm="1">
        <f t="array" ref="C546">_xlfn.XLOOKUP(OrderDetails[[#This Row],[productID]],Products[[#All],[productID]],Products[[#All],[productName]],,0)</f>
        <v>Chocolade</v>
      </c>
      <c r="D546" s="2">
        <v>10.199999999999999</v>
      </c>
      <c r="E546">
        <v>15</v>
      </c>
      <c r="F546" s="3">
        <v>0.1</v>
      </c>
      <c r="G546" s="2">
        <f t="shared" si="8"/>
        <v>137.70000000000002</v>
      </c>
      <c r="H546" t="str">
        <f>_xlfn.XLOOKUP(OrderDetails[[#This Row],[productID]],Products[productID],Products[Category Name],,0)</f>
        <v>Confections</v>
      </c>
    </row>
    <row r="547" spans="1:8" x14ac:dyDescent="0.25">
      <c r="A547">
        <v>10453</v>
      </c>
      <c r="B547">
        <v>70</v>
      </c>
      <c r="C547" t="str" cm="1">
        <f t="array" ref="C547">_xlfn.XLOOKUP(OrderDetails[[#This Row],[productID]],Products[[#All],[productID]],Products[[#All],[productName]],,0)</f>
        <v>Outback Lager</v>
      </c>
      <c r="D547" s="2">
        <v>12</v>
      </c>
      <c r="E547">
        <v>25</v>
      </c>
      <c r="F547" s="3">
        <v>0.1</v>
      </c>
      <c r="G547" s="2">
        <f t="shared" si="8"/>
        <v>270</v>
      </c>
      <c r="H547" t="str">
        <f>_xlfn.XLOOKUP(OrderDetails[[#This Row],[productID]],Products[productID],Products[Category Name],,0)</f>
        <v>Beverages</v>
      </c>
    </row>
    <row r="548" spans="1:8" x14ac:dyDescent="0.25">
      <c r="A548">
        <v>10454</v>
      </c>
      <c r="B548">
        <v>16</v>
      </c>
      <c r="C548" t="str" cm="1">
        <f t="array" ref="C548">_xlfn.XLOOKUP(OrderDetails[[#This Row],[productID]],Products[[#All],[productID]],Products[[#All],[productName]],,0)</f>
        <v>Pavlova</v>
      </c>
      <c r="D548" s="2">
        <v>13.9</v>
      </c>
      <c r="E548">
        <v>20</v>
      </c>
      <c r="F548" s="3">
        <v>0.2</v>
      </c>
      <c r="G548" s="2">
        <f t="shared" si="8"/>
        <v>222.4</v>
      </c>
      <c r="H548" t="str">
        <f>_xlfn.XLOOKUP(OrderDetails[[#This Row],[productID]],Products[productID],Products[Category Name],,0)</f>
        <v>Confections</v>
      </c>
    </row>
    <row r="549" spans="1:8" x14ac:dyDescent="0.25">
      <c r="A549">
        <v>10454</v>
      </c>
      <c r="B549">
        <v>33</v>
      </c>
      <c r="C549" t="str" cm="1">
        <f t="array" ref="C549">_xlfn.XLOOKUP(OrderDetails[[#This Row],[productID]],Products[[#All],[productID]],Products[[#All],[productName]],,0)</f>
        <v>Geitost</v>
      </c>
      <c r="D549" s="2">
        <v>2</v>
      </c>
      <c r="E549">
        <v>20</v>
      </c>
      <c r="F549" s="3">
        <v>0.2</v>
      </c>
      <c r="G549" s="2">
        <f t="shared" si="8"/>
        <v>32</v>
      </c>
      <c r="H549" t="str">
        <f>_xlfn.XLOOKUP(OrderDetails[[#This Row],[productID]],Products[productID],Products[Category Name],,0)</f>
        <v>Dairy Products</v>
      </c>
    </row>
    <row r="550" spans="1:8" x14ac:dyDescent="0.25">
      <c r="A550">
        <v>10454</v>
      </c>
      <c r="B550">
        <v>46</v>
      </c>
      <c r="C550" t="str" cm="1">
        <f t="array" ref="C550">_xlfn.XLOOKUP(OrderDetails[[#This Row],[productID]],Products[[#All],[productID]],Products[[#All],[productName]],,0)</f>
        <v>Spegesild</v>
      </c>
      <c r="D550" s="2">
        <v>9.6</v>
      </c>
      <c r="E550">
        <v>10</v>
      </c>
      <c r="F550" s="3">
        <v>0.2</v>
      </c>
      <c r="G550" s="2">
        <f t="shared" si="8"/>
        <v>76.800000000000011</v>
      </c>
      <c r="H550" t="str">
        <f>_xlfn.XLOOKUP(OrderDetails[[#This Row],[productID]],Products[productID],Products[Category Name],,0)</f>
        <v>Seafood</v>
      </c>
    </row>
    <row r="551" spans="1:8" x14ac:dyDescent="0.25">
      <c r="A551">
        <v>10455</v>
      </c>
      <c r="B551">
        <v>39</v>
      </c>
      <c r="C551" t="str" cm="1">
        <f t="array" ref="C551">_xlfn.XLOOKUP(OrderDetails[[#This Row],[productID]],Products[[#All],[productID]],Products[[#All],[productName]],,0)</f>
        <v>Chartreuse verte</v>
      </c>
      <c r="D551" s="2">
        <v>14.4</v>
      </c>
      <c r="E551">
        <v>20</v>
      </c>
      <c r="F551" s="3">
        <v>0</v>
      </c>
      <c r="G551" s="2">
        <f t="shared" si="8"/>
        <v>288</v>
      </c>
      <c r="H551" t="str">
        <f>_xlfn.XLOOKUP(OrderDetails[[#This Row],[productID]],Products[productID],Products[Category Name],,0)</f>
        <v>Beverages</v>
      </c>
    </row>
    <row r="552" spans="1:8" x14ac:dyDescent="0.25">
      <c r="A552">
        <v>10455</v>
      </c>
      <c r="B552">
        <v>53</v>
      </c>
      <c r="C552" t="str" cm="1">
        <f t="array" ref="C552">_xlfn.XLOOKUP(OrderDetails[[#This Row],[productID]],Products[[#All],[productID]],Products[[#All],[productName]],,0)</f>
        <v>Perth Pasties</v>
      </c>
      <c r="D552" s="2">
        <v>26.2</v>
      </c>
      <c r="E552">
        <v>50</v>
      </c>
      <c r="F552" s="3">
        <v>0</v>
      </c>
      <c r="G552" s="2">
        <f t="shared" si="8"/>
        <v>1310</v>
      </c>
      <c r="H552" t="str">
        <f>_xlfn.XLOOKUP(OrderDetails[[#This Row],[productID]],Products[productID],Products[Category Name],,0)</f>
        <v>Meat &amp; Poultry</v>
      </c>
    </row>
    <row r="553" spans="1:8" x14ac:dyDescent="0.25">
      <c r="A553">
        <v>10455</v>
      </c>
      <c r="B553">
        <v>61</v>
      </c>
      <c r="C553" t="str" cm="1">
        <f t="array" ref="C553">_xlfn.XLOOKUP(OrderDetails[[#This Row],[productID]],Products[[#All],[productID]],Products[[#All],[productName]],,0)</f>
        <v>Sirop d'érable</v>
      </c>
      <c r="D553" s="2">
        <v>22.8</v>
      </c>
      <c r="E553">
        <v>25</v>
      </c>
      <c r="F553" s="3">
        <v>0</v>
      </c>
      <c r="G553" s="2">
        <f t="shared" si="8"/>
        <v>570</v>
      </c>
      <c r="H553" t="str">
        <f>_xlfn.XLOOKUP(OrderDetails[[#This Row],[productID]],Products[productID],Products[Category Name],,0)</f>
        <v>Condiments</v>
      </c>
    </row>
    <row r="554" spans="1:8" x14ac:dyDescent="0.25">
      <c r="A554">
        <v>10455</v>
      </c>
      <c r="B554">
        <v>71</v>
      </c>
      <c r="C554" t="str" cm="1">
        <f t="array" ref="C554">_xlfn.XLOOKUP(OrderDetails[[#This Row],[productID]],Products[[#All],[productID]],Products[[#All],[productName]],,0)</f>
        <v>Flotemysost</v>
      </c>
      <c r="D554" s="2">
        <v>17.2</v>
      </c>
      <c r="E554">
        <v>30</v>
      </c>
      <c r="F554" s="3">
        <v>0</v>
      </c>
      <c r="G554" s="2">
        <f t="shared" si="8"/>
        <v>516</v>
      </c>
      <c r="H554" t="str">
        <f>_xlfn.XLOOKUP(OrderDetails[[#This Row],[productID]],Products[productID],Products[Category Name],,0)</f>
        <v>Dairy Products</v>
      </c>
    </row>
    <row r="555" spans="1:8" x14ac:dyDescent="0.25">
      <c r="A555">
        <v>10456</v>
      </c>
      <c r="B555">
        <v>21</v>
      </c>
      <c r="C555" t="str" cm="1">
        <f t="array" ref="C555">_xlfn.XLOOKUP(OrderDetails[[#This Row],[productID]],Products[[#All],[productID]],Products[[#All],[productName]],,0)</f>
        <v>Sir Rodney's Scones</v>
      </c>
      <c r="D555" s="2">
        <v>8</v>
      </c>
      <c r="E555">
        <v>40</v>
      </c>
      <c r="F555" s="3">
        <v>0.15</v>
      </c>
      <c r="G555" s="2">
        <f t="shared" si="8"/>
        <v>272</v>
      </c>
      <c r="H555" t="str">
        <f>_xlfn.XLOOKUP(OrderDetails[[#This Row],[productID]],Products[productID],Products[Category Name],,0)</f>
        <v>Confections</v>
      </c>
    </row>
    <row r="556" spans="1:8" x14ac:dyDescent="0.25">
      <c r="A556">
        <v>10456</v>
      </c>
      <c r="B556">
        <v>49</v>
      </c>
      <c r="C556" t="str" cm="1">
        <f t="array" ref="C556">_xlfn.XLOOKUP(OrderDetails[[#This Row],[productID]],Products[[#All],[productID]],Products[[#All],[productName]],,0)</f>
        <v>Maxilaku</v>
      </c>
      <c r="D556" s="2">
        <v>16</v>
      </c>
      <c r="E556">
        <v>21</v>
      </c>
      <c r="F556" s="3">
        <v>0.15</v>
      </c>
      <c r="G556" s="2">
        <f t="shared" si="8"/>
        <v>285.59999999999997</v>
      </c>
      <c r="H556" t="str">
        <f>_xlfn.XLOOKUP(OrderDetails[[#This Row],[productID]],Products[productID],Products[Category Name],,0)</f>
        <v>Confections</v>
      </c>
    </row>
    <row r="557" spans="1:8" x14ac:dyDescent="0.25">
      <c r="A557">
        <v>10457</v>
      </c>
      <c r="B557">
        <v>59</v>
      </c>
      <c r="C557" t="str" cm="1">
        <f t="array" ref="C557">_xlfn.XLOOKUP(OrderDetails[[#This Row],[productID]],Products[[#All],[productID]],Products[[#All],[productName]],,0)</f>
        <v>Raclette Courdavault</v>
      </c>
      <c r="D557" s="2">
        <v>44</v>
      </c>
      <c r="E557">
        <v>36</v>
      </c>
      <c r="F557" s="3">
        <v>0</v>
      </c>
      <c r="G557" s="2">
        <f t="shared" si="8"/>
        <v>1584</v>
      </c>
      <c r="H557" t="str">
        <f>_xlfn.XLOOKUP(OrderDetails[[#This Row],[productID]],Products[productID],Products[Category Name],,0)</f>
        <v>Dairy Products</v>
      </c>
    </row>
    <row r="558" spans="1:8" x14ac:dyDescent="0.25">
      <c r="A558">
        <v>10458</v>
      </c>
      <c r="B558">
        <v>26</v>
      </c>
      <c r="C558" t="str" cm="1">
        <f t="array" ref="C558">_xlfn.XLOOKUP(OrderDetails[[#This Row],[productID]],Products[[#All],[productID]],Products[[#All],[productName]],,0)</f>
        <v>Gumbär Gummibärchen</v>
      </c>
      <c r="D558" s="2">
        <v>24.9</v>
      </c>
      <c r="E558">
        <v>30</v>
      </c>
      <c r="F558" s="3">
        <v>0</v>
      </c>
      <c r="G558" s="2">
        <f t="shared" si="8"/>
        <v>747</v>
      </c>
      <c r="H558" t="str">
        <f>_xlfn.XLOOKUP(OrderDetails[[#This Row],[productID]],Products[productID],Products[Category Name],,0)</f>
        <v>Confections</v>
      </c>
    </row>
    <row r="559" spans="1:8" x14ac:dyDescent="0.25">
      <c r="A559">
        <v>10458</v>
      </c>
      <c r="B559">
        <v>28</v>
      </c>
      <c r="C559" t="str" cm="1">
        <f t="array" ref="C559">_xlfn.XLOOKUP(OrderDetails[[#This Row],[productID]],Products[[#All],[productID]],Products[[#All],[productName]],,0)</f>
        <v>Rössle Sauerkraut</v>
      </c>
      <c r="D559" s="2">
        <v>36.4</v>
      </c>
      <c r="E559">
        <v>30</v>
      </c>
      <c r="F559" s="3">
        <v>0</v>
      </c>
      <c r="G559" s="2">
        <f t="shared" si="8"/>
        <v>1092</v>
      </c>
      <c r="H559" t="str">
        <f>_xlfn.XLOOKUP(OrderDetails[[#This Row],[productID]],Products[productID],Products[Category Name],,0)</f>
        <v>Produce</v>
      </c>
    </row>
    <row r="560" spans="1:8" x14ac:dyDescent="0.25">
      <c r="A560">
        <v>10458</v>
      </c>
      <c r="B560">
        <v>43</v>
      </c>
      <c r="C560" t="str" cm="1">
        <f t="array" ref="C560">_xlfn.XLOOKUP(OrderDetails[[#This Row],[productID]],Products[[#All],[productID]],Products[[#All],[productName]],,0)</f>
        <v>Ipoh Coffee</v>
      </c>
      <c r="D560" s="2">
        <v>36.799999999999997</v>
      </c>
      <c r="E560">
        <v>20</v>
      </c>
      <c r="F560" s="3">
        <v>0</v>
      </c>
      <c r="G560" s="2">
        <f t="shared" si="8"/>
        <v>736</v>
      </c>
      <c r="H560" t="str">
        <f>_xlfn.XLOOKUP(OrderDetails[[#This Row],[productID]],Products[productID],Products[Category Name],,0)</f>
        <v>Beverages</v>
      </c>
    </row>
    <row r="561" spans="1:8" x14ac:dyDescent="0.25">
      <c r="A561">
        <v>10458</v>
      </c>
      <c r="B561">
        <v>56</v>
      </c>
      <c r="C561" t="str" cm="1">
        <f t="array" ref="C561">_xlfn.XLOOKUP(OrderDetails[[#This Row],[productID]],Products[[#All],[productID]],Products[[#All],[productName]],,0)</f>
        <v>Gnocchi di nonna Alice</v>
      </c>
      <c r="D561" s="2">
        <v>30.4</v>
      </c>
      <c r="E561">
        <v>15</v>
      </c>
      <c r="F561" s="3">
        <v>0</v>
      </c>
      <c r="G561" s="2">
        <f t="shared" si="8"/>
        <v>456</v>
      </c>
      <c r="H561" t="str">
        <f>_xlfn.XLOOKUP(OrderDetails[[#This Row],[productID]],Products[productID],Products[Category Name],,0)</f>
        <v>Grains &amp; Cereals</v>
      </c>
    </row>
    <row r="562" spans="1:8" x14ac:dyDescent="0.25">
      <c r="A562">
        <v>10458</v>
      </c>
      <c r="B562">
        <v>71</v>
      </c>
      <c r="C562" t="str" cm="1">
        <f t="array" ref="C562">_xlfn.XLOOKUP(OrderDetails[[#This Row],[productID]],Products[[#All],[productID]],Products[[#All],[productName]],,0)</f>
        <v>Flotemysost</v>
      </c>
      <c r="D562" s="2">
        <v>17.2</v>
      </c>
      <c r="E562">
        <v>50</v>
      </c>
      <c r="F562" s="3">
        <v>0</v>
      </c>
      <c r="G562" s="2">
        <f t="shared" si="8"/>
        <v>860</v>
      </c>
      <c r="H562" t="str">
        <f>_xlfn.XLOOKUP(OrderDetails[[#This Row],[productID]],Products[productID],Products[Category Name],,0)</f>
        <v>Dairy Products</v>
      </c>
    </row>
    <row r="563" spans="1:8" x14ac:dyDescent="0.25">
      <c r="A563">
        <v>10459</v>
      </c>
      <c r="B563">
        <v>7</v>
      </c>
      <c r="C563" t="str" cm="1">
        <f t="array" ref="C563">_xlfn.XLOOKUP(OrderDetails[[#This Row],[productID]],Products[[#All],[productID]],Products[[#All],[productName]],,0)</f>
        <v>Uncle Bob's Organic Dried Pears</v>
      </c>
      <c r="D563" s="2">
        <v>24</v>
      </c>
      <c r="E563">
        <v>16</v>
      </c>
      <c r="F563" s="3">
        <v>0.05</v>
      </c>
      <c r="G563" s="2">
        <f t="shared" si="8"/>
        <v>364.79999999999995</v>
      </c>
      <c r="H563" t="str">
        <f>_xlfn.XLOOKUP(OrderDetails[[#This Row],[productID]],Products[productID],Products[Category Name],,0)</f>
        <v>Produce</v>
      </c>
    </row>
    <row r="564" spans="1:8" x14ac:dyDescent="0.25">
      <c r="A564">
        <v>10459</v>
      </c>
      <c r="B564">
        <v>46</v>
      </c>
      <c r="C564" t="str" cm="1">
        <f t="array" ref="C564">_xlfn.XLOOKUP(OrderDetails[[#This Row],[productID]],Products[[#All],[productID]],Products[[#All],[productName]],,0)</f>
        <v>Spegesild</v>
      </c>
      <c r="D564" s="2">
        <v>9.6</v>
      </c>
      <c r="E564">
        <v>20</v>
      </c>
      <c r="F564" s="3">
        <v>0.05</v>
      </c>
      <c r="G564" s="2">
        <f t="shared" si="8"/>
        <v>182.39999999999998</v>
      </c>
      <c r="H564" t="str">
        <f>_xlfn.XLOOKUP(OrderDetails[[#This Row],[productID]],Products[productID],Products[Category Name],,0)</f>
        <v>Seafood</v>
      </c>
    </row>
    <row r="565" spans="1:8" x14ac:dyDescent="0.25">
      <c r="A565">
        <v>10459</v>
      </c>
      <c r="B565">
        <v>72</v>
      </c>
      <c r="C565" t="str" cm="1">
        <f t="array" ref="C565">_xlfn.XLOOKUP(OrderDetails[[#This Row],[productID]],Products[[#All],[productID]],Products[[#All],[productName]],,0)</f>
        <v>Mozzarella di Giovanni</v>
      </c>
      <c r="D565" s="2">
        <v>27.8</v>
      </c>
      <c r="E565">
        <v>40</v>
      </c>
      <c r="F565" s="3">
        <v>0</v>
      </c>
      <c r="G565" s="2">
        <f t="shared" si="8"/>
        <v>1112</v>
      </c>
      <c r="H565" t="str">
        <f>_xlfn.XLOOKUP(OrderDetails[[#This Row],[productID]],Products[productID],Products[Category Name],,0)</f>
        <v>Dairy Products</v>
      </c>
    </row>
    <row r="566" spans="1:8" x14ac:dyDescent="0.25">
      <c r="A566">
        <v>10460</v>
      </c>
      <c r="B566">
        <v>68</v>
      </c>
      <c r="C566" t="str" cm="1">
        <f t="array" ref="C566">_xlfn.XLOOKUP(OrderDetails[[#This Row],[productID]],Products[[#All],[productID]],Products[[#All],[productName]],,0)</f>
        <v>Scottish Longbreads</v>
      </c>
      <c r="D566" s="2">
        <v>10</v>
      </c>
      <c r="E566">
        <v>21</v>
      </c>
      <c r="F566" s="3">
        <v>0.25</v>
      </c>
      <c r="G566" s="2">
        <f t="shared" si="8"/>
        <v>157.5</v>
      </c>
      <c r="H566" t="str">
        <f>_xlfn.XLOOKUP(OrderDetails[[#This Row],[productID]],Products[productID],Products[Category Name],,0)</f>
        <v>Confections</v>
      </c>
    </row>
    <row r="567" spans="1:8" x14ac:dyDescent="0.25">
      <c r="A567">
        <v>10460</v>
      </c>
      <c r="B567">
        <v>75</v>
      </c>
      <c r="C567" t="str" cm="1">
        <f t="array" ref="C567">_xlfn.XLOOKUP(OrderDetails[[#This Row],[productID]],Products[[#All],[productID]],Products[[#All],[productName]],,0)</f>
        <v>Rhönbräu Klosterbier</v>
      </c>
      <c r="D567" s="2">
        <v>6.2</v>
      </c>
      <c r="E567">
        <v>4</v>
      </c>
      <c r="F567" s="3">
        <v>0.25</v>
      </c>
      <c r="G567" s="2">
        <f t="shared" si="8"/>
        <v>18.600000000000001</v>
      </c>
      <c r="H567" t="str">
        <f>_xlfn.XLOOKUP(OrderDetails[[#This Row],[productID]],Products[productID],Products[Category Name],,0)</f>
        <v>Beverages</v>
      </c>
    </row>
    <row r="568" spans="1:8" x14ac:dyDescent="0.25">
      <c r="A568">
        <v>10461</v>
      </c>
      <c r="B568">
        <v>21</v>
      </c>
      <c r="C568" t="str" cm="1">
        <f t="array" ref="C568">_xlfn.XLOOKUP(OrderDetails[[#This Row],[productID]],Products[[#All],[productID]],Products[[#All],[productName]],,0)</f>
        <v>Sir Rodney's Scones</v>
      </c>
      <c r="D568" s="2">
        <v>8</v>
      </c>
      <c r="E568">
        <v>40</v>
      </c>
      <c r="F568" s="3">
        <v>0.25</v>
      </c>
      <c r="G568" s="2">
        <f t="shared" si="8"/>
        <v>240</v>
      </c>
      <c r="H568" t="str">
        <f>_xlfn.XLOOKUP(OrderDetails[[#This Row],[productID]],Products[productID],Products[Category Name],,0)</f>
        <v>Confections</v>
      </c>
    </row>
    <row r="569" spans="1:8" x14ac:dyDescent="0.25">
      <c r="A569">
        <v>10461</v>
      </c>
      <c r="B569">
        <v>30</v>
      </c>
      <c r="C569" t="str" cm="1">
        <f t="array" ref="C569">_xlfn.XLOOKUP(OrderDetails[[#This Row],[productID]],Products[[#All],[productID]],Products[[#All],[productName]],,0)</f>
        <v>Nord-Ost Matjeshering</v>
      </c>
      <c r="D569" s="2">
        <v>20.7</v>
      </c>
      <c r="E569">
        <v>28</v>
      </c>
      <c r="F569" s="3">
        <v>0.25</v>
      </c>
      <c r="G569" s="2">
        <f t="shared" si="8"/>
        <v>434.70000000000005</v>
      </c>
      <c r="H569" t="str">
        <f>_xlfn.XLOOKUP(OrderDetails[[#This Row],[productID]],Products[productID],Products[Category Name],,0)</f>
        <v>Seafood</v>
      </c>
    </row>
    <row r="570" spans="1:8" x14ac:dyDescent="0.25">
      <c r="A570">
        <v>10461</v>
      </c>
      <c r="B570">
        <v>55</v>
      </c>
      <c r="C570" t="str" cm="1">
        <f t="array" ref="C570">_xlfn.XLOOKUP(OrderDetails[[#This Row],[productID]],Products[[#All],[productID]],Products[[#All],[productName]],,0)</f>
        <v>Pâté chinois</v>
      </c>
      <c r="D570" s="2">
        <v>19.2</v>
      </c>
      <c r="E570">
        <v>60</v>
      </c>
      <c r="F570" s="3">
        <v>0.25</v>
      </c>
      <c r="G570" s="2">
        <f t="shared" si="8"/>
        <v>864</v>
      </c>
      <c r="H570" t="str">
        <f>_xlfn.XLOOKUP(OrderDetails[[#This Row],[productID]],Products[productID],Products[Category Name],,0)</f>
        <v>Meat &amp; Poultry</v>
      </c>
    </row>
    <row r="571" spans="1:8" x14ac:dyDescent="0.25">
      <c r="A571">
        <v>10462</v>
      </c>
      <c r="B571">
        <v>13</v>
      </c>
      <c r="C571" t="str" cm="1">
        <f t="array" ref="C571">_xlfn.XLOOKUP(OrderDetails[[#This Row],[productID]],Products[[#All],[productID]],Products[[#All],[productName]],,0)</f>
        <v>Konbu</v>
      </c>
      <c r="D571" s="2">
        <v>4.8</v>
      </c>
      <c r="E571">
        <v>1</v>
      </c>
      <c r="F571" s="3">
        <v>0</v>
      </c>
      <c r="G571" s="2">
        <f t="shared" si="8"/>
        <v>4.8</v>
      </c>
      <c r="H571" t="str">
        <f>_xlfn.XLOOKUP(OrderDetails[[#This Row],[productID]],Products[productID],Products[Category Name],,0)</f>
        <v>Seafood</v>
      </c>
    </row>
    <row r="572" spans="1:8" x14ac:dyDescent="0.25">
      <c r="A572">
        <v>10462</v>
      </c>
      <c r="B572">
        <v>23</v>
      </c>
      <c r="C572" t="str" cm="1">
        <f t="array" ref="C572">_xlfn.XLOOKUP(OrderDetails[[#This Row],[productID]],Products[[#All],[productID]],Products[[#All],[productName]],,0)</f>
        <v>Tunnbröd</v>
      </c>
      <c r="D572" s="2">
        <v>7.2</v>
      </c>
      <c r="E572">
        <v>21</v>
      </c>
      <c r="F572" s="3">
        <v>0</v>
      </c>
      <c r="G572" s="2">
        <f t="shared" si="8"/>
        <v>151.20000000000002</v>
      </c>
      <c r="H572" t="str">
        <f>_xlfn.XLOOKUP(OrderDetails[[#This Row],[productID]],Products[productID],Products[Category Name],,0)</f>
        <v>Grains &amp; Cereals</v>
      </c>
    </row>
    <row r="573" spans="1:8" x14ac:dyDescent="0.25">
      <c r="A573">
        <v>10463</v>
      </c>
      <c r="B573">
        <v>19</v>
      </c>
      <c r="C573" t="str" cm="1">
        <f t="array" ref="C573">_xlfn.XLOOKUP(OrderDetails[[#This Row],[productID]],Products[[#All],[productID]],Products[[#All],[productName]],,0)</f>
        <v>Teatime Chocolate Biscuits</v>
      </c>
      <c r="D573" s="2">
        <v>7.3</v>
      </c>
      <c r="E573">
        <v>21</v>
      </c>
      <c r="F573" s="3">
        <v>0</v>
      </c>
      <c r="G573" s="2">
        <f t="shared" si="8"/>
        <v>153.29999999999998</v>
      </c>
      <c r="H573" t="str">
        <f>_xlfn.XLOOKUP(OrderDetails[[#This Row],[productID]],Products[productID],Products[Category Name],,0)</f>
        <v>Confections</v>
      </c>
    </row>
    <row r="574" spans="1:8" x14ac:dyDescent="0.25">
      <c r="A574">
        <v>10463</v>
      </c>
      <c r="B574">
        <v>42</v>
      </c>
      <c r="C574" t="str" cm="1">
        <f t="array" ref="C574">_xlfn.XLOOKUP(OrderDetails[[#This Row],[productID]],Products[[#All],[productID]],Products[[#All],[productName]],,0)</f>
        <v>Singaporean Hokkien Fried Mee</v>
      </c>
      <c r="D574" s="2">
        <v>11.2</v>
      </c>
      <c r="E574">
        <v>50</v>
      </c>
      <c r="F574" s="3">
        <v>0</v>
      </c>
      <c r="G574" s="2">
        <f t="shared" si="8"/>
        <v>560</v>
      </c>
      <c r="H574" t="str">
        <f>_xlfn.XLOOKUP(OrderDetails[[#This Row],[productID]],Products[productID],Products[Category Name],,0)</f>
        <v>Grains &amp; Cereals</v>
      </c>
    </row>
    <row r="575" spans="1:8" x14ac:dyDescent="0.25">
      <c r="A575">
        <v>10464</v>
      </c>
      <c r="B575">
        <v>4</v>
      </c>
      <c r="C575" t="str" cm="1">
        <f t="array" ref="C575">_xlfn.XLOOKUP(OrderDetails[[#This Row],[productID]],Products[[#All],[productID]],Products[[#All],[productName]],,0)</f>
        <v>Chef Anton's Cajun Seasoning</v>
      </c>
      <c r="D575" s="2">
        <v>17.600000000000001</v>
      </c>
      <c r="E575">
        <v>16</v>
      </c>
      <c r="F575" s="3">
        <v>0.2</v>
      </c>
      <c r="G575" s="2">
        <f t="shared" si="8"/>
        <v>225.28000000000003</v>
      </c>
      <c r="H575" t="str">
        <f>_xlfn.XLOOKUP(OrderDetails[[#This Row],[productID]],Products[productID],Products[Category Name],,0)</f>
        <v>Condiments</v>
      </c>
    </row>
    <row r="576" spans="1:8" x14ac:dyDescent="0.25">
      <c r="A576">
        <v>10464</v>
      </c>
      <c r="B576">
        <v>43</v>
      </c>
      <c r="C576" t="str" cm="1">
        <f t="array" ref="C576">_xlfn.XLOOKUP(OrderDetails[[#This Row],[productID]],Products[[#All],[productID]],Products[[#All],[productName]],,0)</f>
        <v>Ipoh Coffee</v>
      </c>
      <c r="D576" s="2">
        <v>36.799999999999997</v>
      </c>
      <c r="E576">
        <v>3</v>
      </c>
      <c r="F576" s="3">
        <v>0</v>
      </c>
      <c r="G576" s="2">
        <f t="shared" si="8"/>
        <v>110.39999999999999</v>
      </c>
      <c r="H576" t="str">
        <f>_xlfn.XLOOKUP(OrderDetails[[#This Row],[productID]],Products[productID],Products[Category Name],,0)</f>
        <v>Beverages</v>
      </c>
    </row>
    <row r="577" spans="1:8" x14ac:dyDescent="0.25">
      <c r="A577">
        <v>10464</v>
      </c>
      <c r="B577">
        <v>56</v>
      </c>
      <c r="C577" t="str" cm="1">
        <f t="array" ref="C577">_xlfn.XLOOKUP(OrderDetails[[#This Row],[productID]],Products[[#All],[productID]],Products[[#All],[productName]],,0)</f>
        <v>Gnocchi di nonna Alice</v>
      </c>
      <c r="D577" s="2">
        <v>30.4</v>
      </c>
      <c r="E577">
        <v>30</v>
      </c>
      <c r="F577" s="3">
        <v>0.2</v>
      </c>
      <c r="G577" s="2">
        <f t="shared" si="8"/>
        <v>729.6</v>
      </c>
      <c r="H577" t="str">
        <f>_xlfn.XLOOKUP(OrderDetails[[#This Row],[productID]],Products[productID],Products[Category Name],,0)</f>
        <v>Grains &amp; Cereals</v>
      </c>
    </row>
    <row r="578" spans="1:8" x14ac:dyDescent="0.25">
      <c r="A578">
        <v>10464</v>
      </c>
      <c r="B578">
        <v>60</v>
      </c>
      <c r="C578" t="str" cm="1">
        <f t="array" ref="C578">_xlfn.XLOOKUP(OrderDetails[[#This Row],[productID]],Products[[#All],[productID]],Products[[#All],[productName]],,0)</f>
        <v>Camembert Pierrot</v>
      </c>
      <c r="D578" s="2">
        <v>27.2</v>
      </c>
      <c r="E578">
        <v>20</v>
      </c>
      <c r="F578" s="3">
        <v>0</v>
      </c>
      <c r="G578" s="2">
        <f t="shared" si="8"/>
        <v>544</v>
      </c>
      <c r="H578" t="str">
        <f>_xlfn.XLOOKUP(OrderDetails[[#This Row],[productID]],Products[productID],Products[Category Name],,0)</f>
        <v>Dairy Products</v>
      </c>
    </row>
    <row r="579" spans="1:8" x14ac:dyDescent="0.25">
      <c r="A579">
        <v>10465</v>
      </c>
      <c r="B579">
        <v>24</v>
      </c>
      <c r="C579" t="str" cm="1">
        <f t="array" ref="C579">_xlfn.XLOOKUP(OrderDetails[[#This Row],[productID]],Products[[#All],[productID]],Products[[#All],[productName]],,0)</f>
        <v>Guarana Fantastica</v>
      </c>
      <c r="D579" s="2">
        <v>3.6</v>
      </c>
      <c r="E579">
        <v>25</v>
      </c>
      <c r="F579" s="3">
        <v>0</v>
      </c>
      <c r="G579" s="2">
        <f t="shared" ref="G579:G642" si="9">D579*E579*(1-F579)</f>
        <v>90</v>
      </c>
      <c r="H579" t="str">
        <f>_xlfn.XLOOKUP(OrderDetails[[#This Row],[productID]],Products[productID],Products[Category Name],,0)</f>
        <v>Beverages</v>
      </c>
    </row>
    <row r="580" spans="1:8" x14ac:dyDescent="0.25">
      <c r="A580">
        <v>10465</v>
      </c>
      <c r="B580">
        <v>29</v>
      </c>
      <c r="C580" t="str" cm="1">
        <f t="array" ref="C580">_xlfn.XLOOKUP(OrderDetails[[#This Row],[productID]],Products[[#All],[productID]],Products[[#All],[productName]],,0)</f>
        <v>Thüringer Rostbratwurst</v>
      </c>
      <c r="D580" s="2">
        <v>99</v>
      </c>
      <c r="E580">
        <v>18</v>
      </c>
      <c r="F580" s="3">
        <v>0.1</v>
      </c>
      <c r="G580" s="2">
        <f t="shared" si="9"/>
        <v>1603.8</v>
      </c>
      <c r="H580" t="str">
        <f>_xlfn.XLOOKUP(OrderDetails[[#This Row],[productID]],Products[productID],Products[Category Name],,0)</f>
        <v>Meat &amp; Poultry</v>
      </c>
    </row>
    <row r="581" spans="1:8" x14ac:dyDescent="0.25">
      <c r="A581">
        <v>10465</v>
      </c>
      <c r="B581">
        <v>40</v>
      </c>
      <c r="C581" t="str" cm="1">
        <f t="array" ref="C581">_xlfn.XLOOKUP(OrderDetails[[#This Row],[productID]],Products[[#All],[productID]],Products[[#All],[productName]],,0)</f>
        <v>Boston Crab Meat</v>
      </c>
      <c r="D581" s="2">
        <v>14.7</v>
      </c>
      <c r="E581">
        <v>20</v>
      </c>
      <c r="F581" s="3">
        <v>0</v>
      </c>
      <c r="G581" s="2">
        <f t="shared" si="9"/>
        <v>294</v>
      </c>
      <c r="H581" t="str">
        <f>_xlfn.XLOOKUP(OrderDetails[[#This Row],[productID]],Products[productID],Products[Category Name],,0)</f>
        <v>Seafood</v>
      </c>
    </row>
    <row r="582" spans="1:8" x14ac:dyDescent="0.25">
      <c r="A582">
        <v>10465</v>
      </c>
      <c r="B582">
        <v>45</v>
      </c>
      <c r="C582" t="str" cm="1">
        <f t="array" ref="C582">_xlfn.XLOOKUP(OrderDetails[[#This Row],[productID]],Products[[#All],[productID]],Products[[#All],[productName]],,0)</f>
        <v>Rogede sild</v>
      </c>
      <c r="D582" s="2">
        <v>7.6</v>
      </c>
      <c r="E582">
        <v>30</v>
      </c>
      <c r="F582" s="3">
        <v>0.1</v>
      </c>
      <c r="G582" s="2">
        <f t="shared" si="9"/>
        <v>205.20000000000002</v>
      </c>
      <c r="H582" t="str">
        <f>_xlfn.XLOOKUP(OrderDetails[[#This Row],[productID]],Products[productID],Products[Category Name],,0)</f>
        <v>Seafood</v>
      </c>
    </row>
    <row r="583" spans="1:8" x14ac:dyDescent="0.25">
      <c r="A583">
        <v>10465</v>
      </c>
      <c r="B583">
        <v>50</v>
      </c>
      <c r="C583" t="str" cm="1">
        <f t="array" ref="C583">_xlfn.XLOOKUP(OrderDetails[[#This Row],[productID]],Products[[#All],[productID]],Products[[#All],[productName]],,0)</f>
        <v>Valkoinen suklaa</v>
      </c>
      <c r="D583" s="2">
        <v>13</v>
      </c>
      <c r="E583">
        <v>25</v>
      </c>
      <c r="F583" s="3">
        <v>0</v>
      </c>
      <c r="G583" s="2">
        <f t="shared" si="9"/>
        <v>325</v>
      </c>
      <c r="H583" t="str">
        <f>_xlfn.XLOOKUP(OrderDetails[[#This Row],[productID]],Products[productID],Products[Category Name],,0)</f>
        <v>Confections</v>
      </c>
    </row>
    <row r="584" spans="1:8" x14ac:dyDescent="0.25">
      <c r="A584">
        <v>10466</v>
      </c>
      <c r="B584">
        <v>11</v>
      </c>
      <c r="C584" t="str" cm="1">
        <f t="array" ref="C584">_xlfn.XLOOKUP(OrderDetails[[#This Row],[productID]],Products[[#All],[productID]],Products[[#All],[productName]],,0)</f>
        <v>Queso Cabrales</v>
      </c>
      <c r="D584" s="2">
        <v>16.8</v>
      </c>
      <c r="E584">
        <v>10</v>
      </c>
      <c r="F584" s="3">
        <v>0</v>
      </c>
      <c r="G584" s="2">
        <f t="shared" si="9"/>
        <v>168</v>
      </c>
      <c r="H584" t="str">
        <f>_xlfn.XLOOKUP(OrderDetails[[#This Row],[productID]],Products[productID],Products[Category Name],,0)</f>
        <v>Dairy Products</v>
      </c>
    </row>
    <row r="585" spans="1:8" x14ac:dyDescent="0.25">
      <c r="A585">
        <v>10466</v>
      </c>
      <c r="B585">
        <v>46</v>
      </c>
      <c r="C585" t="str" cm="1">
        <f t="array" ref="C585">_xlfn.XLOOKUP(OrderDetails[[#This Row],[productID]],Products[[#All],[productID]],Products[[#All],[productName]],,0)</f>
        <v>Spegesild</v>
      </c>
      <c r="D585" s="2">
        <v>9.6</v>
      </c>
      <c r="E585">
        <v>5</v>
      </c>
      <c r="F585" s="3">
        <v>0</v>
      </c>
      <c r="G585" s="2">
        <f t="shared" si="9"/>
        <v>48</v>
      </c>
      <c r="H585" t="str">
        <f>_xlfn.XLOOKUP(OrderDetails[[#This Row],[productID]],Products[productID],Products[Category Name],,0)</f>
        <v>Seafood</v>
      </c>
    </row>
    <row r="586" spans="1:8" x14ac:dyDescent="0.25">
      <c r="A586">
        <v>10467</v>
      </c>
      <c r="B586">
        <v>24</v>
      </c>
      <c r="C586" t="str" cm="1">
        <f t="array" ref="C586">_xlfn.XLOOKUP(OrderDetails[[#This Row],[productID]],Products[[#All],[productID]],Products[[#All],[productName]],,0)</f>
        <v>Guarana Fantastica</v>
      </c>
      <c r="D586" s="2">
        <v>3.6</v>
      </c>
      <c r="E586">
        <v>28</v>
      </c>
      <c r="F586" s="3">
        <v>0</v>
      </c>
      <c r="G586" s="2">
        <f t="shared" si="9"/>
        <v>100.8</v>
      </c>
      <c r="H586" t="str">
        <f>_xlfn.XLOOKUP(OrderDetails[[#This Row],[productID]],Products[productID],Products[Category Name],,0)</f>
        <v>Beverages</v>
      </c>
    </row>
    <row r="587" spans="1:8" x14ac:dyDescent="0.25">
      <c r="A587">
        <v>10467</v>
      </c>
      <c r="B587">
        <v>25</v>
      </c>
      <c r="C587" t="str" cm="1">
        <f t="array" ref="C587">_xlfn.XLOOKUP(OrderDetails[[#This Row],[productID]],Products[[#All],[productID]],Products[[#All],[productName]],,0)</f>
        <v>NuNuCa Nuß-Nougat-Creme</v>
      </c>
      <c r="D587" s="2">
        <v>11.2</v>
      </c>
      <c r="E587">
        <v>12</v>
      </c>
      <c r="F587" s="3">
        <v>0</v>
      </c>
      <c r="G587" s="2">
        <f t="shared" si="9"/>
        <v>134.39999999999998</v>
      </c>
      <c r="H587" t="str">
        <f>_xlfn.XLOOKUP(OrderDetails[[#This Row],[productID]],Products[productID],Products[Category Name],,0)</f>
        <v>Confections</v>
      </c>
    </row>
    <row r="588" spans="1:8" x14ac:dyDescent="0.25">
      <c r="A588">
        <v>10468</v>
      </c>
      <c r="B588">
        <v>30</v>
      </c>
      <c r="C588" t="str" cm="1">
        <f t="array" ref="C588">_xlfn.XLOOKUP(OrderDetails[[#This Row],[productID]],Products[[#All],[productID]],Products[[#All],[productName]],,0)</f>
        <v>Nord-Ost Matjeshering</v>
      </c>
      <c r="D588" s="2">
        <v>20.7</v>
      </c>
      <c r="E588">
        <v>8</v>
      </c>
      <c r="F588" s="3">
        <v>0</v>
      </c>
      <c r="G588" s="2">
        <f t="shared" si="9"/>
        <v>165.6</v>
      </c>
      <c r="H588" t="str">
        <f>_xlfn.XLOOKUP(OrderDetails[[#This Row],[productID]],Products[productID],Products[Category Name],,0)</f>
        <v>Seafood</v>
      </c>
    </row>
    <row r="589" spans="1:8" x14ac:dyDescent="0.25">
      <c r="A589">
        <v>10468</v>
      </c>
      <c r="B589">
        <v>43</v>
      </c>
      <c r="C589" t="str" cm="1">
        <f t="array" ref="C589">_xlfn.XLOOKUP(OrderDetails[[#This Row],[productID]],Products[[#All],[productID]],Products[[#All],[productName]],,0)</f>
        <v>Ipoh Coffee</v>
      </c>
      <c r="D589" s="2">
        <v>36.799999999999997</v>
      </c>
      <c r="E589">
        <v>15</v>
      </c>
      <c r="F589" s="3">
        <v>0</v>
      </c>
      <c r="G589" s="2">
        <f t="shared" si="9"/>
        <v>552</v>
      </c>
      <c r="H589" t="str">
        <f>_xlfn.XLOOKUP(OrderDetails[[#This Row],[productID]],Products[productID],Products[Category Name],,0)</f>
        <v>Beverages</v>
      </c>
    </row>
    <row r="590" spans="1:8" x14ac:dyDescent="0.25">
      <c r="A590">
        <v>10469</v>
      </c>
      <c r="B590">
        <v>2</v>
      </c>
      <c r="C590" t="str" cm="1">
        <f t="array" ref="C590">_xlfn.XLOOKUP(OrderDetails[[#This Row],[productID]],Products[[#All],[productID]],Products[[#All],[productName]],,0)</f>
        <v>Chang</v>
      </c>
      <c r="D590" s="2">
        <v>15.2</v>
      </c>
      <c r="E590">
        <v>40</v>
      </c>
      <c r="F590" s="3">
        <v>0.15</v>
      </c>
      <c r="G590" s="2">
        <f t="shared" si="9"/>
        <v>516.79999999999995</v>
      </c>
      <c r="H590" t="str">
        <f>_xlfn.XLOOKUP(OrderDetails[[#This Row],[productID]],Products[productID],Products[Category Name],,0)</f>
        <v>Beverages</v>
      </c>
    </row>
    <row r="591" spans="1:8" x14ac:dyDescent="0.25">
      <c r="A591">
        <v>10469</v>
      </c>
      <c r="B591">
        <v>16</v>
      </c>
      <c r="C591" t="str" cm="1">
        <f t="array" ref="C591">_xlfn.XLOOKUP(OrderDetails[[#This Row],[productID]],Products[[#All],[productID]],Products[[#All],[productName]],,0)</f>
        <v>Pavlova</v>
      </c>
      <c r="D591" s="2">
        <v>13.9</v>
      </c>
      <c r="E591">
        <v>35</v>
      </c>
      <c r="F591" s="3">
        <v>0.15</v>
      </c>
      <c r="G591" s="2">
        <f t="shared" si="9"/>
        <v>413.52499999999998</v>
      </c>
      <c r="H591" t="str">
        <f>_xlfn.XLOOKUP(OrderDetails[[#This Row],[productID]],Products[productID],Products[Category Name],,0)</f>
        <v>Confections</v>
      </c>
    </row>
    <row r="592" spans="1:8" x14ac:dyDescent="0.25">
      <c r="A592">
        <v>10469</v>
      </c>
      <c r="B592">
        <v>44</v>
      </c>
      <c r="C592" t="str" cm="1">
        <f t="array" ref="C592">_xlfn.XLOOKUP(OrderDetails[[#This Row],[productID]],Products[[#All],[productID]],Products[[#All],[productName]],,0)</f>
        <v>Gula Malacca</v>
      </c>
      <c r="D592" s="2">
        <v>15.5</v>
      </c>
      <c r="E592">
        <v>2</v>
      </c>
      <c r="F592" s="3">
        <v>0.15</v>
      </c>
      <c r="G592" s="2">
        <f t="shared" si="9"/>
        <v>26.349999999999998</v>
      </c>
      <c r="H592" t="str">
        <f>_xlfn.XLOOKUP(OrderDetails[[#This Row],[productID]],Products[productID],Products[Category Name],,0)</f>
        <v>Condiments</v>
      </c>
    </row>
    <row r="593" spans="1:8" x14ac:dyDescent="0.25">
      <c r="A593">
        <v>10470</v>
      </c>
      <c r="B593">
        <v>18</v>
      </c>
      <c r="C593" t="str" cm="1">
        <f t="array" ref="C593">_xlfn.XLOOKUP(OrderDetails[[#This Row],[productID]],Products[[#All],[productID]],Products[[#All],[productName]],,0)</f>
        <v>Carnarvon Tigers</v>
      </c>
      <c r="D593" s="2">
        <v>50</v>
      </c>
      <c r="E593">
        <v>30</v>
      </c>
      <c r="F593" s="3">
        <v>0</v>
      </c>
      <c r="G593" s="2">
        <f t="shared" si="9"/>
        <v>1500</v>
      </c>
      <c r="H593" t="str">
        <f>_xlfn.XLOOKUP(OrderDetails[[#This Row],[productID]],Products[productID],Products[Category Name],,0)</f>
        <v>Seafood</v>
      </c>
    </row>
    <row r="594" spans="1:8" x14ac:dyDescent="0.25">
      <c r="A594">
        <v>10470</v>
      </c>
      <c r="B594">
        <v>23</v>
      </c>
      <c r="C594" t="str" cm="1">
        <f t="array" ref="C594">_xlfn.XLOOKUP(OrderDetails[[#This Row],[productID]],Products[[#All],[productID]],Products[[#All],[productName]],,0)</f>
        <v>Tunnbröd</v>
      </c>
      <c r="D594" s="2">
        <v>7.2</v>
      </c>
      <c r="E594">
        <v>15</v>
      </c>
      <c r="F594" s="3">
        <v>0</v>
      </c>
      <c r="G594" s="2">
        <f t="shared" si="9"/>
        <v>108</v>
      </c>
      <c r="H594" t="str">
        <f>_xlfn.XLOOKUP(OrderDetails[[#This Row],[productID]],Products[productID],Products[Category Name],,0)</f>
        <v>Grains &amp; Cereals</v>
      </c>
    </row>
    <row r="595" spans="1:8" x14ac:dyDescent="0.25">
      <c r="A595">
        <v>10470</v>
      </c>
      <c r="B595">
        <v>64</v>
      </c>
      <c r="C595" t="str" cm="1">
        <f t="array" ref="C595">_xlfn.XLOOKUP(OrderDetails[[#This Row],[productID]],Products[[#All],[productID]],Products[[#All],[productName]],,0)</f>
        <v>Wimmers gute Semmelknödel</v>
      </c>
      <c r="D595" s="2">
        <v>26.6</v>
      </c>
      <c r="E595">
        <v>8</v>
      </c>
      <c r="F595" s="3">
        <v>0</v>
      </c>
      <c r="G595" s="2">
        <f t="shared" si="9"/>
        <v>212.8</v>
      </c>
      <c r="H595" t="str">
        <f>_xlfn.XLOOKUP(OrderDetails[[#This Row],[productID]],Products[productID],Products[Category Name],,0)</f>
        <v>Grains &amp; Cereals</v>
      </c>
    </row>
    <row r="596" spans="1:8" x14ac:dyDescent="0.25">
      <c r="A596">
        <v>10471</v>
      </c>
      <c r="B596">
        <v>7</v>
      </c>
      <c r="C596" t="str" cm="1">
        <f t="array" ref="C596">_xlfn.XLOOKUP(OrderDetails[[#This Row],[productID]],Products[[#All],[productID]],Products[[#All],[productName]],,0)</f>
        <v>Uncle Bob's Organic Dried Pears</v>
      </c>
      <c r="D596" s="2">
        <v>24</v>
      </c>
      <c r="E596">
        <v>30</v>
      </c>
      <c r="F596" s="3">
        <v>0</v>
      </c>
      <c r="G596" s="2">
        <f t="shared" si="9"/>
        <v>720</v>
      </c>
      <c r="H596" t="str">
        <f>_xlfn.XLOOKUP(OrderDetails[[#This Row],[productID]],Products[productID],Products[Category Name],,0)</f>
        <v>Produce</v>
      </c>
    </row>
    <row r="597" spans="1:8" x14ac:dyDescent="0.25">
      <c r="A597">
        <v>10471</v>
      </c>
      <c r="B597">
        <v>56</v>
      </c>
      <c r="C597" t="str" cm="1">
        <f t="array" ref="C597">_xlfn.XLOOKUP(OrderDetails[[#This Row],[productID]],Products[[#All],[productID]],Products[[#All],[productName]],,0)</f>
        <v>Gnocchi di nonna Alice</v>
      </c>
      <c r="D597" s="2">
        <v>30.4</v>
      </c>
      <c r="E597">
        <v>20</v>
      </c>
      <c r="F597" s="3">
        <v>0</v>
      </c>
      <c r="G597" s="2">
        <f t="shared" si="9"/>
        <v>608</v>
      </c>
      <c r="H597" t="str">
        <f>_xlfn.XLOOKUP(OrderDetails[[#This Row],[productID]],Products[productID],Products[Category Name],,0)</f>
        <v>Grains &amp; Cereals</v>
      </c>
    </row>
    <row r="598" spans="1:8" x14ac:dyDescent="0.25">
      <c r="A598">
        <v>10472</v>
      </c>
      <c r="B598">
        <v>24</v>
      </c>
      <c r="C598" t="str" cm="1">
        <f t="array" ref="C598">_xlfn.XLOOKUP(OrderDetails[[#This Row],[productID]],Products[[#All],[productID]],Products[[#All],[productName]],,0)</f>
        <v>Guarana Fantastica</v>
      </c>
      <c r="D598" s="2">
        <v>3.6</v>
      </c>
      <c r="E598">
        <v>80</v>
      </c>
      <c r="F598" s="3">
        <v>0.05</v>
      </c>
      <c r="G598" s="2">
        <f t="shared" si="9"/>
        <v>273.59999999999997</v>
      </c>
      <c r="H598" t="str">
        <f>_xlfn.XLOOKUP(OrderDetails[[#This Row],[productID]],Products[productID],Products[Category Name],,0)</f>
        <v>Beverages</v>
      </c>
    </row>
    <row r="599" spans="1:8" x14ac:dyDescent="0.25">
      <c r="A599">
        <v>10472</v>
      </c>
      <c r="B599">
        <v>51</v>
      </c>
      <c r="C599" t="str" cm="1">
        <f t="array" ref="C599">_xlfn.XLOOKUP(OrderDetails[[#This Row],[productID]],Products[[#All],[productID]],Products[[#All],[productName]],,0)</f>
        <v>Manjimup Dried Apples</v>
      </c>
      <c r="D599" s="2">
        <v>42.4</v>
      </c>
      <c r="E599">
        <v>18</v>
      </c>
      <c r="F599" s="3">
        <v>0</v>
      </c>
      <c r="G599" s="2">
        <f t="shared" si="9"/>
        <v>763.19999999999993</v>
      </c>
      <c r="H599" t="str">
        <f>_xlfn.XLOOKUP(OrderDetails[[#This Row],[productID]],Products[productID],Products[Category Name],,0)</f>
        <v>Produce</v>
      </c>
    </row>
    <row r="600" spans="1:8" x14ac:dyDescent="0.25">
      <c r="A600">
        <v>10473</v>
      </c>
      <c r="B600">
        <v>33</v>
      </c>
      <c r="C600" t="str" cm="1">
        <f t="array" ref="C600">_xlfn.XLOOKUP(OrderDetails[[#This Row],[productID]],Products[[#All],[productID]],Products[[#All],[productName]],,0)</f>
        <v>Geitost</v>
      </c>
      <c r="D600" s="2">
        <v>2</v>
      </c>
      <c r="E600">
        <v>12</v>
      </c>
      <c r="F600" s="3">
        <v>0</v>
      </c>
      <c r="G600" s="2">
        <f t="shared" si="9"/>
        <v>24</v>
      </c>
      <c r="H600" t="str">
        <f>_xlfn.XLOOKUP(OrderDetails[[#This Row],[productID]],Products[productID],Products[Category Name],,0)</f>
        <v>Dairy Products</v>
      </c>
    </row>
    <row r="601" spans="1:8" x14ac:dyDescent="0.25">
      <c r="A601">
        <v>10473</v>
      </c>
      <c r="B601">
        <v>71</v>
      </c>
      <c r="C601" t="str" cm="1">
        <f t="array" ref="C601">_xlfn.XLOOKUP(OrderDetails[[#This Row],[productID]],Products[[#All],[productID]],Products[[#All],[productName]],,0)</f>
        <v>Flotemysost</v>
      </c>
      <c r="D601" s="2">
        <v>17.2</v>
      </c>
      <c r="E601">
        <v>12</v>
      </c>
      <c r="F601" s="3">
        <v>0</v>
      </c>
      <c r="G601" s="2">
        <f t="shared" si="9"/>
        <v>206.39999999999998</v>
      </c>
      <c r="H601" t="str">
        <f>_xlfn.XLOOKUP(OrderDetails[[#This Row],[productID]],Products[productID],Products[Category Name],,0)</f>
        <v>Dairy Products</v>
      </c>
    </row>
    <row r="602" spans="1:8" x14ac:dyDescent="0.25">
      <c r="A602">
        <v>10474</v>
      </c>
      <c r="B602">
        <v>14</v>
      </c>
      <c r="C602" t="str" cm="1">
        <f t="array" ref="C602">_xlfn.XLOOKUP(OrderDetails[[#This Row],[productID]],Products[[#All],[productID]],Products[[#All],[productName]],,0)</f>
        <v>Tofu</v>
      </c>
      <c r="D602" s="2">
        <v>18.600000000000001</v>
      </c>
      <c r="E602">
        <v>12</v>
      </c>
      <c r="F602" s="3">
        <v>0</v>
      </c>
      <c r="G602" s="2">
        <f t="shared" si="9"/>
        <v>223.20000000000002</v>
      </c>
      <c r="H602" t="str">
        <f>_xlfn.XLOOKUP(OrderDetails[[#This Row],[productID]],Products[productID],Products[Category Name],,0)</f>
        <v>Produce</v>
      </c>
    </row>
    <row r="603" spans="1:8" x14ac:dyDescent="0.25">
      <c r="A603">
        <v>10474</v>
      </c>
      <c r="B603">
        <v>28</v>
      </c>
      <c r="C603" t="str" cm="1">
        <f t="array" ref="C603">_xlfn.XLOOKUP(OrderDetails[[#This Row],[productID]],Products[[#All],[productID]],Products[[#All],[productName]],,0)</f>
        <v>Rössle Sauerkraut</v>
      </c>
      <c r="D603" s="2">
        <v>36.4</v>
      </c>
      <c r="E603">
        <v>18</v>
      </c>
      <c r="F603" s="3">
        <v>0</v>
      </c>
      <c r="G603" s="2">
        <f t="shared" si="9"/>
        <v>655.19999999999993</v>
      </c>
      <c r="H603" t="str">
        <f>_xlfn.XLOOKUP(OrderDetails[[#This Row],[productID]],Products[productID],Products[Category Name],,0)</f>
        <v>Produce</v>
      </c>
    </row>
    <row r="604" spans="1:8" x14ac:dyDescent="0.25">
      <c r="A604">
        <v>10474</v>
      </c>
      <c r="B604">
        <v>40</v>
      </c>
      <c r="C604" t="str" cm="1">
        <f t="array" ref="C604">_xlfn.XLOOKUP(OrderDetails[[#This Row],[productID]],Products[[#All],[productID]],Products[[#All],[productName]],,0)</f>
        <v>Boston Crab Meat</v>
      </c>
      <c r="D604" s="2">
        <v>14.7</v>
      </c>
      <c r="E604">
        <v>21</v>
      </c>
      <c r="F604" s="3">
        <v>0</v>
      </c>
      <c r="G604" s="2">
        <f t="shared" si="9"/>
        <v>308.7</v>
      </c>
      <c r="H604" t="str">
        <f>_xlfn.XLOOKUP(OrderDetails[[#This Row],[productID]],Products[productID],Products[Category Name],,0)</f>
        <v>Seafood</v>
      </c>
    </row>
    <row r="605" spans="1:8" x14ac:dyDescent="0.25">
      <c r="A605">
        <v>10474</v>
      </c>
      <c r="B605">
        <v>75</v>
      </c>
      <c r="C605" t="str" cm="1">
        <f t="array" ref="C605">_xlfn.XLOOKUP(OrderDetails[[#This Row],[productID]],Products[[#All],[productID]],Products[[#All],[productName]],,0)</f>
        <v>Rhönbräu Klosterbier</v>
      </c>
      <c r="D605" s="2">
        <v>6.2</v>
      </c>
      <c r="E605">
        <v>10</v>
      </c>
      <c r="F605" s="3">
        <v>0</v>
      </c>
      <c r="G605" s="2">
        <f t="shared" si="9"/>
        <v>62</v>
      </c>
      <c r="H605" t="str">
        <f>_xlfn.XLOOKUP(OrderDetails[[#This Row],[productID]],Products[productID],Products[Category Name],,0)</f>
        <v>Beverages</v>
      </c>
    </row>
    <row r="606" spans="1:8" x14ac:dyDescent="0.25">
      <c r="A606">
        <v>10475</v>
      </c>
      <c r="B606">
        <v>31</v>
      </c>
      <c r="C606" t="str" cm="1">
        <f t="array" ref="C606">_xlfn.XLOOKUP(OrderDetails[[#This Row],[productID]],Products[[#All],[productID]],Products[[#All],[productName]],,0)</f>
        <v>Gorgonzola Telino</v>
      </c>
      <c r="D606" s="2">
        <v>10</v>
      </c>
      <c r="E606">
        <v>35</v>
      </c>
      <c r="F606" s="3">
        <v>0.15</v>
      </c>
      <c r="G606" s="2">
        <f t="shared" si="9"/>
        <v>297.5</v>
      </c>
      <c r="H606" t="str">
        <f>_xlfn.XLOOKUP(OrderDetails[[#This Row],[productID]],Products[productID],Products[Category Name],,0)</f>
        <v>Dairy Products</v>
      </c>
    </row>
    <row r="607" spans="1:8" x14ac:dyDescent="0.25">
      <c r="A607">
        <v>10475</v>
      </c>
      <c r="B607">
        <v>66</v>
      </c>
      <c r="C607" t="str" cm="1">
        <f t="array" ref="C607">_xlfn.XLOOKUP(OrderDetails[[#This Row],[productID]],Products[[#All],[productID]],Products[[#All],[productName]],,0)</f>
        <v>Louisiana Hot Spiced Okra</v>
      </c>
      <c r="D607" s="2">
        <v>13.6</v>
      </c>
      <c r="E607">
        <v>60</v>
      </c>
      <c r="F607" s="3">
        <v>0.15</v>
      </c>
      <c r="G607" s="2">
        <f t="shared" si="9"/>
        <v>693.6</v>
      </c>
      <c r="H607" t="str">
        <f>_xlfn.XLOOKUP(OrderDetails[[#This Row],[productID]],Products[productID],Products[Category Name],,0)</f>
        <v>Condiments</v>
      </c>
    </row>
    <row r="608" spans="1:8" x14ac:dyDescent="0.25">
      <c r="A608">
        <v>10475</v>
      </c>
      <c r="B608">
        <v>76</v>
      </c>
      <c r="C608" t="str" cm="1">
        <f t="array" ref="C608">_xlfn.XLOOKUP(OrderDetails[[#This Row],[productID]],Products[[#All],[productID]],Products[[#All],[productName]],,0)</f>
        <v>Lakkaliköri</v>
      </c>
      <c r="D608" s="2">
        <v>14.4</v>
      </c>
      <c r="E608">
        <v>42</v>
      </c>
      <c r="F608" s="3">
        <v>0.15</v>
      </c>
      <c r="G608" s="2">
        <f t="shared" si="9"/>
        <v>514.08000000000004</v>
      </c>
      <c r="H608" t="str">
        <f>_xlfn.XLOOKUP(OrderDetails[[#This Row],[productID]],Products[productID],Products[Category Name],,0)</f>
        <v>Beverages</v>
      </c>
    </row>
    <row r="609" spans="1:8" x14ac:dyDescent="0.25">
      <c r="A609">
        <v>10476</v>
      </c>
      <c r="B609">
        <v>55</v>
      </c>
      <c r="C609" t="str" cm="1">
        <f t="array" ref="C609">_xlfn.XLOOKUP(OrderDetails[[#This Row],[productID]],Products[[#All],[productID]],Products[[#All],[productName]],,0)</f>
        <v>Pâté chinois</v>
      </c>
      <c r="D609" s="2">
        <v>19.2</v>
      </c>
      <c r="E609">
        <v>2</v>
      </c>
      <c r="F609" s="3">
        <v>0.05</v>
      </c>
      <c r="G609" s="2">
        <f t="shared" si="9"/>
        <v>36.479999999999997</v>
      </c>
      <c r="H609" t="str">
        <f>_xlfn.XLOOKUP(OrderDetails[[#This Row],[productID]],Products[productID],Products[Category Name],,0)</f>
        <v>Meat &amp; Poultry</v>
      </c>
    </row>
    <row r="610" spans="1:8" x14ac:dyDescent="0.25">
      <c r="A610">
        <v>10476</v>
      </c>
      <c r="B610">
        <v>70</v>
      </c>
      <c r="C610" t="str" cm="1">
        <f t="array" ref="C610">_xlfn.XLOOKUP(OrderDetails[[#This Row],[productID]],Products[[#All],[productID]],Products[[#All],[productName]],,0)</f>
        <v>Outback Lager</v>
      </c>
      <c r="D610" s="2">
        <v>12</v>
      </c>
      <c r="E610">
        <v>12</v>
      </c>
      <c r="F610" s="3">
        <v>0</v>
      </c>
      <c r="G610" s="2">
        <f t="shared" si="9"/>
        <v>144</v>
      </c>
      <c r="H610" t="str">
        <f>_xlfn.XLOOKUP(OrderDetails[[#This Row],[productID]],Products[productID],Products[Category Name],,0)</f>
        <v>Beverages</v>
      </c>
    </row>
    <row r="611" spans="1:8" x14ac:dyDescent="0.25">
      <c r="A611">
        <v>10477</v>
      </c>
      <c r="B611">
        <v>1</v>
      </c>
      <c r="C611" t="str" cm="1">
        <f t="array" ref="C611">_xlfn.XLOOKUP(OrderDetails[[#This Row],[productID]],Products[[#All],[productID]],Products[[#All],[productName]],,0)</f>
        <v>Chai</v>
      </c>
      <c r="D611" s="2">
        <v>14.4</v>
      </c>
      <c r="E611">
        <v>15</v>
      </c>
      <c r="F611" s="3">
        <v>0</v>
      </c>
      <c r="G611" s="2">
        <f t="shared" si="9"/>
        <v>216</v>
      </c>
      <c r="H611" t="str">
        <f>_xlfn.XLOOKUP(OrderDetails[[#This Row],[productID]],Products[productID],Products[Category Name],,0)</f>
        <v>Beverages</v>
      </c>
    </row>
    <row r="612" spans="1:8" x14ac:dyDescent="0.25">
      <c r="A612">
        <v>10477</v>
      </c>
      <c r="B612">
        <v>21</v>
      </c>
      <c r="C612" t="str" cm="1">
        <f t="array" ref="C612">_xlfn.XLOOKUP(OrderDetails[[#This Row],[productID]],Products[[#All],[productID]],Products[[#All],[productName]],,0)</f>
        <v>Sir Rodney's Scones</v>
      </c>
      <c r="D612" s="2">
        <v>8</v>
      </c>
      <c r="E612">
        <v>21</v>
      </c>
      <c r="F612" s="3">
        <v>0.25</v>
      </c>
      <c r="G612" s="2">
        <f t="shared" si="9"/>
        <v>126</v>
      </c>
      <c r="H612" t="str">
        <f>_xlfn.XLOOKUP(OrderDetails[[#This Row],[productID]],Products[productID],Products[Category Name],,0)</f>
        <v>Confections</v>
      </c>
    </row>
    <row r="613" spans="1:8" x14ac:dyDescent="0.25">
      <c r="A613">
        <v>10477</v>
      </c>
      <c r="B613">
        <v>39</v>
      </c>
      <c r="C613" t="str" cm="1">
        <f t="array" ref="C613">_xlfn.XLOOKUP(OrderDetails[[#This Row],[productID]],Products[[#All],[productID]],Products[[#All],[productName]],,0)</f>
        <v>Chartreuse verte</v>
      </c>
      <c r="D613" s="2">
        <v>14.4</v>
      </c>
      <c r="E613">
        <v>20</v>
      </c>
      <c r="F613" s="3">
        <v>0.25</v>
      </c>
      <c r="G613" s="2">
        <f t="shared" si="9"/>
        <v>216</v>
      </c>
      <c r="H613" t="str">
        <f>_xlfn.XLOOKUP(OrderDetails[[#This Row],[productID]],Products[productID],Products[Category Name],,0)</f>
        <v>Beverages</v>
      </c>
    </row>
    <row r="614" spans="1:8" x14ac:dyDescent="0.25">
      <c r="A614">
        <v>10478</v>
      </c>
      <c r="B614">
        <v>10</v>
      </c>
      <c r="C614" t="str" cm="1">
        <f t="array" ref="C614">_xlfn.XLOOKUP(OrderDetails[[#This Row],[productID]],Products[[#All],[productID]],Products[[#All],[productName]],,0)</f>
        <v>Ikura</v>
      </c>
      <c r="D614" s="2">
        <v>24.8</v>
      </c>
      <c r="E614">
        <v>20</v>
      </c>
      <c r="F614" s="3">
        <v>0.05</v>
      </c>
      <c r="G614" s="2">
        <f t="shared" si="9"/>
        <v>471.2</v>
      </c>
      <c r="H614" t="str">
        <f>_xlfn.XLOOKUP(OrderDetails[[#This Row],[productID]],Products[productID],Products[Category Name],,0)</f>
        <v>Seafood</v>
      </c>
    </row>
    <row r="615" spans="1:8" x14ac:dyDescent="0.25">
      <c r="A615">
        <v>10479</v>
      </c>
      <c r="B615">
        <v>38</v>
      </c>
      <c r="C615" t="str" cm="1">
        <f t="array" ref="C615">_xlfn.XLOOKUP(OrderDetails[[#This Row],[productID]],Products[[#All],[productID]],Products[[#All],[productName]],,0)</f>
        <v>Côte de Blaye</v>
      </c>
      <c r="D615" s="2">
        <v>210.8</v>
      </c>
      <c r="E615">
        <v>30</v>
      </c>
      <c r="F615" s="3">
        <v>0</v>
      </c>
      <c r="G615" s="2">
        <f t="shared" si="9"/>
        <v>6324</v>
      </c>
      <c r="H615" t="str">
        <f>_xlfn.XLOOKUP(OrderDetails[[#This Row],[productID]],Products[productID],Products[Category Name],,0)</f>
        <v>Beverages</v>
      </c>
    </row>
    <row r="616" spans="1:8" x14ac:dyDescent="0.25">
      <c r="A616">
        <v>10479</v>
      </c>
      <c r="B616">
        <v>53</v>
      </c>
      <c r="C616" t="str" cm="1">
        <f t="array" ref="C616">_xlfn.XLOOKUP(OrderDetails[[#This Row],[productID]],Products[[#All],[productID]],Products[[#All],[productName]],,0)</f>
        <v>Perth Pasties</v>
      </c>
      <c r="D616" s="2">
        <v>26.2</v>
      </c>
      <c r="E616">
        <v>28</v>
      </c>
      <c r="F616" s="3">
        <v>0</v>
      </c>
      <c r="G616" s="2">
        <f t="shared" si="9"/>
        <v>733.6</v>
      </c>
      <c r="H616" t="str">
        <f>_xlfn.XLOOKUP(OrderDetails[[#This Row],[productID]],Products[productID],Products[Category Name],,0)</f>
        <v>Meat &amp; Poultry</v>
      </c>
    </row>
    <row r="617" spans="1:8" x14ac:dyDescent="0.25">
      <c r="A617">
        <v>10479</v>
      </c>
      <c r="B617">
        <v>59</v>
      </c>
      <c r="C617" t="str" cm="1">
        <f t="array" ref="C617">_xlfn.XLOOKUP(OrderDetails[[#This Row],[productID]],Products[[#All],[productID]],Products[[#All],[productName]],,0)</f>
        <v>Raclette Courdavault</v>
      </c>
      <c r="D617" s="2">
        <v>44</v>
      </c>
      <c r="E617">
        <v>60</v>
      </c>
      <c r="F617" s="3">
        <v>0</v>
      </c>
      <c r="G617" s="2">
        <f t="shared" si="9"/>
        <v>2640</v>
      </c>
      <c r="H617" t="str">
        <f>_xlfn.XLOOKUP(OrderDetails[[#This Row],[productID]],Products[productID],Products[Category Name],,0)</f>
        <v>Dairy Products</v>
      </c>
    </row>
    <row r="618" spans="1:8" x14ac:dyDescent="0.25">
      <c r="A618">
        <v>10479</v>
      </c>
      <c r="B618">
        <v>64</v>
      </c>
      <c r="C618" t="str" cm="1">
        <f t="array" ref="C618">_xlfn.XLOOKUP(OrderDetails[[#This Row],[productID]],Products[[#All],[productID]],Products[[#All],[productName]],,0)</f>
        <v>Wimmers gute Semmelknödel</v>
      </c>
      <c r="D618" s="2">
        <v>26.6</v>
      </c>
      <c r="E618">
        <v>30</v>
      </c>
      <c r="F618" s="3">
        <v>0</v>
      </c>
      <c r="G618" s="2">
        <f t="shared" si="9"/>
        <v>798</v>
      </c>
      <c r="H618" t="str">
        <f>_xlfn.XLOOKUP(OrderDetails[[#This Row],[productID]],Products[productID],Products[Category Name],,0)</f>
        <v>Grains &amp; Cereals</v>
      </c>
    </row>
    <row r="619" spans="1:8" x14ac:dyDescent="0.25">
      <c r="A619">
        <v>10480</v>
      </c>
      <c r="B619">
        <v>47</v>
      </c>
      <c r="C619" t="str" cm="1">
        <f t="array" ref="C619">_xlfn.XLOOKUP(OrderDetails[[#This Row],[productID]],Products[[#All],[productID]],Products[[#All],[productName]],,0)</f>
        <v>Zaanse koeken</v>
      </c>
      <c r="D619" s="2">
        <v>7.6</v>
      </c>
      <c r="E619">
        <v>30</v>
      </c>
      <c r="F619" s="3">
        <v>0</v>
      </c>
      <c r="G619" s="2">
        <f t="shared" si="9"/>
        <v>228</v>
      </c>
      <c r="H619" t="str">
        <f>_xlfn.XLOOKUP(OrderDetails[[#This Row],[productID]],Products[productID],Products[Category Name],,0)</f>
        <v>Confections</v>
      </c>
    </row>
    <row r="620" spans="1:8" x14ac:dyDescent="0.25">
      <c r="A620">
        <v>10480</v>
      </c>
      <c r="B620">
        <v>59</v>
      </c>
      <c r="C620" t="str" cm="1">
        <f t="array" ref="C620">_xlfn.XLOOKUP(OrderDetails[[#This Row],[productID]],Products[[#All],[productID]],Products[[#All],[productName]],,0)</f>
        <v>Raclette Courdavault</v>
      </c>
      <c r="D620" s="2">
        <v>44</v>
      </c>
      <c r="E620">
        <v>12</v>
      </c>
      <c r="F620" s="3">
        <v>0</v>
      </c>
      <c r="G620" s="2">
        <f t="shared" si="9"/>
        <v>528</v>
      </c>
      <c r="H620" t="str">
        <f>_xlfn.XLOOKUP(OrderDetails[[#This Row],[productID]],Products[productID],Products[Category Name],,0)</f>
        <v>Dairy Products</v>
      </c>
    </row>
    <row r="621" spans="1:8" x14ac:dyDescent="0.25">
      <c r="A621">
        <v>10481</v>
      </c>
      <c r="B621">
        <v>49</v>
      </c>
      <c r="C621" t="str" cm="1">
        <f t="array" ref="C621">_xlfn.XLOOKUP(OrderDetails[[#This Row],[productID]],Products[[#All],[productID]],Products[[#All],[productName]],,0)</f>
        <v>Maxilaku</v>
      </c>
      <c r="D621" s="2">
        <v>16</v>
      </c>
      <c r="E621">
        <v>24</v>
      </c>
      <c r="F621" s="3">
        <v>0</v>
      </c>
      <c r="G621" s="2">
        <f t="shared" si="9"/>
        <v>384</v>
      </c>
      <c r="H621" t="str">
        <f>_xlfn.XLOOKUP(OrderDetails[[#This Row],[productID]],Products[productID],Products[Category Name],,0)</f>
        <v>Confections</v>
      </c>
    </row>
    <row r="622" spans="1:8" x14ac:dyDescent="0.25">
      <c r="A622">
        <v>10481</v>
      </c>
      <c r="B622">
        <v>60</v>
      </c>
      <c r="C622" t="str" cm="1">
        <f t="array" ref="C622">_xlfn.XLOOKUP(OrderDetails[[#This Row],[productID]],Products[[#All],[productID]],Products[[#All],[productName]],,0)</f>
        <v>Camembert Pierrot</v>
      </c>
      <c r="D622" s="2">
        <v>27.2</v>
      </c>
      <c r="E622">
        <v>40</v>
      </c>
      <c r="F622" s="3">
        <v>0</v>
      </c>
      <c r="G622" s="2">
        <f t="shared" si="9"/>
        <v>1088</v>
      </c>
      <c r="H622" t="str">
        <f>_xlfn.XLOOKUP(OrderDetails[[#This Row],[productID]],Products[productID],Products[Category Name],,0)</f>
        <v>Dairy Products</v>
      </c>
    </row>
    <row r="623" spans="1:8" x14ac:dyDescent="0.25">
      <c r="A623">
        <v>10482</v>
      </c>
      <c r="B623">
        <v>40</v>
      </c>
      <c r="C623" t="str" cm="1">
        <f t="array" ref="C623">_xlfn.XLOOKUP(OrderDetails[[#This Row],[productID]],Products[[#All],[productID]],Products[[#All],[productName]],,0)</f>
        <v>Boston Crab Meat</v>
      </c>
      <c r="D623" s="2">
        <v>14.7</v>
      </c>
      <c r="E623">
        <v>10</v>
      </c>
      <c r="F623" s="3">
        <v>0</v>
      </c>
      <c r="G623" s="2">
        <f t="shared" si="9"/>
        <v>147</v>
      </c>
      <c r="H623" t="str">
        <f>_xlfn.XLOOKUP(OrderDetails[[#This Row],[productID]],Products[productID],Products[Category Name],,0)</f>
        <v>Seafood</v>
      </c>
    </row>
    <row r="624" spans="1:8" x14ac:dyDescent="0.25">
      <c r="A624">
        <v>10483</v>
      </c>
      <c r="B624">
        <v>34</v>
      </c>
      <c r="C624" t="str" cm="1">
        <f t="array" ref="C624">_xlfn.XLOOKUP(OrderDetails[[#This Row],[productID]],Products[[#All],[productID]],Products[[#All],[productName]],,0)</f>
        <v>Sasquatch Ale</v>
      </c>
      <c r="D624" s="2">
        <v>11.2</v>
      </c>
      <c r="E624">
        <v>35</v>
      </c>
      <c r="F624" s="3">
        <v>0.05</v>
      </c>
      <c r="G624" s="2">
        <f t="shared" si="9"/>
        <v>372.4</v>
      </c>
      <c r="H624" t="str">
        <f>_xlfn.XLOOKUP(OrderDetails[[#This Row],[productID]],Products[productID],Products[Category Name],,0)</f>
        <v>Beverages</v>
      </c>
    </row>
    <row r="625" spans="1:8" x14ac:dyDescent="0.25">
      <c r="A625">
        <v>10483</v>
      </c>
      <c r="B625">
        <v>77</v>
      </c>
      <c r="C625" t="str" cm="1">
        <f t="array" ref="C625">_xlfn.XLOOKUP(OrderDetails[[#This Row],[productID]],Products[[#All],[productID]],Products[[#All],[productName]],,0)</f>
        <v>Original Frankfurter Grüne Soße</v>
      </c>
      <c r="D625" s="2">
        <v>10.4</v>
      </c>
      <c r="E625">
        <v>30</v>
      </c>
      <c r="F625" s="3">
        <v>0.05</v>
      </c>
      <c r="G625" s="2">
        <f t="shared" si="9"/>
        <v>296.39999999999998</v>
      </c>
      <c r="H625" t="str">
        <f>_xlfn.XLOOKUP(OrderDetails[[#This Row],[productID]],Products[productID],Products[Category Name],,0)</f>
        <v>Condiments</v>
      </c>
    </row>
    <row r="626" spans="1:8" x14ac:dyDescent="0.25">
      <c r="A626">
        <v>10484</v>
      </c>
      <c r="B626">
        <v>21</v>
      </c>
      <c r="C626" t="str" cm="1">
        <f t="array" ref="C626">_xlfn.XLOOKUP(OrderDetails[[#This Row],[productID]],Products[[#All],[productID]],Products[[#All],[productName]],,0)</f>
        <v>Sir Rodney's Scones</v>
      </c>
      <c r="D626" s="2">
        <v>8</v>
      </c>
      <c r="E626">
        <v>14</v>
      </c>
      <c r="F626" s="3">
        <v>0</v>
      </c>
      <c r="G626" s="2">
        <f t="shared" si="9"/>
        <v>112</v>
      </c>
      <c r="H626" t="str">
        <f>_xlfn.XLOOKUP(OrderDetails[[#This Row],[productID]],Products[productID],Products[Category Name],,0)</f>
        <v>Confections</v>
      </c>
    </row>
    <row r="627" spans="1:8" x14ac:dyDescent="0.25">
      <c r="A627">
        <v>10484</v>
      </c>
      <c r="B627">
        <v>40</v>
      </c>
      <c r="C627" t="str" cm="1">
        <f t="array" ref="C627">_xlfn.XLOOKUP(OrderDetails[[#This Row],[productID]],Products[[#All],[productID]],Products[[#All],[productName]],,0)</f>
        <v>Boston Crab Meat</v>
      </c>
      <c r="D627" s="2">
        <v>14.7</v>
      </c>
      <c r="E627">
        <v>10</v>
      </c>
      <c r="F627" s="3">
        <v>0</v>
      </c>
      <c r="G627" s="2">
        <f t="shared" si="9"/>
        <v>147</v>
      </c>
      <c r="H627" t="str">
        <f>_xlfn.XLOOKUP(OrderDetails[[#This Row],[productID]],Products[productID],Products[Category Name],,0)</f>
        <v>Seafood</v>
      </c>
    </row>
    <row r="628" spans="1:8" x14ac:dyDescent="0.25">
      <c r="A628">
        <v>10484</v>
      </c>
      <c r="B628">
        <v>51</v>
      </c>
      <c r="C628" t="str" cm="1">
        <f t="array" ref="C628">_xlfn.XLOOKUP(OrderDetails[[#This Row],[productID]],Products[[#All],[productID]],Products[[#All],[productName]],,0)</f>
        <v>Manjimup Dried Apples</v>
      </c>
      <c r="D628" s="2">
        <v>42.4</v>
      </c>
      <c r="E628">
        <v>3</v>
      </c>
      <c r="F628" s="3">
        <v>0</v>
      </c>
      <c r="G628" s="2">
        <f t="shared" si="9"/>
        <v>127.19999999999999</v>
      </c>
      <c r="H628" t="str">
        <f>_xlfn.XLOOKUP(OrderDetails[[#This Row],[productID]],Products[productID],Products[Category Name],,0)</f>
        <v>Produce</v>
      </c>
    </row>
    <row r="629" spans="1:8" x14ac:dyDescent="0.25">
      <c r="A629">
        <v>10485</v>
      </c>
      <c r="B629">
        <v>2</v>
      </c>
      <c r="C629" t="str" cm="1">
        <f t="array" ref="C629">_xlfn.XLOOKUP(OrderDetails[[#This Row],[productID]],Products[[#All],[productID]],Products[[#All],[productName]],,0)</f>
        <v>Chang</v>
      </c>
      <c r="D629" s="2">
        <v>15.2</v>
      </c>
      <c r="E629">
        <v>20</v>
      </c>
      <c r="F629" s="3">
        <v>0.1</v>
      </c>
      <c r="G629" s="2">
        <f t="shared" si="9"/>
        <v>273.60000000000002</v>
      </c>
      <c r="H629" t="str">
        <f>_xlfn.XLOOKUP(OrderDetails[[#This Row],[productID]],Products[productID],Products[Category Name],,0)</f>
        <v>Beverages</v>
      </c>
    </row>
    <row r="630" spans="1:8" x14ac:dyDescent="0.25">
      <c r="A630">
        <v>10485</v>
      </c>
      <c r="B630">
        <v>3</v>
      </c>
      <c r="C630" t="str" cm="1">
        <f t="array" ref="C630">_xlfn.XLOOKUP(OrderDetails[[#This Row],[productID]],Products[[#All],[productID]],Products[[#All],[productName]],,0)</f>
        <v>Aniseed Syrup</v>
      </c>
      <c r="D630" s="2">
        <v>8</v>
      </c>
      <c r="E630">
        <v>20</v>
      </c>
      <c r="F630" s="3">
        <v>0.1</v>
      </c>
      <c r="G630" s="2">
        <f t="shared" si="9"/>
        <v>144</v>
      </c>
      <c r="H630" t="str">
        <f>_xlfn.XLOOKUP(OrderDetails[[#This Row],[productID]],Products[productID],Products[Category Name],,0)</f>
        <v>Condiments</v>
      </c>
    </row>
    <row r="631" spans="1:8" x14ac:dyDescent="0.25">
      <c r="A631">
        <v>10485</v>
      </c>
      <c r="B631">
        <v>55</v>
      </c>
      <c r="C631" t="str" cm="1">
        <f t="array" ref="C631">_xlfn.XLOOKUP(OrderDetails[[#This Row],[productID]],Products[[#All],[productID]],Products[[#All],[productName]],,0)</f>
        <v>Pâté chinois</v>
      </c>
      <c r="D631" s="2">
        <v>19.2</v>
      </c>
      <c r="E631">
        <v>30</v>
      </c>
      <c r="F631" s="3">
        <v>0.1</v>
      </c>
      <c r="G631" s="2">
        <f t="shared" si="9"/>
        <v>518.4</v>
      </c>
      <c r="H631" t="str">
        <f>_xlfn.XLOOKUP(OrderDetails[[#This Row],[productID]],Products[productID],Products[Category Name],,0)</f>
        <v>Meat &amp; Poultry</v>
      </c>
    </row>
    <row r="632" spans="1:8" x14ac:dyDescent="0.25">
      <c r="A632">
        <v>10485</v>
      </c>
      <c r="B632">
        <v>70</v>
      </c>
      <c r="C632" t="str" cm="1">
        <f t="array" ref="C632">_xlfn.XLOOKUP(OrderDetails[[#This Row],[productID]],Products[[#All],[productID]],Products[[#All],[productName]],,0)</f>
        <v>Outback Lager</v>
      </c>
      <c r="D632" s="2">
        <v>12</v>
      </c>
      <c r="E632">
        <v>60</v>
      </c>
      <c r="F632" s="3">
        <v>0.1</v>
      </c>
      <c r="G632" s="2">
        <f t="shared" si="9"/>
        <v>648</v>
      </c>
      <c r="H632" t="str">
        <f>_xlfn.XLOOKUP(OrderDetails[[#This Row],[productID]],Products[productID],Products[Category Name],,0)</f>
        <v>Beverages</v>
      </c>
    </row>
    <row r="633" spans="1:8" x14ac:dyDescent="0.25">
      <c r="A633">
        <v>10486</v>
      </c>
      <c r="B633">
        <v>11</v>
      </c>
      <c r="C633" t="str" cm="1">
        <f t="array" ref="C633">_xlfn.XLOOKUP(OrderDetails[[#This Row],[productID]],Products[[#All],[productID]],Products[[#All],[productName]],,0)</f>
        <v>Queso Cabrales</v>
      </c>
      <c r="D633" s="2">
        <v>16.8</v>
      </c>
      <c r="E633">
        <v>5</v>
      </c>
      <c r="F633" s="3">
        <v>0</v>
      </c>
      <c r="G633" s="2">
        <f t="shared" si="9"/>
        <v>84</v>
      </c>
      <c r="H633" t="str">
        <f>_xlfn.XLOOKUP(OrderDetails[[#This Row],[productID]],Products[productID],Products[Category Name],,0)</f>
        <v>Dairy Products</v>
      </c>
    </row>
    <row r="634" spans="1:8" x14ac:dyDescent="0.25">
      <c r="A634">
        <v>10486</v>
      </c>
      <c r="B634">
        <v>51</v>
      </c>
      <c r="C634" t="str" cm="1">
        <f t="array" ref="C634">_xlfn.XLOOKUP(OrderDetails[[#This Row],[productID]],Products[[#All],[productID]],Products[[#All],[productName]],,0)</f>
        <v>Manjimup Dried Apples</v>
      </c>
      <c r="D634" s="2">
        <v>42.4</v>
      </c>
      <c r="E634">
        <v>25</v>
      </c>
      <c r="F634" s="3">
        <v>0</v>
      </c>
      <c r="G634" s="2">
        <f t="shared" si="9"/>
        <v>1060</v>
      </c>
      <c r="H634" t="str">
        <f>_xlfn.XLOOKUP(OrderDetails[[#This Row],[productID]],Products[productID],Products[Category Name],,0)</f>
        <v>Produce</v>
      </c>
    </row>
    <row r="635" spans="1:8" x14ac:dyDescent="0.25">
      <c r="A635">
        <v>10486</v>
      </c>
      <c r="B635">
        <v>74</v>
      </c>
      <c r="C635" t="str" cm="1">
        <f t="array" ref="C635">_xlfn.XLOOKUP(OrderDetails[[#This Row],[productID]],Products[[#All],[productID]],Products[[#All],[productName]],,0)</f>
        <v>Longlife Tofu</v>
      </c>
      <c r="D635" s="2">
        <v>8</v>
      </c>
      <c r="E635">
        <v>16</v>
      </c>
      <c r="F635" s="3">
        <v>0</v>
      </c>
      <c r="G635" s="2">
        <f t="shared" si="9"/>
        <v>128</v>
      </c>
      <c r="H635" t="str">
        <f>_xlfn.XLOOKUP(OrderDetails[[#This Row],[productID]],Products[productID],Products[Category Name],,0)</f>
        <v>Produce</v>
      </c>
    </row>
    <row r="636" spans="1:8" x14ac:dyDescent="0.25">
      <c r="A636">
        <v>10487</v>
      </c>
      <c r="B636">
        <v>19</v>
      </c>
      <c r="C636" t="str" cm="1">
        <f t="array" ref="C636">_xlfn.XLOOKUP(OrderDetails[[#This Row],[productID]],Products[[#All],[productID]],Products[[#All],[productName]],,0)</f>
        <v>Teatime Chocolate Biscuits</v>
      </c>
      <c r="D636" s="2">
        <v>7.3</v>
      </c>
      <c r="E636">
        <v>5</v>
      </c>
      <c r="F636" s="3">
        <v>0</v>
      </c>
      <c r="G636" s="2">
        <f t="shared" si="9"/>
        <v>36.5</v>
      </c>
      <c r="H636" t="str">
        <f>_xlfn.XLOOKUP(OrderDetails[[#This Row],[productID]],Products[productID],Products[Category Name],,0)</f>
        <v>Confections</v>
      </c>
    </row>
    <row r="637" spans="1:8" x14ac:dyDescent="0.25">
      <c r="A637">
        <v>10487</v>
      </c>
      <c r="B637">
        <v>26</v>
      </c>
      <c r="C637" t="str" cm="1">
        <f t="array" ref="C637">_xlfn.XLOOKUP(OrderDetails[[#This Row],[productID]],Products[[#All],[productID]],Products[[#All],[productName]],,0)</f>
        <v>Gumbär Gummibärchen</v>
      </c>
      <c r="D637" s="2">
        <v>24.9</v>
      </c>
      <c r="E637">
        <v>30</v>
      </c>
      <c r="F637" s="3">
        <v>0</v>
      </c>
      <c r="G637" s="2">
        <f t="shared" si="9"/>
        <v>747</v>
      </c>
      <c r="H637" t="str">
        <f>_xlfn.XLOOKUP(OrderDetails[[#This Row],[productID]],Products[productID],Products[Category Name],,0)</f>
        <v>Confections</v>
      </c>
    </row>
    <row r="638" spans="1:8" x14ac:dyDescent="0.25">
      <c r="A638">
        <v>10487</v>
      </c>
      <c r="B638">
        <v>54</v>
      </c>
      <c r="C638" t="str" cm="1">
        <f t="array" ref="C638">_xlfn.XLOOKUP(OrderDetails[[#This Row],[productID]],Products[[#All],[productID]],Products[[#All],[productName]],,0)</f>
        <v>Tourtière</v>
      </c>
      <c r="D638" s="2">
        <v>5.9</v>
      </c>
      <c r="E638">
        <v>24</v>
      </c>
      <c r="F638" s="3">
        <v>0.25</v>
      </c>
      <c r="G638" s="2">
        <f t="shared" si="9"/>
        <v>106.20000000000002</v>
      </c>
      <c r="H638" t="str">
        <f>_xlfn.XLOOKUP(OrderDetails[[#This Row],[productID]],Products[productID],Products[Category Name],,0)</f>
        <v>Meat &amp; Poultry</v>
      </c>
    </row>
    <row r="639" spans="1:8" x14ac:dyDescent="0.25">
      <c r="A639">
        <v>10488</v>
      </c>
      <c r="B639">
        <v>59</v>
      </c>
      <c r="C639" t="str" cm="1">
        <f t="array" ref="C639">_xlfn.XLOOKUP(OrderDetails[[#This Row],[productID]],Products[[#All],[productID]],Products[[#All],[productName]],,0)</f>
        <v>Raclette Courdavault</v>
      </c>
      <c r="D639" s="2">
        <v>44</v>
      </c>
      <c r="E639">
        <v>30</v>
      </c>
      <c r="F639" s="3">
        <v>0</v>
      </c>
      <c r="G639" s="2">
        <f t="shared" si="9"/>
        <v>1320</v>
      </c>
      <c r="H639" t="str">
        <f>_xlfn.XLOOKUP(OrderDetails[[#This Row],[productID]],Products[productID],Products[Category Name],,0)</f>
        <v>Dairy Products</v>
      </c>
    </row>
    <row r="640" spans="1:8" x14ac:dyDescent="0.25">
      <c r="A640">
        <v>10488</v>
      </c>
      <c r="B640">
        <v>73</v>
      </c>
      <c r="C640" t="str" cm="1">
        <f t="array" ref="C640">_xlfn.XLOOKUP(OrderDetails[[#This Row],[productID]],Products[[#All],[productID]],Products[[#All],[productName]],,0)</f>
        <v>Röd Kaviar</v>
      </c>
      <c r="D640" s="2">
        <v>12</v>
      </c>
      <c r="E640">
        <v>20</v>
      </c>
      <c r="F640" s="3">
        <v>0.2</v>
      </c>
      <c r="G640" s="2">
        <f t="shared" si="9"/>
        <v>192</v>
      </c>
      <c r="H640" t="str">
        <f>_xlfn.XLOOKUP(OrderDetails[[#This Row],[productID]],Products[productID],Products[Category Name],,0)</f>
        <v>Seafood</v>
      </c>
    </row>
    <row r="641" spans="1:8" x14ac:dyDescent="0.25">
      <c r="A641">
        <v>10489</v>
      </c>
      <c r="B641">
        <v>11</v>
      </c>
      <c r="C641" t="str" cm="1">
        <f t="array" ref="C641">_xlfn.XLOOKUP(OrderDetails[[#This Row],[productID]],Products[[#All],[productID]],Products[[#All],[productName]],,0)</f>
        <v>Queso Cabrales</v>
      </c>
      <c r="D641" s="2">
        <v>16.8</v>
      </c>
      <c r="E641">
        <v>15</v>
      </c>
      <c r="F641" s="3">
        <v>0.25</v>
      </c>
      <c r="G641" s="2">
        <f t="shared" si="9"/>
        <v>189</v>
      </c>
      <c r="H641" t="str">
        <f>_xlfn.XLOOKUP(OrderDetails[[#This Row],[productID]],Products[productID],Products[Category Name],,0)</f>
        <v>Dairy Products</v>
      </c>
    </row>
    <row r="642" spans="1:8" x14ac:dyDescent="0.25">
      <c r="A642">
        <v>10489</v>
      </c>
      <c r="B642">
        <v>16</v>
      </c>
      <c r="C642" t="str" cm="1">
        <f t="array" ref="C642">_xlfn.XLOOKUP(OrderDetails[[#This Row],[productID]],Products[[#All],[productID]],Products[[#All],[productName]],,0)</f>
        <v>Pavlova</v>
      </c>
      <c r="D642" s="2">
        <v>13.9</v>
      </c>
      <c r="E642">
        <v>18</v>
      </c>
      <c r="F642" s="3">
        <v>0</v>
      </c>
      <c r="G642" s="2">
        <f t="shared" si="9"/>
        <v>250.20000000000002</v>
      </c>
      <c r="H642" t="str">
        <f>_xlfn.XLOOKUP(OrderDetails[[#This Row],[productID]],Products[productID],Products[Category Name],,0)</f>
        <v>Confections</v>
      </c>
    </row>
    <row r="643" spans="1:8" x14ac:dyDescent="0.25">
      <c r="A643">
        <v>10490</v>
      </c>
      <c r="B643">
        <v>59</v>
      </c>
      <c r="C643" t="str" cm="1">
        <f t="array" ref="C643">_xlfn.XLOOKUP(OrderDetails[[#This Row],[productID]],Products[[#All],[productID]],Products[[#All],[productName]],,0)</f>
        <v>Raclette Courdavault</v>
      </c>
      <c r="D643" s="2">
        <v>44</v>
      </c>
      <c r="E643">
        <v>60</v>
      </c>
      <c r="F643" s="3">
        <v>0</v>
      </c>
      <c r="G643" s="2">
        <f t="shared" ref="G643:G706" si="10">D643*E643*(1-F643)</f>
        <v>2640</v>
      </c>
      <c r="H643" t="str">
        <f>_xlfn.XLOOKUP(OrderDetails[[#This Row],[productID]],Products[productID],Products[Category Name],,0)</f>
        <v>Dairy Products</v>
      </c>
    </row>
    <row r="644" spans="1:8" x14ac:dyDescent="0.25">
      <c r="A644">
        <v>10490</v>
      </c>
      <c r="B644">
        <v>68</v>
      </c>
      <c r="C644" t="str" cm="1">
        <f t="array" ref="C644">_xlfn.XLOOKUP(OrderDetails[[#This Row],[productID]],Products[[#All],[productID]],Products[[#All],[productName]],,0)</f>
        <v>Scottish Longbreads</v>
      </c>
      <c r="D644" s="2">
        <v>10</v>
      </c>
      <c r="E644">
        <v>30</v>
      </c>
      <c r="F644" s="3">
        <v>0</v>
      </c>
      <c r="G644" s="2">
        <f t="shared" si="10"/>
        <v>300</v>
      </c>
      <c r="H644" t="str">
        <f>_xlfn.XLOOKUP(OrderDetails[[#This Row],[productID]],Products[productID],Products[Category Name],,0)</f>
        <v>Confections</v>
      </c>
    </row>
    <row r="645" spans="1:8" x14ac:dyDescent="0.25">
      <c r="A645">
        <v>10490</v>
      </c>
      <c r="B645">
        <v>75</v>
      </c>
      <c r="C645" t="str" cm="1">
        <f t="array" ref="C645">_xlfn.XLOOKUP(OrderDetails[[#This Row],[productID]],Products[[#All],[productID]],Products[[#All],[productName]],,0)</f>
        <v>Rhönbräu Klosterbier</v>
      </c>
      <c r="D645" s="2">
        <v>6.2</v>
      </c>
      <c r="E645">
        <v>36</v>
      </c>
      <c r="F645" s="3">
        <v>0</v>
      </c>
      <c r="G645" s="2">
        <f t="shared" si="10"/>
        <v>223.20000000000002</v>
      </c>
      <c r="H645" t="str">
        <f>_xlfn.XLOOKUP(OrderDetails[[#This Row],[productID]],Products[productID],Products[Category Name],,0)</f>
        <v>Beverages</v>
      </c>
    </row>
    <row r="646" spans="1:8" x14ac:dyDescent="0.25">
      <c r="A646">
        <v>10491</v>
      </c>
      <c r="B646">
        <v>44</v>
      </c>
      <c r="C646" t="str" cm="1">
        <f t="array" ref="C646">_xlfn.XLOOKUP(OrderDetails[[#This Row],[productID]],Products[[#All],[productID]],Products[[#All],[productName]],,0)</f>
        <v>Gula Malacca</v>
      </c>
      <c r="D646" s="2">
        <v>15.5</v>
      </c>
      <c r="E646">
        <v>15</v>
      </c>
      <c r="F646" s="3">
        <v>0.15</v>
      </c>
      <c r="G646" s="2">
        <f t="shared" si="10"/>
        <v>197.625</v>
      </c>
      <c r="H646" t="str">
        <f>_xlfn.XLOOKUP(OrderDetails[[#This Row],[productID]],Products[productID],Products[Category Name],,0)</f>
        <v>Condiments</v>
      </c>
    </row>
    <row r="647" spans="1:8" x14ac:dyDescent="0.25">
      <c r="A647">
        <v>10491</v>
      </c>
      <c r="B647">
        <v>77</v>
      </c>
      <c r="C647" t="str" cm="1">
        <f t="array" ref="C647">_xlfn.XLOOKUP(OrderDetails[[#This Row],[productID]],Products[[#All],[productID]],Products[[#All],[productName]],,0)</f>
        <v>Original Frankfurter Grüne Soße</v>
      </c>
      <c r="D647" s="2">
        <v>10.4</v>
      </c>
      <c r="E647">
        <v>7</v>
      </c>
      <c r="F647" s="3">
        <v>0.15</v>
      </c>
      <c r="G647" s="2">
        <f t="shared" si="10"/>
        <v>61.879999999999995</v>
      </c>
      <c r="H647" t="str">
        <f>_xlfn.XLOOKUP(OrderDetails[[#This Row],[productID]],Products[productID],Products[Category Name],,0)</f>
        <v>Condiments</v>
      </c>
    </row>
    <row r="648" spans="1:8" x14ac:dyDescent="0.25">
      <c r="A648">
        <v>10492</v>
      </c>
      <c r="B648">
        <v>25</v>
      </c>
      <c r="C648" t="str" cm="1">
        <f t="array" ref="C648">_xlfn.XLOOKUP(OrderDetails[[#This Row],[productID]],Products[[#All],[productID]],Products[[#All],[productName]],,0)</f>
        <v>NuNuCa Nuß-Nougat-Creme</v>
      </c>
      <c r="D648" s="2">
        <v>11.2</v>
      </c>
      <c r="E648">
        <v>60</v>
      </c>
      <c r="F648" s="3">
        <v>0.05</v>
      </c>
      <c r="G648" s="2">
        <f t="shared" si="10"/>
        <v>638.4</v>
      </c>
      <c r="H648" t="str">
        <f>_xlfn.XLOOKUP(OrderDetails[[#This Row],[productID]],Products[productID],Products[Category Name],,0)</f>
        <v>Confections</v>
      </c>
    </row>
    <row r="649" spans="1:8" x14ac:dyDescent="0.25">
      <c r="A649">
        <v>10492</v>
      </c>
      <c r="B649">
        <v>42</v>
      </c>
      <c r="C649" t="str" cm="1">
        <f t="array" ref="C649">_xlfn.XLOOKUP(OrderDetails[[#This Row],[productID]],Products[[#All],[productID]],Products[[#All],[productName]],,0)</f>
        <v>Singaporean Hokkien Fried Mee</v>
      </c>
      <c r="D649" s="2">
        <v>11.2</v>
      </c>
      <c r="E649">
        <v>20</v>
      </c>
      <c r="F649" s="3">
        <v>0.05</v>
      </c>
      <c r="G649" s="2">
        <f t="shared" si="10"/>
        <v>212.79999999999998</v>
      </c>
      <c r="H649" t="str">
        <f>_xlfn.XLOOKUP(OrderDetails[[#This Row],[productID]],Products[productID],Products[Category Name],,0)</f>
        <v>Grains &amp; Cereals</v>
      </c>
    </row>
    <row r="650" spans="1:8" x14ac:dyDescent="0.25">
      <c r="A650">
        <v>10493</v>
      </c>
      <c r="B650">
        <v>65</v>
      </c>
      <c r="C650" t="str" cm="1">
        <f t="array" ref="C650">_xlfn.XLOOKUP(OrderDetails[[#This Row],[productID]],Products[[#All],[productID]],Products[[#All],[productName]],,0)</f>
        <v>Louisiana Fiery Hot Pepper Sauce</v>
      </c>
      <c r="D650" s="2">
        <v>16.8</v>
      </c>
      <c r="E650">
        <v>15</v>
      </c>
      <c r="F650" s="3">
        <v>0.1</v>
      </c>
      <c r="G650" s="2">
        <f t="shared" si="10"/>
        <v>226.8</v>
      </c>
      <c r="H650" t="str">
        <f>_xlfn.XLOOKUP(OrderDetails[[#This Row],[productID]],Products[productID],Products[Category Name],,0)</f>
        <v>Condiments</v>
      </c>
    </row>
    <row r="651" spans="1:8" x14ac:dyDescent="0.25">
      <c r="A651">
        <v>10493</v>
      </c>
      <c r="B651">
        <v>66</v>
      </c>
      <c r="C651" t="str" cm="1">
        <f t="array" ref="C651">_xlfn.XLOOKUP(OrderDetails[[#This Row],[productID]],Products[[#All],[productID]],Products[[#All],[productName]],,0)</f>
        <v>Louisiana Hot Spiced Okra</v>
      </c>
      <c r="D651" s="2">
        <v>13.6</v>
      </c>
      <c r="E651">
        <v>10</v>
      </c>
      <c r="F651" s="3">
        <v>0.1</v>
      </c>
      <c r="G651" s="2">
        <f t="shared" si="10"/>
        <v>122.4</v>
      </c>
      <c r="H651" t="str">
        <f>_xlfn.XLOOKUP(OrderDetails[[#This Row],[productID]],Products[productID],Products[Category Name],,0)</f>
        <v>Condiments</v>
      </c>
    </row>
    <row r="652" spans="1:8" x14ac:dyDescent="0.25">
      <c r="A652">
        <v>10493</v>
      </c>
      <c r="B652">
        <v>69</v>
      </c>
      <c r="C652" t="str" cm="1">
        <f t="array" ref="C652">_xlfn.XLOOKUP(OrderDetails[[#This Row],[productID]],Products[[#All],[productID]],Products[[#All],[productName]],,0)</f>
        <v>Gudbrandsdalsost</v>
      </c>
      <c r="D652" s="2">
        <v>28.8</v>
      </c>
      <c r="E652">
        <v>10</v>
      </c>
      <c r="F652" s="3">
        <v>0.1</v>
      </c>
      <c r="G652" s="2">
        <f t="shared" si="10"/>
        <v>259.2</v>
      </c>
      <c r="H652" t="str">
        <f>_xlfn.XLOOKUP(OrderDetails[[#This Row],[productID]],Products[productID],Products[Category Name],,0)</f>
        <v>Dairy Products</v>
      </c>
    </row>
    <row r="653" spans="1:8" x14ac:dyDescent="0.25">
      <c r="A653">
        <v>10494</v>
      </c>
      <c r="B653">
        <v>56</v>
      </c>
      <c r="C653" t="str" cm="1">
        <f t="array" ref="C653">_xlfn.XLOOKUP(OrderDetails[[#This Row],[productID]],Products[[#All],[productID]],Products[[#All],[productName]],,0)</f>
        <v>Gnocchi di nonna Alice</v>
      </c>
      <c r="D653" s="2">
        <v>30.4</v>
      </c>
      <c r="E653">
        <v>30</v>
      </c>
      <c r="F653" s="3">
        <v>0</v>
      </c>
      <c r="G653" s="2">
        <f t="shared" si="10"/>
        <v>912</v>
      </c>
      <c r="H653" t="str">
        <f>_xlfn.XLOOKUP(OrderDetails[[#This Row],[productID]],Products[productID],Products[Category Name],,0)</f>
        <v>Grains &amp; Cereals</v>
      </c>
    </row>
    <row r="654" spans="1:8" x14ac:dyDescent="0.25">
      <c r="A654">
        <v>10495</v>
      </c>
      <c r="B654">
        <v>23</v>
      </c>
      <c r="C654" t="str" cm="1">
        <f t="array" ref="C654">_xlfn.XLOOKUP(OrderDetails[[#This Row],[productID]],Products[[#All],[productID]],Products[[#All],[productName]],,0)</f>
        <v>Tunnbröd</v>
      </c>
      <c r="D654" s="2">
        <v>7.2</v>
      </c>
      <c r="E654">
        <v>10</v>
      </c>
      <c r="F654" s="3">
        <v>0</v>
      </c>
      <c r="G654" s="2">
        <f t="shared" si="10"/>
        <v>72</v>
      </c>
      <c r="H654" t="str">
        <f>_xlfn.XLOOKUP(OrderDetails[[#This Row],[productID]],Products[productID],Products[Category Name],,0)</f>
        <v>Grains &amp; Cereals</v>
      </c>
    </row>
    <row r="655" spans="1:8" x14ac:dyDescent="0.25">
      <c r="A655">
        <v>10495</v>
      </c>
      <c r="B655">
        <v>41</v>
      </c>
      <c r="C655" t="str" cm="1">
        <f t="array" ref="C655">_xlfn.XLOOKUP(OrderDetails[[#This Row],[productID]],Products[[#All],[productID]],Products[[#All],[productName]],,0)</f>
        <v>Jack's New England Clam Chowder</v>
      </c>
      <c r="D655" s="2">
        <v>7.7</v>
      </c>
      <c r="E655">
        <v>20</v>
      </c>
      <c r="F655" s="3">
        <v>0</v>
      </c>
      <c r="G655" s="2">
        <f t="shared" si="10"/>
        <v>154</v>
      </c>
      <c r="H655" t="str">
        <f>_xlfn.XLOOKUP(OrderDetails[[#This Row],[productID]],Products[productID],Products[Category Name],,0)</f>
        <v>Seafood</v>
      </c>
    </row>
    <row r="656" spans="1:8" x14ac:dyDescent="0.25">
      <c r="A656">
        <v>10495</v>
      </c>
      <c r="B656">
        <v>77</v>
      </c>
      <c r="C656" t="str" cm="1">
        <f t="array" ref="C656">_xlfn.XLOOKUP(OrderDetails[[#This Row],[productID]],Products[[#All],[productID]],Products[[#All],[productName]],,0)</f>
        <v>Original Frankfurter Grüne Soße</v>
      </c>
      <c r="D656" s="2">
        <v>10.4</v>
      </c>
      <c r="E656">
        <v>5</v>
      </c>
      <c r="F656" s="3">
        <v>0</v>
      </c>
      <c r="G656" s="2">
        <f t="shared" si="10"/>
        <v>52</v>
      </c>
      <c r="H656" t="str">
        <f>_xlfn.XLOOKUP(OrderDetails[[#This Row],[productID]],Products[productID],Products[Category Name],,0)</f>
        <v>Condiments</v>
      </c>
    </row>
    <row r="657" spans="1:8" x14ac:dyDescent="0.25">
      <c r="A657">
        <v>10496</v>
      </c>
      <c r="B657">
        <v>31</v>
      </c>
      <c r="C657" t="str" cm="1">
        <f t="array" ref="C657">_xlfn.XLOOKUP(OrderDetails[[#This Row],[productID]],Products[[#All],[productID]],Products[[#All],[productName]],,0)</f>
        <v>Gorgonzola Telino</v>
      </c>
      <c r="D657" s="2">
        <v>10</v>
      </c>
      <c r="E657">
        <v>20</v>
      </c>
      <c r="F657" s="3">
        <v>0.05</v>
      </c>
      <c r="G657" s="2">
        <f t="shared" si="10"/>
        <v>190</v>
      </c>
      <c r="H657" t="str">
        <f>_xlfn.XLOOKUP(OrderDetails[[#This Row],[productID]],Products[productID],Products[Category Name],,0)</f>
        <v>Dairy Products</v>
      </c>
    </row>
    <row r="658" spans="1:8" x14ac:dyDescent="0.25">
      <c r="A658">
        <v>10497</v>
      </c>
      <c r="B658">
        <v>56</v>
      </c>
      <c r="C658" t="str" cm="1">
        <f t="array" ref="C658">_xlfn.XLOOKUP(OrderDetails[[#This Row],[productID]],Products[[#All],[productID]],Products[[#All],[productName]],,0)</f>
        <v>Gnocchi di nonna Alice</v>
      </c>
      <c r="D658" s="2">
        <v>30.4</v>
      </c>
      <c r="E658">
        <v>14</v>
      </c>
      <c r="F658" s="3">
        <v>0</v>
      </c>
      <c r="G658" s="2">
        <f t="shared" si="10"/>
        <v>425.59999999999997</v>
      </c>
      <c r="H658" t="str">
        <f>_xlfn.XLOOKUP(OrderDetails[[#This Row],[productID]],Products[productID],Products[Category Name],,0)</f>
        <v>Grains &amp; Cereals</v>
      </c>
    </row>
    <row r="659" spans="1:8" x14ac:dyDescent="0.25">
      <c r="A659">
        <v>10497</v>
      </c>
      <c r="B659">
        <v>72</v>
      </c>
      <c r="C659" t="str" cm="1">
        <f t="array" ref="C659">_xlfn.XLOOKUP(OrderDetails[[#This Row],[productID]],Products[[#All],[productID]],Products[[#All],[productName]],,0)</f>
        <v>Mozzarella di Giovanni</v>
      </c>
      <c r="D659" s="2">
        <v>27.8</v>
      </c>
      <c r="E659">
        <v>25</v>
      </c>
      <c r="F659" s="3">
        <v>0</v>
      </c>
      <c r="G659" s="2">
        <f t="shared" si="10"/>
        <v>695</v>
      </c>
      <c r="H659" t="str">
        <f>_xlfn.XLOOKUP(OrderDetails[[#This Row],[productID]],Products[productID],Products[Category Name],,0)</f>
        <v>Dairy Products</v>
      </c>
    </row>
    <row r="660" spans="1:8" x14ac:dyDescent="0.25">
      <c r="A660">
        <v>10497</v>
      </c>
      <c r="B660">
        <v>77</v>
      </c>
      <c r="C660" t="str" cm="1">
        <f t="array" ref="C660">_xlfn.XLOOKUP(OrderDetails[[#This Row],[productID]],Products[[#All],[productID]],Products[[#All],[productName]],,0)</f>
        <v>Original Frankfurter Grüne Soße</v>
      </c>
      <c r="D660" s="2">
        <v>10.4</v>
      </c>
      <c r="E660">
        <v>25</v>
      </c>
      <c r="F660" s="3">
        <v>0</v>
      </c>
      <c r="G660" s="2">
        <f t="shared" si="10"/>
        <v>260</v>
      </c>
      <c r="H660" t="str">
        <f>_xlfn.XLOOKUP(OrderDetails[[#This Row],[productID]],Products[productID],Products[Category Name],,0)</f>
        <v>Condiments</v>
      </c>
    </row>
    <row r="661" spans="1:8" x14ac:dyDescent="0.25">
      <c r="A661">
        <v>10498</v>
      </c>
      <c r="B661">
        <v>24</v>
      </c>
      <c r="C661" t="str" cm="1">
        <f t="array" ref="C661">_xlfn.XLOOKUP(OrderDetails[[#This Row],[productID]],Products[[#All],[productID]],Products[[#All],[productName]],,0)</f>
        <v>Guarana Fantastica</v>
      </c>
      <c r="D661" s="2">
        <v>4.5</v>
      </c>
      <c r="E661">
        <v>14</v>
      </c>
      <c r="F661" s="3">
        <v>0</v>
      </c>
      <c r="G661" s="2">
        <f t="shared" si="10"/>
        <v>63</v>
      </c>
      <c r="H661" t="str">
        <f>_xlfn.XLOOKUP(OrderDetails[[#This Row],[productID]],Products[productID],Products[Category Name],,0)</f>
        <v>Beverages</v>
      </c>
    </row>
    <row r="662" spans="1:8" x14ac:dyDescent="0.25">
      <c r="A662">
        <v>10498</v>
      </c>
      <c r="B662">
        <v>40</v>
      </c>
      <c r="C662" t="str" cm="1">
        <f t="array" ref="C662">_xlfn.XLOOKUP(OrderDetails[[#This Row],[productID]],Products[[#All],[productID]],Products[[#All],[productName]],,0)</f>
        <v>Boston Crab Meat</v>
      </c>
      <c r="D662" s="2">
        <v>18.399999999999999</v>
      </c>
      <c r="E662">
        <v>5</v>
      </c>
      <c r="F662" s="3">
        <v>0</v>
      </c>
      <c r="G662" s="2">
        <f t="shared" si="10"/>
        <v>92</v>
      </c>
      <c r="H662" t="str">
        <f>_xlfn.XLOOKUP(OrderDetails[[#This Row],[productID]],Products[productID],Products[Category Name],,0)</f>
        <v>Seafood</v>
      </c>
    </row>
    <row r="663" spans="1:8" x14ac:dyDescent="0.25">
      <c r="A663">
        <v>10498</v>
      </c>
      <c r="B663">
        <v>42</v>
      </c>
      <c r="C663" t="str" cm="1">
        <f t="array" ref="C663">_xlfn.XLOOKUP(OrderDetails[[#This Row],[productID]],Products[[#All],[productID]],Products[[#All],[productName]],,0)</f>
        <v>Singaporean Hokkien Fried Mee</v>
      </c>
      <c r="D663" s="2">
        <v>14</v>
      </c>
      <c r="E663">
        <v>30</v>
      </c>
      <c r="F663" s="3">
        <v>0</v>
      </c>
      <c r="G663" s="2">
        <f t="shared" si="10"/>
        <v>420</v>
      </c>
      <c r="H663" t="str">
        <f>_xlfn.XLOOKUP(OrderDetails[[#This Row],[productID]],Products[productID],Products[Category Name],,0)</f>
        <v>Grains &amp; Cereals</v>
      </c>
    </row>
    <row r="664" spans="1:8" x14ac:dyDescent="0.25">
      <c r="A664">
        <v>10499</v>
      </c>
      <c r="B664">
        <v>28</v>
      </c>
      <c r="C664" t="str" cm="1">
        <f t="array" ref="C664">_xlfn.XLOOKUP(OrderDetails[[#This Row],[productID]],Products[[#All],[productID]],Products[[#All],[productName]],,0)</f>
        <v>Rössle Sauerkraut</v>
      </c>
      <c r="D664" s="2">
        <v>45.6</v>
      </c>
      <c r="E664">
        <v>20</v>
      </c>
      <c r="F664" s="3">
        <v>0</v>
      </c>
      <c r="G664" s="2">
        <f t="shared" si="10"/>
        <v>912</v>
      </c>
      <c r="H664" t="str">
        <f>_xlfn.XLOOKUP(OrderDetails[[#This Row],[productID]],Products[productID],Products[Category Name],,0)</f>
        <v>Produce</v>
      </c>
    </row>
    <row r="665" spans="1:8" x14ac:dyDescent="0.25">
      <c r="A665">
        <v>10499</v>
      </c>
      <c r="B665">
        <v>49</v>
      </c>
      <c r="C665" t="str" cm="1">
        <f t="array" ref="C665">_xlfn.XLOOKUP(OrderDetails[[#This Row],[productID]],Products[[#All],[productID]],Products[[#All],[productName]],,0)</f>
        <v>Maxilaku</v>
      </c>
      <c r="D665" s="2">
        <v>20</v>
      </c>
      <c r="E665">
        <v>25</v>
      </c>
      <c r="F665" s="3">
        <v>0</v>
      </c>
      <c r="G665" s="2">
        <f t="shared" si="10"/>
        <v>500</v>
      </c>
      <c r="H665" t="str">
        <f>_xlfn.XLOOKUP(OrderDetails[[#This Row],[productID]],Products[productID],Products[Category Name],,0)</f>
        <v>Confections</v>
      </c>
    </row>
    <row r="666" spans="1:8" x14ac:dyDescent="0.25">
      <c r="A666">
        <v>10500</v>
      </c>
      <c r="B666">
        <v>15</v>
      </c>
      <c r="C666" t="str" cm="1">
        <f t="array" ref="C666">_xlfn.XLOOKUP(OrderDetails[[#This Row],[productID]],Products[[#All],[productID]],Products[[#All],[productName]],,0)</f>
        <v>Genen Shouyu</v>
      </c>
      <c r="D666" s="2">
        <v>15.5</v>
      </c>
      <c r="E666">
        <v>12</v>
      </c>
      <c r="F666" s="3">
        <v>0.05</v>
      </c>
      <c r="G666" s="2">
        <f t="shared" si="10"/>
        <v>176.7</v>
      </c>
      <c r="H666" t="str">
        <f>_xlfn.XLOOKUP(OrderDetails[[#This Row],[productID]],Products[productID],Products[Category Name],,0)</f>
        <v>Condiments</v>
      </c>
    </row>
    <row r="667" spans="1:8" x14ac:dyDescent="0.25">
      <c r="A667">
        <v>10500</v>
      </c>
      <c r="B667">
        <v>28</v>
      </c>
      <c r="C667" t="str" cm="1">
        <f t="array" ref="C667">_xlfn.XLOOKUP(OrderDetails[[#This Row],[productID]],Products[[#All],[productID]],Products[[#All],[productName]],,0)</f>
        <v>Rössle Sauerkraut</v>
      </c>
      <c r="D667" s="2">
        <v>45.6</v>
      </c>
      <c r="E667">
        <v>8</v>
      </c>
      <c r="F667" s="3">
        <v>0.05</v>
      </c>
      <c r="G667" s="2">
        <f t="shared" si="10"/>
        <v>346.56</v>
      </c>
      <c r="H667" t="str">
        <f>_xlfn.XLOOKUP(OrderDetails[[#This Row],[productID]],Products[productID],Products[Category Name],,0)</f>
        <v>Produce</v>
      </c>
    </row>
    <row r="668" spans="1:8" x14ac:dyDescent="0.25">
      <c r="A668">
        <v>10501</v>
      </c>
      <c r="B668">
        <v>54</v>
      </c>
      <c r="C668" t="str" cm="1">
        <f t="array" ref="C668">_xlfn.XLOOKUP(OrderDetails[[#This Row],[productID]],Products[[#All],[productID]],Products[[#All],[productName]],,0)</f>
        <v>Tourtière</v>
      </c>
      <c r="D668" s="2">
        <v>7.45</v>
      </c>
      <c r="E668">
        <v>20</v>
      </c>
      <c r="F668" s="3">
        <v>0</v>
      </c>
      <c r="G668" s="2">
        <f t="shared" si="10"/>
        <v>149</v>
      </c>
      <c r="H668" t="str">
        <f>_xlfn.XLOOKUP(OrderDetails[[#This Row],[productID]],Products[productID],Products[Category Name],,0)</f>
        <v>Meat &amp; Poultry</v>
      </c>
    </row>
    <row r="669" spans="1:8" x14ac:dyDescent="0.25">
      <c r="A669">
        <v>10502</v>
      </c>
      <c r="B669">
        <v>45</v>
      </c>
      <c r="C669" t="str" cm="1">
        <f t="array" ref="C669">_xlfn.XLOOKUP(OrderDetails[[#This Row],[productID]],Products[[#All],[productID]],Products[[#All],[productName]],,0)</f>
        <v>Rogede sild</v>
      </c>
      <c r="D669" s="2">
        <v>9.5</v>
      </c>
      <c r="E669">
        <v>21</v>
      </c>
      <c r="F669" s="3">
        <v>0</v>
      </c>
      <c r="G669" s="2">
        <f t="shared" si="10"/>
        <v>199.5</v>
      </c>
      <c r="H669" t="str">
        <f>_xlfn.XLOOKUP(OrderDetails[[#This Row],[productID]],Products[productID],Products[Category Name],,0)</f>
        <v>Seafood</v>
      </c>
    </row>
    <row r="670" spans="1:8" x14ac:dyDescent="0.25">
      <c r="A670">
        <v>10502</v>
      </c>
      <c r="B670">
        <v>53</v>
      </c>
      <c r="C670" t="str" cm="1">
        <f t="array" ref="C670">_xlfn.XLOOKUP(OrderDetails[[#This Row],[productID]],Products[[#All],[productID]],Products[[#All],[productName]],,0)</f>
        <v>Perth Pasties</v>
      </c>
      <c r="D670" s="2">
        <v>32.799999999999997</v>
      </c>
      <c r="E670">
        <v>6</v>
      </c>
      <c r="F670" s="3">
        <v>0</v>
      </c>
      <c r="G670" s="2">
        <f t="shared" si="10"/>
        <v>196.79999999999998</v>
      </c>
      <c r="H670" t="str">
        <f>_xlfn.XLOOKUP(OrderDetails[[#This Row],[productID]],Products[productID],Products[Category Name],,0)</f>
        <v>Meat &amp; Poultry</v>
      </c>
    </row>
    <row r="671" spans="1:8" x14ac:dyDescent="0.25">
      <c r="A671">
        <v>10502</v>
      </c>
      <c r="B671">
        <v>67</v>
      </c>
      <c r="C671" t="str" cm="1">
        <f t="array" ref="C671">_xlfn.XLOOKUP(OrderDetails[[#This Row],[productID]],Products[[#All],[productID]],Products[[#All],[productName]],,0)</f>
        <v>Laughing Lumberjack Lager</v>
      </c>
      <c r="D671" s="2">
        <v>14</v>
      </c>
      <c r="E671">
        <v>30</v>
      </c>
      <c r="F671" s="3">
        <v>0</v>
      </c>
      <c r="G671" s="2">
        <f t="shared" si="10"/>
        <v>420</v>
      </c>
      <c r="H671" t="str">
        <f>_xlfn.XLOOKUP(OrderDetails[[#This Row],[productID]],Products[productID],Products[Category Name],,0)</f>
        <v>Beverages</v>
      </c>
    </row>
    <row r="672" spans="1:8" x14ac:dyDescent="0.25">
      <c r="A672">
        <v>10503</v>
      </c>
      <c r="B672">
        <v>14</v>
      </c>
      <c r="C672" t="str" cm="1">
        <f t="array" ref="C672">_xlfn.XLOOKUP(OrderDetails[[#This Row],[productID]],Products[[#All],[productID]],Products[[#All],[productName]],,0)</f>
        <v>Tofu</v>
      </c>
      <c r="D672" s="2">
        <v>23.25</v>
      </c>
      <c r="E672">
        <v>70</v>
      </c>
      <c r="F672" s="3">
        <v>0</v>
      </c>
      <c r="G672" s="2">
        <f t="shared" si="10"/>
        <v>1627.5</v>
      </c>
      <c r="H672" t="str">
        <f>_xlfn.XLOOKUP(OrderDetails[[#This Row],[productID]],Products[productID],Products[Category Name],,0)</f>
        <v>Produce</v>
      </c>
    </row>
    <row r="673" spans="1:8" x14ac:dyDescent="0.25">
      <c r="A673">
        <v>10503</v>
      </c>
      <c r="B673">
        <v>65</v>
      </c>
      <c r="C673" t="str" cm="1">
        <f t="array" ref="C673">_xlfn.XLOOKUP(OrderDetails[[#This Row],[productID]],Products[[#All],[productID]],Products[[#All],[productName]],,0)</f>
        <v>Louisiana Fiery Hot Pepper Sauce</v>
      </c>
      <c r="D673" s="2">
        <v>21.05</v>
      </c>
      <c r="E673">
        <v>20</v>
      </c>
      <c r="F673" s="3">
        <v>0</v>
      </c>
      <c r="G673" s="2">
        <f t="shared" si="10"/>
        <v>421</v>
      </c>
      <c r="H673" t="str">
        <f>_xlfn.XLOOKUP(OrderDetails[[#This Row],[productID]],Products[productID],Products[Category Name],,0)</f>
        <v>Condiments</v>
      </c>
    </row>
    <row r="674" spans="1:8" x14ac:dyDescent="0.25">
      <c r="A674">
        <v>10504</v>
      </c>
      <c r="B674">
        <v>2</v>
      </c>
      <c r="C674" t="str" cm="1">
        <f t="array" ref="C674">_xlfn.XLOOKUP(OrderDetails[[#This Row],[productID]],Products[[#All],[productID]],Products[[#All],[productName]],,0)</f>
        <v>Chang</v>
      </c>
      <c r="D674" s="2">
        <v>19</v>
      </c>
      <c r="E674">
        <v>12</v>
      </c>
      <c r="F674" s="3">
        <v>0</v>
      </c>
      <c r="G674" s="2">
        <f t="shared" si="10"/>
        <v>228</v>
      </c>
      <c r="H674" t="str">
        <f>_xlfn.XLOOKUP(OrderDetails[[#This Row],[productID]],Products[productID],Products[Category Name],,0)</f>
        <v>Beverages</v>
      </c>
    </row>
    <row r="675" spans="1:8" x14ac:dyDescent="0.25">
      <c r="A675">
        <v>10504</v>
      </c>
      <c r="B675">
        <v>21</v>
      </c>
      <c r="C675" t="str" cm="1">
        <f t="array" ref="C675">_xlfn.XLOOKUP(OrderDetails[[#This Row],[productID]],Products[[#All],[productID]],Products[[#All],[productName]],,0)</f>
        <v>Sir Rodney's Scones</v>
      </c>
      <c r="D675" s="2">
        <v>10</v>
      </c>
      <c r="E675">
        <v>12</v>
      </c>
      <c r="F675" s="3">
        <v>0</v>
      </c>
      <c r="G675" s="2">
        <f t="shared" si="10"/>
        <v>120</v>
      </c>
      <c r="H675" t="str">
        <f>_xlfn.XLOOKUP(OrderDetails[[#This Row],[productID]],Products[productID],Products[Category Name],,0)</f>
        <v>Confections</v>
      </c>
    </row>
    <row r="676" spans="1:8" x14ac:dyDescent="0.25">
      <c r="A676">
        <v>10504</v>
      </c>
      <c r="B676">
        <v>53</v>
      </c>
      <c r="C676" t="str" cm="1">
        <f t="array" ref="C676">_xlfn.XLOOKUP(OrderDetails[[#This Row],[productID]],Products[[#All],[productID]],Products[[#All],[productName]],,0)</f>
        <v>Perth Pasties</v>
      </c>
      <c r="D676" s="2">
        <v>32.799999999999997</v>
      </c>
      <c r="E676">
        <v>10</v>
      </c>
      <c r="F676" s="3">
        <v>0</v>
      </c>
      <c r="G676" s="2">
        <f t="shared" si="10"/>
        <v>328</v>
      </c>
      <c r="H676" t="str">
        <f>_xlfn.XLOOKUP(OrderDetails[[#This Row],[productID]],Products[productID],Products[Category Name],,0)</f>
        <v>Meat &amp; Poultry</v>
      </c>
    </row>
    <row r="677" spans="1:8" x14ac:dyDescent="0.25">
      <c r="A677">
        <v>10504</v>
      </c>
      <c r="B677">
        <v>61</v>
      </c>
      <c r="C677" t="str" cm="1">
        <f t="array" ref="C677">_xlfn.XLOOKUP(OrderDetails[[#This Row],[productID]],Products[[#All],[productID]],Products[[#All],[productName]],,0)</f>
        <v>Sirop d'érable</v>
      </c>
      <c r="D677" s="2">
        <v>28.5</v>
      </c>
      <c r="E677">
        <v>25</v>
      </c>
      <c r="F677" s="3">
        <v>0</v>
      </c>
      <c r="G677" s="2">
        <f t="shared" si="10"/>
        <v>712.5</v>
      </c>
      <c r="H677" t="str">
        <f>_xlfn.XLOOKUP(OrderDetails[[#This Row],[productID]],Products[productID],Products[Category Name],,0)</f>
        <v>Condiments</v>
      </c>
    </row>
    <row r="678" spans="1:8" x14ac:dyDescent="0.25">
      <c r="A678">
        <v>10505</v>
      </c>
      <c r="B678">
        <v>62</v>
      </c>
      <c r="C678" t="str" cm="1">
        <f t="array" ref="C678">_xlfn.XLOOKUP(OrderDetails[[#This Row],[productID]],Products[[#All],[productID]],Products[[#All],[productName]],,0)</f>
        <v>Tarte au sucre</v>
      </c>
      <c r="D678" s="2">
        <v>49.3</v>
      </c>
      <c r="E678">
        <v>3</v>
      </c>
      <c r="F678" s="3">
        <v>0</v>
      </c>
      <c r="G678" s="2">
        <f t="shared" si="10"/>
        <v>147.89999999999998</v>
      </c>
      <c r="H678" t="str">
        <f>_xlfn.XLOOKUP(OrderDetails[[#This Row],[productID]],Products[productID],Products[Category Name],,0)</f>
        <v>Confections</v>
      </c>
    </row>
    <row r="679" spans="1:8" x14ac:dyDescent="0.25">
      <c r="A679">
        <v>10506</v>
      </c>
      <c r="B679">
        <v>25</v>
      </c>
      <c r="C679" t="str" cm="1">
        <f t="array" ref="C679">_xlfn.XLOOKUP(OrderDetails[[#This Row],[productID]],Products[[#All],[productID]],Products[[#All],[productName]],,0)</f>
        <v>NuNuCa Nuß-Nougat-Creme</v>
      </c>
      <c r="D679" s="2">
        <v>14</v>
      </c>
      <c r="E679">
        <v>18</v>
      </c>
      <c r="F679" s="3">
        <v>0.1</v>
      </c>
      <c r="G679" s="2">
        <f t="shared" si="10"/>
        <v>226.8</v>
      </c>
      <c r="H679" t="str">
        <f>_xlfn.XLOOKUP(OrderDetails[[#This Row],[productID]],Products[productID],Products[Category Name],,0)</f>
        <v>Confections</v>
      </c>
    </row>
    <row r="680" spans="1:8" x14ac:dyDescent="0.25">
      <c r="A680">
        <v>10506</v>
      </c>
      <c r="B680">
        <v>70</v>
      </c>
      <c r="C680" t="str" cm="1">
        <f t="array" ref="C680">_xlfn.XLOOKUP(OrderDetails[[#This Row],[productID]],Products[[#All],[productID]],Products[[#All],[productName]],,0)</f>
        <v>Outback Lager</v>
      </c>
      <c r="D680" s="2">
        <v>15</v>
      </c>
      <c r="E680">
        <v>14</v>
      </c>
      <c r="F680" s="3">
        <v>0.1</v>
      </c>
      <c r="G680" s="2">
        <f t="shared" si="10"/>
        <v>189</v>
      </c>
      <c r="H680" t="str">
        <f>_xlfn.XLOOKUP(OrderDetails[[#This Row],[productID]],Products[productID],Products[Category Name],,0)</f>
        <v>Beverages</v>
      </c>
    </row>
    <row r="681" spans="1:8" x14ac:dyDescent="0.25">
      <c r="A681">
        <v>10507</v>
      </c>
      <c r="B681">
        <v>43</v>
      </c>
      <c r="C681" t="str" cm="1">
        <f t="array" ref="C681">_xlfn.XLOOKUP(OrderDetails[[#This Row],[productID]],Products[[#All],[productID]],Products[[#All],[productName]],,0)</f>
        <v>Ipoh Coffee</v>
      </c>
      <c r="D681" s="2">
        <v>46</v>
      </c>
      <c r="E681">
        <v>15</v>
      </c>
      <c r="F681" s="3">
        <v>0.15</v>
      </c>
      <c r="G681" s="2">
        <f t="shared" si="10"/>
        <v>586.5</v>
      </c>
      <c r="H681" t="str">
        <f>_xlfn.XLOOKUP(OrderDetails[[#This Row],[productID]],Products[productID],Products[Category Name],,0)</f>
        <v>Beverages</v>
      </c>
    </row>
    <row r="682" spans="1:8" x14ac:dyDescent="0.25">
      <c r="A682">
        <v>10507</v>
      </c>
      <c r="B682">
        <v>48</v>
      </c>
      <c r="C682" t="str" cm="1">
        <f t="array" ref="C682">_xlfn.XLOOKUP(OrderDetails[[#This Row],[productID]],Products[[#All],[productID]],Products[[#All],[productName]],,0)</f>
        <v>Chocolade</v>
      </c>
      <c r="D682" s="2">
        <v>12.75</v>
      </c>
      <c r="E682">
        <v>15</v>
      </c>
      <c r="F682" s="3">
        <v>0.15</v>
      </c>
      <c r="G682" s="2">
        <f t="shared" si="10"/>
        <v>162.5625</v>
      </c>
      <c r="H682" t="str">
        <f>_xlfn.XLOOKUP(OrderDetails[[#This Row],[productID]],Products[productID],Products[Category Name],,0)</f>
        <v>Confections</v>
      </c>
    </row>
    <row r="683" spans="1:8" x14ac:dyDescent="0.25">
      <c r="A683">
        <v>10508</v>
      </c>
      <c r="B683">
        <v>13</v>
      </c>
      <c r="C683" t="str" cm="1">
        <f t="array" ref="C683">_xlfn.XLOOKUP(OrderDetails[[#This Row],[productID]],Products[[#All],[productID]],Products[[#All],[productName]],,0)</f>
        <v>Konbu</v>
      </c>
      <c r="D683" s="2">
        <v>6</v>
      </c>
      <c r="E683">
        <v>10</v>
      </c>
      <c r="F683" s="3">
        <v>0</v>
      </c>
      <c r="G683" s="2">
        <f t="shared" si="10"/>
        <v>60</v>
      </c>
      <c r="H683" t="str">
        <f>_xlfn.XLOOKUP(OrderDetails[[#This Row],[productID]],Products[productID],Products[Category Name],,0)</f>
        <v>Seafood</v>
      </c>
    </row>
    <row r="684" spans="1:8" x14ac:dyDescent="0.25">
      <c r="A684">
        <v>10508</v>
      </c>
      <c r="B684">
        <v>39</v>
      </c>
      <c r="C684" t="str" cm="1">
        <f t="array" ref="C684">_xlfn.XLOOKUP(OrderDetails[[#This Row],[productID]],Products[[#All],[productID]],Products[[#All],[productName]],,0)</f>
        <v>Chartreuse verte</v>
      </c>
      <c r="D684" s="2">
        <v>18</v>
      </c>
      <c r="E684">
        <v>10</v>
      </c>
      <c r="F684" s="3">
        <v>0</v>
      </c>
      <c r="G684" s="2">
        <f t="shared" si="10"/>
        <v>180</v>
      </c>
      <c r="H684" t="str">
        <f>_xlfn.XLOOKUP(OrderDetails[[#This Row],[productID]],Products[productID],Products[Category Name],,0)</f>
        <v>Beverages</v>
      </c>
    </row>
    <row r="685" spans="1:8" x14ac:dyDescent="0.25">
      <c r="A685">
        <v>10509</v>
      </c>
      <c r="B685">
        <v>28</v>
      </c>
      <c r="C685" t="str" cm="1">
        <f t="array" ref="C685">_xlfn.XLOOKUP(OrderDetails[[#This Row],[productID]],Products[[#All],[productID]],Products[[#All],[productName]],,0)</f>
        <v>Rössle Sauerkraut</v>
      </c>
      <c r="D685" s="2">
        <v>45.6</v>
      </c>
      <c r="E685">
        <v>3</v>
      </c>
      <c r="F685" s="3">
        <v>0</v>
      </c>
      <c r="G685" s="2">
        <f t="shared" si="10"/>
        <v>136.80000000000001</v>
      </c>
      <c r="H685" t="str">
        <f>_xlfn.XLOOKUP(OrderDetails[[#This Row],[productID]],Products[productID],Products[Category Name],,0)</f>
        <v>Produce</v>
      </c>
    </row>
    <row r="686" spans="1:8" x14ac:dyDescent="0.25">
      <c r="A686">
        <v>10510</v>
      </c>
      <c r="B686">
        <v>29</v>
      </c>
      <c r="C686" t="str" cm="1">
        <f t="array" ref="C686">_xlfn.XLOOKUP(OrderDetails[[#This Row],[productID]],Products[[#All],[productID]],Products[[#All],[productName]],,0)</f>
        <v>Thüringer Rostbratwurst</v>
      </c>
      <c r="D686" s="2">
        <v>123.79</v>
      </c>
      <c r="E686">
        <v>36</v>
      </c>
      <c r="F686" s="3">
        <v>0</v>
      </c>
      <c r="G686" s="2">
        <f t="shared" si="10"/>
        <v>4456.4400000000005</v>
      </c>
      <c r="H686" t="str">
        <f>_xlfn.XLOOKUP(OrderDetails[[#This Row],[productID]],Products[productID],Products[Category Name],,0)</f>
        <v>Meat &amp; Poultry</v>
      </c>
    </row>
    <row r="687" spans="1:8" x14ac:dyDescent="0.25">
      <c r="A687">
        <v>10510</v>
      </c>
      <c r="B687">
        <v>75</v>
      </c>
      <c r="C687" t="str" cm="1">
        <f t="array" ref="C687">_xlfn.XLOOKUP(OrderDetails[[#This Row],[productID]],Products[[#All],[productID]],Products[[#All],[productName]],,0)</f>
        <v>Rhönbräu Klosterbier</v>
      </c>
      <c r="D687" s="2">
        <v>7.75</v>
      </c>
      <c r="E687">
        <v>36</v>
      </c>
      <c r="F687" s="3">
        <v>0.1</v>
      </c>
      <c r="G687" s="2">
        <f t="shared" si="10"/>
        <v>251.1</v>
      </c>
      <c r="H687" t="str">
        <f>_xlfn.XLOOKUP(OrderDetails[[#This Row],[productID]],Products[productID],Products[Category Name],,0)</f>
        <v>Beverages</v>
      </c>
    </row>
    <row r="688" spans="1:8" x14ac:dyDescent="0.25">
      <c r="A688">
        <v>10511</v>
      </c>
      <c r="B688">
        <v>4</v>
      </c>
      <c r="C688" t="str" cm="1">
        <f t="array" ref="C688">_xlfn.XLOOKUP(OrderDetails[[#This Row],[productID]],Products[[#All],[productID]],Products[[#All],[productName]],,0)</f>
        <v>Chef Anton's Cajun Seasoning</v>
      </c>
      <c r="D688" s="2">
        <v>22</v>
      </c>
      <c r="E688">
        <v>50</v>
      </c>
      <c r="F688" s="3">
        <v>0.15</v>
      </c>
      <c r="G688" s="2">
        <f t="shared" si="10"/>
        <v>935</v>
      </c>
      <c r="H688" t="str">
        <f>_xlfn.XLOOKUP(OrderDetails[[#This Row],[productID]],Products[productID],Products[Category Name],,0)</f>
        <v>Condiments</v>
      </c>
    </row>
    <row r="689" spans="1:8" x14ac:dyDescent="0.25">
      <c r="A689">
        <v>10511</v>
      </c>
      <c r="B689">
        <v>7</v>
      </c>
      <c r="C689" t="str" cm="1">
        <f t="array" ref="C689">_xlfn.XLOOKUP(OrderDetails[[#This Row],[productID]],Products[[#All],[productID]],Products[[#All],[productName]],,0)</f>
        <v>Uncle Bob's Organic Dried Pears</v>
      </c>
      <c r="D689" s="2">
        <v>30</v>
      </c>
      <c r="E689">
        <v>50</v>
      </c>
      <c r="F689" s="3">
        <v>0.15</v>
      </c>
      <c r="G689" s="2">
        <f t="shared" si="10"/>
        <v>1275</v>
      </c>
      <c r="H689" t="str">
        <f>_xlfn.XLOOKUP(OrderDetails[[#This Row],[productID]],Products[productID],Products[Category Name],,0)</f>
        <v>Produce</v>
      </c>
    </row>
    <row r="690" spans="1:8" x14ac:dyDescent="0.25">
      <c r="A690">
        <v>10511</v>
      </c>
      <c r="B690">
        <v>8</v>
      </c>
      <c r="C690" t="str" cm="1">
        <f t="array" ref="C690">_xlfn.XLOOKUP(OrderDetails[[#This Row],[productID]],Products[[#All],[productID]],Products[[#All],[productName]],,0)</f>
        <v>Northwoods Cranberry Sauce</v>
      </c>
      <c r="D690" s="2">
        <v>40</v>
      </c>
      <c r="E690">
        <v>10</v>
      </c>
      <c r="F690" s="3">
        <v>0.15</v>
      </c>
      <c r="G690" s="2">
        <f t="shared" si="10"/>
        <v>340</v>
      </c>
      <c r="H690" t="str">
        <f>_xlfn.XLOOKUP(OrderDetails[[#This Row],[productID]],Products[productID],Products[Category Name],,0)</f>
        <v>Condiments</v>
      </c>
    </row>
    <row r="691" spans="1:8" x14ac:dyDescent="0.25">
      <c r="A691">
        <v>10512</v>
      </c>
      <c r="B691">
        <v>24</v>
      </c>
      <c r="C691" t="str" cm="1">
        <f t="array" ref="C691">_xlfn.XLOOKUP(OrderDetails[[#This Row],[productID]],Products[[#All],[productID]],Products[[#All],[productName]],,0)</f>
        <v>Guarana Fantastica</v>
      </c>
      <c r="D691" s="2">
        <v>4.5</v>
      </c>
      <c r="E691">
        <v>10</v>
      </c>
      <c r="F691" s="3">
        <v>0.15</v>
      </c>
      <c r="G691" s="2">
        <f t="shared" si="10"/>
        <v>38.25</v>
      </c>
      <c r="H691" t="str">
        <f>_xlfn.XLOOKUP(OrderDetails[[#This Row],[productID]],Products[productID],Products[Category Name],,0)</f>
        <v>Beverages</v>
      </c>
    </row>
    <row r="692" spans="1:8" x14ac:dyDescent="0.25">
      <c r="A692">
        <v>10512</v>
      </c>
      <c r="B692">
        <v>46</v>
      </c>
      <c r="C692" t="str" cm="1">
        <f t="array" ref="C692">_xlfn.XLOOKUP(OrderDetails[[#This Row],[productID]],Products[[#All],[productID]],Products[[#All],[productName]],,0)</f>
        <v>Spegesild</v>
      </c>
      <c r="D692" s="2">
        <v>12</v>
      </c>
      <c r="E692">
        <v>9</v>
      </c>
      <c r="F692" s="3">
        <v>0.15</v>
      </c>
      <c r="G692" s="2">
        <f t="shared" si="10"/>
        <v>91.8</v>
      </c>
      <c r="H692" t="str">
        <f>_xlfn.XLOOKUP(OrderDetails[[#This Row],[productID]],Products[productID],Products[Category Name],,0)</f>
        <v>Seafood</v>
      </c>
    </row>
    <row r="693" spans="1:8" x14ac:dyDescent="0.25">
      <c r="A693">
        <v>10512</v>
      </c>
      <c r="B693">
        <v>47</v>
      </c>
      <c r="C693" t="str" cm="1">
        <f t="array" ref="C693">_xlfn.XLOOKUP(OrderDetails[[#This Row],[productID]],Products[[#All],[productID]],Products[[#All],[productName]],,0)</f>
        <v>Zaanse koeken</v>
      </c>
      <c r="D693" s="2">
        <v>9.5</v>
      </c>
      <c r="E693">
        <v>6</v>
      </c>
      <c r="F693" s="3">
        <v>0.15</v>
      </c>
      <c r="G693" s="2">
        <f t="shared" si="10"/>
        <v>48.449999999999996</v>
      </c>
      <c r="H693" t="str">
        <f>_xlfn.XLOOKUP(OrderDetails[[#This Row],[productID]],Products[productID],Products[Category Name],,0)</f>
        <v>Confections</v>
      </c>
    </row>
    <row r="694" spans="1:8" x14ac:dyDescent="0.25">
      <c r="A694">
        <v>10512</v>
      </c>
      <c r="B694">
        <v>60</v>
      </c>
      <c r="C694" t="str" cm="1">
        <f t="array" ref="C694">_xlfn.XLOOKUP(OrderDetails[[#This Row],[productID]],Products[[#All],[productID]],Products[[#All],[productName]],,0)</f>
        <v>Camembert Pierrot</v>
      </c>
      <c r="D694" s="2">
        <v>34</v>
      </c>
      <c r="E694">
        <v>12</v>
      </c>
      <c r="F694" s="3">
        <v>0.15</v>
      </c>
      <c r="G694" s="2">
        <f t="shared" si="10"/>
        <v>346.8</v>
      </c>
      <c r="H694" t="str">
        <f>_xlfn.XLOOKUP(OrderDetails[[#This Row],[productID]],Products[productID],Products[Category Name],,0)</f>
        <v>Dairy Products</v>
      </c>
    </row>
    <row r="695" spans="1:8" x14ac:dyDescent="0.25">
      <c r="A695">
        <v>10513</v>
      </c>
      <c r="B695">
        <v>21</v>
      </c>
      <c r="C695" t="str" cm="1">
        <f t="array" ref="C695">_xlfn.XLOOKUP(OrderDetails[[#This Row],[productID]],Products[[#All],[productID]],Products[[#All],[productName]],,0)</f>
        <v>Sir Rodney's Scones</v>
      </c>
      <c r="D695" s="2">
        <v>10</v>
      </c>
      <c r="E695">
        <v>40</v>
      </c>
      <c r="F695" s="3">
        <v>0.2</v>
      </c>
      <c r="G695" s="2">
        <f t="shared" si="10"/>
        <v>320</v>
      </c>
      <c r="H695" t="str">
        <f>_xlfn.XLOOKUP(OrderDetails[[#This Row],[productID]],Products[productID],Products[Category Name],,0)</f>
        <v>Confections</v>
      </c>
    </row>
    <row r="696" spans="1:8" x14ac:dyDescent="0.25">
      <c r="A696">
        <v>10513</v>
      </c>
      <c r="B696">
        <v>32</v>
      </c>
      <c r="C696" t="str" cm="1">
        <f t="array" ref="C696">_xlfn.XLOOKUP(OrderDetails[[#This Row],[productID]],Products[[#All],[productID]],Products[[#All],[productName]],,0)</f>
        <v>Mascarpone Fabioli</v>
      </c>
      <c r="D696" s="2">
        <v>32</v>
      </c>
      <c r="E696">
        <v>50</v>
      </c>
      <c r="F696" s="3">
        <v>0.2</v>
      </c>
      <c r="G696" s="2">
        <f t="shared" si="10"/>
        <v>1280</v>
      </c>
      <c r="H696" t="str">
        <f>_xlfn.XLOOKUP(OrderDetails[[#This Row],[productID]],Products[productID],Products[Category Name],,0)</f>
        <v>Dairy Products</v>
      </c>
    </row>
    <row r="697" spans="1:8" x14ac:dyDescent="0.25">
      <c r="A697">
        <v>10513</v>
      </c>
      <c r="B697">
        <v>61</v>
      </c>
      <c r="C697" t="str" cm="1">
        <f t="array" ref="C697">_xlfn.XLOOKUP(OrderDetails[[#This Row],[productID]],Products[[#All],[productID]],Products[[#All],[productName]],,0)</f>
        <v>Sirop d'érable</v>
      </c>
      <c r="D697" s="2">
        <v>28.5</v>
      </c>
      <c r="E697">
        <v>15</v>
      </c>
      <c r="F697" s="3">
        <v>0.2</v>
      </c>
      <c r="G697" s="2">
        <f t="shared" si="10"/>
        <v>342</v>
      </c>
      <c r="H697" t="str">
        <f>_xlfn.XLOOKUP(OrderDetails[[#This Row],[productID]],Products[productID],Products[Category Name],,0)</f>
        <v>Condiments</v>
      </c>
    </row>
    <row r="698" spans="1:8" x14ac:dyDescent="0.25">
      <c r="A698">
        <v>10514</v>
      </c>
      <c r="B698">
        <v>20</v>
      </c>
      <c r="C698" t="str" cm="1">
        <f t="array" ref="C698">_xlfn.XLOOKUP(OrderDetails[[#This Row],[productID]],Products[[#All],[productID]],Products[[#All],[productName]],,0)</f>
        <v>Sir Rodney's Marmalade</v>
      </c>
      <c r="D698" s="2">
        <v>81</v>
      </c>
      <c r="E698">
        <v>39</v>
      </c>
      <c r="F698" s="3">
        <v>0</v>
      </c>
      <c r="G698" s="2">
        <f t="shared" si="10"/>
        <v>3159</v>
      </c>
      <c r="H698" t="str">
        <f>_xlfn.XLOOKUP(OrderDetails[[#This Row],[productID]],Products[productID],Products[Category Name],,0)</f>
        <v>Confections</v>
      </c>
    </row>
    <row r="699" spans="1:8" x14ac:dyDescent="0.25">
      <c r="A699">
        <v>10514</v>
      </c>
      <c r="B699">
        <v>28</v>
      </c>
      <c r="C699" t="str" cm="1">
        <f t="array" ref="C699">_xlfn.XLOOKUP(OrderDetails[[#This Row],[productID]],Products[[#All],[productID]],Products[[#All],[productName]],,0)</f>
        <v>Rössle Sauerkraut</v>
      </c>
      <c r="D699" s="2">
        <v>45.6</v>
      </c>
      <c r="E699">
        <v>35</v>
      </c>
      <c r="F699" s="3">
        <v>0</v>
      </c>
      <c r="G699" s="2">
        <f t="shared" si="10"/>
        <v>1596</v>
      </c>
      <c r="H699" t="str">
        <f>_xlfn.XLOOKUP(OrderDetails[[#This Row],[productID]],Products[productID],Products[Category Name],,0)</f>
        <v>Produce</v>
      </c>
    </row>
    <row r="700" spans="1:8" x14ac:dyDescent="0.25">
      <c r="A700">
        <v>10514</v>
      </c>
      <c r="B700">
        <v>56</v>
      </c>
      <c r="C700" t="str" cm="1">
        <f t="array" ref="C700">_xlfn.XLOOKUP(OrderDetails[[#This Row],[productID]],Products[[#All],[productID]],Products[[#All],[productName]],,0)</f>
        <v>Gnocchi di nonna Alice</v>
      </c>
      <c r="D700" s="2">
        <v>38</v>
      </c>
      <c r="E700">
        <v>70</v>
      </c>
      <c r="F700" s="3">
        <v>0</v>
      </c>
      <c r="G700" s="2">
        <f t="shared" si="10"/>
        <v>2660</v>
      </c>
      <c r="H700" t="str">
        <f>_xlfn.XLOOKUP(OrderDetails[[#This Row],[productID]],Products[productID],Products[Category Name],,0)</f>
        <v>Grains &amp; Cereals</v>
      </c>
    </row>
    <row r="701" spans="1:8" x14ac:dyDescent="0.25">
      <c r="A701">
        <v>10514</v>
      </c>
      <c r="B701">
        <v>65</v>
      </c>
      <c r="C701" t="str" cm="1">
        <f t="array" ref="C701">_xlfn.XLOOKUP(OrderDetails[[#This Row],[productID]],Products[[#All],[productID]],Products[[#All],[productName]],,0)</f>
        <v>Louisiana Fiery Hot Pepper Sauce</v>
      </c>
      <c r="D701" s="2">
        <v>21.05</v>
      </c>
      <c r="E701">
        <v>39</v>
      </c>
      <c r="F701" s="3">
        <v>0</v>
      </c>
      <c r="G701" s="2">
        <f t="shared" si="10"/>
        <v>820.95</v>
      </c>
      <c r="H701" t="str">
        <f>_xlfn.XLOOKUP(OrderDetails[[#This Row],[productID]],Products[productID],Products[Category Name],,0)</f>
        <v>Condiments</v>
      </c>
    </row>
    <row r="702" spans="1:8" x14ac:dyDescent="0.25">
      <c r="A702">
        <v>10514</v>
      </c>
      <c r="B702">
        <v>75</v>
      </c>
      <c r="C702" t="str" cm="1">
        <f t="array" ref="C702">_xlfn.XLOOKUP(OrderDetails[[#This Row],[productID]],Products[[#All],[productID]],Products[[#All],[productName]],,0)</f>
        <v>Rhönbräu Klosterbier</v>
      </c>
      <c r="D702" s="2">
        <v>7.75</v>
      </c>
      <c r="E702">
        <v>50</v>
      </c>
      <c r="F702" s="3">
        <v>0</v>
      </c>
      <c r="G702" s="2">
        <f t="shared" si="10"/>
        <v>387.5</v>
      </c>
      <c r="H702" t="str">
        <f>_xlfn.XLOOKUP(OrderDetails[[#This Row],[productID]],Products[productID],Products[Category Name],,0)</f>
        <v>Beverages</v>
      </c>
    </row>
    <row r="703" spans="1:8" x14ac:dyDescent="0.25">
      <c r="A703">
        <v>10515</v>
      </c>
      <c r="B703">
        <v>9</v>
      </c>
      <c r="C703" t="str" cm="1">
        <f t="array" ref="C703">_xlfn.XLOOKUP(OrderDetails[[#This Row],[productID]],Products[[#All],[productID]],Products[[#All],[productName]],,0)</f>
        <v>Mishi Kobe Niku</v>
      </c>
      <c r="D703" s="2">
        <v>97</v>
      </c>
      <c r="E703">
        <v>16</v>
      </c>
      <c r="F703" s="3">
        <v>0.15</v>
      </c>
      <c r="G703" s="2">
        <f t="shared" si="10"/>
        <v>1319.2</v>
      </c>
      <c r="H703" t="str">
        <f>_xlfn.XLOOKUP(OrderDetails[[#This Row],[productID]],Products[productID],Products[Category Name],,0)</f>
        <v>Meat &amp; Poultry</v>
      </c>
    </row>
    <row r="704" spans="1:8" x14ac:dyDescent="0.25">
      <c r="A704">
        <v>10515</v>
      </c>
      <c r="B704">
        <v>16</v>
      </c>
      <c r="C704" t="str" cm="1">
        <f t="array" ref="C704">_xlfn.XLOOKUP(OrderDetails[[#This Row],[productID]],Products[[#All],[productID]],Products[[#All],[productName]],,0)</f>
        <v>Pavlova</v>
      </c>
      <c r="D704" s="2">
        <v>17.45</v>
      </c>
      <c r="E704">
        <v>50</v>
      </c>
      <c r="F704" s="3">
        <v>0</v>
      </c>
      <c r="G704" s="2">
        <f t="shared" si="10"/>
        <v>872.5</v>
      </c>
      <c r="H704" t="str">
        <f>_xlfn.XLOOKUP(OrderDetails[[#This Row],[productID]],Products[productID],Products[Category Name],,0)</f>
        <v>Confections</v>
      </c>
    </row>
    <row r="705" spans="1:8" x14ac:dyDescent="0.25">
      <c r="A705">
        <v>10515</v>
      </c>
      <c r="B705">
        <v>27</v>
      </c>
      <c r="C705" t="str" cm="1">
        <f t="array" ref="C705">_xlfn.XLOOKUP(OrderDetails[[#This Row],[productID]],Products[[#All],[productID]],Products[[#All],[productName]],,0)</f>
        <v>Schoggi Schokolade</v>
      </c>
      <c r="D705" s="2">
        <v>43.9</v>
      </c>
      <c r="E705">
        <v>120</v>
      </c>
      <c r="F705" s="3">
        <v>0</v>
      </c>
      <c r="G705" s="2">
        <f t="shared" si="10"/>
        <v>5268</v>
      </c>
      <c r="H705" t="str">
        <f>_xlfn.XLOOKUP(OrderDetails[[#This Row],[productID]],Products[productID],Products[Category Name],,0)</f>
        <v>Confections</v>
      </c>
    </row>
    <row r="706" spans="1:8" x14ac:dyDescent="0.25">
      <c r="A706">
        <v>10515</v>
      </c>
      <c r="B706">
        <v>33</v>
      </c>
      <c r="C706" t="str" cm="1">
        <f t="array" ref="C706">_xlfn.XLOOKUP(OrderDetails[[#This Row],[productID]],Products[[#All],[productID]],Products[[#All],[productName]],,0)</f>
        <v>Geitost</v>
      </c>
      <c r="D706" s="2">
        <v>2.5</v>
      </c>
      <c r="E706">
        <v>16</v>
      </c>
      <c r="F706" s="3">
        <v>0.15</v>
      </c>
      <c r="G706" s="2">
        <f t="shared" si="10"/>
        <v>34</v>
      </c>
      <c r="H706" t="str">
        <f>_xlfn.XLOOKUP(OrderDetails[[#This Row],[productID]],Products[productID],Products[Category Name],,0)</f>
        <v>Dairy Products</v>
      </c>
    </row>
    <row r="707" spans="1:8" x14ac:dyDescent="0.25">
      <c r="A707">
        <v>10515</v>
      </c>
      <c r="B707">
        <v>60</v>
      </c>
      <c r="C707" t="str" cm="1">
        <f t="array" ref="C707">_xlfn.XLOOKUP(OrderDetails[[#This Row],[productID]],Products[[#All],[productID]],Products[[#All],[productName]],,0)</f>
        <v>Camembert Pierrot</v>
      </c>
      <c r="D707" s="2">
        <v>34</v>
      </c>
      <c r="E707">
        <v>84</v>
      </c>
      <c r="F707" s="3">
        <v>0.15</v>
      </c>
      <c r="G707" s="2">
        <f t="shared" ref="G707:G770" si="11">D707*E707*(1-F707)</f>
        <v>2427.6</v>
      </c>
      <c r="H707" t="str">
        <f>_xlfn.XLOOKUP(OrderDetails[[#This Row],[productID]],Products[productID],Products[Category Name],,0)</f>
        <v>Dairy Products</v>
      </c>
    </row>
    <row r="708" spans="1:8" x14ac:dyDescent="0.25">
      <c r="A708">
        <v>10516</v>
      </c>
      <c r="B708">
        <v>18</v>
      </c>
      <c r="C708" t="str" cm="1">
        <f t="array" ref="C708">_xlfn.XLOOKUP(OrderDetails[[#This Row],[productID]],Products[[#All],[productID]],Products[[#All],[productName]],,0)</f>
        <v>Carnarvon Tigers</v>
      </c>
      <c r="D708" s="2">
        <v>62.5</v>
      </c>
      <c r="E708">
        <v>25</v>
      </c>
      <c r="F708" s="3">
        <v>0.1</v>
      </c>
      <c r="G708" s="2">
        <f t="shared" si="11"/>
        <v>1406.25</v>
      </c>
      <c r="H708" t="str">
        <f>_xlfn.XLOOKUP(OrderDetails[[#This Row],[productID]],Products[productID],Products[Category Name],,0)</f>
        <v>Seafood</v>
      </c>
    </row>
    <row r="709" spans="1:8" x14ac:dyDescent="0.25">
      <c r="A709">
        <v>10516</v>
      </c>
      <c r="B709">
        <v>41</v>
      </c>
      <c r="C709" t="str" cm="1">
        <f t="array" ref="C709">_xlfn.XLOOKUP(OrderDetails[[#This Row],[productID]],Products[[#All],[productID]],Products[[#All],[productName]],,0)</f>
        <v>Jack's New England Clam Chowder</v>
      </c>
      <c r="D709" s="2">
        <v>9.65</v>
      </c>
      <c r="E709">
        <v>80</v>
      </c>
      <c r="F709" s="3">
        <v>0.1</v>
      </c>
      <c r="G709" s="2">
        <f t="shared" si="11"/>
        <v>694.80000000000007</v>
      </c>
      <c r="H709" t="str">
        <f>_xlfn.XLOOKUP(OrderDetails[[#This Row],[productID]],Products[productID],Products[Category Name],,0)</f>
        <v>Seafood</v>
      </c>
    </row>
    <row r="710" spans="1:8" x14ac:dyDescent="0.25">
      <c r="A710">
        <v>10516</v>
      </c>
      <c r="B710">
        <v>42</v>
      </c>
      <c r="C710" t="str" cm="1">
        <f t="array" ref="C710">_xlfn.XLOOKUP(OrderDetails[[#This Row],[productID]],Products[[#All],[productID]],Products[[#All],[productName]],,0)</f>
        <v>Singaporean Hokkien Fried Mee</v>
      </c>
      <c r="D710" s="2">
        <v>14</v>
      </c>
      <c r="E710">
        <v>20</v>
      </c>
      <c r="F710" s="3">
        <v>0</v>
      </c>
      <c r="G710" s="2">
        <f t="shared" si="11"/>
        <v>280</v>
      </c>
      <c r="H710" t="str">
        <f>_xlfn.XLOOKUP(OrderDetails[[#This Row],[productID]],Products[productID],Products[Category Name],,0)</f>
        <v>Grains &amp; Cereals</v>
      </c>
    </row>
    <row r="711" spans="1:8" x14ac:dyDescent="0.25">
      <c r="A711">
        <v>10517</v>
      </c>
      <c r="B711">
        <v>52</v>
      </c>
      <c r="C711" t="str" cm="1">
        <f t="array" ref="C711">_xlfn.XLOOKUP(OrderDetails[[#This Row],[productID]],Products[[#All],[productID]],Products[[#All],[productName]],,0)</f>
        <v>Filo Mix</v>
      </c>
      <c r="D711" s="2">
        <v>7</v>
      </c>
      <c r="E711">
        <v>6</v>
      </c>
      <c r="F711" s="3">
        <v>0</v>
      </c>
      <c r="G711" s="2">
        <f t="shared" si="11"/>
        <v>42</v>
      </c>
      <c r="H711" t="str">
        <f>_xlfn.XLOOKUP(OrderDetails[[#This Row],[productID]],Products[productID],Products[Category Name],,0)</f>
        <v>Grains &amp; Cereals</v>
      </c>
    </row>
    <row r="712" spans="1:8" x14ac:dyDescent="0.25">
      <c r="A712">
        <v>10517</v>
      </c>
      <c r="B712">
        <v>59</v>
      </c>
      <c r="C712" t="str" cm="1">
        <f t="array" ref="C712">_xlfn.XLOOKUP(OrderDetails[[#This Row],[productID]],Products[[#All],[productID]],Products[[#All],[productName]],,0)</f>
        <v>Raclette Courdavault</v>
      </c>
      <c r="D712" s="2">
        <v>55</v>
      </c>
      <c r="E712">
        <v>4</v>
      </c>
      <c r="F712" s="3">
        <v>0</v>
      </c>
      <c r="G712" s="2">
        <f t="shared" si="11"/>
        <v>220</v>
      </c>
      <c r="H712" t="str">
        <f>_xlfn.XLOOKUP(OrderDetails[[#This Row],[productID]],Products[productID],Products[Category Name],,0)</f>
        <v>Dairy Products</v>
      </c>
    </row>
    <row r="713" spans="1:8" x14ac:dyDescent="0.25">
      <c r="A713">
        <v>10517</v>
      </c>
      <c r="B713">
        <v>70</v>
      </c>
      <c r="C713" t="str" cm="1">
        <f t="array" ref="C713">_xlfn.XLOOKUP(OrderDetails[[#This Row],[productID]],Products[[#All],[productID]],Products[[#All],[productName]],,0)</f>
        <v>Outback Lager</v>
      </c>
      <c r="D713" s="2">
        <v>15</v>
      </c>
      <c r="E713">
        <v>6</v>
      </c>
      <c r="F713" s="3">
        <v>0</v>
      </c>
      <c r="G713" s="2">
        <f t="shared" si="11"/>
        <v>90</v>
      </c>
      <c r="H713" t="str">
        <f>_xlfn.XLOOKUP(OrderDetails[[#This Row],[productID]],Products[productID],Products[Category Name],,0)</f>
        <v>Beverages</v>
      </c>
    </row>
    <row r="714" spans="1:8" x14ac:dyDescent="0.25">
      <c r="A714">
        <v>10518</v>
      </c>
      <c r="B714">
        <v>24</v>
      </c>
      <c r="C714" t="str" cm="1">
        <f t="array" ref="C714">_xlfn.XLOOKUP(OrderDetails[[#This Row],[productID]],Products[[#All],[productID]],Products[[#All],[productName]],,0)</f>
        <v>Guarana Fantastica</v>
      </c>
      <c r="D714" s="2">
        <v>4.5</v>
      </c>
      <c r="E714">
        <v>5</v>
      </c>
      <c r="F714" s="3">
        <v>0</v>
      </c>
      <c r="G714" s="2">
        <f t="shared" si="11"/>
        <v>22.5</v>
      </c>
      <c r="H714" t="str">
        <f>_xlfn.XLOOKUP(OrderDetails[[#This Row],[productID]],Products[productID],Products[Category Name],,0)</f>
        <v>Beverages</v>
      </c>
    </row>
    <row r="715" spans="1:8" x14ac:dyDescent="0.25">
      <c r="A715">
        <v>10518</v>
      </c>
      <c r="B715">
        <v>38</v>
      </c>
      <c r="C715" t="str" cm="1">
        <f t="array" ref="C715">_xlfn.XLOOKUP(OrderDetails[[#This Row],[productID]],Products[[#All],[productID]],Products[[#All],[productName]],,0)</f>
        <v>Côte de Blaye</v>
      </c>
      <c r="D715" s="2">
        <v>263.5</v>
      </c>
      <c r="E715">
        <v>15</v>
      </c>
      <c r="F715" s="3">
        <v>0</v>
      </c>
      <c r="G715" s="2">
        <f t="shared" si="11"/>
        <v>3952.5</v>
      </c>
      <c r="H715" t="str">
        <f>_xlfn.XLOOKUP(OrderDetails[[#This Row],[productID]],Products[productID],Products[Category Name],,0)</f>
        <v>Beverages</v>
      </c>
    </row>
    <row r="716" spans="1:8" x14ac:dyDescent="0.25">
      <c r="A716">
        <v>10518</v>
      </c>
      <c r="B716">
        <v>44</v>
      </c>
      <c r="C716" t="str" cm="1">
        <f t="array" ref="C716">_xlfn.XLOOKUP(OrderDetails[[#This Row],[productID]],Products[[#All],[productID]],Products[[#All],[productName]],,0)</f>
        <v>Gula Malacca</v>
      </c>
      <c r="D716" s="2">
        <v>19.45</v>
      </c>
      <c r="E716">
        <v>9</v>
      </c>
      <c r="F716" s="3">
        <v>0</v>
      </c>
      <c r="G716" s="2">
        <f t="shared" si="11"/>
        <v>175.04999999999998</v>
      </c>
      <c r="H716" t="str">
        <f>_xlfn.XLOOKUP(OrderDetails[[#This Row],[productID]],Products[productID],Products[Category Name],,0)</f>
        <v>Condiments</v>
      </c>
    </row>
    <row r="717" spans="1:8" x14ac:dyDescent="0.25">
      <c r="A717">
        <v>10519</v>
      </c>
      <c r="B717">
        <v>10</v>
      </c>
      <c r="C717" t="str" cm="1">
        <f t="array" ref="C717">_xlfn.XLOOKUP(OrderDetails[[#This Row],[productID]],Products[[#All],[productID]],Products[[#All],[productName]],,0)</f>
        <v>Ikura</v>
      </c>
      <c r="D717" s="2">
        <v>31</v>
      </c>
      <c r="E717">
        <v>16</v>
      </c>
      <c r="F717" s="3">
        <v>0.05</v>
      </c>
      <c r="G717" s="2">
        <f t="shared" si="11"/>
        <v>471.2</v>
      </c>
      <c r="H717" t="str">
        <f>_xlfn.XLOOKUP(OrderDetails[[#This Row],[productID]],Products[productID],Products[Category Name],,0)</f>
        <v>Seafood</v>
      </c>
    </row>
    <row r="718" spans="1:8" x14ac:dyDescent="0.25">
      <c r="A718">
        <v>10519</v>
      </c>
      <c r="B718">
        <v>56</v>
      </c>
      <c r="C718" t="str" cm="1">
        <f t="array" ref="C718">_xlfn.XLOOKUP(OrderDetails[[#This Row],[productID]],Products[[#All],[productID]],Products[[#All],[productName]],,0)</f>
        <v>Gnocchi di nonna Alice</v>
      </c>
      <c r="D718" s="2">
        <v>38</v>
      </c>
      <c r="E718">
        <v>40</v>
      </c>
      <c r="F718" s="3">
        <v>0</v>
      </c>
      <c r="G718" s="2">
        <f t="shared" si="11"/>
        <v>1520</v>
      </c>
      <c r="H718" t="str">
        <f>_xlfn.XLOOKUP(OrderDetails[[#This Row],[productID]],Products[productID],Products[Category Name],,0)</f>
        <v>Grains &amp; Cereals</v>
      </c>
    </row>
    <row r="719" spans="1:8" x14ac:dyDescent="0.25">
      <c r="A719">
        <v>10519</v>
      </c>
      <c r="B719">
        <v>60</v>
      </c>
      <c r="C719" t="str" cm="1">
        <f t="array" ref="C719">_xlfn.XLOOKUP(OrderDetails[[#This Row],[productID]],Products[[#All],[productID]],Products[[#All],[productName]],,0)</f>
        <v>Camembert Pierrot</v>
      </c>
      <c r="D719" s="2">
        <v>34</v>
      </c>
      <c r="E719">
        <v>10</v>
      </c>
      <c r="F719" s="3">
        <v>0.05</v>
      </c>
      <c r="G719" s="2">
        <f t="shared" si="11"/>
        <v>323</v>
      </c>
      <c r="H719" t="str">
        <f>_xlfn.XLOOKUP(OrderDetails[[#This Row],[productID]],Products[productID],Products[Category Name],,0)</f>
        <v>Dairy Products</v>
      </c>
    </row>
    <row r="720" spans="1:8" x14ac:dyDescent="0.25">
      <c r="A720">
        <v>10520</v>
      </c>
      <c r="B720">
        <v>24</v>
      </c>
      <c r="C720" t="str" cm="1">
        <f t="array" ref="C720">_xlfn.XLOOKUP(OrderDetails[[#This Row],[productID]],Products[[#All],[productID]],Products[[#All],[productName]],,0)</f>
        <v>Guarana Fantastica</v>
      </c>
      <c r="D720" s="2">
        <v>4.5</v>
      </c>
      <c r="E720">
        <v>8</v>
      </c>
      <c r="F720" s="3">
        <v>0</v>
      </c>
      <c r="G720" s="2">
        <f t="shared" si="11"/>
        <v>36</v>
      </c>
      <c r="H720" t="str">
        <f>_xlfn.XLOOKUP(OrderDetails[[#This Row],[productID]],Products[productID],Products[Category Name],,0)</f>
        <v>Beverages</v>
      </c>
    </row>
    <row r="721" spans="1:8" x14ac:dyDescent="0.25">
      <c r="A721">
        <v>10520</v>
      </c>
      <c r="B721">
        <v>53</v>
      </c>
      <c r="C721" t="str" cm="1">
        <f t="array" ref="C721">_xlfn.XLOOKUP(OrderDetails[[#This Row],[productID]],Products[[#All],[productID]],Products[[#All],[productName]],,0)</f>
        <v>Perth Pasties</v>
      </c>
      <c r="D721" s="2">
        <v>32.799999999999997</v>
      </c>
      <c r="E721">
        <v>5</v>
      </c>
      <c r="F721" s="3">
        <v>0</v>
      </c>
      <c r="G721" s="2">
        <f t="shared" si="11"/>
        <v>164</v>
      </c>
      <c r="H721" t="str">
        <f>_xlfn.XLOOKUP(OrderDetails[[#This Row],[productID]],Products[productID],Products[Category Name],,0)</f>
        <v>Meat &amp; Poultry</v>
      </c>
    </row>
    <row r="722" spans="1:8" x14ac:dyDescent="0.25">
      <c r="A722">
        <v>10521</v>
      </c>
      <c r="B722">
        <v>35</v>
      </c>
      <c r="C722" t="str" cm="1">
        <f t="array" ref="C722">_xlfn.XLOOKUP(OrderDetails[[#This Row],[productID]],Products[[#All],[productID]],Products[[#All],[productName]],,0)</f>
        <v>Steeleye Stout</v>
      </c>
      <c r="D722" s="2">
        <v>18</v>
      </c>
      <c r="E722">
        <v>3</v>
      </c>
      <c r="F722" s="3">
        <v>0</v>
      </c>
      <c r="G722" s="2">
        <f t="shared" si="11"/>
        <v>54</v>
      </c>
      <c r="H722" t="str">
        <f>_xlfn.XLOOKUP(OrderDetails[[#This Row],[productID]],Products[productID],Products[Category Name],,0)</f>
        <v>Beverages</v>
      </c>
    </row>
    <row r="723" spans="1:8" x14ac:dyDescent="0.25">
      <c r="A723">
        <v>10521</v>
      </c>
      <c r="B723">
        <v>41</v>
      </c>
      <c r="C723" t="str" cm="1">
        <f t="array" ref="C723">_xlfn.XLOOKUP(OrderDetails[[#This Row],[productID]],Products[[#All],[productID]],Products[[#All],[productName]],,0)</f>
        <v>Jack's New England Clam Chowder</v>
      </c>
      <c r="D723" s="2">
        <v>9.65</v>
      </c>
      <c r="E723">
        <v>10</v>
      </c>
      <c r="F723" s="3">
        <v>0</v>
      </c>
      <c r="G723" s="2">
        <f t="shared" si="11"/>
        <v>96.5</v>
      </c>
      <c r="H723" t="str">
        <f>_xlfn.XLOOKUP(OrderDetails[[#This Row],[productID]],Products[productID],Products[Category Name],,0)</f>
        <v>Seafood</v>
      </c>
    </row>
    <row r="724" spans="1:8" x14ac:dyDescent="0.25">
      <c r="A724">
        <v>10521</v>
      </c>
      <c r="B724">
        <v>68</v>
      </c>
      <c r="C724" t="str" cm="1">
        <f t="array" ref="C724">_xlfn.XLOOKUP(OrderDetails[[#This Row],[productID]],Products[[#All],[productID]],Products[[#All],[productName]],,0)</f>
        <v>Scottish Longbreads</v>
      </c>
      <c r="D724" s="2">
        <v>12.5</v>
      </c>
      <c r="E724">
        <v>6</v>
      </c>
      <c r="F724" s="3">
        <v>0</v>
      </c>
      <c r="G724" s="2">
        <f t="shared" si="11"/>
        <v>75</v>
      </c>
      <c r="H724" t="str">
        <f>_xlfn.XLOOKUP(OrderDetails[[#This Row],[productID]],Products[productID],Products[Category Name],,0)</f>
        <v>Confections</v>
      </c>
    </row>
    <row r="725" spans="1:8" x14ac:dyDescent="0.25">
      <c r="A725">
        <v>10522</v>
      </c>
      <c r="B725">
        <v>1</v>
      </c>
      <c r="C725" t="str" cm="1">
        <f t="array" ref="C725">_xlfn.XLOOKUP(OrderDetails[[#This Row],[productID]],Products[[#All],[productID]],Products[[#All],[productName]],,0)</f>
        <v>Chai</v>
      </c>
      <c r="D725" s="2">
        <v>18</v>
      </c>
      <c r="E725">
        <v>40</v>
      </c>
      <c r="F725" s="3">
        <v>0.2</v>
      </c>
      <c r="G725" s="2">
        <f t="shared" si="11"/>
        <v>576</v>
      </c>
      <c r="H725" t="str">
        <f>_xlfn.XLOOKUP(OrderDetails[[#This Row],[productID]],Products[productID],Products[Category Name],,0)</f>
        <v>Beverages</v>
      </c>
    </row>
    <row r="726" spans="1:8" x14ac:dyDescent="0.25">
      <c r="A726">
        <v>10522</v>
      </c>
      <c r="B726">
        <v>8</v>
      </c>
      <c r="C726" t="str" cm="1">
        <f t="array" ref="C726">_xlfn.XLOOKUP(OrderDetails[[#This Row],[productID]],Products[[#All],[productID]],Products[[#All],[productName]],,0)</f>
        <v>Northwoods Cranberry Sauce</v>
      </c>
      <c r="D726" s="2">
        <v>40</v>
      </c>
      <c r="E726">
        <v>24</v>
      </c>
      <c r="F726" s="3">
        <v>0</v>
      </c>
      <c r="G726" s="2">
        <f t="shared" si="11"/>
        <v>960</v>
      </c>
      <c r="H726" t="str">
        <f>_xlfn.XLOOKUP(OrderDetails[[#This Row],[productID]],Products[productID],Products[Category Name],,0)</f>
        <v>Condiments</v>
      </c>
    </row>
    <row r="727" spans="1:8" x14ac:dyDescent="0.25">
      <c r="A727">
        <v>10522</v>
      </c>
      <c r="B727">
        <v>30</v>
      </c>
      <c r="C727" t="str" cm="1">
        <f t="array" ref="C727">_xlfn.XLOOKUP(OrderDetails[[#This Row],[productID]],Products[[#All],[productID]],Products[[#All],[productName]],,0)</f>
        <v>Nord-Ost Matjeshering</v>
      </c>
      <c r="D727" s="2">
        <v>25.89</v>
      </c>
      <c r="E727">
        <v>20</v>
      </c>
      <c r="F727" s="3">
        <v>0.2</v>
      </c>
      <c r="G727" s="2">
        <f t="shared" si="11"/>
        <v>414.24</v>
      </c>
      <c r="H727" t="str">
        <f>_xlfn.XLOOKUP(OrderDetails[[#This Row],[productID]],Products[productID],Products[Category Name],,0)</f>
        <v>Seafood</v>
      </c>
    </row>
    <row r="728" spans="1:8" x14ac:dyDescent="0.25">
      <c r="A728">
        <v>10522</v>
      </c>
      <c r="B728">
        <v>40</v>
      </c>
      <c r="C728" t="str" cm="1">
        <f t="array" ref="C728">_xlfn.XLOOKUP(OrderDetails[[#This Row],[productID]],Products[[#All],[productID]],Products[[#All],[productName]],,0)</f>
        <v>Boston Crab Meat</v>
      </c>
      <c r="D728" s="2">
        <v>18.399999999999999</v>
      </c>
      <c r="E728">
        <v>25</v>
      </c>
      <c r="F728" s="3">
        <v>0.2</v>
      </c>
      <c r="G728" s="2">
        <f t="shared" si="11"/>
        <v>368</v>
      </c>
      <c r="H728" t="str">
        <f>_xlfn.XLOOKUP(OrderDetails[[#This Row],[productID]],Products[productID],Products[Category Name],,0)</f>
        <v>Seafood</v>
      </c>
    </row>
    <row r="729" spans="1:8" x14ac:dyDescent="0.25">
      <c r="A729">
        <v>10523</v>
      </c>
      <c r="B729">
        <v>17</v>
      </c>
      <c r="C729" t="str" cm="1">
        <f t="array" ref="C729">_xlfn.XLOOKUP(OrderDetails[[#This Row],[productID]],Products[[#All],[productID]],Products[[#All],[productName]],,0)</f>
        <v>Alice Mutton</v>
      </c>
      <c r="D729" s="2">
        <v>39</v>
      </c>
      <c r="E729">
        <v>25</v>
      </c>
      <c r="F729" s="3">
        <v>0.1</v>
      </c>
      <c r="G729" s="2">
        <f t="shared" si="11"/>
        <v>877.5</v>
      </c>
      <c r="H729" t="str">
        <f>_xlfn.XLOOKUP(OrderDetails[[#This Row],[productID]],Products[productID],Products[Category Name],,0)</f>
        <v>Meat &amp; Poultry</v>
      </c>
    </row>
    <row r="730" spans="1:8" x14ac:dyDescent="0.25">
      <c r="A730">
        <v>10523</v>
      </c>
      <c r="B730">
        <v>20</v>
      </c>
      <c r="C730" t="str" cm="1">
        <f t="array" ref="C730">_xlfn.XLOOKUP(OrderDetails[[#This Row],[productID]],Products[[#All],[productID]],Products[[#All],[productName]],,0)</f>
        <v>Sir Rodney's Marmalade</v>
      </c>
      <c r="D730" s="2">
        <v>81</v>
      </c>
      <c r="E730">
        <v>15</v>
      </c>
      <c r="F730" s="3">
        <v>0.1</v>
      </c>
      <c r="G730" s="2">
        <f t="shared" si="11"/>
        <v>1093.5</v>
      </c>
      <c r="H730" t="str">
        <f>_xlfn.XLOOKUP(OrderDetails[[#This Row],[productID]],Products[productID],Products[Category Name],,0)</f>
        <v>Confections</v>
      </c>
    </row>
    <row r="731" spans="1:8" x14ac:dyDescent="0.25">
      <c r="A731">
        <v>10523</v>
      </c>
      <c r="B731">
        <v>37</v>
      </c>
      <c r="C731" t="str" cm="1">
        <f t="array" ref="C731">_xlfn.XLOOKUP(OrderDetails[[#This Row],[productID]],Products[[#All],[productID]],Products[[#All],[productName]],,0)</f>
        <v>Gravad lax</v>
      </c>
      <c r="D731" s="2">
        <v>26</v>
      </c>
      <c r="E731">
        <v>18</v>
      </c>
      <c r="F731" s="3">
        <v>0.1</v>
      </c>
      <c r="G731" s="2">
        <f t="shared" si="11"/>
        <v>421.2</v>
      </c>
      <c r="H731" t="str">
        <f>_xlfn.XLOOKUP(OrderDetails[[#This Row],[productID]],Products[productID],Products[Category Name],,0)</f>
        <v>Seafood</v>
      </c>
    </row>
    <row r="732" spans="1:8" x14ac:dyDescent="0.25">
      <c r="A732">
        <v>10523</v>
      </c>
      <c r="B732">
        <v>41</v>
      </c>
      <c r="C732" t="str" cm="1">
        <f t="array" ref="C732">_xlfn.XLOOKUP(OrderDetails[[#This Row],[productID]],Products[[#All],[productID]],Products[[#All],[productName]],,0)</f>
        <v>Jack's New England Clam Chowder</v>
      </c>
      <c r="D732" s="2">
        <v>9.65</v>
      </c>
      <c r="E732">
        <v>6</v>
      </c>
      <c r="F732" s="3">
        <v>0.1</v>
      </c>
      <c r="G732" s="2">
        <f t="shared" si="11"/>
        <v>52.110000000000007</v>
      </c>
      <c r="H732" t="str">
        <f>_xlfn.XLOOKUP(OrderDetails[[#This Row],[productID]],Products[productID],Products[Category Name],,0)</f>
        <v>Seafood</v>
      </c>
    </row>
    <row r="733" spans="1:8" x14ac:dyDescent="0.25">
      <c r="A733">
        <v>10524</v>
      </c>
      <c r="B733">
        <v>10</v>
      </c>
      <c r="C733" t="str" cm="1">
        <f t="array" ref="C733">_xlfn.XLOOKUP(OrderDetails[[#This Row],[productID]],Products[[#All],[productID]],Products[[#All],[productName]],,0)</f>
        <v>Ikura</v>
      </c>
      <c r="D733" s="2">
        <v>31</v>
      </c>
      <c r="E733">
        <v>2</v>
      </c>
      <c r="F733" s="3">
        <v>0</v>
      </c>
      <c r="G733" s="2">
        <f t="shared" si="11"/>
        <v>62</v>
      </c>
      <c r="H733" t="str">
        <f>_xlfn.XLOOKUP(OrderDetails[[#This Row],[productID]],Products[productID],Products[Category Name],,0)</f>
        <v>Seafood</v>
      </c>
    </row>
    <row r="734" spans="1:8" x14ac:dyDescent="0.25">
      <c r="A734">
        <v>10524</v>
      </c>
      <c r="B734">
        <v>30</v>
      </c>
      <c r="C734" t="str" cm="1">
        <f t="array" ref="C734">_xlfn.XLOOKUP(OrderDetails[[#This Row],[productID]],Products[[#All],[productID]],Products[[#All],[productName]],,0)</f>
        <v>Nord-Ost Matjeshering</v>
      </c>
      <c r="D734" s="2">
        <v>25.89</v>
      </c>
      <c r="E734">
        <v>10</v>
      </c>
      <c r="F734" s="3">
        <v>0</v>
      </c>
      <c r="G734" s="2">
        <f t="shared" si="11"/>
        <v>258.89999999999998</v>
      </c>
      <c r="H734" t="str">
        <f>_xlfn.XLOOKUP(OrderDetails[[#This Row],[productID]],Products[productID],Products[Category Name],,0)</f>
        <v>Seafood</v>
      </c>
    </row>
    <row r="735" spans="1:8" x14ac:dyDescent="0.25">
      <c r="A735">
        <v>10524</v>
      </c>
      <c r="B735">
        <v>43</v>
      </c>
      <c r="C735" t="str" cm="1">
        <f t="array" ref="C735">_xlfn.XLOOKUP(OrderDetails[[#This Row],[productID]],Products[[#All],[productID]],Products[[#All],[productName]],,0)</f>
        <v>Ipoh Coffee</v>
      </c>
      <c r="D735" s="2">
        <v>46</v>
      </c>
      <c r="E735">
        <v>60</v>
      </c>
      <c r="F735" s="3">
        <v>0</v>
      </c>
      <c r="G735" s="2">
        <f t="shared" si="11"/>
        <v>2760</v>
      </c>
      <c r="H735" t="str">
        <f>_xlfn.XLOOKUP(OrderDetails[[#This Row],[productID]],Products[productID],Products[Category Name],,0)</f>
        <v>Beverages</v>
      </c>
    </row>
    <row r="736" spans="1:8" x14ac:dyDescent="0.25">
      <c r="A736">
        <v>10524</v>
      </c>
      <c r="B736">
        <v>54</v>
      </c>
      <c r="C736" t="str" cm="1">
        <f t="array" ref="C736">_xlfn.XLOOKUP(OrderDetails[[#This Row],[productID]],Products[[#All],[productID]],Products[[#All],[productName]],,0)</f>
        <v>Tourtière</v>
      </c>
      <c r="D736" s="2">
        <v>7.45</v>
      </c>
      <c r="E736">
        <v>15</v>
      </c>
      <c r="F736" s="3">
        <v>0</v>
      </c>
      <c r="G736" s="2">
        <f t="shared" si="11"/>
        <v>111.75</v>
      </c>
      <c r="H736" t="str">
        <f>_xlfn.XLOOKUP(OrderDetails[[#This Row],[productID]],Products[productID],Products[Category Name],,0)</f>
        <v>Meat &amp; Poultry</v>
      </c>
    </row>
    <row r="737" spans="1:8" x14ac:dyDescent="0.25">
      <c r="A737">
        <v>10525</v>
      </c>
      <c r="B737">
        <v>36</v>
      </c>
      <c r="C737" t="str" cm="1">
        <f t="array" ref="C737">_xlfn.XLOOKUP(OrderDetails[[#This Row],[productID]],Products[[#All],[productID]],Products[[#All],[productName]],,0)</f>
        <v>Inlagd Sill</v>
      </c>
      <c r="D737" s="2">
        <v>19</v>
      </c>
      <c r="E737">
        <v>30</v>
      </c>
      <c r="F737" s="3">
        <v>0</v>
      </c>
      <c r="G737" s="2">
        <f t="shared" si="11"/>
        <v>570</v>
      </c>
      <c r="H737" t="str">
        <f>_xlfn.XLOOKUP(OrderDetails[[#This Row],[productID]],Products[productID],Products[Category Name],,0)</f>
        <v>Seafood</v>
      </c>
    </row>
    <row r="738" spans="1:8" x14ac:dyDescent="0.25">
      <c r="A738">
        <v>10525</v>
      </c>
      <c r="B738">
        <v>40</v>
      </c>
      <c r="C738" t="str" cm="1">
        <f t="array" ref="C738">_xlfn.XLOOKUP(OrderDetails[[#This Row],[productID]],Products[[#All],[productID]],Products[[#All],[productName]],,0)</f>
        <v>Boston Crab Meat</v>
      </c>
      <c r="D738" s="2">
        <v>18.399999999999999</v>
      </c>
      <c r="E738">
        <v>15</v>
      </c>
      <c r="F738" s="3">
        <v>0.1</v>
      </c>
      <c r="G738" s="2">
        <f t="shared" si="11"/>
        <v>248.4</v>
      </c>
      <c r="H738" t="str">
        <f>_xlfn.XLOOKUP(OrderDetails[[#This Row],[productID]],Products[productID],Products[Category Name],,0)</f>
        <v>Seafood</v>
      </c>
    </row>
    <row r="739" spans="1:8" x14ac:dyDescent="0.25">
      <c r="A739">
        <v>10526</v>
      </c>
      <c r="B739">
        <v>1</v>
      </c>
      <c r="C739" t="str" cm="1">
        <f t="array" ref="C739">_xlfn.XLOOKUP(OrderDetails[[#This Row],[productID]],Products[[#All],[productID]],Products[[#All],[productName]],,0)</f>
        <v>Chai</v>
      </c>
      <c r="D739" s="2">
        <v>18</v>
      </c>
      <c r="E739">
        <v>8</v>
      </c>
      <c r="F739" s="3">
        <v>0.15</v>
      </c>
      <c r="G739" s="2">
        <f t="shared" si="11"/>
        <v>122.39999999999999</v>
      </c>
      <c r="H739" t="str">
        <f>_xlfn.XLOOKUP(OrderDetails[[#This Row],[productID]],Products[productID],Products[Category Name],,0)</f>
        <v>Beverages</v>
      </c>
    </row>
    <row r="740" spans="1:8" x14ac:dyDescent="0.25">
      <c r="A740">
        <v>10526</v>
      </c>
      <c r="B740">
        <v>13</v>
      </c>
      <c r="C740" t="str" cm="1">
        <f t="array" ref="C740">_xlfn.XLOOKUP(OrderDetails[[#This Row],[productID]],Products[[#All],[productID]],Products[[#All],[productName]],,0)</f>
        <v>Konbu</v>
      </c>
      <c r="D740" s="2">
        <v>6</v>
      </c>
      <c r="E740">
        <v>10</v>
      </c>
      <c r="F740" s="3">
        <v>0</v>
      </c>
      <c r="G740" s="2">
        <f t="shared" si="11"/>
        <v>60</v>
      </c>
      <c r="H740" t="str">
        <f>_xlfn.XLOOKUP(OrderDetails[[#This Row],[productID]],Products[productID],Products[Category Name],,0)</f>
        <v>Seafood</v>
      </c>
    </row>
    <row r="741" spans="1:8" x14ac:dyDescent="0.25">
      <c r="A741">
        <v>10526</v>
      </c>
      <c r="B741">
        <v>56</v>
      </c>
      <c r="C741" t="str" cm="1">
        <f t="array" ref="C741">_xlfn.XLOOKUP(OrderDetails[[#This Row],[productID]],Products[[#All],[productID]],Products[[#All],[productName]],,0)</f>
        <v>Gnocchi di nonna Alice</v>
      </c>
      <c r="D741" s="2">
        <v>38</v>
      </c>
      <c r="E741">
        <v>30</v>
      </c>
      <c r="F741" s="3">
        <v>0.15</v>
      </c>
      <c r="G741" s="2">
        <f t="shared" si="11"/>
        <v>969</v>
      </c>
      <c r="H741" t="str">
        <f>_xlfn.XLOOKUP(OrderDetails[[#This Row],[productID]],Products[productID],Products[Category Name],,0)</f>
        <v>Grains &amp; Cereals</v>
      </c>
    </row>
    <row r="742" spans="1:8" x14ac:dyDescent="0.25">
      <c r="A742">
        <v>10527</v>
      </c>
      <c r="B742">
        <v>4</v>
      </c>
      <c r="C742" t="str" cm="1">
        <f t="array" ref="C742">_xlfn.XLOOKUP(OrderDetails[[#This Row],[productID]],Products[[#All],[productID]],Products[[#All],[productName]],,0)</f>
        <v>Chef Anton's Cajun Seasoning</v>
      </c>
      <c r="D742" s="2">
        <v>22</v>
      </c>
      <c r="E742">
        <v>50</v>
      </c>
      <c r="F742" s="3">
        <v>0.1</v>
      </c>
      <c r="G742" s="2">
        <f t="shared" si="11"/>
        <v>990</v>
      </c>
      <c r="H742" t="str">
        <f>_xlfn.XLOOKUP(OrderDetails[[#This Row],[productID]],Products[productID],Products[Category Name],,0)</f>
        <v>Condiments</v>
      </c>
    </row>
    <row r="743" spans="1:8" x14ac:dyDescent="0.25">
      <c r="A743">
        <v>10527</v>
      </c>
      <c r="B743">
        <v>36</v>
      </c>
      <c r="C743" t="str" cm="1">
        <f t="array" ref="C743">_xlfn.XLOOKUP(OrderDetails[[#This Row],[productID]],Products[[#All],[productID]],Products[[#All],[productName]],,0)</f>
        <v>Inlagd Sill</v>
      </c>
      <c r="D743" s="2">
        <v>19</v>
      </c>
      <c r="E743">
        <v>30</v>
      </c>
      <c r="F743" s="3">
        <v>0.1</v>
      </c>
      <c r="G743" s="2">
        <f t="shared" si="11"/>
        <v>513</v>
      </c>
      <c r="H743" t="str">
        <f>_xlfn.XLOOKUP(OrderDetails[[#This Row],[productID]],Products[productID],Products[Category Name],,0)</f>
        <v>Seafood</v>
      </c>
    </row>
    <row r="744" spans="1:8" x14ac:dyDescent="0.25">
      <c r="A744">
        <v>10528</v>
      </c>
      <c r="B744">
        <v>11</v>
      </c>
      <c r="C744" t="str" cm="1">
        <f t="array" ref="C744">_xlfn.XLOOKUP(OrderDetails[[#This Row],[productID]],Products[[#All],[productID]],Products[[#All],[productName]],,0)</f>
        <v>Queso Cabrales</v>
      </c>
      <c r="D744" s="2">
        <v>21</v>
      </c>
      <c r="E744">
        <v>3</v>
      </c>
      <c r="F744" s="3">
        <v>0</v>
      </c>
      <c r="G744" s="2">
        <f t="shared" si="11"/>
        <v>63</v>
      </c>
      <c r="H744" t="str">
        <f>_xlfn.XLOOKUP(OrderDetails[[#This Row],[productID]],Products[productID],Products[Category Name],,0)</f>
        <v>Dairy Products</v>
      </c>
    </row>
    <row r="745" spans="1:8" x14ac:dyDescent="0.25">
      <c r="A745">
        <v>10528</v>
      </c>
      <c r="B745">
        <v>33</v>
      </c>
      <c r="C745" t="str" cm="1">
        <f t="array" ref="C745">_xlfn.XLOOKUP(OrderDetails[[#This Row],[productID]],Products[[#All],[productID]],Products[[#All],[productName]],,0)</f>
        <v>Geitost</v>
      </c>
      <c r="D745" s="2">
        <v>2.5</v>
      </c>
      <c r="E745">
        <v>8</v>
      </c>
      <c r="F745" s="3">
        <v>0.2</v>
      </c>
      <c r="G745" s="2">
        <f t="shared" si="11"/>
        <v>16</v>
      </c>
      <c r="H745" t="str">
        <f>_xlfn.XLOOKUP(OrderDetails[[#This Row],[productID]],Products[productID],Products[Category Name],,0)</f>
        <v>Dairy Products</v>
      </c>
    </row>
    <row r="746" spans="1:8" x14ac:dyDescent="0.25">
      <c r="A746">
        <v>10528</v>
      </c>
      <c r="B746">
        <v>72</v>
      </c>
      <c r="C746" t="str" cm="1">
        <f t="array" ref="C746">_xlfn.XLOOKUP(OrderDetails[[#This Row],[productID]],Products[[#All],[productID]],Products[[#All],[productName]],,0)</f>
        <v>Mozzarella di Giovanni</v>
      </c>
      <c r="D746" s="2">
        <v>34.799999999999997</v>
      </c>
      <c r="E746">
        <v>9</v>
      </c>
      <c r="F746" s="3">
        <v>0</v>
      </c>
      <c r="G746" s="2">
        <f t="shared" si="11"/>
        <v>313.2</v>
      </c>
      <c r="H746" t="str">
        <f>_xlfn.XLOOKUP(OrderDetails[[#This Row],[productID]],Products[productID],Products[Category Name],,0)</f>
        <v>Dairy Products</v>
      </c>
    </row>
    <row r="747" spans="1:8" x14ac:dyDescent="0.25">
      <c r="A747">
        <v>10529</v>
      </c>
      <c r="B747">
        <v>55</v>
      </c>
      <c r="C747" t="str" cm="1">
        <f t="array" ref="C747">_xlfn.XLOOKUP(OrderDetails[[#This Row],[productID]],Products[[#All],[productID]],Products[[#All],[productName]],,0)</f>
        <v>Pâté chinois</v>
      </c>
      <c r="D747" s="2">
        <v>24</v>
      </c>
      <c r="E747">
        <v>14</v>
      </c>
      <c r="F747" s="3">
        <v>0</v>
      </c>
      <c r="G747" s="2">
        <f t="shared" si="11"/>
        <v>336</v>
      </c>
      <c r="H747" t="str">
        <f>_xlfn.XLOOKUP(OrderDetails[[#This Row],[productID]],Products[productID],Products[Category Name],,0)</f>
        <v>Meat &amp; Poultry</v>
      </c>
    </row>
    <row r="748" spans="1:8" x14ac:dyDescent="0.25">
      <c r="A748">
        <v>10529</v>
      </c>
      <c r="B748">
        <v>68</v>
      </c>
      <c r="C748" t="str" cm="1">
        <f t="array" ref="C748">_xlfn.XLOOKUP(OrderDetails[[#This Row],[productID]],Products[[#All],[productID]],Products[[#All],[productName]],,0)</f>
        <v>Scottish Longbreads</v>
      </c>
      <c r="D748" s="2">
        <v>12.5</v>
      </c>
      <c r="E748">
        <v>20</v>
      </c>
      <c r="F748" s="3">
        <v>0</v>
      </c>
      <c r="G748" s="2">
        <f t="shared" si="11"/>
        <v>250</v>
      </c>
      <c r="H748" t="str">
        <f>_xlfn.XLOOKUP(OrderDetails[[#This Row],[productID]],Products[productID],Products[Category Name],,0)</f>
        <v>Confections</v>
      </c>
    </row>
    <row r="749" spans="1:8" x14ac:dyDescent="0.25">
      <c r="A749">
        <v>10529</v>
      </c>
      <c r="B749">
        <v>69</v>
      </c>
      <c r="C749" t="str" cm="1">
        <f t="array" ref="C749">_xlfn.XLOOKUP(OrderDetails[[#This Row],[productID]],Products[[#All],[productID]],Products[[#All],[productName]],,0)</f>
        <v>Gudbrandsdalsost</v>
      </c>
      <c r="D749" s="2">
        <v>36</v>
      </c>
      <c r="E749">
        <v>10</v>
      </c>
      <c r="F749" s="3">
        <v>0</v>
      </c>
      <c r="G749" s="2">
        <f t="shared" si="11"/>
        <v>360</v>
      </c>
      <c r="H749" t="str">
        <f>_xlfn.XLOOKUP(OrderDetails[[#This Row],[productID]],Products[productID],Products[Category Name],,0)</f>
        <v>Dairy Products</v>
      </c>
    </row>
    <row r="750" spans="1:8" x14ac:dyDescent="0.25">
      <c r="A750">
        <v>10530</v>
      </c>
      <c r="B750">
        <v>17</v>
      </c>
      <c r="C750" t="str" cm="1">
        <f t="array" ref="C750">_xlfn.XLOOKUP(OrderDetails[[#This Row],[productID]],Products[[#All],[productID]],Products[[#All],[productName]],,0)</f>
        <v>Alice Mutton</v>
      </c>
      <c r="D750" s="2">
        <v>39</v>
      </c>
      <c r="E750">
        <v>40</v>
      </c>
      <c r="F750" s="3">
        <v>0</v>
      </c>
      <c r="G750" s="2">
        <f t="shared" si="11"/>
        <v>1560</v>
      </c>
      <c r="H750" t="str">
        <f>_xlfn.XLOOKUP(OrderDetails[[#This Row],[productID]],Products[productID],Products[Category Name],,0)</f>
        <v>Meat &amp; Poultry</v>
      </c>
    </row>
    <row r="751" spans="1:8" x14ac:dyDescent="0.25">
      <c r="A751">
        <v>10530</v>
      </c>
      <c r="B751">
        <v>43</v>
      </c>
      <c r="C751" t="str" cm="1">
        <f t="array" ref="C751">_xlfn.XLOOKUP(OrderDetails[[#This Row],[productID]],Products[[#All],[productID]],Products[[#All],[productName]],,0)</f>
        <v>Ipoh Coffee</v>
      </c>
      <c r="D751" s="2">
        <v>46</v>
      </c>
      <c r="E751">
        <v>25</v>
      </c>
      <c r="F751" s="3">
        <v>0</v>
      </c>
      <c r="G751" s="2">
        <f t="shared" si="11"/>
        <v>1150</v>
      </c>
      <c r="H751" t="str">
        <f>_xlfn.XLOOKUP(OrderDetails[[#This Row],[productID]],Products[productID],Products[Category Name],,0)</f>
        <v>Beverages</v>
      </c>
    </row>
    <row r="752" spans="1:8" x14ac:dyDescent="0.25">
      <c r="A752">
        <v>10530</v>
      </c>
      <c r="B752">
        <v>61</v>
      </c>
      <c r="C752" t="str" cm="1">
        <f t="array" ref="C752">_xlfn.XLOOKUP(OrderDetails[[#This Row],[productID]],Products[[#All],[productID]],Products[[#All],[productName]],,0)</f>
        <v>Sirop d'érable</v>
      </c>
      <c r="D752" s="2">
        <v>28.5</v>
      </c>
      <c r="E752">
        <v>20</v>
      </c>
      <c r="F752" s="3">
        <v>0</v>
      </c>
      <c r="G752" s="2">
        <f t="shared" si="11"/>
        <v>570</v>
      </c>
      <c r="H752" t="str">
        <f>_xlfn.XLOOKUP(OrderDetails[[#This Row],[productID]],Products[productID],Products[Category Name],,0)</f>
        <v>Condiments</v>
      </c>
    </row>
    <row r="753" spans="1:8" x14ac:dyDescent="0.25">
      <c r="A753">
        <v>10530</v>
      </c>
      <c r="B753">
        <v>76</v>
      </c>
      <c r="C753" t="str" cm="1">
        <f t="array" ref="C753">_xlfn.XLOOKUP(OrderDetails[[#This Row],[productID]],Products[[#All],[productID]],Products[[#All],[productName]],,0)</f>
        <v>Lakkaliköri</v>
      </c>
      <c r="D753" s="2">
        <v>18</v>
      </c>
      <c r="E753">
        <v>50</v>
      </c>
      <c r="F753" s="3">
        <v>0</v>
      </c>
      <c r="G753" s="2">
        <f t="shared" si="11"/>
        <v>900</v>
      </c>
      <c r="H753" t="str">
        <f>_xlfn.XLOOKUP(OrderDetails[[#This Row],[productID]],Products[productID],Products[Category Name],,0)</f>
        <v>Beverages</v>
      </c>
    </row>
    <row r="754" spans="1:8" x14ac:dyDescent="0.25">
      <c r="A754">
        <v>10531</v>
      </c>
      <c r="B754">
        <v>59</v>
      </c>
      <c r="C754" t="str" cm="1">
        <f t="array" ref="C754">_xlfn.XLOOKUP(OrderDetails[[#This Row],[productID]],Products[[#All],[productID]],Products[[#All],[productName]],,0)</f>
        <v>Raclette Courdavault</v>
      </c>
      <c r="D754" s="2">
        <v>55</v>
      </c>
      <c r="E754">
        <v>2</v>
      </c>
      <c r="F754" s="3">
        <v>0</v>
      </c>
      <c r="G754" s="2">
        <f t="shared" si="11"/>
        <v>110</v>
      </c>
      <c r="H754" t="str">
        <f>_xlfn.XLOOKUP(OrderDetails[[#This Row],[productID]],Products[productID],Products[Category Name],,0)</f>
        <v>Dairy Products</v>
      </c>
    </row>
    <row r="755" spans="1:8" x14ac:dyDescent="0.25">
      <c r="A755">
        <v>10532</v>
      </c>
      <c r="B755">
        <v>30</v>
      </c>
      <c r="C755" t="str" cm="1">
        <f t="array" ref="C755">_xlfn.XLOOKUP(OrderDetails[[#This Row],[productID]],Products[[#All],[productID]],Products[[#All],[productName]],,0)</f>
        <v>Nord-Ost Matjeshering</v>
      </c>
      <c r="D755" s="2">
        <v>25.89</v>
      </c>
      <c r="E755">
        <v>15</v>
      </c>
      <c r="F755" s="3">
        <v>0</v>
      </c>
      <c r="G755" s="2">
        <f t="shared" si="11"/>
        <v>388.35</v>
      </c>
      <c r="H755" t="str">
        <f>_xlfn.XLOOKUP(OrderDetails[[#This Row],[productID]],Products[productID],Products[Category Name],,0)</f>
        <v>Seafood</v>
      </c>
    </row>
    <row r="756" spans="1:8" x14ac:dyDescent="0.25">
      <c r="A756">
        <v>10532</v>
      </c>
      <c r="B756">
        <v>66</v>
      </c>
      <c r="C756" t="str" cm="1">
        <f t="array" ref="C756">_xlfn.XLOOKUP(OrderDetails[[#This Row],[productID]],Products[[#All],[productID]],Products[[#All],[productName]],,0)</f>
        <v>Louisiana Hot Spiced Okra</v>
      </c>
      <c r="D756" s="2">
        <v>17</v>
      </c>
      <c r="E756">
        <v>24</v>
      </c>
      <c r="F756" s="3">
        <v>0</v>
      </c>
      <c r="G756" s="2">
        <f t="shared" si="11"/>
        <v>408</v>
      </c>
      <c r="H756" t="str">
        <f>_xlfn.XLOOKUP(OrderDetails[[#This Row],[productID]],Products[productID],Products[Category Name],,0)</f>
        <v>Condiments</v>
      </c>
    </row>
    <row r="757" spans="1:8" x14ac:dyDescent="0.25">
      <c r="A757">
        <v>10533</v>
      </c>
      <c r="B757">
        <v>4</v>
      </c>
      <c r="C757" t="str" cm="1">
        <f t="array" ref="C757">_xlfn.XLOOKUP(OrderDetails[[#This Row],[productID]],Products[[#All],[productID]],Products[[#All],[productName]],,0)</f>
        <v>Chef Anton's Cajun Seasoning</v>
      </c>
      <c r="D757" s="2">
        <v>22</v>
      </c>
      <c r="E757">
        <v>50</v>
      </c>
      <c r="F757" s="3">
        <v>0.05</v>
      </c>
      <c r="G757" s="2">
        <f t="shared" si="11"/>
        <v>1045</v>
      </c>
      <c r="H757" t="str">
        <f>_xlfn.XLOOKUP(OrderDetails[[#This Row],[productID]],Products[productID],Products[Category Name],,0)</f>
        <v>Condiments</v>
      </c>
    </row>
    <row r="758" spans="1:8" x14ac:dyDescent="0.25">
      <c r="A758">
        <v>10533</v>
      </c>
      <c r="B758">
        <v>72</v>
      </c>
      <c r="C758" t="str" cm="1">
        <f t="array" ref="C758">_xlfn.XLOOKUP(OrderDetails[[#This Row],[productID]],Products[[#All],[productID]],Products[[#All],[productName]],,0)</f>
        <v>Mozzarella di Giovanni</v>
      </c>
      <c r="D758" s="2">
        <v>34.799999999999997</v>
      </c>
      <c r="E758">
        <v>24</v>
      </c>
      <c r="F758" s="3">
        <v>0</v>
      </c>
      <c r="G758" s="2">
        <f t="shared" si="11"/>
        <v>835.19999999999993</v>
      </c>
      <c r="H758" t="str">
        <f>_xlfn.XLOOKUP(OrderDetails[[#This Row],[productID]],Products[productID],Products[Category Name],,0)</f>
        <v>Dairy Products</v>
      </c>
    </row>
    <row r="759" spans="1:8" x14ac:dyDescent="0.25">
      <c r="A759">
        <v>10533</v>
      </c>
      <c r="B759">
        <v>73</v>
      </c>
      <c r="C759" t="str" cm="1">
        <f t="array" ref="C759">_xlfn.XLOOKUP(OrderDetails[[#This Row],[productID]],Products[[#All],[productID]],Products[[#All],[productName]],,0)</f>
        <v>Röd Kaviar</v>
      </c>
      <c r="D759" s="2">
        <v>15</v>
      </c>
      <c r="E759">
        <v>24</v>
      </c>
      <c r="F759" s="3">
        <v>0.05</v>
      </c>
      <c r="G759" s="2">
        <f t="shared" si="11"/>
        <v>342</v>
      </c>
      <c r="H759" t="str">
        <f>_xlfn.XLOOKUP(OrderDetails[[#This Row],[productID]],Products[productID],Products[Category Name],,0)</f>
        <v>Seafood</v>
      </c>
    </row>
    <row r="760" spans="1:8" x14ac:dyDescent="0.25">
      <c r="A760">
        <v>10534</v>
      </c>
      <c r="B760">
        <v>30</v>
      </c>
      <c r="C760" t="str" cm="1">
        <f t="array" ref="C760">_xlfn.XLOOKUP(OrderDetails[[#This Row],[productID]],Products[[#All],[productID]],Products[[#All],[productName]],,0)</f>
        <v>Nord-Ost Matjeshering</v>
      </c>
      <c r="D760" s="2">
        <v>25.89</v>
      </c>
      <c r="E760">
        <v>10</v>
      </c>
      <c r="F760" s="3">
        <v>0</v>
      </c>
      <c r="G760" s="2">
        <f t="shared" si="11"/>
        <v>258.89999999999998</v>
      </c>
      <c r="H760" t="str">
        <f>_xlfn.XLOOKUP(OrderDetails[[#This Row],[productID]],Products[productID],Products[Category Name],,0)</f>
        <v>Seafood</v>
      </c>
    </row>
    <row r="761" spans="1:8" x14ac:dyDescent="0.25">
      <c r="A761">
        <v>10534</v>
      </c>
      <c r="B761">
        <v>40</v>
      </c>
      <c r="C761" t="str" cm="1">
        <f t="array" ref="C761">_xlfn.XLOOKUP(OrderDetails[[#This Row],[productID]],Products[[#All],[productID]],Products[[#All],[productName]],,0)</f>
        <v>Boston Crab Meat</v>
      </c>
      <c r="D761" s="2">
        <v>18.399999999999999</v>
      </c>
      <c r="E761">
        <v>10</v>
      </c>
      <c r="F761" s="3">
        <v>0.2</v>
      </c>
      <c r="G761" s="2">
        <f t="shared" si="11"/>
        <v>147.20000000000002</v>
      </c>
      <c r="H761" t="str">
        <f>_xlfn.XLOOKUP(OrderDetails[[#This Row],[productID]],Products[productID],Products[Category Name],,0)</f>
        <v>Seafood</v>
      </c>
    </row>
    <row r="762" spans="1:8" x14ac:dyDescent="0.25">
      <c r="A762">
        <v>10534</v>
      </c>
      <c r="B762">
        <v>54</v>
      </c>
      <c r="C762" t="str" cm="1">
        <f t="array" ref="C762">_xlfn.XLOOKUP(OrderDetails[[#This Row],[productID]],Products[[#All],[productID]],Products[[#All],[productName]],,0)</f>
        <v>Tourtière</v>
      </c>
      <c r="D762" s="2">
        <v>7.45</v>
      </c>
      <c r="E762">
        <v>10</v>
      </c>
      <c r="F762" s="3">
        <v>0.2</v>
      </c>
      <c r="G762" s="2">
        <f t="shared" si="11"/>
        <v>59.6</v>
      </c>
      <c r="H762" t="str">
        <f>_xlfn.XLOOKUP(OrderDetails[[#This Row],[productID]],Products[productID],Products[Category Name],,0)</f>
        <v>Meat &amp; Poultry</v>
      </c>
    </row>
    <row r="763" spans="1:8" x14ac:dyDescent="0.25">
      <c r="A763">
        <v>10535</v>
      </c>
      <c r="B763">
        <v>11</v>
      </c>
      <c r="C763" t="str" cm="1">
        <f t="array" ref="C763">_xlfn.XLOOKUP(OrderDetails[[#This Row],[productID]],Products[[#All],[productID]],Products[[#All],[productName]],,0)</f>
        <v>Queso Cabrales</v>
      </c>
      <c r="D763" s="2">
        <v>21</v>
      </c>
      <c r="E763">
        <v>50</v>
      </c>
      <c r="F763" s="3">
        <v>0.1</v>
      </c>
      <c r="G763" s="2">
        <f t="shared" si="11"/>
        <v>945</v>
      </c>
      <c r="H763" t="str">
        <f>_xlfn.XLOOKUP(OrderDetails[[#This Row],[productID]],Products[productID],Products[Category Name],,0)</f>
        <v>Dairy Products</v>
      </c>
    </row>
    <row r="764" spans="1:8" x14ac:dyDescent="0.25">
      <c r="A764">
        <v>10535</v>
      </c>
      <c r="B764">
        <v>40</v>
      </c>
      <c r="C764" t="str" cm="1">
        <f t="array" ref="C764">_xlfn.XLOOKUP(OrderDetails[[#This Row],[productID]],Products[[#All],[productID]],Products[[#All],[productName]],,0)</f>
        <v>Boston Crab Meat</v>
      </c>
      <c r="D764" s="2">
        <v>18.399999999999999</v>
      </c>
      <c r="E764">
        <v>10</v>
      </c>
      <c r="F764" s="3">
        <v>0.1</v>
      </c>
      <c r="G764" s="2">
        <f t="shared" si="11"/>
        <v>165.6</v>
      </c>
      <c r="H764" t="str">
        <f>_xlfn.XLOOKUP(OrderDetails[[#This Row],[productID]],Products[productID],Products[Category Name],,0)</f>
        <v>Seafood</v>
      </c>
    </row>
    <row r="765" spans="1:8" x14ac:dyDescent="0.25">
      <c r="A765">
        <v>10535</v>
      </c>
      <c r="B765">
        <v>57</v>
      </c>
      <c r="C765" t="str" cm="1">
        <f t="array" ref="C765">_xlfn.XLOOKUP(OrderDetails[[#This Row],[productID]],Products[[#All],[productID]],Products[[#All],[productName]],,0)</f>
        <v>Ravioli Angelo</v>
      </c>
      <c r="D765" s="2">
        <v>19.5</v>
      </c>
      <c r="E765">
        <v>5</v>
      </c>
      <c r="F765" s="3">
        <v>0.1</v>
      </c>
      <c r="G765" s="2">
        <f t="shared" si="11"/>
        <v>87.75</v>
      </c>
      <c r="H765" t="str">
        <f>_xlfn.XLOOKUP(OrderDetails[[#This Row],[productID]],Products[productID],Products[Category Name],,0)</f>
        <v>Grains &amp; Cereals</v>
      </c>
    </row>
    <row r="766" spans="1:8" x14ac:dyDescent="0.25">
      <c r="A766">
        <v>10535</v>
      </c>
      <c r="B766">
        <v>59</v>
      </c>
      <c r="C766" t="str" cm="1">
        <f t="array" ref="C766">_xlfn.XLOOKUP(OrderDetails[[#This Row],[productID]],Products[[#All],[productID]],Products[[#All],[productName]],,0)</f>
        <v>Raclette Courdavault</v>
      </c>
      <c r="D766" s="2">
        <v>55</v>
      </c>
      <c r="E766">
        <v>15</v>
      </c>
      <c r="F766" s="3">
        <v>0.1</v>
      </c>
      <c r="G766" s="2">
        <f t="shared" si="11"/>
        <v>742.5</v>
      </c>
      <c r="H766" t="str">
        <f>_xlfn.XLOOKUP(OrderDetails[[#This Row],[productID]],Products[productID],Products[Category Name],,0)</f>
        <v>Dairy Products</v>
      </c>
    </row>
    <row r="767" spans="1:8" x14ac:dyDescent="0.25">
      <c r="A767">
        <v>10536</v>
      </c>
      <c r="B767">
        <v>12</v>
      </c>
      <c r="C767" t="str" cm="1">
        <f t="array" ref="C767">_xlfn.XLOOKUP(OrderDetails[[#This Row],[productID]],Products[[#All],[productID]],Products[[#All],[productName]],,0)</f>
        <v>Queso Manchego La Pastora</v>
      </c>
      <c r="D767" s="2">
        <v>38</v>
      </c>
      <c r="E767">
        <v>15</v>
      </c>
      <c r="F767" s="3">
        <v>0.25</v>
      </c>
      <c r="G767" s="2">
        <f t="shared" si="11"/>
        <v>427.5</v>
      </c>
      <c r="H767" t="str">
        <f>_xlfn.XLOOKUP(OrderDetails[[#This Row],[productID]],Products[productID],Products[Category Name],,0)</f>
        <v>Dairy Products</v>
      </c>
    </row>
    <row r="768" spans="1:8" x14ac:dyDescent="0.25">
      <c r="A768">
        <v>10536</v>
      </c>
      <c r="B768">
        <v>31</v>
      </c>
      <c r="C768" t="str" cm="1">
        <f t="array" ref="C768">_xlfn.XLOOKUP(OrderDetails[[#This Row],[productID]],Products[[#All],[productID]],Products[[#All],[productName]],,0)</f>
        <v>Gorgonzola Telino</v>
      </c>
      <c r="D768" s="2">
        <v>12.5</v>
      </c>
      <c r="E768">
        <v>20</v>
      </c>
      <c r="F768" s="3">
        <v>0</v>
      </c>
      <c r="G768" s="2">
        <f t="shared" si="11"/>
        <v>250</v>
      </c>
      <c r="H768" t="str">
        <f>_xlfn.XLOOKUP(OrderDetails[[#This Row],[productID]],Products[productID],Products[Category Name],,0)</f>
        <v>Dairy Products</v>
      </c>
    </row>
    <row r="769" spans="1:8" x14ac:dyDescent="0.25">
      <c r="A769">
        <v>10536</v>
      </c>
      <c r="B769">
        <v>33</v>
      </c>
      <c r="C769" t="str" cm="1">
        <f t="array" ref="C769">_xlfn.XLOOKUP(OrderDetails[[#This Row],[productID]],Products[[#All],[productID]],Products[[#All],[productName]],,0)</f>
        <v>Geitost</v>
      </c>
      <c r="D769" s="2">
        <v>2.5</v>
      </c>
      <c r="E769">
        <v>30</v>
      </c>
      <c r="F769" s="3">
        <v>0</v>
      </c>
      <c r="G769" s="2">
        <f t="shared" si="11"/>
        <v>75</v>
      </c>
      <c r="H769" t="str">
        <f>_xlfn.XLOOKUP(OrderDetails[[#This Row],[productID]],Products[productID],Products[Category Name],,0)</f>
        <v>Dairy Products</v>
      </c>
    </row>
    <row r="770" spans="1:8" x14ac:dyDescent="0.25">
      <c r="A770">
        <v>10536</v>
      </c>
      <c r="B770">
        <v>60</v>
      </c>
      <c r="C770" t="str" cm="1">
        <f t="array" ref="C770">_xlfn.XLOOKUP(OrderDetails[[#This Row],[productID]],Products[[#All],[productID]],Products[[#All],[productName]],,0)</f>
        <v>Camembert Pierrot</v>
      </c>
      <c r="D770" s="2">
        <v>34</v>
      </c>
      <c r="E770">
        <v>35</v>
      </c>
      <c r="F770" s="3">
        <v>0.25</v>
      </c>
      <c r="G770" s="2">
        <f t="shared" si="11"/>
        <v>892.5</v>
      </c>
      <c r="H770" t="str">
        <f>_xlfn.XLOOKUP(OrderDetails[[#This Row],[productID]],Products[productID],Products[Category Name],,0)</f>
        <v>Dairy Products</v>
      </c>
    </row>
    <row r="771" spans="1:8" x14ac:dyDescent="0.25">
      <c r="A771">
        <v>10537</v>
      </c>
      <c r="B771">
        <v>31</v>
      </c>
      <c r="C771" t="str" cm="1">
        <f t="array" ref="C771">_xlfn.XLOOKUP(OrderDetails[[#This Row],[productID]],Products[[#All],[productID]],Products[[#All],[productName]],,0)</f>
        <v>Gorgonzola Telino</v>
      </c>
      <c r="D771" s="2">
        <v>12.5</v>
      </c>
      <c r="E771">
        <v>30</v>
      </c>
      <c r="F771" s="3">
        <v>0</v>
      </c>
      <c r="G771" s="2">
        <f t="shared" ref="G771:G834" si="12">D771*E771*(1-F771)</f>
        <v>375</v>
      </c>
      <c r="H771" t="str">
        <f>_xlfn.XLOOKUP(OrderDetails[[#This Row],[productID]],Products[productID],Products[Category Name],,0)</f>
        <v>Dairy Products</v>
      </c>
    </row>
    <row r="772" spans="1:8" x14ac:dyDescent="0.25">
      <c r="A772">
        <v>10537</v>
      </c>
      <c r="B772">
        <v>51</v>
      </c>
      <c r="C772" t="str" cm="1">
        <f t="array" ref="C772">_xlfn.XLOOKUP(OrderDetails[[#This Row],[productID]],Products[[#All],[productID]],Products[[#All],[productName]],,0)</f>
        <v>Manjimup Dried Apples</v>
      </c>
      <c r="D772" s="2">
        <v>53</v>
      </c>
      <c r="E772">
        <v>6</v>
      </c>
      <c r="F772" s="3">
        <v>0</v>
      </c>
      <c r="G772" s="2">
        <f t="shared" si="12"/>
        <v>318</v>
      </c>
      <c r="H772" t="str">
        <f>_xlfn.XLOOKUP(OrderDetails[[#This Row],[productID]],Products[productID],Products[Category Name],,0)</f>
        <v>Produce</v>
      </c>
    </row>
    <row r="773" spans="1:8" x14ac:dyDescent="0.25">
      <c r="A773">
        <v>10537</v>
      </c>
      <c r="B773">
        <v>58</v>
      </c>
      <c r="C773" t="str" cm="1">
        <f t="array" ref="C773">_xlfn.XLOOKUP(OrderDetails[[#This Row],[productID]],Products[[#All],[productID]],Products[[#All],[productName]],,0)</f>
        <v>Escargots de Bourgogne</v>
      </c>
      <c r="D773" s="2">
        <v>13.25</v>
      </c>
      <c r="E773">
        <v>20</v>
      </c>
      <c r="F773" s="3">
        <v>0</v>
      </c>
      <c r="G773" s="2">
        <f t="shared" si="12"/>
        <v>265</v>
      </c>
      <c r="H773" t="str">
        <f>_xlfn.XLOOKUP(OrderDetails[[#This Row],[productID]],Products[productID],Products[Category Name],,0)</f>
        <v>Seafood</v>
      </c>
    </row>
    <row r="774" spans="1:8" x14ac:dyDescent="0.25">
      <c r="A774">
        <v>10537</v>
      </c>
      <c r="B774">
        <v>72</v>
      </c>
      <c r="C774" t="str" cm="1">
        <f t="array" ref="C774">_xlfn.XLOOKUP(OrderDetails[[#This Row],[productID]],Products[[#All],[productID]],Products[[#All],[productName]],,0)</f>
        <v>Mozzarella di Giovanni</v>
      </c>
      <c r="D774" s="2">
        <v>34.799999999999997</v>
      </c>
      <c r="E774">
        <v>21</v>
      </c>
      <c r="F774" s="3">
        <v>0</v>
      </c>
      <c r="G774" s="2">
        <f t="shared" si="12"/>
        <v>730.8</v>
      </c>
      <c r="H774" t="str">
        <f>_xlfn.XLOOKUP(OrderDetails[[#This Row],[productID]],Products[productID],Products[Category Name],,0)</f>
        <v>Dairy Products</v>
      </c>
    </row>
    <row r="775" spans="1:8" x14ac:dyDescent="0.25">
      <c r="A775">
        <v>10537</v>
      </c>
      <c r="B775">
        <v>73</v>
      </c>
      <c r="C775" t="str" cm="1">
        <f t="array" ref="C775">_xlfn.XLOOKUP(OrderDetails[[#This Row],[productID]],Products[[#All],[productID]],Products[[#All],[productName]],,0)</f>
        <v>Röd Kaviar</v>
      </c>
      <c r="D775" s="2">
        <v>15</v>
      </c>
      <c r="E775">
        <v>9</v>
      </c>
      <c r="F775" s="3">
        <v>0</v>
      </c>
      <c r="G775" s="2">
        <f t="shared" si="12"/>
        <v>135</v>
      </c>
      <c r="H775" t="str">
        <f>_xlfn.XLOOKUP(OrderDetails[[#This Row],[productID]],Products[productID],Products[Category Name],,0)</f>
        <v>Seafood</v>
      </c>
    </row>
    <row r="776" spans="1:8" x14ac:dyDescent="0.25">
      <c r="A776">
        <v>10538</v>
      </c>
      <c r="B776">
        <v>70</v>
      </c>
      <c r="C776" t="str" cm="1">
        <f t="array" ref="C776">_xlfn.XLOOKUP(OrderDetails[[#This Row],[productID]],Products[[#All],[productID]],Products[[#All],[productName]],,0)</f>
        <v>Outback Lager</v>
      </c>
      <c r="D776" s="2">
        <v>15</v>
      </c>
      <c r="E776">
        <v>7</v>
      </c>
      <c r="F776" s="3">
        <v>0</v>
      </c>
      <c r="G776" s="2">
        <f t="shared" si="12"/>
        <v>105</v>
      </c>
      <c r="H776" t="str">
        <f>_xlfn.XLOOKUP(OrderDetails[[#This Row],[productID]],Products[productID],Products[Category Name],,0)</f>
        <v>Beverages</v>
      </c>
    </row>
    <row r="777" spans="1:8" x14ac:dyDescent="0.25">
      <c r="A777">
        <v>10538</v>
      </c>
      <c r="B777">
        <v>72</v>
      </c>
      <c r="C777" t="str" cm="1">
        <f t="array" ref="C777">_xlfn.XLOOKUP(OrderDetails[[#This Row],[productID]],Products[[#All],[productID]],Products[[#All],[productName]],,0)</f>
        <v>Mozzarella di Giovanni</v>
      </c>
      <c r="D777" s="2">
        <v>34.799999999999997</v>
      </c>
      <c r="E777">
        <v>1</v>
      </c>
      <c r="F777" s="3">
        <v>0</v>
      </c>
      <c r="G777" s="2">
        <f t="shared" si="12"/>
        <v>34.799999999999997</v>
      </c>
      <c r="H777" t="str">
        <f>_xlfn.XLOOKUP(OrderDetails[[#This Row],[productID]],Products[productID],Products[Category Name],,0)</f>
        <v>Dairy Products</v>
      </c>
    </row>
    <row r="778" spans="1:8" x14ac:dyDescent="0.25">
      <c r="A778">
        <v>10539</v>
      </c>
      <c r="B778">
        <v>13</v>
      </c>
      <c r="C778" t="str" cm="1">
        <f t="array" ref="C778">_xlfn.XLOOKUP(OrderDetails[[#This Row],[productID]],Products[[#All],[productID]],Products[[#All],[productName]],,0)</f>
        <v>Konbu</v>
      </c>
      <c r="D778" s="2">
        <v>6</v>
      </c>
      <c r="E778">
        <v>8</v>
      </c>
      <c r="F778" s="3">
        <v>0</v>
      </c>
      <c r="G778" s="2">
        <f t="shared" si="12"/>
        <v>48</v>
      </c>
      <c r="H778" t="str">
        <f>_xlfn.XLOOKUP(OrderDetails[[#This Row],[productID]],Products[productID],Products[Category Name],,0)</f>
        <v>Seafood</v>
      </c>
    </row>
    <row r="779" spans="1:8" x14ac:dyDescent="0.25">
      <c r="A779">
        <v>10539</v>
      </c>
      <c r="B779">
        <v>21</v>
      </c>
      <c r="C779" t="str" cm="1">
        <f t="array" ref="C779">_xlfn.XLOOKUP(OrderDetails[[#This Row],[productID]],Products[[#All],[productID]],Products[[#All],[productName]],,0)</f>
        <v>Sir Rodney's Scones</v>
      </c>
      <c r="D779" s="2">
        <v>10</v>
      </c>
      <c r="E779">
        <v>15</v>
      </c>
      <c r="F779" s="3">
        <v>0</v>
      </c>
      <c r="G779" s="2">
        <f t="shared" si="12"/>
        <v>150</v>
      </c>
      <c r="H779" t="str">
        <f>_xlfn.XLOOKUP(OrderDetails[[#This Row],[productID]],Products[productID],Products[Category Name],,0)</f>
        <v>Confections</v>
      </c>
    </row>
    <row r="780" spans="1:8" x14ac:dyDescent="0.25">
      <c r="A780">
        <v>10539</v>
      </c>
      <c r="B780">
        <v>33</v>
      </c>
      <c r="C780" t="str" cm="1">
        <f t="array" ref="C780">_xlfn.XLOOKUP(OrderDetails[[#This Row],[productID]],Products[[#All],[productID]],Products[[#All],[productName]],,0)</f>
        <v>Geitost</v>
      </c>
      <c r="D780" s="2">
        <v>2.5</v>
      </c>
      <c r="E780">
        <v>15</v>
      </c>
      <c r="F780" s="3">
        <v>0</v>
      </c>
      <c r="G780" s="2">
        <f t="shared" si="12"/>
        <v>37.5</v>
      </c>
      <c r="H780" t="str">
        <f>_xlfn.XLOOKUP(OrderDetails[[#This Row],[productID]],Products[productID],Products[Category Name],,0)</f>
        <v>Dairy Products</v>
      </c>
    </row>
    <row r="781" spans="1:8" x14ac:dyDescent="0.25">
      <c r="A781">
        <v>10539</v>
      </c>
      <c r="B781">
        <v>49</v>
      </c>
      <c r="C781" t="str" cm="1">
        <f t="array" ref="C781">_xlfn.XLOOKUP(OrderDetails[[#This Row],[productID]],Products[[#All],[productID]],Products[[#All],[productName]],,0)</f>
        <v>Maxilaku</v>
      </c>
      <c r="D781" s="2">
        <v>20</v>
      </c>
      <c r="E781">
        <v>6</v>
      </c>
      <c r="F781" s="3">
        <v>0</v>
      </c>
      <c r="G781" s="2">
        <f t="shared" si="12"/>
        <v>120</v>
      </c>
      <c r="H781" t="str">
        <f>_xlfn.XLOOKUP(OrderDetails[[#This Row],[productID]],Products[productID],Products[Category Name],,0)</f>
        <v>Confections</v>
      </c>
    </row>
    <row r="782" spans="1:8" x14ac:dyDescent="0.25">
      <c r="A782">
        <v>10540</v>
      </c>
      <c r="B782">
        <v>3</v>
      </c>
      <c r="C782" t="str" cm="1">
        <f t="array" ref="C782">_xlfn.XLOOKUP(OrderDetails[[#This Row],[productID]],Products[[#All],[productID]],Products[[#All],[productName]],,0)</f>
        <v>Aniseed Syrup</v>
      </c>
      <c r="D782" s="2">
        <v>10</v>
      </c>
      <c r="E782">
        <v>60</v>
      </c>
      <c r="F782" s="3">
        <v>0</v>
      </c>
      <c r="G782" s="2">
        <f t="shared" si="12"/>
        <v>600</v>
      </c>
      <c r="H782" t="str">
        <f>_xlfn.XLOOKUP(OrderDetails[[#This Row],[productID]],Products[productID],Products[Category Name],,0)</f>
        <v>Condiments</v>
      </c>
    </row>
    <row r="783" spans="1:8" x14ac:dyDescent="0.25">
      <c r="A783">
        <v>10540</v>
      </c>
      <c r="B783">
        <v>26</v>
      </c>
      <c r="C783" t="str" cm="1">
        <f t="array" ref="C783">_xlfn.XLOOKUP(OrderDetails[[#This Row],[productID]],Products[[#All],[productID]],Products[[#All],[productName]],,0)</f>
        <v>Gumbär Gummibärchen</v>
      </c>
      <c r="D783" s="2">
        <v>31.23</v>
      </c>
      <c r="E783">
        <v>40</v>
      </c>
      <c r="F783" s="3">
        <v>0</v>
      </c>
      <c r="G783" s="2">
        <f t="shared" si="12"/>
        <v>1249.2</v>
      </c>
      <c r="H783" t="str">
        <f>_xlfn.XLOOKUP(OrderDetails[[#This Row],[productID]],Products[productID],Products[Category Name],,0)</f>
        <v>Confections</v>
      </c>
    </row>
    <row r="784" spans="1:8" x14ac:dyDescent="0.25">
      <c r="A784">
        <v>10540</v>
      </c>
      <c r="B784">
        <v>38</v>
      </c>
      <c r="C784" t="str" cm="1">
        <f t="array" ref="C784">_xlfn.XLOOKUP(OrderDetails[[#This Row],[productID]],Products[[#All],[productID]],Products[[#All],[productName]],,0)</f>
        <v>Côte de Blaye</v>
      </c>
      <c r="D784" s="2">
        <v>263.5</v>
      </c>
      <c r="E784">
        <v>30</v>
      </c>
      <c r="F784" s="3">
        <v>0</v>
      </c>
      <c r="G784" s="2">
        <f t="shared" si="12"/>
        <v>7905</v>
      </c>
      <c r="H784" t="str">
        <f>_xlfn.XLOOKUP(OrderDetails[[#This Row],[productID]],Products[productID],Products[Category Name],,0)</f>
        <v>Beverages</v>
      </c>
    </row>
    <row r="785" spans="1:8" x14ac:dyDescent="0.25">
      <c r="A785">
        <v>10540</v>
      </c>
      <c r="B785">
        <v>68</v>
      </c>
      <c r="C785" t="str" cm="1">
        <f t="array" ref="C785">_xlfn.XLOOKUP(OrderDetails[[#This Row],[productID]],Products[[#All],[productID]],Products[[#All],[productName]],,0)</f>
        <v>Scottish Longbreads</v>
      </c>
      <c r="D785" s="2">
        <v>12.5</v>
      </c>
      <c r="E785">
        <v>35</v>
      </c>
      <c r="F785" s="3">
        <v>0</v>
      </c>
      <c r="G785" s="2">
        <f t="shared" si="12"/>
        <v>437.5</v>
      </c>
      <c r="H785" t="str">
        <f>_xlfn.XLOOKUP(OrderDetails[[#This Row],[productID]],Products[productID],Products[Category Name],,0)</f>
        <v>Confections</v>
      </c>
    </row>
    <row r="786" spans="1:8" x14ac:dyDescent="0.25">
      <c r="A786">
        <v>10541</v>
      </c>
      <c r="B786">
        <v>24</v>
      </c>
      <c r="C786" t="str" cm="1">
        <f t="array" ref="C786">_xlfn.XLOOKUP(OrderDetails[[#This Row],[productID]],Products[[#All],[productID]],Products[[#All],[productName]],,0)</f>
        <v>Guarana Fantastica</v>
      </c>
      <c r="D786" s="2">
        <v>4.5</v>
      </c>
      <c r="E786">
        <v>35</v>
      </c>
      <c r="F786" s="3">
        <v>0.1</v>
      </c>
      <c r="G786" s="2">
        <f t="shared" si="12"/>
        <v>141.75</v>
      </c>
      <c r="H786" t="str">
        <f>_xlfn.XLOOKUP(OrderDetails[[#This Row],[productID]],Products[productID],Products[Category Name],,0)</f>
        <v>Beverages</v>
      </c>
    </row>
    <row r="787" spans="1:8" x14ac:dyDescent="0.25">
      <c r="A787">
        <v>10541</v>
      </c>
      <c r="B787">
        <v>38</v>
      </c>
      <c r="C787" t="str" cm="1">
        <f t="array" ref="C787">_xlfn.XLOOKUP(OrderDetails[[#This Row],[productID]],Products[[#All],[productID]],Products[[#All],[productName]],,0)</f>
        <v>Côte de Blaye</v>
      </c>
      <c r="D787" s="2">
        <v>263.5</v>
      </c>
      <c r="E787">
        <v>4</v>
      </c>
      <c r="F787" s="3">
        <v>0.1</v>
      </c>
      <c r="G787" s="2">
        <f t="shared" si="12"/>
        <v>948.6</v>
      </c>
      <c r="H787" t="str">
        <f>_xlfn.XLOOKUP(OrderDetails[[#This Row],[productID]],Products[productID],Products[Category Name],,0)</f>
        <v>Beverages</v>
      </c>
    </row>
    <row r="788" spans="1:8" x14ac:dyDescent="0.25">
      <c r="A788">
        <v>10541</v>
      </c>
      <c r="B788">
        <v>65</v>
      </c>
      <c r="C788" t="str" cm="1">
        <f t="array" ref="C788">_xlfn.XLOOKUP(OrderDetails[[#This Row],[productID]],Products[[#All],[productID]],Products[[#All],[productName]],,0)</f>
        <v>Louisiana Fiery Hot Pepper Sauce</v>
      </c>
      <c r="D788" s="2">
        <v>21.05</v>
      </c>
      <c r="E788">
        <v>36</v>
      </c>
      <c r="F788" s="3">
        <v>0.1</v>
      </c>
      <c r="G788" s="2">
        <f t="shared" si="12"/>
        <v>682.0200000000001</v>
      </c>
      <c r="H788" t="str">
        <f>_xlfn.XLOOKUP(OrderDetails[[#This Row],[productID]],Products[productID],Products[Category Name],,0)</f>
        <v>Condiments</v>
      </c>
    </row>
    <row r="789" spans="1:8" x14ac:dyDescent="0.25">
      <c r="A789">
        <v>10541</v>
      </c>
      <c r="B789">
        <v>71</v>
      </c>
      <c r="C789" t="str" cm="1">
        <f t="array" ref="C789">_xlfn.XLOOKUP(OrderDetails[[#This Row],[productID]],Products[[#All],[productID]],Products[[#All],[productName]],,0)</f>
        <v>Flotemysost</v>
      </c>
      <c r="D789" s="2">
        <v>21.5</v>
      </c>
      <c r="E789">
        <v>9</v>
      </c>
      <c r="F789" s="3">
        <v>0.1</v>
      </c>
      <c r="G789" s="2">
        <f t="shared" si="12"/>
        <v>174.15</v>
      </c>
      <c r="H789" t="str">
        <f>_xlfn.XLOOKUP(OrderDetails[[#This Row],[productID]],Products[productID],Products[Category Name],,0)</f>
        <v>Dairy Products</v>
      </c>
    </row>
    <row r="790" spans="1:8" x14ac:dyDescent="0.25">
      <c r="A790">
        <v>10542</v>
      </c>
      <c r="B790">
        <v>11</v>
      </c>
      <c r="C790" t="str" cm="1">
        <f t="array" ref="C790">_xlfn.XLOOKUP(OrderDetails[[#This Row],[productID]],Products[[#All],[productID]],Products[[#All],[productName]],,0)</f>
        <v>Queso Cabrales</v>
      </c>
      <c r="D790" s="2">
        <v>21</v>
      </c>
      <c r="E790">
        <v>15</v>
      </c>
      <c r="F790" s="3">
        <v>0.05</v>
      </c>
      <c r="G790" s="2">
        <f t="shared" si="12"/>
        <v>299.25</v>
      </c>
      <c r="H790" t="str">
        <f>_xlfn.XLOOKUP(OrderDetails[[#This Row],[productID]],Products[productID],Products[Category Name],,0)</f>
        <v>Dairy Products</v>
      </c>
    </row>
    <row r="791" spans="1:8" x14ac:dyDescent="0.25">
      <c r="A791">
        <v>10542</v>
      </c>
      <c r="B791">
        <v>54</v>
      </c>
      <c r="C791" t="str" cm="1">
        <f t="array" ref="C791">_xlfn.XLOOKUP(OrderDetails[[#This Row],[productID]],Products[[#All],[productID]],Products[[#All],[productName]],,0)</f>
        <v>Tourtière</v>
      </c>
      <c r="D791" s="2">
        <v>7.45</v>
      </c>
      <c r="E791">
        <v>24</v>
      </c>
      <c r="F791" s="3">
        <v>0.05</v>
      </c>
      <c r="G791" s="2">
        <f t="shared" si="12"/>
        <v>169.86</v>
      </c>
      <c r="H791" t="str">
        <f>_xlfn.XLOOKUP(OrderDetails[[#This Row],[productID]],Products[productID],Products[Category Name],,0)</f>
        <v>Meat &amp; Poultry</v>
      </c>
    </row>
    <row r="792" spans="1:8" x14ac:dyDescent="0.25">
      <c r="A792">
        <v>10543</v>
      </c>
      <c r="B792">
        <v>12</v>
      </c>
      <c r="C792" t="str" cm="1">
        <f t="array" ref="C792">_xlfn.XLOOKUP(OrderDetails[[#This Row],[productID]],Products[[#All],[productID]],Products[[#All],[productName]],,0)</f>
        <v>Queso Manchego La Pastora</v>
      </c>
      <c r="D792" s="2">
        <v>38</v>
      </c>
      <c r="E792">
        <v>30</v>
      </c>
      <c r="F792" s="3">
        <v>0.15</v>
      </c>
      <c r="G792" s="2">
        <f t="shared" si="12"/>
        <v>969</v>
      </c>
      <c r="H792" t="str">
        <f>_xlfn.XLOOKUP(OrderDetails[[#This Row],[productID]],Products[productID],Products[Category Name],,0)</f>
        <v>Dairy Products</v>
      </c>
    </row>
    <row r="793" spans="1:8" x14ac:dyDescent="0.25">
      <c r="A793">
        <v>10543</v>
      </c>
      <c r="B793">
        <v>23</v>
      </c>
      <c r="C793" t="str" cm="1">
        <f t="array" ref="C793">_xlfn.XLOOKUP(OrderDetails[[#This Row],[productID]],Products[[#All],[productID]],Products[[#All],[productName]],,0)</f>
        <v>Tunnbröd</v>
      </c>
      <c r="D793" s="2">
        <v>9</v>
      </c>
      <c r="E793">
        <v>70</v>
      </c>
      <c r="F793" s="3">
        <v>0.15</v>
      </c>
      <c r="G793" s="2">
        <f t="shared" si="12"/>
        <v>535.5</v>
      </c>
      <c r="H793" t="str">
        <f>_xlfn.XLOOKUP(OrderDetails[[#This Row],[productID]],Products[productID],Products[Category Name],,0)</f>
        <v>Grains &amp; Cereals</v>
      </c>
    </row>
    <row r="794" spans="1:8" x14ac:dyDescent="0.25">
      <c r="A794">
        <v>10544</v>
      </c>
      <c r="B794">
        <v>28</v>
      </c>
      <c r="C794" t="str" cm="1">
        <f t="array" ref="C794">_xlfn.XLOOKUP(OrderDetails[[#This Row],[productID]],Products[[#All],[productID]],Products[[#All],[productName]],,0)</f>
        <v>Rössle Sauerkraut</v>
      </c>
      <c r="D794" s="2">
        <v>45.6</v>
      </c>
      <c r="E794">
        <v>7</v>
      </c>
      <c r="F794" s="3">
        <v>0</v>
      </c>
      <c r="G794" s="2">
        <f t="shared" si="12"/>
        <v>319.2</v>
      </c>
      <c r="H794" t="str">
        <f>_xlfn.XLOOKUP(OrderDetails[[#This Row],[productID]],Products[productID],Products[Category Name],,0)</f>
        <v>Produce</v>
      </c>
    </row>
    <row r="795" spans="1:8" x14ac:dyDescent="0.25">
      <c r="A795">
        <v>10544</v>
      </c>
      <c r="B795">
        <v>67</v>
      </c>
      <c r="C795" t="str" cm="1">
        <f t="array" ref="C795">_xlfn.XLOOKUP(OrderDetails[[#This Row],[productID]],Products[[#All],[productID]],Products[[#All],[productName]],,0)</f>
        <v>Laughing Lumberjack Lager</v>
      </c>
      <c r="D795" s="2">
        <v>14</v>
      </c>
      <c r="E795">
        <v>7</v>
      </c>
      <c r="F795" s="3">
        <v>0</v>
      </c>
      <c r="G795" s="2">
        <f t="shared" si="12"/>
        <v>98</v>
      </c>
      <c r="H795" t="str">
        <f>_xlfn.XLOOKUP(OrderDetails[[#This Row],[productID]],Products[productID],Products[Category Name],,0)</f>
        <v>Beverages</v>
      </c>
    </row>
    <row r="796" spans="1:8" x14ac:dyDescent="0.25">
      <c r="A796">
        <v>10545</v>
      </c>
      <c r="B796">
        <v>11</v>
      </c>
      <c r="C796" t="str" cm="1">
        <f t="array" ref="C796">_xlfn.XLOOKUP(OrderDetails[[#This Row],[productID]],Products[[#All],[productID]],Products[[#All],[productName]],,0)</f>
        <v>Queso Cabrales</v>
      </c>
      <c r="D796" s="2">
        <v>21</v>
      </c>
      <c r="E796">
        <v>10</v>
      </c>
      <c r="F796" s="3">
        <v>0</v>
      </c>
      <c r="G796" s="2">
        <f t="shared" si="12"/>
        <v>210</v>
      </c>
      <c r="H796" t="str">
        <f>_xlfn.XLOOKUP(OrderDetails[[#This Row],[productID]],Products[productID],Products[Category Name],,0)</f>
        <v>Dairy Products</v>
      </c>
    </row>
    <row r="797" spans="1:8" x14ac:dyDescent="0.25">
      <c r="A797">
        <v>10546</v>
      </c>
      <c r="B797">
        <v>7</v>
      </c>
      <c r="C797" t="str" cm="1">
        <f t="array" ref="C797">_xlfn.XLOOKUP(OrderDetails[[#This Row],[productID]],Products[[#All],[productID]],Products[[#All],[productName]],,0)</f>
        <v>Uncle Bob's Organic Dried Pears</v>
      </c>
      <c r="D797" s="2">
        <v>30</v>
      </c>
      <c r="E797">
        <v>10</v>
      </c>
      <c r="F797" s="3">
        <v>0</v>
      </c>
      <c r="G797" s="2">
        <f t="shared" si="12"/>
        <v>300</v>
      </c>
      <c r="H797" t="str">
        <f>_xlfn.XLOOKUP(OrderDetails[[#This Row],[productID]],Products[productID],Products[Category Name],,0)</f>
        <v>Produce</v>
      </c>
    </row>
    <row r="798" spans="1:8" x14ac:dyDescent="0.25">
      <c r="A798">
        <v>10546</v>
      </c>
      <c r="B798">
        <v>35</v>
      </c>
      <c r="C798" t="str" cm="1">
        <f t="array" ref="C798">_xlfn.XLOOKUP(OrderDetails[[#This Row],[productID]],Products[[#All],[productID]],Products[[#All],[productName]],,0)</f>
        <v>Steeleye Stout</v>
      </c>
      <c r="D798" s="2">
        <v>18</v>
      </c>
      <c r="E798">
        <v>30</v>
      </c>
      <c r="F798" s="3">
        <v>0</v>
      </c>
      <c r="G798" s="2">
        <f t="shared" si="12"/>
        <v>540</v>
      </c>
      <c r="H798" t="str">
        <f>_xlfn.XLOOKUP(OrderDetails[[#This Row],[productID]],Products[productID],Products[Category Name],,0)</f>
        <v>Beverages</v>
      </c>
    </row>
    <row r="799" spans="1:8" x14ac:dyDescent="0.25">
      <c r="A799">
        <v>10546</v>
      </c>
      <c r="B799">
        <v>62</v>
      </c>
      <c r="C799" t="str" cm="1">
        <f t="array" ref="C799">_xlfn.XLOOKUP(OrderDetails[[#This Row],[productID]],Products[[#All],[productID]],Products[[#All],[productName]],,0)</f>
        <v>Tarte au sucre</v>
      </c>
      <c r="D799" s="2">
        <v>49.3</v>
      </c>
      <c r="E799">
        <v>40</v>
      </c>
      <c r="F799" s="3">
        <v>0</v>
      </c>
      <c r="G799" s="2">
        <f t="shared" si="12"/>
        <v>1972</v>
      </c>
      <c r="H799" t="str">
        <f>_xlfn.XLOOKUP(OrderDetails[[#This Row],[productID]],Products[productID],Products[Category Name],,0)</f>
        <v>Confections</v>
      </c>
    </row>
    <row r="800" spans="1:8" x14ac:dyDescent="0.25">
      <c r="A800">
        <v>10547</v>
      </c>
      <c r="B800">
        <v>32</v>
      </c>
      <c r="C800" t="str" cm="1">
        <f t="array" ref="C800">_xlfn.XLOOKUP(OrderDetails[[#This Row],[productID]],Products[[#All],[productID]],Products[[#All],[productName]],,0)</f>
        <v>Mascarpone Fabioli</v>
      </c>
      <c r="D800" s="2">
        <v>32</v>
      </c>
      <c r="E800">
        <v>24</v>
      </c>
      <c r="F800" s="3">
        <v>0.15</v>
      </c>
      <c r="G800" s="2">
        <f t="shared" si="12"/>
        <v>652.79999999999995</v>
      </c>
      <c r="H800" t="str">
        <f>_xlfn.XLOOKUP(OrderDetails[[#This Row],[productID]],Products[productID],Products[Category Name],,0)</f>
        <v>Dairy Products</v>
      </c>
    </row>
    <row r="801" spans="1:8" x14ac:dyDescent="0.25">
      <c r="A801">
        <v>10547</v>
      </c>
      <c r="B801">
        <v>36</v>
      </c>
      <c r="C801" t="str" cm="1">
        <f t="array" ref="C801">_xlfn.XLOOKUP(OrderDetails[[#This Row],[productID]],Products[[#All],[productID]],Products[[#All],[productName]],,0)</f>
        <v>Inlagd Sill</v>
      </c>
      <c r="D801" s="2">
        <v>19</v>
      </c>
      <c r="E801">
        <v>60</v>
      </c>
      <c r="F801" s="3">
        <v>0</v>
      </c>
      <c r="G801" s="2">
        <f t="shared" si="12"/>
        <v>1140</v>
      </c>
      <c r="H801" t="str">
        <f>_xlfn.XLOOKUP(OrderDetails[[#This Row],[productID]],Products[productID],Products[Category Name],,0)</f>
        <v>Seafood</v>
      </c>
    </row>
    <row r="802" spans="1:8" x14ac:dyDescent="0.25">
      <c r="A802">
        <v>10548</v>
      </c>
      <c r="B802">
        <v>34</v>
      </c>
      <c r="C802" t="str" cm="1">
        <f t="array" ref="C802">_xlfn.XLOOKUP(OrderDetails[[#This Row],[productID]],Products[[#All],[productID]],Products[[#All],[productName]],,0)</f>
        <v>Sasquatch Ale</v>
      </c>
      <c r="D802" s="2">
        <v>14</v>
      </c>
      <c r="E802">
        <v>10</v>
      </c>
      <c r="F802" s="3">
        <v>0.25</v>
      </c>
      <c r="G802" s="2">
        <f t="shared" si="12"/>
        <v>105</v>
      </c>
      <c r="H802" t="str">
        <f>_xlfn.XLOOKUP(OrderDetails[[#This Row],[productID]],Products[productID],Products[Category Name],,0)</f>
        <v>Beverages</v>
      </c>
    </row>
    <row r="803" spans="1:8" x14ac:dyDescent="0.25">
      <c r="A803">
        <v>10548</v>
      </c>
      <c r="B803">
        <v>41</v>
      </c>
      <c r="C803" t="str" cm="1">
        <f t="array" ref="C803">_xlfn.XLOOKUP(OrderDetails[[#This Row],[productID]],Products[[#All],[productID]],Products[[#All],[productName]],,0)</f>
        <v>Jack's New England Clam Chowder</v>
      </c>
      <c r="D803" s="2">
        <v>9.65</v>
      </c>
      <c r="E803">
        <v>14</v>
      </c>
      <c r="F803" s="3">
        <v>0</v>
      </c>
      <c r="G803" s="2">
        <f t="shared" si="12"/>
        <v>135.1</v>
      </c>
      <c r="H803" t="str">
        <f>_xlfn.XLOOKUP(OrderDetails[[#This Row],[productID]],Products[productID],Products[Category Name],,0)</f>
        <v>Seafood</v>
      </c>
    </row>
    <row r="804" spans="1:8" x14ac:dyDescent="0.25">
      <c r="A804">
        <v>10549</v>
      </c>
      <c r="B804">
        <v>31</v>
      </c>
      <c r="C804" t="str" cm="1">
        <f t="array" ref="C804">_xlfn.XLOOKUP(OrderDetails[[#This Row],[productID]],Products[[#All],[productID]],Products[[#All],[productName]],,0)</f>
        <v>Gorgonzola Telino</v>
      </c>
      <c r="D804" s="2">
        <v>12.5</v>
      </c>
      <c r="E804">
        <v>55</v>
      </c>
      <c r="F804" s="3">
        <v>0.15</v>
      </c>
      <c r="G804" s="2">
        <f t="shared" si="12"/>
        <v>584.375</v>
      </c>
      <c r="H804" t="str">
        <f>_xlfn.XLOOKUP(OrderDetails[[#This Row],[productID]],Products[productID],Products[Category Name],,0)</f>
        <v>Dairy Products</v>
      </c>
    </row>
    <row r="805" spans="1:8" x14ac:dyDescent="0.25">
      <c r="A805">
        <v>10549</v>
      </c>
      <c r="B805">
        <v>45</v>
      </c>
      <c r="C805" t="str" cm="1">
        <f t="array" ref="C805">_xlfn.XLOOKUP(OrderDetails[[#This Row],[productID]],Products[[#All],[productID]],Products[[#All],[productName]],,0)</f>
        <v>Rogede sild</v>
      </c>
      <c r="D805" s="2">
        <v>9.5</v>
      </c>
      <c r="E805">
        <v>100</v>
      </c>
      <c r="F805" s="3">
        <v>0.15</v>
      </c>
      <c r="G805" s="2">
        <f t="shared" si="12"/>
        <v>807.5</v>
      </c>
      <c r="H805" t="str">
        <f>_xlfn.XLOOKUP(OrderDetails[[#This Row],[productID]],Products[productID],Products[Category Name],,0)</f>
        <v>Seafood</v>
      </c>
    </row>
    <row r="806" spans="1:8" x14ac:dyDescent="0.25">
      <c r="A806">
        <v>10549</v>
      </c>
      <c r="B806">
        <v>51</v>
      </c>
      <c r="C806" t="str" cm="1">
        <f t="array" ref="C806">_xlfn.XLOOKUP(OrderDetails[[#This Row],[productID]],Products[[#All],[productID]],Products[[#All],[productName]],,0)</f>
        <v>Manjimup Dried Apples</v>
      </c>
      <c r="D806" s="2">
        <v>53</v>
      </c>
      <c r="E806">
        <v>48</v>
      </c>
      <c r="F806" s="3">
        <v>0.15</v>
      </c>
      <c r="G806" s="2">
        <f t="shared" si="12"/>
        <v>2162.4</v>
      </c>
      <c r="H806" t="str">
        <f>_xlfn.XLOOKUP(OrderDetails[[#This Row],[productID]],Products[productID],Products[Category Name],,0)</f>
        <v>Produce</v>
      </c>
    </row>
    <row r="807" spans="1:8" x14ac:dyDescent="0.25">
      <c r="A807">
        <v>10550</v>
      </c>
      <c r="B807">
        <v>17</v>
      </c>
      <c r="C807" t="str" cm="1">
        <f t="array" ref="C807">_xlfn.XLOOKUP(OrderDetails[[#This Row],[productID]],Products[[#All],[productID]],Products[[#All],[productName]],,0)</f>
        <v>Alice Mutton</v>
      </c>
      <c r="D807" s="2">
        <v>39</v>
      </c>
      <c r="E807">
        <v>8</v>
      </c>
      <c r="F807" s="3">
        <v>0.1</v>
      </c>
      <c r="G807" s="2">
        <f t="shared" si="12"/>
        <v>280.8</v>
      </c>
      <c r="H807" t="str">
        <f>_xlfn.XLOOKUP(OrderDetails[[#This Row],[productID]],Products[productID],Products[Category Name],,0)</f>
        <v>Meat &amp; Poultry</v>
      </c>
    </row>
    <row r="808" spans="1:8" x14ac:dyDescent="0.25">
      <c r="A808">
        <v>10550</v>
      </c>
      <c r="B808">
        <v>19</v>
      </c>
      <c r="C808" t="str" cm="1">
        <f t="array" ref="C808">_xlfn.XLOOKUP(OrderDetails[[#This Row],[productID]],Products[[#All],[productID]],Products[[#All],[productName]],,0)</f>
        <v>Teatime Chocolate Biscuits</v>
      </c>
      <c r="D808" s="2">
        <v>9.1999999999999993</v>
      </c>
      <c r="E808">
        <v>10</v>
      </c>
      <c r="F808" s="3">
        <v>0</v>
      </c>
      <c r="G808" s="2">
        <f t="shared" si="12"/>
        <v>92</v>
      </c>
      <c r="H808" t="str">
        <f>_xlfn.XLOOKUP(OrderDetails[[#This Row],[productID]],Products[productID],Products[Category Name],,0)</f>
        <v>Confections</v>
      </c>
    </row>
    <row r="809" spans="1:8" x14ac:dyDescent="0.25">
      <c r="A809">
        <v>10550</v>
      </c>
      <c r="B809">
        <v>21</v>
      </c>
      <c r="C809" t="str" cm="1">
        <f t="array" ref="C809">_xlfn.XLOOKUP(OrderDetails[[#This Row],[productID]],Products[[#All],[productID]],Products[[#All],[productName]],,0)</f>
        <v>Sir Rodney's Scones</v>
      </c>
      <c r="D809" s="2">
        <v>10</v>
      </c>
      <c r="E809">
        <v>6</v>
      </c>
      <c r="F809" s="3">
        <v>0.1</v>
      </c>
      <c r="G809" s="2">
        <f t="shared" si="12"/>
        <v>54</v>
      </c>
      <c r="H809" t="str">
        <f>_xlfn.XLOOKUP(OrderDetails[[#This Row],[productID]],Products[productID],Products[Category Name],,0)</f>
        <v>Confections</v>
      </c>
    </row>
    <row r="810" spans="1:8" x14ac:dyDescent="0.25">
      <c r="A810">
        <v>10550</v>
      </c>
      <c r="B810">
        <v>61</v>
      </c>
      <c r="C810" t="str" cm="1">
        <f t="array" ref="C810">_xlfn.XLOOKUP(OrderDetails[[#This Row],[productID]],Products[[#All],[productID]],Products[[#All],[productName]],,0)</f>
        <v>Sirop d'érable</v>
      </c>
      <c r="D810" s="2">
        <v>28.5</v>
      </c>
      <c r="E810">
        <v>10</v>
      </c>
      <c r="F810" s="3">
        <v>0.1</v>
      </c>
      <c r="G810" s="2">
        <f t="shared" si="12"/>
        <v>256.5</v>
      </c>
      <c r="H810" t="str">
        <f>_xlfn.XLOOKUP(OrderDetails[[#This Row],[productID]],Products[productID],Products[Category Name],,0)</f>
        <v>Condiments</v>
      </c>
    </row>
    <row r="811" spans="1:8" x14ac:dyDescent="0.25">
      <c r="A811">
        <v>10551</v>
      </c>
      <c r="B811">
        <v>16</v>
      </c>
      <c r="C811" t="str" cm="1">
        <f t="array" ref="C811">_xlfn.XLOOKUP(OrderDetails[[#This Row],[productID]],Products[[#All],[productID]],Products[[#All],[productName]],,0)</f>
        <v>Pavlova</v>
      </c>
      <c r="D811" s="2">
        <v>17.45</v>
      </c>
      <c r="E811">
        <v>40</v>
      </c>
      <c r="F811" s="3">
        <v>0.15</v>
      </c>
      <c r="G811" s="2">
        <f t="shared" si="12"/>
        <v>593.29999999999995</v>
      </c>
      <c r="H811" t="str">
        <f>_xlfn.XLOOKUP(OrderDetails[[#This Row],[productID]],Products[productID],Products[Category Name],,0)</f>
        <v>Confections</v>
      </c>
    </row>
    <row r="812" spans="1:8" x14ac:dyDescent="0.25">
      <c r="A812">
        <v>10551</v>
      </c>
      <c r="B812">
        <v>35</v>
      </c>
      <c r="C812" t="str" cm="1">
        <f t="array" ref="C812">_xlfn.XLOOKUP(OrderDetails[[#This Row],[productID]],Products[[#All],[productID]],Products[[#All],[productName]],,0)</f>
        <v>Steeleye Stout</v>
      </c>
      <c r="D812" s="2">
        <v>18</v>
      </c>
      <c r="E812">
        <v>20</v>
      </c>
      <c r="F812" s="3">
        <v>0.15</v>
      </c>
      <c r="G812" s="2">
        <f t="shared" si="12"/>
        <v>306</v>
      </c>
      <c r="H812" t="str">
        <f>_xlfn.XLOOKUP(OrderDetails[[#This Row],[productID]],Products[productID],Products[Category Name],,0)</f>
        <v>Beverages</v>
      </c>
    </row>
    <row r="813" spans="1:8" x14ac:dyDescent="0.25">
      <c r="A813">
        <v>10551</v>
      </c>
      <c r="B813">
        <v>44</v>
      </c>
      <c r="C813" t="str" cm="1">
        <f t="array" ref="C813">_xlfn.XLOOKUP(OrderDetails[[#This Row],[productID]],Products[[#All],[productID]],Products[[#All],[productName]],,0)</f>
        <v>Gula Malacca</v>
      </c>
      <c r="D813" s="2">
        <v>19.45</v>
      </c>
      <c r="E813">
        <v>40</v>
      </c>
      <c r="F813" s="3">
        <v>0</v>
      </c>
      <c r="G813" s="2">
        <f t="shared" si="12"/>
        <v>778</v>
      </c>
      <c r="H813" t="str">
        <f>_xlfn.XLOOKUP(OrderDetails[[#This Row],[productID]],Products[productID],Products[Category Name],,0)</f>
        <v>Condiments</v>
      </c>
    </row>
    <row r="814" spans="1:8" x14ac:dyDescent="0.25">
      <c r="A814">
        <v>10552</v>
      </c>
      <c r="B814">
        <v>69</v>
      </c>
      <c r="C814" t="str" cm="1">
        <f t="array" ref="C814">_xlfn.XLOOKUP(OrderDetails[[#This Row],[productID]],Products[[#All],[productID]],Products[[#All],[productName]],,0)</f>
        <v>Gudbrandsdalsost</v>
      </c>
      <c r="D814" s="2">
        <v>36</v>
      </c>
      <c r="E814">
        <v>18</v>
      </c>
      <c r="F814" s="3">
        <v>0</v>
      </c>
      <c r="G814" s="2">
        <f t="shared" si="12"/>
        <v>648</v>
      </c>
      <c r="H814" t="str">
        <f>_xlfn.XLOOKUP(OrderDetails[[#This Row],[productID]],Products[productID],Products[Category Name],,0)</f>
        <v>Dairy Products</v>
      </c>
    </row>
    <row r="815" spans="1:8" x14ac:dyDescent="0.25">
      <c r="A815">
        <v>10552</v>
      </c>
      <c r="B815">
        <v>75</v>
      </c>
      <c r="C815" t="str" cm="1">
        <f t="array" ref="C815">_xlfn.XLOOKUP(OrderDetails[[#This Row],[productID]],Products[[#All],[productID]],Products[[#All],[productName]],,0)</f>
        <v>Rhönbräu Klosterbier</v>
      </c>
      <c r="D815" s="2">
        <v>7.75</v>
      </c>
      <c r="E815">
        <v>30</v>
      </c>
      <c r="F815" s="3">
        <v>0</v>
      </c>
      <c r="G815" s="2">
        <f t="shared" si="12"/>
        <v>232.5</v>
      </c>
      <c r="H815" t="str">
        <f>_xlfn.XLOOKUP(OrderDetails[[#This Row],[productID]],Products[productID],Products[Category Name],,0)</f>
        <v>Beverages</v>
      </c>
    </row>
    <row r="816" spans="1:8" x14ac:dyDescent="0.25">
      <c r="A816">
        <v>10553</v>
      </c>
      <c r="B816">
        <v>11</v>
      </c>
      <c r="C816" t="str" cm="1">
        <f t="array" ref="C816">_xlfn.XLOOKUP(OrderDetails[[#This Row],[productID]],Products[[#All],[productID]],Products[[#All],[productName]],,0)</f>
        <v>Queso Cabrales</v>
      </c>
      <c r="D816" s="2">
        <v>21</v>
      </c>
      <c r="E816">
        <v>15</v>
      </c>
      <c r="F816" s="3">
        <v>0</v>
      </c>
      <c r="G816" s="2">
        <f t="shared" si="12"/>
        <v>315</v>
      </c>
      <c r="H816" t="str">
        <f>_xlfn.XLOOKUP(OrderDetails[[#This Row],[productID]],Products[productID],Products[Category Name],,0)</f>
        <v>Dairy Products</v>
      </c>
    </row>
    <row r="817" spans="1:8" x14ac:dyDescent="0.25">
      <c r="A817">
        <v>10553</v>
      </c>
      <c r="B817">
        <v>16</v>
      </c>
      <c r="C817" t="str" cm="1">
        <f t="array" ref="C817">_xlfn.XLOOKUP(OrderDetails[[#This Row],[productID]],Products[[#All],[productID]],Products[[#All],[productName]],,0)</f>
        <v>Pavlova</v>
      </c>
      <c r="D817" s="2">
        <v>17.45</v>
      </c>
      <c r="E817">
        <v>14</v>
      </c>
      <c r="F817" s="3">
        <v>0</v>
      </c>
      <c r="G817" s="2">
        <f t="shared" si="12"/>
        <v>244.29999999999998</v>
      </c>
      <c r="H817" t="str">
        <f>_xlfn.XLOOKUP(OrderDetails[[#This Row],[productID]],Products[productID],Products[Category Name],,0)</f>
        <v>Confections</v>
      </c>
    </row>
    <row r="818" spans="1:8" x14ac:dyDescent="0.25">
      <c r="A818">
        <v>10553</v>
      </c>
      <c r="B818">
        <v>22</v>
      </c>
      <c r="C818" t="str" cm="1">
        <f t="array" ref="C818">_xlfn.XLOOKUP(OrderDetails[[#This Row],[productID]],Products[[#All],[productID]],Products[[#All],[productName]],,0)</f>
        <v>Gustaf's Knackebröd</v>
      </c>
      <c r="D818" s="2">
        <v>21</v>
      </c>
      <c r="E818">
        <v>24</v>
      </c>
      <c r="F818" s="3">
        <v>0</v>
      </c>
      <c r="G818" s="2">
        <f t="shared" si="12"/>
        <v>504</v>
      </c>
      <c r="H818" t="str">
        <f>_xlfn.XLOOKUP(OrderDetails[[#This Row],[productID]],Products[productID],Products[Category Name],,0)</f>
        <v>Grains &amp; Cereals</v>
      </c>
    </row>
    <row r="819" spans="1:8" x14ac:dyDescent="0.25">
      <c r="A819">
        <v>10553</v>
      </c>
      <c r="B819">
        <v>31</v>
      </c>
      <c r="C819" t="str" cm="1">
        <f t="array" ref="C819">_xlfn.XLOOKUP(OrderDetails[[#This Row],[productID]],Products[[#All],[productID]],Products[[#All],[productName]],,0)</f>
        <v>Gorgonzola Telino</v>
      </c>
      <c r="D819" s="2">
        <v>12.5</v>
      </c>
      <c r="E819">
        <v>30</v>
      </c>
      <c r="F819" s="3">
        <v>0</v>
      </c>
      <c r="G819" s="2">
        <f t="shared" si="12"/>
        <v>375</v>
      </c>
      <c r="H819" t="str">
        <f>_xlfn.XLOOKUP(OrderDetails[[#This Row],[productID]],Products[productID],Products[Category Name],,0)</f>
        <v>Dairy Products</v>
      </c>
    </row>
    <row r="820" spans="1:8" x14ac:dyDescent="0.25">
      <c r="A820">
        <v>10553</v>
      </c>
      <c r="B820">
        <v>35</v>
      </c>
      <c r="C820" t="str" cm="1">
        <f t="array" ref="C820">_xlfn.XLOOKUP(OrderDetails[[#This Row],[productID]],Products[[#All],[productID]],Products[[#All],[productName]],,0)</f>
        <v>Steeleye Stout</v>
      </c>
      <c r="D820" s="2">
        <v>18</v>
      </c>
      <c r="E820">
        <v>6</v>
      </c>
      <c r="F820" s="3">
        <v>0</v>
      </c>
      <c r="G820" s="2">
        <f t="shared" si="12"/>
        <v>108</v>
      </c>
      <c r="H820" t="str">
        <f>_xlfn.XLOOKUP(OrderDetails[[#This Row],[productID]],Products[productID],Products[Category Name],,0)</f>
        <v>Beverages</v>
      </c>
    </row>
    <row r="821" spans="1:8" x14ac:dyDescent="0.25">
      <c r="A821">
        <v>10554</v>
      </c>
      <c r="B821">
        <v>16</v>
      </c>
      <c r="C821" t="str" cm="1">
        <f t="array" ref="C821">_xlfn.XLOOKUP(OrderDetails[[#This Row],[productID]],Products[[#All],[productID]],Products[[#All],[productName]],,0)</f>
        <v>Pavlova</v>
      </c>
      <c r="D821" s="2">
        <v>17.45</v>
      </c>
      <c r="E821">
        <v>30</v>
      </c>
      <c r="F821" s="3">
        <v>0.05</v>
      </c>
      <c r="G821" s="2">
        <f t="shared" si="12"/>
        <v>497.32499999999999</v>
      </c>
      <c r="H821" t="str">
        <f>_xlfn.XLOOKUP(OrderDetails[[#This Row],[productID]],Products[productID],Products[Category Name],,0)</f>
        <v>Confections</v>
      </c>
    </row>
    <row r="822" spans="1:8" x14ac:dyDescent="0.25">
      <c r="A822">
        <v>10554</v>
      </c>
      <c r="B822">
        <v>23</v>
      </c>
      <c r="C822" t="str" cm="1">
        <f t="array" ref="C822">_xlfn.XLOOKUP(OrderDetails[[#This Row],[productID]],Products[[#All],[productID]],Products[[#All],[productName]],,0)</f>
        <v>Tunnbröd</v>
      </c>
      <c r="D822" s="2">
        <v>9</v>
      </c>
      <c r="E822">
        <v>20</v>
      </c>
      <c r="F822" s="3">
        <v>0.05</v>
      </c>
      <c r="G822" s="2">
        <f t="shared" si="12"/>
        <v>171</v>
      </c>
      <c r="H822" t="str">
        <f>_xlfn.XLOOKUP(OrderDetails[[#This Row],[productID]],Products[productID],Products[Category Name],,0)</f>
        <v>Grains &amp; Cereals</v>
      </c>
    </row>
    <row r="823" spans="1:8" x14ac:dyDescent="0.25">
      <c r="A823">
        <v>10554</v>
      </c>
      <c r="B823">
        <v>62</v>
      </c>
      <c r="C823" t="str" cm="1">
        <f t="array" ref="C823">_xlfn.XLOOKUP(OrderDetails[[#This Row],[productID]],Products[[#All],[productID]],Products[[#All],[productName]],,0)</f>
        <v>Tarte au sucre</v>
      </c>
      <c r="D823" s="2">
        <v>49.3</v>
      </c>
      <c r="E823">
        <v>20</v>
      </c>
      <c r="F823" s="3">
        <v>0.05</v>
      </c>
      <c r="G823" s="2">
        <f t="shared" si="12"/>
        <v>936.69999999999993</v>
      </c>
      <c r="H823" t="str">
        <f>_xlfn.XLOOKUP(OrderDetails[[#This Row],[productID]],Products[productID],Products[Category Name],,0)</f>
        <v>Confections</v>
      </c>
    </row>
    <row r="824" spans="1:8" x14ac:dyDescent="0.25">
      <c r="A824">
        <v>10554</v>
      </c>
      <c r="B824">
        <v>77</v>
      </c>
      <c r="C824" t="str" cm="1">
        <f t="array" ref="C824">_xlfn.XLOOKUP(OrderDetails[[#This Row],[productID]],Products[[#All],[productID]],Products[[#All],[productName]],,0)</f>
        <v>Original Frankfurter Grüne Soße</v>
      </c>
      <c r="D824" s="2">
        <v>13</v>
      </c>
      <c r="E824">
        <v>10</v>
      </c>
      <c r="F824" s="3">
        <v>0.05</v>
      </c>
      <c r="G824" s="2">
        <f t="shared" si="12"/>
        <v>123.5</v>
      </c>
      <c r="H824" t="str">
        <f>_xlfn.XLOOKUP(OrderDetails[[#This Row],[productID]],Products[productID],Products[Category Name],,0)</f>
        <v>Condiments</v>
      </c>
    </row>
    <row r="825" spans="1:8" x14ac:dyDescent="0.25">
      <c r="A825">
        <v>10555</v>
      </c>
      <c r="B825">
        <v>14</v>
      </c>
      <c r="C825" t="str" cm="1">
        <f t="array" ref="C825">_xlfn.XLOOKUP(OrderDetails[[#This Row],[productID]],Products[[#All],[productID]],Products[[#All],[productName]],,0)</f>
        <v>Tofu</v>
      </c>
      <c r="D825" s="2">
        <v>23.25</v>
      </c>
      <c r="E825">
        <v>30</v>
      </c>
      <c r="F825" s="3">
        <v>0.2</v>
      </c>
      <c r="G825" s="2">
        <f t="shared" si="12"/>
        <v>558</v>
      </c>
      <c r="H825" t="str">
        <f>_xlfn.XLOOKUP(OrderDetails[[#This Row],[productID]],Products[productID],Products[Category Name],,0)</f>
        <v>Produce</v>
      </c>
    </row>
    <row r="826" spans="1:8" x14ac:dyDescent="0.25">
      <c r="A826">
        <v>10555</v>
      </c>
      <c r="B826">
        <v>19</v>
      </c>
      <c r="C826" t="str" cm="1">
        <f t="array" ref="C826">_xlfn.XLOOKUP(OrderDetails[[#This Row],[productID]],Products[[#All],[productID]],Products[[#All],[productName]],,0)</f>
        <v>Teatime Chocolate Biscuits</v>
      </c>
      <c r="D826" s="2">
        <v>9.1999999999999993</v>
      </c>
      <c r="E826">
        <v>35</v>
      </c>
      <c r="F826" s="3">
        <v>0.2</v>
      </c>
      <c r="G826" s="2">
        <f t="shared" si="12"/>
        <v>257.60000000000002</v>
      </c>
      <c r="H826" t="str">
        <f>_xlfn.XLOOKUP(OrderDetails[[#This Row],[productID]],Products[productID],Products[Category Name],,0)</f>
        <v>Confections</v>
      </c>
    </row>
    <row r="827" spans="1:8" x14ac:dyDescent="0.25">
      <c r="A827">
        <v>10555</v>
      </c>
      <c r="B827">
        <v>24</v>
      </c>
      <c r="C827" t="str" cm="1">
        <f t="array" ref="C827">_xlfn.XLOOKUP(OrderDetails[[#This Row],[productID]],Products[[#All],[productID]],Products[[#All],[productName]],,0)</f>
        <v>Guarana Fantastica</v>
      </c>
      <c r="D827" s="2">
        <v>4.5</v>
      </c>
      <c r="E827">
        <v>18</v>
      </c>
      <c r="F827" s="3">
        <v>0.2</v>
      </c>
      <c r="G827" s="2">
        <f t="shared" si="12"/>
        <v>64.8</v>
      </c>
      <c r="H827" t="str">
        <f>_xlfn.XLOOKUP(OrderDetails[[#This Row],[productID]],Products[productID],Products[Category Name],,0)</f>
        <v>Beverages</v>
      </c>
    </row>
    <row r="828" spans="1:8" x14ac:dyDescent="0.25">
      <c r="A828">
        <v>10555</v>
      </c>
      <c r="B828">
        <v>51</v>
      </c>
      <c r="C828" t="str" cm="1">
        <f t="array" ref="C828">_xlfn.XLOOKUP(OrderDetails[[#This Row],[productID]],Products[[#All],[productID]],Products[[#All],[productName]],,0)</f>
        <v>Manjimup Dried Apples</v>
      </c>
      <c r="D828" s="2">
        <v>53</v>
      </c>
      <c r="E828">
        <v>20</v>
      </c>
      <c r="F828" s="3">
        <v>0.2</v>
      </c>
      <c r="G828" s="2">
        <f t="shared" si="12"/>
        <v>848</v>
      </c>
      <c r="H828" t="str">
        <f>_xlfn.XLOOKUP(OrderDetails[[#This Row],[productID]],Products[productID],Products[Category Name],,0)</f>
        <v>Produce</v>
      </c>
    </row>
    <row r="829" spans="1:8" x14ac:dyDescent="0.25">
      <c r="A829">
        <v>10555</v>
      </c>
      <c r="B829">
        <v>56</v>
      </c>
      <c r="C829" t="str" cm="1">
        <f t="array" ref="C829">_xlfn.XLOOKUP(OrderDetails[[#This Row],[productID]],Products[[#All],[productID]],Products[[#All],[productName]],,0)</f>
        <v>Gnocchi di nonna Alice</v>
      </c>
      <c r="D829" s="2">
        <v>38</v>
      </c>
      <c r="E829">
        <v>40</v>
      </c>
      <c r="F829" s="3">
        <v>0.2</v>
      </c>
      <c r="G829" s="2">
        <f t="shared" si="12"/>
        <v>1216</v>
      </c>
      <c r="H829" t="str">
        <f>_xlfn.XLOOKUP(OrderDetails[[#This Row],[productID]],Products[productID],Products[Category Name],,0)</f>
        <v>Grains &amp; Cereals</v>
      </c>
    </row>
    <row r="830" spans="1:8" x14ac:dyDescent="0.25">
      <c r="A830">
        <v>10556</v>
      </c>
      <c r="B830">
        <v>72</v>
      </c>
      <c r="C830" t="str" cm="1">
        <f t="array" ref="C830">_xlfn.XLOOKUP(OrderDetails[[#This Row],[productID]],Products[[#All],[productID]],Products[[#All],[productName]],,0)</f>
        <v>Mozzarella di Giovanni</v>
      </c>
      <c r="D830" s="2">
        <v>34.799999999999997</v>
      </c>
      <c r="E830">
        <v>24</v>
      </c>
      <c r="F830" s="3">
        <v>0</v>
      </c>
      <c r="G830" s="2">
        <f t="shared" si="12"/>
        <v>835.19999999999993</v>
      </c>
      <c r="H830" t="str">
        <f>_xlfn.XLOOKUP(OrderDetails[[#This Row],[productID]],Products[productID],Products[Category Name],,0)</f>
        <v>Dairy Products</v>
      </c>
    </row>
    <row r="831" spans="1:8" x14ac:dyDescent="0.25">
      <c r="A831">
        <v>10557</v>
      </c>
      <c r="B831">
        <v>64</v>
      </c>
      <c r="C831" t="str" cm="1">
        <f t="array" ref="C831">_xlfn.XLOOKUP(OrderDetails[[#This Row],[productID]],Products[[#All],[productID]],Products[[#All],[productName]],,0)</f>
        <v>Wimmers gute Semmelknödel</v>
      </c>
      <c r="D831" s="2">
        <v>33.25</v>
      </c>
      <c r="E831">
        <v>30</v>
      </c>
      <c r="F831" s="3">
        <v>0</v>
      </c>
      <c r="G831" s="2">
        <f t="shared" si="12"/>
        <v>997.5</v>
      </c>
      <c r="H831" t="str">
        <f>_xlfn.XLOOKUP(OrderDetails[[#This Row],[productID]],Products[productID],Products[Category Name],,0)</f>
        <v>Grains &amp; Cereals</v>
      </c>
    </row>
    <row r="832" spans="1:8" x14ac:dyDescent="0.25">
      <c r="A832">
        <v>10557</v>
      </c>
      <c r="B832">
        <v>75</v>
      </c>
      <c r="C832" t="str" cm="1">
        <f t="array" ref="C832">_xlfn.XLOOKUP(OrderDetails[[#This Row],[productID]],Products[[#All],[productID]],Products[[#All],[productName]],,0)</f>
        <v>Rhönbräu Klosterbier</v>
      </c>
      <c r="D832" s="2">
        <v>7.75</v>
      </c>
      <c r="E832">
        <v>20</v>
      </c>
      <c r="F832" s="3">
        <v>0</v>
      </c>
      <c r="G832" s="2">
        <f t="shared" si="12"/>
        <v>155</v>
      </c>
      <c r="H832" t="str">
        <f>_xlfn.XLOOKUP(OrderDetails[[#This Row],[productID]],Products[productID],Products[Category Name],,0)</f>
        <v>Beverages</v>
      </c>
    </row>
    <row r="833" spans="1:8" x14ac:dyDescent="0.25">
      <c r="A833">
        <v>10558</v>
      </c>
      <c r="B833">
        <v>47</v>
      </c>
      <c r="C833" t="str" cm="1">
        <f t="array" ref="C833">_xlfn.XLOOKUP(OrderDetails[[#This Row],[productID]],Products[[#All],[productID]],Products[[#All],[productName]],,0)</f>
        <v>Zaanse koeken</v>
      </c>
      <c r="D833" s="2">
        <v>9.5</v>
      </c>
      <c r="E833">
        <v>25</v>
      </c>
      <c r="F833" s="3">
        <v>0</v>
      </c>
      <c r="G833" s="2">
        <f t="shared" si="12"/>
        <v>237.5</v>
      </c>
      <c r="H833" t="str">
        <f>_xlfn.XLOOKUP(OrderDetails[[#This Row],[productID]],Products[productID],Products[Category Name],,0)</f>
        <v>Confections</v>
      </c>
    </row>
    <row r="834" spans="1:8" x14ac:dyDescent="0.25">
      <c r="A834">
        <v>10558</v>
      </c>
      <c r="B834">
        <v>51</v>
      </c>
      <c r="C834" t="str" cm="1">
        <f t="array" ref="C834">_xlfn.XLOOKUP(OrderDetails[[#This Row],[productID]],Products[[#All],[productID]],Products[[#All],[productName]],,0)</f>
        <v>Manjimup Dried Apples</v>
      </c>
      <c r="D834" s="2">
        <v>53</v>
      </c>
      <c r="E834">
        <v>20</v>
      </c>
      <c r="F834" s="3">
        <v>0</v>
      </c>
      <c r="G834" s="2">
        <f t="shared" si="12"/>
        <v>1060</v>
      </c>
      <c r="H834" t="str">
        <f>_xlfn.XLOOKUP(OrderDetails[[#This Row],[productID]],Products[productID],Products[Category Name],,0)</f>
        <v>Produce</v>
      </c>
    </row>
    <row r="835" spans="1:8" x14ac:dyDescent="0.25">
      <c r="A835">
        <v>10558</v>
      </c>
      <c r="B835">
        <v>52</v>
      </c>
      <c r="C835" t="str" cm="1">
        <f t="array" ref="C835">_xlfn.XLOOKUP(OrderDetails[[#This Row],[productID]],Products[[#All],[productID]],Products[[#All],[productName]],,0)</f>
        <v>Filo Mix</v>
      </c>
      <c r="D835" s="2">
        <v>7</v>
      </c>
      <c r="E835">
        <v>30</v>
      </c>
      <c r="F835" s="3">
        <v>0</v>
      </c>
      <c r="G835" s="2">
        <f t="shared" ref="G835:G898" si="13">D835*E835*(1-F835)</f>
        <v>210</v>
      </c>
      <c r="H835" t="str">
        <f>_xlfn.XLOOKUP(OrderDetails[[#This Row],[productID]],Products[productID],Products[Category Name],,0)</f>
        <v>Grains &amp; Cereals</v>
      </c>
    </row>
    <row r="836" spans="1:8" x14ac:dyDescent="0.25">
      <c r="A836">
        <v>10558</v>
      </c>
      <c r="B836">
        <v>53</v>
      </c>
      <c r="C836" t="str" cm="1">
        <f t="array" ref="C836">_xlfn.XLOOKUP(OrderDetails[[#This Row],[productID]],Products[[#All],[productID]],Products[[#All],[productName]],,0)</f>
        <v>Perth Pasties</v>
      </c>
      <c r="D836" s="2">
        <v>32.799999999999997</v>
      </c>
      <c r="E836">
        <v>18</v>
      </c>
      <c r="F836" s="3">
        <v>0</v>
      </c>
      <c r="G836" s="2">
        <f t="shared" si="13"/>
        <v>590.4</v>
      </c>
      <c r="H836" t="str">
        <f>_xlfn.XLOOKUP(OrderDetails[[#This Row],[productID]],Products[productID],Products[Category Name],,0)</f>
        <v>Meat &amp; Poultry</v>
      </c>
    </row>
    <row r="837" spans="1:8" x14ac:dyDescent="0.25">
      <c r="A837">
        <v>10558</v>
      </c>
      <c r="B837">
        <v>73</v>
      </c>
      <c r="C837" t="str" cm="1">
        <f t="array" ref="C837">_xlfn.XLOOKUP(OrderDetails[[#This Row],[productID]],Products[[#All],[productID]],Products[[#All],[productName]],,0)</f>
        <v>Röd Kaviar</v>
      </c>
      <c r="D837" s="2">
        <v>15</v>
      </c>
      <c r="E837">
        <v>3</v>
      </c>
      <c r="F837" s="3">
        <v>0</v>
      </c>
      <c r="G837" s="2">
        <f t="shared" si="13"/>
        <v>45</v>
      </c>
      <c r="H837" t="str">
        <f>_xlfn.XLOOKUP(OrderDetails[[#This Row],[productID]],Products[productID],Products[Category Name],,0)</f>
        <v>Seafood</v>
      </c>
    </row>
    <row r="838" spans="1:8" x14ac:dyDescent="0.25">
      <c r="A838">
        <v>10559</v>
      </c>
      <c r="B838">
        <v>41</v>
      </c>
      <c r="C838" t="str" cm="1">
        <f t="array" ref="C838">_xlfn.XLOOKUP(OrderDetails[[#This Row],[productID]],Products[[#All],[productID]],Products[[#All],[productName]],,0)</f>
        <v>Jack's New England Clam Chowder</v>
      </c>
      <c r="D838" s="2">
        <v>9.65</v>
      </c>
      <c r="E838">
        <v>12</v>
      </c>
      <c r="F838" s="3">
        <v>0.05</v>
      </c>
      <c r="G838" s="2">
        <f t="shared" si="13"/>
        <v>110.01</v>
      </c>
      <c r="H838" t="str">
        <f>_xlfn.XLOOKUP(OrderDetails[[#This Row],[productID]],Products[productID],Products[Category Name],,0)</f>
        <v>Seafood</v>
      </c>
    </row>
    <row r="839" spans="1:8" x14ac:dyDescent="0.25">
      <c r="A839">
        <v>10559</v>
      </c>
      <c r="B839">
        <v>55</v>
      </c>
      <c r="C839" t="str" cm="1">
        <f t="array" ref="C839">_xlfn.XLOOKUP(OrderDetails[[#This Row],[productID]],Products[[#All],[productID]],Products[[#All],[productName]],,0)</f>
        <v>Pâté chinois</v>
      </c>
      <c r="D839" s="2">
        <v>24</v>
      </c>
      <c r="E839">
        <v>18</v>
      </c>
      <c r="F839" s="3">
        <v>0.05</v>
      </c>
      <c r="G839" s="2">
        <f t="shared" si="13"/>
        <v>410.4</v>
      </c>
      <c r="H839" t="str">
        <f>_xlfn.XLOOKUP(OrderDetails[[#This Row],[productID]],Products[productID],Products[Category Name],,0)</f>
        <v>Meat &amp; Poultry</v>
      </c>
    </row>
    <row r="840" spans="1:8" x14ac:dyDescent="0.25">
      <c r="A840">
        <v>10560</v>
      </c>
      <c r="B840">
        <v>30</v>
      </c>
      <c r="C840" t="str" cm="1">
        <f t="array" ref="C840">_xlfn.XLOOKUP(OrderDetails[[#This Row],[productID]],Products[[#All],[productID]],Products[[#All],[productName]],,0)</f>
        <v>Nord-Ost Matjeshering</v>
      </c>
      <c r="D840" s="2">
        <v>25.89</v>
      </c>
      <c r="E840">
        <v>20</v>
      </c>
      <c r="F840" s="3">
        <v>0</v>
      </c>
      <c r="G840" s="2">
        <f t="shared" si="13"/>
        <v>517.79999999999995</v>
      </c>
      <c r="H840" t="str">
        <f>_xlfn.XLOOKUP(OrderDetails[[#This Row],[productID]],Products[productID],Products[Category Name],,0)</f>
        <v>Seafood</v>
      </c>
    </row>
    <row r="841" spans="1:8" x14ac:dyDescent="0.25">
      <c r="A841">
        <v>10560</v>
      </c>
      <c r="B841">
        <v>62</v>
      </c>
      <c r="C841" t="str" cm="1">
        <f t="array" ref="C841">_xlfn.XLOOKUP(OrderDetails[[#This Row],[productID]],Products[[#All],[productID]],Products[[#All],[productName]],,0)</f>
        <v>Tarte au sucre</v>
      </c>
      <c r="D841" s="2">
        <v>49.3</v>
      </c>
      <c r="E841">
        <v>15</v>
      </c>
      <c r="F841" s="3">
        <v>0.25</v>
      </c>
      <c r="G841" s="2">
        <f t="shared" si="13"/>
        <v>554.625</v>
      </c>
      <c r="H841" t="str">
        <f>_xlfn.XLOOKUP(OrderDetails[[#This Row],[productID]],Products[productID],Products[Category Name],,0)</f>
        <v>Confections</v>
      </c>
    </row>
    <row r="842" spans="1:8" x14ac:dyDescent="0.25">
      <c r="A842">
        <v>10561</v>
      </c>
      <c r="B842">
        <v>44</v>
      </c>
      <c r="C842" t="str" cm="1">
        <f t="array" ref="C842">_xlfn.XLOOKUP(OrderDetails[[#This Row],[productID]],Products[[#All],[productID]],Products[[#All],[productName]],,0)</f>
        <v>Gula Malacca</v>
      </c>
      <c r="D842" s="2">
        <v>19.45</v>
      </c>
      <c r="E842">
        <v>10</v>
      </c>
      <c r="F842" s="3">
        <v>0</v>
      </c>
      <c r="G842" s="2">
        <f t="shared" si="13"/>
        <v>194.5</v>
      </c>
      <c r="H842" t="str">
        <f>_xlfn.XLOOKUP(OrderDetails[[#This Row],[productID]],Products[productID],Products[Category Name],,0)</f>
        <v>Condiments</v>
      </c>
    </row>
    <row r="843" spans="1:8" x14ac:dyDescent="0.25">
      <c r="A843">
        <v>10561</v>
      </c>
      <c r="B843">
        <v>51</v>
      </c>
      <c r="C843" t="str" cm="1">
        <f t="array" ref="C843">_xlfn.XLOOKUP(OrderDetails[[#This Row],[productID]],Products[[#All],[productID]],Products[[#All],[productName]],,0)</f>
        <v>Manjimup Dried Apples</v>
      </c>
      <c r="D843" s="2">
        <v>53</v>
      </c>
      <c r="E843">
        <v>50</v>
      </c>
      <c r="F843" s="3">
        <v>0</v>
      </c>
      <c r="G843" s="2">
        <f t="shared" si="13"/>
        <v>2650</v>
      </c>
      <c r="H843" t="str">
        <f>_xlfn.XLOOKUP(OrderDetails[[#This Row],[productID]],Products[productID],Products[Category Name],,0)</f>
        <v>Produce</v>
      </c>
    </row>
    <row r="844" spans="1:8" x14ac:dyDescent="0.25">
      <c r="A844">
        <v>10562</v>
      </c>
      <c r="B844">
        <v>33</v>
      </c>
      <c r="C844" t="str" cm="1">
        <f t="array" ref="C844">_xlfn.XLOOKUP(OrderDetails[[#This Row],[productID]],Products[[#All],[productID]],Products[[#All],[productName]],,0)</f>
        <v>Geitost</v>
      </c>
      <c r="D844" s="2">
        <v>2.5</v>
      </c>
      <c r="E844">
        <v>20</v>
      </c>
      <c r="F844" s="3">
        <v>0.1</v>
      </c>
      <c r="G844" s="2">
        <f t="shared" si="13"/>
        <v>45</v>
      </c>
      <c r="H844" t="str">
        <f>_xlfn.XLOOKUP(OrderDetails[[#This Row],[productID]],Products[productID],Products[Category Name],,0)</f>
        <v>Dairy Products</v>
      </c>
    </row>
    <row r="845" spans="1:8" x14ac:dyDescent="0.25">
      <c r="A845">
        <v>10562</v>
      </c>
      <c r="B845">
        <v>62</v>
      </c>
      <c r="C845" t="str" cm="1">
        <f t="array" ref="C845">_xlfn.XLOOKUP(OrderDetails[[#This Row],[productID]],Products[[#All],[productID]],Products[[#All],[productName]],,0)</f>
        <v>Tarte au sucre</v>
      </c>
      <c r="D845" s="2">
        <v>49.3</v>
      </c>
      <c r="E845">
        <v>10</v>
      </c>
      <c r="F845" s="3">
        <v>0.1</v>
      </c>
      <c r="G845" s="2">
        <f t="shared" si="13"/>
        <v>443.7</v>
      </c>
      <c r="H845" t="str">
        <f>_xlfn.XLOOKUP(OrderDetails[[#This Row],[productID]],Products[productID],Products[Category Name],,0)</f>
        <v>Confections</v>
      </c>
    </row>
    <row r="846" spans="1:8" x14ac:dyDescent="0.25">
      <c r="A846">
        <v>10563</v>
      </c>
      <c r="B846">
        <v>36</v>
      </c>
      <c r="C846" t="str" cm="1">
        <f t="array" ref="C846">_xlfn.XLOOKUP(OrderDetails[[#This Row],[productID]],Products[[#All],[productID]],Products[[#All],[productName]],,0)</f>
        <v>Inlagd Sill</v>
      </c>
      <c r="D846" s="2">
        <v>19</v>
      </c>
      <c r="E846">
        <v>25</v>
      </c>
      <c r="F846" s="3">
        <v>0</v>
      </c>
      <c r="G846" s="2">
        <f t="shared" si="13"/>
        <v>475</v>
      </c>
      <c r="H846" t="str">
        <f>_xlfn.XLOOKUP(OrderDetails[[#This Row],[productID]],Products[productID],Products[Category Name],,0)</f>
        <v>Seafood</v>
      </c>
    </row>
    <row r="847" spans="1:8" x14ac:dyDescent="0.25">
      <c r="A847">
        <v>10563</v>
      </c>
      <c r="B847">
        <v>52</v>
      </c>
      <c r="C847" t="str" cm="1">
        <f t="array" ref="C847">_xlfn.XLOOKUP(OrderDetails[[#This Row],[productID]],Products[[#All],[productID]],Products[[#All],[productName]],,0)</f>
        <v>Filo Mix</v>
      </c>
      <c r="D847" s="2">
        <v>7</v>
      </c>
      <c r="E847">
        <v>70</v>
      </c>
      <c r="F847" s="3">
        <v>0</v>
      </c>
      <c r="G847" s="2">
        <f t="shared" si="13"/>
        <v>490</v>
      </c>
      <c r="H847" t="str">
        <f>_xlfn.XLOOKUP(OrderDetails[[#This Row],[productID]],Products[productID],Products[Category Name],,0)</f>
        <v>Grains &amp; Cereals</v>
      </c>
    </row>
    <row r="848" spans="1:8" x14ac:dyDescent="0.25">
      <c r="A848">
        <v>10564</v>
      </c>
      <c r="B848">
        <v>17</v>
      </c>
      <c r="C848" t="str" cm="1">
        <f t="array" ref="C848">_xlfn.XLOOKUP(OrderDetails[[#This Row],[productID]],Products[[#All],[productID]],Products[[#All],[productName]],,0)</f>
        <v>Alice Mutton</v>
      </c>
      <c r="D848" s="2">
        <v>39</v>
      </c>
      <c r="E848">
        <v>16</v>
      </c>
      <c r="F848" s="3">
        <v>0.05</v>
      </c>
      <c r="G848" s="2">
        <f t="shared" si="13"/>
        <v>592.79999999999995</v>
      </c>
      <c r="H848" t="str">
        <f>_xlfn.XLOOKUP(OrderDetails[[#This Row],[productID]],Products[productID],Products[Category Name],,0)</f>
        <v>Meat &amp; Poultry</v>
      </c>
    </row>
    <row r="849" spans="1:8" x14ac:dyDescent="0.25">
      <c r="A849">
        <v>10564</v>
      </c>
      <c r="B849">
        <v>31</v>
      </c>
      <c r="C849" t="str" cm="1">
        <f t="array" ref="C849">_xlfn.XLOOKUP(OrderDetails[[#This Row],[productID]],Products[[#All],[productID]],Products[[#All],[productName]],,0)</f>
        <v>Gorgonzola Telino</v>
      </c>
      <c r="D849" s="2">
        <v>12.5</v>
      </c>
      <c r="E849">
        <v>6</v>
      </c>
      <c r="F849" s="3">
        <v>0.05</v>
      </c>
      <c r="G849" s="2">
        <f t="shared" si="13"/>
        <v>71.25</v>
      </c>
      <c r="H849" t="str">
        <f>_xlfn.XLOOKUP(OrderDetails[[#This Row],[productID]],Products[productID],Products[Category Name],,0)</f>
        <v>Dairy Products</v>
      </c>
    </row>
    <row r="850" spans="1:8" x14ac:dyDescent="0.25">
      <c r="A850">
        <v>10564</v>
      </c>
      <c r="B850">
        <v>55</v>
      </c>
      <c r="C850" t="str" cm="1">
        <f t="array" ref="C850">_xlfn.XLOOKUP(OrderDetails[[#This Row],[productID]],Products[[#All],[productID]],Products[[#All],[productName]],,0)</f>
        <v>Pâté chinois</v>
      </c>
      <c r="D850" s="2">
        <v>24</v>
      </c>
      <c r="E850">
        <v>25</v>
      </c>
      <c r="F850" s="3">
        <v>0.05</v>
      </c>
      <c r="G850" s="2">
        <f t="shared" si="13"/>
        <v>570</v>
      </c>
      <c r="H850" t="str">
        <f>_xlfn.XLOOKUP(OrderDetails[[#This Row],[productID]],Products[productID],Products[Category Name],,0)</f>
        <v>Meat &amp; Poultry</v>
      </c>
    </row>
    <row r="851" spans="1:8" x14ac:dyDescent="0.25">
      <c r="A851">
        <v>10565</v>
      </c>
      <c r="B851">
        <v>24</v>
      </c>
      <c r="C851" t="str" cm="1">
        <f t="array" ref="C851">_xlfn.XLOOKUP(OrderDetails[[#This Row],[productID]],Products[[#All],[productID]],Products[[#All],[productName]],,0)</f>
        <v>Guarana Fantastica</v>
      </c>
      <c r="D851" s="2">
        <v>4.5</v>
      </c>
      <c r="E851">
        <v>25</v>
      </c>
      <c r="F851" s="3">
        <v>0.1</v>
      </c>
      <c r="G851" s="2">
        <f t="shared" si="13"/>
        <v>101.25</v>
      </c>
      <c r="H851" t="str">
        <f>_xlfn.XLOOKUP(OrderDetails[[#This Row],[productID]],Products[productID],Products[Category Name],,0)</f>
        <v>Beverages</v>
      </c>
    </row>
    <row r="852" spans="1:8" x14ac:dyDescent="0.25">
      <c r="A852">
        <v>10565</v>
      </c>
      <c r="B852">
        <v>64</v>
      </c>
      <c r="C852" t="str" cm="1">
        <f t="array" ref="C852">_xlfn.XLOOKUP(OrderDetails[[#This Row],[productID]],Products[[#All],[productID]],Products[[#All],[productName]],,0)</f>
        <v>Wimmers gute Semmelknödel</v>
      </c>
      <c r="D852" s="2">
        <v>33.25</v>
      </c>
      <c r="E852">
        <v>18</v>
      </c>
      <c r="F852" s="3">
        <v>0.1</v>
      </c>
      <c r="G852" s="2">
        <f t="shared" si="13"/>
        <v>538.65</v>
      </c>
      <c r="H852" t="str">
        <f>_xlfn.XLOOKUP(OrderDetails[[#This Row],[productID]],Products[productID],Products[Category Name],,0)</f>
        <v>Grains &amp; Cereals</v>
      </c>
    </row>
    <row r="853" spans="1:8" x14ac:dyDescent="0.25">
      <c r="A853">
        <v>10566</v>
      </c>
      <c r="B853">
        <v>11</v>
      </c>
      <c r="C853" t="str" cm="1">
        <f t="array" ref="C853">_xlfn.XLOOKUP(OrderDetails[[#This Row],[productID]],Products[[#All],[productID]],Products[[#All],[productName]],,0)</f>
        <v>Queso Cabrales</v>
      </c>
      <c r="D853" s="2">
        <v>21</v>
      </c>
      <c r="E853">
        <v>35</v>
      </c>
      <c r="F853" s="3">
        <v>0.15</v>
      </c>
      <c r="G853" s="2">
        <f t="shared" si="13"/>
        <v>624.75</v>
      </c>
      <c r="H853" t="str">
        <f>_xlfn.XLOOKUP(OrderDetails[[#This Row],[productID]],Products[productID],Products[Category Name],,0)</f>
        <v>Dairy Products</v>
      </c>
    </row>
    <row r="854" spans="1:8" x14ac:dyDescent="0.25">
      <c r="A854">
        <v>10566</v>
      </c>
      <c r="B854">
        <v>18</v>
      </c>
      <c r="C854" t="str" cm="1">
        <f t="array" ref="C854">_xlfn.XLOOKUP(OrderDetails[[#This Row],[productID]],Products[[#All],[productID]],Products[[#All],[productName]],,0)</f>
        <v>Carnarvon Tigers</v>
      </c>
      <c r="D854" s="2">
        <v>62.5</v>
      </c>
      <c r="E854">
        <v>18</v>
      </c>
      <c r="F854" s="3">
        <v>0.15</v>
      </c>
      <c r="G854" s="2">
        <f t="shared" si="13"/>
        <v>956.25</v>
      </c>
      <c r="H854" t="str">
        <f>_xlfn.XLOOKUP(OrderDetails[[#This Row],[productID]],Products[productID],Products[Category Name],,0)</f>
        <v>Seafood</v>
      </c>
    </row>
    <row r="855" spans="1:8" x14ac:dyDescent="0.25">
      <c r="A855">
        <v>10566</v>
      </c>
      <c r="B855">
        <v>76</v>
      </c>
      <c r="C855" t="str" cm="1">
        <f t="array" ref="C855">_xlfn.XLOOKUP(OrderDetails[[#This Row],[productID]],Products[[#All],[productID]],Products[[#All],[productName]],,0)</f>
        <v>Lakkaliköri</v>
      </c>
      <c r="D855" s="2">
        <v>18</v>
      </c>
      <c r="E855">
        <v>10</v>
      </c>
      <c r="F855" s="3">
        <v>0</v>
      </c>
      <c r="G855" s="2">
        <f t="shared" si="13"/>
        <v>180</v>
      </c>
      <c r="H855" t="str">
        <f>_xlfn.XLOOKUP(OrderDetails[[#This Row],[productID]],Products[productID],Products[Category Name],,0)</f>
        <v>Beverages</v>
      </c>
    </row>
    <row r="856" spans="1:8" x14ac:dyDescent="0.25">
      <c r="A856">
        <v>10567</v>
      </c>
      <c r="B856">
        <v>31</v>
      </c>
      <c r="C856" t="str" cm="1">
        <f t="array" ref="C856">_xlfn.XLOOKUP(OrderDetails[[#This Row],[productID]],Products[[#All],[productID]],Products[[#All],[productName]],,0)</f>
        <v>Gorgonzola Telino</v>
      </c>
      <c r="D856" s="2">
        <v>12.5</v>
      </c>
      <c r="E856">
        <v>60</v>
      </c>
      <c r="F856" s="3">
        <v>0.2</v>
      </c>
      <c r="G856" s="2">
        <f t="shared" si="13"/>
        <v>600</v>
      </c>
      <c r="H856" t="str">
        <f>_xlfn.XLOOKUP(OrderDetails[[#This Row],[productID]],Products[productID],Products[Category Name],,0)</f>
        <v>Dairy Products</v>
      </c>
    </row>
    <row r="857" spans="1:8" x14ac:dyDescent="0.25">
      <c r="A857">
        <v>10567</v>
      </c>
      <c r="B857">
        <v>51</v>
      </c>
      <c r="C857" t="str" cm="1">
        <f t="array" ref="C857">_xlfn.XLOOKUP(OrderDetails[[#This Row],[productID]],Products[[#All],[productID]],Products[[#All],[productName]],,0)</f>
        <v>Manjimup Dried Apples</v>
      </c>
      <c r="D857" s="2">
        <v>53</v>
      </c>
      <c r="E857">
        <v>3</v>
      </c>
      <c r="F857" s="3">
        <v>0</v>
      </c>
      <c r="G857" s="2">
        <f t="shared" si="13"/>
        <v>159</v>
      </c>
      <c r="H857" t="str">
        <f>_xlfn.XLOOKUP(OrderDetails[[#This Row],[productID]],Products[productID],Products[Category Name],,0)</f>
        <v>Produce</v>
      </c>
    </row>
    <row r="858" spans="1:8" x14ac:dyDescent="0.25">
      <c r="A858">
        <v>10567</v>
      </c>
      <c r="B858">
        <v>59</v>
      </c>
      <c r="C858" t="str" cm="1">
        <f t="array" ref="C858">_xlfn.XLOOKUP(OrderDetails[[#This Row],[productID]],Products[[#All],[productID]],Products[[#All],[productName]],,0)</f>
        <v>Raclette Courdavault</v>
      </c>
      <c r="D858" s="2">
        <v>55</v>
      </c>
      <c r="E858">
        <v>40</v>
      </c>
      <c r="F858" s="3">
        <v>0.2</v>
      </c>
      <c r="G858" s="2">
        <f t="shared" si="13"/>
        <v>1760</v>
      </c>
      <c r="H858" t="str">
        <f>_xlfn.XLOOKUP(OrderDetails[[#This Row],[productID]],Products[productID],Products[Category Name],,0)</f>
        <v>Dairy Products</v>
      </c>
    </row>
    <row r="859" spans="1:8" x14ac:dyDescent="0.25">
      <c r="A859">
        <v>10568</v>
      </c>
      <c r="B859">
        <v>10</v>
      </c>
      <c r="C859" t="str" cm="1">
        <f t="array" ref="C859">_xlfn.XLOOKUP(OrderDetails[[#This Row],[productID]],Products[[#All],[productID]],Products[[#All],[productName]],,0)</f>
        <v>Ikura</v>
      </c>
      <c r="D859" s="2">
        <v>31</v>
      </c>
      <c r="E859">
        <v>5</v>
      </c>
      <c r="F859" s="3">
        <v>0</v>
      </c>
      <c r="G859" s="2">
        <f t="shared" si="13"/>
        <v>155</v>
      </c>
      <c r="H859" t="str">
        <f>_xlfn.XLOOKUP(OrderDetails[[#This Row],[productID]],Products[productID],Products[Category Name],,0)</f>
        <v>Seafood</v>
      </c>
    </row>
    <row r="860" spans="1:8" x14ac:dyDescent="0.25">
      <c r="A860">
        <v>10569</v>
      </c>
      <c r="B860">
        <v>31</v>
      </c>
      <c r="C860" t="str" cm="1">
        <f t="array" ref="C860">_xlfn.XLOOKUP(OrderDetails[[#This Row],[productID]],Products[[#All],[productID]],Products[[#All],[productName]],,0)</f>
        <v>Gorgonzola Telino</v>
      </c>
      <c r="D860" s="2">
        <v>12.5</v>
      </c>
      <c r="E860">
        <v>35</v>
      </c>
      <c r="F860" s="3">
        <v>0.2</v>
      </c>
      <c r="G860" s="2">
        <f t="shared" si="13"/>
        <v>350</v>
      </c>
      <c r="H860" t="str">
        <f>_xlfn.XLOOKUP(OrderDetails[[#This Row],[productID]],Products[productID],Products[Category Name],,0)</f>
        <v>Dairy Products</v>
      </c>
    </row>
    <row r="861" spans="1:8" x14ac:dyDescent="0.25">
      <c r="A861">
        <v>10569</v>
      </c>
      <c r="B861">
        <v>76</v>
      </c>
      <c r="C861" t="str" cm="1">
        <f t="array" ref="C861">_xlfn.XLOOKUP(OrderDetails[[#This Row],[productID]],Products[[#All],[productID]],Products[[#All],[productName]],,0)</f>
        <v>Lakkaliköri</v>
      </c>
      <c r="D861" s="2">
        <v>18</v>
      </c>
      <c r="E861">
        <v>30</v>
      </c>
      <c r="F861" s="3">
        <v>0</v>
      </c>
      <c r="G861" s="2">
        <f t="shared" si="13"/>
        <v>540</v>
      </c>
      <c r="H861" t="str">
        <f>_xlfn.XLOOKUP(OrderDetails[[#This Row],[productID]],Products[productID],Products[Category Name],,0)</f>
        <v>Beverages</v>
      </c>
    </row>
    <row r="862" spans="1:8" x14ac:dyDescent="0.25">
      <c r="A862">
        <v>10570</v>
      </c>
      <c r="B862">
        <v>11</v>
      </c>
      <c r="C862" t="str" cm="1">
        <f t="array" ref="C862">_xlfn.XLOOKUP(OrderDetails[[#This Row],[productID]],Products[[#All],[productID]],Products[[#All],[productName]],,0)</f>
        <v>Queso Cabrales</v>
      </c>
      <c r="D862" s="2">
        <v>21</v>
      </c>
      <c r="E862">
        <v>15</v>
      </c>
      <c r="F862" s="3">
        <v>0.05</v>
      </c>
      <c r="G862" s="2">
        <f t="shared" si="13"/>
        <v>299.25</v>
      </c>
      <c r="H862" t="str">
        <f>_xlfn.XLOOKUP(OrderDetails[[#This Row],[productID]],Products[productID],Products[Category Name],,0)</f>
        <v>Dairy Products</v>
      </c>
    </row>
    <row r="863" spans="1:8" x14ac:dyDescent="0.25">
      <c r="A863">
        <v>10570</v>
      </c>
      <c r="B863">
        <v>56</v>
      </c>
      <c r="C863" t="str" cm="1">
        <f t="array" ref="C863">_xlfn.XLOOKUP(OrderDetails[[#This Row],[productID]],Products[[#All],[productID]],Products[[#All],[productName]],,0)</f>
        <v>Gnocchi di nonna Alice</v>
      </c>
      <c r="D863" s="2">
        <v>38</v>
      </c>
      <c r="E863">
        <v>60</v>
      </c>
      <c r="F863" s="3">
        <v>0.05</v>
      </c>
      <c r="G863" s="2">
        <f t="shared" si="13"/>
        <v>2166</v>
      </c>
      <c r="H863" t="str">
        <f>_xlfn.XLOOKUP(OrderDetails[[#This Row],[productID]],Products[productID],Products[Category Name],,0)</f>
        <v>Grains &amp; Cereals</v>
      </c>
    </row>
    <row r="864" spans="1:8" x14ac:dyDescent="0.25">
      <c r="A864">
        <v>10571</v>
      </c>
      <c r="B864">
        <v>14</v>
      </c>
      <c r="C864" t="str" cm="1">
        <f t="array" ref="C864">_xlfn.XLOOKUP(OrderDetails[[#This Row],[productID]],Products[[#All],[productID]],Products[[#All],[productName]],,0)</f>
        <v>Tofu</v>
      </c>
      <c r="D864" s="2">
        <v>23.25</v>
      </c>
      <c r="E864">
        <v>11</v>
      </c>
      <c r="F864" s="3">
        <v>0.15</v>
      </c>
      <c r="G864" s="2">
        <f t="shared" si="13"/>
        <v>217.38749999999999</v>
      </c>
      <c r="H864" t="str">
        <f>_xlfn.XLOOKUP(OrderDetails[[#This Row],[productID]],Products[productID],Products[Category Name],,0)</f>
        <v>Produce</v>
      </c>
    </row>
    <row r="865" spans="1:8" x14ac:dyDescent="0.25">
      <c r="A865">
        <v>10571</v>
      </c>
      <c r="B865">
        <v>42</v>
      </c>
      <c r="C865" t="str" cm="1">
        <f t="array" ref="C865">_xlfn.XLOOKUP(OrderDetails[[#This Row],[productID]],Products[[#All],[productID]],Products[[#All],[productName]],,0)</f>
        <v>Singaporean Hokkien Fried Mee</v>
      </c>
      <c r="D865" s="2">
        <v>14</v>
      </c>
      <c r="E865">
        <v>28</v>
      </c>
      <c r="F865" s="3">
        <v>0.15</v>
      </c>
      <c r="G865" s="2">
        <f t="shared" si="13"/>
        <v>333.2</v>
      </c>
      <c r="H865" t="str">
        <f>_xlfn.XLOOKUP(OrderDetails[[#This Row],[productID]],Products[productID],Products[Category Name],,0)</f>
        <v>Grains &amp; Cereals</v>
      </c>
    </row>
    <row r="866" spans="1:8" x14ac:dyDescent="0.25">
      <c r="A866">
        <v>10572</v>
      </c>
      <c r="B866">
        <v>16</v>
      </c>
      <c r="C866" t="str" cm="1">
        <f t="array" ref="C866">_xlfn.XLOOKUP(OrderDetails[[#This Row],[productID]],Products[[#All],[productID]],Products[[#All],[productName]],,0)</f>
        <v>Pavlova</v>
      </c>
      <c r="D866" s="2">
        <v>17.45</v>
      </c>
      <c r="E866">
        <v>12</v>
      </c>
      <c r="F866" s="3">
        <v>0.1</v>
      </c>
      <c r="G866" s="2">
        <f t="shared" si="13"/>
        <v>188.45999999999998</v>
      </c>
      <c r="H866" t="str">
        <f>_xlfn.XLOOKUP(OrderDetails[[#This Row],[productID]],Products[productID],Products[Category Name],,0)</f>
        <v>Confections</v>
      </c>
    </row>
    <row r="867" spans="1:8" x14ac:dyDescent="0.25">
      <c r="A867">
        <v>10572</v>
      </c>
      <c r="B867">
        <v>32</v>
      </c>
      <c r="C867" t="str" cm="1">
        <f t="array" ref="C867">_xlfn.XLOOKUP(OrderDetails[[#This Row],[productID]],Products[[#All],[productID]],Products[[#All],[productName]],,0)</f>
        <v>Mascarpone Fabioli</v>
      </c>
      <c r="D867" s="2">
        <v>32</v>
      </c>
      <c r="E867">
        <v>10</v>
      </c>
      <c r="F867" s="3">
        <v>0.1</v>
      </c>
      <c r="G867" s="2">
        <f t="shared" si="13"/>
        <v>288</v>
      </c>
      <c r="H867" t="str">
        <f>_xlfn.XLOOKUP(OrderDetails[[#This Row],[productID]],Products[productID],Products[Category Name],,0)</f>
        <v>Dairy Products</v>
      </c>
    </row>
    <row r="868" spans="1:8" x14ac:dyDescent="0.25">
      <c r="A868">
        <v>10572</v>
      </c>
      <c r="B868">
        <v>40</v>
      </c>
      <c r="C868" t="str" cm="1">
        <f t="array" ref="C868">_xlfn.XLOOKUP(OrderDetails[[#This Row],[productID]],Products[[#All],[productID]],Products[[#All],[productName]],,0)</f>
        <v>Boston Crab Meat</v>
      </c>
      <c r="D868" s="2">
        <v>18.399999999999999</v>
      </c>
      <c r="E868">
        <v>50</v>
      </c>
      <c r="F868" s="3">
        <v>0</v>
      </c>
      <c r="G868" s="2">
        <f t="shared" si="13"/>
        <v>919.99999999999989</v>
      </c>
      <c r="H868" t="str">
        <f>_xlfn.XLOOKUP(OrderDetails[[#This Row],[productID]],Products[productID],Products[Category Name],,0)</f>
        <v>Seafood</v>
      </c>
    </row>
    <row r="869" spans="1:8" x14ac:dyDescent="0.25">
      <c r="A869">
        <v>10572</v>
      </c>
      <c r="B869">
        <v>75</v>
      </c>
      <c r="C869" t="str" cm="1">
        <f t="array" ref="C869">_xlfn.XLOOKUP(OrderDetails[[#This Row],[productID]],Products[[#All],[productID]],Products[[#All],[productName]],,0)</f>
        <v>Rhönbräu Klosterbier</v>
      </c>
      <c r="D869" s="2">
        <v>7.75</v>
      </c>
      <c r="E869">
        <v>15</v>
      </c>
      <c r="F869" s="3">
        <v>0.1</v>
      </c>
      <c r="G869" s="2">
        <f t="shared" si="13"/>
        <v>104.625</v>
      </c>
      <c r="H869" t="str">
        <f>_xlfn.XLOOKUP(OrderDetails[[#This Row],[productID]],Products[productID],Products[Category Name],,0)</f>
        <v>Beverages</v>
      </c>
    </row>
    <row r="870" spans="1:8" x14ac:dyDescent="0.25">
      <c r="A870">
        <v>10573</v>
      </c>
      <c r="B870">
        <v>17</v>
      </c>
      <c r="C870" t="str" cm="1">
        <f t="array" ref="C870">_xlfn.XLOOKUP(OrderDetails[[#This Row],[productID]],Products[[#All],[productID]],Products[[#All],[productName]],,0)</f>
        <v>Alice Mutton</v>
      </c>
      <c r="D870" s="2">
        <v>39</v>
      </c>
      <c r="E870">
        <v>18</v>
      </c>
      <c r="F870" s="3">
        <v>0</v>
      </c>
      <c r="G870" s="2">
        <f t="shared" si="13"/>
        <v>702</v>
      </c>
      <c r="H870" t="str">
        <f>_xlfn.XLOOKUP(OrderDetails[[#This Row],[productID]],Products[productID],Products[Category Name],,0)</f>
        <v>Meat &amp; Poultry</v>
      </c>
    </row>
    <row r="871" spans="1:8" x14ac:dyDescent="0.25">
      <c r="A871">
        <v>10573</v>
      </c>
      <c r="B871">
        <v>34</v>
      </c>
      <c r="C871" t="str" cm="1">
        <f t="array" ref="C871">_xlfn.XLOOKUP(OrderDetails[[#This Row],[productID]],Products[[#All],[productID]],Products[[#All],[productName]],,0)</f>
        <v>Sasquatch Ale</v>
      </c>
      <c r="D871" s="2">
        <v>14</v>
      </c>
      <c r="E871">
        <v>40</v>
      </c>
      <c r="F871" s="3">
        <v>0</v>
      </c>
      <c r="G871" s="2">
        <f t="shared" si="13"/>
        <v>560</v>
      </c>
      <c r="H871" t="str">
        <f>_xlfn.XLOOKUP(OrderDetails[[#This Row],[productID]],Products[productID],Products[Category Name],,0)</f>
        <v>Beverages</v>
      </c>
    </row>
    <row r="872" spans="1:8" x14ac:dyDescent="0.25">
      <c r="A872">
        <v>10573</v>
      </c>
      <c r="B872">
        <v>53</v>
      </c>
      <c r="C872" t="str" cm="1">
        <f t="array" ref="C872">_xlfn.XLOOKUP(OrderDetails[[#This Row],[productID]],Products[[#All],[productID]],Products[[#All],[productName]],,0)</f>
        <v>Perth Pasties</v>
      </c>
      <c r="D872" s="2">
        <v>32.799999999999997</v>
      </c>
      <c r="E872">
        <v>25</v>
      </c>
      <c r="F872" s="3">
        <v>0</v>
      </c>
      <c r="G872" s="2">
        <f t="shared" si="13"/>
        <v>819.99999999999989</v>
      </c>
      <c r="H872" t="str">
        <f>_xlfn.XLOOKUP(OrderDetails[[#This Row],[productID]],Products[productID],Products[Category Name],,0)</f>
        <v>Meat &amp; Poultry</v>
      </c>
    </row>
    <row r="873" spans="1:8" x14ac:dyDescent="0.25">
      <c r="A873">
        <v>10574</v>
      </c>
      <c r="B873">
        <v>33</v>
      </c>
      <c r="C873" t="str" cm="1">
        <f t="array" ref="C873">_xlfn.XLOOKUP(OrderDetails[[#This Row],[productID]],Products[[#All],[productID]],Products[[#All],[productName]],,0)</f>
        <v>Geitost</v>
      </c>
      <c r="D873" s="2">
        <v>2.5</v>
      </c>
      <c r="E873">
        <v>14</v>
      </c>
      <c r="F873" s="3">
        <v>0</v>
      </c>
      <c r="G873" s="2">
        <f t="shared" si="13"/>
        <v>35</v>
      </c>
      <c r="H873" t="str">
        <f>_xlfn.XLOOKUP(OrderDetails[[#This Row],[productID]],Products[productID],Products[Category Name],,0)</f>
        <v>Dairy Products</v>
      </c>
    </row>
    <row r="874" spans="1:8" x14ac:dyDescent="0.25">
      <c r="A874">
        <v>10574</v>
      </c>
      <c r="B874">
        <v>40</v>
      </c>
      <c r="C874" t="str" cm="1">
        <f t="array" ref="C874">_xlfn.XLOOKUP(OrderDetails[[#This Row],[productID]],Products[[#All],[productID]],Products[[#All],[productName]],,0)</f>
        <v>Boston Crab Meat</v>
      </c>
      <c r="D874" s="2">
        <v>18.399999999999999</v>
      </c>
      <c r="E874">
        <v>2</v>
      </c>
      <c r="F874" s="3">
        <v>0</v>
      </c>
      <c r="G874" s="2">
        <f t="shared" si="13"/>
        <v>36.799999999999997</v>
      </c>
      <c r="H874" t="str">
        <f>_xlfn.XLOOKUP(OrderDetails[[#This Row],[productID]],Products[productID],Products[Category Name],,0)</f>
        <v>Seafood</v>
      </c>
    </row>
    <row r="875" spans="1:8" x14ac:dyDescent="0.25">
      <c r="A875">
        <v>10574</v>
      </c>
      <c r="B875">
        <v>62</v>
      </c>
      <c r="C875" t="str" cm="1">
        <f t="array" ref="C875">_xlfn.XLOOKUP(OrderDetails[[#This Row],[productID]],Products[[#All],[productID]],Products[[#All],[productName]],,0)</f>
        <v>Tarte au sucre</v>
      </c>
      <c r="D875" s="2">
        <v>49.3</v>
      </c>
      <c r="E875">
        <v>10</v>
      </c>
      <c r="F875" s="3">
        <v>0</v>
      </c>
      <c r="G875" s="2">
        <f t="shared" si="13"/>
        <v>493</v>
      </c>
      <c r="H875" t="str">
        <f>_xlfn.XLOOKUP(OrderDetails[[#This Row],[productID]],Products[productID],Products[Category Name],,0)</f>
        <v>Confections</v>
      </c>
    </row>
    <row r="876" spans="1:8" x14ac:dyDescent="0.25">
      <c r="A876">
        <v>10574</v>
      </c>
      <c r="B876">
        <v>64</v>
      </c>
      <c r="C876" t="str" cm="1">
        <f t="array" ref="C876">_xlfn.XLOOKUP(OrderDetails[[#This Row],[productID]],Products[[#All],[productID]],Products[[#All],[productName]],,0)</f>
        <v>Wimmers gute Semmelknödel</v>
      </c>
      <c r="D876" s="2">
        <v>33.25</v>
      </c>
      <c r="E876">
        <v>6</v>
      </c>
      <c r="F876" s="3">
        <v>0</v>
      </c>
      <c r="G876" s="2">
        <f t="shared" si="13"/>
        <v>199.5</v>
      </c>
      <c r="H876" t="str">
        <f>_xlfn.XLOOKUP(OrderDetails[[#This Row],[productID]],Products[productID],Products[Category Name],,0)</f>
        <v>Grains &amp; Cereals</v>
      </c>
    </row>
    <row r="877" spans="1:8" x14ac:dyDescent="0.25">
      <c r="A877">
        <v>10575</v>
      </c>
      <c r="B877">
        <v>59</v>
      </c>
      <c r="C877" t="str" cm="1">
        <f t="array" ref="C877">_xlfn.XLOOKUP(OrderDetails[[#This Row],[productID]],Products[[#All],[productID]],Products[[#All],[productName]],,0)</f>
        <v>Raclette Courdavault</v>
      </c>
      <c r="D877" s="2">
        <v>55</v>
      </c>
      <c r="E877">
        <v>12</v>
      </c>
      <c r="F877" s="3">
        <v>0</v>
      </c>
      <c r="G877" s="2">
        <f t="shared" si="13"/>
        <v>660</v>
      </c>
      <c r="H877" t="str">
        <f>_xlfn.XLOOKUP(OrderDetails[[#This Row],[productID]],Products[productID],Products[Category Name],,0)</f>
        <v>Dairy Products</v>
      </c>
    </row>
    <row r="878" spans="1:8" x14ac:dyDescent="0.25">
      <c r="A878">
        <v>10575</v>
      </c>
      <c r="B878">
        <v>63</v>
      </c>
      <c r="C878" t="str" cm="1">
        <f t="array" ref="C878">_xlfn.XLOOKUP(OrderDetails[[#This Row],[productID]],Products[[#All],[productID]],Products[[#All],[productName]],,0)</f>
        <v>Vegie-spread</v>
      </c>
      <c r="D878" s="2">
        <v>43.9</v>
      </c>
      <c r="E878">
        <v>6</v>
      </c>
      <c r="F878" s="3">
        <v>0</v>
      </c>
      <c r="G878" s="2">
        <f t="shared" si="13"/>
        <v>263.39999999999998</v>
      </c>
      <c r="H878" t="str">
        <f>_xlfn.XLOOKUP(OrderDetails[[#This Row],[productID]],Products[productID],Products[Category Name],,0)</f>
        <v>Condiments</v>
      </c>
    </row>
    <row r="879" spans="1:8" x14ac:dyDescent="0.25">
      <c r="A879">
        <v>10575</v>
      </c>
      <c r="B879">
        <v>72</v>
      </c>
      <c r="C879" t="str" cm="1">
        <f t="array" ref="C879">_xlfn.XLOOKUP(OrderDetails[[#This Row],[productID]],Products[[#All],[productID]],Products[[#All],[productName]],,0)</f>
        <v>Mozzarella di Giovanni</v>
      </c>
      <c r="D879" s="2">
        <v>34.799999999999997</v>
      </c>
      <c r="E879">
        <v>30</v>
      </c>
      <c r="F879" s="3">
        <v>0</v>
      </c>
      <c r="G879" s="2">
        <f t="shared" si="13"/>
        <v>1044</v>
      </c>
      <c r="H879" t="str">
        <f>_xlfn.XLOOKUP(OrderDetails[[#This Row],[productID]],Products[productID],Products[Category Name],,0)</f>
        <v>Dairy Products</v>
      </c>
    </row>
    <row r="880" spans="1:8" x14ac:dyDescent="0.25">
      <c r="A880">
        <v>10575</v>
      </c>
      <c r="B880">
        <v>76</v>
      </c>
      <c r="C880" t="str" cm="1">
        <f t="array" ref="C880">_xlfn.XLOOKUP(OrderDetails[[#This Row],[productID]],Products[[#All],[productID]],Products[[#All],[productName]],,0)</f>
        <v>Lakkaliköri</v>
      </c>
      <c r="D880" s="2">
        <v>18</v>
      </c>
      <c r="E880">
        <v>10</v>
      </c>
      <c r="F880" s="3">
        <v>0</v>
      </c>
      <c r="G880" s="2">
        <f t="shared" si="13"/>
        <v>180</v>
      </c>
      <c r="H880" t="str">
        <f>_xlfn.XLOOKUP(OrderDetails[[#This Row],[productID]],Products[productID],Products[Category Name],,0)</f>
        <v>Beverages</v>
      </c>
    </row>
    <row r="881" spans="1:8" x14ac:dyDescent="0.25">
      <c r="A881">
        <v>10576</v>
      </c>
      <c r="B881">
        <v>1</v>
      </c>
      <c r="C881" t="str" cm="1">
        <f t="array" ref="C881">_xlfn.XLOOKUP(OrderDetails[[#This Row],[productID]],Products[[#All],[productID]],Products[[#All],[productName]],,0)</f>
        <v>Chai</v>
      </c>
      <c r="D881" s="2">
        <v>18</v>
      </c>
      <c r="E881">
        <v>10</v>
      </c>
      <c r="F881" s="3">
        <v>0</v>
      </c>
      <c r="G881" s="2">
        <f t="shared" si="13"/>
        <v>180</v>
      </c>
      <c r="H881" t="str">
        <f>_xlfn.XLOOKUP(OrderDetails[[#This Row],[productID]],Products[productID],Products[Category Name],,0)</f>
        <v>Beverages</v>
      </c>
    </row>
    <row r="882" spans="1:8" x14ac:dyDescent="0.25">
      <c r="A882">
        <v>10576</v>
      </c>
      <c r="B882">
        <v>31</v>
      </c>
      <c r="C882" t="str" cm="1">
        <f t="array" ref="C882">_xlfn.XLOOKUP(OrderDetails[[#This Row],[productID]],Products[[#All],[productID]],Products[[#All],[productName]],,0)</f>
        <v>Gorgonzola Telino</v>
      </c>
      <c r="D882" s="2">
        <v>12.5</v>
      </c>
      <c r="E882">
        <v>20</v>
      </c>
      <c r="F882" s="3">
        <v>0</v>
      </c>
      <c r="G882" s="2">
        <f t="shared" si="13"/>
        <v>250</v>
      </c>
      <c r="H882" t="str">
        <f>_xlfn.XLOOKUP(OrderDetails[[#This Row],[productID]],Products[productID],Products[Category Name],,0)</f>
        <v>Dairy Products</v>
      </c>
    </row>
    <row r="883" spans="1:8" x14ac:dyDescent="0.25">
      <c r="A883">
        <v>10576</v>
      </c>
      <c r="B883">
        <v>44</v>
      </c>
      <c r="C883" t="str" cm="1">
        <f t="array" ref="C883">_xlfn.XLOOKUP(OrderDetails[[#This Row],[productID]],Products[[#All],[productID]],Products[[#All],[productName]],,0)</f>
        <v>Gula Malacca</v>
      </c>
      <c r="D883" s="2">
        <v>19.45</v>
      </c>
      <c r="E883">
        <v>21</v>
      </c>
      <c r="F883" s="3">
        <v>0</v>
      </c>
      <c r="G883" s="2">
        <f t="shared" si="13"/>
        <v>408.45</v>
      </c>
      <c r="H883" t="str">
        <f>_xlfn.XLOOKUP(OrderDetails[[#This Row],[productID]],Products[productID],Products[Category Name],,0)</f>
        <v>Condiments</v>
      </c>
    </row>
    <row r="884" spans="1:8" x14ac:dyDescent="0.25">
      <c r="A884">
        <v>10577</v>
      </c>
      <c r="B884">
        <v>39</v>
      </c>
      <c r="C884" t="str" cm="1">
        <f t="array" ref="C884">_xlfn.XLOOKUP(OrderDetails[[#This Row],[productID]],Products[[#All],[productID]],Products[[#All],[productName]],,0)</f>
        <v>Chartreuse verte</v>
      </c>
      <c r="D884" s="2">
        <v>18</v>
      </c>
      <c r="E884">
        <v>10</v>
      </c>
      <c r="F884" s="3">
        <v>0</v>
      </c>
      <c r="G884" s="2">
        <f t="shared" si="13"/>
        <v>180</v>
      </c>
      <c r="H884" t="str">
        <f>_xlfn.XLOOKUP(OrderDetails[[#This Row],[productID]],Products[productID],Products[Category Name],,0)</f>
        <v>Beverages</v>
      </c>
    </row>
    <row r="885" spans="1:8" x14ac:dyDescent="0.25">
      <c r="A885">
        <v>10577</v>
      </c>
      <c r="B885">
        <v>75</v>
      </c>
      <c r="C885" t="str" cm="1">
        <f t="array" ref="C885">_xlfn.XLOOKUP(OrderDetails[[#This Row],[productID]],Products[[#All],[productID]],Products[[#All],[productName]],,0)</f>
        <v>Rhönbräu Klosterbier</v>
      </c>
      <c r="D885" s="2">
        <v>7.75</v>
      </c>
      <c r="E885">
        <v>20</v>
      </c>
      <c r="F885" s="3">
        <v>0</v>
      </c>
      <c r="G885" s="2">
        <f t="shared" si="13"/>
        <v>155</v>
      </c>
      <c r="H885" t="str">
        <f>_xlfn.XLOOKUP(OrderDetails[[#This Row],[productID]],Products[productID],Products[Category Name],,0)</f>
        <v>Beverages</v>
      </c>
    </row>
    <row r="886" spans="1:8" x14ac:dyDescent="0.25">
      <c r="A886">
        <v>10577</v>
      </c>
      <c r="B886">
        <v>77</v>
      </c>
      <c r="C886" t="str" cm="1">
        <f t="array" ref="C886">_xlfn.XLOOKUP(OrderDetails[[#This Row],[productID]],Products[[#All],[productID]],Products[[#All],[productName]],,0)</f>
        <v>Original Frankfurter Grüne Soße</v>
      </c>
      <c r="D886" s="2">
        <v>13</v>
      </c>
      <c r="E886">
        <v>18</v>
      </c>
      <c r="F886" s="3">
        <v>0</v>
      </c>
      <c r="G886" s="2">
        <f t="shared" si="13"/>
        <v>234</v>
      </c>
      <c r="H886" t="str">
        <f>_xlfn.XLOOKUP(OrderDetails[[#This Row],[productID]],Products[productID],Products[Category Name],,0)</f>
        <v>Condiments</v>
      </c>
    </row>
    <row r="887" spans="1:8" x14ac:dyDescent="0.25">
      <c r="A887">
        <v>10578</v>
      </c>
      <c r="B887">
        <v>35</v>
      </c>
      <c r="C887" t="str" cm="1">
        <f t="array" ref="C887">_xlfn.XLOOKUP(OrderDetails[[#This Row],[productID]],Products[[#All],[productID]],Products[[#All],[productName]],,0)</f>
        <v>Steeleye Stout</v>
      </c>
      <c r="D887" s="2">
        <v>18</v>
      </c>
      <c r="E887">
        <v>20</v>
      </c>
      <c r="F887" s="3">
        <v>0</v>
      </c>
      <c r="G887" s="2">
        <f t="shared" si="13"/>
        <v>360</v>
      </c>
      <c r="H887" t="str">
        <f>_xlfn.XLOOKUP(OrderDetails[[#This Row],[productID]],Products[productID],Products[Category Name],,0)</f>
        <v>Beverages</v>
      </c>
    </row>
    <row r="888" spans="1:8" x14ac:dyDescent="0.25">
      <c r="A888">
        <v>10578</v>
      </c>
      <c r="B888">
        <v>57</v>
      </c>
      <c r="C888" t="str" cm="1">
        <f t="array" ref="C888">_xlfn.XLOOKUP(OrderDetails[[#This Row],[productID]],Products[[#All],[productID]],Products[[#All],[productName]],,0)</f>
        <v>Ravioli Angelo</v>
      </c>
      <c r="D888" s="2">
        <v>19.5</v>
      </c>
      <c r="E888">
        <v>6</v>
      </c>
      <c r="F888" s="3">
        <v>0</v>
      </c>
      <c r="G888" s="2">
        <f t="shared" si="13"/>
        <v>117</v>
      </c>
      <c r="H888" t="str">
        <f>_xlfn.XLOOKUP(OrderDetails[[#This Row],[productID]],Products[productID],Products[Category Name],,0)</f>
        <v>Grains &amp; Cereals</v>
      </c>
    </row>
    <row r="889" spans="1:8" x14ac:dyDescent="0.25">
      <c r="A889">
        <v>10579</v>
      </c>
      <c r="B889">
        <v>15</v>
      </c>
      <c r="C889" t="str" cm="1">
        <f t="array" ref="C889">_xlfn.XLOOKUP(OrderDetails[[#This Row],[productID]],Products[[#All],[productID]],Products[[#All],[productName]],,0)</f>
        <v>Genen Shouyu</v>
      </c>
      <c r="D889" s="2">
        <v>15.5</v>
      </c>
      <c r="E889">
        <v>10</v>
      </c>
      <c r="F889" s="3">
        <v>0</v>
      </c>
      <c r="G889" s="2">
        <f t="shared" si="13"/>
        <v>155</v>
      </c>
      <c r="H889" t="str">
        <f>_xlfn.XLOOKUP(OrderDetails[[#This Row],[productID]],Products[productID],Products[Category Name],,0)</f>
        <v>Condiments</v>
      </c>
    </row>
    <row r="890" spans="1:8" x14ac:dyDescent="0.25">
      <c r="A890">
        <v>10579</v>
      </c>
      <c r="B890">
        <v>75</v>
      </c>
      <c r="C890" t="str" cm="1">
        <f t="array" ref="C890">_xlfn.XLOOKUP(OrderDetails[[#This Row],[productID]],Products[[#All],[productID]],Products[[#All],[productName]],,0)</f>
        <v>Rhönbräu Klosterbier</v>
      </c>
      <c r="D890" s="2">
        <v>7.75</v>
      </c>
      <c r="E890">
        <v>21</v>
      </c>
      <c r="F890" s="3">
        <v>0</v>
      </c>
      <c r="G890" s="2">
        <f t="shared" si="13"/>
        <v>162.75</v>
      </c>
      <c r="H890" t="str">
        <f>_xlfn.XLOOKUP(OrderDetails[[#This Row],[productID]],Products[productID],Products[Category Name],,0)</f>
        <v>Beverages</v>
      </c>
    </row>
    <row r="891" spans="1:8" x14ac:dyDescent="0.25">
      <c r="A891">
        <v>10580</v>
      </c>
      <c r="B891">
        <v>14</v>
      </c>
      <c r="C891" t="str" cm="1">
        <f t="array" ref="C891">_xlfn.XLOOKUP(OrderDetails[[#This Row],[productID]],Products[[#All],[productID]],Products[[#All],[productName]],,0)</f>
        <v>Tofu</v>
      </c>
      <c r="D891" s="2">
        <v>23.25</v>
      </c>
      <c r="E891">
        <v>15</v>
      </c>
      <c r="F891" s="3">
        <v>0.05</v>
      </c>
      <c r="G891" s="2">
        <f t="shared" si="13"/>
        <v>331.3125</v>
      </c>
      <c r="H891" t="str">
        <f>_xlfn.XLOOKUP(OrderDetails[[#This Row],[productID]],Products[productID],Products[Category Name],,0)</f>
        <v>Produce</v>
      </c>
    </row>
    <row r="892" spans="1:8" x14ac:dyDescent="0.25">
      <c r="A892">
        <v>10580</v>
      </c>
      <c r="B892">
        <v>41</v>
      </c>
      <c r="C892" t="str" cm="1">
        <f t="array" ref="C892">_xlfn.XLOOKUP(OrderDetails[[#This Row],[productID]],Products[[#All],[productID]],Products[[#All],[productName]],,0)</f>
        <v>Jack's New England Clam Chowder</v>
      </c>
      <c r="D892" s="2">
        <v>9.65</v>
      </c>
      <c r="E892">
        <v>9</v>
      </c>
      <c r="F892" s="3">
        <v>0.05</v>
      </c>
      <c r="G892" s="2">
        <f t="shared" si="13"/>
        <v>82.507500000000007</v>
      </c>
      <c r="H892" t="str">
        <f>_xlfn.XLOOKUP(OrderDetails[[#This Row],[productID]],Products[productID],Products[Category Name],,0)</f>
        <v>Seafood</v>
      </c>
    </row>
    <row r="893" spans="1:8" x14ac:dyDescent="0.25">
      <c r="A893">
        <v>10580</v>
      </c>
      <c r="B893">
        <v>65</v>
      </c>
      <c r="C893" t="str" cm="1">
        <f t="array" ref="C893">_xlfn.XLOOKUP(OrderDetails[[#This Row],[productID]],Products[[#All],[productID]],Products[[#All],[productName]],,0)</f>
        <v>Louisiana Fiery Hot Pepper Sauce</v>
      </c>
      <c r="D893" s="2">
        <v>21.05</v>
      </c>
      <c r="E893">
        <v>30</v>
      </c>
      <c r="F893" s="3">
        <v>0.05</v>
      </c>
      <c r="G893" s="2">
        <f t="shared" si="13"/>
        <v>599.92499999999995</v>
      </c>
      <c r="H893" t="str">
        <f>_xlfn.XLOOKUP(OrderDetails[[#This Row],[productID]],Products[productID],Products[Category Name],,0)</f>
        <v>Condiments</v>
      </c>
    </row>
    <row r="894" spans="1:8" x14ac:dyDescent="0.25">
      <c r="A894">
        <v>10581</v>
      </c>
      <c r="B894">
        <v>75</v>
      </c>
      <c r="C894" t="str" cm="1">
        <f t="array" ref="C894">_xlfn.XLOOKUP(OrderDetails[[#This Row],[productID]],Products[[#All],[productID]],Products[[#All],[productName]],,0)</f>
        <v>Rhönbräu Klosterbier</v>
      </c>
      <c r="D894" s="2">
        <v>7.75</v>
      </c>
      <c r="E894">
        <v>50</v>
      </c>
      <c r="F894" s="3">
        <v>0.2</v>
      </c>
      <c r="G894" s="2">
        <f t="shared" si="13"/>
        <v>310</v>
      </c>
      <c r="H894" t="str">
        <f>_xlfn.XLOOKUP(OrderDetails[[#This Row],[productID]],Products[productID],Products[Category Name],,0)</f>
        <v>Beverages</v>
      </c>
    </row>
    <row r="895" spans="1:8" x14ac:dyDescent="0.25">
      <c r="A895">
        <v>10582</v>
      </c>
      <c r="B895">
        <v>57</v>
      </c>
      <c r="C895" t="str" cm="1">
        <f t="array" ref="C895">_xlfn.XLOOKUP(OrderDetails[[#This Row],[productID]],Products[[#All],[productID]],Products[[#All],[productName]],,0)</f>
        <v>Ravioli Angelo</v>
      </c>
      <c r="D895" s="2">
        <v>19.5</v>
      </c>
      <c r="E895">
        <v>4</v>
      </c>
      <c r="F895" s="3">
        <v>0</v>
      </c>
      <c r="G895" s="2">
        <f t="shared" si="13"/>
        <v>78</v>
      </c>
      <c r="H895" t="str">
        <f>_xlfn.XLOOKUP(OrderDetails[[#This Row],[productID]],Products[productID],Products[Category Name],,0)</f>
        <v>Grains &amp; Cereals</v>
      </c>
    </row>
    <row r="896" spans="1:8" x14ac:dyDescent="0.25">
      <c r="A896">
        <v>10582</v>
      </c>
      <c r="B896">
        <v>76</v>
      </c>
      <c r="C896" t="str" cm="1">
        <f t="array" ref="C896">_xlfn.XLOOKUP(OrderDetails[[#This Row],[productID]],Products[[#All],[productID]],Products[[#All],[productName]],,0)</f>
        <v>Lakkaliköri</v>
      </c>
      <c r="D896" s="2">
        <v>18</v>
      </c>
      <c r="E896">
        <v>14</v>
      </c>
      <c r="F896" s="3">
        <v>0</v>
      </c>
      <c r="G896" s="2">
        <f t="shared" si="13"/>
        <v>252</v>
      </c>
      <c r="H896" t="str">
        <f>_xlfn.XLOOKUP(OrderDetails[[#This Row],[productID]],Products[productID],Products[Category Name],,0)</f>
        <v>Beverages</v>
      </c>
    </row>
    <row r="897" spans="1:8" x14ac:dyDescent="0.25">
      <c r="A897">
        <v>10583</v>
      </c>
      <c r="B897">
        <v>29</v>
      </c>
      <c r="C897" t="str" cm="1">
        <f t="array" ref="C897">_xlfn.XLOOKUP(OrderDetails[[#This Row],[productID]],Products[[#All],[productID]],Products[[#All],[productName]],,0)</f>
        <v>Thüringer Rostbratwurst</v>
      </c>
      <c r="D897" s="2">
        <v>123.79</v>
      </c>
      <c r="E897">
        <v>10</v>
      </c>
      <c r="F897" s="3">
        <v>0</v>
      </c>
      <c r="G897" s="2">
        <f t="shared" si="13"/>
        <v>1237.9000000000001</v>
      </c>
      <c r="H897" t="str">
        <f>_xlfn.XLOOKUP(OrderDetails[[#This Row],[productID]],Products[productID],Products[Category Name],,0)</f>
        <v>Meat &amp; Poultry</v>
      </c>
    </row>
    <row r="898" spans="1:8" x14ac:dyDescent="0.25">
      <c r="A898">
        <v>10583</v>
      </c>
      <c r="B898">
        <v>60</v>
      </c>
      <c r="C898" t="str" cm="1">
        <f t="array" ref="C898">_xlfn.XLOOKUP(OrderDetails[[#This Row],[productID]],Products[[#All],[productID]],Products[[#All],[productName]],,0)</f>
        <v>Camembert Pierrot</v>
      </c>
      <c r="D898" s="2">
        <v>34</v>
      </c>
      <c r="E898">
        <v>24</v>
      </c>
      <c r="F898" s="3">
        <v>0.15</v>
      </c>
      <c r="G898" s="2">
        <f t="shared" si="13"/>
        <v>693.6</v>
      </c>
      <c r="H898" t="str">
        <f>_xlfn.XLOOKUP(OrderDetails[[#This Row],[productID]],Products[productID],Products[Category Name],,0)</f>
        <v>Dairy Products</v>
      </c>
    </row>
    <row r="899" spans="1:8" x14ac:dyDescent="0.25">
      <c r="A899">
        <v>10583</v>
      </c>
      <c r="B899">
        <v>69</v>
      </c>
      <c r="C899" t="str" cm="1">
        <f t="array" ref="C899">_xlfn.XLOOKUP(OrderDetails[[#This Row],[productID]],Products[[#All],[productID]],Products[[#All],[productName]],,0)</f>
        <v>Gudbrandsdalsost</v>
      </c>
      <c r="D899" s="2">
        <v>36</v>
      </c>
      <c r="E899">
        <v>10</v>
      </c>
      <c r="F899" s="3">
        <v>0.15</v>
      </c>
      <c r="G899" s="2">
        <f t="shared" ref="G899:G962" si="14">D899*E899*(1-F899)</f>
        <v>306</v>
      </c>
      <c r="H899" t="str">
        <f>_xlfn.XLOOKUP(OrderDetails[[#This Row],[productID]],Products[productID],Products[Category Name],,0)</f>
        <v>Dairy Products</v>
      </c>
    </row>
    <row r="900" spans="1:8" x14ac:dyDescent="0.25">
      <c r="A900">
        <v>10584</v>
      </c>
      <c r="B900">
        <v>31</v>
      </c>
      <c r="C900" t="str" cm="1">
        <f t="array" ref="C900">_xlfn.XLOOKUP(OrderDetails[[#This Row],[productID]],Products[[#All],[productID]],Products[[#All],[productName]],,0)</f>
        <v>Gorgonzola Telino</v>
      </c>
      <c r="D900" s="2">
        <v>12.5</v>
      </c>
      <c r="E900">
        <v>50</v>
      </c>
      <c r="F900" s="3">
        <v>0.05</v>
      </c>
      <c r="G900" s="2">
        <f t="shared" si="14"/>
        <v>593.75</v>
      </c>
      <c r="H900" t="str">
        <f>_xlfn.XLOOKUP(OrderDetails[[#This Row],[productID]],Products[productID],Products[Category Name],,0)</f>
        <v>Dairy Products</v>
      </c>
    </row>
    <row r="901" spans="1:8" x14ac:dyDescent="0.25">
      <c r="A901">
        <v>10585</v>
      </c>
      <c r="B901">
        <v>47</v>
      </c>
      <c r="C901" t="str" cm="1">
        <f t="array" ref="C901">_xlfn.XLOOKUP(OrderDetails[[#This Row],[productID]],Products[[#All],[productID]],Products[[#All],[productName]],,0)</f>
        <v>Zaanse koeken</v>
      </c>
      <c r="D901" s="2">
        <v>9.5</v>
      </c>
      <c r="E901">
        <v>15</v>
      </c>
      <c r="F901" s="3">
        <v>0</v>
      </c>
      <c r="G901" s="2">
        <f t="shared" si="14"/>
        <v>142.5</v>
      </c>
      <c r="H901" t="str">
        <f>_xlfn.XLOOKUP(OrderDetails[[#This Row],[productID]],Products[productID],Products[Category Name],,0)</f>
        <v>Confections</v>
      </c>
    </row>
    <row r="902" spans="1:8" x14ac:dyDescent="0.25">
      <c r="A902">
        <v>10586</v>
      </c>
      <c r="B902">
        <v>52</v>
      </c>
      <c r="C902" t="str" cm="1">
        <f t="array" ref="C902">_xlfn.XLOOKUP(OrderDetails[[#This Row],[productID]],Products[[#All],[productID]],Products[[#All],[productName]],,0)</f>
        <v>Filo Mix</v>
      </c>
      <c r="D902" s="2">
        <v>7</v>
      </c>
      <c r="E902">
        <v>4</v>
      </c>
      <c r="F902" s="3">
        <v>0.15</v>
      </c>
      <c r="G902" s="2">
        <f t="shared" si="14"/>
        <v>23.8</v>
      </c>
      <c r="H902" t="str">
        <f>_xlfn.XLOOKUP(OrderDetails[[#This Row],[productID]],Products[productID],Products[Category Name],,0)</f>
        <v>Grains &amp; Cereals</v>
      </c>
    </row>
    <row r="903" spans="1:8" x14ac:dyDescent="0.25">
      <c r="A903">
        <v>10587</v>
      </c>
      <c r="B903">
        <v>26</v>
      </c>
      <c r="C903" t="str" cm="1">
        <f t="array" ref="C903">_xlfn.XLOOKUP(OrderDetails[[#This Row],[productID]],Products[[#All],[productID]],Products[[#All],[productName]],,0)</f>
        <v>Gumbär Gummibärchen</v>
      </c>
      <c r="D903" s="2">
        <v>31.23</v>
      </c>
      <c r="E903">
        <v>6</v>
      </c>
      <c r="F903" s="3">
        <v>0</v>
      </c>
      <c r="G903" s="2">
        <f t="shared" si="14"/>
        <v>187.38</v>
      </c>
      <c r="H903" t="str">
        <f>_xlfn.XLOOKUP(OrderDetails[[#This Row],[productID]],Products[productID],Products[Category Name],,0)</f>
        <v>Confections</v>
      </c>
    </row>
    <row r="904" spans="1:8" x14ac:dyDescent="0.25">
      <c r="A904">
        <v>10587</v>
      </c>
      <c r="B904">
        <v>35</v>
      </c>
      <c r="C904" t="str" cm="1">
        <f t="array" ref="C904">_xlfn.XLOOKUP(OrderDetails[[#This Row],[productID]],Products[[#All],[productID]],Products[[#All],[productName]],,0)</f>
        <v>Steeleye Stout</v>
      </c>
      <c r="D904" s="2">
        <v>18</v>
      </c>
      <c r="E904">
        <v>20</v>
      </c>
      <c r="F904" s="3">
        <v>0</v>
      </c>
      <c r="G904" s="2">
        <f t="shared" si="14"/>
        <v>360</v>
      </c>
      <c r="H904" t="str">
        <f>_xlfn.XLOOKUP(OrderDetails[[#This Row],[productID]],Products[productID],Products[Category Name],,0)</f>
        <v>Beverages</v>
      </c>
    </row>
    <row r="905" spans="1:8" x14ac:dyDescent="0.25">
      <c r="A905">
        <v>10587</v>
      </c>
      <c r="B905">
        <v>77</v>
      </c>
      <c r="C905" t="str" cm="1">
        <f t="array" ref="C905">_xlfn.XLOOKUP(OrderDetails[[#This Row],[productID]],Products[[#All],[productID]],Products[[#All],[productName]],,0)</f>
        <v>Original Frankfurter Grüne Soße</v>
      </c>
      <c r="D905" s="2">
        <v>13</v>
      </c>
      <c r="E905">
        <v>20</v>
      </c>
      <c r="F905" s="3">
        <v>0</v>
      </c>
      <c r="G905" s="2">
        <f t="shared" si="14"/>
        <v>260</v>
      </c>
      <c r="H905" t="str">
        <f>_xlfn.XLOOKUP(OrderDetails[[#This Row],[productID]],Products[productID],Products[Category Name],,0)</f>
        <v>Condiments</v>
      </c>
    </row>
    <row r="906" spans="1:8" x14ac:dyDescent="0.25">
      <c r="A906">
        <v>10588</v>
      </c>
      <c r="B906">
        <v>18</v>
      </c>
      <c r="C906" t="str" cm="1">
        <f t="array" ref="C906">_xlfn.XLOOKUP(OrderDetails[[#This Row],[productID]],Products[[#All],[productID]],Products[[#All],[productName]],,0)</f>
        <v>Carnarvon Tigers</v>
      </c>
      <c r="D906" s="2">
        <v>62.5</v>
      </c>
      <c r="E906">
        <v>40</v>
      </c>
      <c r="F906" s="3">
        <v>0.2</v>
      </c>
      <c r="G906" s="2">
        <f t="shared" si="14"/>
        <v>2000</v>
      </c>
      <c r="H906" t="str">
        <f>_xlfn.XLOOKUP(OrderDetails[[#This Row],[productID]],Products[productID],Products[Category Name],,0)</f>
        <v>Seafood</v>
      </c>
    </row>
    <row r="907" spans="1:8" x14ac:dyDescent="0.25">
      <c r="A907">
        <v>10588</v>
      </c>
      <c r="B907">
        <v>42</v>
      </c>
      <c r="C907" t="str" cm="1">
        <f t="array" ref="C907">_xlfn.XLOOKUP(OrderDetails[[#This Row],[productID]],Products[[#All],[productID]],Products[[#All],[productName]],,0)</f>
        <v>Singaporean Hokkien Fried Mee</v>
      </c>
      <c r="D907" s="2">
        <v>14</v>
      </c>
      <c r="E907">
        <v>100</v>
      </c>
      <c r="F907" s="3">
        <v>0.2</v>
      </c>
      <c r="G907" s="2">
        <f t="shared" si="14"/>
        <v>1120</v>
      </c>
      <c r="H907" t="str">
        <f>_xlfn.XLOOKUP(OrderDetails[[#This Row],[productID]],Products[productID],Products[Category Name],,0)</f>
        <v>Grains &amp; Cereals</v>
      </c>
    </row>
    <row r="908" spans="1:8" x14ac:dyDescent="0.25">
      <c r="A908">
        <v>10589</v>
      </c>
      <c r="B908">
        <v>35</v>
      </c>
      <c r="C908" t="str" cm="1">
        <f t="array" ref="C908">_xlfn.XLOOKUP(OrderDetails[[#This Row],[productID]],Products[[#All],[productID]],Products[[#All],[productName]],,0)</f>
        <v>Steeleye Stout</v>
      </c>
      <c r="D908" s="2">
        <v>18</v>
      </c>
      <c r="E908">
        <v>4</v>
      </c>
      <c r="F908" s="3">
        <v>0</v>
      </c>
      <c r="G908" s="2">
        <f t="shared" si="14"/>
        <v>72</v>
      </c>
      <c r="H908" t="str">
        <f>_xlfn.XLOOKUP(OrderDetails[[#This Row],[productID]],Products[productID],Products[Category Name],,0)</f>
        <v>Beverages</v>
      </c>
    </row>
    <row r="909" spans="1:8" x14ac:dyDescent="0.25">
      <c r="A909">
        <v>10590</v>
      </c>
      <c r="B909">
        <v>1</v>
      </c>
      <c r="C909" t="str" cm="1">
        <f t="array" ref="C909">_xlfn.XLOOKUP(OrderDetails[[#This Row],[productID]],Products[[#All],[productID]],Products[[#All],[productName]],,0)</f>
        <v>Chai</v>
      </c>
      <c r="D909" s="2">
        <v>18</v>
      </c>
      <c r="E909">
        <v>20</v>
      </c>
      <c r="F909" s="3">
        <v>0</v>
      </c>
      <c r="G909" s="2">
        <f t="shared" si="14"/>
        <v>360</v>
      </c>
      <c r="H909" t="str">
        <f>_xlfn.XLOOKUP(OrderDetails[[#This Row],[productID]],Products[productID],Products[Category Name],,0)</f>
        <v>Beverages</v>
      </c>
    </row>
    <row r="910" spans="1:8" x14ac:dyDescent="0.25">
      <c r="A910">
        <v>10590</v>
      </c>
      <c r="B910">
        <v>77</v>
      </c>
      <c r="C910" t="str" cm="1">
        <f t="array" ref="C910">_xlfn.XLOOKUP(OrderDetails[[#This Row],[productID]],Products[[#All],[productID]],Products[[#All],[productName]],,0)</f>
        <v>Original Frankfurter Grüne Soße</v>
      </c>
      <c r="D910" s="2">
        <v>13</v>
      </c>
      <c r="E910">
        <v>60</v>
      </c>
      <c r="F910" s="3">
        <v>0.05</v>
      </c>
      <c r="G910" s="2">
        <f t="shared" si="14"/>
        <v>741</v>
      </c>
      <c r="H910" t="str">
        <f>_xlfn.XLOOKUP(OrderDetails[[#This Row],[productID]],Products[productID],Products[Category Name],,0)</f>
        <v>Condiments</v>
      </c>
    </row>
    <row r="911" spans="1:8" x14ac:dyDescent="0.25">
      <c r="A911">
        <v>10591</v>
      </c>
      <c r="B911">
        <v>3</v>
      </c>
      <c r="C911" t="str" cm="1">
        <f t="array" ref="C911">_xlfn.XLOOKUP(OrderDetails[[#This Row],[productID]],Products[[#All],[productID]],Products[[#All],[productName]],,0)</f>
        <v>Aniseed Syrup</v>
      </c>
      <c r="D911" s="2">
        <v>10</v>
      </c>
      <c r="E911">
        <v>14</v>
      </c>
      <c r="F911" s="3">
        <v>0</v>
      </c>
      <c r="G911" s="2">
        <f t="shared" si="14"/>
        <v>140</v>
      </c>
      <c r="H911" t="str">
        <f>_xlfn.XLOOKUP(OrderDetails[[#This Row],[productID]],Products[productID],Products[Category Name],,0)</f>
        <v>Condiments</v>
      </c>
    </row>
    <row r="912" spans="1:8" x14ac:dyDescent="0.25">
      <c r="A912">
        <v>10591</v>
      </c>
      <c r="B912">
        <v>7</v>
      </c>
      <c r="C912" t="str" cm="1">
        <f t="array" ref="C912">_xlfn.XLOOKUP(OrderDetails[[#This Row],[productID]],Products[[#All],[productID]],Products[[#All],[productName]],,0)</f>
        <v>Uncle Bob's Organic Dried Pears</v>
      </c>
      <c r="D912" s="2">
        <v>30</v>
      </c>
      <c r="E912">
        <v>10</v>
      </c>
      <c r="F912" s="3">
        <v>0</v>
      </c>
      <c r="G912" s="2">
        <f t="shared" si="14"/>
        <v>300</v>
      </c>
      <c r="H912" t="str">
        <f>_xlfn.XLOOKUP(OrderDetails[[#This Row],[productID]],Products[productID],Products[Category Name],,0)</f>
        <v>Produce</v>
      </c>
    </row>
    <row r="913" spans="1:8" x14ac:dyDescent="0.25">
      <c r="A913">
        <v>10591</v>
      </c>
      <c r="B913">
        <v>54</v>
      </c>
      <c r="C913" t="str" cm="1">
        <f t="array" ref="C913">_xlfn.XLOOKUP(OrderDetails[[#This Row],[productID]],Products[[#All],[productID]],Products[[#All],[productName]],,0)</f>
        <v>Tourtière</v>
      </c>
      <c r="D913" s="2">
        <v>7.45</v>
      </c>
      <c r="E913">
        <v>50</v>
      </c>
      <c r="F913" s="3">
        <v>0</v>
      </c>
      <c r="G913" s="2">
        <f t="shared" si="14"/>
        <v>372.5</v>
      </c>
      <c r="H913" t="str">
        <f>_xlfn.XLOOKUP(OrderDetails[[#This Row],[productID]],Products[productID],Products[Category Name],,0)</f>
        <v>Meat &amp; Poultry</v>
      </c>
    </row>
    <row r="914" spans="1:8" x14ac:dyDescent="0.25">
      <c r="A914">
        <v>10592</v>
      </c>
      <c r="B914">
        <v>15</v>
      </c>
      <c r="C914" t="str" cm="1">
        <f t="array" ref="C914">_xlfn.XLOOKUP(OrderDetails[[#This Row],[productID]],Products[[#All],[productID]],Products[[#All],[productName]],,0)</f>
        <v>Genen Shouyu</v>
      </c>
      <c r="D914" s="2">
        <v>15.5</v>
      </c>
      <c r="E914">
        <v>25</v>
      </c>
      <c r="F914" s="3">
        <v>0.05</v>
      </c>
      <c r="G914" s="2">
        <f t="shared" si="14"/>
        <v>368.125</v>
      </c>
      <c r="H914" t="str">
        <f>_xlfn.XLOOKUP(OrderDetails[[#This Row],[productID]],Products[productID],Products[Category Name],,0)</f>
        <v>Condiments</v>
      </c>
    </row>
    <row r="915" spans="1:8" x14ac:dyDescent="0.25">
      <c r="A915">
        <v>10592</v>
      </c>
      <c r="B915">
        <v>26</v>
      </c>
      <c r="C915" t="str" cm="1">
        <f t="array" ref="C915">_xlfn.XLOOKUP(OrderDetails[[#This Row],[productID]],Products[[#All],[productID]],Products[[#All],[productName]],,0)</f>
        <v>Gumbär Gummibärchen</v>
      </c>
      <c r="D915" s="2">
        <v>31.23</v>
      </c>
      <c r="E915">
        <v>5</v>
      </c>
      <c r="F915" s="3">
        <v>0.05</v>
      </c>
      <c r="G915" s="2">
        <f t="shared" si="14"/>
        <v>148.3425</v>
      </c>
      <c r="H915" t="str">
        <f>_xlfn.XLOOKUP(OrderDetails[[#This Row],[productID]],Products[productID],Products[Category Name],,0)</f>
        <v>Confections</v>
      </c>
    </row>
    <row r="916" spans="1:8" x14ac:dyDescent="0.25">
      <c r="A916">
        <v>10593</v>
      </c>
      <c r="B916">
        <v>20</v>
      </c>
      <c r="C916" t="str" cm="1">
        <f t="array" ref="C916">_xlfn.XLOOKUP(OrderDetails[[#This Row],[productID]],Products[[#All],[productID]],Products[[#All],[productName]],,0)</f>
        <v>Sir Rodney's Marmalade</v>
      </c>
      <c r="D916" s="2">
        <v>81</v>
      </c>
      <c r="E916">
        <v>21</v>
      </c>
      <c r="F916" s="3">
        <v>0.2</v>
      </c>
      <c r="G916" s="2">
        <f t="shared" si="14"/>
        <v>1360.8000000000002</v>
      </c>
      <c r="H916" t="str">
        <f>_xlfn.XLOOKUP(OrderDetails[[#This Row],[productID]],Products[productID],Products[Category Name],,0)</f>
        <v>Confections</v>
      </c>
    </row>
    <row r="917" spans="1:8" x14ac:dyDescent="0.25">
      <c r="A917">
        <v>10593</v>
      </c>
      <c r="B917">
        <v>69</v>
      </c>
      <c r="C917" t="str" cm="1">
        <f t="array" ref="C917">_xlfn.XLOOKUP(OrderDetails[[#This Row],[productID]],Products[[#All],[productID]],Products[[#All],[productName]],,0)</f>
        <v>Gudbrandsdalsost</v>
      </c>
      <c r="D917" s="2">
        <v>36</v>
      </c>
      <c r="E917">
        <v>20</v>
      </c>
      <c r="F917" s="3">
        <v>0.2</v>
      </c>
      <c r="G917" s="2">
        <f t="shared" si="14"/>
        <v>576</v>
      </c>
      <c r="H917" t="str">
        <f>_xlfn.XLOOKUP(OrderDetails[[#This Row],[productID]],Products[productID],Products[Category Name],,0)</f>
        <v>Dairy Products</v>
      </c>
    </row>
    <row r="918" spans="1:8" x14ac:dyDescent="0.25">
      <c r="A918">
        <v>10593</v>
      </c>
      <c r="B918">
        <v>76</v>
      </c>
      <c r="C918" t="str" cm="1">
        <f t="array" ref="C918">_xlfn.XLOOKUP(OrderDetails[[#This Row],[productID]],Products[[#All],[productID]],Products[[#All],[productName]],,0)</f>
        <v>Lakkaliköri</v>
      </c>
      <c r="D918" s="2">
        <v>18</v>
      </c>
      <c r="E918">
        <v>4</v>
      </c>
      <c r="F918" s="3">
        <v>0.2</v>
      </c>
      <c r="G918" s="2">
        <f t="shared" si="14"/>
        <v>57.6</v>
      </c>
      <c r="H918" t="str">
        <f>_xlfn.XLOOKUP(OrderDetails[[#This Row],[productID]],Products[productID],Products[Category Name],,0)</f>
        <v>Beverages</v>
      </c>
    </row>
    <row r="919" spans="1:8" x14ac:dyDescent="0.25">
      <c r="A919">
        <v>10594</v>
      </c>
      <c r="B919">
        <v>52</v>
      </c>
      <c r="C919" t="str" cm="1">
        <f t="array" ref="C919">_xlfn.XLOOKUP(OrderDetails[[#This Row],[productID]],Products[[#All],[productID]],Products[[#All],[productName]],,0)</f>
        <v>Filo Mix</v>
      </c>
      <c r="D919" s="2">
        <v>7</v>
      </c>
      <c r="E919">
        <v>24</v>
      </c>
      <c r="F919" s="3">
        <v>0</v>
      </c>
      <c r="G919" s="2">
        <f t="shared" si="14"/>
        <v>168</v>
      </c>
      <c r="H919" t="str">
        <f>_xlfn.XLOOKUP(OrderDetails[[#This Row],[productID]],Products[productID],Products[Category Name],,0)</f>
        <v>Grains &amp; Cereals</v>
      </c>
    </row>
    <row r="920" spans="1:8" x14ac:dyDescent="0.25">
      <c r="A920">
        <v>10594</v>
      </c>
      <c r="B920">
        <v>58</v>
      </c>
      <c r="C920" t="str" cm="1">
        <f t="array" ref="C920">_xlfn.XLOOKUP(OrderDetails[[#This Row],[productID]],Products[[#All],[productID]],Products[[#All],[productName]],,0)</f>
        <v>Escargots de Bourgogne</v>
      </c>
      <c r="D920" s="2">
        <v>13.25</v>
      </c>
      <c r="E920">
        <v>30</v>
      </c>
      <c r="F920" s="3">
        <v>0</v>
      </c>
      <c r="G920" s="2">
        <f t="shared" si="14"/>
        <v>397.5</v>
      </c>
      <c r="H920" t="str">
        <f>_xlfn.XLOOKUP(OrderDetails[[#This Row],[productID]],Products[productID],Products[Category Name],,0)</f>
        <v>Seafood</v>
      </c>
    </row>
    <row r="921" spans="1:8" x14ac:dyDescent="0.25">
      <c r="A921">
        <v>10595</v>
      </c>
      <c r="B921">
        <v>35</v>
      </c>
      <c r="C921" t="str" cm="1">
        <f t="array" ref="C921">_xlfn.XLOOKUP(OrderDetails[[#This Row],[productID]],Products[[#All],[productID]],Products[[#All],[productName]],,0)</f>
        <v>Steeleye Stout</v>
      </c>
      <c r="D921" s="2">
        <v>18</v>
      </c>
      <c r="E921">
        <v>30</v>
      </c>
      <c r="F921" s="3">
        <v>0.25</v>
      </c>
      <c r="G921" s="2">
        <f t="shared" si="14"/>
        <v>405</v>
      </c>
      <c r="H921" t="str">
        <f>_xlfn.XLOOKUP(OrderDetails[[#This Row],[productID]],Products[productID],Products[Category Name],,0)</f>
        <v>Beverages</v>
      </c>
    </row>
    <row r="922" spans="1:8" x14ac:dyDescent="0.25">
      <c r="A922">
        <v>10595</v>
      </c>
      <c r="B922">
        <v>61</v>
      </c>
      <c r="C922" t="str" cm="1">
        <f t="array" ref="C922">_xlfn.XLOOKUP(OrderDetails[[#This Row],[productID]],Products[[#All],[productID]],Products[[#All],[productName]],,0)</f>
        <v>Sirop d'érable</v>
      </c>
      <c r="D922" s="2">
        <v>28.5</v>
      </c>
      <c r="E922">
        <v>120</v>
      </c>
      <c r="F922" s="3">
        <v>0.25</v>
      </c>
      <c r="G922" s="2">
        <f t="shared" si="14"/>
        <v>2565</v>
      </c>
      <c r="H922" t="str">
        <f>_xlfn.XLOOKUP(OrderDetails[[#This Row],[productID]],Products[productID],Products[Category Name],,0)</f>
        <v>Condiments</v>
      </c>
    </row>
    <row r="923" spans="1:8" x14ac:dyDescent="0.25">
      <c r="A923">
        <v>10595</v>
      </c>
      <c r="B923">
        <v>69</v>
      </c>
      <c r="C923" t="str" cm="1">
        <f t="array" ref="C923">_xlfn.XLOOKUP(OrderDetails[[#This Row],[productID]],Products[[#All],[productID]],Products[[#All],[productName]],,0)</f>
        <v>Gudbrandsdalsost</v>
      </c>
      <c r="D923" s="2">
        <v>36</v>
      </c>
      <c r="E923">
        <v>65</v>
      </c>
      <c r="F923" s="3">
        <v>0.25</v>
      </c>
      <c r="G923" s="2">
        <f t="shared" si="14"/>
        <v>1755</v>
      </c>
      <c r="H923" t="str">
        <f>_xlfn.XLOOKUP(OrderDetails[[#This Row],[productID]],Products[productID],Products[Category Name],,0)</f>
        <v>Dairy Products</v>
      </c>
    </row>
    <row r="924" spans="1:8" x14ac:dyDescent="0.25">
      <c r="A924">
        <v>10596</v>
      </c>
      <c r="B924">
        <v>56</v>
      </c>
      <c r="C924" t="str" cm="1">
        <f t="array" ref="C924">_xlfn.XLOOKUP(OrderDetails[[#This Row],[productID]],Products[[#All],[productID]],Products[[#All],[productName]],,0)</f>
        <v>Gnocchi di nonna Alice</v>
      </c>
      <c r="D924" s="2">
        <v>38</v>
      </c>
      <c r="E924">
        <v>5</v>
      </c>
      <c r="F924" s="3">
        <v>0.2</v>
      </c>
      <c r="G924" s="2">
        <f t="shared" si="14"/>
        <v>152</v>
      </c>
      <c r="H924" t="str">
        <f>_xlfn.XLOOKUP(OrderDetails[[#This Row],[productID]],Products[productID],Products[Category Name],,0)</f>
        <v>Grains &amp; Cereals</v>
      </c>
    </row>
    <row r="925" spans="1:8" x14ac:dyDescent="0.25">
      <c r="A925">
        <v>10596</v>
      </c>
      <c r="B925">
        <v>63</v>
      </c>
      <c r="C925" t="str" cm="1">
        <f t="array" ref="C925">_xlfn.XLOOKUP(OrderDetails[[#This Row],[productID]],Products[[#All],[productID]],Products[[#All],[productName]],,0)</f>
        <v>Vegie-spread</v>
      </c>
      <c r="D925" s="2">
        <v>43.9</v>
      </c>
      <c r="E925">
        <v>24</v>
      </c>
      <c r="F925" s="3">
        <v>0.2</v>
      </c>
      <c r="G925" s="2">
        <f t="shared" si="14"/>
        <v>842.88</v>
      </c>
      <c r="H925" t="str">
        <f>_xlfn.XLOOKUP(OrderDetails[[#This Row],[productID]],Products[productID],Products[Category Name],,0)</f>
        <v>Condiments</v>
      </c>
    </row>
    <row r="926" spans="1:8" x14ac:dyDescent="0.25">
      <c r="A926">
        <v>10596</v>
      </c>
      <c r="B926">
        <v>75</v>
      </c>
      <c r="C926" t="str" cm="1">
        <f t="array" ref="C926">_xlfn.XLOOKUP(OrderDetails[[#This Row],[productID]],Products[[#All],[productID]],Products[[#All],[productName]],,0)</f>
        <v>Rhönbräu Klosterbier</v>
      </c>
      <c r="D926" s="2">
        <v>7.75</v>
      </c>
      <c r="E926">
        <v>30</v>
      </c>
      <c r="F926" s="3">
        <v>0.2</v>
      </c>
      <c r="G926" s="2">
        <f t="shared" si="14"/>
        <v>186</v>
      </c>
      <c r="H926" t="str">
        <f>_xlfn.XLOOKUP(OrderDetails[[#This Row],[productID]],Products[productID],Products[Category Name],,0)</f>
        <v>Beverages</v>
      </c>
    </row>
    <row r="927" spans="1:8" x14ac:dyDescent="0.25">
      <c r="A927">
        <v>10597</v>
      </c>
      <c r="B927">
        <v>24</v>
      </c>
      <c r="C927" t="str" cm="1">
        <f t="array" ref="C927">_xlfn.XLOOKUP(OrderDetails[[#This Row],[productID]],Products[[#All],[productID]],Products[[#All],[productName]],,0)</f>
        <v>Guarana Fantastica</v>
      </c>
      <c r="D927" s="2">
        <v>4.5</v>
      </c>
      <c r="E927">
        <v>35</v>
      </c>
      <c r="F927" s="3">
        <v>0.2</v>
      </c>
      <c r="G927" s="2">
        <f t="shared" si="14"/>
        <v>126</v>
      </c>
      <c r="H927" t="str">
        <f>_xlfn.XLOOKUP(OrderDetails[[#This Row],[productID]],Products[productID],Products[Category Name],,0)</f>
        <v>Beverages</v>
      </c>
    </row>
    <row r="928" spans="1:8" x14ac:dyDescent="0.25">
      <c r="A928">
        <v>10597</v>
      </c>
      <c r="B928">
        <v>57</v>
      </c>
      <c r="C928" t="str" cm="1">
        <f t="array" ref="C928">_xlfn.XLOOKUP(OrderDetails[[#This Row],[productID]],Products[[#All],[productID]],Products[[#All],[productName]],,0)</f>
        <v>Ravioli Angelo</v>
      </c>
      <c r="D928" s="2">
        <v>19.5</v>
      </c>
      <c r="E928">
        <v>20</v>
      </c>
      <c r="F928" s="3">
        <v>0</v>
      </c>
      <c r="G928" s="2">
        <f t="shared" si="14"/>
        <v>390</v>
      </c>
      <c r="H928" t="str">
        <f>_xlfn.XLOOKUP(OrderDetails[[#This Row],[productID]],Products[productID],Products[Category Name],,0)</f>
        <v>Grains &amp; Cereals</v>
      </c>
    </row>
    <row r="929" spans="1:8" x14ac:dyDescent="0.25">
      <c r="A929">
        <v>10597</v>
      </c>
      <c r="B929">
        <v>65</v>
      </c>
      <c r="C929" t="str" cm="1">
        <f t="array" ref="C929">_xlfn.XLOOKUP(OrderDetails[[#This Row],[productID]],Products[[#All],[productID]],Products[[#All],[productName]],,0)</f>
        <v>Louisiana Fiery Hot Pepper Sauce</v>
      </c>
      <c r="D929" s="2">
        <v>21.05</v>
      </c>
      <c r="E929">
        <v>12</v>
      </c>
      <c r="F929" s="3">
        <v>0.2</v>
      </c>
      <c r="G929" s="2">
        <f t="shared" si="14"/>
        <v>202.08000000000004</v>
      </c>
      <c r="H929" t="str">
        <f>_xlfn.XLOOKUP(OrderDetails[[#This Row],[productID]],Products[productID],Products[Category Name],,0)</f>
        <v>Condiments</v>
      </c>
    </row>
    <row r="930" spans="1:8" x14ac:dyDescent="0.25">
      <c r="A930">
        <v>10598</v>
      </c>
      <c r="B930">
        <v>27</v>
      </c>
      <c r="C930" t="str" cm="1">
        <f t="array" ref="C930">_xlfn.XLOOKUP(OrderDetails[[#This Row],[productID]],Products[[#All],[productID]],Products[[#All],[productName]],,0)</f>
        <v>Schoggi Schokolade</v>
      </c>
      <c r="D930" s="2">
        <v>43.9</v>
      </c>
      <c r="E930">
        <v>50</v>
      </c>
      <c r="F930" s="3">
        <v>0</v>
      </c>
      <c r="G930" s="2">
        <f t="shared" si="14"/>
        <v>2195</v>
      </c>
      <c r="H930" t="str">
        <f>_xlfn.XLOOKUP(OrderDetails[[#This Row],[productID]],Products[productID],Products[Category Name],,0)</f>
        <v>Confections</v>
      </c>
    </row>
    <row r="931" spans="1:8" x14ac:dyDescent="0.25">
      <c r="A931">
        <v>10598</v>
      </c>
      <c r="B931">
        <v>71</v>
      </c>
      <c r="C931" t="str" cm="1">
        <f t="array" ref="C931">_xlfn.XLOOKUP(OrderDetails[[#This Row],[productID]],Products[[#All],[productID]],Products[[#All],[productName]],,0)</f>
        <v>Flotemysost</v>
      </c>
      <c r="D931" s="2">
        <v>21.5</v>
      </c>
      <c r="E931">
        <v>9</v>
      </c>
      <c r="F931" s="3">
        <v>0</v>
      </c>
      <c r="G931" s="2">
        <f t="shared" si="14"/>
        <v>193.5</v>
      </c>
      <c r="H931" t="str">
        <f>_xlfn.XLOOKUP(OrderDetails[[#This Row],[productID]],Products[productID],Products[Category Name],,0)</f>
        <v>Dairy Products</v>
      </c>
    </row>
    <row r="932" spans="1:8" x14ac:dyDescent="0.25">
      <c r="A932">
        <v>10599</v>
      </c>
      <c r="B932">
        <v>62</v>
      </c>
      <c r="C932" t="str" cm="1">
        <f t="array" ref="C932">_xlfn.XLOOKUP(OrderDetails[[#This Row],[productID]],Products[[#All],[productID]],Products[[#All],[productName]],,0)</f>
        <v>Tarte au sucre</v>
      </c>
      <c r="D932" s="2">
        <v>49.3</v>
      </c>
      <c r="E932">
        <v>10</v>
      </c>
      <c r="F932" s="3">
        <v>0</v>
      </c>
      <c r="G932" s="2">
        <f t="shared" si="14"/>
        <v>493</v>
      </c>
      <c r="H932" t="str">
        <f>_xlfn.XLOOKUP(OrderDetails[[#This Row],[productID]],Products[productID],Products[Category Name],,0)</f>
        <v>Confections</v>
      </c>
    </row>
    <row r="933" spans="1:8" x14ac:dyDescent="0.25">
      <c r="A933">
        <v>10600</v>
      </c>
      <c r="B933">
        <v>54</v>
      </c>
      <c r="C933" t="str" cm="1">
        <f t="array" ref="C933">_xlfn.XLOOKUP(OrderDetails[[#This Row],[productID]],Products[[#All],[productID]],Products[[#All],[productName]],,0)</f>
        <v>Tourtière</v>
      </c>
      <c r="D933" s="2">
        <v>7.45</v>
      </c>
      <c r="E933">
        <v>4</v>
      </c>
      <c r="F933" s="3">
        <v>0</v>
      </c>
      <c r="G933" s="2">
        <f t="shared" si="14"/>
        <v>29.8</v>
      </c>
      <c r="H933" t="str">
        <f>_xlfn.XLOOKUP(OrderDetails[[#This Row],[productID]],Products[productID],Products[Category Name],,0)</f>
        <v>Meat &amp; Poultry</v>
      </c>
    </row>
    <row r="934" spans="1:8" x14ac:dyDescent="0.25">
      <c r="A934">
        <v>10600</v>
      </c>
      <c r="B934">
        <v>73</v>
      </c>
      <c r="C934" t="str" cm="1">
        <f t="array" ref="C934">_xlfn.XLOOKUP(OrderDetails[[#This Row],[productID]],Products[[#All],[productID]],Products[[#All],[productName]],,0)</f>
        <v>Röd Kaviar</v>
      </c>
      <c r="D934" s="2">
        <v>15</v>
      </c>
      <c r="E934">
        <v>30</v>
      </c>
      <c r="F934" s="3">
        <v>0</v>
      </c>
      <c r="G934" s="2">
        <f t="shared" si="14"/>
        <v>450</v>
      </c>
      <c r="H934" t="str">
        <f>_xlfn.XLOOKUP(OrderDetails[[#This Row],[productID]],Products[productID],Products[Category Name],,0)</f>
        <v>Seafood</v>
      </c>
    </row>
    <row r="935" spans="1:8" x14ac:dyDescent="0.25">
      <c r="A935">
        <v>10601</v>
      </c>
      <c r="B935">
        <v>13</v>
      </c>
      <c r="C935" t="str" cm="1">
        <f t="array" ref="C935">_xlfn.XLOOKUP(OrderDetails[[#This Row],[productID]],Products[[#All],[productID]],Products[[#All],[productName]],,0)</f>
        <v>Konbu</v>
      </c>
      <c r="D935" s="2">
        <v>6</v>
      </c>
      <c r="E935">
        <v>60</v>
      </c>
      <c r="F935" s="3">
        <v>0</v>
      </c>
      <c r="G935" s="2">
        <f t="shared" si="14"/>
        <v>360</v>
      </c>
      <c r="H935" t="str">
        <f>_xlfn.XLOOKUP(OrderDetails[[#This Row],[productID]],Products[productID],Products[Category Name],,0)</f>
        <v>Seafood</v>
      </c>
    </row>
    <row r="936" spans="1:8" x14ac:dyDescent="0.25">
      <c r="A936">
        <v>10601</v>
      </c>
      <c r="B936">
        <v>59</v>
      </c>
      <c r="C936" t="str" cm="1">
        <f t="array" ref="C936">_xlfn.XLOOKUP(OrderDetails[[#This Row],[productID]],Products[[#All],[productID]],Products[[#All],[productName]],,0)</f>
        <v>Raclette Courdavault</v>
      </c>
      <c r="D936" s="2">
        <v>55</v>
      </c>
      <c r="E936">
        <v>35</v>
      </c>
      <c r="F936" s="3">
        <v>0</v>
      </c>
      <c r="G936" s="2">
        <f t="shared" si="14"/>
        <v>1925</v>
      </c>
      <c r="H936" t="str">
        <f>_xlfn.XLOOKUP(OrderDetails[[#This Row],[productID]],Products[productID],Products[Category Name],,0)</f>
        <v>Dairy Products</v>
      </c>
    </row>
    <row r="937" spans="1:8" x14ac:dyDescent="0.25">
      <c r="A937">
        <v>10602</v>
      </c>
      <c r="B937">
        <v>77</v>
      </c>
      <c r="C937" t="str" cm="1">
        <f t="array" ref="C937">_xlfn.XLOOKUP(OrderDetails[[#This Row],[productID]],Products[[#All],[productID]],Products[[#All],[productName]],,0)</f>
        <v>Original Frankfurter Grüne Soße</v>
      </c>
      <c r="D937" s="2">
        <v>13</v>
      </c>
      <c r="E937">
        <v>5</v>
      </c>
      <c r="F937" s="3">
        <v>0.25</v>
      </c>
      <c r="G937" s="2">
        <f t="shared" si="14"/>
        <v>48.75</v>
      </c>
      <c r="H937" t="str">
        <f>_xlfn.XLOOKUP(OrderDetails[[#This Row],[productID]],Products[productID],Products[Category Name],,0)</f>
        <v>Condiments</v>
      </c>
    </row>
    <row r="938" spans="1:8" x14ac:dyDescent="0.25">
      <c r="A938">
        <v>10603</v>
      </c>
      <c r="B938">
        <v>22</v>
      </c>
      <c r="C938" t="str" cm="1">
        <f t="array" ref="C938">_xlfn.XLOOKUP(OrderDetails[[#This Row],[productID]],Products[[#All],[productID]],Products[[#All],[productName]],,0)</f>
        <v>Gustaf's Knackebröd</v>
      </c>
      <c r="D938" s="2">
        <v>21</v>
      </c>
      <c r="E938">
        <v>48</v>
      </c>
      <c r="F938" s="3">
        <v>0</v>
      </c>
      <c r="G938" s="2">
        <f t="shared" si="14"/>
        <v>1008</v>
      </c>
      <c r="H938" t="str">
        <f>_xlfn.XLOOKUP(OrderDetails[[#This Row],[productID]],Products[productID],Products[Category Name],,0)</f>
        <v>Grains &amp; Cereals</v>
      </c>
    </row>
    <row r="939" spans="1:8" x14ac:dyDescent="0.25">
      <c r="A939">
        <v>10603</v>
      </c>
      <c r="B939">
        <v>49</v>
      </c>
      <c r="C939" t="str" cm="1">
        <f t="array" ref="C939">_xlfn.XLOOKUP(OrderDetails[[#This Row],[productID]],Products[[#All],[productID]],Products[[#All],[productName]],,0)</f>
        <v>Maxilaku</v>
      </c>
      <c r="D939" s="2">
        <v>20</v>
      </c>
      <c r="E939">
        <v>25</v>
      </c>
      <c r="F939" s="3">
        <v>0.05</v>
      </c>
      <c r="G939" s="2">
        <f t="shared" si="14"/>
        <v>475</v>
      </c>
      <c r="H939" t="str">
        <f>_xlfn.XLOOKUP(OrderDetails[[#This Row],[productID]],Products[productID],Products[Category Name],,0)</f>
        <v>Confections</v>
      </c>
    </row>
    <row r="940" spans="1:8" x14ac:dyDescent="0.25">
      <c r="A940">
        <v>10604</v>
      </c>
      <c r="B940">
        <v>48</v>
      </c>
      <c r="C940" t="str" cm="1">
        <f t="array" ref="C940">_xlfn.XLOOKUP(OrderDetails[[#This Row],[productID]],Products[[#All],[productID]],Products[[#All],[productName]],,0)</f>
        <v>Chocolade</v>
      </c>
      <c r="D940" s="2">
        <v>12.75</v>
      </c>
      <c r="E940">
        <v>6</v>
      </c>
      <c r="F940" s="3">
        <v>0.1</v>
      </c>
      <c r="G940" s="2">
        <f t="shared" si="14"/>
        <v>68.850000000000009</v>
      </c>
      <c r="H940" t="str">
        <f>_xlfn.XLOOKUP(OrderDetails[[#This Row],[productID]],Products[productID],Products[Category Name],,0)</f>
        <v>Confections</v>
      </c>
    </row>
    <row r="941" spans="1:8" x14ac:dyDescent="0.25">
      <c r="A941">
        <v>10604</v>
      </c>
      <c r="B941">
        <v>76</v>
      </c>
      <c r="C941" t="str" cm="1">
        <f t="array" ref="C941">_xlfn.XLOOKUP(OrderDetails[[#This Row],[productID]],Products[[#All],[productID]],Products[[#All],[productName]],,0)</f>
        <v>Lakkaliköri</v>
      </c>
      <c r="D941" s="2">
        <v>18</v>
      </c>
      <c r="E941">
        <v>10</v>
      </c>
      <c r="F941" s="3">
        <v>0.1</v>
      </c>
      <c r="G941" s="2">
        <f t="shared" si="14"/>
        <v>162</v>
      </c>
      <c r="H941" t="str">
        <f>_xlfn.XLOOKUP(OrderDetails[[#This Row],[productID]],Products[productID],Products[Category Name],,0)</f>
        <v>Beverages</v>
      </c>
    </row>
    <row r="942" spans="1:8" x14ac:dyDescent="0.25">
      <c r="A942">
        <v>10605</v>
      </c>
      <c r="B942">
        <v>16</v>
      </c>
      <c r="C942" t="str" cm="1">
        <f t="array" ref="C942">_xlfn.XLOOKUP(OrderDetails[[#This Row],[productID]],Products[[#All],[productID]],Products[[#All],[productName]],,0)</f>
        <v>Pavlova</v>
      </c>
      <c r="D942" s="2">
        <v>17.45</v>
      </c>
      <c r="E942">
        <v>30</v>
      </c>
      <c r="F942" s="3">
        <v>0.05</v>
      </c>
      <c r="G942" s="2">
        <f t="shared" si="14"/>
        <v>497.32499999999999</v>
      </c>
      <c r="H942" t="str">
        <f>_xlfn.XLOOKUP(OrderDetails[[#This Row],[productID]],Products[productID],Products[Category Name],,0)</f>
        <v>Confections</v>
      </c>
    </row>
    <row r="943" spans="1:8" x14ac:dyDescent="0.25">
      <c r="A943">
        <v>10605</v>
      </c>
      <c r="B943">
        <v>59</v>
      </c>
      <c r="C943" t="str" cm="1">
        <f t="array" ref="C943">_xlfn.XLOOKUP(OrderDetails[[#This Row],[productID]],Products[[#All],[productID]],Products[[#All],[productName]],,0)</f>
        <v>Raclette Courdavault</v>
      </c>
      <c r="D943" s="2">
        <v>55</v>
      </c>
      <c r="E943">
        <v>20</v>
      </c>
      <c r="F943" s="3">
        <v>0.05</v>
      </c>
      <c r="G943" s="2">
        <f t="shared" si="14"/>
        <v>1045</v>
      </c>
      <c r="H943" t="str">
        <f>_xlfn.XLOOKUP(OrderDetails[[#This Row],[productID]],Products[productID],Products[Category Name],,0)</f>
        <v>Dairy Products</v>
      </c>
    </row>
    <row r="944" spans="1:8" x14ac:dyDescent="0.25">
      <c r="A944">
        <v>10605</v>
      </c>
      <c r="B944">
        <v>60</v>
      </c>
      <c r="C944" t="str" cm="1">
        <f t="array" ref="C944">_xlfn.XLOOKUP(OrderDetails[[#This Row],[productID]],Products[[#All],[productID]],Products[[#All],[productName]],,0)</f>
        <v>Camembert Pierrot</v>
      </c>
      <c r="D944" s="2">
        <v>34</v>
      </c>
      <c r="E944">
        <v>70</v>
      </c>
      <c r="F944" s="3">
        <v>0.05</v>
      </c>
      <c r="G944" s="2">
        <f t="shared" si="14"/>
        <v>2261</v>
      </c>
      <c r="H944" t="str">
        <f>_xlfn.XLOOKUP(OrderDetails[[#This Row],[productID]],Products[productID],Products[Category Name],,0)</f>
        <v>Dairy Products</v>
      </c>
    </row>
    <row r="945" spans="1:8" x14ac:dyDescent="0.25">
      <c r="A945">
        <v>10605</v>
      </c>
      <c r="B945">
        <v>71</v>
      </c>
      <c r="C945" t="str" cm="1">
        <f t="array" ref="C945">_xlfn.XLOOKUP(OrderDetails[[#This Row],[productID]],Products[[#All],[productID]],Products[[#All],[productName]],,0)</f>
        <v>Flotemysost</v>
      </c>
      <c r="D945" s="2">
        <v>21.5</v>
      </c>
      <c r="E945">
        <v>15</v>
      </c>
      <c r="F945" s="3">
        <v>0.05</v>
      </c>
      <c r="G945" s="2">
        <f t="shared" si="14"/>
        <v>306.375</v>
      </c>
      <c r="H945" t="str">
        <f>_xlfn.XLOOKUP(OrderDetails[[#This Row],[productID]],Products[productID],Products[Category Name],,0)</f>
        <v>Dairy Products</v>
      </c>
    </row>
    <row r="946" spans="1:8" x14ac:dyDescent="0.25">
      <c r="A946">
        <v>10606</v>
      </c>
      <c r="B946">
        <v>4</v>
      </c>
      <c r="C946" t="str" cm="1">
        <f t="array" ref="C946">_xlfn.XLOOKUP(OrderDetails[[#This Row],[productID]],Products[[#All],[productID]],Products[[#All],[productName]],,0)</f>
        <v>Chef Anton's Cajun Seasoning</v>
      </c>
      <c r="D946" s="2">
        <v>22</v>
      </c>
      <c r="E946">
        <v>20</v>
      </c>
      <c r="F946" s="3">
        <v>0.2</v>
      </c>
      <c r="G946" s="2">
        <f t="shared" si="14"/>
        <v>352</v>
      </c>
      <c r="H946" t="str">
        <f>_xlfn.XLOOKUP(OrderDetails[[#This Row],[productID]],Products[productID],Products[Category Name],,0)</f>
        <v>Condiments</v>
      </c>
    </row>
    <row r="947" spans="1:8" x14ac:dyDescent="0.25">
      <c r="A947">
        <v>10606</v>
      </c>
      <c r="B947">
        <v>55</v>
      </c>
      <c r="C947" t="str" cm="1">
        <f t="array" ref="C947">_xlfn.XLOOKUP(OrderDetails[[#This Row],[productID]],Products[[#All],[productID]],Products[[#All],[productName]],,0)</f>
        <v>Pâté chinois</v>
      </c>
      <c r="D947" s="2">
        <v>24</v>
      </c>
      <c r="E947">
        <v>20</v>
      </c>
      <c r="F947" s="3">
        <v>0.2</v>
      </c>
      <c r="G947" s="2">
        <f t="shared" si="14"/>
        <v>384</v>
      </c>
      <c r="H947" t="str">
        <f>_xlfn.XLOOKUP(OrderDetails[[#This Row],[productID]],Products[productID],Products[Category Name],,0)</f>
        <v>Meat &amp; Poultry</v>
      </c>
    </row>
    <row r="948" spans="1:8" x14ac:dyDescent="0.25">
      <c r="A948">
        <v>10606</v>
      </c>
      <c r="B948">
        <v>62</v>
      </c>
      <c r="C948" t="str" cm="1">
        <f t="array" ref="C948">_xlfn.XLOOKUP(OrderDetails[[#This Row],[productID]],Products[[#All],[productID]],Products[[#All],[productName]],,0)</f>
        <v>Tarte au sucre</v>
      </c>
      <c r="D948" s="2">
        <v>49.3</v>
      </c>
      <c r="E948">
        <v>10</v>
      </c>
      <c r="F948" s="3">
        <v>0.2</v>
      </c>
      <c r="G948" s="2">
        <f t="shared" si="14"/>
        <v>394.40000000000003</v>
      </c>
      <c r="H948" t="str">
        <f>_xlfn.XLOOKUP(OrderDetails[[#This Row],[productID]],Products[productID],Products[Category Name],,0)</f>
        <v>Confections</v>
      </c>
    </row>
    <row r="949" spans="1:8" x14ac:dyDescent="0.25">
      <c r="A949">
        <v>10607</v>
      </c>
      <c r="B949">
        <v>7</v>
      </c>
      <c r="C949" t="str" cm="1">
        <f t="array" ref="C949">_xlfn.XLOOKUP(OrderDetails[[#This Row],[productID]],Products[[#All],[productID]],Products[[#All],[productName]],,0)</f>
        <v>Uncle Bob's Organic Dried Pears</v>
      </c>
      <c r="D949" s="2">
        <v>30</v>
      </c>
      <c r="E949">
        <v>45</v>
      </c>
      <c r="F949" s="3">
        <v>0</v>
      </c>
      <c r="G949" s="2">
        <f t="shared" si="14"/>
        <v>1350</v>
      </c>
      <c r="H949" t="str">
        <f>_xlfn.XLOOKUP(OrderDetails[[#This Row],[productID]],Products[productID],Products[Category Name],,0)</f>
        <v>Produce</v>
      </c>
    </row>
    <row r="950" spans="1:8" x14ac:dyDescent="0.25">
      <c r="A950">
        <v>10607</v>
      </c>
      <c r="B950">
        <v>17</v>
      </c>
      <c r="C950" t="str" cm="1">
        <f t="array" ref="C950">_xlfn.XLOOKUP(OrderDetails[[#This Row],[productID]],Products[[#All],[productID]],Products[[#All],[productName]],,0)</f>
        <v>Alice Mutton</v>
      </c>
      <c r="D950" s="2">
        <v>39</v>
      </c>
      <c r="E950">
        <v>100</v>
      </c>
      <c r="F950" s="3">
        <v>0</v>
      </c>
      <c r="G950" s="2">
        <f t="shared" si="14"/>
        <v>3900</v>
      </c>
      <c r="H950" t="str">
        <f>_xlfn.XLOOKUP(OrderDetails[[#This Row],[productID]],Products[productID],Products[Category Name],,0)</f>
        <v>Meat &amp; Poultry</v>
      </c>
    </row>
    <row r="951" spans="1:8" x14ac:dyDescent="0.25">
      <c r="A951">
        <v>10607</v>
      </c>
      <c r="B951">
        <v>33</v>
      </c>
      <c r="C951" t="str" cm="1">
        <f t="array" ref="C951">_xlfn.XLOOKUP(OrderDetails[[#This Row],[productID]],Products[[#All],[productID]],Products[[#All],[productName]],,0)</f>
        <v>Geitost</v>
      </c>
      <c r="D951" s="2">
        <v>2.5</v>
      </c>
      <c r="E951">
        <v>14</v>
      </c>
      <c r="F951" s="3">
        <v>0</v>
      </c>
      <c r="G951" s="2">
        <f t="shared" si="14"/>
        <v>35</v>
      </c>
      <c r="H951" t="str">
        <f>_xlfn.XLOOKUP(OrderDetails[[#This Row],[productID]],Products[productID],Products[Category Name],,0)</f>
        <v>Dairy Products</v>
      </c>
    </row>
    <row r="952" spans="1:8" x14ac:dyDescent="0.25">
      <c r="A952">
        <v>10607</v>
      </c>
      <c r="B952">
        <v>40</v>
      </c>
      <c r="C952" t="str" cm="1">
        <f t="array" ref="C952">_xlfn.XLOOKUP(OrderDetails[[#This Row],[productID]],Products[[#All],[productID]],Products[[#All],[productName]],,0)</f>
        <v>Boston Crab Meat</v>
      </c>
      <c r="D952" s="2">
        <v>18.399999999999999</v>
      </c>
      <c r="E952">
        <v>42</v>
      </c>
      <c r="F952" s="3">
        <v>0</v>
      </c>
      <c r="G952" s="2">
        <f t="shared" si="14"/>
        <v>772.8</v>
      </c>
      <c r="H952" t="str">
        <f>_xlfn.XLOOKUP(OrderDetails[[#This Row],[productID]],Products[productID],Products[Category Name],,0)</f>
        <v>Seafood</v>
      </c>
    </row>
    <row r="953" spans="1:8" x14ac:dyDescent="0.25">
      <c r="A953">
        <v>10607</v>
      </c>
      <c r="B953">
        <v>72</v>
      </c>
      <c r="C953" t="str" cm="1">
        <f t="array" ref="C953">_xlfn.XLOOKUP(OrderDetails[[#This Row],[productID]],Products[[#All],[productID]],Products[[#All],[productName]],,0)</f>
        <v>Mozzarella di Giovanni</v>
      </c>
      <c r="D953" s="2">
        <v>34.799999999999997</v>
      </c>
      <c r="E953">
        <v>12</v>
      </c>
      <c r="F953" s="3">
        <v>0</v>
      </c>
      <c r="G953" s="2">
        <f t="shared" si="14"/>
        <v>417.59999999999997</v>
      </c>
      <c r="H953" t="str">
        <f>_xlfn.XLOOKUP(OrderDetails[[#This Row],[productID]],Products[productID],Products[Category Name],,0)</f>
        <v>Dairy Products</v>
      </c>
    </row>
    <row r="954" spans="1:8" x14ac:dyDescent="0.25">
      <c r="A954">
        <v>10608</v>
      </c>
      <c r="B954">
        <v>56</v>
      </c>
      <c r="C954" t="str" cm="1">
        <f t="array" ref="C954">_xlfn.XLOOKUP(OrderDetails[[#This Row],[productID]],Products[[#All],[productID]],Products[[#All],[productName]],,0)</f>
        <v>Gnocchi di nonna Alice</v>
      </c>
      <c r="D954" s="2">
        <v>38</v>
      </c>
      <c r="E954">
        <v>28</v>
      </c>
      <c r="F954" s="3">
        <v>0</v>
      </c>
      <c r="G954" s="2">
        <f t="shared" si="14"/>
        <v>1064</v>
      </c>
      <c r="H954" t="str">
        <f>_xlfn.XLOOKUP(OrderDetails[[#This Row],[productID]],Products[productID],Products[Category Name],,0)</f>
        <v>Grains &amp; Cereals</v>
      </c>
    </row>
    <row r="955" spans="1:8" x14ac:dyDescent="0.25">
      <c r="A955">
        <v>10609</v>
      </c>
      <c r="B955">
        <v>1</v>
      </c>
      <c r="C955" t="str" cm="1">
        <f t="array" ref="C955">_xlfn.XLOOKUP(OrderDetails[[#This Row],[productID]],Products[[#All],[productID]],Products[[#All],[productName]],,0)</f>
        <v>Chai</v>
      </c>
      <c r="D955" s="2">
        <v>18</v>
      </c>
      <c r="E955">
        <v>3</v>
      </c>
      <c r="F955" s="3">
        <v>0</v>
      </c>
      <c r="G955" s="2">
        <f t="shared" si="14"/>
        <v>54</v>
      </c>
      <c r="H955" t="str">
        <f>_xlfn.XLOOKUP(OrderDetails[[#This Row],[productID]],Products[productID],Products[Category Name],,0)</f>
        <v>Beverages</v>
      </c>
    </row>
    <row r="956" spans="1:8" x14ac:dyDescent="0.25">
      <c r="A956">
        <v>10609</v>
      </c>
      <c r="B956">
        <v>10</v>
      </c>
      <c r="C956" t="str" cm="1">
        <f t="array" ref="C956">_xlfn.XLOOKUP(OrderDetails[[#This Row],[productID]],Products[[#All],[productID]],Products[[#All],[productName]],,0)</f>
        <v>Ikura</v>
      </c>
      <c r="D956" s="2">
        <v>31</v>
      </c>
      <c r="E956">
        <v>10</v>
      </c>
      <c r="F956" s="3">
        <v>0</v>
      </c>
      <c r="G956" s="2">
        <f t="shared" si="14"/>
        <v>310</v>
      </c>
      <c r="H956" t="str">
        <f>_xlfn.XLOOKUP(OrderDetails[[#This Row],[productID]],Products[productID],Products[Category Name],,0)</f>
        <v>Seafood</v>
      </c>
    </row>
    <row r="957" spans="1:8" x14ac:dyDescent="0.25">
      <c r="A957">
        <v>10609</v>
      </c>
      <c r="B957">
        <v>21</v>
      </c>
      <c r="C957" t="str" cm="1">
        <f t="array" ref="C957">_xlfn.XLOOKUP(OrderDetails[[#This Row],[productID]],Products[[#All],[productID]],Products[[#All],[productName]],,0)</f>
        <v>Sir Rodney's Scones</v>
      </c>
      <c r="D957" s="2">
        <v>10</v>
      </c>
      <c r="E957">
        <v>6</v>
      </c>
      <c r="F957" s="3">
        <v>0</v>
      </c>
      <c r="G957" s="2">
        <f t="shared" si="14"/>
        <v>60</v>
      </c>
      <c r="H957" t="str">
        <f>_xlfn.XLOOKUP(OrderDetails[[#This Row],[productID]],Products[productID],Products[Category Name],,0)</f>
        <v>Confections</v>
      </c>
    </row>
    <row r="958" spans="1:8" x14ac:dyDescent="0.25">
      <c r="A958">
        <v>10610</v>
      </c>
      <c r="B958">
        <v>36</v>
      </c>
      <c r="C958" t="str" cm="1">
        <f t="array" ref="C958">_xlfn.XLOOKUP(OrderDetails[[#This Row],[productID]],Products[[#All],[productID]],Products[[#All],[productName]],,0)</f>
        <v>Inlagd Sill</v>
      </c>
      <c r="D958" s="2">
        <v>19</v>
      </c>
      <c r="E958">
        <v>21</v>
      </c>
      <c r="F958" s="3">
        <v>0.25</v>
      </c>
      <c r="G958" s="2">
        <f t="shared" si="14"/>
        <v>299.25</v>
      </c>
      <c r="H958" t="str">
        <f>_xlfn.XLOOKUP(OrderDetails[[#This Row],[productID]],Products[productID],Products[Category Name],,0)</f>
        <v>Seafood</v>
      </c>
    </row>
    <row r="959" spans="1:8" x14ac:dyDescent="0.25">
      <c r="A959">
        <v>10611</v>
      </c>
      <c r="B959">
        <v>1</v>
      </c>
      <c r="C959" t="str" cm="1">
        <f t="array" ref="C959">_xlfn.XLOOKUP(OrderDetails[[#This Row],[productID]],Products[[#All],[productID]],Products[[#All],[productName]],,0)</f>
        <v>Chai</v>
      </c>
      <c r="D959" s="2">
        <v>18</v>
      </c>
      <c r="E959">
        <v>6</v>
      </c>
      <c r="F959" s="3">
        <v>0</v>
      </c>
      <c r="G959" s="2">
        <f t="shared" si="14"/>
        <v>108</v>
      </c>
      <c r="H959" t="str">
        <f>_xlfn.XLOOKUP(OrderDetails[[#This Row],[productID]],Products[productID],Products[Category Name],,0)</f>
        <v>Beverages</v>
      </c>
    </row>
    <row r="960" spans="1:8" x14ac:dyDescent="0.25">
      <c r="A960">
        <v>10611</v>
      </c>
      <c r="B960">
        <v>2</v>
      </c>
      <c r="C960" t="str" cm="1">
        <f t="array" ref="C960">_xlfn.XLOOKUP(OrderDetails[[#This Row],[productID]],Products[[#All],[productID]],Products[[#All],[productName]],,0)</f>
        <v>Chang</v>
      </c>
      <c r="D960" s="2">
        <v>19</v>
      </c>
      <c r="E960">
        <v>10</v>
      </c>
      <c r="F960" s="3">
        <v>0</v>
      </c>
      <c r="G960" s="2">
        <f t="shared" si="14"/>
        <v>190</v>
      </c>
      <c r="H960" t="str">
        <f>_xlfn.XLOOKUP(OrderDetails[[#This Row],[productID]],Products[productID],Products[Category Name],,0)</f>
        <v>Beverages</v>
      </c>
    </row>
    <row r="961" spans="1:8" x14ac:dyDescent="0.25">
      <c r="A961">
        <v>10611</v>
      </c>
      <c r="B961">
        <v>60</v>
      </c>
      <c r="C961" t="str" cm="1">
        <f t="array" ref="C961">_xlfn.XLOOKUP(OrderDetails[[#This Row],[productID]],Products[[#All],[productID]],Products[[#All],[productName]],,0)</f>
        <v>Camembert Pierrot</v>
      </c>
      <c r="D961" s="2">
        <v>34</v>
      </c>
      <c r="E961">
        <v>15</v>
      </c>
      <c r="F961" s="3">
        <v>0</v>
      </c>
      <c r="G961" s="2">
        <f t="shared" si="14"/>
        <v>510</v>
      </c>
      <c r="H961" t="str">
        <f>_xlfn.XLOOKUP(OrderDetails[[#This Row],[productID]],Products[productID],Products[Category Name],,0)</f>
        <v>Dairy Products</v>
      </c>
    </row>
    <row r="962" spans="1:8" x14ac:dyDescent="0.25">
      <c r="A962">
        <v>10612</v>
      </c>
      <c r="B962">
        <v>10</v>
      </c>
      <c r="C962" t="str" cm="1">
        <f t="array" ref="C962">_xlfn.XLOOKUP(OrderDetails[[#This Row],[productID]],Products[[#All],[productID]],Products[[#All],[productName]],,0)</f>
        <v>Ikura</v>
      </c>
      <c r="D962" s="2">
        <v>31</v>
      </c>
      <c r="E962">
        <v>70</v>
      </c>
      <c r="F962" s="3">
        <v>0</v>
      </c>
      <c r="G962" s="2">
        <f t="shared" si="14"/>
        <v>2170</v>
      </c>
      <c r="H962" t="str">
        <f>_xlfn.XLOOKUP(OrderDetails[[#This Row],[productID]],Products[productID],Products[Category Name],,0)</f>
        <v>Seafood</v>
      </c>
    </row>
    <row r="963" spans="1:8" x14ac:dyDescent="0.25">
      <c r="A963">
        <v>10612</v>
      </c>
      <c r="B963">
        <v>36</v>
      </c>
      <c r="C963" t="str" cm="1">
        <f t="array" ref="C963">_xlfn.XLOOKUP(OrderDetails[[#This Row],[productID]],Products[[#All],[productID]],Products[[#All],[productName]],,0)</f>
        <v>Inlagd Sill</v>
      </c>
      <c r="D963" s="2">
        <v>19</v>
      </c>
      <c r="E963">
        <v>55</v>
      </c>
      <c r="F963" s="3">
        <v>0</v>
      </c>
      <c r="G963" s="2">
        <f t="shared" ref="G963:G1026" si="15">D963*E963*(1-F963)</f>
        <v>1045</v>
      </c>
      <c r="H963" t="str">
        <f>_xlfn.XLOOKUP(OrderDetails[[#This Row],[productID]],Products[productID],Products[Category Name],,0)</f>
        <v>Seafood</v>
      </c>
    </row>
    <row r="964" spans="1:8" x14ac:dyDescent="0.25">
      <c r="A964">
        <v>10612</v>
      </c>
      <c r="B964">
        <v>49</v>
      </c>
      <c r="C964" t="str" cm="1">
        <f t="array" ref="C964">_xlfn.XLOOKUP(OrderDetails[[#This Row],[productID]],Products[[#All],[productID]],Products[[#All],[productName]],,0)</f>
        <v>Maxilaku</v>
      </c>
      <c r="D964" s="2">
        <v>20</v>
      </c>
      <c r="E964">
        <v>18</v>
      </c>
      <c r="F964" s="3">
        <v>0</v>
      </c>
      <c r="G964" s="2">
        <f t="shared" si="15"/>
        <v>360</v>
      </c>
      <c r="H964" t="str">
        <f>_xlfn.XLOOKUP(OrderDetails[[#This Row],[productID]],Products[productID],Products[Category Name],,0)</f>
        <v>Confections</v>
      </c>
    </row>
    <row r="965" spans="1:8" x14ac:dyDescent="0.25">
      <c r="A965">
        <v>10612</v>
      </c>
      <c r="B965">
        <v>60</v>
      </c>
      <c r="C965" t="str" cm="1">
        <f t="array" ref="C965">_xlfn.XLOOKUP(OrderDetails[[#This Row],[productID]],Products[[#All],[productID]],Products[[#All],[productName]],,0)</f>
        <v>Camembert Pierrot</v>
      </c>
      <c r="D965" s="2">
        <v>34</v>
      </c>
      <c r="E965">
        <v>40</v>
      </c>
      <c r="F965" s="3">
        <v>0</v>
      </c>
      <c r="G965" s="2">
        <f t="shared" si="15"/>
        <v>1360</v>
      </c>
      <c r="H965" t="str">
        <f>_xlfn.XLOOKUP(OrderDetails[[#This Row],[productID]],Products[productID],Products[Category Name],,0)</f>
        <v>Dairy Products</v>
      </c>
    </row>
    <row r="966" spans="1:8" x14ac:dyDescent="0.25">
      <c r="A966">
        <v>10612</v>
      </c>
      <c r="B966">
        <v>76</v>
      </c>
      <c r="C966" t="str" cm="1">
        <f t="array" ref="C966">_xlfn.XLOOKUP(OrderDetails[[#This Row],[productID]],Products[[#All],[productID]],Products[[#All],[productName]],,0)</f>
        <v>Lakkaliköri</v>
      </c>
      <c r="D966" s="2">
        <v>18</v>
      </c>
      <c r="E966">
        <v>80</v>
      </c>
      <c r="F966" s="3">
        <v>0</v>
      </c>
      <c r="G966" s="2">
        <f t="shared" si="15"/>
        <v>1440</v>
      </c>
      <c r="H966" t="str">
        <f>_xlfn.XLOOKUP(OrderDetails[[#This Row],[productID]],Products[productID],Products[Category Name],,0)</f>
        <v>Beverages</v>
      </c>
    </row>
    <row r="967" spans="1:8" x14ac:dyDescent="0.25">
      <c r="A967">
        <v>10613</v>
      </c>
      <c r="B967">
        <v>13</v>
      </c>
      <c r="C967" t="str" cm="1">
        <f t="array" ref="C967">_xlfn.XLOOKUP(OrderDetails[[#This Row],[productID]],Products[[#All],[productID]],Products[[#All],[productName]],,0)</f>
        <v>Konbu</v>
      </c>
      <c r="D967" s="2">
        <v>6</v>
      </c>
      <c r="E967">
        <v>8</v>
      </c>
      <c r="F967" s="3">
        <v>0.1</v>
      </c>
      <c r="G967" s="2">
        <f t="shared" si="15"/>
        <v>43.2</v>
      </c>
      <c r="H967" t="str">
        <f>_xlfn.XLOOKUP(OrderDetails[[#This Row],[productID]],Products[productID],Products[Category Name],,0)</f>
        <v>Seafood</v>
      </c>
    </row>
    <row r="968" spans="1:8" x14ac:dyDescent="0.25">
      <c r="A968">
        <v>10613</v>
      </c>
      <c r="B968">
        <v>75</v>
      </c>
      <c r="C968" t="str" cm="1">
        <f t="array" ref="C968">_xlfn.XLOOKUP(OrderDetails[[#This Row],[productID]],Products[[#All],[productID]],Products[[#All],[productName]],,0)</f>
        <v>Rhönbräu Klosterbier</v>
      </c>
      <c r="D968" s="2">
        <v>7.75</v>
      </c>
      <c r="E968">
        <v>40</v>
      </c>
      <c r="F968" s="3">
        <v>0</v>
      </c>
      <c r="G968" s="2">
        <f t="shared" si="15"/>
        <v>310</v>
      </c>
      <c r="H968" t="str">
        <f>_xlfn.XLOOKUP(OrderDetails[[#This Row],[productID]],Products[productID],Products[Category Name],,0)</f>
        <v>Beverages</v>
      </c>
    </row>
    <row r="969" spans="1:8" x14ac:dyDescent="0.25">
      <c r="A969">
        <v>10614</v>
      </c>
      <c r="B969">
        <v>11</v>
      </c>
      <c r="C969" t="str" cm="1">
        <f t="array" ref="C969">_xlfn.XLOOKUP(OrderDetails[[#This Row],[productID]],Products[[#All],[productID]],Products[[#All],[productName]],,0)</f>
        <v>Queso Cabrales</v>
      </c>
      <c r="D969" s="2">
        <v>21</v>
      </c>
      <c r="E969">
        <v>14</v>
      </c>
      <c r="F969" s="3">
        <v>0</v>
      </c>
      <c r="G969" s="2">
        <f t="shared" si="15"/>
        <v>294</v>
      </c>
      <c r="H969" t="str">
        <f>_xlfn.XLOOKUP(OrderDetails[[#This Row],[productID]],Products[productID],Products[Category Name],,0)</f>
        <v>Dairy Products</v>
      </c>
    </row>
    <row r="970" spans="1:8" x14ac:dyDescent="0.25">
      <c r="A970">
        <v>10614</v>
      </c>
      <c r="B970">
        <v>21</v>
      </c>
      <c r="C970" t="str" cm="1">
        <f t="array" ref="C970">_xlfn.XLOOKUP(OrderDetails[[#This Row],[productID]],Products[[#All],[productID]],Products[[#All],[productName]],,0)</f>
        <v>Sir Rodney's Scones</v>
      </c>
      <c r="D970" s="2">
        <v>10</v>
      </c>
      <c r="E970">
        <v>8</v>
      </c>
      <c r="F970" s="3">
        <v>0</v>
      </c>
      <c r="G970" s="2">
        <f t="shared" si="15"/>
        <v>80</v>
      </c>
      <c r="H970" t="str">
        <f>_xlfn.XLOOKUP(OrderDetails[[#This Row],[productID]],Products[productID],Products[Category Name],,0)</f>
        <v>Confections</v>
      </c>
    </row>
    <row r="971" spans="1:8" x14ac:dyDescent="0.25">
      <c r="A971">
        <v>10614</v>
      </c>
      <c r="B971">
        <v>39</v>
      </c>
      <c r="C971" t="str" cm="1">
        <f t="array" ref="C971">_xlfn.XLOOKUP(OrderDetails[[#This Row],[productID]],Products[[#All],[productID]],Products[[#All],[productName]],,0)</f>
        <v>Chartreuse verte</v>
      </c>
      <c r="D971" s="2">
        <v>18</v>
      </c>
      <c r="E971">
        <v>5</v>
      </c>
      <c r="F971" s="3">
        <v>0</v>
      </c>
      <c r="G971" s="2">
        <f t="shared" si="15"/>
        <v>90</v>
      </c>
      <c r="H971" t="str">
        <f>_xlfn.XLOOKUP(OrderDetails[[#This Row],[productID]],Products[productID],Products[Category Name],,0)</f>
        <v>Beverages</v>
      </c>
    </row>
    <row r="972" spans="1:8" x14ac:dyDescent="0.25">
      <c r="A972">
        <v>10615</v>
      </c>
      <c r="B972">
        <v>55</v>
      </c>
      <c r="C972" t="str" cm="1">
        <f t="array" ref="C972">_xlfn.XLOOKUP(OrderDetails[[#This Row],[productID]],Products[[#All],[productID]],Products[[#All],[productName]],,0)</f>
        <v>Pâté chinois</v>
      </c>
      <c r="D972" s="2">
        <v>24</v>
      </c>
      <c r="E972">
        <v>5</v>
      </c>
      <c r="F972" s="3">
        <v>0</v>
      </c>
      <c r="G972" s="2">
        <f t="shared" si="15"/>
        <v>120</v>
      </c>
      <c r="H972" t="str">
        <f>_xlfn.XLOOKUP(OrderDetails[[#This Row],[productID]],Products[productID],Products[Category Name],,0)</f>
        <v>Meat &amp; Poultry</v>
      </c>
    </row>
    <row r="973" spans="1:8" x14ac:dyDescent="0.25">
      <c r="A973">
        <v>10616</v>
      </c>
      <c r="B973">
        <v>38</v>
      </c>
      <c r="C973" t="str" cm="1">
        <f t="array" ref="C973">_xlfn.XLOOKUP(OrderDetails[[#This Row],[productID]],Products[[#All],[productID]],Products[[#All],[productName]],,0)</f>
        <v>Côte de Blaye</v>
      </c>
      <c r="D973" s="2">
        <v>263.5</v>
      </c>
      <c r="E973">
        <v>15</v>
      </c>
      <c r="F973" s="3">
        <v>0.05</v>
      </c>
      <c r="G973" s="2">
        <f t="shared" si="15"/>
        <v>3754.875</v>
      </c>
      <c r="H973" t="str">
        <f>_xlfn.XLOOKUP(OrderDetails[[#This Row],[productID]],Products[productID],Products[Category Name],,0)</f>
        <v>Beverages</v>
      </c>
    </row>
    <row r="974" spans="1:8" x14ac:dyDescent="0.25">
      <c r="A974">
        <v>10616</v>
      </c>
      <c r="B974">
        <v>56</v>
      </c>
      <c r="C974" t="str" cm="1">
        <f t="array" ref="C974">_xlfn.XLOOKUP(OrderDetails[[#This Row],[productID]],Products[[#All],[productID]],Products[[#All],[productName]],,0)</f>
        <v>Gnocchi di nonna Alice</v>
      </c>
      <c r="D974" s="2">
        <v>38</v>
      </c>
      <c r="E974">
        <v>14</v>
      </c>
      <c r="F974" s="3">
        <v>0</v>
      </c>
      <c r="G974" s="2">
        <f t="shared" si="15"/>
        <v>532</v>
      </c>
      <c r="H974" t="str">
        <f>_xlfn.XLOOKUP(OrderDetails[[#This Row],[productID]],Products[productID],Products[Category Name],,0)</f>
        <v>Grains &amp; Cereals</v>
      </c>
    </row>
    <row r="975" spans="1:8" x14ac:dyDescent="0.25">
      <c r="A975">
        <v>10616</v>
      </c>
      <c r="B975">
        <v>70</v>
      </c>
      <c r="C975" t="str" cm="1">
        <f t="array" ref="C975">_xlfn.XLOOKUP(OrderDetails[[#This Row],[productID]],Products[[#All],[productID]],Products[[#All],[productName]],,0)</f>
        <v>Outback Lager</v>
      </c>
      <c r="D975" s="2">
        <v>15</v>
      </c>
      <c r="E975">
        <v>15</v>
      </c>
      <c r="F975" s="3">
        <v>0.05</v>
      </c>
      <c r="G975" s="2">
        <f t="shared" si="15"/>
        <v>213.75</v>
      </c>
      <c r="H975" t="str">
        <f>_xlfn.XLOOKUP(OrderDetails[[#This Row],[productID]],Products[productID],Products[Category Name],,0)</f>
        <v>Beverages</v>
      </c>
    </row>
    <row r="976" spans="1:8" x14ac:dyDescent="0.25">
      <c r="A976">
        <v>10616</v>
      </c>
      <c r="B976">
        <v>71</v>
      </c>
      <c r="C976" t="str" cm="1">
        <f t="array" ref="C976">_xlfn.XLOOKUP(OrderDetails[[#This Row],[productID]],Products[[#All],[productID]],Products[[#All],[productName]],,0)</f>
        <v>Flotemysost</v>
      </c>
      <c r="D976" s="2">
        <v>21.5</v>
      </c>
      <c r="E976">
        <v>15</v>
      </c>
      <c r="F976" s="3">
        <v>0.05</v>
      </c>
      <c r="G976" s="2">
        <f t="shared" si="15"/>
        <v>306.375</v>
      </c>
      <c r="H976" t="str">
        <f>_xlfn.XLOOKUP(OrderDetails[[#This Row],[productID]],Products[productID],Products[Category Name],,0)</f>
        <v>Dairy Products</v>
      </c>
    </row>
    <row r="977" spans="1:8" x14ac:dyDescent="0.25">
      <c r="A977">
        <v>10617</v>
      </c>
      <c r="B977">
        <v>59</v>
      </c>
      <c r="C977" t="str" cm="1">
        <f t="array" ref="C977">_xlfn.XLOOKUP(OrderDetails[[#This Row],[productID]],Products[[#All],[productID]],Products[[#All],[productName]],,0)</f>
        <v>Raclette Courdavault</v>
      </c>
      <c r="D977" s="2">
        <v>55</v>
      </c>
      <c r="E977">
        <v>30</v>
      </c>
      <c r="F977" s="3">
        <v>0.15</v>
      </c>
      <c r="G977" s="2">
        <f t="shared" si="15"/>
        <v>1402.5</v>
      </c>
      <c r="H977" t="str">
        <f>_xlfn.XLOOKUP(OrderDetails[[#This Row],[productID]],Products[productID],Products[Category Name],,0)</f>
        <v>Dairy Products</v>
      </c>
    </row>
    <row r="978" spans="1:8" x14ac:dyDescent="0.25">
      <c r="A978">
        <v>10618</v>
      </c>
      <c r="B978">
        <v>6</v>
      </c>
      <c r="C978" t="str" cm="1">
        <f t="array" ref="C978">_xlfn.XLOOKUP(OrderDetails[[#This Row],[productID]],Products[[#All],[productID]],Products[[#All],[productName]],,0)</f>
        <v>Grandma's Boysenberry Spread</v>
      </c>
      <c r="D978" s="2">
        <v>25</v>
      </c>
      <c r="E978">
        <v>70</v>
      </c>
      <c r="F978" s="3">
        <v>0</v>
      </c>
      <c r="G978" s="2">
        <f t="shared" si="15"/>
        <v>1750</v>
      </c>
      <c r="H978" t="str">
        <f>_xlfn.XLOOKUP(OrderDetails[[#This Row],[productID]],Products[productID],Products[Category Name],,0)</f>
        <v>Condiments</v>
      </c>
    </row>
    <row r="979" spans="1:8" x14ac:dyDescent="0.25">
      <c r="A979">
        <v>10618</v>
      </c>
      <c r="B979">
        <v>56</v>
      </c>
      <c r="C979" t="str" cm="1">
        <f t="array" ref="C979">_xlfn.XLOOKUP(OrderDetails[[#This Row],[productID]],Products[[#All],[productID]],Products[[#All],[productName]],,0)</f>
        <v>Gnocchi di nonna Alice</v>
      </c>
      <c r="D979" s="2">
        <v>38</v>
      </c>
      <c r="E979">
        <v>20</v>
      </c>
      <c r="F979" s="3">
        <v>0</v>
      </c>
      <c r="G979" s="2">
        <f t="shared" si="15"/>
        <v>760</v>
      </c>
      <c r="H979" t="str">
        <f>_xlfn.XLOOKUP(OrderDetails[[#This Row],[productID]],Products[productID],Products[Category Name],,0)</f>
        <v>Grains &amp; Cereals</v>
      </c>
    </row>
    <row r="980" spans="1:8" x14ac:dyDescent="0.25">
      <c r="A980">
        <v>10618</v>
      </c>
      <c r="B980">
        <v>68</v>
      </c>
      <c r="C980" t="str" cm="1">
        <f t="array" ref="C980">_xlfn.XLOOKUP(OrderDetails[[#This Row],[productID]],Products[[#All],[productID]],Products[[#All],[productName]],,0)</f>
        <v>Scottish Longbreads</v>
      </c>
      <c r="D980" s="2">
        <v>12.5</v>
      </c>
      <c r="E980">
        <v>15</v>
      </c>
      <c r="F980" s="3">
        <v>0</v>
      </c>
      <c r="G980" s="2">
        <f t="shared" si="15"/>
        <v>187.5</v>
      </c>
      <c r="H980" t="str">
        <f>_xlfn.XLOOKUP(OrderDetails[[#This Row],[productID]],Products[productID],Products[Category Name],,0)</f>
        <v>Confections</v>
      </c>
    </row>
    <row r="981" spans="1:8" x14ac:dyDescent="0.25">
      <c r="A981">
        <v>10619</v>
      </c>
      <c r="B981">
        <v>21</v>
      </c>
      <c r="C981" t="str" cm="1">
        <f t="array" ref="C981">_xlfn.XLOOKUP(OrderDetails[[#This Row],[productID]],Products[[#All],[productID]],Products[[#All],[productName]],,0)</f>
        <v>Sir Rodney's Scones</v>
      </c>
      <c r="D981" s="2">
        <v>10</v>
      </c>
      <c r="E981">
        <v>42</v>
      </c>
      <c r="F981" s="3">
        <v>0</v>
      </c>
      <c r="G981" s="2">
        <f t="shared" si="15"/>
        <v>420</v>
      </c>
      <c r="H981" t="str">
        <f>_xlfn.XLOOKUP(OrderDetails[[#This Row],[productID]],Products[productID],Products[Category Name],,0)</f>
        <v>Confections</v>
      </c>
    </row>
    <row r="982" spans="1:8" x14ac:dyDescent="0.25">
      <c r="A982">
        <v>10619</v>
      </c>
      <c r="B982">
        <v>22</v>
      </c>
      <c r="C982" t="str" cm="1">
        <f t="array" ref="C982">_xlfn.XLOOKUP(OrderDetails[[#This Row],[productID]],Products[[#All],[productID]],Products[[#All],[productName]],,0)</f>
        <v>Gustaf's Knackebröd</v>
      </c>
      <c r="D982" s="2">
        <v>21</v>
      </c>
      <c r="E982">
        <v>40</v>
      </c>
      <c r="F982" s="3">
        <v>0</v>
      </c>
      <c r="G982" s="2">
        <f t="shared" si="15"/>
        <v>840</v>
      </c>
      <c r="H982" t="str">
        <f>_xlfn.XLOOKUP(OrderDetails[[#This Row],[productID]],Products[productID],Products[Category Name],,0)</f>
        <v>Grains &amp; Cereals</v>
      </c>
    </row>
    <row r="983" spans="1:8" x14ac:dyDescent="0.25">
      <c r="A983">
        <v>10620</v>
      </c>
      <c r="B983">
        <v>24</v>
      </c>
      <c r="C983" t="str" cm="1">
        <f t="array" ref="C983">_xlfn.XLOOKUP(OrderDetails[[#This Row],[productID]],Products[[#All],[productID]],Products[[#All],[productName]],,0)</f>
        <v>Guarana Fantastica</v>
      </c>
      <c r="D983" s="2">
        <v>4.5</v>
      </c>
      <c r="E983">
        <v>5</v>
      </c>
      <c r="F983" s="3">
        <v>0</v>
      </c>
      <c r="G983" s="2">
        <f t="shared" si="15"/>
        <v>22.5</v>
      </c>
      <c r="H983" t="str">
        <f>_xlfn.XLOOKUP(OrderDetails[[#This Row],[productID]],Products[productID],Products[Category Name],,0)</f>
        <v>Beverages</v>
      </c>
    </row>
    <row r="984" spans="1:8" x14ac:dyDescent="0.25">
      <c r="A984">
        <v>10620</v>
      </c>
      <c r="B984">
        <v>52</v>
      </c>
      <c r="C984" t="str" cm="1">
        <f t="array" ref="C984">_xlfn.XLOOKUP(OrderDetails[[#This Row],[productID]],Products[[#All],[productID]],Products[[#All],[productName]],,0)</f>
        <v>Filo Mix</v>
      </c>
      <c r="D984" s="2">
        <v>7</v>
      </c>
      <c r="E984">
        <v>5</v>
      </c>
      <c r="F984" s="3">
        <v>0</v>
      </c>
      <c r="G984" s="2">
        <f t="shared" si="15"/>
        <v>35</v>
      </c>
      <c r="H984" t="str">
        <f>_xlfn.XLOOKUP(OrderDetails[[#This Row],[productID]],Products[productID],Products[Category Name],,0)</f>
        <v>Grains &amp; Cereals</v>
      </c>
    </row>
    <row r="985" spans="1:8" x14ac:dyDescent="0.25">
      <c r="A985">
        <v>10621</v>
      </c>
      <c r="B985">
        <v>19</v>
      </c>
      <c r="C985" t="str" cm="1">
        <f t="array" ref="C985">_xlfn.XLOOKUP(OrderDetails[[#This Row],[productID]],Products[[#All],[productID]],Products[[#All],[productName]],,0)</f>
        <v>Teatime Chocolate Biscuits</v>
      </c>
      <c r="D985" s="2">
        <v>9.1999999999999993</v>
      </c>
      <c r="E985">
        <v>5</v>
      </c>
      <c r="F985" s="3">
        <v>0</v>
      </c>
      <c r="G985" s="2">
        <f t="shared" si="15"/>
        <v>46</v>
      </c>
      <c r="H985" t="str">
        <f>_xlfn.XLOOKUP(OrderDetails[[#This Row],[productID]],Products[productID],Products[Category Name],,0)</f>
        <v>Confections</v>
      </c>
    </row>
    <row r="986" spans="1:8" x14ac:dyDescent="0.25">
      <c r="A986">
        <v>10621</v>
      </c>
      <c r="B986">
        <v>23</v>
      </c>
      <c r="C986" t="str" cm="1">
        <f t="array" ref="C986">_xlfn.XLOOKUP(OrderDetails[[#This Row],[productID]],Products[[#All],[productID]],Products[[#All],[productName]],,0)</f>
        <v>Tunnbröd</v>
      </c>
      <c r="D986" s="2">
        <v>9</v>
      </c>
      <c r="E986">
        <v>10</v>
      </c>
      <c r="F986" s="3">
        <v>0</v>
      </c>
      <c r="G986" s="2">
        <f t="shared" si="15"/>
        <v>90</v>
      </c>
      <c r="H986" t="str">
        <f>_xlfn.XLOOKUP(OrderDetails[[#This Row],[productID]],Products[productID],Products[Category Name],,0)</f>
        <v>Grains &amp; Cereals</v>
      </c>
    </row>
    <row r="987" spans="1:8" x14ac:dyDescent="0.25">
      <c r="A987">
        <v>10621</v>
      </c>
      <c r="B987">
        <v>70</v>
      </c>
      <c r="C987" t="str" cm="1">
        <f t="array" ref="C987">_xlfn.XLOOKUP(OrderDetails[[#This Row],[productID]],Products[[#All],[productID]],Products[[#All],[productName]],,0)</f>
        <v>Outback Lager</v>
      </c>
      <c r="D987" s="2">
        <v>15</v>
      </c>
      <c r="E987">
        <v>20</v>
      </c>
      <c r="F987" s="3">
        <v>0</v>
      </c>
      <c r="G987" s="2">
        <f t="shared" si="15"/>
        <v>300</v>
      </c>
      <c r="H987" t="str">
        <f>_xlfn.XLOOKUP(OrderDetails[[#This Row],[productID]],Products[productID],Products[Category Name],,0)</f>
        <v>Beverages</v>
      </c>
    </row>
    <row r="988" spans="1:8" x14ac:dyDescent="0.25">
      <c r="A988">
        <v>10621</v>
      </c>
      <c r="B988">
        <v>71</v>
      </c>
      <c r="C988" t="str" cm="1">
        <f t="array" ref="C988">_xlfn.XLOOKUP(OrderDetails[[#This Row],[productID]],Products[[#All],[productID]],Products[[#All],[productName]],,0)</f>
        <v>Flotemysost</v>
      </c>
      <c r="D988" s="2">
        <v>21.5</v>
      </c>
      <c r="E988">
        <v>15</v>
      </c>
      <c r="F988" s="3">
        <v>0</v>
      </c>
      <c r="G988" s="2">
        <f t="shared" si="15"/>
        <v>322.5</v>
      </c>
      <c r="H988" t="str">
        <f>_xlfn.XLOOKUP(OrderDetails[[#This Row],[productID]],Products[productID],Products[Category Name],,0)</f>
        <v>Dairy Products</v>
      </c>
    </row>
    <row r="989" spans="1:8" x14ac:dyDescent="0.25">
      <c r="A989">
        <v>10622</v>
      </c>
      <c r="B989">
        <v>2</v>
      </c>
      <c r="C989" t="str" cm="1">
        <f t="array" ref="C989">_xlfn.XLOOKUP(OrderDetails[[#This Row],[productID]],Products[[#All],[productID]],Products[[#All],[productName]],,0)</f>
        <v>Chang</v>
      </c>
      <c r="D989" s="2">
        <v>19</v>
      </c>
      <c r="E989">
        <v>20</v>
      </c>
      <c r="F989" s="3">
        <v>0</v>
      </c>
      <c r="G989" s="2">
        <f t="shared" si="15"/>
        <v>380</v>
      </c>
      <c r="H989" t="str">
        <f>_xlfn.XLOOKUP(OrderDetails[[#This Row],[productID]],Products[productID],Products[Category Name],,0)</f>
        <v>Beverages</v>
      </c>
    </row>
    <row r="990" spans="1:8" x14ac:dyDescent="0.25">
      <c r="A990">
        <v>10622</v>
      </c>
      <c r="B990">
        <v>68</v>
      </c>
      <c r="C990" t="str" cm="1">
        <f t="array" ref="C990">_xlfn.XLOOKUP(OrderDetails[[#This Row],[productID]],Products[[#All],[productID]],Products[[#All],[productName]],,0)</f>
        <v>Scottish Longbreads</v>
      </c>
      <c r="D990" s="2">
        <v>12.5</v>
      </c>
      <c r="E990">
        <v>18</v>
      </c>
      <c r="F990" s="3">
        <v>0.2</v>
      </c>
      <c r="G990" s="2">
        <f t="shared" si="15"/>
        <v>180</v>
      </c>
      <c r="H990" t="str">
        <f>_xlfn.XLOOKUP(OrderDetails[[#This Row],[productID]],Products[productID],Products[Category Name],,0)</f>
        <v>Confections</v>
      </c>
    </row>
    <row r="991" spans="1:8" x14ac:dyDescent="0.25">
      <c r="A991">
        <v>10623</v>
      </c>
      <c r="B991">
        <v>14</v>
      </c>
      <c r="C991" t="str" cm="1">
        <f t="array" ref="C991">_xlfn.XLOOKUP(OrderDetails[[#This Row],[productID]],Products[[#All],[productID]],Products[[#All],[productName]],,0)</f>
        <v>Tofu</v>
      </c>
      <c r="D991" s="2">
        <v>23.25</v>
      </c>
      <c r="E991">
        <v>21</v>
      </c>
      <c r="F991" s="3">
        <v>0</v>
      </c>
      <c r="G991" s="2">
        <f t="shared" si="15"/>
        <v>488.25</v>
      </c>
      <c r="H991" t="str">
        <f>_xlfn.XLOOKUP(OrderDetails[[#This Row],[productID]],Products[productID],Products[Category Name],,0)</f>
        <v>Produce</v>
      </c>
    </row>
    <row r="992" spans="1:8" x14ac:dyDescent="0.25">
      <c r="A992">
        <v>10623</v>
      </c>
      <c r="B992">
        <v>19</v>
      </c>
      <c r="C992" t="str" cm="1">
        <f t="array" ref="C992">_xlfn.XLOOKUP(OrderDetails[[#This Row],[productID]],Products[[#All],[productID]],Products[[#All],[productName]],,0)</f>
        <v>Teatime Chocolate Biscuits</v>
      </c>
      <c r="D992" s="2">
        <v>9.1999999999999993</v>
      </c>
      <c r="E992">
        <v>15</v>
      </c>
      <c r="F992" s="3">
        <v>0.1</v>
      </c>
      <c r="G992" s="2">
        <f t="shared" si="15"/>
        <v>124.2</v>
      </c>
      <c r="H992" t="str">
        <f>_xlfn.XLOOKUP(OrderDetails[[#This Row],[productID]],Products[productID],Products[Category Name],,0)</f>
        <v>Confections</v>
      </c>
    </row>
    <row r="993" spans="1:8" x14ac:dyDescent="0.25">
      <c r="A993">
        <v>10623</v>
      </c>
      <c r="B993">
        <v>21</v>
      </c>
      <c r="C993" t="str" cm="1">
        <f t="array" ref="C993">_xlfn.XLOOKUP(OrderDetails[[#This Row],[productID]],Products[[#All],[productID]],Products[[#All],[productName]],,0)</f>
        <v>Sir Rodney's Scones</v>
      </c>
      <c r="D993" s="2">
        <v>10</v>
      </c>
      <c r="E993">
        <v>25</v>
      </c>
      <c r="F993" s="3">
        <v>0.1</v>
      </c>
      <c r="G993" s="2">
        <f t="shared" si="15"/>
        <v>225</v>
      </c>
      <c r="H993" t="str">
        <f>_xlfn.XLOOKUP(OrderDetails[[#This Row],[productID]],Products[productID],Products[Category Name],,0)</f>
        <v>Confections</v>
      </c>
    </row>
    <row r="994" spans="1:8" x14ac:dyDescent="0.25">
      <c r="A994">
        <v>10623</v>
      </c>
      <c r="B994">
        <v>24</v>
      </c>
      <c r="C994" t="str" cm="1">
        <f t="array" ref="C994">_xlfn.XLOOKUP(OrderDetails[[#This Row],[productID]],Products[[#All],[productID]],Products[[#All],[productName]],,0)</f>
        <v>Guarana Fantastica</v>
      </c>
      <c r="D994" s="2">
        <v>4.5</v>
      </c>
      <c r="E994">
        <v>3</v>
      </c>
      <c r="F994" s="3">
        <v>0</v>
      </c>
      <c r="G994" s="2">
        <f t="shared" si="15"/>
        <v>13.5</v>
      </c>
      <c r="H994" t="str">
        <f>_xlfn.XLOOKUP(OrderDetails[[#This Row],[productID]],Products[productID],Products[Category Name],,0)</f>
        <v>Beverages</v>
      </c>
    </row>
    <row r="995" spans="1:8" x14ac:dyDescent="0.25">
      <c r="A995">
        <v>10623</v>
      </c>
      <c r="B995">
        <v>35</v>
      </c>
      <c r="C995" t="str" cm="1">
        <f t="array" ref="C995">_xlfn.XLOOKUP(OrderDetails[[#This Row],[productID]],Products[[#All],[productID]],Products[[#All],[productName]],,0)</f>
        <v>Steeleye Stout</v>
      </c>
      <c r="D995" s="2">
        <v>18</v>
      </c>
      <c r="E995">
        <v>30</v>
      </c>
      <c r="F995" s="3">
        <v>0.1</v>
      </c>
      <c r="G995" s="2">
        <f t="shared" si="15"/>
        <v>486</v>
      </c>
      <c r="H995" t="str">
        <f>_xlfn.XLOOKUP(OrderDetails[[#This Row],[productID]],Products[productID],Products[Category Name],,0)</f>
        <v>Beverages</v>
      </c>
    </row>
    <row r="996" spans="1:8" x14ac:dyDescent="0.25">
      <c r="A996">
        <v>10624</v>
      </c>
      <c r="B996">
        <v>28</v>
      </c>
      <c r="C996" t="str" cm="1">
        <f t="array" ref="C996">_xlfn.XLOOKUP(OrderDetails[[#This Row],[productID]],Products[[#All],[productID]],Products[[#All],[productName]],,0)</f>
        <v>Rössle Sauerkraut</v>
      </c>
      <c r="D996" s="2">
        <v>45.6</v>
      </c>
      <c r="E996">
        <v>10</v>
      </c>
      <c r="F996" s="3">
        <v>0</v>
      </c>
      <c r="G996" s="2">
        <f t="shared" si="15"/>
        <v>456</v>
      </c>
      <c r="H996" t="str">
        <f>_xlfn.XLOOKUP(OrderDetails[[#This Row],[productID]],Products[productID],Products[Category Name],,0)</f>
        <v>Produce</v>
      </c>
    </row>
    <row r="997" spans="1:8" x14ac:dyDescent="0.25">
      <c r="A997">
        <v>10624</v>
      </c>
      <c r="B997">
        <v>29</v>
      </c>
      <c r="C997" t="str" cm="1">
        <f t="array" ref="C997">_xlfn.XLOOKUP(OrderDetails[[#This Row],[productID]],Products[[#All],[productID]],Products[[#All],[productName]],,0)</f>
        <v>Thüringer Rostbratwurst</v>
      </c>
      <c r="D997" s="2">
        <v>123.79</v>
      </c>
      <c r="E997">
        <v>6</v>
      </c>
      <c r="F997" s="3">
        <v>0</v>
      </c>
      <c r="G997" s="2">
        <f t="shared" si="15"/>
        <v>742.74</v>
      </c>
      <c r="H997" t="str">
        <f>_xlfn.XLOOKUP(OrderDetails[[#This Row],[productID]],Products[productID],Products[Category Name],,0)</f>
        <v>Meat &amp; Poultry</v>
      </c>
    </row>
    <row r="998" spans="1:8" x14ac:dyDescent="0.25">
      <c r="A998">
        <v>10624</v>
      </c>
      <c r="B998">
        <v>44</v>
      </c>
      <c r="C998" t="str" cm="1">
        <f t="array" ref="C998">_xlfn.XLOOKUP(OrderDetails[[#This Row],[productID]],Products[[#All],[productID]],Products[[#All],[productName]],,0)</f>
        <v>Gula Malacca</v>
      </c>
      <c r="D998" s="2">
        <v>19.45</v>
      </c>
      <c r="E998">
        <v>10</v>
      </c>
      <c r="F998" s="3">
        <v>0</v>
      </c>
      <c r="G998" s="2">
        <f t="shared" si="15"/>
        <v>194.5</v>
      </c>
      <c r="H998" t="str">
        <f>_xlfn.XLOOKUP(OrderDetails[[#This Row],[productID]],Products[productID],Products[Category Name],,0)</f>
        <v>Condiments</v>
      </c>
    </row>
    <row r="999" spans="1:8" x14ac:dyDescent="0.25">
      <c r="A999">
        <v>10625</v>
      </c>
      <c r="B999">
        <v>14</v>
      </c>
      <c r="C999" t="str" cm="1">
        <f t="array" ref="C999">_xlfn.XLOOKUP(OrderDetails[[#This Row],[productID]],Products[[#All],[productID]],Products[[#All],[productName]],,0)</f>
        <v>Tofu</v>
      </c>
      <c r="D999" s="2">
        <v>23.25</v>
      </c>
      <c r="E999">
        <v>3</v>
      </c>
      <c r="F999" s="3">
        <v>0</v>
      </c>
      <c r="G999" s="2">
        <f t="shared" si="15"/>
        <v>69.75</v>
      </c>
      <c r="H999" t="str">
        <f>_xlfn.XLOOKUP(OrderDetails[[#This Row],[productID]],Products[productID],Products[Category Name],,0)</f>
        <v>Produce</v>
      </c>
    </row>
    <row r="1000" spans="1:8" x14ac:dyDescent="0.25">
      <c r="A1000">
        <v>10625</v>
      </c>
      <c r="B1000">
        <v>42</v>
      </c>
      <c r="C1000" t="str" cm="1">
        <f t="array" ref="C1000">_xlfn.XLOOKUP(OrderDetails[[#This Row],[productID]],Products[[#All],[productID]],Products[[#All],[productName]],,0)</f>
        <v>Singaporean Hokkien Fried Mee</v>
      </c>
      <c r="D1000" s="2">
        <v>14</v>
      </c>
      <c r="E1000">
        <v>5</v>
      </c>
      <c r="F1000" s="3">
        <v>0</v>
      </c>
      <c r="G1000" s="2">
        <f t="shared" si="15"/>
        <v>70</v>
      </c>
      <c r="H1000" t="str">
        <f>_xlfn.XLOOKUP(OrderDetails[[#This Row],[productID]],Products[productID],Products[Category Name],,0)</f>
        <v>Grains &amp; Cereals</v>
      </c>
    </row>
    <row r="1001" spans="1:8" x14ac:dyDescent="0.25">
      <c r="A1001">
        <v>10625</v>
      </c>
      <c r="B1001">
        <v>60</v>
      </c>
      <c r="C1001" t="str" cm="1">
        <f t="array" ref="C1001">_xlfn.XLOOKUP(OrderDetails[[#This Row],[productID]],Products[[#All],[productID]],Products[[#All],[productName]],,0)</f>
        <v>Camembert Pierrot</v>
      </c>
      <c r="D1001" s="2">
        <v>34</v>
      </c>
      <c r="E1001">
        <v>10</v>
      </c>
      <c r="F1001" s="3">
        <v>0</v>
      </c>
      <c r="G1001" s="2">
        <f t="shared" si="15"/>
        <v>340</v>
      </c>
      <c r="H1001" t="str">
        <f>_xlfn.XLOOKUP(OrderDetails[[#This Row],[productID]],Products[productID],Products[Category Name],,0)</f>
        <v>Dairy Products</v>
      </c>
    </row>
    <row r="1002" spans="1:8" x14ac:dyDescent="0.25">
      <c r="A1002">
        <v>10626</v>
      </c>
      <c r="B1002">
        <v>53</v>
      </c>
      <c r="C1002" t="str" cm="1">
        <f t="array" ref="C1002">_xlfn.XLOOKUP(OrderDetails[[#This Row],[productID]],Products[[#All],[productID]],Products[[#All],[productName]],,0)</f>
        <v>Perth Pasties</v>
      </c>
      <c r="D1002" s="2">
        <v>32.799999999999997</v>
      </c>
      <c r="E1002">
        <v>12</v>
      </c>
      <c r="F1002" s="3">
        <v>0</v>
      </c>
      <c r="G1002" s="2">
        <f t="shared" si="15"/>
        <v>393.59999999999997</v>
      </c>
      <c r="H1002" t="str">
        <f>_xlfn.XLOOKUP(OrderDetails[[#This Row],[productID]],Products[productID],Products[Category Name],,0)</f>
        <v>Meat &amp; Poultry</v>
      </c>
    </row>
    <row r="1003" spans="1:8" x14ac:dyDescent="0.25">
      <c r="A1003">
        <v>10626</v>
      </c>
      <c r="B1003">
        <v>60</v>
      </c>
      <c r="C1003" t="str" cm="1">
        <f t="array" ref="C1003">_xlfn.XLOOKUP(OrderDetails[[#This Row],[productID]],Products[[#All],[productID]],Products[[#All],[productName]],,0)</f>
        <v>Camembert Pierrot</v>
      </c>
      <c r="D1003" s="2">
        <v>34</v>
      </c>
      <c r="E1003">
        <v>20</v>
      </c>
      <c r="F1003" s="3">
        <v>0</v>
      </c>
      <c r="G1003" s="2">
        <f t="shared" si="15"/>
        <v>680</v>
      </c>
      <c r="H1003" t="str">
        <f>_xlfn.XLOOKUP(OrderDetails[[#This Row],[productID]],Products[productID],Products[Category Name],,0)</f>
        <v>Dairy Products</v>
      </c>
    </row>
    <row r="1004" spans="1:8" x14ac:dyDescent="0.25">
      <c r="A1004">
        <v>10626</v>
      </c>
      <c r="B1004">
        <v>71</v>
      </c>
      <c r="C1004" t="str" cm="1">
        <f t="array" ref="C1004">_xlfn.XLOOKUP(OrderDetails[[#This Row],[productID]],Products[[#All],[productID]],Products[[#All],[productName]],,0)</f>
        <v>Flotemysost</v>
      </c>
      <c r="D1004" s="2">
        <v>21.5</v>
      </c>
      <c r="E1004">
        <v>20</v>
      </c>
      <c r="F1004" s="3">
        <v>0</v>
      </c>
      <c r="G1004" s="2">
        <f t="shared" si="15"/>
        <v>430</v>
      </c>
      <c r="H1004" t="str">
        <f>_xlfn.XLOOKUP(OrderDetails[[#This Row],[productID]],Products[productID],Products[Category Name],,0)</f>
        <v>Dairy Products</v>
      </c>
    </row>
    <row r="1005" spans="1:8" x14ac:dyDescent="0.25">
      <c r="A1005">
        <v>10627</v>
      </c>
      <c r="B1005">
        <v>62</v>
      </c>
      <c r="C1005" t="str" cm="1">
        <f t="array" ref="C1005">_xlfn.XLOOKUP(OrderDetails[[#This Row],[productID]],Products[[#All],[productID]],Products[[#All],[productName]],,0)</f>
        <v>Tarte au sucre</v>
      </c>
      <c r="D1005" s="2">
        <v>49.3</v>
      </c>
      <c r="E1005">
        <v>15</v>
      </c>
      <c r="F1005" s="3">
        <v>0</v>
      </c>
      <c r="G1005" s="2">
        <f t="shared" si="15"/>
        <v>739.5</v>
      </c>
      <c r="H1005" t="str">
        <f>_xlfn.XLOOKUP(OrderDetails[[#This Row],[productID]],Products[productID],Products[Category Name],,0)</f>
        <v>Confections</v>
      </c>
    </row>
    <row r="1006" spans="1:8" x14ac:dyDescent="0.25">
      <c r="A1006">
        <v>10627</v>
      </c>
      <c r="B1006">
        <v>73</v>
      </c>
      <c r="C1006" t="str" cm="1">
        <f t="array" ref="C1006">_xlfn.XLOOKUP(OrderDetails[[#This Row],[productID]],Products[[#All],[productID]],Products[[#All],[productName]],,0)</f>
        <v>Röd Kaviar</v>
      </c>
      <c r="D1006" s="2">
        <v>15</v>
      </c>
      <c r="E1006">
        <v>35</v>
      </c>
      <c r="F1006" s="3">
        <v>0.15</v>
      </c>
      <c r="G1006" s="2">
        <f t="shared" si="15"/>
        <v>446.25</v>
      </c>
      <c r="H1006" t="str">
        <f>_xlfn.XLOOKUP(OrderDetails[[#This Row],[productID]],Products[productID],Products[Category Name],,0)</f>
        <v>Seafood</v>
      </c>
    </row>
    <row r="1007" spans="1:8" x14ac:dyDescent="0.25">
      <c r="A1007">
        <v>10628</v>
      </c>
      <c r="B1007">
        <v>1</v>
      </c>
      <c r="C1007" t="str" cm="1">
        <f t="array" ref="C1007">_xlfn.XLOOKUP(OrderDetails[[#This Row],[productID]],Products[[#All],[productID]],Products[[#All],[productName]],,0)</f>
        <v>Chai</v>
      </c>
      <c r="D1007" s="2">
        <v>18</v>
      </c>
      <c r="E1007">
        <v>25</v>
      </c>
      <c r="F1007" s="3">
        <v>0</v>
      </c>
      <c r="G1007" s="2">
        <f t="shared" si="15"/>
        <v>450</v>
      </c>
      <c r="H1007" t="str">
        <f>_xlfn.XLOOKUP(OrderDetails[[#This Row],[productID]],Products[productID],Products[Category Name],,0)</f>
        <v>Beverages</v>
      </c>
    </row>
    <row r="1008" spans="1:8" x14ac:dyDescent="0.25">
      <c r="A1008">
        <v>10629</v>
      </c>
      <c r="B1008">
        <v>29</v>
      </c>
      <c r="C1008" t="str" cm="1">
        <f t="array" ref="C1008">_xlfn.XLOOKUP(OrderDetails[[#This Row],[productID]],Products[[#All],[productID]],Products[[#All],[productName]],,0)</f>
        <v>Thüringer Rostbratwurst</v>
      </c>
      <c r="D1008" s="2">
        <v>123.79</v>
      </c>
      <c r="E1008">
        <v>20</v>
      </c>
      <c r="F1008" s="3">
        <v>0</v>
      </c>
      <c r="G1008" s="2">
        <f t="shared" si="15"/>
        <v>2475.8000000000002</v>
      </c>
      <c r="H1008" t="str">
        <f>_xlfn.XLOOKUP(OrderDetails[[#This Row],[productID]],Products[productID],Products[Category Name],,0)</f>
        <v>Meat &amp; Poultry</v>
      </c>
    </row>
    <row r="1009" spans="1:8" x14ac:dyDescent="0.25">
      <c r="A1009">
        <v>10629</v>
      </c>
      <c r="B1009">
        <v>64</v>
      </c>
      <c r="C1009" t="str" cm="1">
        <f t="array" ref="C1009">_xlfn.XLOOKUP(OrderDetails[[#This Row],[productID]],Products[[#All],[productID]],Products[[#All],[productName]],,0)</f>
        <v>Wimmers gute Semmelknödel</v>
      </c>
      <c r="D1009" s="2">
        <v>33.25</v>
      </c>
      <c r="E1009">
        <v>9</v>
      </c>
      <c r="F1009" s="3">
        <v>0</v>
      </c>
      <c r="G1009" s="2">
        <f t="shared" si="15"/>
        <v>299.25</v>
      </c>
      <c r="H1009" t="str">
        <f>_xlfn.XLOOKUP(OrderDetails[[#This Row],[productID]],Products[productID],Products[Category Name],,0)</f>
        <v>Grains &amp; Cereals</v>
      </c>
    </row>
    <row r="1010" spans="1:8" x14ac:dyDescent="0.25">
      <c r="A1010">
        <v>10630</v>
      </c>
      <c r="B1010">
        <v>55</v>
      </c>
      <c r="C1010" t="str" cm="1">
        <f t="array" ref="C1010">_xlfn.XLOOKUP(OrderDetails[[#This Row],[productID]],Products[[#All],[productID]],Products[[#All],[productName]],,0)</f>
        <v>Pâté chinois</v>
      </c>
      <c r="D1010" s="2">
        <v>24</v>
      </c>
      <c r="E1010">
        <v>12</v>
      </c>
      <c r="F1010" s="3">
        <v>0.05</v>
      </c>
      <c r="G1010" s="2">
        <f t="shared" si="15"/>
        <v>273.59999999999997</v>
      </c>
      <c r="H1010" t="str">
        <f>_xlfn.XLOOKUP(OrderDetails[[#This Row],[productID]],Products[productID],Products[Category Name],,0)</f>
        <v>Meat &amp; Poultry</v>
      </c>
    </row>
    <row r="1011" spans="1:8" x14ac:dyDescent="0.25">
      <c r="A1011">
        <v>10630</v>
      </c>
      <c r="B1011">
        <v>76</v>
      </c>
      <c r="C1011" t="str" cm="1">
        <f t="array" ref="C1011">_xlfn.XLOOKUP(OrderDetails[[#This Row],[productID]],Products[[#All],[productID]],Products[[#All],[productName]],,0)</f>
        <v>Lakkaliköri</v>
      </c>
      <c r="D1011" s="2">
        <v>18</v>
      </c>
      <c r="E1011">
        <v>35</v>
      </c>
      <c r="F1011" s="3">
        <v>0</v>
      </c>
      <c r="G1011" s="2">
        <f t="shared" si="15"/>
        <v>630</v>
      </c>
      <c r="H1011" t="str">
        <f>_xlfn.XLOOKUP(OrderDetails[[#This Row],[productID]],Products[productID],Products[Category Name],,0)</f>
        <v>Beverages</v>
      </c>
    </row>
    <row r="1012" spans="1:8" x14ac:dyDescent="0.25">
      <c r="A1012">
        <v>10631</v>
      </c>
      <c r="B1012">
        <v>75</v>
      </c>
      <c r="C1012" t="str" cm="1">
        <f t="array" ref="C1012">_xlfn.XLOOKUP(OrderDetails[[#This Row],[productID]],Products[[#All],[productID]],Products[[#All],[productName]],,0)</f>
        <v>Rhönbräu Klosterbier</v>
      </c>
      <c r="D1012" s="2">
        <v>7.75</v>
      </c>
      <c r="E1012">
        <v>8</v>
      </c>
      <c r="F1012" s="3">
        <v>0.1</v>
      </c>
      <c r="G1012" s="2">
        <f t="shared" si="15"/>
        <v>55.800000000000004</v>
      </c>
      <c r="H1012" t="str">
        <f>_xlfn.XLOOKUP(OrderDetails[[#This Row],[productID]],Products[productID],Products[Category Name],,0)</f>
        <v>Beverages</v>
      </c>
    </row>
    <row r="1013" spans="1:8" x14ac:dyDescent="0.25">
      <c r="A1013">
        <v>10632</v>
      </c>
      <c r="B1013">
        <v>2</v>
      </c>
      <c r="C1013" t="str" cm="1">
        <f t="array" ref="C1013">_xlfn.XLOOKUP(OrderDetails[[#This Row],[productID]],Products[[#All],[productID]],Products[[#All],[productName]],,0)</f>
        <v>Chang</v>
      </c>
      <c r="D1013" s="2">
        <v>19</v>
      </c>
      <c r="E1013">
        <v>30</v>
      </c>
      <c r="F1013" s="3">
        <v>0.05</v>
      </c>
      <c r="G1013" s="2">
        <f t="shared" si="15"/>
        <v>541.5</v>
      </c>
      <c r="H1013" t="str">
        <f>_xlfn.XLOOKUP(OrderDetails[[#This Row],[productID]],Products[productID],Products[Category Name],,0)</f>
        <v>Beverages</v>
      </c>
    </row>
    <row r="1014" spans="1:8" x14ac:dyDescent="0.25">
      <c r="A1014">
        <v>10632</v>
      </c>
      <c r="B1014">
        <v>33</v>
      </c>
      <c r="C1014" t="str" cm="1">
        <f t="array" ref="C1014">_xlfn.XLOOKUP(OrderDetails[[#This Row],[productID]],Products[[#All],[productID]],Products[[#All],[productName]],,0)</f>
        <v>Geitost</v>
      </c>
      <c r="D1014" s="2">
        <v>2.5</v>
      </c>
      <c r="E1014">
        <v>20</v>
      </c>
      <c r="F1014" s="3">
        <v>0.05</v>
      </c>
      <c r="G1014" s="2">
        <f t="shared" si="15"/>
        <v>47.5</v>
      </c>
      <c r="H1014" t="str">
        <f>_xlfn.XLOOKUP(OrderDetails[[#This Row],[productID]],Products[productID],Products[Category Name],,0)</f>
        <v>Dairy Products</v>
      </c>
    </row>
    <row r="1015" spans="1:8" x14ac:dyDescent="0.25">
      <c r="A1015">
        <v>10633</v>
      </c>
      <c r="B1015">
        <v>12</v>
      </c>
      <c r="C1015" t="str" cm="1">
        <f t="array" ref="C1015">_xlfn.XLOOKUP(OrderDetails[[#This Row],[productID]],Products[[#All],[productID]],Products[[#All],[productName]],,0)</f>
        <v>Queso Manchego La Pastora</v>
      </c>
      <c r="D1015" s="2">
        <v>38</v>
      </c>
      <c r="E1015">
        <v>36</v>
      </c>
      <c r="F1015" s="3">
        <v>0.15</v>
      </c>
      <c r="G1015" s="2">
        <f t="shared" si="15"/>
        <v>1162.8</v>
      </c>
      <c r="H1015" t="str">
        <f>_xlfn.XLOOKUP(OrderDetails[[#This Row],[productID]],Products[productID],Products[Category Name],,0)</f>
        <v>Dairy Products</v>
      </c>
    </row>
    <row r="1016" spans="1:8" x14ac:dyDescent="0.25">
      <c r="A1016">
        <v>10633</v>
      </c>
      <c r="B1016">
        <v>13</v>
      </c>
      <c r="C1016" t="str" cm="1">
        <f t="array" ref="C1016">_xlfn.XLOOKUP(OrderDetails[[#This Row],[productID]],Products[[#All],[productID]],Products[[#All],[productName]],,0)</f>
        <v>Konbu</v>
      </c>
      <c r="D1016" s="2">
        <v>6</v>
      </c>
      <c r="E1016">
        <v>13</v>
      </c>
      <c r="F1016" s="3">
        <v>0.15</v>
      </c>
      <c r="G1016" s="2">
        <f t="shared" si="15"/>
        <v>66.3</v>
      </c>
      <c r="H1016" t="str">
        <f>_xlfn.XLOOKUP(OrderDetails[[#This Row],[productID]],Products[productID],Products[Category Name],,0)</f>
        <v>Seafood</v>
      </c>
    </row>
    <row r="1017" spans="1:8" x14ac:dyDescent="0.25">
      <c r="A1017">
        <v>10633</v>
      </c>
      <c r="B1017">
        <v>26</v>
      </c>
      <c r="C1017" t="str" cm="1">
        <f t="array" ref="C1017">_xlfn.XLOOKUP(OrderDetails[[#This Row],[productID]],Products[[#All],[productID]],Products[[#All],[productName]],,0)</f>
        <v>Gumbär Gummibärchen</v>
      </c>
      <c r="D1017" s="2">
        <v>31.23</v>
      </c>
      <c r="E1017">
        <v>35</v>
      </c>
      <c r="F1017" s="3">
        <v>0.15</v>
      </c>
      <c r="G1017" s="2">
        <f t="shared" si="15"/>
        <v>929.09249999999997</v>
      </c>
      <c r="H1017" t="str">
        <f>_xlfn.XLOOKUP(OrderDetails[[#This Row],[productID]],Products[productID],Products[Category Name],,0)</f>
        <v>Confections</v>
      </c>
    </row>
    <row r="1018" spans="1:8" x14ac:dyDescent="0.25">
      <c r="A1018">
        <v>10633</v>
      </c>
      <c r="B1018">
        <v>62</v>
      </c>
      <c r="C1018" t="str" cm="1">
        <f t="array" ref="C1018">_xlfn.XLOOKUP(OrderDetails[[#This Row],[productID]],Products[[#All],[productID]],Products[[#All],[productName]],,0)</f>
        <v>Tarte au sucre</v>
      </c>
      <c r="D1018" s="2">
        <v>49.3</v>
      </c>
      <c r="E1018">
        <v>80</v>
      </c>
      <c r="F1018" s="3">
        <v>0.15</v>
      </c>
      <c r="G1018" s="2">
        <f t="shared" si="15"/>
        <v>3352.4</v>
      </c>
      <c r="H1018" t="str">
        <f>_xlfn.XLOOKUP(OrderDetails[[#This Row],[productID]],Products[productID],Products[Category Name],,0)</f>
        <v>Confections</v>
      </c>
    </row>
    <row r="1019" spans="1:8" x14ac:dyDescent="0.25">
      <c r="A1019">
        <v>10634</v>
      </c>
      <c r="B1019">
        <v>7</v>
      </c>
      <c r="C1019" t="str" cm="1">
        <f t="array" ref="C1019">_xlfn.XLOOKUP(OrderDetails[[#This Row],[productID]],Products[[#All],[productID]],Products[[#All],[productName]],,0)</f>
        <v>Uncle Bob's Organic Dried Pears</v>
      </c>
      <c r="D1019" s="2">
        <v>30</v>
      </c>
      <c r="E1019">
        <v>35</v>
      </c>
      <c r="F1019" s="3">
        <v>0</v>
      </c>
      <c r="G1019" s="2">
        <f t="shared" si="15"/>
        <v>1050</v>
      </c>
      <c r="H1019" t="str">
        <f>_xlfn.XLOOKUP(OrderDetails[[#This Row],[productID]],Products[productID],Products[Category Name],,0)</f>
        <v>Produce</v>
      </c>
    </row>
    <row r="1020" spans="1:8" x14ac:dyDescent="0.25">
      <c r="A1020">
        <v>10634</v>
      </c>
      <c r="B1020">
        <v>18</v>
      </c>
      <c r="C1020" t="str" cm="1">
        <f t="array" ref="C1020">_xlfn.XLOOKUP(OrderDetails[[#This Row],[productID]],Products[[#All],[productID]],Products[[#All],[productName]],,0)</f>
        <v>Carnarvon Tigers</v>
      </c>
      <c r="D1020" s="2">
        <v>62.5</v>
      </c>
      <c r="E1020">
        <v>50</v>
      </c>
      <c r="F1020" s="3">
        <v>0</v>
      </c>
      <c r="G1020" s="2">
        <f t="shared" si="15"/>
        <v>3125</v>
      </c>
      <c r="H1020" t="str">
        <f>_xlfn.XLOOKUP(OrderDetails[[#This Row],[productID]],Products[productID],Products[Category Name],,0)</f>
        <v>Seafood</v>
      </c>
    </row>
    <row r="1021" spans="1:8" x14ac:dyDescent="0.25">
      <c r="A1021">
        <v>10634</v>
      </c>
      <c r="B1021">
        <v>51</v>
      </c>
      <c r="C1021" t="str" cm="1">
        <f t="array" ref="C1021">_xlfn.XLOOKUP(OrderDetails[[#This Row],[productID]],Products[[#All],[productID]],Products[[#All],[productName]],,0)</f>
        <v>Manjimup Dried Apples</v>
      </c>
      <c r="D1021" s="2">
        <v>53</v>
      </c>
      <c r="E1021">
        <v>15</v>
      </c>
      <c r="F1021" s="3">
        <v>0</v>
      </c>
      <c r="G1021" s="2">
        <f t="shared" si="15"/>
        <v>795</v>
      </c>
      <c r="H1021" t="str">
        <f>_xlfn.XLOOKUP(OrderDetails[[#This Row],[productID]],Products[productID],Products[Category Name],,0)</f>
        <v>Produce</v>
      </c>
    </row>
    <row r="1022" spans="1:8" x14ac:dyDescent="0.25">
      <c r="A1022">
        <v>10634</v>
      </c>
      <c r="B1022">
        <v>75</v>
      </c>
      <c r="C1022" t="str" cm="1">
        <f t="array" ref="C1022">_xlfn.XLOOKUP(OrderDetails[[#This Row],[productID]],Products[[#All],[productID]],Products[[#All],[productName]],,0)</f>
        <v>Rhönbräu Klosterbier</v>
      </c>
      <c r="D1022" s="2">
        <v>7.75</v>
      </c>
      <c r="E1022">
        <v>2</v>
      </c>
      <c r="F1022" s="3">
        <v>0</v>
      </c>
      <c r="G1022" s="2">
        <f t="shared" si="15"/>
        <v>15.5</v>
      </c>
      <c r="H1022" t="str">
        <f>_xlfn.XLOOKUP(OrderDetails[[#This Row],[productID]],Products[productID],Products[Category Name],,0)</f>
        <v>Beverages</v>
      </c>
    </row>
    <row r="1023" spans="1:8" x14ac:dyDescent="0.25">
      <c r="A1023">
        <v>10635</v>
      </c>
      <c r="B1023">
        <v>4</v>
      </c>
      <c r="C1023" t="str" cm="1">
        <f t="array" ref="C1023">_xlfn.XLOOKUP(OrderDetails[[#This Row],[productID]],Products[[#All],[productID]],Products[[#All],[productName]],,0)</f>
        <v>Chef Anton's Cajun Seasoning</v>
      </c>
      <c r="D1023" s="2">
        <v>22</v>
      </c>
      <c r="E1023">
        <v>10</v>
      </c>
      <c r="F1023" s="3">
        <v>0.1</v>
      </c>
      <c r="G1023" s="2">
        <f t="shared" si="15"/>
        <v>198</v>
      </c>
      <c r="H1023" t="str">
        <f>_xlfn.XLOOKUP(OrderDetails[[#This Row],[productID]],Products[productID],Products[Category Name],,0)</f>
        <v>Condiments</v>
      </c>
    </row>
    <row r="1024" spans="1:8" x14ac:dyDescent="0.25">
      <c r="A1024">
        <v>10635</v>
      </c>
      <c r="B1024">
        <v>5</v>
      </c>
      <c r="C1024" t="str" cm="1">
        <f t="array" ref="C1024">_xlfn.XLOOKUP(OrderDetails[[#This Row],[productID]],Products[[#All],[productID]],Products[[#All],[productName]],,0)</f>
        <v>Chef Anton's Gumbo Mix</v>
      </c>
      <c r="D1024" s="2">
        <v>21.35</v>
      </c>
      <c r="E1024">
        <v>15</v>
      </c>
      <c r="F1024" s="3">
        <v>0.1</v>
      </c>
      <c r="G1024" s="2">
        <f t="shared" si="15"/>
        <v>288.22500000000002</v>
      </c>
      <c r="H1024" t="str">
        <f>_xlfn.XLOOKUP(OrderDetails[[#This Row],[productID]],Products[productID],Products[Category Name],,0)</f>
        <v>Condiments</v>
      </c>
    </row>
    <row r="1025" spans="1:8" x14ac:dyDescent="0.25">
      <c r="A1025">
        <v>10635</v>
      </c>
      <c r="B1025">
        <v>22</v>
      </c>
      <c r="C1025" t="str" cm="1">
        <f t="array" ref="C1025">_xlfn.XLOOKUP(OrderDetails[[#This Row],[productID]],Products[[#All],[productID]],Products[[#All],[productName]],,0)</f>
        <v>Gustaf's Knackebröd</v>
      </c>
      <c r="D1025" s="2">
        <v>21</v>
      </c>
      <c r="E1025">
        <v>40</v>
      </c>
      <c r="F1025" s="3">
        <v>0</v>
      </c>
      <c r="G1025" s="2">
        <f t="shared" si="15"/>
        <v>840</v>
      </c>
      <c r="H1025" t="str">
        <f>_xlfn.XLOOKUP(OrderDetails[[#This Row],[productID]],Products[productID],Products[Category Name],,0)</f>
        <v>Grains &amp; Cereals</v>
      </c>
    </row>
    <row r="1026" spans="1:8" x14ac:dyDescent="0.25">
      <c r="A1026">
        <v>10636</v>
      </c>
      <c r="B1026">
        <v>4</v>
      </c>
      <c r="C1026" t="str" cm="1">
        <f t="array" ref="C1026">_xlfn.XLOOKUP(OrderDetails[[#This Row],[productID]],Products[[#All],[productID]],Products[[#All],[productName]],,0)</f>
        <v>Chef Anton's Cajun Seasoning</v>
      </c>
      <c r="D1026" s="2">
        <v>22</v>
      </c>
      <c r="E1026">
        <v>25</v>
      </c>
      <c r="F1026" s="3">
        <v>0</v>
      </c>
      <c r="G1026" s="2">
        <f t="shared" si="15"/>
        <v>550</v>
      </c>
      <c r="H1026" t="str">
        <f>_xlfn.XLOOKUP(OrderDetails[[#This Row],[productID]],Products[productID],Products[Category Name],,0)</f>
        <v>Condiments</v>
      </c>
    </row>
    <row r="1027" spans="1:8" x14ac:dyDescent="0.25">
      <c r="A1027">
        <v>10636</v>
      </c>
      <c r="B1027">
        <v>58</v>
      </c>
      <c r="C1027" t="str" cm="1">
        <f t="array" ref="C1027">_xlfn.XLOOKUP(OrderDetails[[#This Row],[productID]],Products[[#All],[productID]],Products[[#All],[productName]],,0)</f>
        <v>Escargots de Bourgogne</v>
      </c>
      <c r="D1027" s="2">
        <v>13.25</v>
      </c>
      <c r="E1027">
        <v>6</v>
      </c>
      <c r="F1027" s="3">
        <v>0</v>
      </c>
      <c r="G1027" s="2">
        <f t="shared" ref="G1027:G1090" si="16">D1027*E1027*(1-F1027)</f>
        <v>79.5</v>
      </c>
      <c r="H1027" t="str">
        <f>_xlfn.XLOOKUP(OrderDetails[[#This Row],[productID]],Products[productID],Products[Category Name],,0)</f>
        <v>Seafood</v>
      </c>
    </row>
    <row r="1028" spans="1:8" x14ac:dyDescent="0.25">
      <c r="A1028">
        <v>10637</v>
      </c>
      <c r="B1028">
        <v>11</v>
      </c>
      <c r="C1028" t="str" cm="1">
        <f t="array" ref="C1028">_xlfn.XLOOKUP(OrderDetails[[#This Row],[productID]],Products[[#All],[productID]],Products[[#All],[productName]],,0)</f>
        <v>Queso Cabrales</v>
      </c>
      <c r="D1028" s="2">
        <v>21</v>
      </c>
      <c r="E1028">
        <v>10</v>
      </c>
      <c r="F1028" s="3">
        <v>0</v>
      </c>
      <c r="G1028" s="2">
        <f t="shared" si="16"/>
        <v>210</v>
      </c>
      <c r="H1028" t="str">
        <f>_xlfn.XLOOKUP(OrderDetails[[#This Row],[productID]],Products[productID],Products[Category Name],,0)</f>
        <v>Dairy Products</v>
      </c>
    </row>
    <row r="1029" spans="1:8" x14ac:dyDescent="0.25">
      <c r="A1029">
        <v>10637</v>
      </c>
      <c r="B1029">
        <v>50</v>
      </c>
      <c r="C1029" t="str" cm="1">
        <f t="array" ref="C1029">_xlfn.XLOOKUP(OrderDetails[[#This Row],[productID]],Products[[#All],[productID]],Products[[#All],[productName]],,0)</f>
        <v>Valkoinen suklaa</v>
      </c>
      <c r="D1029" s="2">
        <v>16.25</v>
      </c>
      <c r="E1029">
        <v>25</v>
      </c>
      <c r="F1029" s="3">
        <v>0.05</v>
      </c>
      <c r="G1029" s="2">
        <f t="shared" si="16"/>
        <v>385.9375</v>
      </c>
      <c r="H1029" t="str">
        <f>_xlfn.XLOOKUP(OrderDetails[[#This Row],[productID]],Products[productID],Products[Category Name],,0)</f>
        <v>Confections</v>
      </c>
    </row>
    <row r="1030" spans="1:8" x14ac:dyDescent="0.25">
      <c r="A1030">
        <v>10637</v>
      </c>
      <c r="B1030">
        <v>56</v>
      </c>
      <c r="C1030" t="str" cm="1">
        <f t="array" ref="C1030">_xlfn.XLOOKUP(OrderDetails[[#This Row],[productID]],Products[[#All],[productID]],Products[[#All],[productName]],,0)</f>
        <v>Gnocchi di nonna Alice</v>
      </c>
      <c r="D1030" s="2">
        <v>38</v>
      </c>
      <c r="E1030">
        <v>60</v>
      </c>
      <c r="F1030" s="3">
        <v>0.05</v>
      </c>
      <c r="G1030" s="2">
        <f t="shared" si="16"/>
        <v>2166</v>
      </c>
      <c r="H1030" t="str">
        <f>_xlfn.XLOOKUP(OrderDetails[[#This Row],[productID]],Products[productID],Products[Category Name],,0)</f>
        <v>Grains &amp; Cereals</v>
      </c>
    </row>
    <row r="1031" spans="1:8" x14ac:dyDescent="0.25">
      <c r="A1031">
        <v>10638</v>
      </c>
      <c r="B1031">
        <v>45</v>
      </c>
      <c r="C1031" t="str" cm="1">
        <f t="array" ref="C1031">_xlfn.XLOOKUP(OrderDetails[[#This Row],[productID]],Products[[#All],[productID]],Products[[#All],[productName]],,0)</f>
        <v>Rogede sild</v>
      </c>
      <c r="D1031" s="2">
        <v>9.5</v>
      </c>
      <c r="E1031">
        <v>20</v>
      </c>
      <c r="F1031" s="3">
        <v>0</v>
      </c>
      <c r="G1031" s="2">
        <f t="shared" si="16"/>
        <v>190</v>
      </c>
      <c r="H1031" t="str">
        <f>_xlfn.XLOOKUP(OrderDetails[[#This Row],[productID]],Products[productID],Products[Category Name],,0)</f>
        <v>Seafood</v>
      </c>
    </row>
    <row r="1032" spans="1:8" x14ac:dyDescent="0.25">
      <c r="A1032">
        <v>10638</v>
      </c>
      <c r="B1032">
        <v>65</v>
      </c>
      <c r="C1032" t="str" cm="1">
        <f t="array" ref="C1032">_xlfn.XLOOKUP(OrderDetails[[#This Row],[productID]],Products[[#All],[productID]],Products[[#All],[productName]],,0)</f>
        <v>Louisiana Fiery Hot Pepper Sauce</v>
      </c>
      <c r="D1032" s="2">
        <v>21.05</v>
      </c>
      <c r="E1032">
        <v>21</v>
      </c>
      <c r="F1032" s="3">
        <v>0</v>
      </c>
      <c r="G1032" s="2">
        <f t="shared" si="16"/>
        <v>442.05</v>
      </c>
      <c r="H1032" t="str">
        <f>_xlfn.XLOOKUP(OrderDetails[[#This Row],[productID]],Products[productID],Products[Category Name],,0)</f>
        <v>Condiments</v>
      </c>
    </row>
    <row r="1033" spans="1:8" x14ac:dyDescent="0.25">
      <c r="A1033">
        <v>10638</v>
      </c>
      <c r="B1033">
        <v>72</v>
      </c>
      <c r="C1033" t="str" cm="1">
        <f t="array" ref="C1033">_xlfn.XLOOKUP(OrderDetails[[#This Row],[productID]],Products[[#All],[productID]],Products[[#All],[productName]],,0)</f>
        <v>Mozzarella di Giovanni</v>
      </c>
      <c r="D1033" s="2">
        <v>34.799999999999997</v>
      </c>
      <c r="E1033">
        <v>60</v>
      </c>
      <c r="F1033" s="3">
        <v>0</v>
      </c>
      <c r="G1033" s="2">
        <f t="shared" si="16"/>
        <v>2088</v>
      </c>
      <c r="H1033" t="str">
        <f>_xlfn.XLOOKUP(OrderDetails[[#This Row],[productID]],Products[productID],Products[Category Name],,0)</f>
        <v>Dairy Products</v>
      </c>
    </row>
    <row r="1034" spans="1:8" x14ac:dyDescent="0.25">
      <c r="A1034">
        <v>10639</v>
      </c>
      <c r="B1034">
        <v>18</v>
      </c>
      <c r="C1034" t="str" cm="1">
        <f t="array" ref="C1034">_xlfn.XLOOKUP(OrderDetails[[#This Row],[productID]],Products[[#All],[productID]],Products[[#All],[productName]],,0)</f>
        <v>Carnarvon Tigers</v>
      </c>
      <c r="D1034" s="2">
        <v>62.5</v>
      </c>
      <c r="E1034">
        <v>8</v>
      </c>
      <c r="F1034" s="3">
        <v>0</v>
      </c>
      <c r="G1034" s="2">
        <f t="shared" si="16"/>
        <v>500</v>
      </c>
      <c r="H1034" t="str">
        <f>_xlfn.XLOOKUP(OrderDetails[[#This Row],[productID]],Products[productID],Products[Category Name],,0)</f>
        <v>Seafood</v>
      </c>
    </row>
    <row r="1035" spans="1:8" x14ac:dyDescent="0.25">
      <c r="A1035">
        <v>10640</v>
      </c>
      <c r="B1035">
        <v>69</v>
      </c>
      <c r="C1035" t="str" cm="1">
        <f t="array" ref="C1035">_xlfn.XLOOKUP(OrderDetails[[#This Row],[productID]],Products[[#All],[productID]],Products[[#All],[productName]],,0)</f>
        <v>Gudbrandsdalsost</v>
      </c>
      <c r="D1035" s="2">
        <v>36</v>
      </c>
      <c r="E1035">
        <v>20</v>
      </c>
      <c r="F1035" s="3">
        <v>0.25</v>
      </c>
      <c r="G1035" s="2">
        <f t="shared" si="16"/>
        <v>540</v>
      </c>
      <c r="H1035" t="str">
        <f>_xlfn.XLOOKUP(OrderDetails[[#This Row],[productID]],Products[productID],Products[Category Name],,0)</f>
        <v>Dairy Products</v>
      </c>
    </row>
    <row r="1036" spans="1:8" x14ac:dyDescent="0.25">
      <c r="A1036">
        <v>10640</v>
      </c>
      <c r="B1036">
        <v>70</v>
      </c>
      <c r="C1036" t="str" cm="1">
        <f t="array" ref="C1036">_xlfn.XLOOKUP(OrderDetails[[#This Row],[productID]],Products[[#All],[productID]],Products[[#All],[productName]],,0)</f>
        <v>Outback Lager</v>
      </c>
      <c r="D1036" s="2">
        <v>15</v>
      </c>
      <c r="E1036">
        <v>15</v>
      </c>
      <c r="F1036" s="3">
        <v>0.25</v>
      </c>
      <c r="G1036" s="2">
        <f t="shared" si="16"/>
        <v>168.75</v>
      </c>
      <c r="H1036" t="str">
        <f>_xlfn.XLOOKUP(OrderDetails[[#This Row],[productID]],Products[productID],Products[Category Name],,0)</f>
        <v>Beverages</v>
      </c>
    </row>
    <row r="1037" spans="1:8" x14ac:dyDescent="0.25">
      <c r="A1037">
        <v>10641</v>
      </c>
      <c r="B1037">
        <v>2</v>
      </c>
      <c r="C1037" t="str" cm="1">
        <f t="array" ref="C1037">_xlfn.XLOOKUP(OrderDetails[[#This Row],[productID]],Products[[#All],[productID]],Products[[#All],[productName]],,0)</f>
        <v>Chang</v>
      </c>
      <c r="D1037" s="2">
        <v>19</v>
      </c>
      <c r="E1037">
        <v>50</v>
      </c>
      <c r="F1037" s="3">
        <v>0</v>
      </c>
      <c r="G1037" s="2">
        <f t="shared" si="16"/>
        <v>950</v>
      </c>
      <c r="H1037" t="str">
        <f>_xlfn.XLOOKUP(OrderDetails[[#This Row],[productID]],Products[productID],Products[Category Name],,0)</f>
        <v>Beverages</v>
      </c>
    </row>
    <row r="1038" spans="1:8" x14ac:dyDescent="0.25">
      <c r="A1038">
        <v>10641</v>
      </c>
      <c r="B1038">
        <v>40</v>
      </c>
      <c r="C1038" t="str" cm="1">
        <f t="array" ref="C1038">_xlfn.XLOOKUP(OrderDetails[[#This Row],[productID]],Products[[#All],[productID]],Products[[#All],[productName]],,0)</f>
        <v>Boston Crab Meat</v>
      </c>
      <c r="D1038" s="2">
        <v>18.399999999999999</v>
      </c>
      <c r="E1038">
        <v>60</v>
      </c>
      <c r="F1038" s="3">
        <v>0</v>
      </c>
      <c r="G1038" s="2">
        <f t="shared" si="16"/>
        <v>1104</v>
      </c>
      <c r="H1038" t="str">
        <f>_xlfn.XLOOKUP(OrderDetails[[#This Row],[productID]],Products[productID],Products[Category Name],,0)</f>
        <v>Seafood</v>
      </c>
    </row>
    <row r="1039" spans="1:8" x14ac:dyDescent="0.25">
      <c r="A1039">
        <v>10642</v>
      </c>
      <c r="B1039">
        <v>21</v>
      </c>
      <c r="C1039" t="str" cm="1">
        <f t="array" ref="C1039">_xlfn.XLOOKUP(OrderDetails[[#This Row],[productID]],Products[[#All],[productID]],Products[[#All],[productName]],,0)</f>
        <v>Sir Rodney's Scones</v>
      </c>
      <c r="D1039" s="2">
        <v>10</v>
      </c>
      <c r="E1039">
        <v>30</v>
      </c>
      <c r="F1039" s="3">
        <v>0.2</v>
      </c>
      <c r="G1039" s="2">
        <f t="shared" si="16"/>
        <v>240</v>
      </c>
      <c r="H1039" t="str">
        <f>_xlfn.XLOOKUP(OrderDetails[[#This Row],[productID]],Products[productID],Products[Category Name],,0)</f>
        <v>Confections</v>
      </c>
    </row>
    <row r="1040" spans="1:8" x14ac:dyDescent="0.25">
      <c r="A1040">
        <v>10642</v>
      </c>
      <c r="B1040">
        <v>61</v>
      </c>
      <c r="C1040" t="str" cm="1">
        <f t="array" ref="C1040">_xlfn.XLOOKUP(OrderDetails[[#This Row],[productID]],Products[[#All],[productID]],Products[[#All],[productName]],,0)</f>
        <v>Sirop d'érable</v>
      </c>
      <c r="D1040" s="2">
        <v>28.5</v>
      </c>
      <c r="E1040">
        <v>20</v>
      </c>
      <c r="F1040" s="3">
        <v>0.2</v>
      </c>
      <c r="G1040" s="2">
        <f t="shared" si="16"/>
        <v>456</v>
      </c>
      <c r="H1040" t="str">
        <f>_xlfn.XLOOKUP(OrderDetails[[#This Row],[productID]],Products[productID],Products[Category Name],,0)</f>
        <v>Condiments</v>
      </c>
    </row>
    <row r="1041" spans="1:8" x14ac:dyDescent="0.25">
      <c r="A1041">
        <v>10643</v>
      </c>
      <c r="B1041">
        <v>28</v>
      </c>
      <c r="C1041" t="str" cm="1">
        <f t="array" ref="C1041">_xlfn.XLOOKUP(OrderDetails[[#This Row],[productID]],Products[[#All],[productID]],Products[[#All],[productName]],,0)</f>
        <v>Rössle Sauerkraut</v>
      </c>
      <c r="D1041" s="2">
        <v>45.6</v>
      </c>
      <c r="E1041">
        <v>15</v>
      </c>
      <c r="F1041" s="3">
        <v>0.25</v>
      </c>
      <c r="G1041" s="2">
        <f t="shared" si="16"/>
        <v>513</v>
      </c>
      <c r="H1041" t="str">
        <f>_xlfn.XLOOKUP(OrderDetails[[#This Row],[productID]],Products[productID],Products[Category Name],,0)</f>
        <v>Produce</v>
      </c>
    </row>
    <row r="1042" spans="1:8" x14ac:dyDescent="0.25">
      <c r="A1042">
        <v>10643</v>
      </c>
      <c r="B1042">
        <v>39</v>
      </c>
      <c r="C1042" t="str" cm="1">
        <f t="array" ref="C1042">_xlfn.XLOOKUP(OrderDetails[[#This Row],[productID]],Products[[#All],[productID]],Products[[#All],[productName]],,0)</f>
        <v>Chartreuse verte</v>
      </c>
      <c r="D1042" s="2">
        <v>18</v>
      </c>
      <c r="E1042">
        <v>21</v>
      </c>
      <c r="F1042" s="3">
        <v>0.25</v>
      </c>
      <c r="G1042" s="2">
        <f t="shared" si="16"/>
        <v>283.5</v>
      </c>
      <c r="H1042" t="str">
        <f>_xlfn.XLOOKUP(OrderDetails[[#This Row],[productID]],Products[productID],Products[Category Name],,0)</f>
        <v>Beverages</v>
      </c>
    </row>
    <row r="1043" spans="1:8" x14ac:dyDescent="0.25">
      <c r="A1043">
        <v>10643</v>
      </c>
      <c r="B1043">
        <v>46</v>
      </c>
      <c r="C1043" t="str" cm="1">
        <f t="array" ref="C1043">_xlfn.XLOOKUP(OrderDetails[[#This Row],[productID]],Products[[#All],[productID]],Products[[#All],[productName]],,0)</f>
        <v>Spegesild</v>
      </c>
      <c r="D1043" s="2">
        <v>12</v>
      </c>
      <c r="E1043">
        <v>2</v>
      </c>
      <c r="F1043" s="3">
        <v>0.25</v>
      </c>
      <c r="G1043" s="2">
        <f t="shared" si="16"/>
        <v>18</v>
      </c>
      <c r="H1043" t="str">
        <f>_xlfn.XLOOKUP(OrderDetails[[#This Row],[productID]],Products[productID],Products[Category Name],,0)</f>
        <v>Seafood</v>
      </c>
    </row>
    <row r="1044" spans="1:8" x14ac:dyDescent="0.25">
      <c r="A1044">
        <v>10644</v>
      </c>
      <c r="B1044">
        <v>18</v>
      </c>
      <c r="C1044" t="str" cm="1">
        <f t="array" ref="C1044">_xlfn.XLOOKUP(OrderDetails[[#This Row],[productID]],Products[[#All],[productID]],Products[[#All],[productName]],,0)</f>
        <v>Carnarvon Tigers</v>
      </c>
      <c r="D1044" s="2">
        <v>62.5</v>
      </c>
      <c r="E1044">
        <v>4</v>
      </c>
      <c r="F1044" s="3">
        <v>0.1</v>
      </c>
      <c r="G1044" s="2">
        <f t="shared" si="16"/>
        <v>225</v>
      </c>
      <c r="H1044" t="str">
        <f>_xlfn.XLOOKUP(OrderDetails[[#This Row],[productID]],Products[productID],Products[Category Name],,0)</f>
        <v>Seafood</v>
      </c>
    </row>
    <row r="1045" spans="1:8" x14ac:dyDescent="0.25">
      <c r="A1045">
        <v>10644</v>
      </c>
      <c r="B1045">
        <v>43</v>
      </c>
      <c r="C1045" t="str" cm="1">
        <f t="array" ref="C1045">_xlfn.XLOOKUP(OrderDetails[[#This Row],[productID]],Products[[#All],[productID]],Products[[#All],[productName]],,0)</f>
        <v>Ipoh Coffee</v>
      </c>
      <c r="D1045" s="2">
        <v>46</v>
      </c>
      <c r="E1045">
        <v>20</v>
      </c>
      <c r="F1045" s="3">
        <v>0</v>
      </c>
      <c r="G1045" s="2">
        <f t="shared" si="16"/>
        <v>920</v>
      </c>
      <c r="H1045" t="str">
        <f>_xlfn.XLOOKUP(OrderDetails[[#This Row],[productID]],Products[productID],Products[Category Name],,0)</f>
        <v>Beverages</v>
      </c>
    </row>
    <row r="1046" spans="1:8" x14ac:dyDescent="0.25">
      <c r="A1046">
        <v>10644</v>
      </c>
      <c r="B1046">
        <v>46</v>
      </c>
      <c r="C1046" t="str" cm="1">
        <f t="array" ref="C1046">_xlfn.XLOOKUP(OrderDetails[[#This Row],[productID]],Products[[#All],[productID]],Products[[#All],[productName]],,0)</f>
        <v>Spegesild</v>
      </c>
      <c r="D1046" s="2">
        <v>12</v>
      </c>
      <c r="E1046">
        <v>21</v>
      </c>
      <c r="F1046" s="3">
        <v>0.1</v>
      </c>
      <c r="G1046" s="2">
        <f t="shared" si="16"/>
        <v>226.8</v>
      </c>
      <c r="H1046" t="str">
        <f>_xlfn.XLOOKUP(OrderDetails[[#This Row],[productID]],Products[productID],Products[Category Name],,0)</f>
        <v>Seafood</v>
      </c>
    </row>
    <row r="1047" spans="1:8" x14ac:dyDescent="0.25">
      <c r="A1047">
        <v>10645</v>
      </c>
      <c r="B1047">
        <v>18</v>
      </c>
      <c r="C1047" t="str" cm="1">
        <f t="array" ref="C1047">_xlfn.XLOOKUP(OrderDetails[[#This Row],[productID]],Products[[#All],[productID]],Products[[#All],[productName]],,0)</f>
        <v>Carnarvon Tigers</v>
      </c>
      <c r="D1047" s="2">
        <v>62.5</v>
      </c>
      <c r="E1047">
        <v>20</v>
      </c>
      <c r="F1047" s="3">
        <v>0</v>
      </c>
      <c r="G1047" s="2">
        <f t="shared" si="16"/>
        <v>1250</v>
      </c>
      <c r="H1047" t="str">
        <f>_xlfn.XLOOKUP(OrderDetails[[#This Row],[productID]],Products[productID],Products[Category Name],,0)</f>
        <v>Seafood</v>
      </c>
    </row>
    <row r="1048" spans="1:8" x14ac:dyDescent="0.25">
      <c r="A1048">
        <v>10645</v>
      </c>
      <c r="B1048">
        <v>36</v>
      </c>
      <c r="C1048" t="str" cm="1">
        <f t="array" ref="C1048">_xlfn.XLOOKUP(OrderDetails[[#This Row],[productID]],Products[[#All],[productID]],Products[[#All],[productName]],,0)</f>
        <v>Inlagd Sill</v>
      </c>
      <c r="D1048" s="2">
        <v>19</v>
      </c>
      <c r="E1048">
        <v>15</v>
      </c>
      <c r="F1048" s="3">
        <v>0</v>
      </c>
      <c r="G1048" s="2">
        <f t="shared" si="16"/>
        <v>285</v>
      </c>
      <c r="H1048" t="str">
        <f>_xlfn.XLOOKUP(OrderDetails[[#This Row],[productID]],Products[productID],Products[Category Name],,0)</f>
        <v>Seafood</v>
      </c>
    </row>
    <row r="1049" spans="1:8" x14ac:dyDescent="0.25">
      <c r="A1049">
        <v>10646</v>
      </c>
      <c r="B1049">
        <v>1</v>
      </c>
      <c r="C1049" t="str" cm="1">
        <f t="array" ref="C1049">_xlfn.XLOOKUP(OrderDetails[[#This Row],[productID]],Products[[#All],[productID]],Products[[#All],[productName]],,0)</f>
        <v>Chai</v>
      </c>
      <c r="D1049" s="2">
        <v>18</v>
      </c>
      <c r="E1049">
        <v>15</v>
      </c>
      <c r="F1049" s="3">
        <v>0.25</v>
      </c>
      <c r="G1049" s="2">
        <f t="shared" si="16"/>
        <v>202.5</v>
      </c>
      <c r="H1049" t="str">
        <f>_xlfn.XLOOKUP(OrderDetails[[#This Row],[productID]],Products[productID],Products[Category Name],,0)</f>
        <v>Beverages</v>
      </c>
    </row>
    <row r="1050" spans="1:8" x14ac:dyDescent="0.25">
      <c r="A1050">
        <v>10646</v>
      </c>
      <c r="B1050">
        <v>10</v>
      </c>
      <c r="C1050" t="str" cm="1">
        <f t="array" ref="C1050">_xlfn.XLOOKUP(OrderDetails[[#This Row],[productID]],Products[[#All],[productID]],Products[[#All],[productName]],,0)</f>
        <v>Ikura</v>
      </c>
      <c r="D1050" s="2">
        <v>31</v>
      </c>
      <c r="E1050">
        <v>18</v>
      </c>
      <c r="F1050" s="3">
        <v>0.25</v>
      </c>
      <c r="G1050" s="2">
        <f t="shared" si="16"/>
        <v>418.5</v>
      </c>
      <c r="H1050" t="str">
        <f>_xlfn.XLOOKUP(OrderDetails[[#This Row],[productID]],Products[productID],Products[Category Name],,0)</f>
        <v>Seafood</v>
      </c>
    </row>
    <row r="1051" spans="1:8" x14ac:dyDescent="0.25">
      <c r="A1051">
        <v>10646</v>
      </c>
      <c r="B1051">
        <v>71</v>
      </c>
      <c r="C1051" t="str" cm="1">
        <f t="array" ref="C1051">_xlfn.XLOOKUP(OrderDetails[[#This Row],[productID]],Products[[#All],[productID]],Products[[#All],[productName]],,0)</f>
        <v>Flotemysost</v>
      </c>
      <c r="D1051" s="2">
        <v>21.5</v>
      </c>
      <c r="E1051">
        <v>30</v>
      </c>
      <c r="F1051" s="3">
        <v>0.25</v>
      </c>
      <c r="G1051" s="2">
        <f t="shared" si="16"/>
        <v>483.75</v>
      </c>
      <c r="H1051" t="str">
        <f>_xlfn.XLOOKUP(OrderDetails[[#This Row],[productID]],Products[productID],Products[Category Name],,0)</f>
        <v>Dairy Products</v>
      </c>
    </row>
    <row r="1052" spans="1:8" x14ac:dyDescent="0.25">
      <c r="A1052">
        <v>10646</v>
      </c>
      <c r="B1052">
        <v>77</v>
      </c>
      <c r="C1052" t="str" cm="1">
        <f t="array" ref="C1052">_xlfn.XLOOKUP(OrderDetails[[#This Row],[productID]],Products[[#All],[productID]],Products[[#All],[productName]],,0)</f>
        <v>Original Frankfurter Grüne Soße</v>
      </c>
      <c r="D1052" s="2">
        <v>13</v>
      </c>
      <c r="E1052">
        <v>35</v>
      </c>
      <c r="F1052" s="3">
        <v>0.25</v>
      </c>
      <c r="G1052" s="2">
        <f t="shared" si="16"/>
        <v>341.25</v>
      </c>
      <c r="H1052" t="str">
        <f>_xlfn.XLOOKUP(OrderDetails[[#This Row],[productID]],Products[productID],Products[Category Name],,0)</f>
        <v>Condiments</v>
      </c>
    </row>
    <row r="1053" spans="1:8" x14ac:dyDescent="0.25">
      <c r="A1053">
        <v>10647</v>
      </c>
      <c r="B1053">
        <v>19</v>
      </c>
      <c r="C1053" t="str" cm="1">
        <f t="array" ref="C1053">_xlfn.XLOOKUP(OrderDetails[[#This Row],[productID]],Products[[#All],[productID]],Products[[#All],[productName]],,0)</f>
        <v>Teatime Chocolate Biscuits</v>
      </c>
      <c r="D1053" s="2">
        <v>9.1999999999999993</v>
      </c>
      <c r="E1053">
        <v>30</v>
      </c>
      <c r="F1053" s="3">
        <v>0</v>
      </c>
      <c r="G1053" s="2">
        <f t="shared" si="16"/>
        <v>276</v>
      </c>
      <c r="H1053" t="str">
        <f>_xlfn.XLOOKUP(OrderDetails[[#This Row],[productID]],Products[productID],Products[Category Name],,0)</f>
        <v>Confections</v>
      </c>
    </row>
    <row r="1054" spans="1:8" x14ac:dyDescent="0.25">
      <c r="A1054">
        <v>10647</v>
      </c>
      <c r="B1054">
        <v>39</v>
      </c>
      <c r="C1054" t="str" cm="1">
        <f t="array" ref="C1054">_xlfn.XLOOKUP(OrderDetails[[#This Row],[productID]],Products[[#All],[productID]],Products[[#All],[productName]],,0)</f>
        <v>Chartreuse verte</v>
      </c>
      <c r="D1054" s="2">
        <v>18</v>
      </c>
      <c r="E1054">
        <v>20</v>
      </c>
      <c r="F1054" s="3">
        <v>0</v>
      </c>
      <c r="G1054" s="2">
        <f t="shared" si="16"/>
        <v>360</v>
      </c>
      <c r="H1054" t="str">
        <f>_xlfn.XLOOKUP(OrderDetails[[#This Row],[productID]],Products[productID],Products[Category Name],,0)</f>
        <v>Beverages</v>
      </c>
    </row>
    <row r="1055" spans="1:8" x14ac:dyDescent="0.25">
      <c r="A1055">
        <v>10648</v>
      </c>
      <c r="B1055">
        <v>22</v>
      </c>
      <c r="C1055" t="str" cm="1">
        <f t="array" ref="C1055">_xlfn.XLOOKUP(OrderDetails[[#This Row],[productID]],Products[[#All],[productID]],Products[[#All],[productName]],,0)</f>
        <v>Gustaf's Knackebröd</v>
      </c>
      <c r="D1055" s="2">
        <v>21</v>
      </c>
      <c r="E1055">
        <v>15</v>
      </c>
      <c r="F1055" s="3">
        <v>0</v>
      </c>
      <c r="G1055" s="2">
        <f t="shared" si="16"/>
        <v>315</v>
      </c>
      <c r="H1055" t="str">
        <f>_xlfn.XLOOKUP(OrderDetails[[#This Row],[productID]],Products[productID],Products[Category Name],,0)</f>
        <v>Grains &amp; Cereals</v>
      </c>
    </row>
    <row r="1056" spans="1:8" x14ac:dyDescent="0.25">
      <c r="A1056">
        <v>10648</v>
      </c>
      <c r="B1056">
        <v>24</v>
      </c>
      <c r="C1056" t="str" cm="1">
        <f t="array" ref="C1056">_xlfn.XLOOKUP(OrderDetails[[#This Row],[productID]],Products[[#All],[productID]],Products[[#All],[productName]],,0)</f>
        <v>Guarana Fantastica</v>
      </c>
      <c r="D1056" s="2">
        <v>4.5</v>
      </c>
      <c r="E1056">
        <v>15</v>
      </c>
      <c r="F1056" s="3">
        <v>0.15</v>
      </c>
      <c r="G1056" s="2">
        <f t="shared" si="16"/>
        <v>57.375</v>
      </c>
      <c r="H1056" t="str">
        <f>_xlfn.XLOOKUP(OrderDetails[[#This Row],[productID]],Products[productID],Products[Category Name],,0)</f>
        <v>Beverages</v>
      </c>
    </row>
    <row r="1057" spans="1:8" x14ac:dyDescent="0.25">
      <c r="A1057">
        <v>10649</v>
      </c>
      <c r="B1057">
        <v>28</v>
      </c>
      <c r="C1057" t="str" cm="1">
        <f t="array" ref="C1057">_xlfn.XLOOKUP(OrderDetails[[#This Row],[productID]],Products[[#All],[productID]],Products[[#All],[productName]],,0)</f>
        <v>Rössle Sauerkraut</v>
      </c>
      <c r="D1057" s="2">
        <v>45.6</v>
      </c>
      <c r="E1057">
        <v>20</v>
      </c>
      <c r="F1057" s="3">
        <v>0</v>
      </c>
      <c r="G1057" s="2">
        <f t="shared" si="16"/>
        <v>912</v>
      </c>
      <c r="H1057" t="str">
        <f>_xlfn.XLOOKUP(OrderDetails[[#This Row],[productID]],Products[productID],Products[Category Name],,0)</f>
        <v>Produce</v>
      </c>
    </row>
    <row r="1058" spans="1:8" x14ac:dyDescent="0.25">
      <c r="A1058">
        <v>10649</v>
      </c>
      <c r="B1058">
        <v>72</v>
      </c>
      <c r="C1058" t="str" cm="1">
        <f t="array" ref="C1058">_xlfn.XLOOKUP(OrderDetails[[#This Row],[productID]],Products[[#All],[productID]],Products[[#All],[productName]],,0)</f>
        <v>Mozzarella di Giovanni</v>
      </c>
      <c r="D1058" s="2">
        <v>34.799999999999997</v>
      </c>
      <c r="E1058">
        <v>15</v>
      </c>
      <c r="F1058" s="3">
        <v>0</v>
      </c>
      <c r="G1058" s="2">
        <f t="shared" si="16"/>
        <v>522</v>
      </c>
      <c r="H1058" t="str">
        <f>_xlfn.XLOOKUP(OrderDetails[[#This Row],[productID]],Products[productID],Products[Category Name],,0)</f>
        <v>Dairy Products</v>
      </c>
    </row>
    <row r="1059" spans="1:8" x14ac:dyDescent="0.25">
      <c r="A1059">
        <v>10650</v>
      </c>
      <c r="B1059">
        <v>30</v>
      </c>
      <c r="C1059" t="str" cm="1">
        <f t="array" ref="C1059">_xlfn.XLOOKUP(OrderDetails[[#This Row],[productID]],Products[[#All],[productID]],Products[[#All],[productName]],,0)</f>
        <v>Nord-Ost Matjeshering</v>
      </c>
      <c r="D1059" s="2">
        <v>25.89</v>
      </c>
      <c r="E1059">
        <v>30</v>
      </c>
      <c r="F1059" s="3">
        <v>0</v>
      </c>
      <c r="G1059" s="2">
        <f t="shared" si="16"/>
        <v>776.7</v>
      </c>
      <c r="H1059" t="str">
        <f>_xlfn.XLOOKUP(OrderDetails[[#This Row],[productID]],Products[productID],Products[Category Name],,0)</f>
        <v>Seafood</v>
      </c>
    </row>
    <row r="1060" spans="1:8" x14ac:dyDescent="0.25">
      <c r="A1060">
        <v>10650</v>
      </c>
      <c r="B1060">
        <v>53</v>
      </c>
      <c r="C1060" t="str" cm="1">
        <f t="array" ref="C1060">_xlfn.XLOOKUP(OrderDetails[[#This Row],[productID]],Products[[#All],[productID]],Products[[#All],[productName]],,0)</f>
        <v>Perth Pasties</v>
      </c>
      <c r="D1060" s="2">
        <v>32.799999999999997</v>
      </c>
      <c r="E1060">
        <v>25</v>
      </c>
      <c r="F1060" s="3">
        <v>0.05</v>
      </c>
      <c r="G1060" s="2">
        <f t="shared" si="16"/>
        <v>778.99999999999989</v>
      </c>
      <c r="H1060" t="str">
        <f>_xlfn.XLOOKUP(OrderDetails[[#This Row],[productID]],Products[productID],Products[Category Name],,0)</f>
        <v>Meat &amp; Poultry</v>
      </c>
    </row>
    <row r="1061" spans="1:8" x14ac:dyDescent="0.25">
      <c r="A1061">
        <v>10650</v>
      </c>
      <c r="B1061">
        <v>54</v>
      </c>
      <c r="C1061" t="str" cm="1">
        <f t="array" ref="C1061">_xlfn.XLOOKUP(OrderDetails[[#This Row],[productID]],Products[[#All],[productID]],Products[[#All],[productName]],,0)</f>
        <v>Tourtière</v>
      </c>
      <c r="D1061" s="2">
        <v>7.45</v>
      </c>
      <c r="E1061">
        <v>30</v>
      </c>
      <c r="F1061" s="3">
        <v>0</v>
      </c>
      <c r="G1061" s="2">
        <f t="shared" si="16"/>
        <v>223.5</v>
      </c>
      <c r="H1061" t="str">
        <f>_xlfn.XLOOKUP(OrderDetails[[#This Row],[productID]],Products[productID],Products[Category Name],,0)</f>
        <v>Meat &amp; Poultry</v>
      </c>
    </row>
    <row r="1062" spans="1:8" x14ac:dyDescent="0.25">
      <c r="A1062">
        <v>10651</v>
      </c>
      <c r="B1062">
        <v>19</v>
      </c>
      <c r="C1062" t="str" cm="1">
        <f t="array" ref="C1062">_xlfn.XLOOKUP(OrderDetails[[#This Row],[productID]],Products[[#All],[productID]],Products[[#All],[productName]],,0)</f>
        <v>Teatime Chocolate Biscuits</v>
      </c>
      <c r="D1062" s="2">
        <v>9.1999999999999993</v>
      </c>
      <c r="E1062">
        <v>12</v>
      </c>
      <c r="F1062" s="3">
        <v>0.25</v>
      </c>
      <c r="G1062" s="2">
        <f t="shared" si="16"/>
        <v>82.8</v>
      </c>
      <c r="H1062" t="str">
        <f>_xlfn.XLOOKUP(OrderDetails[[#This Row],[productID]],Products[productID],Products[Category Name],,0)</f>
        <v>Confections</v>
      </c>
    </row>
    <row r="1063" spans="1:8" x14ac:dyDescent="0.25">
      <c r="A1063">
        <v>10651</v>
      </c>
      <c r="B1063">
        <v>22</v>
      </c>
      <c r="C1063" t="str" cm="1">
        <f t="array" ref="C1063">_xlfn.XLOOKUP(OrderDetails[[#This Row],[productID]],Products[[#All],[productID]],Products[[#All],[productName]],,0)</f>
        <v>Gustaf's Knackebröd</v>
      </c>
      <c r="D1063" s="2">
        <v>21</v>
      </c>
      <c r="E1063">
        <v>20</v>
      </c>
      <c r="F1063" s="3">
        <v>0.25</v>
      </c>
      <c r="G1063" s="2">
        <f t="shared" si="16"/>
        <v>315</v>
      </c>
      <c r="H1063" t="str">
        <f>_xlfn.XLOOKUP(OrderDetails[[#This Row],[productID]],Products[productID],Products[Category Name],,0)</f>
        <v>Grains &amp; Cereals</v>
      </c>
    </row>
    <row r="1064" spans="1:8" x14ac:dyDescent="0.25">
      <c r="A1064">
        <v>10652</v>
      </c>
      <c r="B1064">
        <v>30</v>
      </c>
      <c r="C1064" t="str" cm="1">
        <f t="array" ref="C1064">_xlfn.XLOOKUP(OrderDetails[[#This Row],[productID]],Products[[#All],[productID]],Products[[#All],[productName]],,0)</f>
        <v>Nord-Ost Matjeshering</v>
      </c>
      <c r="D1064" s="2">
        <v>25.89</v>
      </c>
      <c r="E1064">
        <v>2</v>
      </c>
      <c r="F1064" s="3">
        <v>0.25</v>
      </c>
      <c r="G1064" s="2">
        <f t="shared" si="16"/>
        <v>38.835000000000001</v>
      </c>
      <c r="H1064" t="str">
        <f>_xlfn.XLOOKUP(OrderDetails[[#This Row],[productID]],Products[productID],Products[Category Name],,0)</f>
        <v>Seafood</v>
      </c>
    </row>
    <row r="1065" spans="1:8" x14ac:dyDescent="0.25">
      <c r="A1065">
        <v>10652</v>
      </c>
      <c r="B1065">
        <v>42</v>
      </c>
      <c r="C1065" t="str" cm="1">
        <f t="array" ref="C1065">_xlfn.XLOOKUP(OrderDetails[[#This Row],[productID]],Products[[#All],[productID]],Products[[#All],[productName]],,0)</f>
        <v>Singaporean Hokkien Fried Mee</v>
      </c>
      <c r="D1065" s="2">
        <v>14</v>
      </c>
      <c r="E1065">
        <v>20</v>
      </c>
      <c r="F1065" s="3">
        <v>0</v>
      </c>
      <c r="G1065" s="2">
        <f t="shared" si="16"/>
        <v>280</v>
      </c>
      <c r="H1065" t="str">
        <f>_xlfn.XLOOKUP(OrderDetails[[#This Row],[productID]],Products[productID],Products[Category Name],,0)</f>
        <v>Grains &amp; Cereals</v>
      </c>
    </row>
    <row r="1066" spans="1:8" x14ac:dyDescent="0.25">
      <c r="A1066">
        <v>10653</v>
      </c>
      <c r="B1066">
        <v>16</v>
      </c>
      <c r="C1066" t="str" cm="1">
        <f t="array" ref="C1066">_xlfn.XLOOKUP(OrderDetails[[#This Row],[productID]],Products[[#All],[productID]],Products[[#All],[productName]],,0)</f>
        <v>Pavlova</v>
      </c>
      <c r="D1066" s="2">
        <v>17.45</v>
      </c>
      <c r="E1066">
        <v>30</v>
      </c>
      <c r="F1066" s="3">
        <v>0.1</v>
      </c>
      <c r="G1066" s="2">
        <f t="shared" si="16"/>
        <v>471.15000000000003</v>
      </c>
      <c r="H1066" t="str">
        <f>_xlfn.XLOOKUP(OrderDetails[[#This Row],[productID]],Products[productID],Products[Category Name],,0)</f>
        <v>Confections</v>
      </c>
    </row>
    <row r="1067" spans="1:8" x14ac:dyDescent="0.25">
      <c r="A1067">
        <v>10653</v>
      </c>
      <c r="B1067">
        <v>60</v>
      </c>
      <c r="C1067" t="str" cm="1">
        <f t="array" ref="C1067">_xlfn.XLOOKUP(OrderDetails[[#This Row],[productID]],Products[[#All],[productID]],Products[[#All],[productName]],,0)</f>
        <v>Camembert Pierrot</v>
      </c>
      <c r="D1067" s="2">
        <v>34</v>
      </c>
      <c r="E1067">
        <v>20</v>
      </c>
      <c r="F1067" s="3">
        <v>0.1</v>
      </c>
      <c r="G1067" s="2">
        <f t="shared" si="16"/>
        <v>612</v>
      </c>
      <c r="H1067" t="str">
        <f>_xlfn.XLOOKUP(OrderDetails[[#This Row],[productID]],Products[productID],Products[Category Name],,0)</f>
        <v>Dairy Products</v>
      </c>
    </row>
    <row r="1068" spans="1:8" x14ac:dyDescent="0.25">
      <c r="A1068">
        <v>10654</v>
      </c>
      <c r="B1068">
        <v>4</v>
      </c>
      <c r="C1068" t="str" cm="1">
        <f t="array" ref="C1068">_xlfn.XLOOKUP(OrderDetails[[#This Row],[productID]],Products[[#All],[productID]],Products[[#All],[productName]],,0)</f>
        <v>Chef Anton's Cajun Seasoning</v>
      </c>
      <c r="D1068" s="2">
        <v>22</v>
      </c>
      <c r="E1068">
        <v>12</v>
      </c>
      <c r="F1068" s="3">
        <v>0.1</v>
      </c>
      <c r="G1068" s="2">
        <f t="shared" si="16"/>
        <v>237.6</v>
      </c>
      <c r="H1068" t="str">
        <f>_xlfn.XLOOKUP(OrderDetails[[#This Row],[productID]],Products[productID],Products[Category Name],,0)</f>
        <v>Condiments</v>
      </c>
    </row>
    <row r="1069" spans="1:8" x14ac:dyDescent="0.25">
      <c r="A1069">
        <v>10654</v>
      </c>
      <c r="B1069">
        <v>39</v>
      </c>
      <c r="C1069" t="str" cm="1">
        <f t="array" ref="C1069">_xlfn.XLOOKUP(OrderDetails[[#This Row],[productID]],Products[[#All],[productID]],Products[[#All],[productName]],,0)</f>
        <v>Chartreuse verte</v>
      </c>
      <c r="D1069" s="2">
        <v>18</v>
      </c>
      <c r="E1069">
        <v>20</v>
      </c>
      <c r="F1069" s="3">
        <v>0.1</v>
      </c>
      <c r="G1069" s="2">
        <f t="shared" si="16"/>
        <v>324</v>
      </c>
      <c r="H1069" t="str">
        <f>_xlfn.XLOOKUP(OrderDetails[[#This Row],[productID]],Products[productID],Products[Category Name],,0)</f>
        <v>Beverages</v>
      </c>
    </row>
    <row r="1070" spans="1:8" x14ac:dyDescent="0.25">
      <c r="A1070">
        <v>10654</v>
      </c>
      <c r="B1070">
        <v>54</v>
      </c>
      <c r="C1070" t="str" cm="1">
        <f t="array" ref="C1070">_xlfn.XLOOKUP(OrderDetails[[#This Row],[productID]],Products[[#All],[productID]],Products[[#All],[productName]],,0)</f>
        <v>Tourtière</v>
      </c>
      <c r="D1070" s="2">
        <v>7.45</v>
      </c>
      <c r="E1070">
        <v>6</v>
      </c>
      <c r="F1070" s="3">
        <v>0.1</v>
      </c>
      <c r="G1070" s="2">
        <f t="shared" si="16"/>
        <v>40.230000000000004</v>
      </c>
      <c r="H1070" t="str">
        <f>_xlfn.XLOOKUP(OrderDetails[[#This Row],[productID]],Products[productID],Products[Category Name],,0)</f>
        <v>Meat &amp; Poultry</v>
      </c>
    </row>
    <row r="1071" spans="1:8" x14ac:dyDescent="0.25">
      <c r="A1071">
        <v>10655</v>
      </c>
      <c r="B1071">
        <v>41</v>
      </c>
      <c r="C1071" t="str" cm="1">
        <f t="array" ref="C1071">_xlfn.XLOOKUP(OrderDetails[[#This Row],[productID]],Products[[#All],[productID]],Products[[#All],[productName]],,0)</f>
        <v>Jack's New England Clam Chowder</v>
      </c>
      <c r="D1071" s="2">
        <v>9.65</v>
      </c>
      <c r="E1071">
        <v>20</v>
      </c>
      <c r="F1071" s="3">
        <v>0.2</v>
      </c>
      <c r="G1071" s="2">
        <f t="shared" si="16"/>
        <v>154.4</v>
      </c>
      <c r="H1071" t="str">
        <f>_xlfn.XLOOKUP(OrderDetails[[#This Row],[productID]],Products[productID],Products[Category Name],,0)</f>
        <v>Seafood</v>
      </c>
    </row>
    <row r="1072" spans="1:8" x14ac:dyDescent="0.25">
      <c r="A1072">
        <v>10656</v>
      </c>
      <c r="B1072">
        <v>14</v>
      </c>
      <c r="C1072" t="str" cm="1">
        <f t="array" ref="C1072">_xlfn.XLOOKUP(OrderDetails[[#This Row],[productID]],Products[[#All],[productID]],Products[[#All],[productName]],,0)</f>
        <v>Tofu</v>
      </c>
      <c r="D1072" s="2">
        <v>23.25</v>
      </c>
      <c r="E1072">
        <v>3</v>
      </c>
      <c r="F1072" s="3">
        <v>0.1</v>
      </c>
      <c r="G1072" s="2">
        <f t="shared" si="16"/>
        <v>62.774999999999999</v>
      </c>
      <c r="H1072" t="str">
        <f>_xlfn.XLOOKUP(OrderDetails[[#This Row],[productID]],Products[productID],Products[Category Name],,0)</f>
        <v>Produce</v>
      </c>
    </row>
    <row r="1073" spans="1:8" x14ac:dyDescent="0.25">
      <c r="A1073">
        <v>10656</v>
      </c>
      <c r="B1073">
        <v>44</v>
      </c>
      <c r="C1073" t="str" cm="1">
        <f t="array" ref="C1073">_xlfn.XLOOKUP(OrderDetails[[#This Row],[productID]],Products[[#All],[productID]],Products[[#All],[productName]],,0)</f>
        <v>Gula Malacca</v>
      </c>
      <c r="D1073" s="2">
        <v>19.45</v>
      </c>
      <c r="E1073">
        <v>28</v>
      </c>
      <c r="F1073" s="3">
        <v>0.1</v>
      </c>
      <c r="G1073" s="2">
        <f t="shared" si="16"/>
        <v>490.14000000000004</v>
      </c>
      <c r="H1073" t="str">
        <f>_xlfn.XLOOKUP(OrderDetails[[#This Row],[productID]],Products[productID],Products[Category Name],,0)</f>
        <v>Condiments</v>
      </c>
    </row>
    <row r="1074" spans="1:8" x14ac:dyDescent="0.25">
      <c r="A1074">
        <v>10656</v>
      </c>
      <c r="B1074">
        <v>47</v>
      </c>
      <c r="C1074" t="str" cm="1">
        <f t="array" ref="C1074">_xlfn.XLOOKUP(OrderDetails[[#This Row],[productID]],Products[[#All],[productID]],Products[[#All],[productName]],,0)</f>
        <v>Zaanse koeken</v>
      </c>
      <c r="D1074" s="2">
        <v>9.5</v>
      </c>
      <c r="E1074">
        <v>6</v>
      </c>
      <c r="F1074" s="3">
        <v>0.1</v>
      </c>
      <c r="G1074" s="2">
        <f t="shared" si="16"/>
        <v>51.300000000000004</v>
      </c>
      <c r="H1074" t="str">
        <f>_xlfn.XLOOKUP(OrderDetails[[#This Row],[productID]],Products[productID],Products[Category Name],,0)</f>
        <v>Confections</v>
      </c>
    </row>
    <row r="1075" spans="1:8" x14ac:dyDescent="0.25">
      <c r="A1075">
        <v>10657</v>
      </c>
      <c r="B1075">
        <v>15</v>
      </c>
      <c r="C1075" t="str" cm="1">
        <f t="array" ref="C1075">_xlfn.XLOOKUP(OrderDetails[[#This Row],[productID]],Products[[#All],[productID]],Products[[#All],[productName]],,0)</f>
        <v>Genen Shouyu</v>
      </c>
      <c r="D1075" s="2">
        <v>15.5</v>
      </c>
      <c r="E1075">
        <v>50</v>
      </c>
      <c r="F1075" s="3">
        <v>0</v>
      </c>
      <c r="G1075" s="2">
        <f t="shared" si="16"/>
        <v>775</v>
      </c>
      <c r="H1075" t="str">
        <f>_xlfn.XLOOKUP(OrderDetails[[#This Row],[productID]],Products[productID],Products[Category Name],,0)</f>
        <v>Condiments</v>
      </c>
    </row>
    <row r="1076" spans="1:8" x14ac:dyDescent="0.25">
      <c r="A1076">
        <v>10657</v>
      </c>
      <c r="B1076">
        <v>41</v>
      </c>
      <c r="C1076" t="str" cm="1">
        <f t="array" ref="C1076">_xlfn.XLOOKUP(OrderDetails[[#This Row],[productID]],Products[[#All],[productID]],Products[[#All],[productName]],,0)</f>
        <v>Jack's New England Clam Chowder</v>
      </c>
      <c r="D1076" s="2">
        <v>9.65</v>
      </c>
      <c r="E1076">
        <v>24</v>
      </c>
      <c r="F1076" s="3">
        <v>0</v>
      </c>
      <c r="G1076" s="2">
        <f t="shared" si="16"/>
        <v>231.60000000000002</v>
      </c>
      <c r="H1076" t="str">
        <f>_xlfn.XLOOKUP(OrderDetails[[#This Row],[productID]],Products[productID],Products[Category Name],,0)</f>
        <v>Seafood</v>
      </c>
    </row>
    <row r="1077" spans="1:8" x14ac:dyDescent="0.25">
      <c r="A1077">
        <v>10657</v>
      </c>
      <c r="B1077">
        <v>46</v>
      </c>
      <c r="C1077" t="str" cm="1">
        <f t="array" ref="C1077">_xlfn.XLOOKUP(OrderDetails[[#This Row],[productID]],Products[[#All],[productID]],Products[[#All],[productName]],,0)</f>
        <v>Spegesild</v>
      </c>
      <c r="D1077" s="2">
        <v>12</v>
      </c>
      <c r="E1077">
        <v>45</v>
      </c>
      <c r="F1077" s="3">
        <v>0</v>
      </c>
      <c r="G1077" s="2">
        <f t="shared" si="16"/>
        <v>540</v>
      </c>
      <c r="H1077" t="str">
        <f>_xlfn.XLOOKUP(OrderDetails[[#This Row],[productID]],Products[productID],Products[Category Name],,0)</f>
        <v>Seafood</v>
      </c>
    </row>
    <row r="1078" spans="1:8" x14ac:dyDescent="0.25">
      <c r="A1078">
        <v>10657</v>
      </c>
      <c r="B1078">
        <v>47</v>
      </c>
      <c r="C1078" t="str" cm="1">
        <f t="array" ref="C1078">_xlfn.XLOOKUP(OrderDetails[[#This Row],[productID]],Products[[#All],[productID]],Products[[#All],[productName]],,0)</f>
        <v>Zaanse koeken</v>
      </c>
      <c r="D1078" s="2">
        <v>9.5</v>
      </c>
      <c r="E1078">
        <v>10</v>
      </c>
      <c r="F1078" s="3">
        <v>0</v>
      </c>
      <c r="G1078" s="2">
        <f t="shared" si="16"/>
        <v>95</v>
      </c>
      <c r="H1078" t="str">
        <f>_xlfn.XLOOKUP(OrderDetails[[#This Row],[productID]],Products[productID],Products[Category Name],,0)</f>
        <v>Confections</v>
      </c>
    </row>
    <row r="1079" spans="1:8" x14ac:dyDescent="0.25">
      <c r="A1079">
        <v>10657</v>
      </c>
      <c r="B1079">
        <v>56</v>
      </c>
      <c r="C1079" t="str" cm="1">
        <f t="array" ref="C1079">_xlfn.XLOOKUP(OrderDetails[[#This Row],[productID]],Products[[#All],[productID]],Products[[#All],[productName]],,0)</f>
        <v>Gnocchi di nonna Alice</v>
      </c>
      <c r="D1079" s="2">
        <v>38</v>
      </c>
      <c r="E1079">
        <v>45</v>
      </c>
      <c r="F1079" s="3">
        <v>0</v>
      </c>
      <c r="G1079" s="2">
        <f t="shared" si="16"/>
        <v>1710</v>
      </c>
      <c r="H1079" t="str">
        <f>_xlfn.XLOOKUP(OrderDetails[[#This Row],[productID]],Products[productID],Products[Category Name],,0)</f>
        <v>Grains &amp; Cereals</v>
      </c>
    </row>
    <row r="1080" spans="1:8" x14ac:dyDescent="0.25">
      <c r="A1080">
        <v>10657</v>
      </c>
      <c r="B1080">
        <v>60</v>
      </c>
      <c r="C1080" t="str" cm="1">
        <f t="array" ref="C1080">_xlfn.XLOOKUP(OrderDetails[[#This Row],[productID]],Products[[#All],[productID]],Products[[#All],[productName]],,0)</f>
        <v>Camembert Pierrot</v>
      </c>
      <c r="D1080" s="2">
        <v>34</v>
      </c>
      <c r="E1080">
        <v>30</v>
      </c>
      <c r="F1080" s="3">
        <v>0</v>
      </c>
      <c r="G1080" s="2">
        <f t="shared" si="16"/>
        <v>1020</v>
      </c>
      <c r="H1080" t="str">
        <f>_xlfn.XLOOKUP(OrderDetails[[#This Row],[productID]],Products[productID],Products[Category Name],,0)</f>
        <v>Dairy Products</v>
      </c>
    </row>
    <row r="1081" spans="1:8" x14ac:dyDescent="0.25">
      <c r="A1081">
        <v>10658</v>
      </c>
      <c r="B1081">
        <v>21</v>
      </c>
      <c r="C1081" t="str" cm="1">
        <f t="array" ref="C1081">_xlfn.XLOOKUP(OrderDetails[[#This Row],[productID]],Products[[#All],[productID]],Products[[#All],[productName]],,0)</f>
        <v>Sir Rodney's Scones</v>
      </c>
      <c r="D1081" s="2">
        <v>10</v>
      </c>
      <c r="E1081">
        <v>60</v>
      </c>
      <c r="F1081" s="3">
        <v>0</v>
      </c>
      <c r="G1081" s="2">
        <f t="shared" si="16"/>
        <v>600</v>
      </c>
      <c r="H1081" t="str">
        <f>_xlfn.XLOOKUP(OrderDetails[[#This Row],[productID]],Products[productID],Products[Category Name],,0)</f>
        <v>Confections</v>
      </c>
    </row>
    <row r="1082" spans="1:8" x14ac:dyDescent="0.25">
      <c r="A1082">
        <v>10658</v>
      </c>
      <c r="B1082">
        <v>40</v>
      </c>
      <c r="C1082" t="str" cm="1">
        <f t="array" ref="C1082">_xlfn.XLOOKUP(OrderDetails[[#This Row],[productID]],Products[[#All],[productID]],Products[[#All],[productName]],,0)</f>
        <v>Boston Crab Meat</v>
      </c>
      <c r="D1082" s="2">
        <v>18.399999999999999</v>
      </c>
      <c r="E1082">
        <v>70</v>
      </c>
      <c r="F1082" s="3">
        <v>0.05</v>
      </c>
      <c r="G1082" s="2">
        <f t="shared" si="16"/>
        <v>1223.5999999999999</v>
      </c>
      <c r="H1082" t="str">
        <f>_xlfn.XLOOKUP(OrderDetails[[#This Row],[productID]],Products[productID],Products[Category Name],,0)</f>
        <v>Seafood</v>
      </c>
    </row>
    <row r="1083" spans="1:8" x14ac:dyDescent="0.25">
      <c r="A1083">
        <v>10658</v>
      </c>
      <c r="B1083">
        <v>60</v>
      </c>
      <c r="C1083" t="str" cm="1">
        <f t="array" ref="C1083">_xlfn.XLOOKUP(OrderDetails[[#This Row],[productID]],Products[[#All],[productID]],Products[[#All],[productName]],,0)</f>
        <v>Camembert Pierrot</v>
      </c>
      <c r="D1083" s="2">
        <v>34</v>
      </c>
      <c r="E1083">
        <v>55</v>
      </c>
      <c r="F1083" s="3">
        <v>0.05</v>
      </c>
      <c r="G1083" s="2">
        <f t="shared" si="16"/>
        <v>1776.5</v>
      </c>
      <c r="H1083" t="str">
        <f>_xlfn.XLOOKUP(OrderDetails[[#This Row],[productID]],Products[productID],Products[Category Name],,0)</f>
        <v>Dairy Products</v>
      </c>
    </row>
    <row r="1084" spans="1:8" x14ac:dyDescent="0.25">
      <c r="A1084">
        <v>10658</v>
      </c>
      <c r="B1084">
        <v>77</v>
      </c>
      <c r="C1084" t="str" cm="1">
        <f t="array" ref="C1084">_xlfn.XLOOKUP(OrderDetails[[#This Row],[productID]],Products[[#All],[productID]],Products[[#All],[productName]],,0)</f>
        <v>Original Frankfurter Grüne Soße</v>
      </c>
      <c r="D1084" s="2">
        <v>13</v>
      </c>
      <c r="E1084">
        <v>70</v>
      </c>
      <c r="F1084" s="3">
        <v>0.05</v>
      </c>
      <c r="G1084" s="2">
        <f t="shared" si="16"/>
        <v>864.5</v>
      </c>
      <c r="H1084" t="str">
        <f>_xlfn.XLOOKUP(OrderDetails[[#This Row],[productID]],Products[productID],Products[Category Name],,0)</f>
        <v>Condiments</v>
      </c>
    </row>
    <row r="1085" spans="1:8" x14ac:dyDescent="0.25">
      <c r="A1085">
        <v>10659</v>
      </c>
      <c r="B1085">
        <v>31</v>
      </c>
      <c r="C1085" t="str" cm="1">
        <f t="array" ref="C1085">_xlfn.XLOOKUP(OrderDetails[[#This Row],[productID]],Products[[#All],[productID]],Products[[#All],[productName]],,0)</f>
        <v>Gorgonzola Telino</v>
      </c>
      <c r="D1085" s="2">
        <v>12.5</v>
      </c>
      <c r="E1085">
        <v>20</v>
      </c>
      <c r="F1085" s="3">
        <v>0.05</v>
      </c>
      <c r="G1085" s="2">
        <f t="shared" si="16"/>
        <v>237.5</v>
      </c>
      <c r="H1085" t="str">
        <f>_xlfn.XLOOKUP(OrderDetails[[#This Row],[productID]],Products[productID],Products[Category Name],,0)</f>
        <v>Dairy Products</v>
      </c>
    </row>
    <row r="1086" spans="1:8" x14ac:dyDescent="0.25">
      <c r="A1086">
        <v>10659</v>
      </c>
      <c r="B1086">
        <v>40</v>
      </c>
      <c r="C1086" t="str" cm="1">
        <f t="array" ref="C1086">_xlfn.XLOOKUP(OrderDetails[[#This Row],[productID]],Products[[#All],[productID]],Products[[#All],[productName]],,0)</f>
        <v>Boston Crab Meat</v>
      </c>
      <c r="D1086" s="2">
        <v>18.399999999999999</v>
      </c>
      <c r="E1086">
        <v>24</v>
      </c>
      <c r="F1086" s="3">
        <v>0.05</v>
      </c>
      <c r="G1086" s="2">
        <f t="shared" si="16"/>
        <v>419.51999999999992</v>
      </c>
      <c r="H1086" t="str">
        <f>_xlfn.XLOOKUP(OrderDetails[[#This Row],[productID]],Products[productID],Products[Category Name],,0)</f>
        <v>Seafood</v>
      </c>
    </row>
    <row r="1087" spans="1:8" x14ac:dyDescent="0.25">
      <c r="A1087">
        <v>10659</v>
      </c>
      <c r="B1087">
        <v>70</v>
      </c>
      <c r="C1087" t="str" cm="1">
        <f t="array" ref="C1087">_xlfn.XLOOKUP(OrderDetails[[#This Row],[productID]],Products[[#All],[productID]],Products[[#All],[productName]],,0)</f>
        <v>Outback Lager</v>
      </c>
      <c r="D1087" s="2">
        <v>15</v>
      </c>
      <c r="E1087">
        <v>40</v>
      </c>
      <c r="F1087" s="3">
        <v>0.05</v>
      </c>
      <c r="G1087" s="2">
        <f t="shared" si="16"/>
        <v>570</v>
      </c>
      <c r="H1087" t="str">
        <f>_xlfn.XLOOKUP(OrderDetails[[#This Row],[productID]],Products[productID],Products[Category Name],,0)</f>
        <v>Beverages</v>
      </c>
    </row>
    <row r="1088" spans="1:8" x14ac:dyDescent="0.25">
      <c r="A1088">
        <v>10660</v>
      </c>
      <c r="B1088">
        <v>20</v>
      </c>
      <c r="C1088" t="str" cm="1">
        <f t="array" ref="C1088">_xlfn.XLOOKUP(OrderDetails[[#This Row],[productID]],Products[[#All],[productID]],Products[[#All],[productName]],,0)</f>
        <v>Sir Rodney's Marmalade</v>
      </c>
      <c r="D1088" s="2">
        <v>81</v>
      </c>
      <c r="E1088">
        <v>21</v>
      </c>
      <c r="F1088" s="3">
        <v>0</v>
      </c>
      <c r="G1088" s="2">
        <f t="shared" si="16"/>
        <v>1701</v>
      </c>
      <c r="H1088" t="str">
        <f>_xlfn.XLOOKUP(OrderDetails[[#This Row],[productID]],Products[productID],Products[Category Name],,0)</f>
        <v>Confections</v>
      </c>
    </row>
    <row r="1089" spans="1:8" x14ac:dyDescent="0.25">
      <c r="A1089">
        <v>10661</v>
      </c>
      <c r="B1089">
        <v>39</v>
      </c>
      <c r="C1089" t="str" cm="1">
        <f t="array" ref="C1089">_xlfn.XLOOKUP(OrderDetails[[#This Row],[productID]],Products[[#All],[productID]],Products[[#All],[productName]],,0)</f>
        <v>Chartreuse verte</v>
      </c>
      <c r="D1089" s="2">
        <v>18</v>
      </c>
      <c r="E1089">
        <v>3</v>
      </c>
      <c r="F1089" s="3">
        <v>0.2</v>
      </c>
      <c r="G1089" s="2">
        <f t="shared" si="16"/>
        <v>43.2</v>
      </c>
      <c r="H1089" t="str">
        <f>_xlfn.XLOOKUP(OrderDetails[[#This Row],[productID]],Products[productID],Products[Category Name],,0)</f>
        <v>Beverages</v>
      </c>
    </row>
    <row r="1090" spans="1:8" x14ac:dyDescent="0.25">
      <c r="A1090">
        <v>10661</v>
      </c>
      <c r="B1090">
        <v>58</v>
      </c>
      <c r="C1090" t="str" cm="1">
        <f t="array" ref="C1090">_xlfn.XLOOKUP(OrderDetails[[#This Row],[productID]],Products[[#All],[productID]],Products[[#All],[productName]],,0)</f>
        <v>Escargots de Bourgogne</v>
      </c>
      <c r="D1090" s="2">
        <v>13.25</v>
      </c>
      <c r="E1090">
        <v>49</v>
      </c>
      <c r="F1090" s="3">
        <v>0.2</v>
      </c>
      <c r="G1090" s="2">
        <f t="shared" si="16"/>
        <v>519.4</v>
      </c>
      <c r="H1090" t="str">
        <f>_xlfn.XLOOKUP(OrderDetails[[#This Row],[productID]],Products[productID],Products[Category Name],,0)</f>
        <v>Seafood</v>
      </c>
    </row>
    <row r="1091" spans="1:8" x14ac:dyDescent="0.25">
      <c r="A1091">
        <v>10662</v>
      </c>
      <c r="B1091">
        <v>68</v>
      </c>
      <c r="C1091" t="str" cm="1">
        <f t="array" ref="C1091">_xlfn.XLOOKUP(OrderDetails[[#This Row],[productID]],Products[[#All],[productID]],Products[[#All],[productName]],,0)</f>
        <v>Scottish Longbreads</v>
      </c>
      <c r="D1091" s="2">
        <v>12.5</v>
      </c>
      <c r="E1091">
        <v>10</v>
      </c>
      <c r="F1091" s="3">
        <v>0</v>
      </c>
      <c r="G1091" s="2">
        <f t="shared" ref="G1091:G1154" si="17">D1091*E1091*(1-F1091)</f>
        <v>125</v>
      </c>
      <c r="H1091" t="str">
        <f>_xlfn.XLOOKUP(OrderDetails[[#This Row],[productID]],Products[productID],Products[Category Name],,0)</f>
        <v>Confections</v>
      </c>
    </row>
    <row r="1092" spans="1:8" x14ac:dyDescent="0.25">
      <c r="A1092">
        <v>10663</v>
      </c>
      <c r="B1092">
        <v>40</v>
      </c>
      <c r="C1092" t="str" cm="1">
        <f t="array" ref="C1092">_xlfn.XLOOKUP(OrderDetails[[#This Row],[productID]],Products[[#All],[productID]],Products[[#All],[productName]],,0)</f>
        <v>Boston Crab Meat</v>
      </c>
      <c r="D1092" s="2">
        <v>18.399999999999999</v>
      </c>
      <c r="E1092">
        <v>30</v>
      </c>
      <c r="F1092" s="3">
        <v>0.05</v>
      </c>
      <c r="G1092" s="2">
        <f t="shared" si="17"/>
        <v>524.4</v>
      </c>
      <c r="H1092" t="str">
        <f>_xlfn.XLOOKUP(OrderDetails[[#This Row],[productID]],Products[productID],Products[Category Name],,0)</f>
        <v>Seafood</v>
      </c>
    </row>
    <row r="1093" spans="1:8" x14ac:dyDescent="0.25">
      <c r="A1093">
        <v>10663</v>
      </c>
      <c r="B1093">
        <v>42</v>
      </c>
      <c r="C1093" t="str" cm="1">
        <f t="array" ref="C1093">_xlfn.XLOOKUP(OrderDetails[[#This Row],[productID]],Products[[#All],[productID]],Products[[#All],[productName]],,0)</f>
        <v>Singaporean Hokkien Fried Mee</v>
      </c>
      <c r="D1093" s="2">
        <v>14</v>
      </c>
      <c r="E1093">
        <v>30</v>
      </c>
      <c r="F1093" s="3">
        <v>0.05</v>
      </c>
      <c r="G1093" s="2">
        <f t="shared" si="17"/>
        <v>399</v>
      </c>
      <c r="H1093" t="str">
        <f>_xlfn.XLOOKUP(OrderDetails[[#This Row],[productID]],Products[productID],Products[Category Name],,0)</f>
        <v>Grains &amp; Cereals</v>
      </c>
    </row>
    <row r="1094" spans="1:8" x14ac:dyDescent="0.25">
      <c r="A1094">
        <v>10663</v>
      </c>
      <c r="B1094">
        <v>51</v>
      </c>
      <c r="C1094" t="str" cm="1">
        <f t="array" ref="C1094">_xlfn.XLOOKUP(OrderDetails[[#This Row],[productID]],Products[[#All],[productID]],Products[[#All],[productName]],,0)</f>
        <v>Manjimup Dried Apples</v>
      </c>
      <c r="D1094" s="2">
        <v>53</v>
      </c>
      <c r="E1094">
        <v>20</v>
      </c>
      <c r="F1094" s="3">
        <v>0.05</v>
      </c>
      <c r="G1094" s="2">
        <f t="shared" si="17"/>
        <v>1007</v>
      </c>
      <c r="H1094" t="str">
        <f>_xlfn.XLOOKUP(OrderDetails[[#This Row],[productID]],Products[productID],Products[Category Name],,0)</f>
        <v>Produce</v>
      </c>
    </row>
    <row r="1095" spans="1:8" x14ac:dyDescent="0.25">
      <c r="A1095">
        <v>10664</v>
      </c>
      <c r="B1095">
        <v>10</v>
      </c>
      <c r="C1095" t="str" cm="1">
        <f t="array" ref="C1095">_xlfn.XLOOKUP(OrderDetails[[#This Row],[productID]],Products[[#All],[productID]],Products[[#All],[productName]],,0)</f>
        <v>Ikura</v>
      </c>
      <c r="D1095" s="2">
        <v>31</v>
      </c>
      <c r="E1095">
        <v>24</v>
      </c>
      <c r="F1095" s="3">
        <v>0.15</v>
      </c>
      <c r="G1095" s="2">
        <f t="shared" si="17"/>
        <v>632.4</v>
      </c>
      <c r="H1095" t="str">
        <f>_xlfn.XLOOKUP(OrderDetails[[#This Row],[productID]],Products[productID],Products[Category Name],,0)</f>
        <v>Seafood</v>
      </c>
    </row>
    <row r="1096" spans="1:8" x14ac:dyDescent="0.25">
      <c r="A1096">
        <v>10664</v>
      </c>
      <c r="B1096">
        <v>56</v>
      </c>
      <c r="C1096" t="str" cm="1">
        <f t="array" ref="C1096">_xlfn.XLOOKUP(OrderDetails[[#This Row],[productID]],Products[[#All],[productID]],Products[[#All],[productName]],,0)</f>
        <v>Gnocchi di nonna Alice</v>
      </c>
      <c r="D1096" s="2">
        <v>38</v>
      </c>
      <c r="E1096">
        <v>12</v>
      </c>
      <c r="F1096" s="3">
        <v>0.15</v>
      </c>
      <c r="G1096" s="2">
        <f t="shared" si="17"/>
        <v>387.59999999999997</v>
      </c>
      <c r="H1096" t="str">
        <f>_xlfn.XLOOKUP(OrderDetails[[#This Row],[productID]],Products[productID],Products[Category Name],,0)</f>
        <v>Grains &amp; Cereals</v>
      </c>
    </row>
    <row r="1097" spans="1:8" x14ac:dyDescent="0.25">
      <c r="A1097">
        <v>10664</v>
      </c>
      <c r="B1097">
        <v>65</v>
      </c>
      <c r="C1097" t="str" cm="1">
        <f t="array" ref="C1097">_xlfn.XLOOKUP(OrderDetails[[#This Row],[productID]],Products[[#All],[productID]],Products[[#All],[productName]],,0)</f>
        <v>Louisiana Fiery Hot Pepper Sauce</v>
      </c>
      <c r="D1097" s="2">
        <v>21.05</v>
      </c>
      <c r="E1097">
        <v>15</v>
      </c>
      <c r="F1097" s="3">
        <v>0.15</v>
      </c>
      <c r="G1097" s="2">
        <f t="shared" si="17"/>
        <v>268.38749999999999</v>
      </c>
      <c r="H1097" t="str">
        <f>_xlfn.XLOOKUP(OrderDetails[[#This Row],[productID]],Products[productID],Products[Category Name],,0)</f>
        <v>Condiments</v>
      </c>
    </row>
    <row r="1098" spans="1:8" x14ac:dyDescent="0.25">
      <c r="A1098">
        <v>10665</v>
      </c>
      <c r="B1098">
        <v>51</v>
      </c>
      <c r="C1098" t="str" cm="1">
        <f t="array" ref="C1098">_xlfn.XLOOKUP(OrderDetails[[#This Row],[productID]],Products[[#All],[productID]],Products[[#All],[productName]],,0)</f>
        <v>Manjimup Dried Apples</v>
      </c>
      <c r="D1098" s="2">
        <v>53</v>
      </c>
      <c r="E1098">
        <v>20</v>
      </c>
      <c r="F1098" s="3">
        <v>0</v>
      </c>
      <c r="G1098" s="2">
        <f t="shared" si="17"/>
        <v>1060</v>
      </c>
      <c r="H1098" t="str">
        <f>_xlfn.XLOOKUP(OrderDetails[[#This Row],[productID]],Products[productID],Products[Category Name],,0)</f>
        <v>Produce</v>
      </c>
    </row>
    <row r="1099" spans="1:8" x14ac:dyDescent="0.25">
      <c r="A1099">
        <v>10665</v>
      </c>
      <c r="B1099">
        <v>59</v>
      </c>
      <c r="C1099" t="str" cm="1">
        <f t="array" ref="C1099">_xlfn.XLOOKUP(OrderDetails[[#This Row],[productID]],Products[[#All],[productID]],Products[[#All],[productName]],,0)</f>
        <v>Raclette Courdavault</v>
      </c>
      <c r="D1099" s="2">
        <v>55</v>
      </c>
      <c r="E1099">
        <v>1</v>
      </c>
      <c r="F1099" s="3">
        <v>0</v>
      </c>
      <c r="G1099" s="2">
        <f t="shared" si="17"/>
        <v>55</v>
      </c>
      <c r="H1099" t="str">
        <f>_xlfn.XLOOKUP(OrderDetails[[#This Row],[productID]],Products[productID],Products[Category Name],,0)</f>
        <v>Dairy Products</v>
      </c>
    </row>
    <row r="1100" spans="1:8" x14ac:dyDescent="0.25">
      <c r="A1100">
        <v>10665</v>
      </c>
      <c r="B1100">
        <v>76</v>
      </c>
      <c r="C1100" t="str" cm="1">
        <f t="array" ref="C1100">_xlfn.XLOOKUP(OrderDetails[[#This Row],[productID]],Products[[#All],[productID]],Products[[#All],[productName]],,0)</f>
        <v>Lakkaliköri</v>
      </c>
      <c r="D1100" s="2">
        <v>18</v>
      </c>
      <c r="E1100">
        <v>10</v>
      </c>
      <c r="F1100" s="3">
        <v>0</v>
      </c>
      <c r="G1100" s="2">
        <f t="shared" si="17"/>
        <v>180</v>
      </c>
      <c r="H1100" t="str">
        <f>_xlfn.XLOOKUP(OrderDetails[[#This Row],[productID]],Products[productID],Products[Category Name],,0)</f>
        <v>Beverages</v>
      </c>
    </row>
    <row r="1101" spans="1:8" x14ac:dyDescent="0.25">
      <c r="A1101">
        <v>10666</v>
      </c>
      <c r="B1101">
        <v>29</v>
      </c>
      <c r="C1101" t="str" cm="1">
        <f t="array" ref="C1101">_xlfn.XLOOKUP(OrderDetails[[#This Row],[productID]],Products[[#All],[productID]],Products[[#All],[productName]],,0)</f>
        <v>Thüringer Rostbratwurst</v>
      </c>
      <c r="D1101" s="2">
        <v>123.79</v>
      </c>
      <c r="E1101">
        <v>36</v>
      </c>
      <c r="F1101" s="3">
        <v>0</v>
      </c>
      <c r="G1101" s="2">
        <f t="shared" si="17"/>
        <v>4456.4400000000005</v>
      </c>
      <c r="H1101" t="str">
        <f>_xlfn.XLOOKUP(OrderDetails[[#This Row],[productID]],Products[productID],Products[Category Name],,0)</f>
        <v>Meat &amp; Poultry</v>
      </c>
    </row>
    <row r="1102" spans="1:8" x14ac:dyDescent="0.25">
      <c r="A1102">
        <v>10666</v>
      </c>
      <c r="B1102">
        <v>65</v>
      </c>
      <c r="C1102" t="str" cm="1">
        <f t="array" ref="C1102">_xlfn.XLOOKUP(OrderDetails[[#This Row],[productID]],Products[[#All],[productID]],Products[[#All],[productName]],,0)</f>
        <v>Louisiana Fiery Hot Pepper Sauce</v>
      </c>
      <c r="D1102" s="2">
        <v>21.05</v>
      </c>
      <c r="E1102">
        <v>10</v>
      </c>
      <c r="F1102" s="3">
        <v>0</v>
      </c>
      <c r="G1102" s="2">
        <f t="shared" si="17"/>
        <v>210.5</v>
      </c>
      <c r="H1102" t="str">
        <f>_xlfn.XLOOKUP(OrderDetails[[#This Row],[productID]],Products[productID],Products[Category Name],,0)</f>
        <v>Condiments</v>
      </c>
    </row>
    <row r="1103" spans="1:8" x14ac:dyDescent="0.25">
      <c r="A1103">
        <v>10667</v>
      </c>
      <c r="B1103">
        <v>69</v>
      </c>
      <c r="C1103" t="str" cm="1">
        <f t="array" ref="C1103">_xlfn.XLOOKUP(OrderDetails[[#This Row],[productID]],Products[[#All],[productID]],Products[[#All],[productName]],,0)</f>
        <v>Gudbrandsdalsost</v>
      </c>
      <c r="D1103" s="2">
        <v>36</v>
      </c>
      <c r="E1103">
        <v>45</v>
      </c>
      <c r="F1103" s="3">
        <v>0.2</v>
      </c>
      <c r="G1103" s="2">
        <f t="shared" si="17"/>
        <v>1296</v>
      </c>
      <c r="H1103" t="str">
        <f>_xlfn.XLOOKUP(OrderDetails[[#This Row],[productID]],Products[productID],Products[Category Name],,0)</f>
        <v>Dairy Products</v>
      </c>
    </row>
    <row r="1104" spans="1:8" x14ac:dyDescent="0.25">
      <c r="A1104">
        <v>10667</v>
      </c>
      <c r="B1104">
        <v>71</v>
      </c>
      <c r="C1104" t="str" cm="1">
        <f t="array" ref="C1104">_xlfn.XLOOKUP(OrderDetails[[#This Row],[productID]],Products[[#All],[productID]],Products[[#All],[productName]],,0)</f>
        <v>Flotemysost</v>
      </c>
      <c r="D1104" s="2">
        <v>21.5</v>
      </c>
      <c r="E1104">
        <v>14</v>
      </c>
      <c r="F1104" s="3">
        <v>0.2</v>
      </c>
      <c r="G1104" s="2">
        <f t="shared" si="17"/>
        <v>240.8</v>
      </c>
      <c r="H1104" t="str">
        <f>_xlfn.XLOOKUP(OrderDetails[[#This Row],[productID]],Products[productID],Products[Category Name],,0)</f>
        <v>Dairy Products</v>
      </c>
    </row>
    <row r="1105" spans="1:8" x14ac:dyDescent="0.25">
      <c r="A1105">
        <v>10668</v>
      </c>
      <c r="B1105">
        <v>31</v>
      </c>
      <c r="C1105" t="str" cm="1">
        <f t="array" ref="C1105">_xlfn.XLOOKUP(OrderDetails[[#This Row],[productID]],Products[[#All],[productID]],Products[[#All],[productName]],,0)</f>
        <v>Gorgonzola Telino</v>
      </c>
      <c r="D1105" s="2">
        <v>12.5</v>
      </c>
      <c r="E1105">
        <v>8</v>
      </c>
      <c r="F1105" s="3">
        <v>0.1</v>
      </c>
      <c r="G1105" s="2">
        <f t="shared" si="17"/>
        <v>90</v>
      </c>
      <c r="H1105" t="str">
        <f>_xlfn.XLOOKUP(OrderDetails[[#This Row],[productID]],Products[productID],Products[Category Name],,0)</f>
        <v>Dairy Products</v>
      </c>
    </row>
    <row r="1106" spans="1:8" x14ac:dyDescent="0.25">
      <c r="A1106">
        <v>10668</v>
      </c>
      <c r="B1106">
        <v>55</v>
      </c>
      <c r="C1106" t="str" cm="1">
        <f t="array" ref="C1106">_xlfn.XLOOKUP(OrderDetails[[#This Row],[productID]],Products[[#All],[productID]],Products[[#All],[productName]],,0)</f>
        <v>Pâté chinois</v>
      </c>
      <c r="D1106" s="2">
        <v>24</v>
      </c>
      <c r="E1106">
        <v>4</v>
      </c>
      <c r="F1106" s="3">
        <v>0.1</v>
      </c>
      <c r="G1106" s="2">
        <f t="shared" si="17"/>
        <v>86.4</v>
      </c>
      <c r="H1106" t="str">
        <f>_xlfn.XLOOKUP(OrderDetails[[#This Row],[productID]],Products[productID],Products[Category Name],,0)</f>
        <v>Meat &amp; Poultry</v>
      </c>
    </row>
    <row r="1107" spans="1:8" x14ac:dyDescent="0.25">
      <c r="A1107">
        <v>10668</v>
      </c>
      <c r="B1107">
        <v>64</v>
      </c>
      <c r="C1107" t="str" cm="1">
        <f t="array" ref="C1107">_xlfn.XLOOKUP(OrderDetails[[#This Row],[productID]],Products[[#All],[productID]],Products[[#All],[productName]],,0)</f>
        <v>Wimmers gute Semmelknödel</v>
      </c>
      <c r="D1107" s="2">
        <v>33.25</v>
      </c>
      <c r="E1107">
        <v>15</v>
      </c>
      <c r="F1107" s="3">
        <v>0.1</v>
      </c>
      <c r="G1107" s="2">
        <f t="shared" si="17"/>
        <v>448.875</v>
      </c>
      <c r="H1107" t="str">
        <f>_xlfn.XLOOKUP(OrderDetails[[#This Row],[productID]],Products[productID],Products[Category Name],,0)</f>
        <v>Grains &amp; Cereals</v>
      </c>
    </row>
    <row r="1108" spans="1:8" x14ac:dyDescent="0.25">
      <c r="A1108">
        <v>10669</v>
      </c>
      <c r="B1108">
        <v>36</v>
      </c>
      <c r="C1108" t="str" cm="1">
        <f t="array" ref="C1108">_xlfn.XLOOKUP(OrderDetails[[#This Row],[productID]],Products[[#All],[productID]],Products[[#All],[productName]],,0)</f>
        <v>Inlagd Sill</v>
      </c>
      <c r="D1108" s="2">
        <v>19</v>
      </c>
      <c r="E1108">
        <v>30</v>
      </c>
      <c r="F1108" s="3">
        <v>0</v>
      </c>
      <c r="G1108" s="2">
        <f t="shared" si="17"/>
        <v>570</v>
      </c>
      <c r="H1108" t="str">
        <f>_xlfn.XLOOKUP(OrderDetails[[#This Row],[productID]],Products[productID],Products[Category Name],,0)</f>
        <v>Seafood</v>
      </c>
    </row>
    <row r="1109" spans="1:8" x14ac:dyDescent="0.25">
      <c r="A1109">
        <v>10670</v>
      </c>
      <c r="B1109">
        <v>23</v>
      </c>
      <c r="C1109" t="str" cm="1">
        <f t="array" ref="C1109">_xlfn.XLOOKUP(OrderDetails[[#This Row],[productID]],Products[[#All],[productID]],Products[[#All],[productName]],,0)</f>
        <v>Tunnbröd</v>
      </c>
      <c r="D1109" s="2">
        <v>9</v>
      </c>
      <c r="E1109">
        <v>32</v>
      </c>
      <c r="F1109" s="3">
        <v>0</v>
      </c>
      <c r="G1109" s="2">
        <f t="shared" si="17"/>
        <v>288</v>
      </c>
      <c r="H1109" t="str">
        <f>_xlfn.XLOOKUP(OrderDetails[[#This Row],[productID]],Products[productID],Products[Category Name],,0)</f>
        <v>Grains &amp; Cereals</v>
      </c>
    </row>
    <row r="1110" spans="1:8" x14ac:dyDescent="0.25">
      <c r="A1110">
        <v>10670</v>
      </c>
      <c r="B1110">
        <v>46</v>
      </c>
      <c r="C1110" t="str" cm="1">
        <f t="array" ref="C1110">_xlfn.XLOOKUP(OrderDetails[[#This Row],[productID]],Products[[#All],[productID]],Products[[#All],[productName]],,0)</f>
        <v>Spegesild</v>
      </c>
      <c r="D1110" s="2">
        <v>12</v>
      </c>
      <c r="E1110">
        <v>60</v>
      </c>
      <c r="F1110" s="3">
        <v>0</v>
      </c>
      <c r="G1110" s="2">
        <f t="shared" si="17"/>
        <v>720</v>
      </c>
      <c r="H1110" t="str">
        <f>_xlfn.XLOOKUP(OrderDetails[[#This Row],[productID]],Products[productID],Products[Category Name],,0)</f>
        <v>Seafood</v>
      </c>
    </row>
    <row r="1111" spans="1:8" x14ac:dyDescent="0.25">
      <c r="A1111">
        <v>10670</v>
      </c>
      <c r="B1111">
        <v>67</v>
      </c>
      <c r="C1111" t="str" cm="1">
        <f t="array" ref="C1111">_xlfn.XLOOKUP(OrderDetails[[#This Row],[productID]],Products[[#All],[productID]],Products[[#All],[productName]],,0)</f>
        <v>Laughing Lumberjack Lager</v>
      </c>
      <c r="D1111" s="2">
        <v>14</v>
      </c>
      <c r="E1111">
        <v>25</v>
      </c>
      <c r="F1111" s="3">
        <v>0</v>
      </c>
      <c r="G1111" s="2">
        <f t="shared" si="17"/>
        <v>350</v>
      </c>
      <c r="H1111" t="str">
        <f>_xlfn.XLOOKUP(OrderDetails[[#This Row],[productID]],Products[productID],Products[Category Name],,0)</f>
        <v>Beverages</v>
      </c>
    </row>
    <row r="1112" spans="1:8" x14ac:dyDescent="0.25">
      <c r="A1112">
        <v>10670</v>
      </c>
      <c r="B1112">
        <v>73</v>
      </c>
      <c r="C1112" t="str" cm="1">
        <f t="array" ref="C1112">_xlfn.XLOOKUP(OrderDetails[[#This Row],[productID]],Products[[#All],[productID]],Products[[#All],[productName]],,0)</f>
        <v>Röd Kaviar</v>
      </c>
      <c r="D1112" s="2">
        <v>15</v>
      </c>
      <c r="E1112">
        <v>50</v>
      </c>
      <c r="F1112" s="3">
        <v>0</v>
      </c>
      <c r="G1112" s="2">
        <f t="shared" si="17"/>
        <v>750</v>
      </c>
      <c r="H1112" t="str">
        <f>_xlfn.XLOOKUP(OrderDetails[[#This Row],[productID]],Products[productID],Products[Category Name],,0)</f>
        <v>Seafood</v>
      </c>
    </row>
    <row r="1113" spans="1:8" x14ac:dyDescent="0.25">
      <c r="A1113">
        <v>10670</v>
      </c>
      <c r="B1113">
        <v>75</v>
      </c>
      <c r="C1113" t="str" cm="1">
        <f t="array" ref="C1113">_xlfn.XLOOKUP(OrderDetails[[#This Row],[productID]],Products[[#All],[productID]],Products[[#All],[productName]],,0)</f>
        <v>Rhönbräu Klosterbier</v>
      </c>
      <c r="D1113" s="2">
        <v>7.75</v>
      </c>
      <c r="E1113">
        <v>25</v>
      </c>
      <c r="F1113" s="3">
        <v>0</v>
      </c>
      <c r="G1113" s="2">
        <f t="shared" si="17"/>
        <v>193.75</v>
      </c>
      <c r="H1113" t="str">
        <f>_xlfn.XLOOKUP(OrderDetails[[#This Row],[productID]],Products[productID],Products[Category Name],,0)</f>
        <v>Beverages</v>
      </c>
    </row>
    <row r="1114" spans="1:8" x14ac:dyDescent="0.25">
      <c r="A1114">
        <v>10671</v>
      </c>
      <c r="B1114">
        <v>16</v>
      </c>
      <c r="C1114" t="str" cm="1">
        <f t="array" ref="C1114">_xlfn.XLOOKUP(OrderDetails[[#This Row],[productID]],Products[[#All],[productID]],Products[[#All],[productName]],,0)</f>
        <v>Pavlova</v>
      </c>
      <c r="D1114" s="2">
        <v>17.45</v>
      </c>
      <c r="E1114">
        <v>10</v>
      </c>
      <c r="F1114" s="3">
        <v>0</v>
      </c>
      <c r="G1114" s="2">
        <f t="shared" si="17"/>
        <v>174.5</v>
      </c>
      <c r="H1114" t="str">
        <f>_xlfn.XLOOKUP(OrderDetails[[#This Row],[productID]],Products[productID],Products[Category Name],,0)</f>
        <v>Confections</v>
      </c>
    </row>
    <row r="1115" spans="1:8" x14ac:dyDescent="0.25">
      <c r="A1115">
        <v>10671</v>
      </c>
      <c r="B1115">
        <v>62</v>
      </c>
      <c r="C1115" t="str" cm="1">
        <f t="array" ref="C1115">_xlfn.XLOOKUP(OrderDetails[[#This Row],[productID]],Products[[#All],[productID]],Products[[#All],[productName]],,0)</f>
        <v>Tarte au sucre</v>
      </c>
      <c r="D1115" s="2">
        <v>49.3</v>
      </c>
      <c r="E1115">
        <v>10</v>
      </c>
      <c r="F1115" s="3">
        <v>0</v>
      </c>
      <c r="G1115" s="2">
        <f t="shared" si="17"/>
        <v>493</v>
      </c>
      <c r="H1115" t="str">
        <f>_xlfn.XLOOKUP(OrderDetails[[#This Row],[productID]],Products[productID],Products[Category Name],,0)</f>
        <v>Confections</v>
      </c>
    </row>
    <row r="1116" spans="1:8" x14ac:dyDescent="0.25">
      <c r="A1116">
        <v>10671</v>
      </c>
      <c r="B1116">
        <v>65</v>
      </c>
      <c r="C1116" t="str" cm="1">
        <f t="array" ref="C1116">_xlfn.XLOOKUP(OrderDetails[[#This Row],[productID]],Products[[#All],[productID]],Products[[#All],[productName]],,0)</f>
        <v>Louisiana Fiery Hot Pepper Sauce</v>
      </c>
      <c r="D1116" s="2">
        <v>21.05</v>
      </c>
      <c r="E1116">
        <v>12</v>
      </c>
      <c r="F1116" s="3">
        <v>0</v>
      </c>
      <c r="G1116" s="2">
        <f t="shared" si="17"/>
        <v>252.60000000000002</v>
      </c>
      <c r="H1116" t="str">
        <f>_xlfn.XLOOKUP(OrderDetails[[#This Row],[productID]],Products[productID],Products[Category Name],,0)</f>
        <v>Condiments</v>
      </c>
    </row>
    <row r="1117" spans="1:8" x14ac:dyDescent="0.25">
      <c r="A1117">
        <v>10672</v>
      </c>
      <c r="B1117">
        <v>38</v>
      </c>
      <c r="C1117" t="str" cm="1">
        <f t="array" ref="C1117">_xlfn.XLOOKUP(OrderDetails[[#This Row],[productID]],Products[[#All],[productID]],Products[[#All],[productName]],,0)</f>
        <v>Côte de Blaye</v>
      </c>
      <c r="D1117" s="2">
        <v>263.5</v>
      </c>
      <c r="E1117">
        <v>15</v>
      </c>
      <c r="F1117" s="3">
        <v>0.1</v>
      </c>
      <c r="G1117" s="2">
        <f t="shared" si="17"/>
        <v>3557.25</v>
      </c>
      <c r="H1117" t="str">
        <f>_xlfn.XLOOKUP(OrderDetails[[#This Row],[productID]],Products[productID],Products[Category Name],,0)</f>
        <v>Beverages</v>
      </c>
    </row>
    <row r="1118" spans="1:8" x14ac:dyDescent="0.25">
      <c r="A1118">
        <v>10672</v>
      </c>
      <c r="B1118">
        <v>71</v>
      </c>
      <c r="C1118" t="str" cm="1">
        <f t="array" ref="C1118">_xlfn.XLOOKUP(OrderDetails[[#This Row],[productID]],Products[[#All],[productID]],Products[[#All],[productName]],,0)</f>
        <v>Flotemysost</v>
      </c>
      <c r="D1118" s="2">
        <v>21.5</v>
      </c>
      <c r="E1118">
        <v>12</v>
      </c>
      <c r="F1118" s="3">
        <v>0</v>
      </c>
      <c r="G1118" s="2">
        <f t="shared" si="17"/>
        <v>258</v>
      </c>
      <c r="H1118" t="str">
        <f>_xlfn.XLOOKUP(OrderDetails[[#This Row],[productID]],Products[productID],Products[Category Name],,0)</f>
        <v>Dairy Products</v>
      </c>
    </row>
    <row r="1119" spans="1:8" x14ac:dyDescent="0.25">
      <c r="A1119">
        <v>10673</v>
      </c>
      <c r="B1119">
        <v>16</v>
      </c>
      <c r="C1119" t="str" cm="1">
        <f t="array" ref="C1119">_xlfn.XLOOKUP(OrderDetails[[#This Row],[productID]],Products[[#All],[productID]],Products[[#All],[productName]],,0)</f>
        <v>Pavlova</v>
      </c>
      <c r="D1119" s="2">
        <v>17.45</v>
      </c>
      <c r="E1119">
        <v>3</v>
      </c>
      <c r="F1119" s="3">
        <v>0</v>
      </c>
      <c r="G1119" s="2">
        <f t="shared" si="17"/>
        <v>52.349999999999994</v>
      </c>
      <c r="H1119" t="str">
        <f>_xlfn.XLOOKUP(OrderDetails[[#This Row],[productID]],Products[productID],Products[Category Name],,0)</f>
        <v>Confections</v>
      </c>
    </row>
    <row r="1120" spans="1:8" x14ac:dyDescent="0.25">
      <c r="A1120">
        <v>10673</v>
      </c>
      <c r="B1120">
        <v>42</v>
      </c>
      <c r="C1120" t="str" cm="1">
        <f t="array" ref="C1120">_xlfn.XLOOKUP(OrderDetails[[#This Row],[productID]],Products[[#All],[productID]],Products[[#All],[productName]],,0)</f>
        <v>Singaporean Hokkien Fried Mee</v>
      </c>
      <c r="D1120" s="2">
        <v>14</v>
      </c>
      <c r="E1120">
        <v>6</v>
      </c>
      <c r="F1120" s="3">
        <v>0</v>
      </c>
      <c r="G1120" s="2">
        <f t="shared" si="17"/>
        <v>84</v>
      </c>
      <c r="H1120" t="str">
        <f>_xlfn.XLOOKUP(OrderDetails[[#This Row],[productID]],Products[productID],Products[Category Name],,0)</f>
        <v>Grains &amp; Cereals</v>
      </c>
    </row>
    <row r="1121" spans="1:8" x14ac:dyDescent="0.25">
      <c r="A1121">
        <v>10673</v>
      </c>
      <c r="B1121">
        <v>43</v>
      </c>
      <c r="C1121" t="str" cm="1">
        <f t="array" ref="C1121">_xlfn.XLOOKUP(OrderDetails[[#This Row],[productID]],Products[[#All],[productID]],Products[[#All],[productName]],,0)</f>
        <v>Ipoh Coffee</v>
      </c>
      <c r="D1121" s="2">
        <v>46</v>
      </c>
      <c r="E1121">
        <v>6</v>
      </c>
      <c r="F1121" s="3">
        <v>0</v>
      </c>
      <c r="G1121" s="2">
        <f t="shared" si="17"/>
        <v>276</v>
      </c>
      <c r="H1121" t="str">
        <f>_xlfn.XLOOKUP(OrderDetails[[#This Row],[productID]],Products[productID],Products[Category Name],,0)</f>
        <v>Beverages</v>
      </c>
    </row>
    <row r="1122" spans="1:8" x14ac:dyDescent="0.25">
      <c r="A1122">
        <v>10674</v>
      </c>
      <c r="B1122">
        <v>23</v>
      </c>
      <c r="C1122" t="str" cm="1">
        <f t="array" ref="C1122">_xlfn.XLOOKUP(OrderDetails[[#This Row],[productID]],Products[[#All],[productID]],Products[[#All],[productName]],,0)</f>
        <v>Tunnbröd</v>
      </c>
      <c r="D1122" s="2">
        <v>9</v>
      </c>
      <c r="E1122">
        <v>5</v>
      </c>
      <c r="F1122" s="3">
        <v>0</v>
      </c>
      <c r="G1122" s="2">
        <f t="shared" si="17"/>
        <v>45</v>
      </c>
      <c r="H1122" t="str">
        <f>_xlfn.XLOOKUP(OrderDetails[[#This Row],[productID]],Products[productID],Products[Category Name],,0)</f>
        <v>Grains &amp; Cereals</v>
      </c>
    </row>
    <row r="1123" spans="1:8" x14ac:dyDescent="0.25">
      <c r="A1123">
        <v>10675</v>
      </c>
      <c r="B1123">
        <v>14</v>
      </c>
      <c r="C1123" t="str" cm="1">
        <f t="array" ref="C1123">_xlfn.XLOOKUP(OrderDetails[[#This Row],[productID]],Products[[#All],[productID]],Products[[#All],[productName]],,0)</f>
        <v>Tofu</v>
      </c>
      <c r="D1123" s="2">
        <v>23.25</v>
      </c>
      <c r="E1123">
        <v>30</v>
      </c>
      <c r="F1123" s="3">
        <v>0</v>
      </c>
      <c r="G1123" s="2">
        <f t="shared" si="17"/>
        <v>697.5</v>
      </c>
      <c r="H1123" t="str">
        <f>_xlfn.XLOOKUP(OrderDetails[[#This Row],[productID]],Products[productID],Products[Category Name],,0)</f>
        <v>Produce</v>
      </c>
    </row>
    <row r="1124" spans="1:8" x14ac:dyDescent="0.25">
      <c r="A1124">
        <v>10675</v>
      </c>
      <c r="B1124">
        <v>53</v>
      </c>
      <c r="C1124" t="str" cm="1">
        <f t="array" ref="C1124">_xlfn.XLOOKUP(OrderDetails[[#This Row],[productID]],Products[[#All],[productID]],Products[[#All],[productName]],,0)</f>
        <v>Perth Pasties</v>
      </c>
      <c r="D1124" s="2">
        <v>32.799999999999997</v>
      </c>
      <c r="E1124">
        <v>10</v>
      </c>
      <c r="F1124" s="3">
        <v>0</v>
      </c>
      <c r="G1124" s="2">
        <f t="shared" si="17"/>
        <v>328</v>
      </c>
      <c r="H1124" t="str">
        <f>_xlfn.XLOOKUP(OrderDetails[[#This Row],[productID]],Products[productID],Products[Category Name],,0)</f>
        <v>Meat &amp; Poultry</v>
      </c>
    </row>
    <row r="1125" spans="1:8" x14ac:dyDescent="0.25">
      <c r="A1125">
        <v>10675</v>
      </c>
      <c r="B1125">
        <v>58</v>
      </c>
      <c r="C1125" t="str" cm="1">
        <f t="array" ref="C1125">_xlfn.XLOOKUP(OrderDetails[[#This Row],[productID]],Products[[#All],[productID]],Products[[#All],[productName]],,0)</f>
        <v>Escargots de Bourgogne</v>
      </c>
      <c r="D1125" s="2">
        <v>13.25</v>
      </c>
      <c r="E1125">
        <v>30</v>
      </c>
      <c r="F1125" s="3">
        <v>0</v>
      </c>
      <c r="G1125" s="2">
        <f t="shared" si="17"/>
        <v>397.5</v>
      </c>
      <c r="H1125" t="str">
        <f>_xlfn.XLOOKUP(OrderDetails[[#This Row],[productID]],Products[productID],Products[Category Name],,0)</f>
        <v>Seafood</v>
      </c>
    </row>
    <row r="1126" spans="1:8" x14ac:dyDescent="0.25">
      <c r="A1126">
        <v>10676</v>
      </c>
      <c r="B1126">
        <v>10</v>
      </c>
      <c r="C1126" t="str" cm="1">
        <f t="array" ref="C1126">_xlfn.XLOOKUP(OrderDetails[[#This Row],[productID]],Products[[#All],[productID]],Products[[#All],[productName]],,0)</f>
        <v>Ikura</v>
      </c>
      <c r="D1126" s="2">
        <v>31</v>
      </c>
      <c r="E1126">
        <v>2</v>
      </c>
      <c r="F1126" s="3">
        <v>0</v>
      </c>
      <c r="G1126" s="2">
        <f t="shared" si="17"/>
        <v>62</v>
      </c>
      <c r="H1126" t="str">
        <f>_xlfn.XLOOKUP(OrderDetails[[#This Row],[productID]],Products[productID],Products[Category Name],,0)</f>
        <v>Seafood</v>
      </c>
    </row>
    <row r="1127" spans="1:8" x14ac:dyDescent="0.25">
      <c r="A1127">
        <v>10676</v>
      </c>
      <c r="B1127">
        <v>19</v>
      </c>
      <c r="C1127" t="str" cm="1">
        <f t="array" ref="C1127">_xlfn.XLOOKUP(OrderDetails[[#This Row],[productID]],Products[[#All],[productID]],Products[[#All],[productName]],,0)</f>
        <v>Teatime Chocolate Biscuits</v>
      </c>
      <c r="D1127" s="2">
        <v>9.1999999999999993</v>
      </c>
      <c r="E1127">
        <v>7</v>
      </c>
      <c r="F1127" s="3">
        <v>0</v>
      </c>
      <c r="G1127" s="2">
        <f t="shared" si="17"/>
        <v>64.399999999999991</v>
      </c>
      <c r="H1127" t="str">
        <f>_xlfn.XLOOKUP(OrderDetails[[#This Row],[productID]],Products[productID],Products[Category Name],,0)</f>
        <v>Confections</v>
      </c>
    </row>
    <row r="1128" spans="1:8" x14ac:dyDescent="0.25">
      <c r="A1128">
        <v>10676</v>
      </c>
      <c r="B1128">
        <v>44</v>
      </c>
      <c r="C1128" t="str" cm="1">
        <f t="array" ref="C1128">_xlfn.XLOOKUP(OrderDetails[[#This Row],[productID]],Products[[#All],[productID]],Products[[#All],[productName]],,0)</f>
        <v>Gula Malacca</v>
      </c>
      <c r="D1128" s="2">
        <v>19.45</v>
      </c>
      <c r="E1128">
        <v>21</v>
      </c>
      <c r="F1128" s="3">
        <v>0</v>
      </c>
      <c r="G1128" s="2">
        <f t="shared" si="17"/>
        <v>408.45</v>
      </c>
      <c r="H1128" t="str">
        <f>_xlfn.XLOOKUP(OrderDetails[[#This Row],[productID]],Products[productID],Products[Category Name],,0)</f>
        <v>Condiments</v>
      </c>
    </row>
    <row r="1129" spans="1:8" x14ac:dyDescent="0.25">
      <c r="A1129">
        <v>10677</v>
      </c>
      <c r="B1129">
        <v>26</v>
      </c>
      <c r="C1129" t="str" cm="1">
        <f t="array" ref="C1129">_xlfn.XLOOKUP(OrderDetails[[#This Row],[productID]],Products[[#All],[productID]],Products[[#All],[productName]],,0)</f>
        <v>Gumbär Gummibärchen</v>
      </c>
      <c r="D1129" s="2">
        <v>31.23</v>
      </c>
      <c r="E1129">
        <v>30</v>
      </c>
      <c r="F1129" s="3">
        <v>0.15</v>
      </c>
      <c r="G1129" s="2">
        <f t="shared" si="17"/>
        <v>796.36500000000001</v>
      </c>
      <c r="H1129" t="str">
        <f>_xlfn.XLOOKUP(OrderDetails[[#This Row],[productID]],Products[productID],Products[Category Name],,0)</f>
        <v>Confections</v>
      </c>
    </row>
    <row r="1130" spans="1:8" x14ac:dyDescent="0.25">
      <c r="A1130">
        <v>10677</v>
      </c>
      <c r="B1130">
        <v>33</v>
      </c>
      <c r="C1130" t="str" cm="1">
        <f t="array" ref="C1130">_xlfn.XLOOKUP(OrderDetails[[#This Row],[productID]],Products[[#All],[productID]],Products[[#All],[productName]],,0)</f>
        <v>Geitost</v>
      </c>
      <c r="D1130" s="2">
        <v>2.5</v>
      </c>
      <c r="E1130">
        <v>8</v>
      </c>
      <c r="F1130" s="3">
        <v>0.15</v>
      </c>
      <c r="G1130" s="2">
        <f t="shared" si="17"/>
        <v>17</v>
      </c>
      <c r="H1130" t="str">
        <f>_xlfn.XLOOKUP(OrderDetails[[#This Row],[productID]],Products[productID],Products[Category Name],,0)</f>
        <v>Dairy Products</v>
      </c>
    </row>
    <row r="1131" spans="1:8" x14ac:dyDescent="0.25">
      <c r="A1131">
        <v>10678</v>
      </c>
      <c r="B1131">
        <v>12</v>
      </c>
      <c r="C1131" t="str" cm="1">
        <f t="array" ref="C1131">_xlfn.XLOOKUP(OrderDetails[[#This Row],[productID]],Products[[#All],[productID]],Products[[#All],[productName]],,0)</f>
        <v>Queso Manchego La Pastora</v>
      </c>
      <c r="D1131" s="2">
        <v>38</v>
      </c>
      <c r="E1131">
        <v>100</v>
      </c>
      <c r="F1131" s="3">
        <v>0</v>
      </c>
      <c r="G1131" s="2">
        <f t="shared" si="17"/>
        <v>3800</v>
      </c>
      <c r="H1131" t="str">
        <f>_xlfn.XLOOKUP(OrderDetails[[#This Row],[productID]],Products[productID],Products[Category Name],,0)</f>
        <v>Dairy Products</v>
      </c>
    </row>
    <row r="1132" spans="1:8" x14ac:dyDescent="0.25">
      <c r="A1132">
        <v>10678</v>
      </c>
      <c r="B1132">
        <v>33</v>
      </c>
      <c r="C1132" t="str" cm="1">
        <f t="array" ref="C1132">_xlfn.XLOOKUP(OrderDetails[[#This Row],[productID]],Products[[#All],[productID]],Products[[#All],[productName]],,0)</f>
        <v>Geitost</v>
      </c>
      <c r="D1132" s="2">
        <v>2.5</v>
      </c>
      <c r="E1132">
        <v>30</v>
      </c>
      <c r="F1132" s="3">
        <v>0</v>
      </c>
      <c r="G1132" s="2">
        <f t="shared" si="17"/>
        <v>75</v>
      </c>
      <c r="H1132" t="str">
        <f>_xlfn.XLOOKUP(OrderDetails[[#This Row],[productID]],Products[productID],Products[Category Name],,0)</f>
        <v>Dairy Products</v>
      </c>
    </row>
    <row r="1133" spans="1:8" x14ac:dyDescent="0.25">
      <c r="A1133">
        <v>10678</v>
      </c>
      <c r="B1133">
        <v>41</v>
      </c>
      <c r="C1133" t="str" cm="1">
        <f t="array" ref="C1133">_xlfn.XLOOKUP(OrderDetails[[#This Row],[productID]],Products[[#All],[productID]],Products[[#All],[productName]],,0)</f>
        <v>Jack's New England Clam Chowder</v>
      </c>
      <c r="D1133" s="2">
        <v>9.65</v>
      </c>
      <c r="E1133">
        <v>120</v>
      </c>
      <c r="F1133" s="3">
        <v>0</v>
      </c>
      <c r="G1133" s="2">
        <f t="shared" si="17"/>
        <v>1158</v>
      </c>
      <c r="H1133" t="str">
        <f>_xlfn.XLOOKUP(OrderDetails[[#This Row],[productID]],Products[productID],Products[Category Name],,0)</f>
        <v>Seafood</v>
      </c>
    </row>
    <row r="1134" spans="1:8" x14ac:dyDescent="0.25">
      <c r="A1134">
        <v>10678</v>
      </c>
      <c r="B1134">
        <v>54</v>
      </c>
      <c r="C1134" t="str" cm="1">
        <f t="array" ref="C1134">_xlfn.XLOOKUP(OrderDetails[[#This Row],[productID]],Products[[#All],[productID]],Products[[#All],[productName]],,0)</f>
        <v>Tourtière</v>
      </c>
      <c r="D1134" s="2">
        <v>7.45</v>
      </c>
      <c r="E1134">
        <v>30</v>
      </c>
      <c r="F1134" s="3">
        <v>0</v>
      </c>
      <c r="G1134" s="2">
        <f t="shared" si="17"/>
        <v>223.5</v>
      </c>
      <c r="H1134" t="str">
        <f>_xlfn.XLOOKUP(OrderDetails[[#This Row],[productID]],Products[productID],Products[Category Name],,0)</f>
        <v>Meat &amp; Poultry</v>
      </c>
    </row>
    <row r="1135" spans="1:8" x14ac:dyDescent="0.25">
      <c r="A1135">
        <v>10679</v>
      </c>
      <c r="B1135">
        <v>59</v>
      </c>
      <c r="C1135" t="str" cm="1">
        <f t="array" ref="C1135">_xlfn.XLOOKUP(OrderDetails[[#This Row],[productID]],Products[[#All],[productID]],Products[[#All],[productName]],,0)</f>
        <v>Raclette Courdavault</v>
      </c>
      <c r="D1135" s="2">
        <v>55</v>
      </c>
      <c r="E1135">
        <v>12</v>
      </c>
      <c r="F1135" s="3">
        <v>0</v>
      </c>
      <c r="G1135" s="2">
        <f t="shared" si="17"/>
        <v>660</v>
      </c>
      <c r="H1135" t="str">
        <f>_xlfn.XLOOKUP(OrderDetails[[#This Row],[productID]],Products[productID],Products[Category Name],,0)</f>
        <v>Dairy Products</v>
      </c>
    </row>
    <row r="1136" spans="1:8" x14ac:dyDescent="0.25">
      <c r="A1136">
        <v>10680</v>
      </c>
      <c r="B1136">
        <v>16</v>
      </c>
      <c r="C1136" t="str" cm="1">
        <f t="array" ref="C1136">_xlfn.XLOOKUP(OrderDetails[[#This Row],[productID]],Products[[#All],[productID]],Products[[#All],[productName]],,0)</f>
        <v>Pavlova</v>
      </c>
      <c r="D1136" s="2">
        <v>17.45</v>
      </c>
      <c r="E1136">
        <v>50</v>
      </c>
      <c r="F1136" s="3">
        <v>0.25</v>
      </c>
      <c r="G1136" s="2">
        <f t="shared" si="17"/>
        <v>654.375</v>
      </c>
      <c r="H1136" t="str">
        <f>_xlfn.XLOOKUP(OrderDetails[[#This Row],[productID]],Products[productID],Products[Category Name],,0)</f>
        <v>Confections</v>
      </c>
    </row>
    <row r="1137" spans="1:8" x14ac:dyDescent="0.25">
      <c r="A1137">
        <v>10680</v>
      </c>
      <c r="B1137">
        <v>31</v>
      </c>
      <c r="C1137" t="str" cm="1">
        <f t="array" ref="C1137">_xlfn.XLOOKUP(OrderDetails[[#This Row],[productID]],Products[[#All],[productID]],Products[[#All],[productName]],,0)</f>
        <v>Gorgonzola Telino</v>
      </c>
      <c r="D1137" s="2">
        <v>12.5</v>
      </c>
      <c r="E1137">
        <v>20</v>
      </c>
      <c r="F1137" s="3">
        <v>0.25</v>
      </c>
      <c r="G1137" s="2">
        <f t="shared" si="17"/>
        <v>187.5</v>
      </c>
      <c r="H1137" t="str">
        <f>_xlfn.XLOOKUP(OrderDetails[[#This Row],[productID]],Products[productID],Products[Category Name],,0)</f>
        <v>Dairy Products</v>
      </c>
    </row>
    <row r="1138" spans="1:8" x14ac:dyDescent="0.25">
      <c r="A1138">
        <v>10680</v>
      </c>
      <c r="B1138">
        <v>42</v>
      </c>
      <c r="C1138" t="str" cm="1">
        <f t="array" ref="C1138">_xlfn.XLOOKUP(OrderDetails[[#This Row],[productID]],Products[[#All],[productID]],Products[[#All],[productName]],,0)</f>
        <v>Singaporean Hokkien Fried Mee</v>
      </c>
      <c r="D1138" s="2">
        <v>14</v>
      </c>
      <c r="E1138">
        <v>40</v>
      </c>
      <c r="F1138" s="3">
        <v>0.25</v>
      </c>
      <c r="G1138" s="2">
        <f t="shared" si="17"/>
        <v>420</v>
      </c>
      <c r="H1138" t="str">
        <f>_xlfn.XLOOKUP(OrderDetails[[#This Row],[productID]],Products[productID],Products[Category Name],,0)</f>
        <v>Grains &amp; Cereals</v>
      </c>
    </row>
    <row r="1139" spans="1:8" x14ac:dyDescent="0.25">
      <c r="A1139">
        <v>10681</v>
      </c>
      <c r="B1139">
        <v>19</v>
      </c>
      <c r="C1139" t="str" cm="1">
        <f t="array" ref="C1139">_xlfn.XLOOKUP(OrderDetails[[#This Row],[productID]],Products[[#All],[productID]],Products[[#All],[productName]],,0)</f>
        <v>Teatime Chocolate Biscuits</v>
      </c>
      <c r="D1139" s="2">
        <v>9.1999999999999993</v>
      </c>
      <c r="E1139">
        <v>30</v>
      </c>
      <c r="F1139" s="3">
        <v>0.1</v>
      </c>
      <c r="G1139" s="2">
        <f t="shared" si="17"/>
        <v>248.4</v>
      </c>
      <c r="H1139" t="str">
        <f>_xlfn.XLOOKUP(OrderDetails[[#This Row],[productID]],Products[productID],Products[Category Name],,0)</f>
        <v>Confections</v>
      </c>
    </row>
    <row r="1140" spans="1:8" x14ac:dyDescent="0.25">
      <c r="A1140">
        <v>10681</v>
      </c>
      <c r="B1140">
        <v>21</v>
      </c>
      <c r="C1140" t="str" cm="1">
        <f t="array" ref="C1140">_xlfn.XLOOKUP(OrderDetails[[#This Row],[productID]],Products[[#All],[productID]],Products[[#All],[productName]],,0)</f>
        <v>Sir Rodney's Scones</v>
      </c>
      <c r="D1140" s="2">
        <v>10</v>
      </c>
      <c r="E1140">
        <v>12</v>
      </c>
      <c r="F1140" s="3">
        <v>0.1</v>
      </c>
      <c r="G1140" s="2">
        <f t="shared" si="17"/>
        <v>108</v>
      </c>
      <c r="H1140" t="str">
        <f>_xlfn.XLOOKUP(OrderDetails[[#This Row],[productID]],Products[productID],Products[Category Name],,0)</f>
        <v>Confections</v>
      </c>
    </row>
    <row r="1141" spans="1:8" x14ac:dyDescent="0.25">
      <c r="A1141">
        <v>10681</v>
      </c>
      <c r="B1141">
        <v>64</v>
      </c>
      <c r="C1141" t="str" cm="1">
        <f t="array" ref="C1141">_xlfn.XLOOKUP(OrderDetails[[#This Row],[productID]],Products[[#All],[productID]],Products[[#All],[productName]],,0)</f>
        <v>Wimmers gute Semmelknödel</v>
      </c>
      <c r="D1141" s="2">
        <v>33.25</v>
      </c>
      <c r="E1141">
        <v>28</v>
      </c>
      <c r="F1141" s="3">
        <v>0</v>
      </c>
      <c r="G1141" s="2">
        <f t="shared" si="17"/>
        <v>931</v>
      </c>
      <c r="H1141" t="str">
        <f>_xlfn.XLOOKUP(OrderDetails[[#This Row],[productID]],Products[productID],Products[Category Name],,0)</f>
        <v>Grains &amp; Cereals</v>
      </c>
    </row>
    <row r="1142" spans="1:8" x14ac:dyDescent="0.25">
      <c r="A1142">
        <v>10682</v>
      </c>
      <c r="B1142">
        <v>33</v>
      </c>
      <c r="C1142" t="str" cm="1">
        <f t="array" ref="C1142">_xlfn.XLOOKUP(OrderDetails[[#This Row],[productID]],Products[[#All],[productID]],Products[[#All],[productName]],,0)</f>
        <v>Geitost</v>
      </c>
      <c r="D1142" s="2">
        <v>2.5</v>
      </c>
      <c r="E1142">
        <v>30</v>
      </c>
      <c r="F1142" s="3">
        <v>0</v>
      </c>
      <c r="G1142" s="2">
        <f t="shared" si="17"/>
        <v>75</v>
      </c>
      <c r="H1142" t="str">
        <f>_xlfn.XLOOKUP(OrderDetails[[#This Row],[productID]],Products[productID],Products[Category Name],,0)</f>
        <v>Dairy Products</v>
      </c>
    </row>
    <row r="1143" spans="1:8" x14ac:dyDescent="0.25">
      <c r="A1143">
        <v>10682</v>
      </c>
      <c r="B1143">
        <v>66</v>
      </c>
      <c r="C1143" t="str" cm="1">
        <f t="array" ref="C1143">_xlfn.XLOOKUP(OrderDetails[[#This Row],[productID]],Products[[#All],[productID]],Products[[#All],[productName]],,0)</f>
        <v>Louisiana Hot Spiced Okra</v>
      </c>
      <c r="D1143" s="2">
        <v>17</v>
      </c>
      <c r="E1143">
        <v>4</v>
      </c>
      <c r="F1143" s="3">
        <v>0</v>
      </c>
      <c r="G1143" s="2">
        <f t="shared" si="17"/>
        <v>68</v>
      </c>
      <c r="H1143" t="str">
        <f>_xlfn.XLOOKUP(OrderDetails[[#This Row],[productID]],Products[productID],Products[Category Name],,0)</f>
        <v>Condiments</v>
      </c>
    </row>
    <row r="1144" spans="1:8" x14ac:dyDescent="0.25">
      <c r="A1144">
        <v>10682</v>
      </c>
      <c r="B1144">
        <v>75</v>
      </c>
      <c r="C1144" t="str" cm="1">
        <f t="array" ref="C1144">_xlfn.XLOOKUP(OrderDetails[[#This Row],[productID]],Products[[#All],[productID]],Products[[#All],[productName]],,0)</f>
        <v>Rhönbräu Klosterbier</v>
      </c>
      <c r="D1144" s="2">
        <v>7.75</v>
      </c>
      <c r="E1144">
        <v>30</v>
      </c>
      <c r="F1144" s="3">
        <v>0</v>
      </c>
      <c r="G1144" s="2">
        <f t="shared" si="17"/>
        <v>232.5</v>
      </c>
      <c r="H1144" t="str">
        <f>_xlfn.XLOOKUP(OrderDetails[[#This Row],[productID]],Products[productID],Products[Category Name],,0)</f>
        <v>Beverages</v>
      </c>
    </row>
    <row r="1145" spans="1:8" x14ac:dyDescent="0.25">
      <c r="A1145">
        <v>10683</v>
      </c>
      <c r="B1145">
        <v>52</v>
      </c>
      <c r="C1145" t="str" cm="1">
        <f t="array" ref="C1145">_xlfn.XLOOKUP(OrderDetails[[#This Row],[productID]],Products[[#All],[productID]],Products[[#All],[productName]],,0)</f>
        <v>Filo Mix</v>
      </c>
      <c r="D1145" s="2">
        <v>7</v>
      </c>
      <c r="E1145">
        <v>9</v>
      </c>
      <c r="F1145" s="3">
        <v>0</v>
      </c>
      <c r="G1145" s="2">
        <f t="shared" si="17"/>
        <v>63</v>
      </c>
      <c r="H1145" t="str">
        <f>_xlfn.XLOOKUP(OrderDetails[[#This Row],[productID]],Products[productID],Products[Category Name],,0)</f>
        <v>Grains &amp; Cereals</v>
      </c>
    </row>
    <row r="1146" spans="1:8" x14ac:dyDescent="0.25">
      <c r="A1146">
        <v>10684</v>
      </c>
      <c r="B1146">
        <v>40</v>
      </c>
      <c r="C1146" t="str" cm="1">
        <f t="array" ref="C1146">_xlfn.XLOOKUP(OrderDetails[[#This Row],[productID]],Products[[#All],[productID]],Products[[#All],[productName]],,0)</f>
        <v>Boston Crab Meat</v>
      </c>
      <c r="D1146" s="2">
        <v>18.399999999999999</v>
      </c>
      <c r="E1146">
        <v>20</v>
      </c>
      <c r="F1146" s="3">
        <v>0</v>
      </c>
      <c r="G1146" s="2">
        <f t="shared" si="17"/>
        <v>368</v>
      </c>
      <c r="H1146" t="str">
        <f>_xlfn.XLOOKUP(OrderDetails[[#This Row],[productID]],Products[productID],Products[Category Name],,0)</f>
        <v>Seafood</v>
      </c>
    </row>
    <row r="1147" spans="1:8" x14ac:dyDescent="0.25">
      <c r="A1147">
        <v>10684</v>
      </c>
      <c r="B1147">
        <v>47</v>
      </c>
      <c r="C1147" t="str" cm="1">
        <f t="array" ref="C1147">_xlfn.XLOOKUP(OrderDetails[[#This Row],[productID]],Products[[#All],[productID]],Products[[#All],[productName]],,0)</f>
        <v>Zaanse koeken</v>
      </c>
      <c r="D1147" s="2">
        <v>9.5</v>
      </c>
      <c r="E1147">
        <v>40</v>
      </c>
      <c r="F1147" s="3">
        <v>0</v>
      </c>
      <c r="G1147" s="2">
        <f t="shared" si="17"/>
        <v>380</v>
      </c>
      <c r="H1147" t="str">
        <f>_xlfn.XLOOKUP(OrderDetails[[#This Row],[productID]],Products[productID],Products[Category Name],,0)</f>
        <v>Confections</v>
      </c>
    </row>
    <row r="1148" spans="1:8" x14ac:dyDescent="0.25">
      <c r="A1148">
        <v>10684</v>
      </c>
      <c r="B1148">
        <v>60</v>
      </c>
      <c r="C1148" t="str" cm="1">
        <f t="array" ref="C1148">_xlfn.XLOOKUP(OrderDetails[[#This Row],[productID]],Products[[#All],[productID]],Products[[#All],[productName]],,0)</f>
        <v>Camembert Pierrot</v>
      </c>
      <c r="D1148" s="2">
        <v>34</v>
      </c>
      <c r="E1148">
        <v>30</v>
      </c>
      <c r="F1148" s="3">
        <v>0</v>
      </c>
      <c r="G1148" s="2">
        <f t="shared" si="17"/>
        <v>1020</v>
      </c>
      <c r="H1148" t="str">
        <f>_xlfn.XLOOKUP(OrderDetails[[#This Row],[productID]],Products[productID],Products[Category Name],,0)</f>
        <v>Dairy Products</v>
      </c>
    </row>
    <row r="1149" spans="1:8" x14ac:dyDescent="0.25">
      <c r="A1149">
        <v>10685</v>
      </c>
      <c r="B1149">
        <v>10</v>
      </c>
      <c r="C1149" t="str" cm="1">
        <f t="array" ref="C1149">_xlfn.XLOOKUP(OrderDetails[[#This Row],[productID]],Products[[#All],[productID]],Products[[#All],[productName]],,0)</f>
        <v>Ikura</v>
      </c>
      <c r="D1149" s="2">
        <v>31</v>
      </c>
      <c r="E1149">
        <v>20</v>
      </c>
      <c r="F1149" s="3">
        <v>0</v>
      </c>
      <c r="G1149" s="2">
        <f t="shared" si="17"/>
        <v>620</v>
      </c>
      <c r="H1149" t="str">
        <f>_xlfn.XLOOKUP(OrderDetails[[#This Row],[productID]],Products[productID],Products[Category Name],,0)</f>
        <v>Seafood</v>
      </c>
    </row>
    <row r="1150" spans="1:8" x14ac:dyDescent="0.25">
      <c r="A1150">
        <v>10685</v>
      </c>
      <c r="B1150">
        <v>41</v>
      </c>
      <c r="C1150" t="str" cm="1">
        <f t="array" ref="C1150">_xlfn.XLOOKUP(OrderDetails[[#This Row],[productID]],Products[[#All],[productID]],Products[[#All],[productName]],,0)</f>
        <v>Jack's New England Clam Chowder</v>
      </c>
      <c r="D1150" s="2">
        <v>9.65</v>
      </c>
      <c r="E1150">
        <v>4</v>
      </c>
      <c r="F1150" s="3">
        <v>0</v>
      </c>
      <c r="G1150" s="2">
        <f t="shared" si="17"/>
        <v>38.6</v>
      </c>
      <c r="H1150" t="str">
        <f>_xlfn.XLOOKUP(OrderDetails[[#This Row],[productID]],Products[productID],Products[Category Name],,0)</f>
        <v>Seafood</v>
      </c>
    </row>
    <row r="1151" spans="1:8" x14ac:dyDescent="0.25">
      <c r="A1151">
        <v>10685</v>
      </c>
      <c r="B1151">
        <v>47</v>
      </c>
      <c r="C1151" t="str" cm="1">
        <f t="array" ref="C1151">_xlfn.XLOOKUP(OrderDetails[[#This Row],[productID]],Products[[#All],[productID]],Products[[#All],[productName]],,0)</f>
        <v>Zaanse koeken</v>
      </c>
      <c r="D1151" s="2">
        <v>9.5</v>
      </c>
      <c r="E1151">
        <v>15</v>
      </c>
      <c r="F1151" s="3">
        <v>0</v>
      </c>
      <c r="G1151" s="2">
        <f t="shared" si="17"/>
        <v>142.5</v>
      </c>
      <c r="H1151" t="str">
        <f>_xlfn.XLOOKUP(OrderDetails[[#This Row],[productID]],Products[productID],Products[Category Name],,0)</f>
        <v>Confections</v>
      </c>
    </row>
    <row r="1152" spans="1:8" x14ac:dyDescent="0.25">
      <c r="A1152">
        <v>10686</v>
      </c>
      <c r="B1152">
        <v>17</v>
      </c>
      <c r="C1152" t="str" cm="1">
        <f t="array" ref="C1152">_xlfn.XLOOKUP(OrderDetails[[#This Row],[productID]],Products[[#All],[productID]],Products[[#All],[productName]],,0)</f>
        <v>Alice Mutton</v>
      </c>
      <c r="D1152" s="2">
        <v>39</v>
      </c>
      <c r="E1152">
        <v>30</v>
      </c>
      <c r="F1152" s="3">
        <v>0.2</v>
      </c>
      <c r="G1152" s="2">
        <f t="shared" si="17"/>
        <v>936</v>
      </c>
      <c r="H1152" t="str">
        <f>_xlfn.XLOOKUP(OrderDetails[[#This Row],[productID]],Products[productID],Products[Category Name],,0)</f>
        <v>Meat &amp; Poultry</v>
      </c>
    </row>
    <row r="1153" spans="1:8" x14ac:dyDescent="0.25">
      <c r="A1153">
        <v>10686</v>
      </c>
      <c r="B1153">
        <v>26</v>
      </c>
      <c r="C1153" t="str" cm="1">
        <f t="array" ref="C1153">_xlfn.XLOOKUP(OrderDetails[[#This Row],[productID]],Products[[#All],[productID]],Products[[#All],[productName]],,0)</f>
        <v>Gumbär Gummibärchen</v>
      </c>
      <c r="D1153" s="2">
        <v>31.23</v>
      </c>
      <c r="E1153">
        <v>15</v>
      </c>
      <c r="F1153" s="3">
        <v>0</v>
      </c>
      <c r="G1153" s="2">
        <f t="shared" si="17"/>
        <v>468.45</v>
      </c>
      <c r="H1153" t="str">
        <f>_xlfn.XLOOKUP(OrderDetails[[#This Row],[productID]],Products[productID],Products[Category Name],,0)</f>
        <v>Confections</v>
      </c>
    </row>
    <row r="1154" spans="1:8" x14ac:dyDescent="0.25">
      <c r="A1154">
        <v>10687</v>
      </c>
      <c r="B1154">
        <v>9</v>
      </c>
      <c r="C1154" t="str" cm="1">
        <f t="array" ref="C1154">_xlfn.XLOOKUP(OrderDetails[[#This Row],[productID]],Products[[#All],[productID]],Products[[#All],[productName]],,0)</f>
        <v>Mishi Kobe Niku</v>
      </c>
      <c r="D1154" s="2">
        <v>97</v>
      </c>
      <c r="E1154">
        <v>50</v>
      </c>
      <c r="F1154" s="3">
        <v>0.25</v>
      </c>
      <c r="G1154" s="2">
        <f t="shared" si="17"/>
        <v>3637.5</v>
      </c>
      <c r="H1154" t="str">
        <f>_xlfn.XLOOKUP(OrderDetails[[#This Row],[productID]],Products[productID],Products[Category Name],,0)</f>
        <v>Meat &amp; Poultry</v>
      </c>
    </row>
    <row r="1155" spans="1:8" x14ac:dyDescent="0.25">
      <c r="A1155">
        <v>10687</v>
      </c>
      <c r="B1155">
        <v>29</v>
      </c>
      <c r="C1155" t="str" cm="1">
        <f t="array" ref="C1155">_xlfn.XLOOKUP(OrderDetails[[#This Row],[productID]],Products[[#All],[productID]],Products[[#All],[productName]],,0)</f>
        <v>Thüringer Rostbratwurst</v>
      </c>
      <c r="D1155" s="2">
        <v>123.79</v>
      </c>
      <c r="E1155">
        <v>10</v>
      </c>
      <c r="F1155" s="3">
        <v>0</v>
      </c>
      <c r="G1155" s="2">
        <f t="shared" ref="G1155:G1218" si="18">D1155*E1155*(1-F1155)</f>
        <v>1237.9000000000001</v>
      </c>
      <c r="H1155" t="str">
        <f>_xlfn.XLOOKUP(OrderDetails[[#This Row],[productID]],Products[productID],Products[Category Name],,0)</f>
        <v>Meat &amp; Poultry</v>
      </c>
    </row>
    <row r="1156" spans="1:8" x14ac:dyDescent="0.25">
      <c r="A1156">
        <v>10687</v>
      </c>
      <c r="B1156">
        <v>36</v>
      </c>
      <c r="C1156" t="str" cm="1">
        <f t="array" ref="C1156">_xlfn.XLOOKUP(OrderDetails[[#This Row],[productID]],Products[[#All],[productID]],Products[[#All],[productName]],,0)</f>
        <v>Inlagd Sill</v>
      </c>
      <c r="D1156" s="2">
        <v>19</v>
      </c>
      <c r="E1156">
        <v>6</v>
      </c>
      <c r="F1156" s="3">
        <v>0.25</v>
      </c>
      <c r="G1156" s="2">
        <f t="shared" si="18"/>
        <v>85.5</v>
      </c>
      <c r="H1156" t="str">
        <f>_xlfn.XLOOKUP(OrderDetails[[#This Row],[productID]],Products[productID],Products[Category Name],,0)</f>
        <v>Seafood</v>
      </c>
    </row>
    <row r="1157" spans="1:8" x14ac:dyDescent="0.25">
      <c r="A1157">
        <v>10688</v>
      </c>
      <c r="B1157">
        <v>10</v>
      </c>
      <c r="C1157" t="str" cm="1">
        <f t="array" ref="C1157">_xlfn.XLOOKUP(OrderDetails[[#This Row],[productID]],Products[[#All],[productID]],Products[[#All],[productName]],,0)</f>
        <v>Ikura</v>
      </c>
      <c r="D1157" s="2">
        <v>31</v>
      </c>
      <c r="E1157">
        <v>18</v>
      </c>
      <c r="F1157" s="3">
        <v>0.1</v>
      </c>
      <c r="G1157" s="2">
        <f t="shared" si="18"/>
        <v>502.2</v>
      </c>
      <c r="H1157" t="str">
        <f>_xlfn.XLOOKUP(OrderDetails[[#This Row],[productID]],Products[productID],Products[Category Name],,0)</f>
        <v>Seafood</v>
      </c>
    </row>
    <row r="1158" spans="1:8" x14ac:dyDescent="0.25">
      <c r="A1158">
        <v>10688</v>
      </c>
      <c r="B1158">
        <v>28</v>
      </c>
      <c r="C1158" t="str" cm="1">
        <f t="array" ref="C1158">_xlfn.XLOOKUP(OrderDetails[[#This Row],[productID]],Products[[#All],[productID]],Products[[#All],[productName]],,0)</f>
        <v>Rössle Sauerkraut</v>
      </c>
      <c r="D1158" s="2">
        <v>45.6</v>
      </c>
      <c r="E1158">
        <v>60</v>
      </c>
      <c r="F1158" s="3">
        <v>0.1</v>
      </c>
      <c r="G1158" s="2">
        <f t="shared" si="18"/>
        <v>2462.4</v>
      </c>
      <c r="H1158" t="str">
        <f>_xlfn.XLOOKUP(OrderDetails[[#This Row],[productID]],Products[productID],Products[Category Name],,0)</f>
        <v>Produce</v>
      </c>
    </row>
    <row r="1159" spans="1:8" x14ac:dyDescent="0.25">
      <c r="A1159">
        <v>10688</v>
      </c>
      <c r="B1159">
        <v>34</v>
      </c>
      <c r="C1159" t="str" cm="1">
        <f t="array" ref="C1159">_xlfn.XLOOKUP(OrderDetails[[#This Row],[productID]],Products[[#All],[productID]],Products[[#All],[productName]],,0)</f>
        <v>Sasquatch Ale</v>
      </c>
      <c r="D1159" s="2">
        <v>14</v>
      </c>
      <c r="E1159">
        <v>14</v>
      </c>
      <c r="F1159" s="3">
        <v>0</v>
      </c>
      <c r="G1159" s="2">
        <f t="shared" si="18"/>
        <v>196</v>
      </c>
      <c r="H1159" t="str">
        <f>_xlfn.XLOOKUP(OrderDetails[[#This Row],[productID]],Products[productID],Products[Category Name],,0)</f>
        <v>Beverages</v>
      </c>
    </row>
    <row r="1160" spans="1:8" x14ac:dyDescent="0.25">
      <c r="A1160">
        <v>10689</v>
      </c>
      <c r="B1160">
        <v>1</v>
      </c>
      <c r="C1160" t="str" cm="1">
        <f t="array" ref="C1160">_xlfn.XLOOKUP(OrderDetails[[#This Row],[productID]],Products[[#All],[productID]],Products[[#All],[productName]],,0)</f>
        <v>Chai</v>
      </c>
      <c r="D1160" s="2">
        <v>18</v>
      </c>
      <c r="E1160">
        <v>35</v>
      </c>
      <c r="F1160" s="3">
        <v>0.25</v>
      </c>
      <c r="G1160" s="2">
        <f t="shared" si="18"/>
        <v>472.5</v>
      </c>
      <c r="H1160" t="str">
        <f>_xlfn.XLOOKUP(OrderDetails[[#This Row],[productID]],Products[productID],Products[Category Name],,0)</f>
        <v>Beverages</v>
      </c>
    </row>
    <row r="1161" spans="1:8" x14ac:dyDescent="0.25">
      <c r="A1161">
        <v>10690</v>
      </c>
      <c r="B1161">
        <v>56</v>
      </c>
      <c r="C1161" t="str" cm="1">
        <f t="array" ref="C1161">_xlfn.XLOOKUP(OrderDetails[[#This Row],[productID]],Products[[#All],[productID]],Products[[#All],[productName]],,0)</f>
        <v>Gnocchi di nonna Alice</v>
      </c>
      <c r="D1161" s="2">
        <v>38</v>
      </c>
      <c r="E1161">
        <v>20</v>
      </c>
      <c r="F1161" s="3">
        <v>0.25</v>
      </c>
      <c r="G1161" s="2">
        <f t="shared" si="18"/>
        <v>570</v>
      </c>
      <c r="H1161" t="str">
        <f>_xlfn.XLOOKUP(OrderDetails[[#This Row],[productID]],Products[productID],Products[Category Name],,0)</f>
        <v>Grains &amp; Cereals</v>
      </c>
    </row>
    <row r="1162" spans="1:8" x14ac:dyDescent="0.25">
      <c r="A1162">
        <v>10690</v>
      </c>
      <c r="B1162">
        <v>77</v>
      </c>
      <c r="C1162" t="str" cm="1">
        <f t="array" ref="C1162">_xlfn.XLOOKUP(OrderDetails[[#This Row],[productID]],Products[[#All],[productID]],Products[[#All],[productName]],,0)</f>
        <v>Original Frankfurter Grüne Soße</v>
      </c>
      <c r="D1162" s="2">
        <v>13</v>
      </c>
      <c r="E1162">
        <v>30</v>
      </c>
      <c r="F1162" s="3">
        <v>0.25</v>
      </c>
      <c r="G1162" s="2">
        <f t="shared" si="18"/>
        <v>292.5</v>
      </c>
      <c r="H1162" t="str">
        <f>_xlfn.XLOOKUP(OrderDetails[[#This Row],[productID]],Products[productID],Products[Category Name],,0)</f>
        <v>Condiments</v>
      </c>
    </row>
    <row r="1163" spans="1:8" x14ac:dyDescent="0.25">
      <c r="A1163">
        <v>10691</v>
      </c>
      <c r="B1163">
        <v>1</v>
      </c>
      <c r="C1163" t="str" cm="1">
        <f t="array" ref="C1163">_xlfn.XLOOKUP(OrderDetails[[#This Row],[productID]],Products[[#All],[productID]],Products[[#All],[productName]],,0)</f>
        <v>Chai</v>
      </c>
      <c r="D1163" s="2">
        <v>18</v>
      </c>
      <c r="E1163">
        <v>30</v>
      </c>
      <c r="F1163" s="3">
        <v>0</v>
      </c>
      <c r="G1163" s="2">
        <f t="shared" si="18"/>
        <v>540</v>
      </c>
      <c r="H1163" t="str">
        <f>_xlfn.XLOOKUP(OrderDetails[[#This Row],[productID]],Products[productID],Products[Category Name],,0)</f>
        <v>Beverages</v>
      </c>
    </row>
    <row r="1164" spans="1:8" x14ac:dyDescent="0.25">
      <c r="A1164">
        <v>10691</v>
      </c>
      <c r="B1164">
        <v>29</v>
      </c>
      <c r="C1164" t="str" cm="1">
        <f t="array" ref="C1164">_xlfn.XLOOKUP(OrderDetails[[#This Row],[productID]],Products[[#All],[productID]],Products[[#All],[productName]],,0)</f>
        <v>Thüringer Rostbratwurst</v>
      </c>
      <c r="D1164" s="2">
        <v>123.79</v>
      </c>
      <c r="E1164">
        <v>40</v>
      </c>
      <c r="F1164" s="3">
        <v>0</v>
      </c>
      <c r="G1164" s="2">
        <f t="shared" si="18"/>
        <v>4951.6000000000004</v>
      </c>
      <c r="H1164" t="str">
        <f>_xlfn.XLOOKUP(OrderDetails[[#This Row],[productID]],Products[productID],Products[Category Name],,0)</f>
        <v>Meat &amp; Poultry</v>
      </c>
    </row>
    <row r="1165" spans="1:8" x14ac:dyDescent="0.25">
      <c r="A1165">
        <v>10691</v>
      </c>
      <c r="B1165">
        <v>43</v>
      </c>
      <c r="C1165" t="str" cm="1">
        <f t="array" ref="C1165">_xlfn.XLOOKUP(OrderDetails[[#This Row],[productID]],Products[[#All],[productID]],Products[[#All],[productName]],,0)</f>
        <v>Ipoh Coffee</v>
      </c>
      <c r="D1165" s="2">
        <v>46</v>
      </c>
      <c r="E1165">
        <v>40</v>
      </c>
      <c r="F1165" s="3">
        <v>0</v>
      </c>
      <c r="G1165" s="2">
        <f t="shared" si="18"/>
        <v>1840</v>
      </c>
      <c r="H1165" t="str">
        <f>_xlfn.XLOOKUP(OrderDetails[[#This Row],[productID]],Products[productID],Products[Category Name],,0)</f>
        <v>Beverages</v>
      </c>
    </row>
    <row r="1166" spans="1:8" x14ac:dyDescent="0.25">
      <c r="A1166">
        <v>10691</v>
      </c>
      <c r="B1166">
        <v>44</v>
      </c>
      <c r="C1166" t="str" cm="1">
        <f t="array" ref="C1166">_xlfn.XLOOKUP(OrderDetails[[#This Row],[productID]],Products[[#All],[productID]],Products[[#All],[productName]],,0)</f>
        <v>Gula Malacca</v>
      </c>
      <c r="D1166" s="2">
        <v>19.45</v>
      </c>
      <c r="E1166">
        <v>24</v>
      </c>
      <c r="F1166" s="3">
        <v>0</v>
      </c>
      <c r="G1166" s="2">
        <f t="shared" si="18"/>
        <v>466.79999999999995</v>
      </c>
      <c r="H1166" t="str">
        <f>_xlfn.XLOOKUP(OrderDetails[[#This Row],[productID]],Products[productID],Products[Category Name],,0)</f>
        <v>Condiments</v>
      </c>
    </row>
    <row r="1167" spans="1:8" x14ac:dyDescent="0.25">
      <c r="A1167">
        <v>10691</v>
      </c>
      <c r="B1167">
        <v>62</v>
      </c>
      <c r="C1167" t="str" cm="1">
        <f t="array" ref="C1167">_xlfn.XLOOKUP(OrderDetails[[#This Row],[productID]],Products[[#All],[productID]],Products[[#All],[productName]],,0)</f>
        <v>Tarte au sucre</v>
      </c>
      <c r="D1167" s="2">
        <v>49.3</v>
      </c>
      <c r="E1167">
        <v>48</v>
      </c>
      <c r="F1167" s="3">
        <v>0</v>
      </c>
      <c r="G1167" s="2">
        <f t="shared" si="18"/>
        <v>2366.3999999999996</v>
      </c>
      <c r="H1167" t="str">
        <f>_xlfn.XLOOKUP(OrderDetails[[#This Row],[productID]],Products[productID],Products[Category Name],,0)</f>
        <v>Confections</v>
      </c>
    </row>
    <row r="1168" spans="1:8" x14ac:dyDescent="0.25">
      <c r="A1168">
        <v>10692</v>
      </c>
      <c r="B1168">
        <v>63</v>
      </c>
      <c r="C1168" t="str" cm="1">
        <f t="array" ref="C1168">_xlfn.XLOOKUP(OrderDetails[[#This Row],[productID]],Products[[#All],[productID]],Products[[#All],[productName]],,0)</f>
        <v>Vegie-spread</v>
      </c>
      <c r="D1168" s="2">
        <v>43.9</v>
      </c>
      <c r="E1168">
        <v>20</v>
      </c>
      <c r="F1168" s="3">
        <v>0</v>
      </c>
      <c r="G1168" s="2">
        <f t="shared" si="18"/>
        <v>878</v>
      </c>
      <c r="H1168" t="str">
        <f>_xlfn.XLOOKUP(OrderDetails[[#This Row],[productID]],Products[productID],Products[Category Name],,0)</f>
        <v>Condiments</v>
      </c>
    </row>
    <row r="1169" spans="1:8" x14ac:dyDescent="0.25">
      <c r="A1169">
        <v>10693</v>
      </c>
      <c r="B1169">
        <v>9</v>
      </c>
      <c r="C1169" t="str" cm="1">
        <f t="array" ref="C1169">_xlfn.XLOOKUP(OrderDetails[[#This Row],[productID]],Products[[#All],[productID]],Products[[#All],[productName]],,0)</f>
        <v>Mishi Kobe Niku</v>
      </c>
      <c r="D1169" s="2">
        <v>97</v>
      </c>
      <c r="E1169">
        <v>6</v>
      </c>
      <c r="F1169" s="3">
        <v>0</v>
      </c>
      <c r="G1169" s="2">
        <f t="shared" si="18"/>
        <v>582</v>
      </c>
      <c r="H1169" t="str">
        <f>_xlfn.XLOOKUP(OrderDetails[[#This Row],[productID]],Products[productID],Products[Category Name],,0)</f>
        <v>Meat &amp; Poultry</v>
      </c>
    </row>
    <row r="1170" spans="1:8" x14ac:dyDescent="0.25">
      <c r="A1170">
        <v>10693</v>
      </c>
      <c r="B1170">
        <v>54</v>
      </c>
      <c r="C1170" t="str" cm="1">
        <f t="array" ref="C1170">_xlfn.XLOOKUP(OrderDetails[[#This Row],[productID]],Products[[#All],[productID]],Products[[#All],[productName]],,0)</f>
        <v>Tourtière</v>
      </c>
      <c r="D1170" s="2">
        <v>7.45</v>
      </c>
      <c r="E1170">
        <v>60</v>
      </c>
      <c r="F1170" s="3">
        <v>0.15</v>
      </c>
      <c r="G1170" s="2">
        <f t="shared" si="18"/>
        <v>379.95</v>
      </c>
      <c r="H1170" t="str">
        <f>_xlfn.XLOOKUP(OrderDetails[[#This Row],[productID]],Products[productID],Products[Category Name],,0)</f>
        <v>Meat &amp; Poultry</v>
      </c>
    </row>
    <row r="1171" spans="1:8" x14ac:dyDescent="0.25">
      <c r="A1171">
        <v>10693</v>
      </c>
      <c r="B1171">
        <v>69</v>
      </c>
      <c r="C1171" t="str" cm="1">
        <f t="array" ref="C1171">_xlfn.XLOOKUP(OrderDetails[[#This Row],[productID]],Products[[#All],[productID]],Products[[#All],[productName]],,0)</f>
        <v>Gudbrandsdalsost</v>
      </c>
      <c r="D1171" s="2">
        <v>36</v>
      </c>
      <c r="E1171">
        <v>30</v>
      </c>
      <c r="F1171" s="3">
        <v>0.15</v>
      </c>
      <c r="G1171" s="2">
        <f t="shared" si="18"/>
        <v>918</v>
      </c>
      <c r="H1171" t="str">
        <f>_xlfn.XLOOKUP(OrderDetails[[#This Row],[productID]],Products[productID],Products[Category Name],,0)</f>
        <v>Dairy Products</v>
      </c>
    </row>
    <row r="1172" spans="1:8" x14ac:dyDescent="0.25">
      <c r="A1172">
        <v>10693</v>
      </c>
      <c r="B1172">
        <v>73</v>
      </c>
      <c r="C1172" t="str" cm="1">
        <f t="array" ref="C1172">_xlfn.XLOOKUP(OrderDetails[[#This Row],[productID]],Products[[#All],[productID]],Products[[#All],[productName]],,0)</f>
        <v>Röd Kaviar</v>
      </c>
      <c r="D1172" s="2">
        <v>15</v>
      </c>
      <c r="E1172">
        <v>15</v>
      </c>
      <c r="F1172" s="3">
        <v>0.15</v>
      </c>
      <c r="G1172" s="2">
        <f t="shared" si="18"/>
        <v>191.25</v>
      </c>
      <c r="H1172" t="str">
        <f>_xlfn.XLOOKUP(OrderDetails[[#This Row],[productID]],Products[productID],Products[Category Name],,0)</f>
        <v>Seafood</v>
      </c>
    </row>
    <row r="1173" spans="1:8" x14ac:dyDescent="0.25">
      <c r="A1173">
        <v>10694</v>
      </c>
      <c r="B1173">
        <v>7</v>
      </c>
      <c r="C1173" t="str" cm="1">
        <f t="array" ref="C1173">_xlfn.XLOOKUP(OrderDetails[[#This Row],[productID]],Products[[#All],[productID]],Products[[#All],[productName]],,0)</f>
        <v>Uncle Bob's Organic Dried Pears</v>
      </c>
      <c r="D1173" s="2">
        <v>30</v>
      </c>
      <c r="E1173">
        <v>90</v>
      </c>
      <c r="F1173" s="3">
        <v>0</v>
      </c>
      <c r="G1173" s="2">
        <f t="shared" si="18"/>
        <v>2700</v>
      </c>
      <c r="H1173" t="str">
        <f>_xlfn.XLOOKUP(OrderDetails[[#This Row],[productID]],Products[productID],Products[Category Name],,0)</f>
        <v>Produce</v>
      </c>
    </row>
    <row r="1174" spans="1:8" x14ac:dyDescent="0.25">
      <c r="A1174">
        <v>10694</v>
      </c>
      <c r="B1174">
        <v>59</v>
      </c>
      <c r="C1174" t="str" cm="1">
        <f t="array" ref="C1174">_xlfn.XLOOKUP(OrderDetails[[#This Row],[productID]],Products[[#All],[productID]],Products[[#All],[productName]],,0)</f>
        <v>Raclette Courdavault</v>
      </c>
      <c r="D1174" s="2">
        <v>55</v>
      </c>
      <c r="E1174">
        <v>25</v>
      </c>
      <c r="F1174" s="3">
        <v>0</v>
      </c>
      <c r="G1174" s="2">
        <f t="shared" si="18"/>
        <v>1375</v>
      </c>
      <c r="H1174" t="str">
        <f>_xlfn.XLOOKUP(OrderDetails[[#This Row],[productID]],Products[productID],Products[Category Name],,0)</f>
        <v>Dairy Products</v>
      </c>
    </row>
    <row r="1175" spans="1:8" x14ac:dyDescent="0.25">
      <c r="A1175">
        <v>10694</v>
      </c>
      <c r="B1175">
        <v>70</v>
      </c>
      <c r="C1175" t="str" cm="1">
        <f t="array" ref="C1175">_xlfn.XLOOKUP(OrderDetails[[#This Row],[productID]],Products[[#All],[productID]],Products[[#All],[productName]],,0)</f>
        <v>Outback Lager</v>
      </c>
      <c r="D1175" s="2">
        <v>15</v>
      </c>
      <c r="E1175">
        <v>50</v>
      </c>
      <c r="F1175" s="3">
        <v>0</v>
      </c>
      <c r="G1175" s="2">
        <f t="shared" si="18"/>
        <v>750</v>
      </c>
      <c r="H1175" t="str">
        <f>_xlfn.XLOOKUP(OrderDetails[[#This Row],[productID]],Products[productID],Products[Category Name],,0)</f>
        <v>Beverages</v>
      </c>
    </row>
    <row r="1176" spans="1:8" x14ac:dyDescent="0.25">
      <c r="A1176">
        <v>10695</v>
      </c>
      <c r="B1176">
        <v>8</v>
      </c>
      <c r="C1176" t="str" cm="1">
        <f t="array" ref="C1176">_xlfn.XLOOKUP(OrderDetails[[#This Row],[productID]],Products[[#All],[productID]],Products[[#All],[productName]],,0)</f>
        <v>Northwoods Cranberry Sauce</v>
      </c>
      <c r="D1176" s="2">
        <v>40</v>
      </c>
      <c r="E1176">
        <v>10</v>
      </c>
      <c r="F1176" s="3">
        <v>0</v>
      </c>
      <c r="G1176" s="2">
        <f t="shared" si="18"/>
        <v>400</v>
      </c>
      <c r="H1176" t="str">
        <f>_xlfn.XLOOKUP(OrderDetails[[#This Row],[productID]],Products[productID],Products[Category Name],,0)</f>
        <v>Condiments</v>
      </c>
    </row>
    <row r="1177" spans="1:8" x14ac:dyDescent="0.25">
      <c r="A1177">
        <v>10695</v>
      </c>
      <c r="B1177">
        <v>12</v>
      </c>
      <c r="C1177" t="str" cm="1">
        <f t="array" ref="C1177">_xlfn.XLOOKUP(OrderDetails[[#This Row],[productID]],Products[[#All],[productID]],Products[[#All],[productName]],,0)</f>
        <v>Queso Manchego La Pastora</v>
      </c>
      <c r="D1177" s="2">
        <v>38</v>
      </c>
      <c r="E1177">
        <v>4</v>
      </c>
      <c r="F1177" s="3">
        <v>0</v>
      </c>
      <c r="G1177" s="2">
        <f t="shared" si="18"/>
        <v>152</v>
      </c>
      <c r="H1177" t="str">
        <f>_xlfn.XLOOKUP(OrderDetails[[#This Row],[productID]],Products[productID],Products[Category Name],,0)</f>
        <v>Dairy Products</v>
      </c>
    </row>
    <row r="1178" spans="1:8" x14ac:dyDescent="0.25">
      <c r="A1178">
        <v>10695</v>
      </c>
      <c r="B1178">
        <v>24</v>
      </c>
      <c r="C1178" t="str" cm="1">
        <f t="array" ref="C1178">_xlfn.XLOOKUP(OrderDetails[[#This Row],[productID]],Products[[#All],[productID]],Products[[#All],[productName]],,0)</f>
        <v>Guarana Fantastica</v>
      </c>
      <c r="D1178" s="2">
        <v>4.5</v>
      </c>
      <c r="E1178">
        <v>20</v>
      </c>
      <c r="F1178" s="3">
        <v>0</v>
      </c>
      <c r="G1178" s="2">
        <f t="shared" si="18"/>
        <v>90</v>
      </c>
      <c r="H1178" t="str">
        <f>_xlfn.XLOOKUP(OrderDetails[[#This Row],[productID]],Products[productID],Products[Category Name],,0)</f>
        <v>Beverages</v>
      </c>
    </row>
    <row r="1179" spans="1:8" x14ac:dyDescent="0.25">
      <c r="A1179">
        <v>10696</v>
      </c>
      <c r="B1179">
        <v>17</v>
      </c>
      <c r="C1179" t="str" cm="1">
        <f t="array" ref="C1179">_xlfn.XLOOKUP(OrderDetails[[#This Row],[productID]],Products[[#All],[productID]],Products[[#All],[productName]],,0)</f>
        <v>Alice Mutton</v>
      </c>
      <c r="D1179" s="2">
        <v>39</v>
      </c>
      <c r="E1179">
        <v>20</v>
      </c>
      <c r="F1179" s="3">
        <v>0</v>
      </c>
      <c r="G1179" s="2">
        <f t="shared" si="18"/>
        <v>780</v>
      </c>
      <c r="H1179" t="str">
        <f>_xlfn.XLOOKUP(OrderDetails[[#This Row],[productID]],Products[productID],Products[Category Name],,0)</f>
        <v>Meat &amp; Poultry</v>
      </c>
    </row>
    <row r="1180" spans="1:8" x14ac:dyDescent="0.25">
      <c r="A1180">
        <v>10696</v>
      </c>
      <c r="B1180">
        <v>46</v>
      </c>
      <c r="C1180" t="str" cm="1">
        <f t="array" ref="C1180">_xlfn.XLOOKUP(OrderDetails[[#This Row],[productID]],Products[[#All],[productID]],Products[[#All],[productName]],,0)</f>
        <v>Spegesild</v>
      </c>
      <c r="D1180" s="2">
        <v>12</v>
      </c>
      <c r="E1180">
        <v>18</v>
      </c>
      <c r="F1180" s="3">
        <v>0</v>
      </c>
      <c r="G1180" s="2">
        <f t="shared" si="18"/>
        <v>216</v>
      </c>
      <c r="H1180" t="str">
        <f>_xlfn.XLOOKUP(OrderDetails[[#This Row],[productID]],Products[productID],Products[Category Name],,0)</f>
        <v>Seafood</v>
      </c>
    </row>
    <row r="1181" spans="1:8" x14ac:dyDescent="0.25">
      <c r="A1181">
        <v>10697</v>
      </c>
      <c r="B1181">
        <v>19</v>
      </c>
      <c r="C1181" t="str" cm="1">
        <f t="array" ref="C1181">_xlfn.XLOOKUP(OrderDetails[[#This Row],[productID]],Products[[#All],[productID]],Products[[#All],[productName]],,0)</f>
        <v>Teatime Chocolate Biscuits</v>
      </c>
      <c r="D1181" s="2">
        <v>9.1999999999999993</v>
      </c>
      <c r="E1181">
        <v>7</v>
      </c>
      <c r="F1181" s="3">
        <v>0.25</v>
      </c>
      <c r="G1181" s="2">
        <f t="shared" si="18"/>
        <v>48.3</v>
      </c>
      <c r="H1181" t="str">
        <f>_xlfn.XLOOKUP(OrderDetails[[#This Row],[productID]],Products[productID],Products[Category Name],,0)</f>
        <v>Confections</v>
      </c>
    </row>
    <row r="1182" spans="1:8" x14ac:dyDescent="0.25">
      <c r="A1182">
        <v>10697</v>
      </c>
      <c r="B1182">
        <v>35</v>
      </c>
      <c r="C1182" t="str" cm="1">
        <f t="array" ref="C1182">_xlfn.XLOOKUP(OrderDetails[[#This Row],[productID]],Products[[#All],[productID]],Products[[#All],[productName]],,0)</f>
        <v>Steeleye Stout</v>
      </c>
      <c r="D1182" s="2">
        <v>18</v>
      </c>
      <c r="E1182">
        <v>9</v>
      </c>
      <c r="F1182" s="3">
        <v>0.25</v>
      </c>
      <c r="G1182" s="2">
        <f t="shared" si="18"/>
        <v>121.5</v>
      </c>
      <c r="H1182" t="str">
        <f>_xlfn.XLOOKUP(OrderDetails[[#This Row],[productID]],Products[productID],Products[Category Name],,0)</f>
        <v>Beverages</v>
      </c>
    </row>
    <row r="1183" spans="1:8" x14ac:dyDescent="0.25">
      <c r="A1183">
        <v>10697</v>
      </c>
      <c r="B1183">
        <v>58</v>
      </c>
      <c r="C1183" t="str" cm="1">
        <f t="array" ref="C1183">_xlfn.XLOOKUP(OrderDetails[[#This Row],[productID]],Products[[#All],[productID]],Products[[#All],[productName]],,0)</f>
        <v>Escargots de Bourgogne</v>
      </c>
      <c r="D1183" s="2">
        <v>13.25</v>
      </c>
      <c r="E1183">
        <v>30</v>
      </c>
      <c r="F1183" s="3">
        <v>0.25</v>
      </c>
      <c r="G1183" s="2">
        <f t="shared" si="18"/>
        <v>298.125</v>
      </c>
      <c r="H1183" t="str">
        <f>_xlfn.XLOOKUP(OrderDetails[[#This Row],[productID]],Products[productID],Products[Category Name],,0)</f>
        <v>Seafood</v>
      </c>
    </row>
    <row r="1184" spans="1:8" x14ac:dyDescent="0.25">
      <c r="A1184">
        <v>10697</v>
      </c>
      <c r="B1184">
        <v>70</v>
      </c>
      <c r="C1184" t="str" cm="1">
        <f t="array" ref="C1184">_xlfn.XLOOKUP(OrderDetails[[#This Row],[productID]],Products[[#All],[productID]],Products[[#All],[productName]],,0)</f>
        <v>Outback Lager</v>
      </c>
      <c r="D1184" s="2">
        <v>15</v>
      </c>
      <c r="E1184">
        <v>30</v>
      </c>
      <c r="F1184" s="3">
        <v>0.25</v>
      </c>
      <c r="G1184" s="2">
        <f t="shared" si="18"/>
        <v>337.5</v>
      </c>
      <c r="H1184" t="str">
        <f>_xlfn.XLOOKUP(OrderDetails[[#This Row],[productID]],Products[productID],Products[Category Name],,0)</f>
        <v>Beverages</v>
      </c>
    </row>
    <row r="1185" spans="1:8" x14ac:dyDescent="0.25">
      <c r="A1185">
        <v>10698</v>
      </c>
      <c r="B1185">
        <v>11</v>
      </c>
      <c r="C1185" t="str" cm="1">
        <f t="array" ref="C1185">_xlfn.XLOOKUP(OrderDetails[[#This Row],[productID]],Products[[#All],[productID]],Products[[#All],[productName]],,0)</f>
        <v>Queso Cabrales</v>
      </c>
      <c r="D1185" s="2">
        <v>21</v>
      </c>
      <c r="E1185">
        <v>15</v>
      </c>
      <c r="F1185" s="3">
        <v>0</v>
      </c>
      <c r="G1185" s="2">
        <f t="shared" si="18"/>
        <v>315</v>
      </c>
      <c r="H1185" t="str">
        <f>_xlfn.XLOOKUP(OrderDetails[[#This Row],[productID]],Products[productID],Products[Category Name],,0)</f>
        <v>Dairy Products</v>
      </c>
    </row>
    <row r="1186" spans="1:8" x14ac:dyDescent="0.25">
      <c r="A1186">
        <v>10698</v>
      </c>
      <c r="B1186">
        <v>17</v>
      </c>
      <c r="C1186" t="str" cm="1">
        <f t="array" ref="C1186">_xlfn.XLOOKUP(OrderDetails[[#This Row],[productID]],Products[[#All],[productID]],Products[[#All],[productName]],,0)</f>
        <v>Alice Mutton</v>
      </c>
      <c r="D1186" s="2">
        <v>39</v>
      </c>
      <c r="E1186">
        <v>8</v>
      </c>
      <c r="F1186" s="3">
        <v>0.05</v>
      </c>
      <c r="G1186" s="2">
        <f t="shared" si="18"/>
        <v>296.39999999999998</v>
      </c>
      <c r="H1186" t="str">
        <f>_xlfn.XLOOKUP(OrderDetails[[#This Row],[productID]],Products[productID],Products[Category Name],,0)</f>
        <v>Meat &amp; Poultry</v>
      </c>
    </row>
    <row r="1187" spans="1:8" x14ac:dyDescent="0.25">
      <c r="A1187">
        <v>10698</v>
      </c>
      <c r="B1187">
        <v>29</v>
      </c>
      <c r="C1187" t="str" cm="1">
        <f t="array" ref="C1187">_xlfn.XLOOKUP(OrderDetails[[#This Row],[productID]],Products[[#All],[productID]],Products[[#All],[productName]],,0)</f>
        <v>Thüringer Rostbratwurst</v>
      </c>
      <c r="D1187" s="2">
        <v>123.79</v>
      </c>
      <c r="E1187">
        <v>12</v>
      </c>
      <c r="F1187" s="3">
        <v>0.05</v>
      </c>
      <c r="G1187" s="2">
        <f t="shared" si="18"/>
        <v>1411.2059999999999</v>
      </c>
      <c r="H1187" t="str">
        <f>_xlfn.XLOOKUP(OrderDetails[[#This Row],[productID]],Products[productID],Products[Category Name],,0)</f>
        <v>Meat &amp; Poultry</v>
      </c>
    </row>
    <row r="1188" spans="1:8" x14ac:dyDescent="0.25">
      <c r="A1188">
        <v>10698</v>
      </c>
      <c r="B1188">
        <v>65</v>
      </c>
      <c r="C1188" t="str" cm="1">
        <f t="array" ref="C1188">_xlfn.XLOOKUP(OrderDetails[[#This Row],[productID]],Products[[#All],[productID]],Products[[#All],[productName]],,0)</f>
        <v>Louisiana Fiery Hot Pepper Sauce</v>
      </c>
      <c r="D1188" s="2">
        <v>21.05</v>
      </c>
      <c r="E1188">
        <v>65</v>
      </c>
      <c r="F1188" s="3">
        <v>0.05</v>
      </c>
      <c r="G1188" s="2">
        <f t="shared" si="18"/>
        <v>1299.8374999999999</v>
      </c>
      <c r="H1188" t="str">
        <f>_xlfn.XLOOKUP(OrderDetails[[#This Row],[productID]],Products[productID],Products[Category Name],,0)</f>
        <v>Condiments</v>
      </c>
    </row>
    <row r="1189" spans="1:8" x14ac:dyDescent="0.25">
      <c r="A1189">
        <v>10698</v>
      </c>
      <c r="B1189">
        <v>70</v>
      </c>
      <c r="C1189" t="str" cm="1">
        <f t="array" ref="C1189">_xlfn.XLOOKUP(OrderDetails[[#This Row],[productID]],Products[[#All],[productID]],Products[[#All],[productName]],,0)</f>
        <v>Outback Lager</v>
      </c>
      <c r="D1189" s="2">
        <v>15</v>
      </c>
      <c r="E1189">
        <v>8</v>
      </c>
      <c r="F1189" s="3">
        <v>0.05</v>
      </c>
      <c r="G1189" s="2">
        <f t="shared" si="18"/>
        <v>114</v>
      </c>
      <c r="H1189" t="str">
        <f>_xlfn.XLOOKUP(OrderDetails[[#This Row],[productID]],Products[productID],Products[Category Name],,0)</f>
        <v>Beverages</v>
      </c>
    </row>
    <row r="1190" spans="1:8" x14ac:dyDescent="0.25">
      <c r="A1190">
        <v>10699</v>
      </c>
      <c r="B1190">
        <v>47</v>
      </c>
      <c r="C1190" t="str" cm="1">
        <f t="array" ref="C1190">_xlfn.XLOOKUP(OrderDetails[[#This Row],[productID]],Products[[#All],[productID]],Products[[#All],[productName]],,0)</f>
        <v>Zaanse koeken</v>
      </c>
      <c r="D1190" s="2">
        <v>9.5</v>
      </c>
      <c r="E1190">
        <v>12</v>
      </c>
      <c r="F1190" s="3">
        <v>0</v>
      </c>
      <c r="G1190" s="2">
        <f t="shared" si="18"/>
        <v>114</v>
      </c>
      <c r="H1190" t="str">
        <f>_xlfn.XLOOKUP(OrderDetails[[#This Row],[productID]],Products[productID],Products[Category Name],,0)</f>
        <v>Confections</v>
      </c>
    </row>
    <row r="1191" spans="1:8" x14ac:dyDescent="0.25">
      <c r="A1191">
        <v>10700</v>
      </c>
      <c r="B1191">
        <v>1</v>
      </c>
      <c r="C1191" t="str" cm="1">
        <f t="array" ref="C1191">_xlfn.XLOOKUP(OrderDetails[[#This Row],[productID]],Products[[#All],[productID]],Products[[#All],[productName]],,0)</f>
        <v>Chai</v>
      </c>
      <c r="D1191" s="2">
        <v>18</v>
      </c>
      <c r="E1191">
        <v>5</v>
      </c>
      <c r="F1191" s="3">
        <v>0.2</v>
      </c>
      <c r="G1191" s="2">
        <f t="shared" si="18"/>
        <v>72</v>
      </c>
      <c r="H1191" t="str">
        <f>_xlfn.XLOOKUP(OrderDetails[[#This Row],[productID]],Products[productID],Products[Category Name],,0)</f>
        <v>Beverages</v>
      </c>
    </row>
    <row r="1192" spans="1:8" x14ac:dyDescent="0.25">
      <c r="A1192">
        <v>10700</v>
      </c>
      <c r="B1192">
        <v>34</v>
      </c>
      <c r="C1192" t="str" cm="1">
        <f t="array" ref="C1192">_xlfn.XLOOKUP(OrderDetails[[#This Row],[productID]],Products[[#All],[productID]],Products[[#All],[productName]],,0)</f>
        <v>Sasquatch Ale</v>
      </c>
      <c r="D1192" s="2">
        <v>14</v>
      </c>
      <c r="E1192">
        <v>12</v>
      </c>
      <c r="F1192" s="3">
        <v>0.2</v>
      </c>
      <c r="G1192" s="2">
        <f t="shared" si="18"/>
        <v>134.4</v>
      </c>
      <c r="H1192" t="str">
        <f>_xlfn.XLOOKUP(OrderDetails[[#This Row],[productID]],Products[productID],Products[Category Name],,0)</f>
        <v>Beverages</v>
      </c>
    </row>
    <row r="1193" spans="1:8" x14ac:dyDescent="0.25">
      <c r="A1193">
        <v>10700</v>
      </c>
      <c r="B1193">
        <v>68</v>
      </c>
      <c r="C1193" t="str" cm="1">
        <f t="array" ref="C1193">_xlfn.XLOOKUP(OrderDetails[[#This Row],[productID]],Products[[#All],[productID]],Products[[#All],[productName]],,0)</f>
        <v>Scottish Longbreads</v>
      </c>
      <c r="D1193" s="2">
        <v>12.5</v>
      </c>
      <c r="E1193">
        <v>40</v>
      </c>
      <c r="F1193" s="3">
        <v>0.2</v>
      </c>
      <c r="G1193" s="2">
        <f t="shared" si="18"/>
        <v>400</v>
      </c>
      <c r="H1193" t="str">
        <f>_xlfn.XLOOKUP(OrderDetails[[#This Row],[productID]],Products[productID],Products[Category Name],,0)</f>
        <v>Confections</v>
      </c>
    </row>
    <row r="1194" spans="1:8" x14ac:dyDescent="0.25">
      <c r="A1194">
        <v>10700</v>
      </c>
      <c r="B1194">
        <v>71</v>
      </c>
      <c r="C1194" t="str" cm="1">
        <f t="array" ref="C1194">_xlfn.XLOOKUP(OrderDetails[[#This Row],[productID]],Products[[#All],[productID]],Products[[#All],[productName]],,0)</f>
        <v>Flotemysost</v>
      </c>
      <c r="D1194" s="2">
        <v>21.5</v>
      </c>
      <c r="E1194">
        <v>60</v>
      </c>
      <c r="F1194" s="3">
        <v>0.2</v>
      </c>
      <c r="G1194" s="2">
        <f t="shared" si="18"/>
        <v>1032</v>
      </c>
      <c r="H1194" t="str">
        <f>_xlfn.XLOOKUP(OrderDetails[[#This Row],[productID]],Products[productID],Products[Category Name],,0)</f>
        <v>Dairy Products</v>
      </c>
    </row>
    <row r="1195" spans="1:8" x14ac:dyDescent="0.25">
      <c r="A1195">
        <v>10701</v>
      </c>
      <c r="B1195">
        <v>59</v>
      </c>
      <c r="C1195" t="str" cm="1">
        <f t="array" ref="C1195">_xlfn.XLOOKUP(OrderDetails[[#This Row],[productID]],Products[[#All],[productID]],Products[[#All],[productName]],,0)</f>
        <v>Raclette Courdavault</v>
      </c>
      <c r="D1195" s="2">
        <v>55</v>
      </c>
      <c r="E1195">
        <v>42</v>
      </c>
      <c r="F1195" s="3">
        <v>0.15</v>
      </c>
      <c r="G1195" s="2">
        <f t="shared" si="18"/>
        <v>1963.5</v>
      </c>
      <c r="H1195" t="str">
        <f>_xlfn.XLOOKUP(OrderDetails[[#This Row],[productID]],Products[productID],Products[Category Name],,0)</f>
        <v>Dairy Products</v>
      </c>
    </row>
    <row r="1196" spans="1:8" x14ac:dyDescent="0.25">
      <c r="A1196">
        <v>10701</v>
      </c>
      <c r="B1196">
        <v>71</v>
      </c>
      <c r="C1196" t="str" cm="1">
        <f t="array" ref="C1196">_xlfn.XLOOKUP(OrderDetails[[#This Row],[productID]],Products[[#All],[productID]],Products[[#All],[productName]],,0)</f>
        <v>Flotemysost</v>
      </c>
      <c r="D1196" s="2">
        <v>21.5</v>
      </c>
      <c r="E1196">
        <v>20</v>
      </c>
      <c r="F1196" s="3">
        <v>0.15</v>
      </c>
      <c r="G1196" s="2">
        <f t="shared" si="18"/>
        <v>365.5</v>
      </c>
      <c r="H1196" t="str">
        <f>_xlfn.XLOOKUP(OrderDetails[[#This Row],[productID]],Products[productID],Products[Category Name],,0)</f>
        <v>Dairy Products</v>
      </c>
    </row>
    <row r="1197" spans="1:8" x14ac:dyDescent="0.25">
      <c r="A1197">
        <v>10701</v>
      </c>
      <c r="B1197">
        <v>76</v>
      </c>
      <c r="C1197" t="str" cm="1">
        <f t="array" ref="C1197">_xlfn.XLOOKUP(OrderDetails[[#This Row],[productID]],Products[[#All],[productID]],Products[[#All],[productName]],,0)</f>
        <v>Lakkaliköri</v>
      </c>
      <c r="D1197" s="2">
        <v>18</v>
      </c>
      <c r="E1197">
        <v>35</v>
      </c>
      <c r="F1197" s="3">
        <v>0.15</v>
      </c>
      <c r="G1197" s="2">
        <f t="shared" si="18"/>
        <v>535.5</v>
      </c>
      <c r="H1197" t="str">
        <f>_xlfn.XLOOKUP(OrderDetails[[#This Row],[productID]],Products[productID],Products[Category Name],,0)</f>
        <v>Beverages</v>
      </c>
    </row>
    <row r="1198" spans="1:8" x14ac:dyDescent="0.25">
      <c r="A1198">
        <v>10702</v>
      </c>
      <c r="B1198">
        <v>3</v>
      </c>
      <c r="C1198" t="str" cm="1">
        <f t="array" ref="C1198">_xlfn.XLOOKUP(OrderDetails[[#This Row],[productID]],Products[[#All],[productID]],Products[[#All],[productName]],,0)</f>
        <v>Aniseed Syrup</v>
      </c>
      <c r="D1198" s="2">
        <v>10</v>
      </c>
      <c r="E1198">
        <v>6</v>
      </c>
      <c r="F1198" s="3">
        <v>0</v>
      </c>
      <c r="G1198" s="2">
        <f t="shared" si="18"/>
        <v>60</v>
      </c>
      <c r="H1198" t="str">
        <f>_xlfn.XLOOKUP(OrderDetails[[#This Row],[productID]],Products[productID],Products[Category Name],,0)</f>
        <v>Condiments</v>
      </c>
    </row>
    <row r="1199" spans="1:8" x14ac:dyDescent="0.25">
      <c r="A1199">
        <v>10702</v>
      </c>
      <c r="B1199">
        <v>76</v>
      </c>
      <c r="C1199" t="str" cm="1">
        <f t="array" ref="C1199">_xlfn.XLOOKUP(OrderDetails[[#This Row],[productID]],Products[[#All],[productID]],Products[[#All],[productName]],,0)</f>
        <v>Lakkaliköri</v>
      </c>
      <c r="D1199" s="2">
        <v>18</v>
      </c>
      <c r="E1199">
        <v>15</v>
      </c>
      <c r="F1199" s="3">
        <v>0</v>
      </c>
      <c r="G1199" s="2">
        <f t="shared" si="18"/>
        <v>270</v>
      </c>
      <c r="H1199" t="str">
        <f>_xlfn.XLOOKUP(OrderDetails[[#This Row],[productID]],Products[productID],Products[Category Name],,0)</f>
        <v>Beverages</v>
      </c>
    </row>
    <row r="1200" spans="1:8" x14ac:dyDescent="0.25">
      <c r="A1200">
        <v>10703</v>
      </c>
      <c r="B1200">
        <v>2</v>
      </c>
      <c r="C1200" t="str" cm="1">
        <f t="array" ref="C1200">_xlfn.XLOOKUP(OrderDetails[[#This Row],[productID]],Products[[#All],[productID]],Products[[#All],[productName]],,0)</f>
        <v>Chang</v>
      </c>
      <c r="D1200" s="2">
        <v>19</v>
      </c>
      <c r="E1200">
        <v>5</v>
      </c>
      <c r="F1200" s="3">
        <v>0</v>
      </c>
      <c r="G1200" s="2">
        <f t="shared" si="18"/>
        <v>95</v>
      </c>
      <c r="H1200" t="str">
        <f>_xlfn.XLOOKUP(OrderDetails[[#This Row],[productID]],Products[productID],Products[Category Name],,0)</f>
        <v>Beverages</v>
      </c>
    </row>
    <row r="1201" spans="1:8" x14ac:dyDescent="0.25">
      <c r="A1201">
        <v>10703</v>
      </c>
      <c r="B1201">
        <v>59</v>
      </c>
      <c r="C1201" t="str" cm="1">
        <f t="array" ref="C1201">_xlfn.XLOOKUP(OrderDetails[[#This Row],[productID]],Products[[#All],[productID]],Products[[#All],[productName]],,0)</f>
        <v>Raclette Courdavault</v>
      </c>
      <c r="D1201" s="2">
        <v>55</v>
      </c>
      <c r="E1201">
        <v>35</v>
      </c>
      <c r="F1201" s="3">
        <v>0</v>
      </c>
      <c r="G1201" s="2">
        <f t="shared" si="18"/>
        <v>1925</v>
      </c>
      <c r="H1201" t="str">
        <f>_xlfn.XLOOKUP(OrderDetails[[#This Row],[productID]],Products[productID],Products[Category Name],,0)</f>
        <v>Dairy Products</v>
      </c>
    </row>
    <row r="1202" spans="1:8" x14ac:dyDescent="0.25">
      <c r="A1202">
        <v>10703</v>
      </c>
      <c r="B1202">
        <v>73</v>
      </c>
      <c r="C1202" t="str" cm="1">
        <f t="array" ref="C1202">_xlfn.XLOOKUP(OrderDetails[[#This Row],[productID]],Products[[#All],[productID]],Products[[#All],[productName]],,0)</f>
        <v>Röd Kaviar</v>
      </c>
      <c r="D1202" s="2">
        <v>15</v>
      </c>
      <c r="E1202">
        <v>35</v>
      </c>
      <c r="F1202" s="3">
        <v>0</v>
      </c>
      <c r="G1202" s="2">
        <f t="shared" si="18"/>
        <v>525</v>
      </c>
      <c r="H1202" t="str">
        <f>_xlfn.XLOOKUP(OrderDetails[[#This Row],[productID]],Products[productID],Products[Category Name],,0)</f>
        <v>Seafood</v>
      </c>
    </row>
    <row r="1203" spans="1:8" x14ac:dyDescent="0.25">
      <c r="A1203">
        <v>10704</v>
      </c>
      <c r="B1203">
        <v>4</v>
      </c>
      <c r="C1203" t="str" cm="1">
        <f t="array" ref="C1203">_xlfn.XLOOKUP(OrderDetails[[#This Row],[productID]],Products[[#All],[productID]],Products[[#All],[productName]],,0)</f>
        <v>Chef Anton's Cajun Seasoning</v>
      </c>
      <c r="D1203" s="2">
        <v>22</v>
      </c>
      <c r="E1203">
        <v>6</v>
      </c>
      <c r="F1203" s="3">
        <v>0</v>
      </c>
      <c r="G1203" s="2">
        <f t="shared" si="18"/>
        <v>132</v>
      </c>
      <c r="H1203" t="str">
        <f>_xlfn.XLOOKUP(OrderDetails[[#This Row],[productID]],Products[productID],Products[Category Name],,0)</f>
        <v>Condiments</v>
      </c>
    </row>
    <row r="1204" spans="1:8" x14ac:dyDescent="0.25">
      <c r="A1204">
        <v>10704</v>
      </c>
      <c r="B1204">
        <v>24</v>
      </c>
      <c r="C1204" t="str" cm="1">
        <f t="array" ref="C1204">_xlfn.XLOOKUP(OrderDetails[[#This Row],[productID]],Products[[#All],[productID]],Products[[#All],[productName]],,0)</f>
        <v>Guarana Fantastica</v>
      </c>
      <c r="D1204" s="2">
        <v>4.5</v>
      </c>
      <c r="E1204">
        <v>35</v>
      </c>
      <c r="F1204" s="3">
        <v>0</v>
      </c>
      <c r="G1204" s="2">
        <f t="shared" si="18"/>
        <v>157.5</v>
      </c>
      <c r="H1204" t="str">
        <f>_xlfn.XLOOKUP(OrderDetails[[#This Row],[productID]],Products[productID],Products[Category Name],,0)</f>
        <v>Beverages</v>
      </c>
    </row>
    <row r="1205" spans="1:8" x14ac:dyDescent="0.25">
      <c r="A1205">
        <v>10704</v>
      </c>
      <c r="B1205">
        <v>48</v>
      </c>
      <c r="C1205" t="str" cm="1">
        <f t="array" ref="C1205">_xlfn.XLOOKUP(OrderDetails[[#This Row],[productID]],Products[[#All],[productID]],Products[[#All],[productName]],,0)</f>
        <v>Chocolade</v>
      </c>
      <c r="D1205" s="2">
        <v>12.75</v>
      </c>
      <c r="E1205">
        <v>24</v>
      </c>
      <c r="F1205" s="3">
        <v>0</v>
      </c>
      <c r="G1205" s="2">
        <f t="shared" si="18"/>
        <v>306</v>
      </c>
      <c r="H1205" t="str">
        <f>_xlfn.XLOOKUP(OrderDetails[[#This Row],[productID]],Products[productID],Products[Category Name],,0)</f>
        <v>Confections</v>
      </c>
    </row>
    <row r="1206" spans="1:8" x14ac:dyDescent="0.25">
      <c r="A1206">
        <v>10705</v>
      </c>
      <c r="B1206">
        <v>31</v>
      </c>
      <c r="C1206" t="str" cm="1">
        <f t="array" ref="C1206">_xlfn.XLOOKUP(OrderDetails[[#This Row],[productID]],Products[[#All],[productID]],Products[[#All],[productName]],,0)</f>
        <v>Gorgonzola Telino</v>
      </c>
      <c r="D1206" s="2">
        <v>12.5</v>
      </c>
      <c r="E1206">
        <v>20</v>
      </c>
      <c r="F1206" s="3">
        <v>0</v>
      </c>
      <c r="G1206" s="2">
        <f t="shared" si="18"/>
        <v>250</v>
      </c>
      <c r="H1206" t="str">
        <f>_xlfn.XLOOKUP(OrderDetails[[#This Row],[productID]],Products[productID],Products[Category Name],,0)</f>
        <v>Dairy Products</v>
      </c>
    </row>
    <row r="1207" spans="1:8" x14ac:dyDescent="0.25">
      <c r="A1207">
        <v>10705</v>
      </c>
      <c r="B1207">
        <v>32</v>
      </c>
      <c r="C1207" t="str" cm="1">
        <f t="array" ref="C1207">_xlfn.XLOOKUP(OrderDetails[[#This Row],[productID]],Products[[#All],[productID]],Products[[#All],[productName]],,0)</f>
        <v>Mascarpone Fabioli</v>
      </c>
      <c r="D1207" s="2">
        <v>32</v>
      </c>
      <c r="E1207">
        <v>4</v>
      </c>
      <c r="F1207" s="3">
        <v>0</v>
      </c>
      <c r="G1207" s="2">
        <f t="shared" si="18"/>
        <v>128</v>
      </c>
      <c r="H1207" t="str">
        <f>_xlfn.XLOOKUP(OrderDetails[[#This Row],[productID]],Products[productID],Products[Category Name],,0)</f>
        <v>Dairy Products</v>
      </c>
    </row>
    <row r="1208" spans="1:8" x14ac:dyDescent="0.25">
      <c r="A1208">
        <v>10706</v>
      </c>
      <c r="B1208">
        <v>16</v>
      </c>
      <c r="C1208" t="str" cm="1">
        <f t="array" ref="C1208">_xlfn.XLOOKUP(OrderDetails[[#This Row],[productID]],Products[[#All],[productID]],Products[[#All],[productName]],,0)</f>
        <v>Pavlova</v>
      </c>
      <c r="D1208" s="2">
        <v>17.45</v>
      </c>
      <c r="E1208">
        <v>20</v>
      </c>
      <c r="F1208" s="3">
        <v>0</v>
      </c>
      <c r="G1208" s="2">
        <f t="shared" si="18"/>
        <v>349</v>
      </c>
      <c r="H1208" t="str">
        <f>_xlfn.XLOOKUP(OrderDetails[[#This Row],[productID]],Products[productID],Products[Category Name],,0)</f>
        <v>Confections</v>
      </c>
    </row>
    <row r="1209" spans="1:8" x14ac:dyDescent="0.25">
      <c r="A1209">
        <v>10706</v>
      </c>
      <c r="B1209">
        <v>43</v>
      </c>
      <c r="C1209" t="str" cm="1">
        <f t="array" ref="C1209">_xlfn.XLOOKUP(OrderDetails[[#This Row],[productID]],Products[[#All],[productID]],Products[[#All],[productName]],,0)</f>
        <v>Ipoh Coffee</v>
      </c>
      <c r="D1209" s="2">
        <v>46</v>
      </c>
      <c r="E1209">
        <v>24</v>
      </c>
      <c r="F1209" s="3">
        <v>0</v>
      </c>
      <c r="G1209" s="2">
        <f t="shared" si="18"/>
        <v>1104</v>
      </c>
      <c r="H1209" t="str">
        <f>_xlfn.XLOOKUP(OrderDetails[[#This Row],[productID]],Products[productID],Products[Category Name],,0)</f>
        <v>Beverages</v>
      </c>
    </row>
    <row r="1210" spans="1:8" x14ac:dyDescent="0.25">
      <c r="A1210">
        <v>10706</v>
      </c>
      <c r="B1210">
        <v>59</v>
      </c>
      <c r="C1210" t="str" cm="1">
        <f t="array" ref="C1210">_xlfn.XLOOKUP(OrderDetails[[#This Row],[productID]],Products[[#All],[productID]],Products[[#All],[productName]],,0)</f>
        <v>Raclette Courdavault</v>
      </c>
      <c r="D1210" s="2">
        <v>55</v>
      </c>
      <c r="E1210">
        <v>8</v>
      </c>
      <c r="F1210" s="3">
        <v>0</v>
      </c>
      <c r="G1210" s="2">
        <f t="shared" si="18"/>
        <v>440</v>
      </c>
      <c r="H1210" t="str">
        <f>_xlfn.XLOOKUP(OrderDetails[[#This Row],[productID]],Products[productID],Products[Category Name],,0)</f>
        <v>Dairy Products</v>
      </c>
    </row>
    <row r="1211" spans="1:8" x14ac:dyDescent="0.25">
      <c r="A1211">
        <v>10707</v>
      </c>
      <c r="B1211">
        <v>55</v>
      </c>
      <c r="C1211" t="str" cm="1">
        <f t="array" ref="C1211">_xlfn.XLOOKUP(OrderDetails[[#This Row],[productID]],Products[[#All],[productID]],Products[[#All],[productName]],,0)</f>
        <v>Pâté chinois</v>
      </c>
      <c r="D1211" s="2">
        <v>24</v>
      </c>
      <c r="E1211">
        <v>21</v>
      </c>
      <c r="F1211" s="3">
        <v>0</v>
      </c>
      <c r="G1211" s="2">
        <f t="shared" si="18"/>
        <v>504</v>
      </c>
      <c r="H1211" t="str">
        <f>_xlfn.XLOOKUP(OrderDetails[[#This Row],[productID]],Products[productID],Products[Category Name],,0)</f>
        <v>Meat &amp; Poultry</v>
      </c>
    </row>
    <row r="1212" spans="1:8" x14ac:dyDescent="0.25">
      <c r="A1212">
        <v>10707</v>
      </c>
      <c r="B1212">
        <v>57</v>
      </c>
      <c r="C1212" t="str" cm="1">
        <f t="array" ref="C1212">_xlfn.XLOOKUP(OrderDetails[[#This Row],[productID]],Products[[#All],[productID]],Products[[#All],[productName]],,0)</f>
        <v>Ravioli Angelo</v>
      </c>
      <c r="D1212" s="2">
        <v>19.5</v>
      </c>
      <c r="E1212">
        <v>40</v>
      </c>
      <c r="F1212" s="3">
        <v>0</v>
      </c>
      <c r="G1212" s="2">
        <f t="shared" si="18"/>
        <v>780</v>
      </c>
      <c r="H1212" t="str">
        <f>_xlfn.XLOOKUP(OrderDetails[[#This Row],[productID]],Products[productID],Products[Category Name],,0)</f>
        <v>Grains &amp; Cereals</v>
      </c>
    </row>
    <row r="1213" spans="1:8" x14ac:dyDescent="0.25">
      <c r="A1213">
        <v>10707</v>
      </c>
      <c r="B1213">
        <v>70</v>
      </c>
      <c r="C1213" t="str" cm="1">
        <f t="array" ref="C1213">_xlfn.XLOOKUP(OrderDetails[[#This Row],[productID]],Products[[#All],[productID]],Products[[#All],[productName]],,0)</f>
        <v>Outback Lager</v>
      </c>
      <c r="D1213" s="2">
        <v>15</v>
      </c>
      <c r="E1213">
        <v>28</v>
      </c>
      <c r="F1213" s="3">
        <v>0.15</v>
      </c>
      <c r="G1213" s="2">
        <f t="shared" si="18"/>
        <v>357</v>
      </c>
      <c r="H1213" t="str">
        <f>_xlfn.XLOOKUP(OrderDetails[[#This Row],[productID]],Products[productID],Products[Category Name],,0)</f>
        <v>Beverages</v>
      </c>
    </row>
    <row r="1214" spans="1:8" x14ac:dyDescent="0.25">
      <c r="A1214">
        <v>10708</v>
      </c>
      <c r="B1214">
        <v>5</v>
      </c>
      <c r="C1214" t="str" cm="1">
        <f t="array" ref="C1214">_xlfn.XLOOKUP(OrderDetails[[#This Row],[productID]],Products[[#All],[productID]],Products[[#All],[productName]],,0)</f>
        <v>Chef Anton's Gumbo Mix</v>
      </c>
      <c r="D1214" s="2">
        <v>21.35</v>
      </c>
      <c r="E1214">
        <v>4</v>
      </c>
      <c r="F1214" s="3">
        <v>0</v>
      </c>
      <c r="G1214" s="2">
        <f t="shared" si="18"/>
        <v>85.4</v>
      </c>
      <c r="H1214" t="str">
        <f>_xlfn.XLOOKUP(OrderDetails[[#This Row],[productID]],Products[productID],Products[Category Name],,0)</f>
        <v>Condiments</v>
      </c>
    </row>
    <row r="1215" spans="1:8" x14ac:dyDescent="0.25">
      <c r="A1215">
        <v>10708</v>
      </c>
      <c r="B1215">
        <v>36</v>
      </c>
      <c r="C1215" t="str" cm="1">
        <f t="array" ref="C1215">_xlfn.XLOOKUP(OrderDetails[[#This Row],[productID]],Products[[#All],[productID]],Products[[#All],[productName]],,0)</f>
        <v>Inlagd Sill</v>
      </c>
      <c r="D1215" s="2">
        <v>19</v>
      </c>
      <c r="E1215">
        <v>5</v>
      </c>
      <c r="F1215" s="3">
        <v>0</v>
      </c>
      <c r="G1215" s="2">
        <f t="shared" si="18"/>
        <v>95</v>
      </c>
      <c r="H1215" t="str">
        <f>_xlfn.XLOOKUP(OrderDetails[[#This Row],[productID]],Products[productID],Products[Category Name],,0)</f>
        <v>Seafood</v>
      </c>
    </row>
    <row r="1216" spans="1:8" x14ac:dyDescent="0.25">
      <c r="A1216">
        <v>10709</v>
      </c>
      <c r="B1216">
        <v>8</v>
      </c>
      <c r="C1216" t="str" cm="1">
        <f t="array" ref="C1216">_xlfn.XLOOKUP(OrderDetails[[#This Row],[productID]],Products[[#All],[productID]],Products[[#All],[productName]],,0)</f>
        <v>Northwoods Cranberry Sauce</v>
      </c>
      <c r="D1216" s="2">
        <v>40</v>
      </c>
      <c r="E1216">
        <v>40</v>
      </c>
      <c r="F1216" s="3">
        <v>0</v>
      </c>
      <c r="G1216" s="2">
        <f t="shared" si="18"/>
        <v>1600</v>
      </c>
      <c r="H1216" t="str">
        <f>_xlfn.XLOOKUP(OrderDetails[[#This Row],[productID]],Products[productID],Products[Category Name],,0)</f>
        <v>Condiments</v>
      </c>
    </row>
    <row r="1217" spans="1:8" x14ac:dyDescent="0.25">
      <c r="A1217">
        <v>10709</v>
      </c>
      <c r="B1217">
        <v>51</v>
      </c>
      <c r="C1217" t="str" cm="1">
        <f t="array" ref="C1217">_xlfn.XLOOKUP(OrderDetails[[#This Row],[productID]],Products[[#All],[productID]],Products[[#All],[productName]],,0)</f>
        <v>Manjimup Dried Apples</v>
      </c>
      <c r="D1217" s="2">
        <v>53</v>
      </c>
      <c r="E1217">
        <v>28</v>
      </c>
      <c r="F1217" s="3">
        <v>0</v>
      </c>
      <c r="G1217" s="2">
        <f t="shared" si="18"/>
        <v>1484</v>
      </c>
      <c r="H1217" t="str">
        <f>_xlfn.XLOOKUP(OrderDetails[[#This Row],[productID]],Products[productID],Products[Category Name],,0)</f>
        <v>Produce</v>
      </c>
    </row>
    <row r="1218" spans="1:8" x14ac:dyDescent="0.25">
      <c r="A1218">
        <v>10709</v>
      </c>
      <c r="B1218">
        <v>60</v>
      </c>
      <c r="C1218" t="str" cm="1">
        <f t="array" ref="C1218">_xlfn.XLOOKUP(OrderDetails[[#This Row],[productID]],Products[[#All],[productID]],Products[[#All],[productName]],,0)</f>
        <v>Camembert Pierrot</v>
      </c>
      <c r="D1218" s="2">
        <v>34</v>
      </c>
      <c r="E1218">
        <v>10</v>
      </c>
      <c r="F1218" s="3">
        <v>0</v>
      </c>
      <c r="G1218" s="2">
        <f t="shared" si="18"/>
        <v>340</v>
      </c>
      <c r="H1218" t="str">
        <f>_xlfn.XLOOKUP(OrderDetails[[#This Row],[productID]],Products[productID],Products[Category Name],,0)</f>
        <v>Dairy Products</v>
      </c>
    </row>
    <row r="1219" spans="1:8" x14ac:dyDescent="0.25">
      <c r="A1219">
        <v>10710</v>
      </c>
      <c r="B1219">
        <v>19</v>
      </c>
      <c r="C1219" t="str" cm="1">
        <f t="array" ref="C1219">_xlfn.XLOOKUP(OrderDetails[[#This Row],[productID]],Products[[#All],[productID]],Products[[#All],[productName]],,0)</f>
        <v>Teatime Chocolate Biscuits</v>
      </c>
      <c r="D1219" s="2">
        <v>9.1999999999999993</v>
      </c>
      <c r="E1219">
        <v>5</v>
      </c>
      <c r="F1219" s="3">
        <v>0</v>
      </c>
      <c r="G1219" s="2">
        <f t="shared" ref="G1219:G1282" si="19">D1219*E1219*(1-F1219)</f>
        <v>46</v>
      </c>
      <c r="H1219" t="str">
        <f>_xlfn.XLOOKUP(OrderDetails[[#This Row],[productID]],Products[productID],Products[Category Name],,0)</f>
        <v>Confections</v>
      </c>
    </row>
    <row r="1220" spans="1:8" x14ac:dyDescent="0.25">
      <c r="A1220">
        <v>10710</v>
      </c>
      <c r="B1220">
        <v>47</v>
      </c>
      <c r="C1220" t="str" cm="1">
        <f t="array" ref="C1220">_xlfn.XLOOKUP(OrderDetails[[#This Row],[productID]],Products[[#All],[productID]],Products[[#All],[productName]],,0)</f>
        <v>Zaanse koeken</v>
      </c>
      <c r="D1220" s="2">
        <v>9.5</v>
      </c>
      <c r="E1220">
        <v>5</v>
      </c>
      <c r="F1220" s="3">
        <v>0</v>
      </c>
      <c r="G1220" s="2">
        <f t="shared" si="19"/>
        <v>47.5</v>
      </c>
      <c r="H1220" t="str">
        <f>_xlfn.XLOOKUP(OrderDetails[[#This Row],[productID]],Products[productID],Products[Category Name],,0)</f>
        <v>Confections</v>
      </c>
    </row>
    <row r="1221" spans="1:8" x14ac:dyDescent="0.25">
      <c r="A1221">
        <v>10711</v>
      </c>
      <c r="B1221">
        <v>19</v>
      </c>
      <c r="C1221" t="str" cm="1">
        <f t="array" ref="C1221">_xlfn.XLOOKUP(OrderDetails[[#This Row],[productID]],Products[[#All],[productID]],Products[[#All],[productName]],,0)</f>
        <v>Teatime Chocolate Biscuits</v>
      </c>
      <c r="D1221" s="2">
        <v>9.1999999999999993</v>
      </c>
      <c r="E1221">
        <v>12</v>
      </c>
      <c r="F1221" s="3">
        <v>0</v>
      </c>
      <c r="G1221" s="2">
        <f t="shared" si="19"/>
        <v>110.39999999999999</v>
      </c>
      <c r="H1221" t="str">
        <f>_xlfn.XLOOKUP(OrderDetails[[#This Row],[productID]],Products[productID],Products[Category Name],,0)</f>
        <v>Confections</v>
      </c>
    </row>
    <row r="1222" spans="1:8" x14ac:dyDescent="0.25">
      <c r="A1222">
        <v>10711</v>
      </c>
      <c r="B1222">
        <v>41</v>
      </c>
      <c r="C1222" t="str" cm="1">
        <f t="array" ref="C1222">_xlfn.XLOOKUP(OrderDetails[[#This Row],[productID]],Products[[#All],[productID]],Products[[#All],[productName]],,0)</f>
        <v>Jack's New England Clam Chowder</v>
      </c>
      <c r="D1222" s="2">
        <v>9.65</v>
      </c>
      <c r="E1222">
        <v>42</v>
      </c>
      <c r="F1222" s="3">
        <v>0</v>
      </c>
      <c r="G1222" s="2">
        <f t="shared" si="19"/>
        <v>405.3</v>
      </c>
      <c r="H1222" t="str">
        <f>_xlfn.XLOOKUP(OrderDetails[[#This Row],[productID]],Products[productID],Products[Category Name],,0)</f>
        <v>Seafood</v>
      </c>
    </row>
    <row r="1223" spans="1:8" x14ac:dyDescent="0.25">
      <c r="A1223">
        <v>10711</v>
      </c>
      <c r="B1223">
        <v>53</v>
      </c>
      <c r="C1223" t="str" cm="1">
        <f t="array" ref="C1223">_xlfn.XLOOKUP(OrderDetails[[#This Row],[productID]],Products[[#All],[productID]],Products[[#All],[productName]],,0)</f>
        <v>Perth Pasties</v>
      </c>
      <c r="D1223" s="2">
        <v>32.799999999999997</v>
      </c>
      <c r="E1223">
        <v>120</v>
      </c>
      <c r="F1223" s="3">
        <v>0</v>
      </c>
      <c r="G1223" s="2">
        <f t="shared" si="19"/>
        <v>3935.9999999999995</v>
      </c>
      <c r="H1223" t="str">
        <f>_xlfn.XLOOKUP(OrderDetails[[#This Row],[productID]],Products[productID],Products[Category Name],,0)</f>
        <v>Meat &amp; Poultry</v>
      </c>
    </row>
    <row r="1224" spans="1:8" x14ac:dyDescent="0.25">
      <c r="A1224">
        <v>10712</v>
      </c>
      <c r="B1224">
        <v>53</v>
      </c>
      <c r="C1224" t="str" cm="1">
        <f t="array" ref="C1224">_xlfn.XLOOKUP(OrderDetails[[#This Row],[productID]],Products[[#All],[productID]],Products[[#All],[productName]],,0)</f>
        <v>Perth Pasties</v>
      </c>
      <c r="D1224" s="2">
        <v>32.799999999999997</v>
      </c>
      <c r="E1224">
        <v>3</v>
      </c>
      <c r="F1224" s="3">
        <v>0.05</v>
      </c>
      <c r="G1224" s="2">
        <f t="shared" si="19"/>
        <v>93.47999999999999</v>
      </c>
      <c r="H1224" t="str">
        <f>_xlfn.XLOOKUP(OrderDetails[[#This Row],[productID]],Products[productID],Products[Category Name],,0)</f>
        <v>Meat &amp; Poultry</v>
      </c>
    </row>
    <row r="1225" spans="1:8" x14ac:dyDescent="0.25">
      <c r="A1225">
        <v>10712</v>
      </c>
      <c r="B1225">
        <v>56</v>
      </c>
      <c r="C1225" t="str" cm="1">
        <f t="array" ref="C1225">_xlfn.XLOOKUP(OrderDetails[[#This Row],[productID]],Products[[#All],[productID]],Products[[#All],[productName]],,0)</f>
        <v>Gnocchi di nonna Alice</v>
      </c>
      <c r="D1225" s="2">
        <v>38</v>
      </c>
      <c r="E1225">
        <v>30</v>
      </c>
      <c r="F1225" s="3">
        <v>0</v>
      </c>
      <c r="G1225" s="2">
        <f t="shared" si="19"/>
        <v>1140</v>
      </c>
      <c r="H1225" t="str">
        <f>_xlfn.XLOOKUP(OrderDetails[[#This Row],[productID]],Products[productID],Products[Category Name],,0)</f>
        <v>Grains &amp; Cereals</v>
      </c>
    </row>
    <row r="1226" spans="1:8" x14ac:dyDescent="0.25">
      <c r="A1226">
        <v>10713</v>
      </c>
      <c r="B1226">
        <v>10</v>
      </c>
      <c r="C1226" t="str" cm="1">
        <f t="array" ref="C1226">_xlfn.XLOOKUP(OrderDetails[[#This Row],[productID]],Products[[#All],[productID]],Products[[#All],[productName]],,0)</f>
        <v>Ikura</v>
      </c>
      <c r="D1226" s="2">
        <v>31</v>
      </c>
      <c r="E1226">
        <v>18</v>
      </c>
      <c r="F1226" s="3">
        <v>0</v>
      </c>
      <c r="G1226" s="2">
        <f t="shared" si="19"/>
        <v>558</v>
      </c>
      <c r="H1226" t="str">
        <f>_xlfn.XLOOKUP(OrderDetails[[#This Row],[productID]],Products[productID],Products[Category Name],,0)</f>
        <v>Seafood</v>
      </c>
    </row>
    <row r="1227" spans="1:8" x14ac:dyDescent="0.25">
      <c r="A1227">
        <v>10713</v>
      </c>
      <c r="B1227">
        <v>26</v>
      </c>
      <c r="C1227" t="str" cm="1">
        <f t="array" ref="C1227">_xlfn.XLOOKUP(OrderDetails[[#This Row],[productID]],Products[[#All],[productID]],Products[[#All],[productName]],,0)</f>
        <v>Gumbär Gummibärchen</v>
      </c>
      <c r="D1227" s="2">
        <v>31.23</v>
      </c>
      <c r="E1227">
        <v>30</v>
      </c>
      <c r="F1227" s="3">
        <v>0</v>
      </c>
      <c r="G1227" s="2">
        <f t="shared" si="19"/>
        <v>936.9</v>
      </c>
      <c r="H1227" t="str">
        <f>_xlfn.XLOOKUP(OrderDetails[[#This Row],[productID]],Products[productID],Products[Category Name],,0)</f>
        <v>Confections</v>
      </c>
    </row>
    <row r="1228" spans="1:8" x14ac:dyDescent="0.25">
      <c r="A1228">
        <v>10713</v>
      </c>
      <c r="B1228">
        <v>45</v>
      </c>
      <c r="C1228" t="str" cm="1">
        <f t="array" ref="C1228">_xlfn.XLOOKUP(OrderDetails[[#This Row],[productID]],Products[[#All],[productID]],Products[[#All],[productName]],,0)</f>
        <v>Rogede sild</v>
      </c>
      <c r="D1228" s="2">
        <v>9.5</v>
      </c>
      <c r="E1228">
        <v>110</v>
      </c>
      <c r="F1228" s="3">
        <v>0</v>
      </c>
      <c r="G1228" s="2">
        <f t="shared" si="19"/>
        <v>1045</v>
      </c>
      <c r="H1228" t="str">
        <f>_xlfn.XLOOKUP(OrderDetails[[#This Row],[productID]],Products[productID],Products[Category Name],,0)</f>
        <v>Seafood</v>
      </c>
    </row>
    <row r="1229" spans="1:8" x14ac:dyDescent="0.25">
      <c r="A1229">
        <v>10713</v>
      </c>
      <c r="B1229">
        <v>46</v>
      </c>
      <c r="C1229" t="str" cm="1">
        <f t="array" ref="C1229">_xlfn.XLOOKUP(OrderDetails[[#This Row],[productID]],Products[[#All],[productID]],Products[[#All],[productName]],,0)</f>
        <v>Spegesild</v>
      </c>
      <c r="D1229" s="2">
        <v>12</v>
      </c>
      <c r="E1229">
        <v>24</v>
      </c>
      <c r="F1229" s="3">
        <v>0</v>
      </c>
      <c r="G1229" s="2">
        <f t="shared" si="19"/>
        <v>288</v>
      </c>
      <c r="H1229" t="str">
        <f>_xlfn.XLOOKUP(OrderDetails[[#This Row],[productID]],Products[productID],Products[Category Name],,0)</f>
        <v>Seafood</v>
      </c>
    </row>
    <row r="1230" spans="1:8" x14ac:dyDescent="0.25">
      <c r="A1230">
        <v>10714</v>
      </c>
      <c r="B1230">
        <v>2</v>
      </c>
      <c r="C1230" t="str" cm="1">
        <f t="array" ref="C1230">_xlfn.XLOOKUP(OrderDetails[[#This Row],[productID]],Products[[#All],[productID]],Products[[#All],[productName]],,0)</f>
        <v>Chang</v>
      </c>
      <c r="D1230" s="2">
        <v>19</v>
      </c>
      <c r="E1230">
        <v>30</v>
      </c>
      <c r="F1230" s="3">
        <v>0.25</v>
      </c>
      <c r="G1230" s="2">
        <f t="shared" si="19"/>
        <v>427.5</v>
      </c>
      <c r="H1230" t="str">
        <f>_xlfn.XLOOKUP(OrderDetails[[#This Row],[productID]],Products[productID],Products[Category Name],,0)</f>
        <v>Beverages</v>
      </c>
    </row>
    <row r="1231" spans="1:8" x14ac:dyDescent="0.25">
      <c r="A1231">
        <v>10714</v>
      </c>
      <c r="B1231">
        <v>17</v>
      </c>
      <c r="C1231" t="str" cm="1">
        <f t="array" ref="C1231">_xlfn.XLOOKUP(OrderDetails[[#This Row],[productID]],Products[[#All],[productID]],Products[[#All],[productName]],,0)</f>
        <v>Alice Mutton</v>
      </c>
      <c r="D1231" s="2">
        <v>39</v>
      </c>
      <c r="E1231">
        <v>27</v>
      </c>
      <c r="F1231" s="3">
        <v>0.25</v>
      </c>
      <c r="G1231" s="2">
        <f t="shared" si="19"/>
        <v>789.75</v>
      </c>
      <c r="H1231" t="str">
        <f>_xlfn.XLOOKUP(OrderDetails[[#This Row],[productID]],Products[productID],Products[Category Name],,0)</f>
        <v>Meat &amp; Poultry</v>
      </c>
    </row>
    <row r="1232" spans="1:8" x14ac:dyDescent="0.25">
      <c r="A1232">
        <v>10714</v>
      </c>
      <c r="B1232">
        <v>47</v>
      </c>
      <c r="C1232" t="str" cm="1">
        <f t="array" ref="C1232">_xlfn.XLOOKUP(OrderDetails[[#This Row],[productID]],Products[[#All],[productID]],Products[[#All],[productName]],,0)</f>
        <v>Zaanse koeken</v>
      </c>
      <c r="D1232" s="2">
        <v>9.5</v>
      </c>
      <c r="E1232">
        <v>50</v>
      </c>
      <c r="F1232" s="3">
        <v>0.25</v>
      </c>
      <c r="G1232" s="2">
        <f t="shared" si="19"/>
        <v>356.25</v>
      </c>
      <c r="H1232" t="str">
        <f>_xlfn.XLOOKUP(OrderDetails[[#This Row],[productID]],Products[productID],Products[Category Name],,0)</f>
        <v>Confections</v>
      </c>
    </row>
    <row r="1233" spans="1:8" x14ac:dyDescent="0.25">
      <c r="A1233">
        <v>10714</v>
      </c>
      <c r="B1233">
        <v>56</v>
      </c>
      <c r="C1233" t="str" cm="1">
        <f t="array" ref="C1233">_xlfn.XLOOKUP(OrderDetails[[#This Row],[productID]],Products[[#All],[productID]],Products[[#All],[productName]],,0)</f>
        <v>Gnocchi di nonna Alice</v>
      </c>
      <c r="D1233" s="2">
        <v>38</v>
      </c>
      <c r="E1233">
        <v>18</v>
      </c>
      <c r="F1233" s="3">
        <v>0.25</v>
      </c>
      <c r="G1233" s="2">
        <f t="shared" si="19"/>
        <v>513</v>
      </c>
      <c r="H1233" t="str">
        <f>_xlfn.XLOOKUP(OrderDetails[[#This Row],[productID]],Products[productID],Products[Category Name],,0)</f>
        <v>Grains &amp; Cereals</v>
      </c>
    </row>
    <row r="1234" spans="1:8" x14ac:dyDescent="0.25">
      <c r="A1234">
        <v>10714</v>
      </c>
      <c r="B1234">
        <v>58</v>
      </c>
      <c r="C1234" t="str" cm="1">
        <f t="array" ref="C1234">_xlfn.XLOOKUP(OrderDetails[[#This Row],[productID]],Products[[#All],[productID]],Products[[#All],[productName]],,0)</f>
        <v>Escargots de Bourgogne</v>
      </c>
      <c r="D1234" s="2">
        <v>13.25</v>
      </c>
      <c r="E1234">
        <v>12</v>
      </c>
      <c r="F1234" s="3">
        <v>0.25</v>
      </c>
      <c r="G1234" s="2">
        <f t="shared" si="19"/>
        <v>119.25</v>
      </c>
      <c r="H1234" t="str">
        <f>_xlfn.XLOOKUP(OrderDetails[[#This Row],[productID]],Products[productID],Products[Category Name],,0)</f>
        <v>Seafood</v>
      </c>
    </row>
    <row r="1235" spans="1:8" x14ac:dyDescent="0.25">
      <c r="A1235">
        <v>10715</v>
      </c>
      <c r="B1235">
        <v>10</v>
      </c>
      <c r="C1235" t="str" cm="1">
        <f t="array" ref="C1235">_xlfn.XLOOKUP(OrderDetails[[#This Row],[productID]],Products[[#All],[productID]],Products[[#All],[productName]],,0)</f>
        <v>Ikura</v>
      </c>
      <c r="D1235" s="2">
        <v>31</v>
      </c>
      <c r="E1235">
        <v>21</v>
      </c>
      <c r="F1235" s="3">
        <v>0</v>
      </c>
      <c r="G1235" s="2">
        <f t="shared" si="19"/>
        <v>651</v>
      </c>
      <c r="H1235" t="str">
        <f>_xlfn.XLOOKUP(OrderDetails[[#This Row],[productID]],Products[productID],Products[Category Name],,0)</f>
        <v>Seafood</v>
      </c>
    </row>
    <row r="1236" spans="1:8" x14ac:dyDescent="0.25">
      <c r="A1236">
        <v>10715</v>
      </c>
      <c r="B1236">
        <v>71</v>
      </c>
      <c r="C1236" t="str" cm="1">
        <f t="array" ref="C1236">_xlfn.XLOOKUP(OrderDetails[[#This Row],[productID]],Products[[#All],[productID]],Products[[#All],[productName]],,0)</f>
        <v>Flotemysost</v>
      </c>
      <c r="D1236" s="2">
        <v>21.5</v>
      </c>
      <c r="E1236">
        <v>30</v>
      </c>
      <c r="F1236" s="3">
        <v>0</v>
      </c>
      <c r="G1236" s="2">
        <f t="shared" si="19"/>
        <v>645</v>
      </c>
      <c r="H1236" t="str">
        <f>_xlfn.XLOOKUP(OrderDetails[[#This Row],[productID]],Products[productID],Products[Category Name],,0)</f>
        <v>Dairy Products</v>
      </c>
    </row>
    <row r="1237" spans="1:8" x14ac:dyDescent="0.25">
      <c r="A1237">
        <v>10716</v>
      </c>
      <c r="B1237">
        <v>21</v>
      </c>
      <c r="C1237" t="str" cm="1">
        <f t="array" ref="C1237">_xlfn.XLOOKUP(OrderDetails[[#This Row],[productID]],Products[[#All],[productID]],Products[[#All],[productName]],,0)</f>
        <v>Sir Rodney's Scones</v>
      </c>
      <c r="D1237" s="2">
        <v>10</v>
      </c>
      <c r="E1237">
        <v>5</v>
      </c>
      <c r="F1237" s="3">
        <v>0</v>
      </c>
      <c r="G1237" s="2">
        <f t="shared" si="19"/>
        <v>50</v>
      </c>
      <c r="H1237" t="str">
        <f>_xlfn.XLOOKUP(OrderDetails[[#This Row],[productID]],Products[productID],Products[Category Name],,0)</f>
        <v>Confections</v>
      </c>
    </row>
    <row r="1238" spans="1:8" x14ac:dyDescent="0.25">
      <c r="A1238">
        <v>10716</v>
      </c>
      <c r="B1238">
        <v>51</v>
      </c>
      <c r="C1238" t="str" cm="1">
        <f t="array" ref="C1238">_xlfn.XLOOKUP(OrderDetails[[#This Row],[productID]],Products[[#All],[productID]],Products[[#All],[productName]],,0)</f>
        <v>Manjimup Dried Apples</v>
      </c>
      <c r="D1238" s="2">
        <v>53</v>
      </c>
      <c r="E1238">
        <v>7</v>
      </c>
      <c r="F1238" s="3">
        <v>0</v>
      </c>
      <c r="G1238" s="2">
        <f t="shared" si="19"/>
        <v>371</v>
      </c>
      <c r="H1238" t="str">
        <f>_xlfn.XLOOKUP(OrderDetails[[#This Row],[productID]],Products[productID],Products[Category Name],,0)</f>
        <v>Produce</v>
      </c>
    </row>
    <row r="1239" spans="1:8" x14ac:dyDescent="0.25">
      <c r="A1239">
        <v>10716</v>
      </c>
      <c r="B1239">
        <v>61</v>
      </c>
      <c r="C1239" t="str" cm="1">
        <f t="array" ref="C1239">_xlfn.XLOOKUP(OrderDetails[[#This Row],[productID]],Products[[#All],[productID]],Products[[#All],[productName]],,0)</f>
        <v>Sirop d'érable</v>
      </c>
      <c r="D1239" s="2">
        <v>28.5</v>
      </c>
      <c r="E1239">
        <v>10</v>
      </c>
      <c r="F1239" s="3">
        <v>0</v>
      </c>
      <c r="G1239" s="2">
        <f t="shared" si="19"/>
        <v>285</v>
      </c>
      <c r="H1239" t="str">
        <f>_xlfn.XLOOKUP(OrderDetails[[#This Row],[productID]],Products[productID],Products[Category Name],,0)</f>
        <v>Condiments</v>
      </c>
    </row>
    <row r="1240" spans="1:8" x14ac:dyDescent="0.25">
      <c r="A1240">
        <v>10717</v>
      </c>
      <c r="B1240">
        <v>21</v>
      </c>
      <c r="C1240" t="str" cm="1">
        <f t="array" ref="C1240">_xlfn.XLOOKUP(OrderDetails[[#This Row],[productID]],Products[[#All],[productID]],Products[[#All],[productName]],,0)</f>
        <v>Sir Rodney's Scones</v>
      </c>
      <c r="D1240" s="2">
        <v>10</v>
      </c>
      <c r="E1240">
        <v>32</v>
      </c>
      <c r="F1240" s="3">
        <v>0.05</v>
      </c>
      <c r="G1240" s="2">
        <f t="shared" si="19"/>
        <v>304</v>
      </c>
      <c r="H1240" t="str">
        <f>_xlfn.XLOOKUP(OrderDetails[[#This Row],[productID]],Products[productID],Products[Category Name],,0)</f>
        <v>Confections</v>
      </c>
    </row>
    <row r="1241" spans="1:8" x14ac:dyDescent="0.25">
      <c r="A1241">
        <v>10717</v>
      </c>
      <c r="B1241">
        <v>54</v>
      </c>
      <c r="C1241" t="str" cm="1">
        <f t="array" ref="C1241">_xlfn.XLOOKUP(OrderDetails[[#This Row],[productID]],Products[[#All],[productID]],Products[[#All],[productName]],,0)</f>
        <v>Tourtière</v>
      </c>
      <c r="D1241" s="2">
        <v>7.45</v>
      </c>
      <c r="E1241">
        <v>15</v>
      </c>
      <c r="F1241" s="3">
        <v>0</v>
      </c>
      <c r="G1241" s="2">
        <f t="shared" si="19"/>
        <v>111.75</v>
      </c>
      <c r="H1241" t="str">
        <f>_xlfn.XLOOKUP(OrderDetails[[#This Row],[productID]],Products[productID],Products[Category Name],,0)</f>
        <v>Meat &amp; Poultry</v>
      </c>
    </row>
    <row r="1242" spans="1:8" x14ac:dyDescent="0.25">
      <c r="A1242">
        <v>10717</v>
      </c>
      <c r="B1242">
        <v>69</v>
      </c>
      <c r="C1242" t="str" cm="1">
        <f t="array" ref="C1242">_xlfn.XLOOKUP(OrderDetails[[#This Row],[productID]],Products[[#All],[productID]],Products[[#All],[productName]],,0)</f>
        <v>Gudbrandsdalsost</v>
      </c>
      <c r="D1242" s="2">
        <v>36</v>
      </c>
      <c r="E1242">
        <v>25</v>
      </c>
      <c r="F1242" s="3">
        <v>0.05</v>
      </c>
      <c r="G1242" s="2">
        <f t="shared" si="19"/>
        <v>855</v>
      </c>
      <c r="H1242" t="str">
        <f>_xlfn.XLOOKUP(OrderDetails[[#This Row],[productID]],Products[productID],Products[Category Name],,0)</f>
        <v>Dairy Products</v>
      </c>
    </row>
    <row r="1243" spans="1:8" x14ac:dyDescent="0.25">
      <c r="A1243">
        <v>10718</v>
      </c>
      <c r="B1243">
        <v>12</v>
      </c>
      <c r="C1243" t="str" cm="1">
        <f t="array" ref="C1243">_xlfn.XLOOKUP(OrderDetails[[#This Row],[productID]],Products[[#All],[productID]],Products[[#All],[productName]],,0)</f>
        <v>Queso Manchego La Pastora</v>
      </c>
      <c r="D1243" s="2">
        <v>38</v>
      </c>
      <c r="E1243">
        <v>36</v>
      </c>
      <c r="F1243" s="3">
        <v>0</v>
      </c>
      <c r="G1243" s="2">
        <f t="shared" si="19"/>
        <v>1368</v>
      </c>
      <c r="H1243" t="str">
        <f>_xlfn.XLOOKUP(OrderDetails[[#This Row],[productID]],Products[productID],Products[Category Name],,0)</f>
        <v>Dairy Products</v>
      </c>
    </row>
    <row r="1244" spans="1:8" x14ac:dyDescent="0.25">
      <c r="A1244">
        <v>10718</v>
      </c>
      <c r="B1244">
        <v>16</v>
      </c>
      <c r="C1244" t="str" cm="1">
        <f t="array" ref="C1244">_xlfn.XLOOKUP(OrderDetails[[#This Row],[productID]],Products[[#All],[productID]],Products[[#All],[productName]],,0)</f>
        <v>Pavlova</v>
      </c>
      <c r="D1244" s="2">
        <v>17.45</v>
      </c>
      <c r="E1244">
        <v>20</v>
      </c>
      <c r="F1244" s="3">
        <v>0</v>
      </c>
      <c r="G1244" s="2">
        <f t="shared" si="19"/>
        <v>349</v>
      </c>
      <c r="H1244" t="str">
        <f>_xlfn.XLOOKUP(OrderDetails[[#This Row],[productID]],Products[productID],Products[Category Name],,0)</f>
        <v>Confections</v>
      </c>
    </row>
    <row r="1245" spans="1:8" x14ac:dyDescent="0.25">
      <c r="A1245">
        <v>10718</v>
      </c>
      <c r="B1245">
        <v>36</v>
      </c>
      <c r="C1245" t="str" cm="1">
        <f t="array" ref="C1245">_xlfn.XLOOKUP(OrderDetails[[#This Row],[productID]],Products[[#All],[productID]],Products[[#All],[productName]],,0)</f>
        <v>Inlagd Sill</v>
      </c>
      <c r="D1245" s="2">
        <v>19</v>
      </c>
      <c r="E1245">
        <v>40</v>
      </c>
      <c r="F1245" s="3">
        <v>0</v>
      </c>
      <c r="G1245" s="2">
        <f t="shared" si="19"/>
        <v>760</v>
      </c>
      <c r="H1245" t="str">
        <f>_xlfn.XLOOKUP(OrderDetails[[#This Row],[productID]],Products[productID],Products[Category Name],,0)</f>
        <v>Seafood</v>
      </c>
    </row>
    <row r="1246" spans="1:8" x14ac:dyDescent="0.25">
      <c r="A1246">
        <v>10718</v>
      </c>
      <c r="B1246">
        <v>62</v>
      </c>
      <c r="C1246" t="str" cm="1">
        <f t="array" ref="C1246">_xlfn.XLOOKUP(OrderDetails[[#This Row],[productID]],Products[[#All],[productID]],Products[[#All],[productName]],,0)</f>
        <v>Tarte au sucre</v>
      </c>
      <c r="D1246" s="2">
        <v>49.3</v>
      </c>
      <c r="E1246">
        <v>20</v>
      </c>
      <c r="F1246" s="3">
        <v>0</v>
      </c>
      <c r="G1246" s="2">
        <f t="shared" si="19"/>
        <v>986</v>
      </c>
      <c r="H1246" t="str">
        <f>_xlfn.XLOOKUP(OrderDetails[[#This Row],[productID]],Products[productID],Products[Category Name],,0)</f>
        <v>Confections</v>
      </c>
    </row>
    <row r="1247" spans="1:8" x14ac:dyDescent="0.25">
      <c r="A1247">
        <v>10719</v>
      </c>
      <c r="B1247">
        <v>18</v>
      </c>
      <c r="C1247" t="str" cm="1">
        <f t="array" ref="C1247">_xlfn.XLOOKUP(OrderDetails[[#This Row],[productID]],Products[[#All],[productID]],Products[[#All],[productName]],,0)</f>
        <v>Carnarvon Tigers</v>
      </c>
      <c r="D1247" s="2">
        <v>62.5</v>
      </c>
      <c r="E1247">
        <v>12</v>
      </c>
      <c r="F1247" s="3">
        <v>0.25</v>
      </c>
      <c r="G1247" s="2">
        <f t="shared" si="19"/>
        <v>562.5</v>
      </c>
      <c r="H1247" t="str">
        <f>_xlfn.XLOOKUP(OrderDetails[[#This Row],[productID]],Products[productID],Products[Category Name],,0)</f>
        <v>Seafood</v>
      </c>
    </row>
    <row r="1248" spans="1:8" x14ac:dyDescent="0.25">
      <c r="A1248">
        <v>10719</v>
      </c>
      <c r="B1248">
        <v>30</v>
      </c>
      <c r="C1248" t="str" cm="1">
        <f t="array" ref="C1248">_xlfn.XLOOKUP(OrderDetails[[#This Row],[productID]],Products[[#All],[productID]],Products[[#All],[productName]],,0)</f>
        <v>Nord-Ost Matjeshering</v>
      </c>
      <c r="D1248" s="2">
        <v>25.89</v>
      </c>
      <c r="E1248">
        <v>3</v>
      </c>
      <c r="F1248" s="3">
        <v>0.25</v>
      </c>
      <c r="G1248" s="2">
        <f t="shared" si="19"/>
        <v>58.252499999999998</v>
      </c>
      <c r="H1248" t="str">
        <f>_xlfn.XLOOKUP(OrderDetails[[#This Row],[productID]],Products[productID],Products[Category Name],,0)</f>
        <v>Seafood</v>
      </c>
    </row>
    <row r="1249" spans="1:8" x14ac:dyDescent="0.25">
      <c r="A1249">
        <v>10719</v>
      </c>
      <c r="B1249">
        <v>54</v>
      </c>
      <c r="C1249" t="str" cm="1">
        <f t="array" ref="C1249">_xlfn.XLOOKUP(OrderDetails[[#This Row],[productID]],Products[[#All],[productID]],Products[[#All],[productName]],,0)</f>
        <v>Tourtière</v>
      </c>
      <c r="D1249" s="2">
        <v>7.45</v>
      </c>
      <c r="E1249">
        <v>40</v>
      </c>
      <c r="F1249" s="3">
        <v>0.25</v>
      </c>
      <c r="G1249" s="2">
        <f t="shared" si="19"/>
        <v>223.5</v>
      </c>
      <c r="H1249" t="str">
        <f>_xlfn.XLOOKUP(OrderDetails[[#This Row],[productID]],Products[productID],Products[Category Name],,0)</f>
        <v>Meat &amp; Poultry</v>
      </c>
    </row>
    <row r="1250" spans="1:8" x14ac:dyDescent="0.25">
      <c r="A1250">
        <v>10720</v>
      </c>
      <c r="B1250">
        <v>35</v>
      </c>
      <c r="C1250" t="str" cm="1">
        <f t="array" ref="C1250">_xlfn.XLOOKUP(OrderDetails[[#This Row],[productID]],Products[[#All],[productID]],Products[[#All],[productName]],,0)</f>
        <v>Steeleye Stout</v>
      </c>
      <c r="D1250" s="2">
        <v>18</v>
      </c>
      <c r="E1250">
        <v>21</v>
      </c>
      <c r="F1250" s="3">
        <v>0</v>
      </c>
      <c r="G1250" s="2">
        <f t="shared" si="19"/>
        <v>378</v>
      </c>
      <c r="H1250" t="str">
        <f>_xlfn.XLOOKUP(OrderDetails[[#This Row],[productID]],Products[productID],Products[Category Name],,0)</f>
        <v>Beverages</v>
      </c>
    </row>
    <row r="1251" spans="1:8" x14ac:dyDescent="0.25">
      <c r="A1251">
        <v>10720</v>
      </c>
      <c r="B1251">
        <v>71</v>
      </c>
      <c r="C1251" t="str" cm="1">
        <f t="array" ref="C1251">_xlfn.XLOOKUP(OrderDetails[[#This Row],[productID]],Products[[#All],[productID]],Products[[#All],[productName]],,0)</f>
        <v>Flotemysost</v>
      </c>
      <c r="D1251" s="2">
        <v>21.5</v>
      </c>
      <c r="E1251">
        <v>8</v>
      </c>
      <c r="F1251" s="3">
        <v>0</v>
      </c>
      <c r="G1251" s="2">
        <f t="shared" si="19"/>
        <v>172</v>
      </c>
      <c r="H1251" t="str">
        <f>_xlfn.XLOOKUP(OrderDetails[[#This Row],[productID]],Products[productID],Products[Category Name],,0)</f>
        <v>Dairy Products</v>
      </c>
    </row>
    <row r="1252" spans="1:8" x14ac:dyDescent="0.25">
      <c r="A1252">
        <v>10721</v>
      </c>
      <c r="B1252">
        <v>44</v>
      </c>
      <c r="C1252" t="str" cm="1">
        <f t="array" ref="C1252">_xlfn.XLOOKUP(OrderDetails[[#This Row],[productID]],Products[[#All],[productID]],Products[[#All],[productName]],,0)</f>
        <v>Gula Malacca</v>
      </c>
      <c r="D1252" s="2">
        <v>19.45</v>
      </c>
      <c r="E1252">
        <v>50</v>
      </c>
      <c r="F1252" s="3">
        <v>0.05</v>
      </c>
      <c r="G1252" s="2">
        <f t="shared" si="19"/>
        <v>923.875</v>
      </c>
      <c r="H1252" t="str">
        <f>_xlfn.XLOOKUP(OrderDetails[[#This Row],[productID]],Products[productID],Products[Category Name],,0)</f>
        <v>Condiments</v>
      </c>
    </row>
    <row r="1253" spans="1:8" x14ac:dyDescent="0.25">
      <c r="A1253">
        <v>10722</v>
      </c>
      <c r="B1253">
        <v>2</v>
      </c>
      <c r="C1253" t="str" cm="1">
        <f t="array" ref="C1253">_xlfn.XLOOKUP(OrderDetails[[#This Row],[productID]],Products[[#All],[productID]],Products[[#All],[productName]],,0)</f>
        <v>Chang</v>
      </c>
      <c r="D1253" s="2">
        <v>19</v>
      </c>
      <c r="E1253">
        <v>3</v>
      </c>
      <c r="F1253" s="3">
        <v>0</v>
      </c>
      <c r="G1253" s="2">
        <f t="shared" si="19"/>
        <v>57</v>
      </c>
      <c r="H1253" t="str">
        <f>_xlfn.XLOOKUP(OrderDetails[[#This Row],[productID]],Products[productID],Products[Category Name],,0)</f>
        <v>Beverages</v>
      </c>
    </row>
    <row r="1254" spans="1:8" x14ac:dyDescent="0.25">
      <c r="A1254">
        <v>10722</v>
      </c>
      <c r="B1254">
        <v>31</v>
      </c>
      <c r="C1254" t="str" cm="1">
        <f t="array" ref="C1254">_xlfn.XLOOKUP(OrderDetails[[#This Row],[productID]],Products[[#All],[productID]],Products[[#All],[productName]],,0)</f>
        <v>Gorgonzola Telino</v>
      </c>
      <c r="D1254" s="2">
        <v>12.5</v>
      </c>
      <c r="E1254">
        <v>50</v>
      </c>
      <c r="F1254" s="3">
        <v>0</v>
      </c>
      <c r="G1254" s="2">
        <f t="shared" si="19"/>
        <v>625</v>
      </c>
      <c r="H1254" t="str">
        <f>_xlfn.XLOOKUP(OrderDetails[[#This Row],[productID]],Products[productID],Products[Category Name],,0)</f>
        <v>Dairy Products</v>
      </c>
    </row>
    <row r="1255" spans="1:8" x14ac:dyDescent="0.25">
      <c r="A1255">
        <v>10722</v>
      </c>
      <c r="B1255">
        <v>68</v>
      </c>
      <c r="C1255" t="str" cm="1">
        <f t="array" ref="C1255">_xlfn.XLOOKUP(OrderDetails[[#This Row],[productID]],Products[[#All],[productID]],Products[[#All],[productName]],,0)</f>
        <v>Scottish Longbreads</v>
      </c>
      <c r="D1255" s="2">
        <v>12.5</v>
      </c>
      <c r="E1255">
        <v>45</v>
      </c>
      <c r="F1255" s="3">
        <v>0</v>
      </c>
      <c r="G1255" s="2">
        <f t="shared" si="19"/>
        <v>562.5</v>
      </c>
      <c r="H1255" t="str">
        <f>_xlfn.XLOOKUP(OrderDetails[[#This Row],[productID]],Products[productID],Products[Category Name],,0)</f>
        <v>Confections</v>
      </c>
    </row>
    <row r="1256" spans="1:8" x14ac:dyDescent="0.25">
      <c r="A1256">
        <v>10722</v>
      </c>
      <c r="B1256">
        <v>75</v>
      </c>
      <c r="C1256" t="str" cm="1">
        <f t="array" ref="C1256">_xlfn.XLOOKUP(OrderDetails[[#This Row],[productID]],Products[[#All],[productID]],Products[[#All],[productName]],,0)</f>
        <v>Rhönbräu Klosterbier</v>
      </c>
      <c r="D1256" s="2">
        <v>7.75</v>
      </c>
      <c r="E1256">
        <v>42</v>
      </c>
      <c r="F1256" s="3">
        <v>0</v>
      </c>
      <c r="G1256" s="2">
        <f t="shared" si="19"/>
        <v>325.5</v>
      </c>
      <c r="H1256" t="str">
        <f>_xlfn.XLOOKUP(OrderDetails[[#This Row],[productID]],Products[productID],Products[Category Name],,0)</f>
        <v>Beverages</v>
      </c>
    </row>
    <row r="1257" spans="1:8" x14ac:dyDescent="0.25">
      <c r="A1257">
        <v>10723</v>
      </c>
      <c r="B1257">
        <v>26</v>
      </c>
      <c r="C1257" t="str" cm="1">
        <f t="array" ref="C1257">_xlfn.XLOOKUP(OrderDetails[[#This Row],[productID]],Products[[#All],[productID]],Products[[#All],[productName]],,0)</f>
        <v>Gumbär Gummibärchen</v>
      </c>
      <c r="D1257" s="2">
        <v>31.23</v>
      </c>
      <c r="E1257">
        <v>15</v>
      </c>
      <c r="F1257" s="3">
        <v>0</v>
      </c>
      <c r="G1257" s="2">
        <f t="shared" si="19"/>
        <v>468.45</v>
      </c>
      <c r="H1257" t="str">
        <f>_xlfn.XLOOKUP(OrderDetails[[#This Row],[productID]],Products[productID],Products[Category Name],,0)</f>
        <v>Confections</v>
      </c>
    </row>
    <row r="1258" spans="1:8" x14ac:dyDescent="0.25">
      <c r="A1258">
        <v>10724</v>
      </c>
      <c r="B1258">
        <v>10</v>
      </c>
      <c r="C1258" t="str" cm="1">
        <f t="array" ref="C1258">_xlfn.XLOOKUP(OrderDetails[[#This Row],[productID]],Products[[#All],[productID]],Products[[#All],[productName]],,0)</f>
        <v>Ikura</v>
      </c>
      <c r="D1258" s="2">
        <v>31</v>
      </c>
      <c r="E1258">
        <v>16</v>
      </c>
      <c r="F1258" s="3">
        <v>0</v>
      </c>
      <c r="G1258" s="2">
        <f t="shared" si="19"/>
        <v>496</v>
      </c>
      <c r="H1258" t="str">
        <f>_xlfn.XLOOKUP(OrderDetails[[#This Row],[productID]],Products[productID],Products[Category Name],,0)</f>
        <v>Seafood</v>
      </c>
    </row>
    <row r="1259" spans="1:8" x14ac:dyDescent="0.25">
      <c r="A1259">
        <v>10724</v>
      </c>
      <c r="B1259">
        <v>61</v>
      </c>
      <c r="C1259" t="str" cm="1">
        <f t="array" ref="C1259">_xlfn.XLOOKUP(OrderDetails[[#This Row],[productID]],Products[[#All],[productID]],Products[[#All],[productName]],,0)</f>
        <v>Sirop d'érable</v>
      </c>
      <c r="D1259" s="2">
        <v>28.5</v>
      </c>
      <c r="E1259">
        <v>5</v>
      </c>
      <c r="F1259" s="3">
        <v>0</v>
      </c>
      <c r="G1259" s="2">
        <f t="shared" si="19"/>
        <v>142.5</v>
      </c>
      <c r="H1259" t="str">
        <f>_xlfn.XLOOKUP(OrderDetails[[#This Row],[productID]],Products[productID],Products[Category Name],,0)</f>
        <v>Condiments</v>
      </c>
    </row>
    <row r="1260" spans="1:8" x14ac:dyDescent="0.25">
      <c r="A1260">
        <v>10725</v>
      </c>
      <c r="B1260">
        <v>41</v>
      </c>
      <c r="C1260" t="str" cm="1">
        <f t="array" ref="C1260">_xlfn.XLOOKUP(OrderDetails[[#This Row],[productID]],Products[[#All],[productID]],Products[[#All],[productName]],,0)</f>
        <v>Jack's New England Clam Chowder</v>
      </c>
      <c r="D1260" s="2">
        <v>9.65</v>
      </c>
      <c r="E1260">
        <v>12</v>
      </c>
      <c r="F1260" s="3">
        <v>0</v>
      </c>
      <c r="G1260" s="2">
        <f t="shared" si="19"/>
        <v>115.80000000000001</v>
      </c>
      <c r="H1260" t="str">
        <f>_xlfn.XLOOKUP(OrderDetails[[#This Row],[productID]],Products[productID],Products[Category Name],,0)</f>
        <v>Seafood</v>
      </c>
    </row>
    <row r="1261" spans="1:8" x14ac:dyDescent="0.25">
      <c r="A1261">
        <v>10725</v>
      </c>
      <c r="B1261">
        <v>52</v>
      </c>
      <c r="C1261" t="str" cm="1">
        <f t="array" ref="C1261">_xlfn.XLOOKUP(OrderDetails[[#This Row],[productID]],Products[[#All],[productID]],Products[[#All],[productName]],,0)</f>
        <v>Filo Mix</v>
      </c>
      <c r="D1261" s="2">
        <v>7</v>
      </c>
      <c r="E1261">
        <v>4</v>
      </c>
      <c r="F1261" s="3">
        <v>0</v>
      </c>
      <c r="G1261" s="2">
        <f t="shared" si="19"/>
        <v>28</v>
      </c>
      <c r="H1261" t="str">
        <f>_xlfn.XLOOKUP(OrderDetails[[#This Row],[productID]],Products[productID],Products[Category Name],,0)</f>
        <v>Grains &amp; Cereals</v>
      </c>
    </row>
    <row r="1262" spans="1:8" x14ac:dyDescent="0.25">
      <c r="A1262">
        <v>10725</v>
      </c>
      <c r="B1262">
        <v>55</v>
      </c>
      <c r="C1262" t="str" cm="1">
        <f t="array" ref="C1262">_xlfn.XLOOKUP(OrderDetails[[#This Row],[productID]],Products[[#All],[productID]],Products[[#All],[productName]],,0)</f>
        <v>Pâté chinois</v>
      </c>
      <c r="D1262" s="2">
        <v>24</v>
      </c>
      <c r="E1262">
        <v>6</v>
      </c>
      <c r="F1262" s="3">
        <v>0</v>
      </c>
      <c r="G1262" s="2">
        <f t="shared" si="19"/>
        <v>144</v>
      </c>
      <c r="H1262" t="str">
        <f>_xlfn.XLOOKUP(OrderDetails[[#This Row],[productID]],Products[productID],Products[Category Name],,0)</f>
        <v>Meat &amp; Poultry</v>
      </c>
    </row>
    <row r="1263" spans="1:8" x14ac:dyDescent="0.25">
      <c r="A1263">
        <v>10726</v>
      </c>
      <c r="B1263">
        <v>4</v>
      </c>
      <c r="C1263" t="str" cm="1">
        <f t="array" ref="C1263">_xlfn.XLOOKUP(OrderDetails[[#This Row],[productID]],Products[[#All],[productID]],Products[[#All],[productName]],,0)</f>
        <v>Chef Anton's Cajun Seasoning</v>
      </c>
      <c r="D1263" s="2">
        <v>22</v>
      </c>
      <c r="E1263">
        <v>25</v>
      </c>
      <c r="F1263" s="3">
        <v>0</v>
      </c>
      <c r="G1263" s="2">
        <f t="shared" si="19"/>
        <v>550</v>
      </c>
      <c r="H1263" t="str">
        <f>_xlfn.XLOOKUP(OrderDetails[[#This Row],[productID]],Products[productID],Products[Category Name],,0)</f>
        <v>Condiments</v>
      </c>
    </row>
    <row r="1264" spans="1:8" x14ac:dyDescent="0.25">
      <c r="A1264">
        <v>10726</v>
      </c>
      <c r="B1264">
        <v>11</v>
      </c>
      <c r="C1264" t="str" cm="1">
        <f t="array" ref="C1264">_xlfn.XLOOKUP(OrderDetails[[#This Row],[productID]],Products[[#All],[productID]],Products[[#All],[productName]],,0)</f>
        <v>Queso Cabrales</v>
      </c>
      <c r="D1264" s="2">
        <v>21</v>
      </c>
      <c r="E1264">
        <v>5</v>
      </c>
      <c r="F1264" s="3">
        <v>0</v>
      </c>
      <c r="G1264" s="2">
        <f t="shared" si="19"/>
        <v>105</v>
      </c>
      <c r="H1264" t="str">
        <f>_xlfn.XLOOKUP(OrderDetails[[#This Row],[productID]],Products[productID],Products[Category Name],,0)</f>
        <v>Dairy Products</v>
      </c>
    </row>
    <row r="1265" spans="1:8" x14ac:dyDescent="0.25">
      <c r="A1265">
        <v>10727</v>
      </c>
      <c r="B1265">
        <v>17</v>
      </c>
      <c r="C1265" t="str" cm="1">
        <f t="array" ref="C1265">_xlfn.XLOOKUP(OrderDetails[[#This Row],[productID]],Products[[#All],[productID]],Products[[#All],[productName]],,0)</f>
        <v>Alice Mutton</v>
      </c>
      <c r="D1265" s="2">
        <v>39</v>
      </c>
      <c r="E1265">
        <v>20</v>
      </c>
      <c r="F1265" s="3">
        <v>0.05</v>
      </c>
      <c r="G1265" s="2">
        <f t="shared" si="19"/>
        <v>741</v>
      </c>
      <c r="H1265" t="str">
        <f>_xlfn.XLOOKUP(OrderDetails[[#This Row],[productID]],Products[productID],Products[Category Name],,0)</f>
        <v>Meat &amp; Poultry</v>
      </c>
    </row>
    <row r="1266" spans="1:8" x14ac:dyDescent="0.25">
      <c r="A1266">
        <v>10727</v>
      </c>
      <c r="B1266">
        <v>56</v>
      </c>
      <c r="C1266" t="str" cm="1">
        <f t="array" ref="C1266">_xlfn.XLOOKUP(OrderDetails[[#This Row],[productID]],Products[[#All],[productID]],Products[[#All],[productName]],,0)</f>
        <v>Gnocchi di nonna Alice</v>
      </c>
      <c r="D1266" s="2">
        <v>38</v>
      </c>
      <c r="E1266">
        <v>10</v>
      </c>
      <c r="F1266" s="3">
        <v>0.05</v>
      </c>
      <c r="G1266" s="2">
        <f t="shared" si="19"/>
        <v>361</v>
      </c>
      <c r="H1266" t="str">
        <f>_xlfn.XLOOKUP(OrderDetails[[#This Row],[productID]],Products[productID],Products[Category Name],,0)</f>
        <v>Grains &amp; Cereals</v>
      </c>
    </row>
    <row r="1267" spans="1:8" x14ac:dyDescent="0.25">
      <c r="A1267">
        <v>10727</v>
      </c>
      <c r="B1267">
        <v>59</v>
      </c>
      <c r="C1267" t="str" cm="1">
        <f t="array" ref="C1267">_xlfn.XLOOKUP(OrderDetails[[#This Row],[productID]],Products[[#All],[productID]],Products[[#All],[productName]],,0)</f>
        <v>Raclette Courdavault</v>
      </c>
      <c r="D1267" s="2">
        <v>55</v>
      </c>
      <c r="E1267">
        <v>10</v>
      </c>
      <c r="F1267" s="3">
        <v>0.05</v>
      </c>
      <c r="G1267" s="2">
        <f t="shared" si="19"/>
        <v>522.5</v>
      </c>
      <c r="H1267" t="str">
        <f>_xlfn.XLOOKUP(OrderDetails[[#This Row],[productID]],Products[productID],Products[Category Name],,0)</f>
        <v>Dairy Products</v>
      </c>
    </row>
    <row r="1268" spans="1:8" x14ac:dyDescent="0.25">
      <c r="A1268">
        <v>10728</v>
      </c>
      <c r="B1268">
        <v>30</v>
      </c>
      <c r="C1268" t="str" cm="1">
        <f t="array" ref="C1268">_xlfn.XLOOKUP(OrderDetails[[#This Row],[productID]],Products[[#All],[productID]],Products[[#All],[productName]],,0)</f>
        <v>Nord-Ost Matjeshering</v>
      </c>
      <c r="D1268" s="2">
        <v>25.89</v>
      </c>
      <c r="E1268">
        <v>15</v>
      </c>
      <c r="F1268" s="3">
        <v>0</v>
      </c>
      <c r="G1268" s="2">
        <f t="shared" si="19"/>
        <v>388.35</v>
      </c>
      <c r="H1268" t="str">
        <f>_xlfn.XLOOKUP(OrderDetails[[#This Row],[productID]],Products[productID],Products[Category Name],,0)</f>
        <v>Seafood</v>
      </c>
    </row>
    <row r="1269" spans="1:8" x14ac:dyDescent="0.25">
      <c r="A1269">
        <v>10728</v>
      </c>
      <c r="B1269">
        <v>40</v>
      </c>
      <c r="C1269" t="str" cm="1">
        <f t="array" ref="C1269">_xlfn.XLOOKUP(OrderDetails[[#This Row],[productID]],Products[[#All],[productID]],Products[[#All],[productName]],,0)</f>
        <v>Boston Crab Meat</v>
      </c>
      <c r="D1269" s="2">
        <v>18.399999999999999</v>
      </c>
      <c r="E1269">
        <v>6</v>
      </c>
      <c r="F1269" s="3">
        <v>0</v>
      </c>
      <c r="G1269" s="2">
        <f t="shared" si="19"/>
        <v>110.39999999999999</v>
      </c>
      <c r="H1269" t="str">
        <f>_xlfn.XLOOKUP(OrderDetails[[#This Row],[productID]],Products[productID],Products[Category Name],,0)</f>
        <v>Seafood</v>
      </c>
    </row>
    <row r="1270" spans="1:8" x14ac:dyDescent="0.25">
      <c r="A1270">
        <v>10728</v>
      </c>
      <c r="B1270">
        <v>55</v>
      </c>
      <c r="C1270" t="str" cm="1">
        <f t="array" ref="C1270">_xlfn.XLOOKUP(OrderDetails[[#This Row],[productID]],Products[[#All],[productID]],Products[[#All],[productName]],,0)</f>
        <v>Pâté chinois</v>
      </c>
      <c r="D1270" s="2">
        <v>24</v>
      </c>
      <c r="E1270">
        <v>12</v>
      </c>
      <c r="F1270" s="3">
        <v>0</v>
      </c>
      <c r="G1270" s="2">
        <f t="shared" si="19"/>
        <v>288</v>
      </c>
      <c r="H1270" t="str">
        <f>_xlfn.XLOOKUP(OrderDetails[[#This Row],[productID]],Products[productID],Products[Category Name],,0)</f>
        <v>Meat &amp; Poultry</v>
      </c>
    </row>
    <row r="1271" spans="1:8" x14ac:dyDescent="0.25">
      <c r="A1271">
        <v>10728</v>
      </c>
      <c r="B1271">
        <v>60</v>
      </c>
      <c r="C1271" t="str" cm="1">
        <f t="array" ref="C1271">_xlfn.XLOOKUP(OrderDetails[[#This Row],[productID]],Products[[#All],[productID]],Products[[#All],[productName]],,0)</f>
        <v>Camembert Pierrot</v>
      </c>
      <c r="D1271" s="2">
        <v>34</v>
      </c>
      <c r="E1271">
        <v>15</v>
      </c>
      <c r="F1271" s="3">
        <v>0</v>
      </c>
      <c r="G1271" s="2">
        <f t="shared" si="19"/>
        <v>510</v>
      </c>
      <c r="H1271" t="str">
        <f>_xlfn.XLOOKUP(OrderDetails[[#This Row],[productID]],Products[productID],Products[Category Name],,0)</f>
        <v>Dairy Products</v>
      </c>
    </row>
    <row r="1272" spans="1:8" x14ac:dyDescent="0.25">
      <c r="A1272">
        <v>10729</v>
      </c>
      <c r="B1272">
        <v>1</v>
      </c>
      <c r="C1272" t="str" cm="1">
        <f t="array" ref="C1272">_xlfn.XLOOKUP(OrderDetails[[#This Row],[productID]],Products[[#All],[productID]],Products[[#All],[productName]],,0)</f>
        <v>Chai</v>
      </c>
      <c r="D1272" s="2">
        <v>18</v>
      </c>
      <c r="E1272">
        <v>50</v>
      </c>
      <c r="F1272" s="3">
        <v>0</v>
      </c>
      <c r="G1272" s="2">
        <f t="shared" si="19"/>
        <v>900</v>
      </c>
      <c r="H1272" t="str">
        <f>_xlfn.XLOOKUP(OrderDetails[[#This Row],[productID]],Products[productID],Products[Category Name],,0)</f>
        <v>Beverages</v>
      </c>
    </row>
    <row r="1273" spans="1:8" x14ac:dyDescent="0.25">
      <c r="A1273">
        <v>10729</v>
      </c>
      <c r="B1273">
        <v>21</v>
      </c>
      <c r="C1273" t="str" cm="1">
        <f t="array" ref="C1273">_xlfn.XLOOKUP(OrderDetails[[#This Row],[productID]],Products[[#All],[productID]],Products[[#All],[productName]],,0)</f>
        <v>Sir Rodney's Scones</v>
      </c>
      <c r="D1273" s="2">
        <v>10</v>
      </c>
      <c r="E1273">
        <v>30</v>
      </c>
      <c r="F1273" s="3">
        <v>0</v>
      </c>
      <c r="G1273" s="2">
        <f t="shared" si="19"/>
        <v>300</v>
      </c>
      <c r="H1273" t="str">
        <f>_xlfn.XLOOKUP(OrderDetails[[#This Row],[productID]],Products[productID],Products[Category Name],,0)</f>
        <v>Confections</v>
      </c>
    </row>
    <row r="1274" spans="1:8" x14ac:dyDescent="0.25">
      <c r="A1274">
        <v>10729</v>
      </c>
      <c r="B1274">
        <v>50</v>
      </c>
      <c r="C1274" t="str" cm="1">
        <f t="array" ref="C1274">_xlfn.XLOOKUP(OrderDetails[[#This Row],[productID]],Products[[#All],[productID]],Products[[#All],[productName]],,0)</f>
        <v>Valkoinen suklaa</v>
      </c>
      <c r="D1274" s="2">
        <v>16.25</v>
      </c>
      <c r="E1274">
        <v>40</v>
      </c>
      <c r="F1274" s="3">
        <v>0</v>
      </c>
      <c r="G1274" s="2">
        <f t="shared" si="19"/>
        <v>650</v>
      </c>
      <c r="H1274" t="str">
        <f>_xlfn.XLOOKUP(OrderDetails[[#This Row],[productID]],Products[productID],Products[Category Name],,0)</f>
        <v>Confections</v>
      </c>
    </row>
    <row r="1275" spans="1:8" x14ac:dyDescent="0.25">
      <c r="A1275">
        <v>10730</v>
      </c>
      <c r="B1275">
        <v>16</v>
      </c>
      <c r="C1275" t="str" cm="1">
        <f t="array" ref="C1275">_xlfn.XLOOKUP(OrderDetails[[#This Row],[productID]],Products[[#All],[productID]],Products[[#All],[productName]],,0)</f>
        <v>Pavlova</v>
      </c>
      <c r="D1275" s="2">
        <v>17.45</v>
      </c>
      <c r="E1275">
        <v>15</v>
      </c>
      <c r="F1275" s="3">
        <v>0.05</v>
      </c>
      <c r="G1275" s="2">
        <f t="shared" si="19"/>
        <v>248.66249999999999</v>
      </c>
      <c r="H1275" t="str">
        <f>_xlfn.XLOOKUP(OrderDetails[[#This Row],[productID]],Products[productID],Products[Category Name],,0)</f>
        <v>Confections</v>
      </c>
    </row>
    <row r="1276" spans="1:8" x14ac:dyDescent="0.25">
      <c r="A1276">
        <v>10730</v>
      </c>
      <c r="B1276">
        <v>31</v>
      </c>
      <c r="C1276" t="str" cm="1">
        <f t="array" ref="C1276">_xlfn.XLOOKUP(OrderDetails[[#This Row],[productID]],Products[[#All],[productID]],Products[[#All],[productName]],,0)</f>
        <v>Gorgonzola Telino</v>
      </c>
      <c r="D1276" s="2">
        <v>12.5</v>
      </c>
      <c r="E1276">
        <v>3</v>
      </c>
      <c r="F1276" s="3">
        <v>0.05</v>
      </c>
      <c r="G1276" s="2">
        <f t="shared" si="19"/>
        <v>35.625</v>
      </c>
      <c r="H1276" t="str">
        <f>_xlfn.XLOOKUP(OrderDetails[[#This Row],[productID]],Products[productID],Products[Category Name],,0)</f>
        <v>Dairy Products</v>
      </c>
    </row>
    <row r="1277" spans="1:8" x14ac:dyDescent="0.25">
      <c r="A1277">
        <v>10730</v>
      </c>
      <c r="B1277">
        <v>65</v>
      </c>
      <c r="C1277" t="str" cm="1">
        <f t="array" ref="C1277">_xlfn.XLOOKUP(OrderDetails[[#This Row],[productID]],Products[[#All],[productID]],Products[[#All],[productName]],,0)</f>
        <v>Louisiana Fiery Hot Pepper Sauce</v>
      </c>
      <c r="D1277" s="2">
        <v>21.05</v>
      </c>
      <c r="E1277">
        <v>10</v>
      </c>
      <c r="F1277" s="3">
        <v>0.05</v>
      </c>
      <c r="G1277" s="2">
        <f t="shared" si="19"/>
        <v>199.97499999999999</v>
      </c>
      <c r="H1277" t="str">
        <f>_xlfn.XLOOKUP(OrderDetails[[#This Row],[productID]],Products[productID],Products[Category Name],,0)</f>
        <v>Condiments</v>
      </c>
    </row>
    <row r="1278" spans="1:8" x14ac:dyDescent="0.25">
      <c r="A1278">
        <v>10731</v>
      </c>
      <c r="B1278">
        <v>21</v>
      </c>
      <c r="C1278" t="str" cm="1">
        <f t="array" ref="C1278">_xlfn.XLOOKUP(OrderDetails[[#This Row],[productID]],Products[[#All],[productID]],Products[[#All],[productName]],,0)</f>
        <v>Sir Rodney's Scones</v>
      </c>
      <c r="D1278" s="2">
        <v>10</v>
      </c>
      <c r="E1278">
        <v>40</v>
      </c>
      <c r="F1278" s="3">
        <v>0.05</v>
      </c>
      <c r="G1278" s="2">
        <f t="shared" si="19"/>
        <v>380</v>
      </c>
      <c r="H1278" t="str">
        <f>_xlfn.XLOOKUP(OrderDetails[[#This Row],[productID]],Products[productID],Products[Category Name],,0)</f>
        <v>Confections</v>
      </c>
    </row>
    <row r="1279" spans="1:8" x14ac:dyDescent="0.25">
      <c r="A1279">
        <v>10731</v>
      </c>
      <c r="B1279">
        <v>51</v>
      </c>
      <c r="C1279" t="str" cm="1">
        <f t="array" ref="C1279">_xlfn.XLOOKUP(OrderDetails[[#This Row],[productID]],Products[[#All],[productID]],Products[[#All],[productName]],,0)</f>
        <v>Manjimup Dried Apples</v>
      </c>
      <c r="D1279" s="2">
        <v>53</v>
      </c>
      <c r="E1279">
        <v>30</v>
      </c>
      <c r="F1279" s="3">
        <v>0.05</v>
      </c>
      <c r="G1279" s="2">
        <f t="shared" si="19"/>
        <v>1510.5</v>
      </c>
      <c r="H1279" t="str">
        <f>_xlfn.XLOOKUP(OrderDetails[[#This Row],[productID]],Products[productID],Products[Category Name],,0)</f>
        <v>Produce</v>
      </c>
    </row>
    <row r="1280" spans="1:8" x14ac:dyDescent="0.25">
      <c r="A1280">
        <v>10732</v>
      </c>
      <c r="B1280">
        <v>76</v>
      </c>
      <c r="C1280" t="str" cm="1">
        <f t="array" ref="C1280">_xlfn.XLOOKUP(OrderDetails[[#This Row],[productID]],Products[[#All],[productID]],Products[[#All],[productName]],,0)</f>
        <v>Lakkaliköri</v>
      </c>
      <c r="D1280" s="2">
        <v>18</v>
      </c>
      <c r="E1280">
        <v>20</v>
      </c>
      <c r="F1280" s="3">
        <v>0</v>
      </c>
      <c r="G1280" s="2">
        <f t="shared" si="19"/>
        <v>360</v>
      </c>
      <c r="H1280" t="str">
        <f>_xlfn.XLOOKUP(OrderDetails[[#This Row],[productID]],Products[productID],Products[Category Name],,0)</f>
        <v>Beverages</v>
      </c>
    </row>
    <row r="1281" spans="1:8" x14ac:dyDescent="0.25">
      <c r="A1281">
        <v>10733</v>
      </c>
      <c r="B1281">
        <v>14</v>
      </c>
      <c r="C1281" t="str" cm="1">
        <f t="array" ref="C1281">_xlfn.XLOOKUP(OrderDetails[[#This Row],[productID]],Products[[#All],[productID]],Products[[#All],[productName]],,0)</f>
        <v>Tofu</v>
      </c>
      <c r="D1281" s="2">
        <v>23.25</v>
      </c>
      <c r="E1281">
        <v>16</v>
      </c>
      <c r="F1281" s="3">
        <v>0</v>
      </c>
      <c r="G1281" s="2">
        <f t="shared" si="19"/>
        <v>372</v>
      </c>
      <c r="H1281" t="str">
        <f>_xlfn.XLOOKUP(OrderDetails[[#This Row],[productID]],Products[productID],Products[Category Name],,0)</f>
        <v>Produce</v>
      </c>
    </row>
    <row r="1282" spans="1:8" x14ac:dyDescent="0.25">
      <c r="A1282">
        <v>10733</v>
      </c>
      <c r="B1282">
        <v>28</v>
      </c>
      <c r="C1282" t="str" cm="1">
        <f t="array" ref="C1282">_xlfn.XLOOKUP(OrderDetails[[#This Row],[productID]],Products[[#All],[productID]],Products[[#All],[productName]],,0)</f>
        <v>Rössle Sauerkraut</v>
      </c>
      <c r="D1282" s="2">
        <v>45.6</v>
      </c>
      <c r="E1282">
        <v>20</v>
      </c>
      <c r="F1282" s="3">
        <v>0</v>
      </c>
      <c r="G1282" s="2">
        <f t="shared" si="19"/>
        <v>912</v>
      </c>
      <c r="H1282" t="str">
        <f>_xlfn.XLOOKUP(OrderDetails[[#This Row],[productID]],Products[productID],Products[Category Name],,0)</f>
        <v>Produce</v>
      </c>
    </row>
    <row r="1283" spans="1:8" x14ac:dyDescent="0.25">
      <c r="A1283">
        <v>10733</v>
      </c>
      <c r="B1283">
        <v>52</v>
      </c>
      <c r="C1283" t="str" cm="1">
        <f t="array" ref="C1283">_xlfn.XLOOKUP(OrderDetails[[#This Row],[productID]],Products[[#All],[productID]],Products[[#All],[productName]],,0)</f>
        <v>Filo Mix</v>
      </c>
      <c r="D1283" s="2">
        <v>7</v>
      </c>
      <c r="E1283">
        <v>25</v>
      </c>
      <c r="F1283" s="3">
        <v>0</v>
      </c>
      <c r="G1283" s="2">
        <f t="shared" ref="G1283:G1346" si="20">D1283*E1283*(1-F1283)</f>
        <v>175</v>
      </c>
      <c r="H1283" t="str">
        <f>_xlfn.XLOOKUP(OrderDetails[[#This Row],[productID]],Products[productID],Products[Category Name],,0)</f>
        <v>Grains &amp; Cereals</v>
      </c>
    </row>
    <row r="1284" spans="1:8" x14ac:dyDescent="0.25">
      <c r="A1284">
        <v>10734</v>
      </c>
      <c r="B1284">
        <v>6</v>
      </c>
      <c r="C1284" t="str" cm="1">
        <f t="array" ref="C1284">_xlfn.XLOOKUP(OrderDetails[[#This Row],[productID]],Products[[#All],[productID]],Products[[#All],[productName]],,0)</f>
        <v>Grandma's Boysenberry Spread</v>
      </c>
      <c r="D1284" s="2">
        <v>25</v>
      </c>
      <c r="E1284">
        <v>30</v>
      </c>
      <c r="F1284" s="3">
        <v>0</v>
      </c>
      <c r="G1284" s="2">
        <f t="shared" si="20"/>
        <v>750</v>
      </c>
      <c r="H1284" t="str">
        <f>_xlfn.XLOOKUP(OrderDetails[[#This Row],[productID]],Products[productID],Products[Category Name],,0)</f>
        <v>Condiments</v>
      </c>
    </row>
    <row r="1285" spans="1:8" x14ac:dyDescent="0.25">
      <c r="A1285">
        <v>10734</v>
      </c>
      <c r="B1285">
        <v>30</v>
      </c>
      <c r="C1285" t="str" cm="1">
        <f t="array" ref="C1285">_xlfn.XLOOKUP(OrderDetails[[#This Row],[productID]],Products[[#All],[productID]],Products[[#All],[productName]],,0)</f>
        <v>Nord-Ost Matjeshering</v>
      </c>
      <c r="D1285" s="2">
        <v>25.89</v>
      </c>
      <c r="E1285">
        <v>15</v>
      </c>
      <c r="F1285" s="3">
        <v>0</v>
      </c>
      <c r="G1285" s="2">
        <f t="shared" si="20"/>
        <v>388.35</v>
      </c>
      <c r="H1285" t="str">
        <f>_xlfn.XLOOKUP(OrderDetails[[#This Row],[productID]],Products[productID],Products[Category Name],,0)</f>
        <v>Seafood</v>
      </c>
    </row>
    <row r="1286" spans="1:8" x14ac:dyDescent="0.25">
      <c r="A1286">
        <v>10734</v>
      </c>
      <c r="B1286">
        <v>76</v>
      </c>
      <c r="C1286" t="str" cm="1">
        <f t="array" ref="C1286">_xlfn.XLOOKUP(OrderDetails[[#This Row],[productID]],Products[[#All],[productID]],Products[[#All],[productName]],,0)</f>
        <v>Lakkaliköri</v>
      </c>
      <c r="D1286" s="2">
        <v>18</v>
      </c>
      <c r="E1286">
        <v>20</v>
      </c>
      <c r="F1286" s="3">
        <v>0</v>
      </c>
      <c r="G1286" s="2">
        <f t="shared" si="20"/>
        <v>360</v>
      </c>
      <c r="H1286" t="str">
        <f>_xlfn.XLOOKUP(OrderDetails[[#This Row],[productID]],Products[productID],Products[Category Name],,0)</f>
        <v>Beverages</v>
      </c>
    </row>
    <row r="1287" spans="1:8" x14ac:dyDescent="0.25">
      <c r="A1287">
        <v>10735</v>
      </c>
      <c r="B1287">
        <v>61</v>
      </c>
      <c r="C1287" t="str" cm="1">
        <f t="array" ref="C1287">_xlfn.XLOOKUP(OrderDetails[[#This Row],[productID]],Products[[#All],[productID]],Products[[#All],[productName]],,0)</f>
        <v>Sirop d'érable</v>
      </c>
      <c r="D1287" s="2">
        <v>28.5</v>
      </c>
      <c r="E1287">
        <v>20</v>
      </c>
      <c r="F1287" s="3">
        <v>0.1</v>
      </c>
      <c r="G1287" s="2">
        <f t="shared" si="20"/>
        <v>513</v>
      </c>
      <c r="H1287" t="str">
        <f>_xlfn.XLOOKUP(OrderDetails[[#This Row],[productID]],Products[productID],Products[Category Name],,0)</f>
        <v>Condiments</v>
      </c>
    </row>
    <row r="1288" spans="1:8" x14ac:dyDescent="0.25">
      <c r="A1288">
        <v>10735</v>
      </c>
      <c r="B1288">
        <v>77</v>
      </c>
      <c r="C1288" t="str" cm="1">
        <f t="array" ref="C1288">_xlfn.XLOOKUP(OrderDetails[[#This Row],[productID]],Products[[#All],[productID]],Products[[#All],[productName]],,0)</f>
        <v>Original Frankfurter Grüne Soße</v>
      </c>
      <c r="D1288" s="2">
        <v>13</v>
      </c>
      <c r="E1288">
        <v>2</v>
      </c>
      <c r="F1288" s="3">
        <v>0.1</v>
      </c>
      <c r="G1288" s="2">
        <f t="shared" si="20"/>
        <v>23.400000000000002</v>
      </c>
      <c r="H1288" t="str">
        <f>_xlfn.XLOOKUP(OrderDetails[[#This Row],[productID]],Products[productID],Products[Category Name],,0)</f>
        <v>Condiments</v>
      </c>
    </row>
    <row r="1289" spans="1:8" x14ac:dyDescent="0.25">
      <c r="A1289">
        <v>10736</v>
      </c>
      <c r="B1289">
        <v>65</v>
      </c>
      <c r="C1289" t="str" cm="1">
        <f t="array" ref="C1289">_xlfn.XLOOKUP(OrderDetails[[#This Row],[productID]],Products[[#All],[productID]],Products[[#All],[productName]],,0)</f>
        <v>Louisiana Fiery Hot Pepper Sauce</v>
      </c>
      <c r="D1289" s="2">
        <v>21.05</v>
      </c>
      <c r="E1289">
        <v>40</v>
      </c>
      <c r="F1289" s="3">
        <v>0</v>
      </c>
      <c r="G1289" s="2">
        <f t="shared" si="20"/>
        <v>842</v>
      </c>
      <c r="H1289" t="str">
        <f>_xlfn.XLOOKUP(OrderDetails[[#This Row],[productID]],Products[productID],Products[Category Name],,0)</f>
        <v>Condiments</v>
      </c>
    </row>
    <row r="1290" spans="1:8" x14ac:dyDescent="0.25">
      <c r="A1290">
        <v>10736</v>
      </c>
      <c r="B1290">
        <v>75</v>
      </c>
      <c r="C1290" t="str" cm="1">
        <f t="array" ref="C1290">_xlfn.XLOOKUP(OrderDetails[[#This Row],[productID]],Products[[#All],[productID]],Products[[#All],[productName]],,0)</f>
        <v>Rhönbräu Klosterbier</v>
      </c>
      <c r="D1290" s="2">
        <v>7.75</v>
      </c>
      <c r="E1290">
        <v>20</v>
      </c>
      <c r="F1290" s="3">
        <v>0</v>
      </c>
      <c r="G1290" s="2">
        <f t="shared" si="20"/>
        <v>155</v>
      </c>
      <c r="H1290" t="str">
        <f>_xlfn.XLOOKUP(OrderDetails[[#This Row],[productID]],Products[productID],Products[Category Name],,0)</f>
        <v>Beverages</v>
      </c>
    </row>
    <row r="1291" spans="1:8" x14ac:dyDescent="0.25">
      <c r="A1291">
        <v>10737</v>
      </c>
      <c r="B1291">
        <v>13</v>
      </c>
      <c r="C1291" t="str" cm="1">
        <f t="array" ref="C1291">_xlfn.XLOOKUP(OrderDetails[[#This Row],[productID]],Products[[#All],[productID]],Products[[#All],[productName]],,0)</f>
        <v>Konbu</v>
      </c>
      <c r="D1291" s="2">
        <v>6</v>
      </c>
      <c r="E1291">
        <v>4</v>
      </c>
      <c r="F1291" s="3">
        <v>0</v>
      </c>
      <c r="G1291" s="2">
        <f t="shared" si="20"/>
        <v>24</v>
      </c>
      <c r="H1291" t="str">
        <f>_xlfn.XLOOKUP(OrderDetails[[#This Row],[productID]],Products[productID],Products[Category Name],,0)</f>
        <v>Seafood</v>
      </c>
    </row>
    <row r="1292" spans="1:8" x14ac:dyDescent="0.25">
      <c r="A1292">
        <v>10737</v>
      </c>
      <c r="B1292">
        <v>41</v>
      </c>
      <c r="C1292" t="str" cm="1">
        <f t="array" ref="C1292">_xlfn.XLOOKUP(OrderDetails[[#This Row],[productID]],Products[[#All],[productID]],Products[[#All],[productName]],,0)</f>
        <v>Jack's New England Clam Chowder</v>
      </c>
      <c r="D1292" s="2">
        <v>9.65</v>
      </c>
      <c r="E1292">
        <v>12</v>
      </c>
      <c r="F1292" s="3">
        <v>0</v>
      </c>
      <c r="G1292" s="2">
        <f t="shared" si="20"/>
        <v>115.80000000000001</v>
      </c>
      <c r="H1292" t="str">
        <f>_xlfn.XLOOKUP(OrderDetails[[#This Row],[productID]],Products[productID],Products[Category Name],,0)</f>
        <v>Seafood</v>
      </c>
    </row>
    <row r="1293" spans="1:8" x14ac:dyDescent="0.25">
      <c r="A1293">
        <v>10738</v>
      </c>
      <c r="B1293">
        <v>16</v>
      </c>
      <c r="C1293" t="str" cm="1">
        <f t="array" ref="C1293">_xlfn.XLOOKUP(OrderDetails[[#This Row],[productID]],Products[[#All],[productID]],Products[[#All],[productName]],,0)</f>
        <v>Pavlova</v>
      </c>
      <c r="D1293" s="2">
        <v>17.45</v>
      </c>
      <c r="E1293">
        <v>3</v>
      </c>
      <c r="F1293" s="3">
        <v>0</v>
      </c>
      <c r="G1293" s="2">
        <f t="shared" si="20"/>
        <v>52.349999999999994</v>
      </c>
      <c r="H1293" t="str">
        <f>_xlfn.XLOOKUP(OrderDetails[[#This Row],[productID]],Products[productID],Products[Category Name],,0)</f>
        <v>Confections</v>
      </c>
    </row>
    <row r="1294" spans="1:8" x14ac:dyDescent="0.25">
      <c r="A1294">
        <v>10739</v>
      </c>
      <c r="B1294">
        <v>36</v>
      </c>
      <c r="C1294" t="str" cm="1">
        <f t="array" ref="C1294">_xlfn.XLOOKUP(OrderDetails[[#This Row],[productID]],Products[[#All],[productID]],Products[[#All],[productName]],,0)</f>
        <v>Inlagd Sill</v>
      </c>
      <c r="D1294" s="2">
        <v>19</v>
      </c>
      <c r="E1294">
        <v>6</v>
      </c>
      <c r="F1294" s="3">
        <v>0</v>
      </c>
      <c r="G1294" s="2">
        <f t="shared" si="20"/>
        <v>114</v>
      </c>
      <c r="H1294" t="str">
        <f>_xlfn.XLOOKUP(OrderDetails[[#This Row],[productID]],Products[productID],Products[Category Name],,0)</f>
        <v>Seafood</v>
      </c>
    </row>
    <row r="1295" spans="1:8" x14ac:dyDescent="0.25">
      <c r="A1295">
        <v>10739</v>
      </c>
      <c r="B1295">
        <v>52</v>
      </c>
      <c r="C1295" t="str" cm="1">
        <f t="array" ref="C1295">_xlfn.XLOOKUP(OrderDetails[[#This Row],[productID]],Products[[#All],[productID]],Products[[#All],[productName]],,0)</f>
        <v>Filo Mix</v>
      </c>
      <c r="D1295" s="2">
        <v>7</v>
      </c>
      <c r="E1295">
        <v>18</v>
      </c>
      <c r="F1295" s="3">
        <v>0</v>
      </c>
      <c r="G1295" s="2">
        <f t="shared" si="20"/>
        <v>126</v>
      </c>
      <c r="H1295" t="str">
        <f>_xlfn.XLOOKUP(OrderDetails[[#This Row],[productID]],Products[productID],Products[Category Name],,0)</f>
        <v>Grains &amp; Cereals</v>
      </c>
    </row>
    <row r="1296" spans="1:8" x14ac:dyDescent="0.25">
      <c r="A1296">
        <v>10740</v>
      </c>
      <c r="B1296">
        <v>28</v>
      </c>
      <c r="C1296" t="str" cm="1">
        <f t="array" ref="C1296">_xlfn.XLOOKUP(OrderDetails[[#This Row],[productID]],Products[[#All],[productID]],Products[[#All],[productName]],,0)</f>
        <v>Rössle Sauerkraut</v>
      </c>
      <c r="D1296" s="2">
        <v>45.6</v>
      </c>
      <c r="E1296">
        <v>5</v>
      </c>
      <c r="F1296" s="3">
        <v>0.2</v>
      </c>
      <c r="G1296" s="2">
        <f t="shared" si="20"/>
        <v>182.4</v>
      </c>
      <c r="H1296" t="str">
        <f>_xlfn.XLOOKUP(OrderDetails[[#This Row],[productID]],Products[productID],Products[Category Name],,0)</f>
        <v>Produce</v>
      </c>
    </row>
    <row r="1297" spans="1:8" x14ac:dyDescent="0.25">
      <c r="A1297">
        <v>10740</v>
      </c>
      <c r="B1297">
        <v>35</v>
      </c>
      <c r="C1297" t="str" cm="1">
        <f t="array" ref="C1297">_xlfn.XLOOKUP(OrderDetails[[#This Row],[productID]],Products[[#All],[productID]],Products[[#All],[productName]],,0)</f>
        <v>Steeleye Stout</v>
      </c>
      <c r="D1297" s="2">
        <v>18</v>
      </c>
      <c r="E1297">
        <v>35</v>
      </c>
      <c r="F1297" s="3">
        <v>0.2</v>
      </c>
      <c r="G1297" s="2">
        <f t="shared" si="20"/>
        <v>504</v>
      </c>
      <c r="H1297" t="str">
        <f>_xlfn.XLOOKUP(OrderDetails[[#This Row],[productID]],Products[productID],Products[Category Name],,0)</f>
        <v>Beverages</v>
      </c>
    </row>
    <row r="1298" spans="1:8" x14ac:dyDescent="0.25">
      <c r="A1298">
        <v>10740</v>
      </c>
      <c r="B1298">
        <v>45</v>
      </c>
      <c r="C1298" t="str" cm="1">
        <f t="array" ref="C1298">_xlfn.XLOOKUP(OrderDetails[[#This Row],[productID]],Products[[#All],[productID]],Products[[#All],[productName]],,0)</f>
        <v>Rogede sild</v>
      </c>
      <c r="D1298" s="2">
        <v>9.5</v>
      </c>
      <c r="E1298">
        <v>40</v>
      </c>
      <c r="F1298" s="3">
        <v>0.2</v>
      </c>
      <c r="G1298" s="2">
        <f t="shared" si="20"/>
        <v>304</v>
      </c>
      <c r="H1298" t="str">
        <f>_xlfn.XLOOKUP(OrderDetails[[#This Row],[productID]],Products[productID],Products[Category Name],,0)</f>
        <v>Seafood</v>
      </c>
    </row>
    <row r="1299" spans="1:8" x14ac:dyDescent="0.25">
      <c r="A1299">
        <v>10740</v>
      </c>
      <c r="B1299">
        <v>56</v>
      </c>
      <c r="C1299" t="str" cm="1">
        <f t="array" ref="C1299">_xlfn.XLOOKUP(OrderDetails[[#This Row],[productID]],Products[[#All],[productID]],Products[[#All],[productName]],,0)</f>
        <v>Gnocchi di nonna Alice</v>
      </c>
      <c r="D1299" s="2">
        <v>38</v>
      </c>
      <c r="E1299">
        <v>14</v>
      </c>
      <c r="F1299" s="3">
        <v>0.2</v>
      </c>
      <c r="G1299" s="2">
        <f t="shared" si="20"/>
        <v>425.6</v>
      </c>
      <c r="H1299" t="str">
        <f>_xlfn.XLOOKUP(OrderDetails[[#This Row],[productID]],Products[productID],Products[Category Name],,0)</f>
        <v>Grains &amp; Cereals</v>
      </c>
    </row>
    <row r="1300" spans="1:8" x14ac:dyDescent="0.25">
      <c r="A1300">
        <v>10741</v>
      </c>
      <c r="B1300">
        <v>2</v>
      </c>
      <c r="C1300" t="str" cm="1">
        <f t="array" ref="C1300">_xlfn.XLOOKUP(OrderDetails[[#This Row],[productID]],Products[[#All],[productID]],Products[[#All],[productName]],,0)</f>
        <v>Chang</v>
      </c>
      <c r="D1300" s="2">
        <v>19</v>
      </c>
      <c r="E1300">
        <v>15</v>
      </c>
      <c r="F1300" s="3">
        <v>0.2</v>
      </c>
      <c r="G1300" s="2">
        <f t="shared" si="20"/>
        <v>228</v>
      </c>
      <c r="H1300" t="str">
        <f>_xlfn.XLOOKUP(OrderDetails[[#This Row],[productID]],Products[productID],Products[Category Name],,0)</f>
        <v>Beverages</v>
      </c>
    </row>
    <row r="1301" spans="1:8" x14ac:dyDescent="0.25">
      <c r="A1301">
        <v>10742</v>
      </c>
      <c r="B1301">
        <v>3</v>
      </c>
      <c r="C1301" t="str" cm="1">
        <f t="array" ref="C1301">_xlfn.XLOOKUP(OrderDetails[[#This Row],[productID]],Products[[#All],[productID]],Products[[#All],[productName]],,0)</f>
        <v>Aniseed Syrup</v>
      </c>
      <c r="D1301" s="2">
        <v>10</v>
      </c>
      <c r="E1301">
        <v>20</v>
      </c>
      <c r="F1301" s="3">
        <v>0</v>
      </c>
      <c r="G1301" s="2">
        <f t="shared" si="20"/>
        <v>200</v>
      </c>
      <c r="H1301" t="str">
        <f>_xlfn.XLOOKUP(OrderDetails[[#This Row],[productID]],Products[productID],Products[Category Name],,0)</f>
        <v>Condiments</v>
      </c>
    </row>
    <row r="1302" spans="1:8" x14ac:dyDescent="0.25">
      <c r="A1302">
        <v>10742</v>
      </c>
      <c r="B1302">
        <v>60</v>
      </c>
      <c r="C1302" t="str" cm="1">
        <f t="array" ref="C1302">_xlfn.XLOOKUP(OrderDetails[[#This Row],[productID]],Products[[#All],[productID]],Products[[#All],[productName]],,0)</f>
        <v>Camembert Pierrot</v>
      </c>
      <c r="D1302" s="2">
        <v>34</v>
      </c>
      <c r="E1302">
        <v>50</v>
      </c>
      <c r="F1302" s="3">
        <v>0</v>
      </c>
      <c r="G1302" s="2">
        <f t="shared" si="20"/>
        <v>1700</v>
      </c>
      <c r="H1302" t="str">
        <f>_xlfn.XLOOKUP(OrderDetails[[#This Row],[productID]],Products[productID],Products[Category Name],,0)</f>
        <v>Dairy Products</v>
      </c>
    </row>
    <row r="1303" spans="1:8" x14ac:dyDescent="0.25">
      <c r="A1303">
        <v>10742</v>
      </c>
      <c r="B1303">
        <v>72</v>
      </c>
      <c r="C1303" t="str" cm="1">
        <f t="array" ref="C1303">_xlfn.XLOOKUP(OrderDetails[[#This Row],[productID]],Products[[#All],[productID]],Products[[#All],[productName]],,0)</f>
        <v>Mozzarella di Giovanni</v>
      </c>
      <c r="D1303" s="2">
        <v>34.799999999999997</v>
      </c>
      <c r="E1303">
        <v>35</v>
      </c>
      <c r="F1303" s="3">
        <v>0</v>
      </c>
      <c r="G1303" s="2">
        <f t="shared" si="20"/>
        <v>1218</v>
      </c>
      <c r="H1303" t="str">
        <f>_xlfn.XLOOKUP(OrderDetails[[#This Row],[productID]],Products[productID],Products[Category Name],,0)</f>
        <v>Dairy Products</v>
      </c>
    </row>
    <row r="1304" spans="1:8" x14ac:dyDescent="0.25">
      <c r="A1304">
        <v>10743</v>
      </c>
      <c r="B1304">
        <v>46</v>
      </c>
      <c r="C1304" t="str" cm="1">
        <f t="array" ref="C1304">_xlfn.XLOOKUP(OrderDetails[[#This Row],[productID]],Products[[#All],[productID]],Products[[#All],[productName]],,0)</f>
        <v>Spegesild</v>
      </c>
      <c r="D1304" s="2">
        <v>12</v>
      </c>
      <c r="E1304">
        <v>28</v>
      </c>
      <c r="F1304" s="3">
        <v>0.05</v>
      </c>
      <c r="G1304" s="2">
        <f t="shared" si="20"/>
        <v>319.2</v>
      </c>
      <c r="H1304" t="str">
        <f>_xlfn.XLOOKUP(OrderDetails[[#This Row],[productID]],Products[productID],Products[Category Name],,0)</f>
        <v>Seafood</v>
      </c>
    </row>
    <row r="1305" spans="1:8" x14ac:dyDescent="0.25">
      <c r="A1305">
        <v>10744</v>
      </c>
      <c r="B1305">
        <v>40</v>
      </c>
      <c r="C1305" t="str" cm="1">
        <f t="array" ref="C1305">_xlfn.XLOOKUP(OrderDetails[[#This Row],[productID]],Products[[#All],[productID]],Products[[#All],[productName]],,0)</f>
        <v>Boston Crab Meat</v>
      </c>
      <c r="D1305" s="2">
        <v>18.399999999999999</v>
      </c>
      <c r="E1305">
        <v>50</v>
      </c>
      <c r="F1305" s="3">
        <v>0.2</v>
      </c>
      <c r="G1305" s="2">
        <f t="shared" si="20"/>
        <v>736</v>
      </c>
      <c r="H1305" t="str">
        <f>_xlfn.XLOOKUP(OrderDetails[[#This Row],[productID]],Products[productID],Products[Category Name],,0)</f>
        <v>Seafood</v>
      </c>
    </row>
    <row r="1306" spans="1:8" x14ac:dyDescent="0.25">
      <c r="A1306">
        <v>10745</v>
      </c>
      <c r="B1306">
        <v>18</v>
      </c>
      <c r="C1306" t="str" cm="1">
        <f t="array" ref="C1306">_xlfn.XLOOKUP(OrderDetails[[#This Row],[productID]],Products[[#All],[productID]],Products[[#All],[productName]],,0)</f>
        <v>Carnarvon Tigers</v>
      </c>
      <c r="D1306" s="2">
        <v>62.5</v>
      </c>
      <c r="E1306">
        <v>24</v>
      </c>
      <c r="F1306" s="3">
        <v>0</v>
      </c>
      <c r="G1306" s="2">
        <f t="shared" si="20"/>
        <v>1500</v>
      </c>
      <c r="H1306" t="str">
        <f>_xlfn.XLOOKUP(OrderDetails[[#This Row],[productID]],Products[productID],Products[Category Name],,0)</f>
        <v>Seafood</v>
      </c>
    </row>
    <row r="1307" spans="1:8" x14ac:dyDescent="0.25">
      <c r="A1307">
        <v>10745</v>
      </c>
      <c r="B1307">
        <v>44</v>
      </c>
      <c r="C1307" t="str" cm="1">
        <f t="array" ref="C1307">_xlfn.XLOOKUP(OrderDetails[[#This Row],[productID]],Products[[#All],[productID]],Products[[#All],[productName]],,0)</f>
        <v>Gula Malacca</v>
      </c>
      <c r="D1307" s="2">
        <v>19.45</v>
      </c>
      <c r="E1307">
        <v>16</v>
      </c>
      <c r="F1307" s="3">
        <v>0</v>
      </c>
      <c r="G1307" s="2">
        <f t="shared" si="20"/>
        <v>311.2</v>
      </c>
      <c r="H1307" t="str">
        <f>_xlfn.XLOOKUP(OrderDetails[[#This Row],[productID]],Products[productID],Products[Category Name],,0)</f>
        <v>Condiments</v>
      </c>
    </row>
    <row r="1308" spans="1:8" x14ac:dyDescent="0.25">
      <c r="A1308">
        <v>10745</v>
      </c>
      <c r="B1308">
        <v>59</v>
      </c>
      <c r="C1308" t="str" cm="1">
        <f t="array" ref="C1308">_xlfn.XLOOKUP(OrderDetails[[#This Row],[productID]],Products[[#All],[productID]],Products[[#All],[productName]],,0)</f>
        <v>Raclette Courdavault</v>
      </c>
      <c r="D1308" s="2">
        <v>55</v>
      </c>
      <c r="E1308">
        <v>45</v>
      </c>
      <c r="F1308" s="3">
        <v>0</v>
      </c>
      <c r="G1308" s="2">
        <f t="shared" si="20"/>
        <v>2475</v>
      </c>
      <c r="H1308" t="str">
        <f>_xlfn.XLOOKUP(OrderDetails[[#This Row],[productID]],Products[productID],Products[Category Name],,0)</f>
        <v>Dairy Products</v>
      </c>
    </row>
    <row r="1309" spans="1:8" x14ac:dyDescent="0.25">
      <c r="A1309">
        <v>10745</v>
      </c>
      <c r="B1309">
        <v>72</v>
      </c>
      <c r="C1309" t="str" cm="1">
        <f t="array" ref="C1309">_xlfn.XLOOKUP(OrderDetails[[#This Row],[productID]],Products[[#All],[productID]],Products[[#All],[productName]],,0)</f>
        <v>Mozzarella di Giovanni</v>
      </c>
      <c r="D1309" s="2">
        <v>34.799999999999997</v>
      </c>
      <c r="E1309">
        <v>7</v>
      </c>
      <c r="F1309" s="3">
        <v>0</v>
      </c>
      <c r="G1309" s="2">
        <f t="shared" si="20"/>
        <v>243.59999999999997</v>
      </c>
      <c r="H1309" t="str">
        <f>_xlfn.XLOOKUP(OrderDetails[[#This Row],[productID]],Products[productID],Products[Category Name],,0)</f>
        <v>Dairy Products</v>
      </c>
    </row>
    <row r="1310" spans="1:8" x14ac:dyDescent="0.25">
      <c r="A1310">
        <v>10746</v>
      </c>
      <c r="B1310">
        <v>13</v>
      </c>
      <c r="C1310" t="str" cm="1">
        <f t="array" ref="C1310">_xlfn.XLOOKUP(OrderDetails[[#This Row],[productID]],Products[[#All],[productID]],Products[[#All],[productName]],,0)</f>
        <v>Konbu</v>
      </c>
      <c r="D1310" s="2">
        <v>6</v>
      </c>
      <c r="E1310">
        <v>6</v>
      </c>
      <c r="F1310" s="3">
        <v>0</v>
      </c>
      <c r="G1310" s="2">
        <f t="shared" si="20"/>
        <v>36</v>
      </c>
      <c r="H1310" t="str">
        <f>_xlfn.XLOOKUP(OrderDetails[[#This Row],[productID]],Products[productID],Products[Category Name],,0)</f>
        <v>Seafood</v>
      </c>
    </row>
    <row r="1311" spans="1:8" x14ac:dyDescent="0.25">
      <c r="A1311">
        <v>10746</v>
      </c>
      <c r="B1311">
        <v>42</v>
      </c>
      <c r="C1311" t="str" cm="1">
        <f t="array" ref="C1311">_xlfn.XLOOKUP(OrderDetails[[#This Row],[productID]],Products[[#All],[productID]],Products[[#All],[productName]],,0)</f>
        <v>Singaporean Hokkien Fried Mee</v>
      </c>
      <c r="D1311" s="2">
        <v>14</v>
      </c>
      <c r="E1311">
        <v>28</v>
      </c>
      <c r="F1311" s="3">
        <v>0</v>
      </c>
      <c r="G1311" s="2">
        <f t="shared" si="20"/>
        <v>392</v>
      </c>
      <c r="H1311" t="str">
        <f>_xlfn.XLOOKUP(OrderDetails[[#This Row],[productID]],Products[productID],Products[Category Name],,0)</f>
        <v>Grains &amp; Cereals</v>
      </c>
    </row>
    <row r="1312" spans="1:8" x14ac:dyDescent="0.25">
      <c r="A1312">
        <v>10746</v>
      </c>
      <c r="B1312">
        <v>62</v>
      </c>
      <c r="C1312" t="str" cm="1">
        <f t="array" ref="C1312">_xlfn.XLOOKUP(OrderDetails[[#This Row],[productID]],Products[[#All],[productID]],Products[[#All],[productName]],,0)</f>
        <v>Tarte au sucre</v>
      </c>
      <c r="D1312" s="2">
        <v>49.3</v>
      </c>
      <c r="E1312">
        <v>9</v>
      </c>
      <c r="F1312" s="3">
        <v>0</v>
      </c>
      <c r="G1312" s="2">
        <f t="shared" si="20"/>
        <v>443.7</v>
      </c>
      <c r="H1312" t="str">
        <f>_xlfn.XLOOKUP(OrderDetails[[#This Row],[productID]],Products[productID],Products[Category Name],,0)</f>
        <v>Confections</v>
      </c>
    </row>
    <row r="1313" spans="1:8" x14ac:dyDescent="0.25">
      <c r="A1313">
        <v>10746</v>
      </c>
      <c r="B1313">
        <v>69</v>
      </c>
      <c r="C1313" t="str" cm="1">
        <f t="array" ref="C1313">_xlfn.XLOOKUP(OrderDetails[[#This Row],[productID]],Products[[#All],[productID]],Products[[#All],[productName]],,0)</f>
        <v>Gudbrandsdalsost</v>
      </c>
      <c r="D1313" s="2">
        <v>36</v>
      </c>
      <c r="E1313">
        <v>40</v>
      </c>
      <c r="F1313" s="3">
        <v>0</v>
      </c>
      <c r="G1313" s="2">
        <f t="shared" si="20"/>
        <v>1440</v>
      </c>
      <c r="H1313" t="str">
        <f>_xlfn.XLOOKUP(OrderDetails[[#This Row],[productID]],Products[productID],Products[Category Name],,0)</f>
        <v>Dairy Products</v>
      </c>
    </row>
    <row r="1314" spans="1:8" x14ac:dyDescent="0.25">
      <c r="A1314">
        <v>10747</v>
      </c>
      <c r="B1314">
        <v>31</v>
      </c>
      <c r="C1314" t="str" cm="1">
        <f t="array" ref="C1314">_xlfn.XLOOKUP(OrderDetails[[#This Row],[productID]],Products[[#All],[productID]],Products[[#All],[productName]],,0)</f>
        <v>Gorgonzola Telino</v>
      </c>
      <c r="D1314" s="2">
        <v>12.5</v>
      </c>
      <c r="E1314">
        <v>8</v>
      </c>
      <c r="F1314" s="3">
        <v>0</v>
      </c>
      <c r="G1314" s="2">
        <f t="shared" si="20"/>
        <v>100</v>
      </c>
      <c r="H1314" t="str">
        <f>_xlfn.XLOOKUP(OrderDetails[[#This Row],[productID]],Products[productID],Products[Category Name],,0)</f>
        <v>Dairy Products</v>
      </c>
    </row>
    <row r="1315" spans="1:8" x14ac:dyDescent="0.25">
      <c r="A1315">
        <v>10747</v>
      </c>
      <c r="B1315">
        <v>41</v>
      </c>
      <c r="C1315" t="str" cm="1">
        <f t="array" ref="C1315">_xlfn.XLOOKUP(OrderDetails[[#This Row],[productID]],Products[[#All],[productID]],Products[[#All],[productName]],,0)</f>
        <v>Jack's New England Clam Chowder</v>
      </c>
      <c r="D1315" s="2">
        <v>9.65</v>
      </c>
      <c r="E1315">
        <v>35</v>
      </c>
      <c r="F1315" s="3">
        <v>0</v>
      </c>
      <c r="G1315" s="2">
        <f t="shared" si="20"/>
        <v>337.75</v>
      </c>
      <c r="H1315" t="str">
        <f>_xlfn.XLOOKUP(OrderDetails[[#This Row],[productID]],Products[productID],Products[Category Name],,0)</f>
        <v>Seafood</v>
      </c>
    </row>
    <row r="1316" spans="1:8" x14ac:dyDescent="0.25">
      <c r="A1316">
        <v>10747</v>
      </c>
      <c r="B1316">
        <v>63</v>
      </c>
      <c r="C1316" t="str" cm="1">
        <f t="array" ref="C1316">_xlfn.XLOOKUP(OrderDetails[[#This Row],[productID]],Products[[#All],[productID]],Products[[#All],[productName]],,0)</f>
        <v>Vegie-spread</v>
      </c>
      <c r="D1316" s="2">
        <v>43.9</v>
      </c>
      <c r="E1316">
        <v>9</v>
      </c>
      <c r="F1316" s="3">
        <v>0</v>
      </c>
      <c r="G1316" s="2">
        <f t="shared" si="20"/>
        <v>395.09999999999997</v>
      </c>
      <c r="H1316" t="str">
        <f>_xlfn.XLOOKUP(OrderDetails[[#This Row],[productID]],Products[productID],Products[Category Name],,0)</f>
        <v>Condiments</v>
      </c>
    </row>
    <row r="1317" spans="1:8" x14ac:dyDescent="0.25">
      <c r="A1317">
        <v>10747</v>
      </c>
      <c r="B1317">
        <v>69</v>
      </c>
      <c r="C1317" t="str" cm="1">
        <f t="array" ref="C1317">_xlfn.XLOOKUP(OrderDetails[[#This Row],[productID]],Products[[#All],[productID]],Products[[#All],[productName]],,0)</f>
        <v>Gudbrandsdalsost</v>
      </c>
      <c r="D1317" s="2">
        <v>36</v>
      </c>
      <c r="E1317">
        <v>30</v>
      </c>
      <c r="F1317" s="3">
        <v>0</v>
      </c>
      <c r="G1317" s="2">
        <f t="shared" si="20"/>
        <v>1080</v>
      </c>
      <c r="H1317" t="str">
        <f>_xlfn.XLOOKUP(OrderDetails[[#This Row],[productID]],Products[productID],Products[Category Name],,0)</f>
        <v>Dairy Products</v>
      </c>
    </row>
    <row r="1318" spans="1:8" x14ac:dyDescent="0.25">
      <c r="A1318">
        <v>10748</v>
      </c>
      <c r="B1318">
        <v>23</v>
      </c>
      <c r="C1318" t="str" cm="1">
        <f t="array" ref="C1318">_xlfn.XLOOKUP(OrderDetails[[#This Row],[productID]],Products[[#All],[productID]],Products[[#All],[productName]],,0)</f>
        <v>Tunnbröd</v>
      </c>
      <c r="D1318" s="2">
        <v>9</v>
      </c>
      <c r="E1318">
        <v>44</v>
      </c>
      <c r="F1318" s="3">
        <v>0</v>
      </c>
      <c r="G1318" s="2">
        <f t="shared" si="20"/>
        <v>396</v>
      </c>
      <c r="H1318" t="str">
        <f>_xlfn.XLOOKUP(OrderDetails[[#This Row],[productID]],Products[productID],Products[Category Name],,0)</f>
        <v>Grains &amp; Cereals</v>
      </c>
    </row>
    <row r="1319" spans="1:8" x14ac:dyDescent="0.25">
      <c r="A1319">
        <v>10748</v>
      </c>
      <c r="B1319">
        <v>40</v>
      </c>
      <c r="C1319" t="str" cm="1">
        <f t="array" ref="C1319">_xlfn.XLOOKUP(OrderDetails[[#This Row],[productID]],Products[[#All],[productID]],Products[[#All],[productName]],,0)</f>
        <v>Boston Crab Meat</v>
      </c>
      <c r="D1319" s="2">
        <v>18.399999999999999</v>
      </c>
      <c r="E1319">
        <v>40</v>
      </c>
      <c r="F1319" s="3">
        <v>0</v>
      </c>
      <c r="G1319" s="2">
        <f t="shared" si="20"/>
        <v>736</v>
      </c>
      <c r="H1319" t="str">
        <f>_xlfn.XLOOKUP(OrderDetails[[#This Row],[productID]],Products[productID],Products[Category Name],,0)</f>
        <v>Seafood</v>
      </c>
    </row>
    <row r="1320" spans="1:8" x14ac:dyDescent="0.25">
      <c r="A1320">
        <v>10748</v>
      </c>
      <c r="B1320">
        <v>56</v>
      </c>
      <c r="C1320" t="str" cm="1">
        <f t="array" ref="C1320">_xlfn.XLOOKUP(OrderDetails[[#This Row],[productID]],Products[[#All],[productID]],Products[[#All],[productName]],,0)</f>
        <v>Gnocchi di nonna Alice</v>
      </c>
      <c r="D1320" s="2">
        <v>38</v>
      </c>
      <c r="E1320">
        <v>28</v>
      </c>
      <c r="F1320" s="3">
        <v>0</v>
      </c>
      <c r="G1320" s="2">
        <f t="shared" si="20"/>
        <v>1064</v>
      </c>
      <c r="H1320" t="str">
        <f>_xlfn.XLOOKUP(OrderDetails[[#This Row],[productID]],Products[productID],Products[Category Name],,0)</f>
        <v>Grains &amp; Cereals</v>
      </c>
    </row>
    <row r="1321" spans="1:8" x14ac:dyDescent="0.25">
      <c r="A1321">
        <v>10749</v>
      </c>
      <c r="B1321">
        <v>56</v>
      </c>
      <c r="C1321" t="str" cm="1">
        <f t="array" ref="C1321">_xlfn.XLOOKUP(OrderDetails[[#This Row],[productID]],Products[[#All],[productID]],Products[[#All],[productName]],,0)</f>
        <v>Gnocchi di nonna Alice</v>
      </c>
      <c r="D1321" s="2">
        <v>38</v>
      </c>
      <c r="E1321">
        <v>15</v>
      </c>
      <c r="F1321" s="3">
        <v>0</v>
      </c>
      <c r="G1321" s="2">
        <f t="shared" si="20"/>
        <v>570</v>
      </c>
      <c r="H1321" t="str">
        <f>_xlfn.XLOOKUP(OrderDetails[[#This Row],[productID]],Products[productID],Products[Category Name],,0)</f>
        <v>Grains &amp; Cereals</v>
      </c>
    </row>
    <row r="1322" spans="1:8" x14ac:dyDescent="0.25">
      <c r="A1322">
        <v>10749</v>
      </c>
      <c r="B1322">
        <v>59</v>
      </c>
      <c r="C1322" t="str" cm="1">
        <f t="array" ref="C1322">_xlfn.XLOOKUP(OrderDetails[[#This Row],[productID]],Products[[#All],[productID]],Products[[#All],[productName]],,0)</f>
        <v>Raclette Courdavault</v>
      </c>
      <c r="D1322" s="2">
        <v>55</v>
      </c>
      <c r="E1322">
        <v>6</v>
      </c>
      <c r="F1322" s="3">
        <v>0</v>
      </c>
      <c r="G1322" s="2">
        <f t="shared" si="20"/>
        <v>330</v>
      </c>
      <c r="H1322" t="str">
        <f>_xlfn.XLOOKUP(OrderDetails[[#This Row],[productID]],Products[productID],Products[Category Name],,0)</f>
        <v>Dairy Products</v>
      </c>
    </row>
    <row r="1323" spans="1:8" x14ac:dyDescent="0.25">
      <c r="A1323">
        <v>10749</v>
      </c>
      <c r="B1323">
        <v>76</v>
      </c>
      <c r="C1323" t="str" cm="1">
        <f t="array" ref="C1323">_xlfn.XLOOKUP(OrderDetails[[#This Row],[productID]],Products[[#All],[productID]],Products[[#All],[productName]],,0)</f>
        <v>Lakkaliköri</v>
      </c>
      <c r="D1323" s="2">
        <v>18</v>
      </c>
      <c r="E1323">
        <v>10</v>
      </c>
      <c r="F1323" s="3">
        <v>0</v>
      </c>
      <c r="G1323" s="2">
        <f t="shared" si="20"/>
        <v>180</v>
      </c>
      <c r="H1323" t="str">
        <f>_xlfn.XLOOKUP(OrderDetails[[#This Row],[productID]],Products[productID],Products[Category Name],,0)</f>
        <v>Beverages</v>
      </c>
    </row>
    <row r="1324" spans="1:8" x14ac:dyDescent="0.25">
      <c r="A1324">
        <v>10750</v>
      </c>
      <c r="B1324">
        <v>14</v>
      </c>
      <c r="C1324" t="str" cm="1">
        <f t="array" ref="C1324">_xlfn.XLOOKUP(OrderDetails[[#This Row],[productID]],Products[[#All],[productID]],Products[[#All],[productName]],,0)</f>
        <v>Tofu</v>
      </c>
      <c r="D1324" s="2">
        <v>23.25</v>
      </c>
      <c r="E1324">
        <v>5</v>
      </c>
      <c r="F1324" s="3">
        <v>0.15</v>
      </c>
      <c r="G1324" s="2">
        <f t="shared" si="20"/>
        <v>98.8125</v>
      </c>
      <c r="H1324" t="str">
        <f>_xlfn.XLOOKUP(OrderDetails[[#This Row],[productID]],Products[productID],Products[Category Name],,0)</f>
        <v>Produce</v>
      </c>
    </row>
    <row r="1325" spans="1:8" x14ac:dyDescent="0.25">
      <c r="A1325">
        <v>10750</v>
      </c>
      <c r="B1325">
        <v>45</v>
      </c>
      <c r="C1325" t="str" cm="1">
        <f t="array" ref="C1325">_xlfn.XLOOKUP(OrderDetails[[#This Row],[productID]],Products[[#All],[productID]],Products[[#All],[productName]],,0)</f>
        <v>Rogede sild</v>
      </c>
      <c r="D1325" s="2">
        <v>9.5</v>
      </c>
      <c r="E1325">
        <v>40</v>
      </c>
      <c r="F1325" s="3">
        <v>0.15</v>
      </c>
      <c r="G1325" s="2">
        <f t="shared" si="20"/>
        <v>323</v>
      </c>
      <c r="H1325" t="str">
        <f>_xlfn.XLOOKUP(OrderDetails[[#This Row],[productID]],Products[productID],Products[Category Name],,0)</f>
        <v>Seafood</v>
      </c>
    </row>
    <row r="1326" spans="1:8" x14ac:dyDescent="0.25">
      <c r="A1326">
        <v>10750</v>
      </c>
      <c r="B1326">
        <v>59</v>
      </c>
      <c r="C1326" t="str" cm="1">
        <f t="array" ref="C1326">_xlfn.XLOOKUP(OrderDetails[[#This Row],[productID]],Products[[#All],[productID]],Products[[#All],[productName]],,0)</f>
        <v>Raclette Courdavault</v>
      </c>
      <c r="D1326" s="2">
        <v>55</v>
      </c>
      <c r="E1326">
        <v>25</v>
      </c>
      <c r="F1326" s="3">
        <v>0.15</v>
      </c>
      <c r="G1326" s="2">
        <f t="shared" si="20"/>
        <v>1168.75</v>
      </c>
      <c r="H1326" t="str">
        <f>_xlfn.XLOOKUP(OrderDetails[[#This Row],[productID]],Products[productID],Products[Category Name],,0)</f>
        <v>Dairy Products</v>
      </c>
    </row>
    <row r="1327" spans="1:8" x14ac:dyDescent="0.25">
      <c r="A1327">
        <v>10751</v>
      </c>
      <c r="B1327">
        <v>26</v>
      </c>
      <c r="C1327" t="str" cm="1">
        <f t="array" ref="C1327">_xlfn.XLOOKUP(OrderDetails[[#This Row],[productID]],Products[[#All],[productID]],Products[[#All],[productName]],,0)</f>
        <v>Gumbär Gummibärchen</v>
      </c>
      <c r="D1327" s="2">
        <v>31.23</v>
      </c>
      <c r="E1327">
        <v>12</v>
      </c>
      <c r="F1327" s="3">
        <v>0.1</v>
      </c>
      <c r="G1327" s="2">
        <f t="shared" si="20"/>
        <v>337.28399999999999</v>
      </c>
      <c r="H1327" t="str">
        <f>_xlfn.XLOOKUP(OrderDetails[[#This Row],[productID]],Products[productID],Products[Category Name],,0)</f>
        <v>Confections</v>
      </c>
    </row>
    <row r="1328" spans="1:8" x14ac:dyDescent="0.25">
      <c r="A1328">
        <v>10751</v>
      </c>
      <c r="B1328">
        <v>30</v>
      </c>
      <c r="C1328" t="str" cm="1">
        <f t="array" ref="C1328">_xlfn.XLOOKUP(OrderDetails[[#This Row],[productID]],Products[[#All],[productID]],Products[[#All],[productName]],,0)</f>
        <v>Nord-Ost Matjeshering</v>
      </c>
      <c r="D1328" s="2">
        <v>25.89</v>
      </c>
      <c r="E1328">
        <v>30</v>
      </c>
      <c r="F1328" s="3">
        <v>0</v>
      </c>
      <c r="G1328" s="2">
        <f t="shared" si="20"/>
        <v>776.7</v>
      </c>
      <c r="H1328" t="str">
        <f>_xlfn.XLOOKUP(OrderDetails[[#This Row],[productID]],Products[productID],Products[Category Name],,0)</f>
        <v>Seafood</v>
      </c>
    </row>
    <row r="1329" spans="1:8" x14ac:dyDescent="0.25">
      <c r="A1329">
        <v>10751</v>
      </c>
      <c r="B1329">
        <v>50</v>
      </c>
      <c r="C1329" t="str" cm="1">
        <f t="array" ref="C1329">_xlfn.XLOOKUP(OrderDetails[[#This Row],[productID]],Products[[#All],[productID]],Products[[#All],[productName]],,0)</f>
        <v>Valkoinen suklaa</v>
      </c>
      <c r="D1329" s="2">
        <v>16.25</v>
      </c>
      <c r="E1329">
        <v>20</v>
      </c>
      <c r="F1329" s="3">
        <v>0.1</v>
      </c>
      <c r="G1329" s="2">
        <f t="shared" si="20"/>
        <v>292.5</v>
      </c>
      <c r="H1329" t="str">
        <f>_xlfn.XLOOKUP(OrderDetails[[#This Row],[productID]],Products[productID],Products[Category Name],,0)</f>
        <v>Confections</v>
      </c>
    </row>
    <row r="1330" spans="1:8" x14ac:dyDescent="0.25">
      <c r="A1330">
        <v>10751</v>
      </c>
      <c r="B1330">
        <v>73</v>
      </c>
      <c r="C1330" t="str" cm="1">
        <f t="array" ref="C1330">_xlfn.XLOOKUP(OrderDetails[[#This Row],[productID]],Products[[#All],[productID]],Products[[#All],[productName]],,0)</f>
        <v>Röd Kaviar</v>
      </c>
      <c r="D1330" s="2">
        <v>15</v>
      </c>
      <c r="E1330">
        <v>15</v>
      </c>
      <c r="F1330" s="3">
        <v>0</v>
      </c>
      <c r="G1330" s="2">
        <f t="shared" si="20"/>
        <v>225</v>
      </c>
      <c r="H1330" t="str">
        <f>_xlfn.XLOOKUP(OrderDetails[[#This Row],[productID]],Products[productID],Products[Category Name],,0)</f>
        <v>Seafood</v>
      </c>
    </row>
    <row r="1331" spans="1:8" x14ac:dyDescent="0.25">
      <c r="A1331">
        <v>10752</v>
      </c>
      <c r="B1331">
        <v>1</v>
      </c>
      <c r="C1331" t="str" cm="1">
        <f t="array" ref="C1331">_xlfn.XLOOKUP(OrderDetails[[#This Row],[productID]],Products[[#All],[productID]],Products[[#All],[productName]],,0)</f>
        <v>Chai</v>
      </c>
      <c r="D1331" s="2">
        <v>18</v>
      </c>
      <c r="E1331">
        <v>8</v>
      </c>
      <c r="F1331" s="3">
        <v>0</v>
      </c>
      <c r="G1331" s="2">
        <f t="shared" si="20"/>
        <v>144</v>
      </c>
      <c r="H1331" t="str">
        <f>_xlfn.XLOOKUP(OrderDetails[[#This Row],[productID]],Products[productID],Products[Category Name],,0)</f>
        <v>Beverages</v>
      </c>
    </row>
    <row r="1332" spans="1:8" x14ac:dyDescent="0.25">
      <c r="A1332">
        <v>10752</v>
      </c>
      <c r="B1332">
        <v>69</v>
      </c>
      <c r="C1332" t="str" cm="1">
        <f t="array" ref="C1332">_xlfn.XLOOKUP(OrderDetails[[#This Row],[productID]],Products[[#All],[productID]],Products[[#All],[productName]],,0)</f>
        <v>Gudbrandsdalsost</v>
      </c>
      <c r="D1332" s="2">
        <v>36</v>
      </c>
      <c r="E1332">
        <v>3</v>
      </c>
      <c r="F1332" s="3">
        <v>0</v>
      </c>
      <c r="G1332" s="2">
        <f t="shared" si="20"/>
        <v>108</v>
      </c>
      <c r="H1332" t="str">
        <f>_xlfn.XLOOKUP(OrderDetails[[#This Row],[productID]],Products[productID],Products[Category Name],,0)</f>
        <v>Dairy Products</v>
      </c>
    </row>
    <row r="1333" spans="1:8" x14ac:dyDescent="0.25">
      <c r="A1333">
        <v>10753</v>
      </c>
      <c r="B1333">
        <v>45</v>
      </c>
      <c r="C1333" t="str" cm="1">
        <f t="array" ref="C1333">_xlfn.XLOOKUP(OrderDetails[[#This Row],[productID]],Products[[#All],[productID]],Products[[#All],[productName]],,0)</f>
        <v>Rogede sild</v>
      </c>
      <c r="D1333" s="2">
        <v>9.5</v>
      </c>
      <c r="E1333">
        <v>4</v>
      </c>
      <c r="F1333" s="3">
        <v>0</v>
      </c>
      <c r="G1333" s="2">
        <f t="shared" si="20"/>
        <v>38</v>
      </c>
      <c r="H1333" t="str">
        <f>_xlfn.XLOOKUP(OrderDetails[[#This Row],[productID]],Products[productID],Products[Category Name],,0)</f>
        <v>Seafood</v>
      </c>
    </row>
    <row r="1334" spans="1:8" x14ac:dyDescent="0.25">
      <c r="A1334">
        <v>10753</v>
      </c>
      <c r="B1334">
        <v>74</v>
      </c>
      <c r="C1334" t="str" cm="1">
        <f t="array" ref="C1334">_xlfn.XLOOKUP(OrderDetails[[#This Row],[productID]],Products[[#All],[productID]],Products[[#All],[productName]],,0)</f>
        <v>Longlife Tofu</v>
      </c>
      <c r="D1334" s="2">
        <v>10</v>
      </c>
      <c r="E1334">
        <v>5</v>
      </c>
      <c r="F1334" s="3">
        <v>0</v>
      </c>
      <c r="G1334" s="2">
        <f t="shared" si="20"/>
        <v>50</v>
      </c>
      <c r="H1334" t="str">
        <f>_xlfn.XLOOKUP(OrderDetails[[#This Row],[productID]],Products[productID],Products[Category Name],,0)</f>
        <v>Produce</v>
      </c>
    </row>
    <row r="1335" spans="1:8" x14ac:dyDescent="0.25">
      <c r="A1335">
        <v>10754</v>
      </c>
      <c r="B1335">
        <v>40</v>
      </c>
      <c r="C1335" t="str" cm="1">
        <f t="array" ref="C1335">_xlfn.XLOOKUP(OrderDetails[[#This Row],[productID]],Products[[#All],[productID]],Products[[#All],[productName]],,0)</f>
        <v>Boston Crab Meat</v>
      </c>
      <c r="D1335" s="2">
        <v>18.399999999999999</v>
      </c>
      <c r="E1335">
        <v>3</v>
      </c>
      <c r="F1335" s="3">
        <v>0</v>
      </c>
      <c r="G1335" s="2">
        <f t="shared" si="20"/>
        <v>55.199999999999996</v>
      </c>
      <c r="H1335" t="str">
        <f>_xlfn.XLOOKUP(OrderDetails[[#This Row],[productID]],Products[productID],Products[Category Name],,0)</f>
        <v>Seafood</v>
      </c>
    </row>
    <row r="1336" spans="1:8" x14ac:dyDescent="0.25">
      <c r="A1336">
        <v>10755</v>
      </c>
      <c r="B1336">
        <v>47</v>
      </c>
      <c r="C1336" t="str" cm="1">
        <f t="array" ref="C1336">_xlfn.XLOOKUP(OrderDetails[[#This Row],[productID]],Products[[#All],[productID]],Products[[#All],[productName]],,0)</f>
        <v>Zaanse koeken</v>
      </c>
      <c r="D1336" s="2">
        <v>9.5</v>
      </c>
      <c r="E1336">
        <v>30</v>
      </c>
      <c r="F1336" s="3">
        <v>0.25</v>
      </c>
      <c r="G1336" s="2">
        <f t="shared" si="20"/>
        <v>213.75</v>
      </c>
      <c r="H1336" t="str">
        <f>_xlfn.XLOOKUP(OrderDetails[[#This Row],[productID]],Products[productID],Products[Category Name],,0)</f>
        <v>Confections</v>
      </c>
    </row>
    <row r="1337" spans="1:8" x14ac:dyDescent="0.25">
      <c r="A1337">
        <v>10755</v>
      </c>
      <c r="B1337">
        <v>56</v>
      </c>
      <c r="C1337" t="str" cm="1">
        <f t="array" ref="C1337">_xlfn.XLOOKUP(OrderDetails[[#This Row],[productID]],Products[[#All],[productID]],Products[[#All],[productName]],,0)</f>
        <v>Gnocchi di nonna Alice</v>
      </c>
      <c r="D1337" s="2">
        <v>38</v>
      </c>
      <c r="E1337">
        <v>30</v>
      </c>
      <c r="F1337" s="3">
        <v>0.25</v>
      </c>
      <c r="G1337" s="2">
        <f t="shared" si="20"/>
        <v>855</v>
      </c>
      <c r="H1337" t="str">
        <f>_xlfn.XLOOKUP(OrderDetails[[#This Row],[productID]],Products[productID],Products[Category Name],,0)</f>
        <v>Grains &amp; Cereals</v>
      </c>
    </row>
    <row r="1338" spans="1:8" x14ac:dyDescent="0.25">
      <c r="A1338">
        <v>10755</v>
      </c>
      <c r="B1338">
        <v>57</v>
      </c>
      <c r="C1338" t="str" cm="1">
        <f t="array" ref="C1338">_xlfn.XLOOKUP(OrderDetails[[#This Row],[productID]],Products[[#All],[productID]],Products[[#All],[productName]],,0)</f>
        <v>Ravioli Angelo</v>
      </c>
      <c r="D1338" s="2">
        <v>19.5</v>
      </c>
      <c r="E1338">
        <v>14</v>
      </c>
      <c r="F1338" s="3">
        <v>0.25</v>
      </c>
      <c r="G1338" s="2">
        <f t="shared" si="20"/>
        <v>204.75</v>
      </c>
      <c r="H1338" t="str">
        <f>_xlfn.XLOOKUP(OrderDetails[[#This Row],[productID]],Products[productID],Products[Category Name],,0)</f>
        <v>Grains &amp; Cereals</v>
      </c>
    </row>
    <row r="1339" spans="1:8" x14ac:dyDescent="0.25">
      <c r="A1339">
        <v>10755</v>
      </c>
      <c r="B1339">
        <v>69</v>
      </c>
      <c r="C1339" t="str" cm="1">
        <f t="array" ref="C1339">_xlfn.XLOOKUP(OrderDetails[[#This Row],[productID]],Products[[#All],[productID]],Products[[#All],[productName]],,0)</f>
        <v>Gudbrandsdalsost</v>
      </c>
      <c r="D1339" s="2">
        <v>36</v>
      </c>
      <c r="E1339">
        <v>25</v>
      </c>
      <c r="F1339" s="3">
        <v>0.25</v>
      </c>
      <c r="G1339" s="2">
        <f t="shared" si="20"/>
        <v>675</v>
      </c>
      <c r="H1339" t="str">
        <f>_xlfn.XLOOKUP(OrderDetails[[#This Row],[productID]],Products[productID],Products[Category Name],,0)</f>
        <v>Dairy Products</v>
      </c>
    </row>
    <row r="1340" spans="1:8" x14ac:dyDescent="0.25">
      <c r="A1340">
        <v>10756</v>
      </c>
      <c r="B1340">
        <v>18</v>
      </c>
      <c r="C1340" t="str" cm="1">
        <f t="array" ref="C1340">_xlfn.XLOOKUP(OrderDetails[[#This Row],[productID]],Products[[#All],[productID]],Products[[#All],[productName]],,0)</f>
        <v>Carnarvon Tigers</v>
      </c>
      <c r="D1340" s="2">
        <v>62.5</v>
      </c>
      <c r="E1340">
        <v>21</v>
      </c>
      <c r="F1340" s="3">
        <v>0.2</v>
      </c>
      <c r="G1340" s="2">
        <f t="shared" si="20"/>
        <v>1050</v>
      </c>
      <c r="H1340" t="str">
        <f>_xlfn.XLOOKUP(OrderDetails[[#This Row],[productID]],Products[productID],Products[Category Name],,0)</f>
        <v>Seafood</v>
      </c>
    </row>
    <row r="1341" spans="1:8" x14ac:dyDescent="0.25">
      <c r="A1341">
        <v>10756</v>
      </c>
      <c r="B1341">
        <v>36</v>
      </c>
      <c r="C1341" t="str" cm="1">
        <f t="array" ref="C1341">_xlfn.XLOOKUP(OrderDetails[[#This Row],[productID]],Products[[#All],[productID]],Products[[#All],[productName]],,0)</f>
        <v>Inlagd Sill</v>
      </c>
      <c r="D1341" s="2">
        <v>19</v>
      </c>
      <c r="E1341">
        <v>20</v>
      </c>
      <c r="F1341" s="3">
        <v>0.2</v>
      </c>
      <c r="G1341" s="2">
        <f t="shared" si="20"/>
        <v>304</v>
      </c>
      <c r="H1341" t="str">
        <f>_xlfn.XLOOKUP(OrderDetails[[#This Row],[productID]],Products[productID],Products[Category Name],,0)</f>
        <v>Seafood</v>
      </c>
    </row>
    <row r="1342" spans="1:8" x14ac:dyDescent="0.25">
      <c r="A1342">
        <v>10756</v>
      </c>
      <c r="B1342">
        <v>68</v>
      </c>
      <c r="C1342" t="str" cm="1">
        <f t="array" ref="C1342">_xlfn.XLOOKUP(OrderDetails[[#This Row],[productID]],Products[[#All],[productID]],Products[[#All],[productName]],,0)</f>
        <v>Scottish Longbreads</v>
      </c>
      <c r="D1342" s="2">
        <v>12.5</v>
      </c>
      <c r="E1342">
        <v>6</v>
      </c>
      <c r="F1342" s="3">
        <v>0.2</v>
      </c>
      <c r="G1342" s="2">
        <f t="shared" si="20"/>
        <v>60</v>
      </c>
      <c r="H1342" t="str">
        <f>_xlfn.XLOOKUP(OrderDetails[[#This Row],[productID]],Products[productID],Products[Category Name],,0)</f>
        <v>Confections</v>
      </c>
    </row>
    <row r="1343" spans="1:8" x14ac:dyDescent="0.25">
      <c r="A1343">
        <v>10756</v>
      </c>
      <c r="B1343">
        <v>69</v>
      </c>
      <c r="C1343" t="str" cm="1">
        <f t="array" ref="C1343">_xlfn.XLOOKUP(OrderDetails[[#This Row],[productID]],Products[[#All],[productID]],Products[[#All],[productName]],,0)</f>
        <v>Gudbrandsdalsost</v>
      </c>
      <c r="D1343" s="2">
        <v>36</v>
      </c>
      <c r="E1343">
        <v>20</v>
      </c>
      <c r="F1343" s="3">
        <v>0.2</v>
      </c>
      <c r="G1343" s="2">
        <f t="shared" si="20"/>
        <v>576</v>
      </c>
      <c r="H1343" t="str">
        <f>_xlfn.XLOOKUP(OrderDetails[[#This Row],[productID]],Products[productID],Products[Category Name],,0)</f>
        <v>Dairy Products</v>
      </c>
    </row>
    <row r="1344" spans="1:8" x14ac:dyDescent="0.25">
      <c r="A1344">
        <v>10757</v>
      </c>
      <c r="B1344">
        <v>34</v>
      </c>
      <c r="C1344" t="str" cm="1">
        <f t="array" ref="C1344">_xlfn.XLOOKUP(OrderDetails[[#This Row],[productID]],Products[[#All],[productID]],Products[[#All],[productName]],,0)</f>
        <v>Sasquatch Ale</v>
      </c>
      <c r="D1344" s="2">
        <v>14</v>
      </c>
      <c r="E1344">
        <v>30</v>
      </c>
      <c r="F1344" s="3">
        <v>0</v>
      </c>
      <c r="G1344" s="2">
        <f t="shared" si="20"/>
        <v>420</v>
      </c>
      <c r="H1344" t="str">
        <f>_xlfn.XLOOKUP(OrderDetails[[#This Row],[productID]],Products[productID],Products[Category Name],,0)</f>
        <v>Beverages</v>
      </c>
    </row>
    <row r="1345" spans="1:8" x14ac:dyDescent="0.25">
      <c r="A1345">
        <v>10757</v>
      </c>
      <c r="B1345">
        <v>59</v>
      </c>
      <c r="C1345" t="str" cm="1">
        <f t="array" ref="C1345">_xlfn.XLOOKUP(OrderDetails[[#This Row],[productID]],Products[[#All],[productID]],Products[[#All],[productName]],,0)</f>
        <v>Raclette Courdavault</v>
      </c>
      <c r="D1345" s="2">
        <v>55</v>
      </c>
      <c r="E1345">
        <v>7</v>
      </c>
      <c r="F1345" s="3">
        <v>0</v>
      </c>
      <c r="G1345" s="2">
        <f t="shared" si="20"/>
        <v>385</v>
      </c>
      <c r="H1345" t="str">
        <f>_xlfn.XLOOKUP(OrderDetails[[#This Row],[productID]],Products[productID],Products[Category Name],,0)</f>
        <v>Dairy Products</v>
      </c>
    </row>
    <row r="1346" spans="1:8" x14ac:dyDescent="0.25">
      <c r="A1346">
        <v>10757</v>
      </c>
      <c r="B1346">
        <v>62</v>
      </c>
      <c r="C1346" t="str" cm="1">
        <f t="array" ref="C1346">_xlfn.XLOOKUP(OrderDetails[[#This Row],[productID]],Products[[#All],[productID]],Products[[#All],[productName]],,0)</f>
        <v>Tarte au sucre</v>
      </c>
      <c r="D1346" s="2">
        <v>49.3</v>
      </c>
      <c r="E1346">
        <v>30</v>
      </c>
      <c r="F1346" s="3">
        <v>0</v>
      </c>
      <c r="G1346" s="2">
        <f t="shared" si="20"/>
        <v>1479</v>
      </c>
      <c r="H1346" t="str">
        <f>_xlfn.XLOOKUP(OrderDetails[[#This Row],[productID]],Products[productID],Products[Category Name],,0)</f>
        <v>Confections</v>
      </c>
    </row>
    <row r="1347" spans="1:8" x14ac:dyDescent="0.25">
      <c r="A1347">
        <v>10757</v>
      </c>
      <c r="B1347">
        <v>64</v>
      </c>
      <c r="C1347" t="str" cm="1">
        <f t="array" ref="C1347">_xlfn.XLOOKUP(OrderDetails[[#This Row],[productID]],Products[[#All],[productID]],Products[[#All],[productName]],,0)</f>
        <v>Wimmers gute Semmelknödel</v>
      </c>
      <c r="D1347" s="2">
        <v>33.25</v>
      </c>
      <c r="E1347">
        <v>24</v>
      </c>
      <c r="F1347" s="3">
        <v>0</v>
      </c>
      <c r="G1347" s="2">
        <f t="shared" ref="G1347:G1410" si="21">D1347*E1347*(1-F1347)</f>
        <v>798</v>
      </c>
      <c r="H1347" t="str">
        <f>_xlfn.XLOOKUP(OrderDetails[[#This Row],[productID]],Products[productID],Products[Category Name],,0)</f>
        <v>Grains &amp; Cereals</v>
      </c>
    </row>
    <row r="1348" spans="1:8" x14ac:dyDescent="0.25">
      <c r="A1348">
        <v>10758</v>
      </c>
      <c r="B1348">
        <v>26</v>
      </c>
      <c r="C1348" t="str" cm="1">
        <f t="array" ref="C1348">_xlfn.XLOOKUP(OrderDetails[[#This Row],[productID]],Products[[#All],[productID]],Products[[#All],[productName]],,0)</f>
        <v>Gumbär Gummibärchen</v>
      </c>
      <c r="D1348" s="2">
        <v>31.23</v>
      </c>
      <c r="E1348">
        <v>20</v>
      </c>
      <c r="F1348" s="3">
        <v>0</v>
      </c>
      <c r="G1348" s="2">
        <f t="shared" si="21"/>
        <v>624.6</v>
      </c>
      <c r="H1348" t="str">
        <f>_xlfn.XLOOKUP(OrderDetails[[#This Row],[productID]],Products[productID],Products[Category Name],,0)</f>
        <v>Confections</v>
      </c>
    </row>
    <row r="1349" spans="1:8" x14ac:dyDescent="0.25">
      <c r="A1349">
        <v>10758</v>
      </c>
      <c r="B1349">
        <v>52</v>
      </c>
      <c r="C1349" t="str" cm="1">
        <f t="array" ref="C1349">_xlfn.XLOOKUP(OrderDetails[[#This Row],[productID]],Products[[#All],[productID]],Products[[#All],[productName]],,0)</f>
        <v>Filo Mix</v>
      </c>
      <c r="D1349" s="2">
        <v>7</v>
      </c>
      <c r="E1349">
        <v>60</v>
      </c>
      <c r="F1349" s="3">
        <v>0</v>
      </c>
      <c r="G1349" s="2">
        <f t="shared" si="21"/>
        <v>420</v>
      </c>
      <c r="H1349" t="str">
        <f>_xlfn.XLOOKUP(OrderDetails[[#This Row],[productID]],Products[productID],Products[Category Name],,0)</f>
        <v>Grains &amp; Cereals</v>
      </c>
    </row>
    <row r="1350" spans="1:8" x14ac:dyDescent="0.25">
      <c r="A1350">
        <v>10758</v>
      </c>
      <c r="B1350">
        <v>70</v>
      </c>
      <c r="C1350" t="str" cm="1">
        <f t="array" ref="C1350">_xlfn.XLOOKUP(OrderDetails[[#This Row],[productID]],Products[[#All],[productID]],Products[[#All],[productName]],,0)</f>
        <v>Outback Lager</v>
      </c>
      <c r="D1350" s="2">
        <v>15</v>
      </c>
      <c r="E1350">
        <v>40</v>
      </c>
      <c r="F1350" s="3">
        <v>0</v>
      </c>
      <c r="G1350" s="2">
        <f t="shared" si="21"/>
        <v>600</v>
      </c>
      <c r="H1350" t="str">
        <f>_xlfn.XLOOKUP(OrderDetails[[#This Row],[productID]],Products[productID],Products[Category Name],,0)</f>
        <v>Beverages</v>
      </c>
    </row>
    <row r="1351" spans="1:8" x14ac:dyDescent="0.25">
      <c r="A1351">
        <v>10759</v>
      </c>
      <c r="B1351">
        <v>32</v>
      </c>
      <c r="C1351" t="str" cm="1">
        <f t="array" ref="C1351">_xlfn.XLOOKUP(OrderDetails[[#This Row],[productID]],Products[[#All],[productID]],Products[[#All],[productName]],,0)</f>
        <v>Mascarpone Fabioli</v>
      </c>
      <c r="D1351" s="2">
        <v>32</v>
      </c>
      <c r="E1351">
        <v>10</v>
      </c>
      <c r="F1351" s="3">
        <v>0</v>
      </c>
      <c r="G1351" s="2">
        <f t="shared" si="21"/>
        <v>320</v>
      </c>
      <c r="H1351" t="str">
        <f>_xlfn.XLOOKUP(OrderDetails[[#This Row],[productID]],Products[productID],Products[Category Name],,0)</f>
        <v>Dairy Products</v>
      </c>
    </row>
    <row r="1352" spans="1:8" x14ac:dyDescent="0.25">
      <c r="A1352">
        <v>10760</v>
      </c>
      <c r="B1352">
        <v>25</v>
      </c>
      <c r="C1352" t="str" cm="1">
        <f t="array" ref="C1352">_xlfn.XLOOKUP(OrderDetails[[#This Row],[productID]],Products[[#All],[productID]],Products[[#All],[productName]],,0)</f>
        <v>NuNuCa Nuß-Nougat-Creme</v>
      </c>
      <c r="D1352" s="2">
        <v>14</v>
      </c>
      <c r="E1352">
        <v>12</v>
      </c>
      <c r="F1352" s="3">
        <v>0.25</v>
      </c>
      <c r="G1352" s="2">
        <f t="shared" si="21"/>
        <v>126</v>
      </c>
      <c r="H1352" t="str">
        <f>_xlfn.XLOOKUP(OrderDetails[[#This Row],[productID]],Products[productID],Products[Category Name],,0)</f>
        <v>Confections</v>
      </c>
    </row>
    <row r="1353" spans="1:8" x14ac:dyDescent="0.25">
      <c r="A1353">
        <v>10760</v>
      </c>
      <c r="B1353">
        <v>27</v>
      </c>
      <c r="C1353" t="str" cm="1">
        <f t="array" ref="C1353">_xlfn.XLOOKUP(OrderDetails[[#This Row],[productID]],Products[[#All],[productID]],Products[[#All],[productName]],,0)</f>
        <v>Schoggi Schokolade</v>
      </c>
      <c r="D1353" s="2">
        <v>43.9</v>
      </c>
      <c r="E1353">
        <v>40</v>
      </c>
      <c r="F1353" s="3">
        <v>0</v>
      </c>
      <c r="G1353" s="2">
        <f t="shared" si="21"/>
        <v>1756</v>
      </c>
      <c r="H1353" t="str">
        <f>_xlfn.XLOOKUP(OrderDetails[[#This Row],[productID]],Products[productID],Products[Category Name],,0)</f>
        <v>Confections</v>
      </c>
    </row>
    <row r="1354" spans="1:8" x14ac:dyDescent="0.25">
      <c r="A1354">
        <v>10760</v>
      </c>
      <c r="B1354">
        <v>43</v>
      </c>
      <c r="C1354" t="str" cm="1">
        <f t="array" ref="C1354">_xlfn.XLOOKUP(OrderDetails[[#This Row],[productID]],Products[[#All],[productID]],Products[[#All],[productName]],,0)</f>
        <v>Ipoh Coffee</v>
      </c>
      <c r="D1354" s="2">
        <v>46</v>
      </c>
      <c r="E1354">
        <v>30</v>
      </c>
      <c r="F1354" s="3">
        <v>0.25</v>
      </c>
      <c r="G1354" s="2">
        <f t="shared" si="21"/>
        <v>1035</v>
      </c>
      <c r="H1354" t="str">
        <f>_xlfn.XLOOKUP(OrderDetails[[#This Row],[productID]],Products[productID],Products[Category Name],,0)</f>
        <v>Beverages</v>
      </c>
    </row>
    <row r="1355" spans="1:8" x14ac:dyDescent="0.25">
      <c r="A1355">
        <v>10761</v>
      </c>
      <c r="B1355">
        <v>25</v>
      </c>
      <c r="C1355" t="str" cm="1">
        <f t="array" ref="C1355">_xlfn.XLOOKUP(OrderDetails[[#This Row],[productID]],Products[[#All],[productID]],Products[[#All],[productName]],,0)</f>
        <v>NuNuCa Nuß-Nougat-Creme</v>
      </c>
      <c r="D1355" s="2">
        <v>14</v>
      </c>
      <c r="E1355">
        <v>35</v>
      </c>
      <c r="F1355" s="3">
        <v>0.25</v>
      </c>
      <c r="G1355" s="2">
        <f t="shared" si="21"/>
        <v>367.5</v>
      </c>
      <c r="H1355" t="str">
        <f>_xlfn.XLOOKUP(OrderDetails[[#This Row],[productID]],Products[productID],Products[Category Name],,0)</f>
        <v>Confections</v>
      </c>
    </row>
    <row r="1356" spans="1:8" x14ac:dyDescent="0.25">
      <c r="A1356">
        <v>10761</v>
      </c>
      <c r="B1356">
        <v>75</v>
      </c>
      <c r="C1356" t="str" cm="1">
        <f t="array" ref="C1356">_xlfn.XLOOKUP(OrderDetails[[#This Row],[productID]],Products[[#All],[productID]],Products[[#All],[productName]],,0)</f>
        <v>Rhönbräu Klosterbier</v>
      </c>
      <c r="D1356" s="2">
        <v>7.75</v>
      </c>
      <c r="E1356">
        <v>18</v>
      </c>
      <c r="F1356" s="3">
        <v>0</v>
      </c>
      <c r="G1356" s="2">
        <f t="shared" si="21"/>
        <v>139.5</v>
      </c>
      <c r="H1356" t="str">
        <f>_xlfn.XLOOKUP(OrderDetails[[#This Row],[productID]],Products[productID],Products[Category Name],,0)</f>
        <v>Beverages</v>
      </c>
    </row>
    <row r="1357" spans="1:8" x14ac:dyDescent="0.25">
      <c r="A1357">
        <v>10762</v>
      </c>
      <c r="B1357">
        <v>39</v>
      </c>
      <c r="C1357" t="str" cm="1">
        <f t="array" ref="C1357">_xlfn.XLOOKUP(OrderDetails[[#This Row],[productID]],Products[[#All],[productID]],Products[[#All],[productName]],,0)</f>
        <v>Chartreuse verte</v>
      </c>
      <c r="D1357" s="2">
        <v>18</v>
      </c>
      <c r="E1357">
        <v>16</v>
      </c>
      <c r="F1357" s="3">
        <v>0</v>
      </c>
      <c r="G1357" s="2">
        <f t="shared" si="21"/>
        <v>288</v>
      </c>
      <c r="H1357" t="str">
        <f>_xlfn.XLOOKUP(OrderDetails[[#This Row],[productID]],Products[productID],Products[Category Name],,0)</f>
        <v>Beverages</v>
      </c>
    </row>
    <row r="1358" spans="1:8" x14ac:dyDescent="0.25">
      <c r="A1358">
        <v>10762</v>
      </c>
      <c r="B1358">
        <v>47</v>
      </c>
      <c r="C1358" t="str" cm="1">
        <f t="array" ref="C1358">_xlfn.XLOOKUP(OrderDetails[[#This Row],[productID]],Products[[#All],[productID]],Products[[#All],[productName]],,0)</f>
        <v>Zaanse koeken</v>
      </c>
      <c r="D1358" s="2">
        <v>9.5</v>
      </c>
      <c r="E1358">
        <v>30</v>
      </c>
      <c r="F1358" s="3">
        <v>0</v>
      </c>
      <c r="G1358" s="2">
        <f t="shared" si="21"/>
        <v>285</v>
      </c>
      <c r="H1358" t="str">
        <f>_xlfn.XLOOKUP(OrderDetails[[#This Row],[productID]],Products[productID],Products[Category Name],,0)</f>
        <v>Confections</v>
      </c>
    </row>
    <row r="1359" spans="1:8" x14ac:dyDescent="0.25">
      <c r="A1359">
        <v>10762</v>
      </c>
      <c r="B1359">
        <v>51</v>
      </c>
      <c r="C1359" t="str" cm="1">
        <f t="array" ref="C1359">_xlfn.XLOOKUP(OrderDetails[[#This Row],[productID]],Products[[#All],[productID]],Products[[#All],[productName]],,0)</f>
        <v>Manjimup Dried Apples</v>
      </c>
      <c r="D1359" s="2">
        <v>53</v>
      </c>
      <c r="E1359">
        <v>28</v>
      </c>
      <c r="F1359" s="3">
        <v>0</v>
      </c>
      <c r="G1359" s="2">
        <f t="shared" si="21"/>
        <v>1484</v>
      </c>
      <c r="H1359" t="str">
        <f>_xlfn.XLOOKUP(OrderDetails[[#This Row],[productID]],Products[productID],Products[Category Name],,0)</f>
        <v>Produce</v>
      </c>
    </row>
    <row r="1360" spans="1:8" x14ac:dyDescent="0.25">
      <c r="A1360">
        <v>10762</v>
      </c>
      <c r="B1360">
        <v>56</v>
      </c>
      <c r="C1360" t="str" cm="1">
        <f t="array" ref="C1360">_xlfn.XLOOKUP(OrderDetails[[#This Row],[productID]],Products[[#All],[productID]],Products[[#All],[productName]],,0)</f>
        <v>Gnocchi di nonna Alice</v>
      </c>
      <c r="D1360" s="2">
        <v>38</v>
      </c>
      <c r="E1360">
        <v>60</v>
      </c>
      <c r="F1360" s="3">
        <v>0</v>
      </c>
      <c r="G1360" s="2">
        <f t="shared" si="21"/>
        <v>2280</v>
      </c>
      <c r="H1360" t="str">
        <f>_xlfn.XLOOKUP(OrderDetails[[#This Row],[productID]],Products[productID],Products[Category Name],,0)</f>
        <v>Grains &amp; Cereals</v>
      </c>
    </row>
    <row r="1361" spans="1:8" x14ac:dyDescent="0.25">
      <c r="A1361">
        <v>10763</v>
      </c>
      <c r="B1361">
        <v>21</v>
      </c>
      <c r="C1361" t="str" cm="1">
        <f t="array" ref="C1361">_xlfn.XLOOKUP(OrderDetails[[#This Row],[productID]],Products[[#All],[productID]],Products[[#All],[productName]],,0)</f>
        <v>Sir Rodney's Scones</v>
      </c>
      <c r="D1361" s="2">
        <v>10</v>
      </c>
      <c r="E1361">
        <v>40</v>
      </c>
      <c r="F1361" s="3">
        <v>0</v>
      </c>
      <c r="G1361" s="2">
        <f t="shared" si="21"/>
        <v>400</v>
      </c>
      <c r="H1361" t="str">
        <f>_xlfn.XLOOKUP(OrderDetails[[#This Row],[productID]],Products[productID],Products[Category Name],,0)</f>
        <v>Confections</v>
      </c>
    </row>
    <row r="1362" spans="1:8" x14ac:dyDescent="0.25">
      <c r="A1362">
        <v>10763</v>
      </c>
      <c r="B1362">
        <v>22</v>
      </c>
      <c r="C1362" t="str" cm="1">
        <f t="array" ref="C1362">_xlfn.XLOOKUP(OrderDetails[[#This Row],[productID]],Products[[#All],[productID]],Products[[#All],[productName]],,0)</f>
        <v>Gustaf's Knackebröd</v>
      </c>
      <c r="D1362" s="2">
        <v>21</v>
      </c>
      <c r="E1362">
        <v>6</v>
      </c>
      <c r="F1362" s="3">
        <v>0</v>
      </c>
      <c r="G1362" s="2">
        <f t="shared" si="21"/>
        <v>126</v>
      </c>
      <c r="H1362" t="str">
        <f>_xlfn.XLOOKUP(OrderDetails[[#This Row],[productID]],Products[productID],Products[Category Name],,0)</f>
        <v>Grains &amp; Cereals</v>
      </c>
    </row>
    <row r="1363" spans="1:8" x14ac:dyDescent="0.25">
      <c r="A1363">
        <v>10763</v>
      </c>
      <c r="B1363">
        <v>24</v>
      </c>
      <c r="C1363" t="str" cm="1">
        <f t="array" ref="C1363">_xlfn.XLOOKUP(OrderDetails[[#This Row],[productID]],Products[[#All],[productID]],Products[[#All],[productName]],,0)</f>
        <v>Guarana Fantastica</v>
      </c>
      <c r="D1363" s="2">
        <v>4.5</v>
      </c>
      <c r="E1363">
        <v>20</v>
      </c>
      <c r="F1363" s="3">
        <v>0</v>
      </c>
      <c r="G1363" s="2">
        <f t="shared" si="21"/>
        <v>90</v>
      </c>
      <c r="H1363" t="str">
        <f>_xlfn.XLOOKUP(OrderDetails[[#This Row],[productID]],Products[productID],Products[Category Name],,0)</f>
        <v>Beverages</v>
      </c>
    </row>
    <row r="1364" spans="1:8" x14ac:dyDescent="0.25">
      <c r="A1364">
        <v>10764</v>
      </c>
      <c r="B1364">
        <v>3</v>
      </c>
      <c r="C1364" t="str" cm="1">
        <f t="array" ref="C1364">_xlfn.XLOOKUP(OrderDetails[[#This Row],[productID]],Products[[#All],[productID]],Products[[#All],[productName]],,0)</f>
        <v>Aniseed Syrup</v>
      </c>
      <c r="D1364" s="2">
        <v>10</v>
      </c>
      <c r="E1364">
        <v>20</v>
      </c>
      <c r="F1364" s="3">
        <v>0.1</v>
      </c>
      <c r="G1364" s="2">
        <f t="shared" si="21"/>
        <v>180</v>
      </c>
      <c r="H1364" t="str">
        <f>_xlfn.XLOOKUP(OrderDetails[[#This Row],[productID]],Products[productID],Products[Category Name],,0)</f>
        <v>Condiments</v>
      </c>
    </row>
    <row r="1365" spans="1:8" x14ac:dyDescent="0.25">
      <c r="A1365">
        <v>10764</v>
      </c>
      <c r="B1365">
        <v>39</v>
      </c>
      <c r="C1365" t="str" cm="1">
        <f t="array" ref="C1365">_xlfn.XLOOKUP(OrderDetails[[#This Row],[productID]],Products[[#All],[productID]],Products[[#All],[productName]],,0)</f>
        <v>Chartreuse verte</v>
      </c>
      <c r="D1365" s="2">
        <v>18</v>
      </c>
      <c r="E1365">
        <v>130</v>
      </c>
      <c r="F1365" s="3">
        <v>0.1</v>
      </c>
      <c r="G1365" s="2">
        <f t="shared" si="21"/>
        <v>2106</v>
      </c>
      <c r="H1365" t="str">
        <f>_xlfn.XLOOKUP(OrderDetails[[#This Row],[productID]],Products[productID],Products[Category Name],,0)</f>
        <v>Beverages</v>
      </c>
    </row>
    <row r="1366" spans="1:8" x14ac:dyDescent="0.25">
      <c r="A1366">
        <v>10765</v>
      </c>
      <c r="B1366">
        <v>65</v>
      </c>
      <c r="C1366" t="str" cm="1">
        <f t="array" ref="C1366">_xlfn.XLOOKUP(OrderDetails[[#This Row],[productID]],Products[[#All],[productID]],Products[[#All],[productName]],,0)</f>
        <v>Louisiana Fiery Hot Pepper Sauce</v>
      </c>
      <c r="D1366" s="2">
        <v>21.05</v>
      </c>
      <c r="E1366">
        <v>80</v>
      </c>
      <c r="F1366" s="3">
        <v>0.1</v>
      </c>
      <c r="G1366" s="2">
        <f t="shared" si="21"/>
        <v>1515.6000000000001</v>
      </c>
      <c r="H1366" t="str">
        <f>_xlfn.XLOOKUP(OrderDetails[[#This Row],[productID]],Products[productID],Products[Category Name],,0)</f>
        <v>Condiments</v>
      </c>
    </row>
    <row r="1367" spans="1:8" x14ac:dyDescent="0.25">
      <c r="A1367">
        <v>10766</v>
      </c>
      <c r="B1367">
        <v>2</v>
      </c>
      <c r="C1367" t="str" cm="1">
        <f t="array" ref="C1367">_xlfn.XLOOKUP(OrderDetails[[#This Row],[productID]],Products[[#All],[productID]],Products[[#All],[productName]],,0)</f>
        <v>Chang</v>
      </c>
      <c r="D1367" s="2">
        <v>19</v>
      </c>
      <c r="E1367">
        <v>40</v>
      </c>
      <c r="F1367" s="3">
        <v>0</v>
      </c>
      <c r="G1367" s="2">
        <f t="shared" si="21"/>
        <v>760</v>
      </c>
      <c r="H1367" t="str">
        <f>_xlfn.XLOOKUP(OrderDetails[[#This Row],[productID]],Products[productID],Products[Category Name],,0)</f>
        <v>Beverages</v>
      </c>
    </row>
    <row r="1368" spans="1:8" x14ac:dyDescent="0.25">
      <c r="A1368">
        <v>10766</v>
      </c>
      <c r="B1368">
        <v>7</v>
      </c>
      <c r="C1368" t="str" cm="1">
        <f t="array" ref="C1368">_xlfn.XLOOKUP(OrderDetails[[#This Row],[productID]],Products[[#All],[productID]],Products[[#All],[productName]],,0)</f>
        <v>Uncle Bob's Organic Dried Pears</v>
      </c>
      <c r="D1368" s="2">
        <v>30</v>
      </c>
      <c r="E1368">
        <v>35</v>
      </c>
      <c r="F1368" s="3">
        <v>0</v>
      </c>
      <c r="G1368" s="2">
        <f t="shared" si="21"/>
        <v>1050</v>
      </c>
      <c r="H1368" t="str">
        <f>_xlfn.XLOOKUP(OrderDetails[[#This Row],[productID]],Products[productID],Products[Category Name],,0)</f>
        <v>Produce</v>
      </c>
    </row>
    <row r="1369" spans="1:8" x14ac:dyDescent="0.25">
      <c r="A1369">
        <v>10766</v>
      </c>
      <c r="B1369">
        <v>68</v>
      </c>
      <c r="C1369" t="str" cm="1">
        <f t="array" ref="C1369">_xlfn.XLOOKUP(OrderDetails[[#This Row],[productID]],Products[[#All],[productID]],Products[[#All],[productName]],,0)</f>
        <v>Scottish Longbreads</v>
      </c>
      <c r="D1369" s="2">
        <v>12.5</v>
      </c>
      <c r="E1369">
        <v>40</v>
      </c>
      <c r="F1369" s="3">
        <v>0</v>
      </c>
      <c r="G1369" s="2">
        <f t="shared" si="21"/>
        <v>500</v>
      </c>
      <c r="H1369" t="str">
        <f>_xlfn.XLOOKUP(OrderDetails[[#This Row],[productID]],Products[productID],Products[Category Name],,0)</f>
        <v>Confections</v>
      </c>
    </row>
    <row r="1370" spans="1:8" x14ac:dyDescent="0.25">
      <c r="A1370">
        <v>10767</v>
      </c>
      <c r="B1370">
        <v>42</v>
      </c>
      <c r="C1370" t="str" cm="1">
        <f t="array" ref="C1370">_xlfn.XLOOKUP(OrderDetails[[#This Row],[productID]],Products[[#All],[productID]],Products[[#All],[productName]],,0)</f>
        <v>Singaporean Hokkien Fried Mee</v>
      </c>
      <c r="D1370" s="2">
        <v>14</v>
      </c>
      <c r="E1370">
        <v>2</v>
      </c>
      <c r="F1370" s="3">
        <v>0</v>
      </c>
      <c r="G1370" s="2">
        <f t="shared" si="21"/>
        <v>28</v>
      </c>
      <c r="H1370" t="str">
        <f>_xlfn.XLOOKUP(OrderDetails[[#This Row],[productID]],Products[productID],Products[Category Name],,0)</f>
        <v>Grains &amp; Cereals</v>
      </c>
    </row>
    <row r="1371" spans="1:8" x14ac:dyDescent="0.25">
      <c r="A1371">
        <v>10768</v>
      </c>
      <c r="B1371">
        <v>22</v>
      </c>
      <c r="C1371" t="str" cm="1">
        <f t="array" ref="C1371">_xlfn.XLOOKUP(OrderDetails[[#This Row],[productID]],Products[[#All],[productID]],Products[[#All],[productName]],,0)</f>
        <v>Gustaf's Knackebröd</v>
      </c>
      <c r="D1371" s="2">
        <v>21</v>
      </c>
      <c r="E1371">
        <v>4</v>
      </c>
      <c r="F1371" s="3">
        <v>0</v>
      </c>
      <c r="G1371" s="2">
        <f t="shared" si="21"/>
        <v>84</v>
      </c>
      <c r="H1371" t="str">
        <f>_xlfn.XLOOKUP(OrderDetails[[#This Row],[productID]],Products[productID],Products[Category Name],,0)</f>
        <v>Grains &amp; Cereals</v>
      </c>
    </row>
    <row r="1372" spans="1:8" x14ac:dyDescent="0.25">
      <c r="A1372">
        <v>10768</v>
      </c>
      <c r="B1372">
        <v>31</v>
      </c>
      <c r="C1372" t="str" cm="1">
        <f t="array" ref="C1372">_xlfn.XLOOKUP(OrderDetails[[#This Row],[productID]],Products[[#All],[productID]],Products[[#All],[productName]],,0)</f>
        <v>Gorgonzola Telino</v>
      </c>
      <c r="D1372" s="2">
        <v>12.5</v>
      </c>
      <c r="E1372">
        <v>50</v>
      </c>
      <c r="F1372" s="3">
        <v>0</v>
      </c>
      <c r="G1372" s="2">
        <f t="shared" si="21"/>
        <v>625</v>
      </c>
      <c r="H1372" t="str">
        <f>_xlfn.XLOOKUP(OrderDetails[[#This Row],[productID]],Products[productID],Products[Category Name],,0)</f>
        <v>Dairy Products</v>
      </c>
    </row>
    <row r="1373" spans="1:8" x14ac:dyDescent="0.25">
      <c r="A1373">
        <v>10768</v>
      </c>
      <c r="B1373">
        <v>60</v>
      </c>
      <c r="C1373" t="str" cm="1">
        <f t="array" ref="C1373">_xlfn.XLOOKUP(OrderDetails[[#This Row],[productID]],Products[[#All],[productID]],Products[[#All],[productName]],,0)</f>
        <v>Camembert Pierrot</v>
      </c>
      <c r="D1373" s="2">
        <v>34</v>
      </c>
      <c r="E1373">
        <v>15</v>
      </c>
      <c r="F1373" s="3">
        <v>0</v>
      </c>
      <c r="G1373" s="2">
        <f t="shared" si="21"/>
        <v>510</v>
      </c>
      <c r="H1373" t="str">
        <f>_xlfn.XLOOKUP(OrderDetails[[#This Row],[productID]],Products[productID],Products[Category Name],,0)</f>
        <v>Dairy Products</v>
      </c>
    </row>
    <row r="1374" spans="1:8" x14ac:dyDescent="0.25">
      <c r="A1374">
        <v>10768</v>
      </c>
      <c r="B1374">
        <v>71</v>
      </c>
      <c r="C1374" t="str" cm="1">
        <f t="array" ref="C1374">_xlfn.XLOOKUP(OrderDetails[[#This Row],[productID]],Products[[#All],[productID]],Products[[#All],[productName]],,0)</f>
        <v>Flotemysost</v>
      </c>
      <c r="D1374" s="2">
        <v>21.5</v>
      </c>
      <c r="E1374">
        <v>12</v>
      </c>
      <c r="F1374" s="3">
        <v>0</v>
      </c>
      <c r="G1374" s="2">
        <f t="shared" si="21"/>
        <v>258</v>
      </c>
      <c r="H1374" t="str">
        <f>_xlfn.XLOOKUP(OrderDetails[[#This Row],[productID]],Products[productID],Products[Category Name],,0)</f>
        <v>Dairy Products</v>
      </c>
    </row>
    <row r="1375" spans="1:8" x14ac:dyDescent="0.25">
      <c r="A1375">
        <v>10769</v>
      </c>
      <c r="B1375">
        <v>41</v>
      </c>
      <c r="C1375" t="str" cm="1">
        <f t="array" ref="C1375">_xlfn.XLOOKUP(OrderDetails[[#This Row],[productID]],Products[[#All],[productID]],Products[[#All],[productName]],,0)</f>
        <v>Jack's New England Clam Chowder</v>
      </c>
      <c r="D1375" s="2">
        <v>9.65</v>
      </c>
      <c r="E1375">
        <v>30</v>
      </c>
      <c r="F1375" s="3">
        <v>0.05</v>
      </c>
      <c r="G1375" s="2">
        <f t="shared" si="21"/>
        <v>275.02499999999998</v>
      </c>
      <c r="H1375" t="str">
        <f>_xlfn.XLOOKUP(OrderDetails[[#This Row],[productID]],Products[productID],Products[Category Name],,0)</f>
        <v>Seafood</v>
      </c>
    </row>
    <row r="1376" spans="1:8" x14ac:dyDescent="0.25">
      <c r="A1376">
        <v>10769</v>
      </c>
      <c r="B1376">
        <v>52</v>
      </c>
      <c r="C1376" t="str" cm="1">
        <f t="array" ref="C1376">_xlfn.XLOOKUP(OrderDetails[[#This Row],[productID]],Products[[#All],[productID]],Products[[#All],[productName]],,0)</f>
        <v>Filo Mix</v>
      </c>
      <c r="D1376" s="2">
        <v>7</v>
      </c>
      <c r="E1376">
        <v>15</v>
      </c>
      <c r="F1376" s="3">
        <v>0.05</v>
      </c>
      <c r="G1376" s="2">
        <f t="shared" si="21"/>
        <v>99.75</v>
      </c>
      <c r="H1376" t="str">
        <f>_xlfn.XLOOKUP(OrderDetails[[#This Row],[productID]],Products[productID],Products[Category Name],,0)</f>
        <v>Grains &amp; Cereals</v>
      </c>
    </row>
    <row r="1377" spans="1:8" x14ac:dyDescent="0.25">
      <c r="A1377">
        <v>10769</v>
      </c>
      <c r="B1377">
        <v>61</v>
      </c>
      <c r="C1377" t="str" cm="1">
        <f t="array" ref="C1377">_xlfn.XLOOKUP(OrderDetails[[#This Row],[productID]],Products[[#All],[productID]],Products[[#All],[productName]],,0)</f>
        <v>Sirop d'érable</v>
      </c>
      <c r="D1377" s="2">
        <v>28.5</v>
      </c>
      <c r="E1377">
        <v>20</v>
      </c>
      <c r="F1377" s="3">
        <v>0</v>
      </c>
      <c r="G1377" s="2">
        <f t="shared" si="21"/>
        <v>570</v>
      </c>
      <c r="H1377" t="str">
        <f>_xlfn.XLOOKUP(OrderDetails[[#This Row],[productID]],Products[productID],Products[Category Name],,0)</f>
        <v>Condiments</v>
      </c>
    </row>
    <row r="1378" spans="1:8" x14ac:dyDescent="0.25">
      <c r="A1378">
        <v>10769</v>
      </c>
      <c r="B1378">
        <v>62</v>
      </c>
      <c r="C1378" t="str" cm="1">
        <f t="array" ref="C1378">_xlfn.XLOOKUP(OrderDetails[[#This Row],[productID]],Products[[#All],[productID]],Products[[#All],[productName]],,0)</f>
        <v>Tarte au sucre</v>
      </c>
      <c r="D1378" s="2">
        <v>49.3</v>
      </c>
      <c r="E1378">
        <v>15</v>
      </c>
      <c r="F1378" s="3">
        <v>0</v>
      </c>
      <c r="G1378" s="2">
        <f t="shared" si="21"/>
        <v>739.5</v>
      </c>
      <c r="H1378" t="str">
        <f>_xlfn.XLOOKUP(OrderDetails[[#This Row],[productID]],Products[productID],Products[Category Name],,0)</f>
        <v>Confections</v>
      </c>
    </row>
    <row r="1379" spans="1:8" x14ac:dyDescent="0.25">
      <c r="A1379">
        <v>10770</v>
      </c>
      <c r="B1379">
        <v>11</v>
      </c>
      <c r="C1379" t="str" cm="1">
        <f t="array" ref="C1379">_xlfn.XLOOKUP(OrderDetails[[#This Row],[productID]],Products[[#All],[productID]],Products[[#All],[productName]],,0)</f>
        <v>Queso Cabrales</v>
      </c>
      <c r="D1379" s="2">
        <v>21</v>
      </c>
      <c r="E1379">
        <v>15</v>
      </c>
      <c r="F1379" s="3">
        <v>0.25</v>
      </c>
      <c r="G1379" s="2">
        <f t="shared" si="21"/>
        <v>236.25</v>
      </c>
      <c r="H1379" t="str">
        <f>_xlfn.XLOOKUP(OrderDetails[[#This Row],[productID]],Products[productID],Products[Category Name],,0)</f>
        <v>Dairy Products</v>
      </c>
    </row>
    <row r="1380" spans="1:8" x14ac:dyDescent="0.25">
      <c r="A1380">
        <v>10771</v>
      </c>
      <c r="B1380">
        <v>71</v>
      </c>
      <c r="C1380" t="str" cm="1">
        <f t="array" ref="C1380">_xlfn.XLOOKUP(OrderDetails[[#This Row],[productID]],Products[[#All],[productID]],Products[[#All],[productName]],,0)</f>
        <v>Flotemysost</v>
      </c>
      <c r="D1380" s="2">
        <v>21.5</v>
      </c>
      <c r="E1380">
        <v>16</v>
      </c>
      <c r="F1380" s="3">
        <v>0</v>
      </c>
      <c r="G1380" s="2">
        <f t="shared" si="21"/>
        <v>344</v>
      </c>
      <c r="H1380" t="str">
        <f>_xlfn.XLOOKUP(OrderDetails[[#This Row],[productID]],Products[productID],Products[Category Name],,0)</f>
        <v>Dairy Products</v>
      </c>
    </row>
    <row r="1381" spans="1:8" x14ac:dyDescent="0.25">
      <c r="A1381">
        <v>10772</v>
      </c>
      <c r="B1381">
        <v>29</v>
      </c>
      <c r="C1381" t="str" cm="1">
        <f t="array" ref="C1381">_xlfn.XLOOKUP(OrderDetails[[#This Row],[productID]],Products[[#All],[productID]],Products[[#All],[productName]],,0)</f>
        <v>Thüringer Rostbratwurst</v>
      </c>
      <c r="D1381" s="2">
        <v>123.79</v>
      </c>
      <c r="E1381">
        <v>18</v>
      </c>
      <c r="F1381" s="3">
        <v>0</v>
      </c>
      <c r="G1381" s="2">
        <f t="shared" si="21"/>
        <v>2228.2200000000003</v>
      </c>
      <c r="H1381" t="str">
        <f>_xlfn.XLOOKUP(OrderDetails[[#This Row],[productID]],Products[productID],Products[Category Name],,0)</f>
        <v>Meat &amp; Poultry</v>
      </c>
    </row>
    <row r="1382" spans="1:8" x14ac:dyDescent="0.25">
      <c r="A1382">
        <v>10772</v>
      </c>
      <c r="B1382">
        <v>59</v>
      </c>
      <c r="C1382" t="str" cm="1">
        <f t="array" ref="C1382">_xlfn.XLOOKUP(OrderDetails[[#This Row],[productID]],Products[[#All],[productID]],Products[[#All],[productName]],,0)</f>
        <v>Raclette Courdavault</v>
      </c>
      <c r="D1382" s="2">
        <v>55</v>
      </c>
      <c r="E1382">
        <v>25</v>
      </c>
      <c r="F1382" s="3">
        <v>0</v>
      </c>
      <c r="G1382" s="2">
        <f t="shared" si="21"/>
        <v>1375</v>
      </c>
      <c r="H1382" t="str">
        <f>_xlfn.XLOOKUP(OrderDetails[[#This Row],[productID]],Products[productID],Products[Category Name],,0)</f>
        <v>Dairy Products</v>
      </c>
    </row>
    <row r="1383" spans="1:8" x14ac:dyDescent="0.25">
      <c r="A1383">
        <v>10773</v>
      </c>
      <c r="B1383">
        <v>17</v>
      </c>
      <c r="C1383" t="str" cm="1">
        <f t="array" ref="C1383">_xlfn.XLOOKUP(OrderDetails[[#This Row],[productID]],Products[[#All],[productID]],Products[[#All],[productName]],,0)</f>
        <v>Alice Mutton</v>
      </c>
      <c r="D1383" s="2">
        <v>39</v>
      </c>
      <c r="E1383">
        <v>33</v>
      </c>
      <c r="F1383" s="3">
        <v>0</v>
      </c>
      <c r="G1383" s="2">
        <f t="shared" si="21"/>
        <v>1287</v>
      </c>
      <c r="H1383" t="str">
        <f>_xlfn.XLOOKUP(OrderDetails[[#This Row],[productID]],Products[productID],Products[Category Name],,0)</f>
        <v>Meat &amp; Poultry</v>
      </c>
    </row>
    <row r="1384" spans="1:8" x14ac:dyDescent="0.25">
      <c r="A1384">
        <v>10773</v>
      </c>
      <c r="B1384">
        <v>31</v>
      </c>
      <c r="C1384" t="str" cm="1">
        <f t="array" ref="C1384">_xlfn.XLOOKUP(OrderDetails[[#This Row],[productID]],Products[[#All],[productID]],Products[[#All],[productName]],,0)</f>
        <v>Gorgonzola Telino</v>
      </c>
      <c r="D1384" s="2">
        <v>12.5</v>
      </c>
      <c r="E1384">
        <v>70</v>
      </c>
      <c r="F1384" s="3">
        <v>0.2</v>
      </c>
      <c r="G1384" s="2">
        <f t="shared" si="21"/>
        <v>700</v>
      </c>
      <c r="H1384" t="str">
        <f>_xlfn.XLOOKUP(OrderDetails[[#This Row],[productID]],Products[productID],Products[Category Name],,0)</f>
        <v>Dairy Products</v>
      </c>
    </row>
    <row r="1385" spans="1:8" x14ac:dyDescent="0.25">
      <c r="A1385">
        <v>10773</v>
      </c>
      <c r="B1385">
        <v>75</v>
      </c>
      <c r="C1385" t="str" cm="1">
        <f t="array" ref="C1385">_xlfn.XLOOKUP(OrderDetails[[#This Row],[productID]],Products[[#All],[productID]],Products[[#All],[productName]],,0)</f>
        <v>Rhönbräu Klosterbier</v>
      </c>
      <c r="D1385" s="2">
        <v>7.75</v>
      </c>
      <c r="E1385">
        <v>7</v>
      </c>
      <c r="F1385" s="3">
        <v>0.2</v>
      </c>
      <c r="G1385" s="2">
        <f t="shared" si="21"/>
        <v>43.400000000000006</v>
      </c>
      <c r="H1385" t="str">
        <f>_xlfn.XLOOKUP(OrderDetails[[#This Row],[productID]],Products[productID],Products[Category Name],,0)</f>
        <v>Beverages</v>
      </c>
    </row>
    <row r="1386" spans="1:8" x14ac:dyDescent="0.25">
      <c r="A1386">
        <v>10774</v>
      </c>
      <c r="B1386">
        <v>31</v>
      </c>
      <c r="C1386" t="str" cm="1">
        <f t="array" ref="C1386">_xlfn.XLOOKUP(OrderDetails[[#This Row],[productID]],Products[[#All],[productID]],Products[[#All],[productName]],,0)</f>
        <v>Gorgonzola Telino</v>
      </c>
      <c r="D1386" s="2">
        <v>12.5</v>
      </c>
      <c r="E1386">
        <v>2</v>
      </c>
      <c r="F1386" s="3">
        <v>0.25</v>
      </c>
      <c r="G1386" s="2">
        <f t="shared" si="21"/>
        <v>18.75</v>
      </c>
      <c r="H1386" t="str">
        <f>_xlfn.XLOOKUP(OrderDetails[[#This Row],[productID]],Products[productID],Products[Category Name],,0)</f>
        <v>Dairy Products</v>
      </c>
    </row>
    <row r="1387" spans="1:8" x14ac:dyDescent="0.25">
      <c r="A1387">
        <v>10774</v>
      </c>
      <c r="B1387">
        <v>66</v>
      </c>
      <c r="C1387" t="str" cm="1">
        <f t="array" ref="C1387">_xlfn.XLOOKUP(OrderDetails[[#This Row],[productID]],Products[[#All],[productID]],Products[[#All],[productName]],,0)</f>
        <v>Louisiana Hot Spiced Okra</v>
      </c>
      <c r="D1387" s="2">
        <v>17</v>
      </c>
      <c r="E1387">
        <v>50</v>
      </c>
      <c r="F1387" s="3">
        <v>0</v>
      </c>
      <c r="G1387" s="2">
        <f t="shared" si="21"/>
        <v>850</v>
      </c>
      <c r="H1387" t="str">
        <f>_xlfn.XLOOKUP(OrderDetails[[#This Row],[productID]],Products[productID],Products[Category Name],,0)</f>
        <v>Condiments</v>
      </c>
    </row>
    <row r="1388" spans="1:8" x14ac:dyDescent="0.25">
      <c r="A1388">
        <v>10775</v>
      </c>
      <c r="B1388">
        <v>10</v>
      </c>
      <c r="C1388" t="str" cm="1">
        <f t="array" ref="C1388">_xlfn.XLOOKUP(OrderDetails[[#This Row],[productID]],Products[[#All],[productID]],Products[[#All],[productName]],,0)</f>
        <v>Ikura</v>
      </c>
      <c r="D1388" s="2">
        <v>31</v>
      </c>
      <c r="E1388">
        <v>6</v>
      </c>
      <c r="F1388" s="3">
        <v>0</v>
      </c>
      <c r="G1388" s="2">
        <f t="shared" si="21"/>
        <v>186</v>
      </c>
      <c r="H1388" t="str">
        <f>_xlfn.XLOOKUP(OrderDetails[[#This Row],[productID]],Products[productID],Products[Category Name],,0)</f>
        <v>Seafood</v>
      </c>
    </row>
    <row r="1389" spans="1:8" x14ac:dyDescent="0.25">
      <c r="A1389">
        <v>10775</v>
      </c>
      <c r="B1389">
        <v>67</v>
      </c>
      <c r="C1389" t="str" cm="1">
        <f t="array" ref="C1389">_xlfn.XLOOKUP(OrderDetails[[#This Row],[productID]],Products[[#All],[productID]],Products[[#All],[productName]],,0)</f>
        <v>Laughing Lumberjack Lager</v>
      </c>
      <c r="D1389" s="2">
        <v>14</v>
      </c>
      <c r="E1389">
        <v>3</v>
      </c>
      <c r="F1389" s="3">
        <v>0</v>
      </c>
      <c r="G1389" s="2">
        <f t="shared" si="21"/>
        <v>42</v>
      </c>
      <c r="H1389" t="str">
        <f>_xlfn.XLOOKUP(OrderDetails[[#This Row],[productID]],Products[productID],Products[Category Name],,0)</f>
        <v>Beverages</v>
      </c>
    </row>
    <row r="1390" spans="1:8" x14ac:dyDescent="0.25">
      <c r="A1390">
        <v>10776</v>
      </c>
      <c r="B1390">
        <v>31</v>
      </c>
      <c r="C1390" t="str" cm="1">
        <f t="array" ref="C1390">_xlfn.XLOOKUP(OrderDetails[[#This Row],[productID]],Products[[#All],[productID]],Products[[#All],[productName]],,0)</f>
        <v>Gorgonzola Telino</v>
      </c>
      <c r="D1390" s="2">
        <v>12.5</v>
      </c>
      <c r="E1390">
        <v>16</v>
      </c>
      <c r="F1390" s="3">
        <v>0.05</v>
      </c>
      <c r="G1390" s="2">
        <f t="shared" si="21"/>
        <v>190</v>
      </c>
      <c r="H1390" t="str">
        <f>_xlfn.XLOOKUP(OrderDetails[[#This Row],[productID]],Products[productID],Products[Category Name],,0)</f>
        <v>Dairy Products</v>
      </c>
    </row>
    <row r="1391" spans="1:8" x14ac:dyDescent="0.25">
      <c r="A1391">
        <v>10776</v>
      </c>
      <c r="B1391">
        <v>42</v>
      </c>
      <c r="C1391" t="str" cm="1">
        <f t="array" ref="C1391">_xlfn.XLOOKUP(OrderDetails[[#This Row],[productID]],Products[[#All],[productID]],Products[[#All],[productName]],,0)</f>
        <v>Singaporean Hokkien Fried Mee</v>
      </c>
      <c r="D1391" s="2">
        <v>14</v>
      </c>
      <c r="E1391">
        <v>12</v>
      </c>
      <c r="F1391" s="3">
        <v>0.05</v>
      </c>
      <c r="G1391" s="2">
        <f t="shared" si="21"/>
        <v>159.6</v>
      </c>
      <c r="H1391" t="str">
        <f>_xlfn.XLOOKUP(OrderDetails[[#This Row],[productID]],Products[productID],Products[Category Name],,0)</f>
        <v>Grains &amp; Cereals</v>
      </c>
    </row>
    <row r="1392" spans="1:8" x14ac:dyDescent="0.25">
      <c r="A1392">
        <v>10776</v>
      </c>
      <c r="B1392">
        <v>45</v>
      </c>
      <c r="C1392" t="str" cm="1">
        <f t="array" ref="C1392">_xlfn.XLOOKUP(OrderDetails[[#This Row],[productID]],Products[[#All],[productID]],Products[[#All],[productName]],,0)</f>
        <v>Rogede sild</v>
      </c>
      <c r="D1392" s="2">
        <v>9.5</v>
      </c>
      <c r="E1392">
        <v>27</v>
      </c>
      <c r="F1392" s="3">
        <v>0.05</v>
      </c>
      <c r="G1392" s="2">
        <f t="shared" si="21"/>
        <v>243.67499999999998</v>
      </c>
      <c r="H1392" t="str">
        <f>_xlfn.XLOOKUP(OrderDetails[[#This Row],[productID]],Products[productID],Products[Category Name],,0)</f>
        <v>Seafood</v>
      </c>
    </row>
    <row r="1393" spans="1:8" x14ac:dyDescent="0.25">
      <c r="A1393">
        <v>10776</v>
      </c>
      <c r="B1393">
        <v>51</v>
      </c>
      <c r="C1393" t="str" cm="1">
        <f t="array" ref="C1393">_xlfn.XLOOKUP(OrderDetails[[#This Row],[productID]],Products[[#All],[productID]],Products[[#All],[productName]],,0)</f>
        <v>Manjimup Dried Apples</v>
      </c>
      <c r="D1393" s="2">
        <v>53</v>
      </c>
      <c r="E1393">
        <v>120</v>
      </c>
      <c r="F1393" s="3">
        <v>0.05</v>
      </c>
      <c r="G1393" s="2">
        <f t="shared" si="21"/>
        <v>6042</v>
      </c>
      <c r="H1393" t="str">
        <f>_xlfn.XLOOKUP(OrderDetails[[#This Row],[productID]],Products[productID],Products[Category Name],,0)</f>
        <v>Produce</v>
      </c>
    </row>
    <row r="1394" spans="1:8" x14ac:dyDescent="0.25">
      <c r="A1394">
        <v>10777</v>
      </c>
      <c r="B1394">
        <v>42</v>
      </c>
      <c r="C1394" t="str" cm="1">
        <f t="array" ref="C1394">_xlfn.XLOOKUP(OrderDetails[[#This Row],[productID]],Products[[#All],[productID]],Products[[#All],[productName]],,0)</f>
        <v>Singaporean Hokkien Fried Mee</v>
      </c>
      <c r="D1394" s="2">
        <v>14</v>
      </c>
      <c r="E1394">
        <v>20</v>
      </c>
      <c r="F1394" s="3">
        <v>0.2</v>
      </c>
      <c r="G1394" s="2">
        <f t="shared" si="21"/>
        <v>224</v>
      </c>
      <c r="H1394" t="str">
        <f>_xlfn.XLOOKUP(OrderDetails[[#This Row],[productID]],Products[productID],Products[Category Name],,0)</f>
        <v>Grains &amp; Cereals</v>
      </c>
    </row>
    <row r="1395" spans="1:8" x14ac:dyDescent="0.25">
      <c r="A1395">
        <v>10778</v>
      </c>
      <c r="B1395">
        <v>41</v>
      </c>
      <c r="C1395" t="str" cm="1">
        <f t="array" ref="C1395">_xlfn.XLOOKUP(OrderDetails[[#This Row],[productID]],Products[[#All],[productID]],Products[[#All],[productName]],,0)</f>
        <v>Jack's New England Clam Chowder</v>
      </c>
      <c r="D1395" s="2">
        <v>9.65</v>
      </c>
      <c r="E1395">
        <v>10</v>
      </c>
      <c r="F1395" s="3">
        <v>0</v>
      </c>
      <c r="G1395" s="2">
        <f t="shared" si="21"/>
        <v>96.5</v>
      </c>
      <c r="H1395" t="str">
        <f>_xlfn.XLOOKUP(OrderDetails[[#This Row],[productID]],Products[productID],Products[Category Name],,0)</f>
        <v>Seafood</v>
      </c>
    </row>
    <row r="1396" spans="1:8" x14ac:dyDescent="0.25">
      <c r="A1396">
        <v>10779</v>
      </c>
      <c r="B1396">
        <v>16</v>
      </c>
      <c r="C1396" t="str" cm="1">
        <f t="array" ref="C1396">_xlfn.XLOOKUP(OrderDetails[[#This Row],[productID]],Products[[#All],[productID]],Products[[#All],[productName]],,0)</f>
        <v>Pavlova</v>
      </c>
      <c r="D1396" s="2">
        <v>17.45</v>
      </c>
      <c r="E1396">
        <v>20</v>
      </c>
      <c r="F1396" s="3">
        <v>0</v>
      </c>
      <c r="G1396" s="2">
        <f t="shared" si="21"/>
        <v>349</v>
      </c>
      <c r="H1396" t="str">
        <f>_xlfn.XLOOKUP(OrderDetails[[#This Row],[productID]],Products[productID],Products[Category Name],,0)</f>
        <v>Confections</v>
      </c>
    </row>
    <row r="1397" spans="1:8" x14ac:dyDescent="0.25">
      <c r="A1397">
        <v>10779</v>
      </c>
      <c r="B1397">
        <v>62</v>
      </c>
      <c r="C1397" t="str" cm="1">
        <f t="array" ref="C1397">_xlfn.XLOOKUP(OrderDetails[[#This Row],[productID]],Products[[#All],[productID]],Products[[#All],[productName]],,0)</f>
        <v>Tarte au sucre</v>
      </c>
      <c r="D1397" s="2">
        <v>49.3</v>
      </c>
      <c r="E1397">
        <v>20</v>
      </c>
      <c r="F1397" s="3">
        <v>0</v>
      </c>
      <c r="G1397" s="2">
        <f t="shared" si="21"/>
        <v>986</v>
      </c>
      <c r="H1397" t="str">
        <f>_xlfn.XLOOKUP(OrderDetails[[#This Row],[productID]],Products[productID],Products[Category Name],,0)</f>
        <v>Confections</v>
      </c>
    </row>
    <row r="1398" spans="1:8" x14ac:dyDescent="0.25">
      <c r="A1398">
        <v>10780</v>
      </c>
      <c r="B1398">
        <v>70</v>
      </c>
      <c r="C1398" t="str" cm="1">
        <f t="array" ref="C1398">_xlfn.XLOOKUP(OrderDetails[[#This Row],[productID]],Products[[#All],[productID]],Products[[#All],[productName]],,0)</f>
        <v>Outback Lager</v>
      </c>
      <c r="D1398" s="2">
        <v>15</v>
      </c>
      <c r="E1398">
        <v>35</v>
      </c>
      <c r="F1398" s="3">
        <v>0</v>
      </c>
      <c r="G1398" s="2">
        <f t="shared" si="21"/>
        <v>525</v>
      </c>
      <c r="H1398" t="str">
        <f>_xlfn.XLOOKUP(OrderDetails[[#This Row],[productID]],Products[productID],Products[Category Name],,0)</f>
        <v>Beverages</v>
      </c>
    </row>
    <row r="1399" spans="1:8" x14ac:dyDescent="0.25">
      <c r="A1399">
        <v>10780</v>
      </c>
      <c r="B1399">
        <v>77</v>
      </c>
      <c r="C1399" t="str" cm="1">
        <f t="array" ref="C1399">_xlfn.XLOOKUP(OrderDetails[[#This Row],[productID]],Products[[#All],[productID]],Products[[#All],[productName]],,0)</f>
        <v>Original Frankfurter Grüne Soße</v>
      </c>
      <c r="D1399" s="2">
        <v>13</v>
      </c>
      <c r="E1399">
        <v>15</v>
      </c>
      <c r="F1399" s="3">
        <v>0</v>
      </c>
      <c r="G1399" s="2">
        <f t="shared" si="21"/>
        <v>195</v>
      </c>
      <c r="H1399" t="str">
        <f>_xlfn.XLOOKUP(OrderDetails[[#This Row],[productID]],Products[productID],Products[Category Name],,0)</f>
        <v>Condiments</v>
      </c>
    </row>
    <row r="1400" spans="1:8" x14ac:dyDescent="0.25">
      <c r="A1400">
        <v>10781</v>
      </c>
      <c r="B1400">
        <v>54</v>
      </c>
      <c r="C1400" t="str" cm="1">
        <f t="array" ref="C1400">_xlfn.XLOOKUP(OrderDetails[[#This Row],[productID]],Products[[#All],[productID]],Products[[#All],[productName]],,0)</f>
        <v>Tourtière</v>
      </c>
      <c r="D1400" s="2">
        <v>7.45</v>
      </c>
      <c r="E1400">
        <v>3</v>
      </c>
      <c r="F1400" s="3">
        <v>0.2</v>
      </c>
      <c r="G1400" s="2">
        <f t="shared" si="21"/>
        <v>17.880000000000003</v>
      </c>
      <c r="H1400" t="str">
        <f>_xlfn.XLOOKUP(OrderDetails[[#This Row],[productID]],Products[productID],Products[Category Name],,0)</f>
        <v>Meat &amp; Poultry</v>
      </c>
    </row>
    <row r="1401" spans="1:8" x14ac:dyDescent="0.25">
      <c r="A1401">
        <v>10781</v>
      </c>
      <c r="B1401">
        <v>56</v>
      </c>
      <c r="C1401" t="str" cm="1">
        <f t="array" ref="C1401">_xlfn.XLOOKUP(OrderDetails[[#This Row],[productID]],Products[[#All],[productID]],Products[[#All],[productName]],,0)</f>
        <v>Gnocchi di nonna Alice</v>
      </c>
      <c r="D1401" s="2">
        <v>38</v>
      </c>
      <c r="E1401">
        <v>20</v>
      </c>
      <c r="F1401" s="3">
        <v>0.2</v>
      </c>
      <c r="G1401" s="2">
        <f t="shared" si="21"/>
        <v>608</v>
      </c>
      <c r="H1401" t="str">
        <f>_xlfn.XLOOKUP(OrderDetails[[#This Row],[productID]],Products[productID],Products[Category Name],,0)</f>
        <v>Grains &amp; Cereals</v>
      </c>
    </row>
    <row r="1402" spans="1:8" x14ac:dyDescent="0.25">
      <c r="A1402">
        <v>10781</v>
      </c>
      <c r="B1402">
        <v>74</v>
      </c>
      <c r="C1402" t="str" cm="1">
        <f t="array" ref="C1402">_xlfn.XLOOKUP(OrderDetails[[#This Row],[productID]],Products[[#All],[productID]],Products[[#All],[productName]],,0)</f>
        <v>Longlife Tofu</v>
      </c>
      <c r="D1402" s="2">
        <v>10</v>
      </c>
      <c r="E1402">
        <v>35</v>
      </c>
      <c r="F1402" s="3">
        <v>0</v>
      </c>
      <c r="G1402" s="2">
        <f t="shared" si="21"/>
        <v>350</v>
      </c>
      <c r="H1402" t="str">
        <f>_xlfn.XLOOKUP(OrderDetails[[#This Row],[productID]],Products[productID],Products[Category Name],,0)</f>
        <v>Produce</v>
      </c>
    </row>
    <row r="1403" spans="1:8" x14ac:dyDescent="0.25">
      <c r="A1403">
        <v>10782</v>
      </c>
      <c r="B1403">
        <v>31</v>
      </c>
      <c r="C1403" t="str" cm="1">
        <f t="array" ref="C1403">_xlfn.XLOOKUP(OrderDetails[[#This Row],[productID]],Products[[#All],[productID]],Products[[#All],[productName]],,0)</f>
        <v>Gorgonzola Telino</v>
      </c>
      <c r="D1403" s="2">
        <v>12.5</v>
      </c>
      <c r="E1403">
        <v>1</v>
      </c>
      <c r="F1403" s="3">
        <v>0</v>
      </c>
      <c r="G1403" s="2">
        <f t="shared" si="21"/>
        <v>12.5</v>
      </c>
      <c r="H1403" t="str">
        <f>_xlfn.XLOOKUP(OrderDetails[[#This Row],[productID]],Products[productID],Products[Category Name],,0)</f>
        <v>Dairy Products</v>
      </c>
    </row>
    <row r="1404" spans="1:8" x14ac:dyDescent="0.25">
      <c r="A1404">
        <v>10783</v>
      </c>
      <c r="B1404">
        <v>31</v>
      </c>
      <c r="C1404" t="str" cm="1">
        <f t="array" ref="C1404">_xlfn.XLOOKUP(OrderDetails[[#This Row],[productID]],Products[[#All],[productID]],Products[[#All],[productName]],,0)</f>
        <v>Gorgonzola Telino</v>
      </c>
      <c r="D1404" s="2">
        <v>12.5</v>
      </c>
      <c r="E1404">
        <v>10</v>
      </c>
      <c r="F1404" s="3">
        <v>0</v>
      </c>
      <c r="G1404" s="2">
        <f t="shared" si="21"/>
        <v>125</v>
      </c>
      <c r="H1404" t="str">
        <f>_xlfn.XLOOKUP(OrderDetails[[#This Row],[productID]],Products[productID],Products[Category Name],,0)</f>
        <v>Dairy Products</v>
      </c>
    </row>
    <row r="1405" spans="1:8" x14ac:dyDescent="0.25">
      <c r="A1405">
        <v>10783</v>
      </c>
      <c r="B1405">
        <v>38</v>
      </c>
      <c r="C1405" t="str" cm="1">
        <f t="array" ref="C1405">_xlfn.XLOOKUP(OrderDetails[[#This Row],[productID]],Products[[#All],[productID]],Products[[#All],[productName]],,0)</f>
        <v>Côte de Blaye</v>
      </c>
      <c r="D1405" s="2">
        <v>263.5</v>
      </c>
      <c r="E1405">
        <v>5</v>
      </c>
      <c r="F1405" s="3">
        <v>0</v>
      </c>
      <c r="G1405" s="2">
        <f t="shared" si="21"/>
        <v>1317.5</v>
      </c>
      <c r="H1405" t="str">
        <f>_xlfn.XLOOKUP(OrderDetails[[#This Row],[productID]],Products[productID],Products[Category Name],,0)</f>
        <v>Beverages</v>
      </c>
    </row>
    <row r="1406" spans="1:8" x14ac:dyDescent="0.25">
      <c r="A1406">
        <v>10784</v>
      </c>
      <c r="B1406">
        <v>36</v>
      </c>
      <c r="C1406" t="str" cm="1">
        <f t="array" ref="C1406">_xlfn.XLOOKUP(OrderDetails[[#This Row],[productID]],Products[[#All],[productID]],Products[[#All],[productName]],,0)</f>
        <v>Inlagd Sill</v>
      </c>
      <c r="D1406" s="2">
        <v>19</v>
      </c>
      <c r="E1406">
        <v>30</v>
      </c>
      <c r="F1406" s="3">
        <v>0</v>
      </c>
      <c r="G1406" s="2">
        <f t="shared" si="21"/>
        <v>570</v>
      </c>
      <c r="H1406" t="str">
        <f>_xlfn.XLOOKUP(OrderDetails[[#This Row],[productID]],Products[productID],Products[Category Name],,0)</f>
        <v>Seafood</v>
      </c>
    </row>
    <row r="1407" spans="1:8" x14ac:dyDescent="0.25">
      <c r="A1407">
        <v>10784</v>
      </c>
      <c r="B1407">
        <v>39</v>
      </c>
      <c r="C1407" t="str" cm="1">
        <f t="array" ref="C1407">_xlfn.XLOOKUP(OrderDetails[[#This Row],[productID]],Products[[#All],[productID]],Products[[#All],[productName]],,0)</f>
        <v>Chartreuse verte</v>
      </c>
      <c r="D1407" s="2">
        <v>18</v>
      </c>
      <c r="E1407">
        <v>2</v>
      </c>
      <c r="F1407" s="3">
        <v>0.15</v>
      </c>
      <c r="G1407" s="2">
        <f t="shared" si="21"/>
        <v>30.599999999999998</v>
      </c>
      <c r="H1407" t="str">
        <f>_xlfn.XLOOKUP(OrderDetails[[#This Row],[productID]],Products[productID],Products[Category Name],,0)</f>
        <v>Beverages</v>
      </c>
    </row>
    <row r="1408" spans="1:8" x14ac:dyDescent="0.25">
      <c r="A1408">
        <v>10784</v>
      </c>
      <c r="B1408">
        <v>72</v>
      </c>
      <c r="C1408" t="str" cm="1">
        <f t="array" ref="C1408">_xlfn.XLOOKUP(OrderDetails[[#This Row],[productID]],Products[[#All],[productID]],Products[[#All],[productName]],,0)</f>
        <v>Mozzarella di Giovanni</v>
      </c>
      <c r="D1408" s="2">
        <v>34.799999999999997</v>
      </c>
      <c r="E1408">
        <v>30</v>
      </c>
      <c r="F1408" s="3">
        <v>0.15</v>
      </c>
      <c r="G1408" s="2">
        <f t="shared" si="21"/>
        <v>887.4</v>
      </c>
      <c r="H1408" t="str">
        <f>_xlfn.XLOOKUP(OrderDetails[[#This Row],[productID]],Products[productID],Products[Category Name],,0)</f>
        <v>Dairy Products</v>
      </c>
    </row>
    <row r="1409" spans="1:8" x14ac:dyDescent="0.25">
      <c r="A1409">
        <v>10785</v>
      </c>
      <c r="B1409">
        <v>10</v>
      </c>
      <c r="C1409" t="str" cm="1">
        <f t="array" ref="C1409">_xlfn.XLOOKUP(OrderDetails[[#This Row],[productID]],Products[[#All],[productID]],Products[[#All],[productName]],,0)</f>
        <v>Ikura</v>
      </c>
      <c r="D1409" s="2">
        <v>31</v>
      </c>
      <c r="E1409">
        <v>10</v>
      </c>
      <c r="F1409" s="3">
        <v>0</v>
      </c>
      <c r="G1409" s="2">
        <f t="shared" si="21"/>
        <v>310</v>
      </c>
      <c r="H1409" t="str">
        <f>_xlfn.XLOOKUP(OrderDetails[[#This Row],[productID]],Products[productID],Products[Category Name],,0)</f>
        <v>Seafood</v>
      </c>
    </row>
    <row r="1410" spans="1:8" x14ac:dyDescent="0.25">
      <c r="A1410">
        <v>10785</v>
      </c>
      <c r="B1410">
        <v>75</v>
      </c>
      <c r="C1410" t="str" cm="1">
        <f t="array" ref="C1410">_xlfn.XLOOKUP(OrderDetails[[#This Row],[productID]],Products[[#All],[productID]],Products[[#All],[productName]],,0)</f>
        <v>Rhönbräu Klosterbier</v>
      </c>
      <c r="D1410" s="2">
        <v>7.75</v>
      </c>
      <c r="E1410">
        <v>10</v>
      </c>
      <c r="F1410" s="3">
        <v>0</v>
      </c>
      <c r="G1410" s="2">
        <f t="shared" si="21"/>
        <v>77.5</v>
      </c>
      <c r="H1410" t="str">
        <f>_xlfn.XLOOKUP(OrderDetails[[#This Row],[productID]],Products[productID],Products[Category Name],,0)</f>
        <v>Beverages</v>
      </c>
    </row>
    <row r="1411" spans="1:8" x14ac:dyDescent="0.25">
      <c r="A1411">
        <v>10786</v>
      </c>
      <c r="B1411">
        <v>8</v>
      </c>
      <c r="C1411" t="str" cm="1">
        <f t="array" ref="C1411">_xlfn.XLOOKUP(OrderDetails[[#This Row],[productID]],Products[[#All],[productID]],Products[[#All],[productName]],,0)</f>
        <v>Northwoods Cranberry Sauce</v>
      </c>
      <c r="D1411" s="2">
        <v>40</v>
      </c>
      <c r="E1411">
        <v>30</v>
      </c>
      <c r="F1411" s="3">
        <v>0.2</v>
      </c>
      <c r="G1411" s="2">
        <f t="shared" ref="G1411:G1474" si="22">D1411*E1411*(1-F1411)</f>
        <v>960</v>
      </c>
      <c r="H1411" t="str">
        <f>_xlfn.XLOOKUP(OrderDetails[[#This Row],[productID]],Products[productID],Products[Category Name],,0)</f>
        <v>Condiments</v>
      </c>
    </row>
    <row r="1412" spans="1:8" x14ac:dyDescent="0.25">
      <c r="A1412">
        <v>10786</v>
      </c>
      <c r="B1412">
        <v>30</v>
      </c>
      <c r="C1412" t="str" cm="1">
        <f t="array" ref="C1412">_xlfn.XLOOKUP(OrderDetails[[#This Row],[productID]],Products[[#All],[productID]],Products[[#All],[productName]],,0)</f>
        <v>Nord-Ost Matjeshering</v>
      </c>
      <c r="D1412" s="2">
        <v>25.89</v>
      </c>
      <c r="E1412">
        <v>15</v>
      </c>
      <c r="F1412" s="3">
        <v>0.2</v>
      </c>
      <c r="G1412" s="2">
        <f t="shared" si="22"/>
        <v>310.68000000000006</v>
      </c>
      <c r="H1412" t="str">
        <f>_xlfn.XLOOKUP(OrderDetails[[#This Row],[productID]],Products[productID],Products[Category Name],,0)</f>
        <v>Seafood</v>
      </c>
    </row>
    <row r="1413" spans="1:8" x14ac:dyDescent="0.25">
      <c r="A1413">
        <v>10786</v>
      </c>
      <c r="B1413">
        <v>75</v>
      </c>
      <c r="C1413" t="str" cm="1">
        <f t="array" ref="C1413">_xlfn.XLOOKUP(OrderDetails[[#This Row],[productID]],Products[[#All],[productID]],Products[[#All],[productName]],,0)</f>
        <v>Rhönbräu Klosterbier</v>
      </c>
      <c r="D1413" s="2">
        <v>7.75</v>
      </c>
      <c r="E1413">
        <v>42</v>
      </c>
      <c r="F1413" s="3">
        <v>0.2</v>
      </c>
      <c r="G1413" s="2">
        <f t="shared" si="22"/>
        <v>260.40000000000003</v>
      </c>
      <c r="H1413" t="str">
        <f>_xlfn.XLOOKUP(OrderDetails[[#This Row],[productID]],Products[productID],Products[Category Name],,0)</f>
        <v>Beverages</v>
      </c>
    </row>
    <row r="1414" spans="1:8" x14ac:dyDescent="0.25">
      <c r="A1414">
        <v>10787</v>
      </c>
      <c r="B1414">
        <v>2</v>
      </c>
      <c r="C1414" t="str" cm="1">
        <f t="array" ref="C1414">_xlfn.XLOOKUP(OrderDetails[[#This Row],[productID]],Products[[#All],[productID]],Products[[#All],[productName]],,0)</f>
        <v>Chang</v>
      </c>
      <c r="D1414" s="2">
        <v>19</v>
      </c>
      <c r="E1414">
        <v>15</v>
      </c>
      <c r="F1414" s="3">
        <v>0.05</v>
      </c>
      <c r="G1414" s="2">
        <f t="shared" si="22"/>
        <v>270.75</v>
      </c>
      <c r="H1414" t="str">
        <f>_xlfn.XLOOKUP(OrderDetails[[#This Row],[productID]],Products[productID],Products[Category Name],,0)</f>
        <v>Beverages</v>
      </c>
    </row>
    <row r="1415" spans="1:8" x14ac:dyDescent="0.25">
      <c r="A1415">
        <v>10787</v>
      </c>
      <c r="B1415">
        <v>29</v>
      </c>
      <c r="C1415" t="str" cm="1">
        <f t="array" ref="C1415">_xlfn.XLOOKUP(OrderDetails[[#This Row],[productID]],Products[[#All],[productID]],Products[[#All],[productName]],,0)</f>
        <v>Thüringer Rostbratwurst</v>
      </c>
      <c r="D1415" s="2">
        <v>123.79</v>
      </c>
      <c r="E1415">
        <v>20</v>
      </c>
      <c r="F1415" s="3">
        <v>0.05</v>
      </c>
      <c r="G1415" s="2">
        <f t="shared" si="22"/>
        <v>2352.0100000000002</v>
      </c>
      <c r="H1415" t="str">
        <f>_xlfn.XLOOKUP(OrderDetails[[#This Row],[productID]],Products[productID],Products[Category Name],,0)</f>
        <v>Meat &amp; Poultry</v>
      </c>
    </row>
    <row r="1416" spans="1:8" x14ac:dyDescent="0.25">
      <c r="A1416">
        <v>10788</v>
      </c>
      <c r="B1416">
        <v>19</v>
      </c>
      <c r="C1416" t="str" cm="1">
        <f t="array" ref="C1416">_xlfn.XLOOKUP(OrderDetails[[#This Row],[productID]],Products[[#All],[productID]],Products[[#All],[productName]],,0)</f>
        <v>Teatime Chocolate Biscuits</v>
      </c>
      <c r="D1416" s="2">
        <v>9.1999999999999993</v>
      </c>
      <c r="E1416">
        <v>50</v>
      </c>
      <c r="F1416" s="3">
        <v>0.05</v>
      </c>
      <c r="G1416" s="2">
        <f t="shared" si="22"/>
        <v>436.99999999999994</v>
      </c>
      <c r="H1416" t="str">
        <f>_xlfn.XLOOKUP(OrderDetails[[#This Row],[productID]],Products[productID],Products[Category Name],,0)</f>
        <v>Confections</v>
      </c>
    </row>
    <row r="1417" spans="1:8" x14ac:dyDescent="0.25">
      <c r="A1417">
        <v>10788</v>
      </c>
      <c r="B1417">
        <v>75</v>
      </c>
      <c r="C1417" t="str" cm="1">
        <f t="array" ref="C1417">_xlfn.XLOOKUP(OrderDetails[[#This Row],[productID]],Products[[#All],[productID]],Products[[#All],[productName]],,0)</f>
        <v>Rhönbräu Klosterbier</v>
      </c>
      <c r="D1417" s="2">
        <v>7.75</v>
      </c>
      <c r="E1417">
        <v>40</v>
      </c>
      <c r="F1417" s="3">
        <v>0.05</v>
      </c>
      <c r="G1417" s="2">
        <f t="shared" si="22"/>
        <v>294.5</v>
      </c>
      <c r="H1417" t="str">
        <f>_xlfn.XLOOKUP(OrderDetails[[#This Row],[productID]],Products[productID],Products[Category Name],,0)</f>
        <v>Beverages</v>
      </c>
    </row>
    <row r="1418" spans="1:8" x14ac:dyDescent="0.25">
      <c r="A1418">
        <v>10789</v>
      </c>
      <c r="B1418">
        <v>18</v>
      </c>
      <c r="C1418" t="str" cm="1">
        <f t="array" ref="C1418">_xlfn.XLOOKUP(OrderDetails[[#This Row],[productID]],Products[[#All],[productID]],Products[[#All],[productName]],,0)</f>
        <v>Carnarvon Tigers</v>
      </c>
      <c r="D1418" s="2">
        <v>62.5</v>
      </c>
      <c r="E1418">
        <v>30</v>
      </c>
      <c r="F1418" s="3">
        <v>0</v>
      </c>
      <c r="G1418" s="2">
        <f t="shared" si="22"/>
        <v>1875</v>
      </c>
      <c r="H1418" t="str">
        <f>_xlfn.XLOOKUP(OrderDetails[[#This Row],[productID]],Products[productID],Products[Category Name],,0)</f>
        <v>Seafood</v>
      </c>
    </row>
    <row r="1419" spans="1:8" x14ac:dyDescent="0.25">
      <c r="A1419">
        <v>10789</v>
      </c>
      <c r="B1419">
        <v>35</v>
      </c>
      <c r="C1419" t="str" cm="1">
        <f t="array" ref="C1419">_xlfn.XLOOKUP(OrderDetails[[#This Row],[productID]],Products[[#All],[productID]],Products[[#All],[productName]],,0)</f>
        <v>Steeleye Stout</v>
      </c>
      <c r="D1419" s="2">
        <v>18</v>
      </c>
      <c r="E1419">
        <v>15</v>
      </c>
      <c r="F1419" s="3">
        <v>0</v>
      </c>
      <c r="G1419" s="2">
        <f t="shared" si="22"/>
        <v>270</v>
      </c>
      <c r="H1419" t="str">
        <f>_xlfn.XLOOKUP(OrderDetails[[#This Row],[productID]],Products[productID],Products[Category Name],,0)</f>
        <v>Beverages</v>
      </c>
    </row>
    <row r="1420" spans="1:8" x14ac:dyDescent="0.25">
      <c r="A1420">
        <v>10789</v>
      </c>
      <c r="B1420">
        <v>63</v>
      </c>
      <c r="C1420" t="str" cm="1">
        <f t="array" ref="C1420">_xlfn.XLOOKUP(OrderDetails[[#This Row],[productID]],Products[[#All],[productID]],Products[[#All],[productName]],,0)</f>
        <v>Vegie-spread</v>
      </c>
      <c r="D1420" s="2">
        <v>43.9</v>
      </c>
      <c r="E1420">
        <v>30</v>
      </c>
      <c r="F1420" s="3">
        <v>0</v>
      </c>
      <c r="G1420" s="2">
        <f t="shared" si="22"/>
        <v>1317</v>
      </c>
      <c r="H1420" t="str">
        <f>_xlfn.XLOOKUP(OrderDetails[[#This Row],[productID]],Products[productID],Products[Category Name],,0)</f>
        <v>Condiments</v>
      </c>
    </row>
    <row r="1421" spans="1:8" x14ac:dyDescent="0.25">
      <c r="A1421">
        <v>10789</v>
      </c>
      <c r="B1421">
        <v>68</v>
      </c>
      <c r="C1421" t="str" cm="1">
        <f t="array" ref="C1421">_xlfn.XLOOKUP(OrderDetails[[#This Row],[productID]],Products[[#All],[productID]],Products[[#All],[productName]],,0)</f>
        <v>Scottish Longbreads</v>
      </c>
      <c r="D1421" s="2">
        <v>12.5</v>
      </c>
      <c r="E1421">
        <v>18</v>
      </c>
      <c r="F1421" s="3">
        <v>0</v>
      </c>
      <c r="G1421" s="2">
        <f t="shared" si="22"/>
        <v>225</v>
      </c>
      <c r="H1421" t="str">
        <f>_xlfn.XLOOKUP(OrderDetails[[#This Row],[productID]],Products[productID],Products[Category Name],,0)</f>
        <v>Confections</v>
      </c>
    </row>
    <row r="1422" spans="1:8" x14ac:dyDescent="0.25">
      <c r="A1422">
        <v>10790</v>
      </c>
      <c r="B1422">
        <v>7</v>
      </c>
      <c r="C1422" t="str" cm="1">
        <f t="array" ref="C1422">_xlfn.XLOOKUP(OrderDetails[[#This Row],[productID]],Products[[#All],[productID]],Products[[#All],[productName]],,0)</f>
        <v>Uncle Bob's Organic Dried Pears</v>
      </c>
      <c r="D1422" s="2">
        <v>30</v>
      </c>
      <c r="E1422">
        <v>3</v>
      </c>
      <c r="F1422" s="3">
        <v>0.15</v>
      </c>
      <c r="G1422" s="2">
        <f t="shared" si="22"/>
        <v>76.5</v>
      </c>
      <c r="H1422" t="str">
        <f>_xlfn.XLOOKUP(OrderDetails[[#This Row],[productID]],Products[productID],Products[Category Name],,0)</f>
        <v>Produce</v>
      </c>
    </row>
    <row r="1423" spans="1:8" x14ac:dyDescent="0.25">
      <c r="A1423">
        <v>10790</v>
      </c>
      <c r="B1423">
        <v>56</v>
      </c>
      <c r="C1423" t="str" cm="1">
        <f t="array" ref="C1423">_xlfn.XLOOKUP(OrderDetails[[#This Row],[productID]],Products[[#All],[productID]],Products[[#All],[productName]],,0)</f>
        <v>Gnocchi di nonna Alice</v>
      </c>
      <c r="D1423" s="2">
        <v>38</v>
      </c>
      <c r="E1423">
        <v>20</v>
      </c>
      <c r="F1423" s="3">
        <v>0.15</v>
      </c>
      <c r="G1423" s="2">
        <f t="shared" si="22"/>
        <v>646</v>
      </c>
      <c r="H1423" t="str">
        <f>_xlfn.XLOOKUP(OrderDetails[[#This Row],[productID]],Products[productID],Products[Category Name],,0)</f>
        <v>Grains &amp; Cereals</v>
      </c>
    </row>
    <row r="1424" spans="1:8" x14ac:dyDescent="0.25">
      <c r="A1424">
        <v>10791</v>
      </c>
      <c r="B1424">
        <v>29</v>
      </c>
      <c r="C1424" t="str" cm="1">
        <f t="array" ref="C1424">_xlfn.XLOOKUP(OrderDetails[[#This Row],[productID]],Products[[#All],[productID]],Products[[#All],[productName]],,0)</f>
        <v>Thüringer Rostbratwurst</v>
      </c>
      <c r="D1424" s="2">
        <v>123.79</v>
      </c>
      <c r="E1424">
        <v>14</v>
      </c>
      <c r="F1424" s="3">
        <v>0.05</v>
      </c>
      <c r="G1424" s="2">
        <f t="shared" si="22"/>
        <v>1646.4070000000002</v>
      </c>
      <c r="H1424" t="str">
        <f>_xlfn.XLOOKUP(OrderDetails[[#This Row],[productID]],Products[productID],Products[Category Name],,0)</f>
        <v>Meat &amp; Poultry</v>
      </c>
    </row>
    <row r="1425" spans="1:8" x14ac:dyDescent="0.25">
      <c r="A1425">
        <v>10791</v>
      </c>
      <c r="B1425">
        <v>41</v>
      </c>
      <c r="C1425" t="str" cm="1">
        <f t="array" ref="C1425">_xlfn.XLOOKUP(OrderDetails[[#This Row],[productID]],Products[[#All],[productID]],Products[[#All],[productName]],,0)</f>
        <v>Jack's New England Clam Chowder</v>
      </c>
      <c r="D1425" s="2">
        <v>9.65</v>
      </c>
      <c r="E1425">
        <v>20</v>
      </c>
      <c r="F1425" s="3">
        <v>0.05</v>
      </c>
      <c r="G1425" s="2">
        <f t="shared" si="22"/>
        <v>183.35</v>
      </c>
      <c r="H1425" t="str">
        <f>_xlfn.XLOOKUP(OrderDetails[[#This Row],[productID]],Products[productID],Products[Category Name],,0)</f>
        <v>Seafood</v>
      </c>
    </row>
    <row r="1426" spans="1:8" x14ac:dyDescent="0.25">
      <c r="A1426">
        <v>10792</v>
      </c>
      <c r="B1426">
        <v>2</v>
      </c>
      <c r="C1426" t="str" cm="1">
        <f t="array" ref="C1426">_xlfn.XLOOKUP(OrderDetails[[#This Row],[productID]],Products[[#All],[productID]],Products[[#All],[productName]],,0)</f>
        <v>Chang</v>
      </c>
      <c r="D1426" s="2">
        <v>19</v>
      </c>
      <c r="E1426">
        <v>10</v>
      </c>
      <c r="F1426" s="3">
        <v>0</v>
      </c>
      <c r="G1426" s="2">
        <f t="shared" si="22"/>
        <v>190</v>
      </c>
      <c r="H1426" t="str">
        <f>_xlfn.XLOOKUP(OrderDetails[[#This Row],[productID]],Products[productID],Products[Category Name],,0)</f>
        <v>Beverages</v>
      </c>
    </row>
    <row r="1427" spans="1:8" x14ac:dyDescent="0.25">
      <c r="A1427">
        <v>10792</v>
      </c>
      <c r="B1427">
        <v>54</v>
      </c>
      <c r="C1427" t="str" cm="1">
        <f t="array" ref="C1427">_xlfn.XLOOKUP(OrderDetails[[#This Row],[productID]],Products[[#All],[productID]],Products[[#All],[productName]],,0)</f>
        <v>Tourtière</v>
      </c>
      <c r="D1427" s="2">
        <v>7.45</v>
      </c>
      <c r="E1427">
        <v>3</v>
      </c>
      <c r="F1427" s="3">
        <v>0</v>
      </c>
      <c r="G1427" s="2">
        <f t="shared" si="22"/>
        <v>22.35</v>
      </c>
      <c r="H1427" t="str">
        <f>_xlfn.XLOOKUP(OrderDetails[[#This Row],[productID]],Products[productID],Products[Category Name],,0)</f>
        <v>Meat &amp; Poultry</v>
      </c>
    </row>
    <row r="1428" spans="1:8" x14ac:dyDescent="0.25">
      <c r="A1428">
        <v>10792</v>
      </c>
      <c r="B1428">
        <v>68</v>
      </c>
      <c r="C1428" t="str" cm="1">
        <f t="array" ref="C1428">_xlfn.XLOOKUP(OrderDetails[[#This Row],[productID]],Products[[#All],[productID]],Products[[#All],[productName]],,0)</f>
        <v>Scottish Longbreads</v>
      </c>
      <c r="D1428" s="2">
        <v>12.5</v>
      </c>
      <c r="E1428">
        <v>15</v>
      </c>
      <c r="F1428" s="3">
        <v>0</v>
      </c>
      <c r="G1428" s="2">
        <f t="shared" si="22"/>
        <v>187.5</v>
      </c>
      <c r="H1428" t="str">
        <f>_xlfn.XLOOKUP(OrderDetails[[#This Row],[productID]],Products[productID],Products[Category Name],,0)</f>
        <v>Confections</v>
      </c>
    </row>
    <row r="1429" spans="1:8" x14ac:dyDescent="0.25">
      <c r="A1429">
        <v>10793</v>
      </c>
      <c r="B1429">
        <v>41</v>
      </c>
      <c r="C1429" t="str" cm="1">
        <f t="array" ref="C1429">_xlfn.XLOOKUP(OrderDetails[[#This Row],[productID]],Products[[#All],[productID]],Products[[#All],[productName]],,0)</f>
        <v>Jack's New England Clam Chowder</v>
      </c>
      <c r="D1429" s="2">
        <v>9.65</v>
      </c>
      <c r="E1429">
        <v>14</v>
      </c>
      <c r="F1429" s="3">
        <v>0</v>
      </c>
      <c r="G1429" s="2">
        <f t="shared" si="22"/>
        <v>135.1</v>
      </c>
      <c r="H1429" t="str">
        <f>_xlfn.XLOOKUP(OrderDetails[[#This Row],[productID]],Products[productID],Products[Category Name],,0)</f>
        <v>Seafood</v>
      </c>
    </row>
    <row r="1430" spans="1:8" x14ac:dyDescent="0.25">
      <c r="A1430">
        <v>10793</v>
      </c>
      <c r="B1430">
        <v>52</v>
      </c>
      <c r="C1430" t="str" cm="1">
        <f t="array" ref="C1430">_xlfn.XLOOKUP(OrderDetails[[#This Row],[productID]],Products[[#All],[productID]],Products[[#All],[productName]],,0)</f>
        <v>Filo Mix</v>
      </c>
      <c r="D1430" s="2">
        <v>7</v>
      </c>
      <c r="E1430">
        <v>8</v>
      </c>
      <c r="F1430" s="3">
        <v>0</v>
      </c>
      <c r="G1430" s="2">
        <f t="shared" si="22"/>
        <v>56</v>
      </c>
      <c r="H1430" t="str">
        <f>_xlfn.XLOOKUP(OrderDetails[[#This Row],[productID]],Products[productID],Products[Category Name],,0)</f>
        <v>Grains &amp; Cereals</v>
      </c>
    </row>
    <row r="1431" spans="1:8" x14ac:dyDescent="0.25">
      <c r="A1431">
        <v>10794</v>
      </c>
      <c r="B1431">
        <v>14</v>
      </c>
      <c r="C1431" t="str" cm="1">
        <f t="array" ref="C1431">_xlfn.XLOOKUP(OrderDetails[[#This Row],[productID]],Products[[#All],[productID]],Products[[#All],[productName]],,0)</f>
        <v>Tofu</v>
      </c>
      <c r="D1431" s="2">
        <v>23.25</v>
      </c>
      <c r="E1431">
        <v>15</v>
      </c>
      <c r="F1431" s="3">
        <v>0.2</v>
      </c>
      <c r="G1431" s="2">
        <f t="shared" si="22"/>
        <v>279</v>
      </c>
      <c r="H1431" t="str">
        <f>_xlfn.XLOOKUP(OrderDetails[[#This Row],[productID]],Products[productID],Products[Category Name],,0)</f>
        <v>Produce</v>
      </c>
    </row>
    <row r="1432" spans="1:8" x14ac:dyDescent="0.25">
      <c r="A1432">
        <v>10794</v>
      </c>
      <c r="B1432">
        <v>54</v>
      </c>
      <c r="C1432" t="str" cm="1">
        <f t="array" ref="C1432">_xlfn.XLOOKUP(OrderDetails[[#This Row],[productID]],Products[[#All],[productID]],Products[[#All],[productName]],,0)</f>
        <v>Tourtière</v>
      </c>
      <c r="D1432" s="2">
        <v>7.45</v>
      </c>
      <c r="E1432">
        <v>6</v>
      </c>
      <c r="F1432" s="3">
        <v>0.2</v>
      </c>
      <c r="G1432" s="2">
        <f t="shared" si="22"/>
        <v>35.760000000000005</v>
      </c>
      <c r="H1432" t="str">
        <f>_xlfn.XLOOKUP(OrderDetails[[#This Row],[productID]],Products[productID],Products[Category Name],,0)</f>
        <v>Meat &amp; Poultry</v>
      </c>
    </row>
    <row r="1433" spans="1:8" x14ac:dyDescent="0.25">
      <c r="A1433">
        <v>10795</v>
      </c>
      <c r="B1433">
        <v>16</v>
      </c>
      <c r="C1433" t="str" cm="1">
        <f t="array" ref="C1433">_xlfn.XLOOKUP(OrderDetails[[#This Row],[productID]],Products[[#All],[productID]],Products[[#All],[productName]],,0)</f>
        <v>Pavlova</v>
      </c>
      <c r="D1433" s="2">
        <v>17.45</v>
      </c>
      <c r="E1433">
        <v>65</v>
      </c>
      <c r="F1433" s="3">
        <v>0</v>
      </c>
      <c r="G1433" s="2">
        <f t="shared" si="22"/>
        <v>1134.25</v>
      </c>
      <c r="H1433" t="str">
        <f>_xlfn.XLOOKUP(OrderDetails[[#This Row],[productID]],Products[productID],Products[Category Name],,0)</f>
        <v>Confections</v>
      </c>
    </row>
    <row r="1434" spans="1:8" x14ac:dyDescent="0.25">
      <c r="A1434">
        <v>10795</v>
      </c>
      <c r="B1434">
        <v>17</v>
      </c>
      <c r="C1434" t="str" cm="1">
        <f t="array" ref="C1434">_xlfn.XLOOKUP(OrderDetails[[#This Row],[productID]],Products[[#All],[productID]],Products[[#All],[productName]],,0)</f>
        <v>Alice Mutton</v>
      </c>
      <c r="D1434" s="2">
        <v>39</v>
      </c>
      <c r="E1434">
        <v>35</v>
      </c>
      <c r="F1434" s="3">
        <v>0.25</v>
      </c>
      <c r="G1434" s="2">
        <f t="shared" si="22"/>
        <v>1023.75</v>
      </c>
      <c r="H1434" t="str">
        <f>_xlfn.XLOOKUP(OrderDetails[[#This Row],[productID]],Products[productID],Products[Category Name],,0)</f>
        <v>Meat &amp; Poultry</v>
      </c>
    </row>
    <row r="1435" spans="1:8" x14ac:dyDescent="0.25">
      <c r="A1435">
        <v>10796</v>
      </c>
      <c r="B1435">
        <v>26</v>
      </c>
      <c r="C1435" t="str" cm="1">
        <f t="array" ref="C1435">_xlfn.XLOOKUP(OrderDetails[[#This Row],[productID]],Products[[#All],[productID]],Products[[#All],[productName]],,0)</f>
        <v>Gumbär Gummibärchen</v>
      </c>
      <c r="D1435" s="2">
        <v>31.23</v>
      </c>
      <c r="E1435">
        <v>21</v>
      </c>
      <c r="F1435" s="3">
        <v>0.2</v>
      </c>
      <c r="G1435" s="2">
        <f t="shared" si="22"/>
        <v>524.6640000000001</v>
      </c>
      <c r="H1435" t="str">
        <f>_xlfn.XLOOKUP(OrderDetails[[#This Row],[productID]],Products[productID],Products[Category Name],,0)</f>
        <v>Confections</v>
      </c>
    </row>
    <row r="1436" spans="1:8" x14ac:dyDescent="0.25">
      <c r="A1436">
        <v>10796</v>
      </c>
      <c r="B1436">
        <v>44</v>
      </c>
      <c r="C1436" t="str" cm="1">
        <f t="array" ref="C1436">_xlfn.XLOOKUP(OrderDetails[[#This Row],[productID]],Products[[#All],[productID]],Products[[#All],[productName]],,0)</f>
        <v>Gula Malacca</v>
      </c>
      <c r="D1436" s="2">
        <v>19.45</v>
      </c>
      <c r="E1436">
        <v>10</v>
      </c>
      <c r="F1436" s="3">
        <v>0</v>
      </c>
      <c r="G1436" s="2">
        <f t="shared" si="22"/>
        <v>194.5</v>
      </c>
      <c r="H1436" t="str">
        <f>_xlfn.XLOOKUP(OrderDetails[[#This Row],[productID]],Products[productID],Products[Category Name],,0)</f>
        <v>Condiments</v>
      </c>
    </row>
    <row r="1437" spans="1:8" x14ac:dyDescent="0.25">
      <c r="A1437">
        <v>10796</v>
      </c>
      <c r="B1437">
        <v>64</v>
      </c>
      <c r="C1437" t="str" cm="1">
        <f t="array" ref="C1437">_xlfn.XLOOKUP(OrderDetails[[#This Row],[productID]],Products[[#All],[productID]],Products[[#All],[productName]],,0)</f>
        <v>Wimmers gute Semmelknödel</v>
      </c>
      <c r="D1437" s="2">
        <v>33.25</v>
      </c>
      <c r="E1437">
        <v>35</v>
      </c>
      <c r="F1437" s="3">
        <v>0.2</v>
      </c>
      <c r="G1437" s="2">
        <f t="shared" si="22"/>
        <v>931</v>
      </c>
      <c r="H1437" t="str">
        <f>_xlfn.XLOOKUP(OrderDetails[[#This Row],[productID]],Products[productID],Products[Category Name],,0)</f>
        <v>Grains &amp; Cereals</v>
      </c>
    </row>
    <row r="1438" spans="1:8" x14ac:dyDescent="0.25">
      <c r="A1438">
        <v>10796</v>
      </c>
      <c r="B1438">
        <v>69</v>
      </c>
      <c r="C1438" t="str" cm="1">
        <f t="array" ref="C1438">_xlfn.XLOOKUP(OrderDetails[[#This Row],[productID]],Products[[#All],[productID]],Products[[#All],[productName]],,0)</f>
        <v>Gudbrandsdalsost</v>
      </c>
      <c r="D1438" s="2">
        <v>36</v>
      </c>
      <c r="E1438">
        <v>24</v>
      </c>
      <c r="F1438" s="3">
        <v>0.2</v>
      </c>
      <c r="G1438" s="2">
        <f t="shared" si="22"/>
        <v>691.2</v>
      </c>
      <c r="H1438" t="str">
        <f>_xlfn.XLOOKUP(OrderDetails[[#This Row],[productID]],Products[productID],Products[Category Name],,0)</f>
        <v>Dairy Products</v>
      </c>
    </row>
    <row r="1439" spans="1:8" x14ac:dyDescent="0.25">
      <c r="A1439">
        <v>10797</v>
      </c>
      <c r="B1439">
        <v>11</v>
      </c>
      <c r="C1439" t="str" cm="1">
        <f t="array" ref="C1439">_xlfn.XLOOKUP(OrderDetails[[#This Row],[productID]],Products[[#All],[productID]],Products[[#All],[productName]],,0)</f>
        <v>Queso Cabrales</v>
      </c>
      <c r="D1439" s="2">
        <v>21</v>
      </c>
      <c r="E1439">
        <v>20</v>
      </c>
      <c r="F1439" s="3">
        <v>0</v>
      </c>
      <c r="G1439" s="2">
        <f t="shared" si="22"/>
        <v>420</v>
      </c>
      <c r="H1439" t="str">
        <f>_xlfn.XLOOKUP(OrderDetails[[#This Row],[productID]],Products[productID],Products[Category Name],,0)</f>
        <v>Dairy Products</v>
      </c>
    </row>
    <row r="1440" spans="1:8" x14ac:dyDescent="0.25">
      <c r="A1440">
        <v>10798</v>
      </c>
      <c r="B1440">
        <v>62</v>
      </c>
      <c r="C1440" t="str" cm="1">
        <f t="array" ref="C1440">_xlfn.XLOOKUP(OrderDetails[[#This Row],[productID]],Products[[#All],[productID]],Products[[#All],[productName]],,0)</f>
        <v>Tarte au sucre</v>
      </c>
      <c r="D1440" s="2">
        <v>49.3</v>
      </c>
      <c r="E1440">
        <v>2</v>
      </c>
      <c r="F1440" s="3">
        <v>0</v>
      </c>
      <c r="G1440" s="2">
        <f t="shared" si="22"/>
        <v>98.6</v>
      </c>
      <c r="H1440" t="str">
        <f>_xlfn.XLOOKUP(OrderDetails[[#This Row],[productID]],Products[productID],Products[Category Name],,0)</f>
        <v>Confections</v>
      </c>
    </row>
    <row r="1441" spans="1:8" x14ac:dyDescent="0.25">
      <c r="A1441">
        <v>10798</v>
      </c>
      <c r="B1441">
        <v>72</v>
      </c>
      <c r="C1441" t="str" cm="1">
        <f t="array" ref="C1441">_xlfn.XLOOKUP(OrderDetails[[#This Row],[productID]],Products[[#All],[productID]],Products[[#All],[productName]],,0)</f>
        <v>Mozzarella di Giovanni</v>
      </c>
      <c r="D1441" s="2">
        <v>34.799999999999997</v>
      </c>
      <c r="E1441">
        <v>10</v>
      </c>
      <c r="F1441" s="3">
        <v>0</v>
      </c>
      <c r="G1441" s="2">
        <f t="shared" si="22"/>
        <v>348</v>
      </c>
      <c r="H1441" t="str">
        <f>_xlfn.XLOOKUP(OrderDetails[[#This Row],[productID]],Products[productID],Products[Category Name],,0)</f>
        <v>Dairy Products</v>
      </c>
    </row>
    <row r="1442" spans="1:8" x14ac:dyDescent="0.25">
      <c r="A1442">
        <v>10799</v>
      </c>
      <c r="B1442">
        <v>13</v>
      </c>
      <c r="C1442" t="str" cm="1">
        <f t="array" ref="C1442">_xlfn.XLOOKUP(OrderDetails[[#This Row],[productID]],Products[[#All],[productID]],Products[[#All],[productName]],,0)</f>
        <v>Konbu</v>
      </c>
      <c r="D1442" s="2">
        <v>6</v>
      </c>
      <c r="E1442">
        <v>20</v>
      </c>
      <c r="F1442" s="3">
        <v>0.15</v>
      </c>
      <c r="G1442" s="2">
        <f t="shared" si="22"/>
        <v>102</v>
      </c>
      <c r="H1442" t="str">
        <f>_xlfn.XLOOKUP(OrderDetails[[#This Row],[productID]],Products[productID],Products[Category Name],,0)</f>
        <v>Seafood</v>
      </c>
    </row>
    <row r="1443" spans="1:8" x14ac:dyDescent="0.25">
      <c r="A1443">
        <v>10799</v>
      </c>
      <c r="B1443">
        <v>24</v>
      </c>
      <c r="C1443" t="str" cm="1">
        <f t="array" ref="C1443">_xlfn.XLOOKUP(OrderDetails[[#This Row],[productID]],Products[[#All],[productID]],Products[[#All],[productName]],,0)</f>
        <v>Guarana Fantastica</v>
      </c>
      <c r="D1443" s="2">
        <v>4.5</v>
      </c>
      <c r="E1443">
        <v>20</v>
      </c>
      <c r="F1443" s="3">
        <v>0.15</v>
      </c>
      <c r="G1443" s="2">
        <f t="shared" si="22"/>
        <v>76.5</v>
      </c>
      <c r="H1443" t="str">
        <f>_xlfn.XLOOKUP(OrderDetails[[#This Row],[productID]],Products[productID],Products[Category Name],,0)</f>
        <v>Beverages</v>
      </c>
    </row>
    <row r="1444" spans="1:8" x14ac:dyDescent="0.25">
      <c r="A1444">
        <v>10799</v>
      </c>
      <c r="B1444">
        <v>59</v>
      </c>
      <c r="C1444" t="str" cm="1">
        <f t="array" ref="C1444">_xlfn.XLOOKUP(OrderDetails[[#This Row],[productID]],Products[[#All],[productID]],Products[[#All],[productName]],,0)</f>
        <v>Raclette Courdavault</v>
      </c>
      <c r="D1444" s="2">
        <v>55</v>
      </c>
      <c r="E1444">
        <v>25</v>
      </c>
      <c r="F1444" s="3">
        <v>0</v>
      </c>
      <c r="G1444" s="2">
        <f t="shared" si="22"/>
        <v>1375</v>
      </c>
      <c r="H1444" t="str">
        <f>_xlfn.XLOOKUP(OrderDetails[[#This Row],[productID]],Products[productID],Products[Category Name],,0)</f>
        <v>Dairy Products</v>
      </c>
    </row>
    <row r="1445" spans="1:8" x14ac:dyDescent="0.25">
      <c r="A1445">
        <v>10800</v>
      </c>
      <c r="B1445">
        <v>11</v>
      </c>
      <c r="C1445" t="str" cm="1">
        <f t="array" ref="C1445">_xlfn.XLOOKUP(OrderDetails[[#This Row],[productID]],Products[[#All],[productID]],Products[[#All],[productName]],,0)</f>
        <v>Queso Cabrales</v>
      </c>
      <c r="D1445" s="2">
        <v>21</v>
      </c>
      <c r="E1445">
        <v>50</v>
      </c>
      <c r="F1445" s="3">
        <v>0.1</v>
      </c>
      <c r="G1445" s="2">
        <f t="shared" si="22"/>
        <v>945</v>
      </c>
      <c r="H1445" t="str">
        <f>_xlfn.XLOOKUP(OrderDetails[[#This Row],[productID]],Products[productID],Products[Category Name],,0)</f>
        <v>Dairy Products</v>
      </c>
    </row>
    <row r="1446" spans="1:8" x14ac:dyDescent="0.25">
      <c r="A1446">
        <v>10800</v>
      </c>
      <c r="B1446">
        <v>51</v>
      </c>
      <c r="C1446" t="str" cm="1">
        <f t="array" ref="C1446">_xlfn.XLOOKUP(OrderDetails[[#This Row],[productID]],Products[[#All],[productID]],Products[[#All],[productName]],,0)</f>
        <v>Manjimup Dried Apples</v>
      </c>
      <c r="D1446" s="2">
        <v>53</v>
      </c>
      <c r="E1446">
        <v>10</v>
      </c>
      <c r="F1446" s="3">
        <v>0.1</v>
      </c>
      <c r="G1446" s="2">
        <f t="shared" si="22"/>
        <v>477</v>
      </c>
      <c r="H1446" t="str">
        <f>_xlfn.XLOOKUP(OrderDetails[[#This Row],[productID]],Products[productID],Products[Category Name],,0)</f>
        <v>Produce</v>
      </c>
    </row>
    <row r="1447" spans="1:8" x14ac:dyDescent="0.25">
      <c r="A1447">
        <v>10800</v>
      </c>
      <c r="B1447">
        <v>54</v>
      </c>
      <c r="C1447" t="str" cm="1">
        <f t="array" ref="C1447">_xlfn.XLOOKUP(OrderDetails[[#This Row],[productID]],Products[[#All],[productID]],Products[[#All],[productName]],,0)</f>
        <v>Tourtière</v>
      </c>
      <c r="D1447" s="2">
        <v>7.45</v>
      </c>
      <c r="E1447">
        <v>7</v>
      </c>
      <c r="F1447" s="3">
        <v>0.1</v>
      </c>
      <c r="G1447" s="2">
        <f t="shared" si="22"/>
        <v>46.935000000000002</v>
      </c>
      <c r="H1447" t="str">
        <f>_xlfn.XLOOKUP(OrderDetails[[#This Row],[productID]],Products[productID],Products[Category Name],,0)</f>
        <v>Meat &amp; Poultry</v>
      </c>
    </row>
    <row r="1448" spans="1:8" x14ac:dyDescent="0.25">
      <c r="A1448">
        <v>10801</v>
      </c>
      <c r="B1448">
        <v>17</v>
      </c>
      <c r="C1448" t="str" cm="1">
        <f t="array" ref="C1448">_xlfn.XLOOKUP(OrderDetails[[#This Row],[productID]],Products[[#All],[productID]],Products[[#All],[productName]],,0)</f>
        <v>Alice Mutton</v>
      </c>
      <c r="D1448" s="2">
        <v>39</v>
      </c>
      <c r="E1448">
        <v>40</v>
      </c>
      <c r="F1448" s="3">
        <v>0.25</v>
      </c>
      <c r="G1448" s="2">
        <f t="shared" si="22"/>
        <v>1170</v>
      </c>
      <c r="H1448" t="str">
        <f>_xlfn.XLOOKUP(OrderDetails[[#This Row],[productID]],Products[productID],Products[Category Name],,0)</f>
        <v>Meat &amp; Poultry</v>
      </c>
    </row>
    <row r="1449" spans="1:8" x14ac:dyDescent="0.25">
      <c r="A1449">
        <v>10801</v>
      </c>
      <c r="B1449">
        <v>29</v>
      </c>
      <c r="C1449" t="str" cm="1">
        <f t="array" ref="C1449">_xlfn.XLOOKUP(OrderDetails[[#This Row],[productID]],Products[[#All],[productID]],Products[[#All],[productName]],,0)</f>
        <v>Thüringer Rostbratwurst</v>
      </c>
      <c r="D1449" s="2">
        <v>123.79</v>
      </c>
      <c r="E1449">
        <v>20</v>
      </c>
      <c r="F1449" s="3">
        <v>0.25</v>
      </c>
      <c r="G1449" s="2">
        <f t="shared" si="22"/>
        <v>1856.8500000000001</v>
      </c>
      <c r="H1449" t="str">
        <f>_xlfn.XLOOKUP(OrderDetails[[#This Row],[productID]],Products[productID],Products[Category Name],,0)</f>
        <v>Meat &amp; Poultry</v>
      </c>
    </row>
    <row r="1450" spans="1:8" x14ac:dyDescent="0.25">
      <c r="A1450">
        <v>10802</v>
      </c>
      <c r="B1450">
        <v>30</v>
      </c>
      <c r="C1450" t="str" cm="1">
        <f t="array" ref="C1450">_xlfn.XLOOKUP(OrderDetails[[#This Row],[productID]],Products[[#All],[productID]],Products[[#All],[productName]],,0)</f>
        <v>Nord-Ost Matjeshering</v>
      </c>
      <c r="D1450" s="2">
        <v>25.89</v>
      </c>
      <c r="E1450">
        <v>25</v>
      </c>
      <c r="F1450" s="3">
        <v>0.25</v>
      </c>
      <c r="G1450" s="2">
        <f t="shared" si="22"/>
        <v>485.4375</v>
      </c>
      <c r="H1450" t="str">
        <f>_xlfn.XLOOKUP(OrderDetails[[#This Row],[productID]],Products[productID],Products[Category Name],,0)</f>
        <v>Seafood</v>
      </c>
    </row>
    <row r="1451" spans="1:8" x14ac:dyDescent="0.25">
      <c r="A1451">
        <v>10802</v>
      </c>
      <c r="B1451">
        <v>51</v>
      </c>
      <c r="C1451" t="str" cm="1">
        <f t="array" ref="C1451">_xlfn.XLOOKUP(OrderDetails[[#This Row],[productID]],Products[[#All],[productID]],Products[[#All],[productName]],,0)</f>
        <v>Manjimup Dried Apples</v>
      </c>
      <c r="D1451" s="2">
        <v>53</v>
      </c>
      <c r="E1451">
        <v>30</v>
      </c>
      <c r="F1451" s="3">
        <v>0.25</v>
      </c>
      <c r="G1451" s="2">
        <f t="shared" si="22"/>
        <v>1192.5</v>
      </c>
      <c r="H1451" t="str">
        <f>_xlfn.XLOOKUP(OrderDetails[[#This Row],[productID]],Products[productID],Products[Category Name],,0)</f>
        <v>Produce</v>
      </c>
    </row>
    <row r="1452" spans="1:8" x14ac:dyDescent="0.25">
      <c r="A1452">
        <v>10802</v>
      </c>
      <c r="B1452">
        <v>55</v>
      </c>
      <c r="C1452" t="str" cm="1">
        <f t="array" ref="C1452">_xlfn.XLOOKUP(OrderDetails[[#This Row],[productID]],Products[[#All],[productID]],Products[[#All],[productName]],,0)</f>
        <v>Pâté chinois</v>
      </c>
      <c r="D1452" s="2">
        <v>24</v>
      </c>
      <c r="E1452">
        <v>60</v>
      </c>
      <c r="F1452" s="3">
        <v>0.25</v>
      </c>
      <c r="G1452" s="2">
        <f t="shared" si="22"/>
        <v>1080</v>
      </c>
      <c r="H1452" t="str">
        <f>_xlfn.XLOOKUP(OrderDetails[[#This Row],[productID]],Products[productID],Products[Category Name],,0)</f>
        <v>Meat &amp; Poultry</v>
      </c>
    </row>
    <row r="1453" spans="1:8" x14ac:dyDescent="0.25">
      <c r="A1453">
        <v>10802</v>
      </c>
      <c r="B1453">
        <v>62</v>
      </c>
      <c r="C1453" t="str" cm="1">
        <f t="array" ref="C1453">_xlfn.XLOOKUP(OrderDetails[[#This Row],[productID]],Products[[#All],[productID]],Products[[#All],[productName]],,0)</f>
        <v>Tarte au sucre</v>
      </c>
      <c r="D1453" s="2">
        <v>49.3</v>
      </c>
      <c r="E1453">
        <v>5</v>
      </c>
      <c r="F1453" s="3">
        <v>0.25</v>
      </c>
      <c r="G1453" s="2">
        <f t="shared" si="22"/>
        <v>184.875</v>
      </c>
      <c r="H1453" t="str">
        <f>_xlfn.XLOOKUP(OrderDetails[[#This Row],[productID]],Products[productID],Products[Category Name],,0)</f>
        <v>Confections</v>
      </c>
    </row>
    <row r="1454" spans="1:8" x14ac:dyDescent="0.25">
      <c r="A1454">
        <v>10803</v>
      </c>
      <c r="B1454">
        <v>19</v>
      </c>
      <c r="C1454" t="str" cm="1">
        <f t="array" ref="C1454">_xlfn.XLOOKUP(OrderDetails[[#This Row],[productID]],Products[[#All],[productID]],Products[[#All],[productName]],,0)</f>
        <v>Teatime Chocolate Biscuits</v>
      </c>
      <c r="D1454" s="2">
        <v>9.1999999999999993</v>
      </c>
      <c r="E1454">
        <v>24</v>
      </c>
      <c r="F1454" s="3">
        <v>0.05</v>
      </c>
      <c r="G1454" s="2">
        <f t="shared" si="22"/>
        <v>209.75999999999996</v>
      </c>
      <c r="H1454" t="str">
        <f>_xlfn.XLOOKUP(OrderDetails[[#This Row],[productID]],Products[productID],Products[Category Name],,0)</f>
        <v>Confections</v>
      </c>
    </row>
    <row r="1455" spans="1:8" x14ac:dyDescent="0.25">
      <c r="A1455">
        <v>10803</v>
      </c>
      <c r="B1455">
        <v>25</v>
      </c>
      <c r="C1455" t="str" cm="1">
        <f t="array" ref="C1455">_xlfn.XLOOKUP(OrderDetails[[#This Row],[productID]],Products[[#All],[productID]],Products[[#All],[productName]],,0)</f>
        <v>NuNuCa Nuß-Nougat-Creme</v>
      </c>
      <c r="D1455" s="2">
        <v>14</v>
      </c>
      <c r="E1455">
        <v>15</v>
      </c>
      <c r="F1455" s="3">
        <v>0.05</v>
      </c>
      <c r="G1455" s="2">
        <f t="shared" si="22"/>
        <v>199.5</v>
      </c>
      <c r="H1455" t="str">
        <f>_xlfn.XLOOKUP(OrderDetails[[#This Row],[productID]],Products[productID],Products[Category Name],,0)</f>
        <v>Confections</v>
      </c>
    </row>
    <row r="1456" spans="1:8" x14ac:dyDescent="0.25">
      <c r="A1456">
        <v>10803</v>
      </c>
      <c r="B1456">
        <v>59</v>
      </c>
      <c r="C1456" t="str" cm="1">
        <f t="array" ref="C1456">_xlfn.XLOOKUP(OrderDetails[[#This Row],[productID]],Products[[#All],[productID]],Products[[#All],[productName]],,0)</f>
        <v>Raclette Courdavault</v>
      </c>
      <c r="D1456" s="2">
        <v>55</v>
      </c>
      <c r="E1456">
        <v>15</v>
      </c>
      <c r="F1456" s="3">
        <v>0.05</v>
      </c>
      <c r="G1456" s="2">
        <f t="shared" si="22"/>
        <v>783.75</v>
      </c>
      <c r="H1456" t="str">
        <f>_xlfn.XLOOKUP(OrderDetails[[#This Row],[productID]],Products[productID],Products[Category Name],,0)</f>
        <v>Dairy Products</v>
      </c>
    </row>
    <row r="1457" spans="1:8" x14ac:dyDescent="0.25">
      <c r="A1457">
        <v>10804</v>
      </c>
      <c r="B1457">
        <v>10</v>
      </c>
      <c r="C1457" t="str" cm="1">
        <f t="array" ref="C1457">_xlfn.XLOOKUP(OrderDetails[[#This Row],[productID]],Products[[#All],[productID]],Products[[#All],[productName]],,0)</f>
        <v>Ikura</v>
      </c>
      <c r="D1457" s="2">
        <v>31</v>
      </c>
      <c r="E1457">
        <v>36</v>
      </c>
      <c r="F1457" s="3">
        <v>0</v>
      </c>
      <c r="G1457" s="2">
        <f t="shared" si="22"/>
        <v>1116</v>
      </c>
      <c r="H1457" t="str">
        <f>_xlfn.XLOOKUP(OrderDetails[[#This Row],[productID]],Products[productID],Products[Category Name],,0)</f>
        <v>Seafood</v>
      </c>
    </row>
    <row r="1458" spans="1:8" x14ac:dyDescent="0.25">
      <c r="A1458">
        <v>10804</v>
      </c>
      <c r="B1458">
        <v>28</v>
      </c>
      <c r="C1458" t="str" cm="1">
        <f t="array" ref="C1458">_xlfn.XLOOKUP(OrderDetails[[#This Row],[productID]],Products[[#All],[productID]],Products[[#All],[productName]],,0)</f>
        <v>Rössle Sauerkraut</v>
      </c>
      <c r="D1458" s="2">
        <v>45.6</v>
      </c>
      <c r="E1458">
        <v>24</v>
      </c>
      <c r="F1458" s="3">
        <v>0</v>
      </c>
      <c r="G1458" s="2">
        <f t="shared" si="22"/>
        <v>1094.4000000000001</v>
      </c>
      <c r="H1458" t="str">
        <f>_xlfn.XLOOKUP(OrderDetails[[#This Row],[productID]],Products[productID],Products[Category Name],,0)</f>
        <v>Produce</v>
      </c>
    </row>
    <row r="1459" spans="1:8" x14ac:dyDescent="0.25">
      <c r="A1459">
        <v>10804</v>
      </c>
      <c r="B1459">
        <v>49</v>
      </c>
      <c r="C1459" t="str" cm="1">
        <f t="array" ref="C1459">_xlfn.XLOOKUP(OrderDetails[[#This Row],[productID]],Products[[#All],[productID]],Products[[#All],[productName]],,0)</f>
        <v>Maxilaku</v>
      </c>
      <c r="D1459" s="2">
        <v>20</v>
      </c>
      <c r="E1459">
        <v>4</v>
      </c>
      <c r="F1459" s="3">
        <v>0.15</v>
      </c>
      <c r="G1459" s="2">
        <f t="shared" si="22"/>
        <v>68</v>
      </c>
      <c r="H1459" t="str">
        <f>_xlfn.XLOOKUP(OrderDetails[[#This Row],[productID]],Products[productID],Products[Category Name],,0)</f>
        <v>Confections</v>
      </c>
    </row>
    <row r="1460" spans="1:8" x14ac:dyDescent="0.25">
      <c r="A1460">
        <v>10805</v>
      </c>
      <c r="B1460">
        <v>34</v>
      </c>
      <c r="C1460" t="str" cm="1">
        <f t="array" ref="C1460">_xlfn.XLOOKUP(OrderDetails[[#This Row],[productID]],Products[[#All],[productID]],Products[[#All],[productName]],,0)</f>
        <v>Sasquatch Ale</v>
      </c>
      <c r="D1460" s="2">
        <v>14</v>
      </c>
      <c r="E1460">
        <v>10</v>
      </c>
      <c r="F1460" s="3">
        <v>0</v>
      </c>
      <c r="G1460" s="2">
        <f t="shared" si="22"/>
        <v>140</v>
      </c>
      <c r="H1460" t="str">
        <f>_xlfn.XLOOKUP(OrderDetails[[#This Row],[productID]],Products[productID],Products[Category Name],,0)</f>
        <v>Beverages</v>
      </c>
    </row>
    <row r="1461" spans="1:8" x14ac:dyDescent="0.25">
      <c r="A1461">
        <v>10805</v>
      </c>
      <c r="B1461">
        <v>38</v>
      </c>
      <c r="C1461" t="str" cm="1">
        <f t="array" ref="C1461">_xlfn.XLOOKUP(OrderDetails[[#This Row],[productID]],Products[[#All],[productID]],Products[[#All],[productName]],,0)</f>
        <v>Côte de Blaye</v>
      </c>
      <c r="D1461" s="2">
        <v>263.5</v>
      </c>
      <c r="E1461">
        <v>10</v>
      </c>
      <c r="F1461" s="3">
        <v>0</v>
      </c>
      <c r="G1461" s="2">
        <f t="shared" si="22"/>
        <v>2635</v>
      </c>
      <c r="H1461" t="str">
        <f>_xlfn.XLOOKUP(OrderDetails[[#This Row],[productID]],Products[productID],Products[Category Name],,0)</f>
        <v>Beverages</v>
      </c>
    </row>
    <row r="1462" spans="1:8" x14ac:dyDescent="0.25">
      <c r="A1462">
        <v>10806</v>
      </c>
      <c r="B1462">
        <v>2</v>
      </c>
      <c r="C1462" t="str" cm="1">
        <f t="array" ref="C1462">_xlfn.XLOOKUP(OrderDetails[[#This Row],[productID]],Products[[#All],[productID]],Products[[#All],[productName]],,0)</f>
        <v>Chang</v>
      </c>
      <c r="D1462" s="2">
        <v>19</v>
      </c>
      <c r="E1462">
        <v>20</v>
      </c>
      <c r="F1462" s="3">
        <v>0.25</v>
      </c>
      <c r="G1462" s="2">
        <f t="shared" si="22"/>
        <v>285</v>
      </c>
      <c r="H1462" t="str">
        <f>_xlfn.XLOOKUP(OrderDetails[[#This Row],[productID]],Products[productID],Products[Category Name],,0)</f>
        <v>Beverages</v>
      </c>
    </row>
    <row r="1463" spans="1:8" x14ac:dyDescent="0.25">
      <c r="A1463">
        <v>10806</v>
      </c>
      <c r="B1463">
        <v>65</v>
      </c>
      <c r="C1463" t="str" cm="1">
        <f t="array" ref="C1463">_xlfn.XLOOKUP(OrderDetails[[#This Row],[productID]],Products[[#All],[productID]],Products[[#All],[productName]],,0)</f>
        <v>Louisiana Fiery Hot Pepper Sauce</v>
      </c>
      <c r="D1463" s="2">
        <v>21.05</v>
      </c>
      <c r="E1463">
        <v>2</v>
      </c>
      <c r="F1463" s="3">
        <v>0</v>
      </c>
      <c r="G1463" s="2">
        <f t="shared" si="22"/>
        <v>42.1</v>
      </c>
      <c r="H1463" t="str">
        <f>_xlfn.XLOOKUP(OrderDetails[[#This Row],[productID]],Products[productID],Products[Category Name],,0)</f>
        <v>Condiments</v>
      </c>
    </row>
    <row r="1464" spans="1:8" x14ac:dyDescent="0.25">
      <c r="A1464">
        <v>10806</v>
      </c>
      <c r="B1464">
        <v>74</v>
      </c>
      <c r="C1464" t="str" cm="1">
        <f t="array" ref="C1464">_xlfn.XLOOKUP(OrderDetails[[#This Row],[productID]],Products[[#All],[productID]],Products[[#All],[productName]],,0)</f>
        <v>Longlife Tofu</v>
      </c>
      <c r="D1464" s="2">
        <v>10</v>
      </c>
      <c r="E1464">
        <v>15</v>
      </c>
      <c r="F1464" s="3">
        <v>0.25</v>
      </c>
      <c r="G1464" s="2">
        <f t="shared" si="22"/>
        <v>112.5</v>
      </c>
      <c r="H1464" t="str">
        <f>_xlfn.XLOOKUP(OrderDetails[[#This Row],[productID]],Products[productID],Products[Category Name],,0)</f>
        <v>Produce</v>
      </c>
    </row>
    <row r="1465" spans="1:8" x14ac:dyDescent="0.25">
      <c r="A1465">
        <v>10807</v>
      </c>
      <c r="B1465">
        <v>40</v>
      </c>
      <c r="C1465" t="str" cm="1">
        <f t="array" ref="C1465">_xlfn.XLOOKUP(OrderDetails[[#This Row],[productID]],Products[[#All],[productID]],Products[[#All],[productName]],,0)</f>
        <v>Boston Crab Meat</v>
      </c>
      <c r="D1465" s="2">
        <v>18.399999999999999</v>
      </c>
      <c r="E1465">
        <v>1</v>
      </c>
      <c r="F1465" s="3">
        <v>0</v>
      </c>
      <c r="G1465" s="2">
        <f t="shared" si="22"/>
        <v>18.399999999999999</v>
      </c>
      <c r="H1465" t="str">
        <f>_xlfn.XLOOKUP(OrderDetails[[#This Row],[productID]],Products[productID],Products[Category Name],,0)</f>
        <v>Seafood</v>
      </c>
    </row>
    <row r="1466" spans="1:8" x14ac:dyDescent="0.25">
      <c r="A1466">
        <v>10808</v>
      </c>
      <c r="B1466">
        <v>56</v>
      </c>
      <c r="C1466" t="str" cm="1">
        <f t="array" ref="C1466">_xlfn.XLOOKUP(OrderDetails[[#This Row],[productID]],Products[[#All],[productID]],Products[[#All],[productName]],,0)</f>
        <v>Gnocchi di nonna Alice</v>
      </c>
      <c r="D1466" s="2">
        <v>38</v>
      </c>
      <c r="E1466">
        <v>20</v>
      </c>
      <c r="F1466" s="3">
        <v>0.15</v>
      </c>
      <c r="G1466" s="2">
        <f t="shared" si="22"/>
        <v>646</v>
      </c>
      <c r="H1466" t="str">
        <f>_xlfn.XLOOKUP(OrderDetails[[#This Row],[productID]],Products[productID],Products[Category Name],,0)</f>
        <v>Grains &amp; Cereals</v>
      </c>
    </row>
    <row r="1467" spans="1:8" x14ac:dyDescent="0.25">
      <c r="A1467">
        <v>10808</v>
      </c>
      <c r="B1467">
        <v>76</v>
      </c>
      <c r="C1467" t="str" cm="1">
        <f t="array" ref="C1467">_xlfn.XLOOKUP(OrderDetails[[#This Row],[productID]],Products[[#All],[productID]],Products[[#All],[productName]],,0)</f>
        <v>Lakkaliköri</v>
      </c>
      <c r="D1467" s="2">
        <v>18</v>
      </c>
      <c r="E1467">
        <v>50</v>
      </c>
      <c r="F1467" s="3">
        <v>0.15</v>
      </c>
      <c r="G1467" s="2">
        <f t="shared" si="22"/>
        <v>765</v>
      </c>
      <c r="H1467" t="str">
        <f>_xlfn.XLOOKUP(OrderDetails[[#This Row],[productID]],Products[productID],Products[Category Name],,0)</f>
        <v>Beverages</v>
      </c>
    </row>
    <row r="1468" spans="1:8" x14ac:dyDescent="0.25">
      <c r="A1468">
        <v>10809</v>
      </c>
      <c r="B1468">
        <v>52</v>
      </c>
      <c r="C1468" t="str" cm="1">
        <f t="array" ref="C1468">_xlfn.XLOOKUP(OrderDetails[[#This Row],[productID]],Products[[#All],[productID]],Products[[#All],[productName]],,0)</f>
        <v>Filo Mix</v>
      </c>
      <c r="D1468" s="2">
        <v>7</v>
      </c>
      <c r="E1468">
        <v>20</v>
      </c>
      <c r="F1468" s="3">
        <v>0</v>
      </c>
      <c r="G1468" s="2">
        <f t="shared" si="22"/>
        <v>140</v>
      </c>
      <c r="H1468" t="str">
        <f>_xlfn.XLOOKUP(OrderDetails[[#This Row],[productID]],Products[productID],Products[Category Name],,0)</f>
        <v>Grains &amp; Cereals</v>
      </c>
    </row>
    <row r="1469" spans="1:8" x14ac:dyDescent="0.25">
      <c r="A1469">
        <v>10810</v>
      </c>
      <c r="B1469">
        <v>13</v>
      </c>
      <c r="C1469" t="str" cm="1">
        <f t="array" ref="C1469">_xlfn.XLOOKUP(OrderDetails[[#This Row],[productID]],Products[[#All],[productID]],Products[[#All],[productName]],,0)</f>
        <v>Konbu</v>
      </c>
      <c r="D1469" s="2">
        <v>6</v>
      </c>
      <c r="E1469">
        <v>7</v>
      </c>
      <c r="F1469" s="3">
        <v>0</v>
      </c>
      <c r="G1469" s="2">
        <f t="shared" si="22"/>
        <v>42</v>
      </c>
      <c r="H1469" t="str">
        <f>_xlfn.XLOOKUP(OrderDetails[[#This Row],[productID]],Products[productID],Products[Category Name],,0)</f>
        <v>Seafood</v>
      </c>
    </row>
    <row r="1470" spans="1:8" x14ac:dyDescent="0.25">
      <c r="A1470">
        <v>10810</v>
      </c>
      <c r="B1470">
        <v>25</v>
      </c>
      <c r="C1470" t="str" cm="1">
        <f t="array" ref="C1470">_xlfn.XLOOKUP(OrderDetails[[#This Row],[productID]],Products[[#All],[productID]],Products[[#All],[productName]],,0)</f>
        <v>NuNuCa Nuß-Nougat-Creme</v>
      </c>
      <c r="D1470" s="2">
        <v>14</v>
      </c>
      <c r="E1470">
        <v>5</v>
      </c>
      <c r="F1470" s="3">
        <v>0</v>
      </c>
      <c r="G1470" s="2">
        <f t="shared" si="22"/>
        <v>70</v>
      </c>
      <c r="H1470" t="str">
        <f>_xlfn.XLOOKUP(OrderDetails[[#This Row],[productID]],Products[productID],Products[Category Name],,0)</f>
        <v>Confections</v>
      </c>
    </row>
    <row r="1471" spans="1:8" x14ac:dyDescent="0.25">
      <c r="A1471">
        <v>10810</v>
      </c>
      <c r="B1471">
        <v>70</v>
      </c>
      <c r="C1471" t="str" cm="1">
        <f t="array" ref="C1471">_xlfn.XLOOKUP(OrderDetails[[#This Row],[productID]],Products[[#All],[productID]],Products[[#All],[productName]],,0)</f>
        <v>Outback Lager</v>
      </c>
      <c r="D1471" s="2">
        <v>15</v>
      </c>
      <c r="E1471">
        <v>5</v>
      </c>
      <c r="F1471" s="3">
        <v>0</v>
      </c>
      <c r="G1471" s="2">
        <f t="shared" si="22"/>
        <v>75</v>
      </c>
      <c r="H1471" t="str">
        <f>_xlfn.XLOOKUP(OrderDetails[[#This Row],[productID]],Products[productID],Products[Category Name],,0)</f>
        <v>Beverages</v>
      </c>
    </row>
    <row r="1472" spans="1:8" x14ac:dyDescent="0.25">
      <c r="A1472">
        <v>10811</v>
      </c>
      <c r="B1472">
        <v>19</v>
      </c>
      <c r="C1472" t="str" cm="1">
        <f t="array" ref="C1472">_xlfn.XLOOKUP(OrderDetails[[#This Row],[productID]],Products[[#All],[productID]],Products[[#All],[productName]],,0)</f>
        <v>Teatime Chocolate Biscuits</v>
      </c>
      <c r="D1472" s="2">
        <v>9.1999999999999993</v>
      </c>
      <c r="E1472">
        <v>15</v>
      </c>
      <c r="F1472" s="3">
        <v>0</v>
      </c>
      <c r="G1472" s="2">
        <f t="shared" si="22"/>
        <v>138</v>
      </c>
      <c r="H1472" t="str">
        <f>_xlfn.XLOOKUP(OrderDetails[[#This Row],[productID]],Products[productID],Products[Category Name],,0)</f>
        <v>Confections</v>
      </c>
    </row>
    <row r="1473" spans="1:8" x14ac:dyDescent="0.25">
      <c r="A1473">
        <v>10811</v>
      </c>
      <c r="B1473">
        <v>23</v>
      </c>
      <c r="C1473" t="str" cm="1">
        <f t="array" ref="C1473">_xlfn.XLOOKUP(OrderDetails[[#This Row],[productID]],Products[[#All],[productID]],Products[[#All],[productName]],,0)</f>
        <v>Tunnbröd</v>
      </c>
      <c r="D1473" s="2">
        <v>9</v>
      </c>
      <c r="E1473">
        <v>18</v>
      </c>
      <c r="F1473" s="3">
        <v>0</v>
      </c>
      <c r="G1473" s="2">
        <f t="shared" si="22"/>
        <v>162</v>
      </c>
      <c r="H1473" t="str">
        <f>_xlfn.XLOOKUP(OrderDetails[[#This Row],[productID]],Products[productID],Products[Category Name],,0)</f>
        <v>Grains &amp; Cereals</v>
      </c>
    </row>
    <row r="1474" spans="1:8" x14ac:dyDescent="0.25">
      <c r="A1474">
        <v>10811</v>
      </c>
      <c r="B1474">
        <v>40</v>
      </c>
      <c r="C1474" t="str" cm="1">
        <f t="array" ref="C1474">_xlfn.XLOOKUP(OrderDetails[[#This Row],[productID]],Products[[#All],[productID]],Products[[#All],[productName]],,0)</f>
        <v>Boston Crab Meat</v>
      </c>
      <c r="D1474" s="2">
        <v>18.399999999999999</v>
      </c>
      <c r="E1474">
        <v>30</v>
      </c>
      <c r="F1474" s="3">
        <v>0</v>
      </c>
      <c r="G1474" s="2">
        <f t="shared" si="22"/>
        <v>552</v>
      </c>
      <c r="H1474" t="str">
        <f>_xlfn.XLOOKUP(OrderDetails[[#This Row],[productID]],Products[productID],Products[Category Name],,0)</f>
        <v>Seafood</v>
      </c>
    </row>
    <row r="1475" spans="1:8" x14ac:dyDescent="0.25">
      <c r="A1475">
        <v>10812</v>
      </c>
      <c r="B1475">
        <v>31</v>
      </c>
      <c r="C1475" t="str" cm="1">
        <f t="array" ref="C1475">_xlfn.XLOOKUP(OrderDetails[[#This Row],[productID]],Products[[#All],[productID]],Products[[#All],[productName]],,0)</f>
        <v>Gorgonzola Telino</v>
      </c>
      <c r="D1475" s="2">
        <v>12.5</v>
      </c>
      <c r="E1475">
        <v>16</v>
      </c>
      <c r="F1475" s="3">
        <v>0.1</v>
      </c>
      <c r="G1475" s="2">
        <f t="shared" ref="G1475:G1538" si="23">D1475*E1475*(1-F1475)</f>
        <v>180</v>
      </c>
      <c r="H1475" t="str">
        <f>_xlfn.XLOOKUP(OrderDetails[[#This Row],[productID]],Products[productID],Products[Category Name],,0)</f>
        <v>Dairy Products</v>
      </c>
    </row>
    <row r="1476" spans="1:8" x14ac:dyDescent="0.25">
      <c r="A1476">
        <v>10812</v>
      </c>
      <c r="B1476">
        <v>72</v>
      </c>
      <c r="C1476" t="str" cm="1">
        <f t="array" ref="C1476">_xlfn.XLOOKUP(OrderDetails[[#This Row],[productID]],Products[[#All],[productID]],Products[[#All],[productName]],,0)</f>
        <v>Mozzarella di Giovanni</v>
      </c>
      <c r="D1476" s="2">
        <v>34.799999999999997</v>
      </c>
      <c r="E1476">
        <v>40</v>
      </c>
      <c r="F1476" s="3">
        <v>0.1</v>
      </c>
      <c r="G1476" s="2">
        <f t="shared" si="23"/>
        <v>1252.8</v>
      </c>
      <c r="H1476" t="str">
        <f>_xlfn.XLOOKUP(OrderDetails[[#This Row],[productID]],Products[productID],Products[Category Name],,0)</f>
        <v>Dairy Products</v>
      </c>
    </row>
    <row r="1477" spans="1:8" x14ac:dyDescent="0.25">
      <c r="A1477">
        <v>10812</v>
      </c>
      <c r="B1477">
        <v>77</v>
      </c>
      <c r="C1477" t="str" cm="1">
        <f t="array" ref="C1477">_xlfn.XLOOKUP(OrderDetails[[#This Row],[productID]],Products[[#All],[productID]],Products[[#All],[productName]],,0)</f>
        <v>Original Frankfurter Grüne Soße</v>
      </c>
      <c r="D1477" s="2">
        <v>13</v>
      </c>
      <c r="E1477">
        <v>20</v>
      </c>
      <c r="F1477" s="3">
        <v>0</v>
      </c>
      <c r="G1477" s="2">
        <f t="shared" si="23"/>
        <v>260</v>
      </c>
      <c r="H1477" t="str">
        <f>_xlfn.XLOOKUP(OrderDetails[[#This Row],[productID]],Products[productID],Products[Category Name],,0)</f>
        <v>Condiments</v>
      </c>
    </row>
    <row r="1478" spans="1:8" x14ac:dyDescent="0.25">
      <c r="A1478">
        <v>10813</v>
      </c>
      <c r="B1478">
        <v>2</v>
      </c>
      <c r="C1478" t="str" cm="1">
        <f t="array" ref="C1478">_xlfn.XLOOKUP(OrderDetails[[#This Row],[productID]],Products[[#All],[productID]],Products[[#All],[productName]],,0)</f>
        <v>Chang</v>
      </c>
      <c r="D1478" s="2">
        <v>19</v>
      </c>
      <c r="E1478">
        <v>12</v>
      </c>
      <c r="F1478" s="3">
        <v>0.2</v>
      </c>
      <c r="G1478" s="2">
        <f t="shared" si="23"/>
        <v>182.4</v>
      </c>
      <c r="H1478" t="str">
        <f>_xlfn.XLOOKUP(OrderDetails[[#This Row],[productID]],Products[productID],Products[Category Name],,0)</f>
        <v>Beverages</v>
      </c>
    </row>
    <row r="1479" spans="1:8" x14ac:dyDescent="0.25">
      <c r="A1479">
        <v>10813</v>
      </c>
      <c r="B1479">
        <v>46</v>
      </c>
      <c r="C1479" t="str" cm="1">
        <f t="array" ref="C1479">_xlfn.XLOOKUP(OrderDetails[[#This Row],[productID]],Products[[#All],[productID]],Products[[#All],[productName]],,0)</f>
        <v>Spegesild</v>
      </c>
      <c r="D1479" s="2">
        <v>12</v>
      </c>
      <c r="E1479">
        <v>35</v>
      </c>
      <c r="F1479" s="3">
        <v>0</v>
      </c>
      <c r="G1479" s="2">
        <f t="shared" si="23"/>
        <v>420</v>
      </c>
      <c r="H1479" t="str">
        <f>_xlfn.XLOOKUP(OrderDetails[[#This Row],[productID]],Products[productID],Products[Category Name],,0)</f>
        <v>Seafood</v>
      </c>
    </row>
    <row r="1480" spans="1:8" x14ac:dyDescent="0.25">
      <c r="A1480">
        <v>10814</v>
      </c>
      <c r="B1480">
        <v>41</v>
      </c>
      <c r="C1480" t="str" cm="1">
        <f t="array" ref="C1480">_xlfn.XLOOKUP(OrderDetails[[#This Row],[productID]],Products[[#All],[productID]],Products[[#All],[productName]],,0)</f>
        <v>Jack's New England Clam Chowder</v>
      </c>
      <c r="D1480" s="2">
        <v>9.65</v>
      </c>
      <c r="E1480">
        <v>20</v>
      </c>
      <c r="F1480" s="3">
        <v>0</v>
      </c>
      <c r="G1480" s="2">
        <f t="shared" si="23"/>
        <v>193</v>
      </c>
      <c r="H1480" t="str">
        <f>_xlfn.XLOOKUP(OrderDetails[[#This Row],[productID]],Products[productID],Products[Category Name],,0)</f>
        <v>Seafood</v>
      </c>
    </row>
    <row r="1481" spans="1:8" x14ac:dyDescent="0.25">
      <c r="A1481">
        <v>10814</v>
      </c>
      <c r="B1481">
        <v>43</v>
      </c>
      <c r="C1481" t="str" cm="1">
        <f t="array" ref="C1481">_xlfn.XLOOKUP(OrderDetails[[#This Row],[productID]],Products[[#All],[productID]],Products[[#All],[productName]],,0)</f>
        <v>Ipoh Coffee</v>
      </c>
      <c r="D1481" s="2">
        <v>46</v>
      </c>
      <c r="E1481">
        <v>20</v>
      </c>
      <c r="F1481" s="3">
        <v>0.15</v>
      </c>
      <c r="G1481" s="2">
        <f t="shared" si="23"/>
        <v>782</v>
      </c>
      <c r="H1481" t="str">
        <f>_xlfn.XLOOKUP(OrderDetails[[#This Row],[productID]],Products[productID],Products[Category Name],,0)</f>
        <v>Beverages</v>
      </c>
    </row>
    <row r="1482" spans="1:8" x14ac:dyDescent="0.25">
      <c r="A1482">
        <v>10814</v>
      </c>
      <c r="B1482">
        <v>48</v>
      </c>
      <c r="C1482" t="str" cm="1">
        <f t="array" ref="C1482">_xlfn.XLOOKUP(OrderDetails[[#This Row],[productID]],Products[[#All],[productID]],Products[[#All],[productName]],,0)</f>
        <v>Chocolade</v>
      </c>
      <c r="D1482" s="2">
        <v>12.75</v>
      </c>
      <c r="E1482">
        <v>8</v>
      </c>
      <c r="F1482" s="3">
        <v>0.15</v>
      </c>
      <c r="G1482" s="2">
        <f t="shared" si="23"/>
        <v>86.7</v>
      </c>
      <c r="H1482" t="str">
        <f>_xlfn.XLOOKUP(OrderDetails[[#This Row],[productID]],Products[productID],Products[Category Name],,0)</f>
        <v>Confections</v>
      </c>
    </row>
    <row r="1483" spans="1:8" x14ac:dyDescent="0.25">
      <c r="A1483">
        <v>10814</v>
      </c>
      <c r="B1483">
        <v>61</v>
      </c>
      <c r="C1483" t="str" cm="1">
        <f t="array" ref="C1483">_xlfn.XLOOKUP(OrderDetails[[#This Row],[productID]],Products[[#All],[productID]],Products[[#All],[productName]],,0)</f>
        <v>Sirop d'érable</v>
      </c>
      <c r="D1483" s="2">
        <v>28.5</v>
      </c>
      <c r="E1483">
        <v>30</v>
      </c>
      <c r="F1483" s="3">
        <v>0.15</v>
      </c>
      <c r="G1483" s="2">
        <f t="shared" si="23"/>
        <v>726.75</v>
      </c>
      <c r="H1483" t="str">
        <f>_xlfn.XLOOKUP(OrderDetails[[#This Row],[productID]],Products[productID],Products[Category Name],,0)</f>
        <v>Condiments</v>
      </c>
    </row>
    <row r="1484" spans="1:8" x14ac:dyDescent="0.25">
      <c r="A1484">
        <v>10815</v>
      </c>
      <c r="B1484">
        <v>33</v>
      </c>
      <c r="C1484" t="str" cm="1">
        <f t="array" ref="C1484">_xlfn.XLOOKUP(OrderDetails[[#This Row],[productID]],Products[[#All],[productID]],Products[[#All],[productName]],,0)</f>
        <v>Geitost</v>
      </c>
      <c r="D1484" s="2">
        <v>2.5</v>
      </c>
      <c r="E1484">
        <v>16</v>
      </c>
      <c r="F1484" s="3">
        <v>0</v>
      </c>
      <c r="G1484" s="2">
        <f t="shared" si="23"/>
        <v>40</v>
      </c>
      <c r="H1484" t="str">
        <f>_xlfn.XLOOKUP(OrderDetails[[#This Row],[productID]],Products[productID],Products[Category Name],,0)</f>
        <v>Dairy Products</v>
      </c>
    </row>
    <row r="1485" spans="1:8" x14ac:dyDescent="0.25">
      <c r="A1485">
        <v>10816</v>
      </c>
      <c r="B1485">
        <v>38</v>
      </c>
      <c r="C1485" t="str" cm="1">
        <f t="array" ref="C1485">_xlfn.XLOOKUP(OrderDetails[[#This Row],[productID]],Products[[#All],[productID]],Products[[#All],[productName]],,0)</f>
        <v>Côte de Blaye</v>
      </c>
      <c r="D1485" s="2">
        <v>263.5</v>
      </c>
      <c r="E1485">
        <v>30</v>
      </c>
      <c r="F1485" s="3">
        <v>0.05</v>
      </c>
      <c r="G1485" s="2">
        <f t="shared" si="23"/>
        <v>7509.75</v>
      </c>
      <c r="H1485" t="str">
        <f>_xlfn.XLOOKUP(OrderDetails[[#This Row],[productID]],Products[productID],Products[Category Name],,0)</f>
        <v>Beverages</v>
      </c>
    </row>
    <row r="1486" spans="1:8" x14ac:dyDescent="0.25">
      <c r="A1486">
        <v>10816</v>
      </c>
      <c r="B1486">
        <v>62</v>
      </c>
      <c r="C1486" t="str" cm="1">
        <f t="array" ref="C1486">_xlfn.XLOOKUP(OrderDetails[[#This Row],[productID]],Products[[#All],[productID]],Products[[#All],[productName]],,0)</f>
        <v>Tarte au sucre</v>
      </c>
      <c r="D1486" s="2">
        <v>49.3</v>
      </c>
      <c r="E1486">
        <v>20</v>
      </c>
      <c r="F1486" s="3">
        <v>0.05</v>
      </c>
      <c r="G1486" s="2">
        <f t="shared" si="23"/>
        <v>936.69999999999993</v>
      </c>
      <c r="H1486" t="str">
        <f>_xlfn.XLOOKUP(OrderDetails[[#This Row],[productID]],Products[productID],Products[Category Name],,0)</f>
        <v>Confections</v>
      </c>
    </row>
    <row r="1487" spans="1:8" x14ac:dyDescent="0.25">
      <c r="A1487">
        <v>10817</v>
      </c>
      <c r="B1487">
        <v>26</v>
      </c>
      <c r="C1487" t="str" cm="1">
        <f t="array" ref="C1487">_xlfn.XLOOKUP(OrderDetails[[#This Row],[productID]],Products[[#All],[productID]],Products[[#All],[productName]],,0)</f>
        <v>Gumbär Gummibärchen</v>
      </c>
      <c r="D1487" s="2">
        <v>31.23</v>
      </c>
      <c r="E1487">
        <v>40</v>
      </c>
      <c r="F1487" s="3">
        <v>0.15</v>
      </c>
      <c r="G1487" s="2">
        <f t="shared" si="23"/>
        <v>1061.82</v>
      </c>
      <c r="H1487" t="str">
        <f>_xlfn.XLOOKUP(OrderDetails[[#This Row],[productID]],Products[productID],Products[Category Name],,0)</f>
        <v>Confections</v>
      </c>
    </row>
    <row r="1488" spans="1:8" x14ac:dyDescent="0.25">
      <c r="A1488">
        <v>10817</v>
      </c>
      <c r="B1488">
        <v>38</v>
      </c>
      <c r="C1488" t="str" cm="1">
        <f t="array" ref="C1488">_xlfn.XLOOKUP(OrderDetails[[#This Row],[productID]],Products[[#All],[productID]],Products[[#All],[productName]],,0)</f>
        <v>Côte de Blaye</v>
      </c>
      <c r="D1488" s="2">
        <v>263.5</v>
      </c>
      <c r="E1488">
        <v>30</v>
      </c>
      <c r="F1488" s="3">
        <v>0</v>
      </c>
      <c r="G1488" s="2">
        <f t="shared" si="23"/>
        <v>7905</v>
      </c>
      <c r="H1488" t="str">
        <f>_xlfn.XLOOKUP(OrderDetails[[#This Row],[productID]],Products[productID],Products[Category Name],,0)</f>
        <v>Beverages</v>
      </c>
    </row>
    <row r="1489" spans="1:8" x14ac:dyDescent="0.25">
      <c r="A1489">
        <v>10817</v>
      </c>
      <c r="B1489">
        <v>40</v>
      </c>
      <c r="C1489" t="str" cm="1">
        <f t="array" ref="C1489">_xlfn.XLOOKUP(OrderDetails[[#This Row],[productID]],Products[[#All],[productID]],Products[[#All],[productName]],,0)</f>
        <v>Boston Crab Meat</v>
      </c>
      <c r="D1489" s="2">
        <v>18.399999999999999</v>
      </c>
      <c r="E1489">
        <v>60</v>
      </c>
      <c r="F1489" s="3">
        <v>0.15</v>
      </c>
      <c r="G1489" s="2">
        <f t="shared" si="23"/>
        <v>938.4</v>
      </c>
      <c r="H1489" t="str">
        <f>_xlfn.XLOOKUP(OrderDetails[[#This Row],[productID]],Products[productID],Products[Category Name],,0)</f>
        <v>Seafood</v>
      </c>
    </row>
    <row r="1490" spans="1:8" x14ac:dyDescent="0.25">
      <c r="A1490">
        <v>10817</v>
      </c>
      <c r="B1490">
        <v>62</v>
      </c>
      <c r="C1490" t="str" cm="1">
        <f t="array" ref="C1490">_xlfn.XLOOKUP(OrderDetails[[#This Row],[productID]],Products[[#All],[productID]],Products[[#All],[productName]],,0)</f>
        <v>Tarte au sucre</v>
      </c>
      <c r="D1490" s="2">
        <v>49.3</v>
      </c>
      <c r="E1490">
        <v>25</v>
      </c>
      <c r="F1490" s="3">
        <v>0.15</v>
      </c>
      <c r="G1490" s="2">
        <f t="shared" si="23"/>
        <v>1047.625</v>
      </c>
      <c r="H1490" t="str">
        <f>_xlfn.XLOOKUP(OrderDetails[[#This Row],[productID]],Products[productID],Products[Category Name],,0)</f>
        <v>Confections</v>
      </c>
    </row>
    <row r="1491" spans="1:8" x14ac:dyDescent="0.25">
      <c r="A1491">
        <v>10818</v>
      </c>
      <c r="B1491">
        <v>32</v>
      </c>
      <c r="C1491" t="str" cm="1">
        <f t="array" ref="C1491">_xlfn.XLOOKUP(OrderDetails[[#This Row],[productID]],Products[[#All],[productID]],Products[[#All],[productName]],,0)</f>
        <v>Mascarpone Fabioli</v>
      </c>
      <c r="D1491" s="2">
        <v>32</v>
      </c>
      <c r="E1491">
        <v>20</v>
      </c>
      <c r="F1491" s="3">
        <v>0</v>
      </c>
      <c r="G1491" s="2">
        <f t="shared" si="23"/>
        <v>640</v>
      </c>
      <c r="H1491" t="str">
        <f>_xlfn.XLOOKUP(OrderDetails[[#This Row],[productID]],Products[productID],Products[Category Name],,0)</f>
        <v>Dairy Products</v>
      </c>
    </row>
    <row r="1492" spans="1:8" x14ac:dyDescent="0.25">
      <c r="A1492">
        <v>10818</v>
      </c>
      <c r="B1492">
        <v>41</v>
      </c>
      <c r="C1492" t="str" cm="1">
        <f t="array" ref="C1492">_xlfn.XLOOKUP(OrderDetails[[#This Row],[productID]],Products[[#All],[productID]],Products[[#All],[productName]],,0)</f>
        <v>Jack's New England Clam Chowder</v>
      </c>
      <c r="D1492" s="2">
        <v>9.65</v>
      </c>
      <c r="E1492">
        <v>20</v>
      </c>
      <c r="F1492" s="3">
        <v>0</v>
      </c>
      <c r="G1492" s="2">
        <f t="shared" si="23"/>
        <v>193</v>
      </c>
      <c r="H1492" t="str">
        <f>_xlfn.XLOOKUP(OrderDetails[[#This Row],[productID]],Products[productID],Products[Category Name],,0)</f>
        <v>Seafood</v>
      </c>
    </row>
    <row r="1493" spans="1:8" x14ac:dyDescent="0.25">
      <c r="A1493">
        <v>10819</v>
      </c>
      <c r="B1493">
        <v>43</v>
      </c>
      <c r="C1493" t="str" cm="1">
        <f t="array" ref="C1493">_xlfn.XLOOKUP(OrderDetails[[#This Row],[productID]],Products[[#All],[productID]],Products[[#All],[productName]],,0)</f>
        <v>Ipoh Coffee</v>
      </c>
      <c r="D1493" s="2">
        <v>46</v>
      </c>
      <c r="E1493">
        <v>7</v>
      </c>
      <c r="F1493" s="3">
        <v>0</v>
      </c>
      <c r="G1493" s="2">
        <f t="shared" si="23"/>
        <v>322</v>
      </c>
      <c r="H1493" t="str">
        <f>_xlfn.XLOOKUP(OrderDetails[[#This Row],[productID]],Products[productID],Products[Category Name],,0)</f>
        <v>Beverages</v>
      </c>
    </row>
    <row r="1494" spans="1:8" x14ac:dyDescent="0.25">
      <c r="A1494">
        <v>10819</v>
      </c>
      <c r="B1494">
        <v>75</v>
      </c>
      <c r="C1494" t="str" cm="1">
        <f t="array" ref="C1494">_xlfn.XLOOKUP(OrderDetails[[#This Row],[productID]],Products[[#All],[productID]],Products[[#All],[productName]],,0)</f>
        <v>Rhönbräu Klosterbier</v>
      </c>
      <c r="D1494" s="2">
        <v>7.75</v>
      </c>
      <c r="E1494">
        <v>20</v>
      </c>
      <c r="F1494" s="3">
        <v>0</v>
      </c>
      <c r="G1494" s="2">
        <f t="shared" si="23"/>
        <v>155</v>
      </c>
      <c r="H1494" t="str">
        <f>_xlfn.XLOOKUP(OrderDetails[[#This Row],[productID]],Products[productID],Products[Category Name],,0)</f>
        <v>Beverages</v>
      </c>
    </row>
    <row r="1495" spans="1:8" x14ac:dyDescent="0.25">
      <c r="A1495">
        <v>10820</v>
      </c>
      <c r="B1495">
        <v>56</v>
      </c>
      <c r="C1495" t="str" cm="1">
        <f t="array" ref="C1495">_xlfn.XLOOKUP(OrderDetails[[#This Row],[productID]],Products[[#All],[productID]],Products[[#All],[productName]],,0)</f>
        <v>Gnocchi di nonna Alice</v>
      </c>
      <c r="D1495" s="2">
        <v>38</v>
      </c>
      <c r="E1495">
        <v>30</v>
      </c>
      <c r="F1495" s="3">
        <v>0</v>
      </c>
      <c r="G1495" s="2">
        <f t="shared" si="23"/>
        <v>1140</v>
      </c>
      <c r="H1495" t="str">
        <f>_xlfn.XLOOKUP(OrderDetails[[#This Row],[productID]],Products[productID],Products[Category Name],,0)</f>
        <v>Grains &amp; Cereals</v>
      </c>
    </row>
    <row r="1496" spans="1:8" x14ac:dyDescent="0.25">
      <c r="A1496">
        <v>10821</v>
      </c>
      <c r="B1496">
        <v>35</v>
      </c>
      <c r="C1496" t="str" cm="1">
        <f t="array" ref="C1496">_xlfn.XLOOKUP(OrderDetails[[#This Row],[productID]],Products[[#All],[productID]],Products[[#All],[productName]],,0)</f>
        <v>Steeleye Stout</v>
      </c>
      <c r="D1496" s="2">
        <v>18</v>
      </c>
      <c r="E1496">
        <v>20</v>
      </c>
      <c r="F1496" s="3">
        <v>0</v>
      </c>
      <c r="G1496" s="2">
        <f t="shared" si="23"/>
        <v>360</v>
      </c>
      <c r="H1496" t="str">
        <f>_xlfn.XLOOKUP(OrderDetails[[#This Row],[productID]],Products[productID],Products[Category Name],,0)</f>
        <v>Beverages</v>
      </c>
    </row>
    <row r="1497" spans="1:8" x14ac:dyDescent="0.25">
      <c r="A1497">
        <v>10821</v>
      </c>
      <c r="B1497">
        <v>51</v>
      </c>
      <c r="C1497" t="str" cm="1">
        <f t="array" ref="C1497">_xlfn.XLOOKUP(OrderDetails[[#This Row],[productID]],Products[[#All],[productID]],Products[[#All],[productName]],,0)</f>
        <v>Manjimup Dried Apples</v>
      </c>
      <c r="D1497" s="2">
        <v>53</v>
      </c>
      <c r="E1497">
        <v>6</v>
      </c>
      <c r="F1497" s="3">
        <v>0</v>
      </c>
      <c r="G1497" s="2">
        <f t="shared" si="23"/>
        <v>318</v>
      </c>
      <c r="H1497" t="str">
        <f>_xlfn.XLOOKUP(OrderDetails[[#This Row],[productID]],Products[productID],Products[Category Name],,0)</f>
        <v>Produce</v>
      </c>
    </row>
    <row r="1498" spans="1:8" x14ac:dyDescent="0.25">
      <c r="A1498">
        <v>10822</v>
      </c>
      <c r="B1498">
        <v>62</v>
      </c>
      <c r="C1498" t="str" cm="1">
        <f t="array" ref="C1498">_xlfn.XLOOKUP(OrderDetails[[#This Row],[productID]],Products[[#All],[productID]],Products[[#All],[productName]],,0)</f>
        <v>Tarte au sucre</v>
      </c>
      <c r="D1498" s="2">
        <v>49.3</v>
      </c>
      <c r="E1498">
        <v>3</v>
      </c>
      <c r="F1498" s="3">
        <v>0</v>
      </c>
      <c r="G1498" s="2">
        <f t="shared" si="23"/>
        <v>147.89999999999998</v>
      </c>
      <c r="H1498" t="str">
        <f>_xlfn.XLOOKUP(OrderDetails[[#This Row],[productID]],Products[productID],Products[Category Name],,0)</f>
        <v>Confections</v>
      </c>
    </row>
    <row r="1499" spans="1:8" x14ac:dyDescent="0.25">
      <c r="A1499">
        <v>10822</v>
      </c>
      <c r="B1499">
        <v>70</v>
      </c>
      <c r="C1499" t="str" cm="1">
        <f t="array" ref="C1499">_xlfn.XLOOKUP(OrderDetails[[#This Row],[productID]],Products[[#All],[productID]],Products[[#All],[productName]],,0)</f>
        <v>Outback Lager</v>
      </c>
      <c r="D1499" s="2">
        <v>15</v>
      </c>
      <c r="E1499">
        <v>6</v>
      </c>
      <c r="F1499" s="3">
        <v>0</v>
      </c>
      <c r="G1499" s="2">
        <f t="shared" si="23"/>
        <v>90</v>
      </c>
      <c r="H1499" t="str">
        <f>_xlfn.XLOOKUP(OrderDetails[[#This Row],[productID]],Products[productID],Products[Category Name],,0)</f>
        <v>Beverages</v>
      </c>
    </row>
    <row r="1500" spans="1:8" x14ac:dyDescent="0.25">
      <c r="A1500">
        <v>10823</v>
      </c>
      <c r="B1500">
        <v>11</v>
      </c>
      <c r="C1500" t="str" cm="1">
        <f t="array" ref="C1500">_xlfn.XLOOKUP(OrderDetails[[#This Row],[productID]],Products[[#All],[productID]],Products[[#All],[productName]],,0)</f>
        <v>Queso Cabrales</v>
      </c>
      <c r="D1500" s="2">
        <v>21</v>
      </c>
      <c r="E1500">
        <v>20</v>
      </c>
      <c r="F1500" s="3">
        <v>0.1</v>
      </c>
      <c r="G1500" s="2">
        <f t="shared" si="23"/>
        <v>378</v>
      </c>
      <c r="H1500" t="str">
        <f>_xlfn.XLOOKUP(OrderDetails[[#This Row],[productID]],Products[productID],Products[Category Name],,0)</f>
        <v>Dairy Products</v>
      </c>
    </row>
    <row r="1501" spans="1:8" x14ac:dyDescent="0.25">
      <c r="A1501">
        <v>10823</v>
      </c>
      <c r="B1501">
        <v>57</v>
      </c>
      <c r="C1501" t="str" cm="1">
        <f t="array" ref="C1501">_xlfn.XLOOKUP(OrderDetails[[#This Row],[productID]],Products[[#All],[productID]],Products[[#All],[productName]],,0)</f>
        <v>Ravioli Angelo</v>
      </c>
      <c r="D1501" s="2">
        <v>19.5</v>
      </c>
      <c r="E1501">
        <v>15</v>
      </c>
      <c r="F1501" s="3">
        <v>0</v>
      </c>
      <c r="G1501" s="2">
        <f t="shared" si="23"/>
        <v>292.5</v>
      </c>
      <c r="H1501" t="str">
        <f>_xlfn.XLOOKUP(OrderDetails[[#This Row],[productID]],Products[productID],Products[Category Name],,0)</f>
        <v>Grains &amp; Cereals</v>
      </c>
    </row>
    <row r="1502" spans="1:8" x14ac:dyDescent="0.25">
      <c r="A1502">
        <v>10823</v>
      </c>
      <c r="B1502">
        <v>59</v>
      </c>
      <c r="C1502" t="str" cm="1">
        <f t="array" ref="C1502">_xlfn.XLOOKUP(OrderDetails[[#This Row],[productID]],Products[[#All],[productID]],Products[[#All],[productName]],,0)</f>
        <v>Raclette Courdavault</v>
      </c>
      <c r="D1502" s="2">
        <v>55</v>
      </c>
      <c r="E1502">
        <v>40</v>
      </c>
      <c r="F1502" s="3">
        <v>0.1</v>
      </c>
      <c r="G1502" s="2">
        <f t="shared" si="23"/>
        <v>1980</v>
      </c>
      <c r="H1502" t="str">
        <f>_xlfn.XLOOKUP(OrderDetails[[#This Row],[productID]],Products[productID],Products[Category Name],,0)</f>
        <v>Dairy Products</v>
      </c>
    </row>
    <row r="1503" spans="1:8" x14ac:dyDescent="0.25">
      <c r="A1503">
        <v>10823</v>
      </c>
      <c r="B1503">
        <v>77</v>
      </c>
      <c r="C1503" t="str" cm="1">
        <f t="array" ref="C1503">_xlfn.XLOOKUP(OrderDetails[[#This Row],[productID]],Products[[#All],[productID]],Products[[#All],[productName]],,0)</f>
        <v>Original Frankfurter Grüne Soße</v>
      </c>
      <c r="D1503" s="2">
        <v>13</v>
      </c>
      <c r="E1503">
        <v>15</v>
      </c>
      <c r="F1503" s="3">
        <v>0.1</v>
      </c>
      <c r="G1503" s="2">
        <f t="shared" si="23"/>
        <v>175.5</v>
      </c>
      <c r="H1503" t="str">
        <f>_xlfn.XLOOKUP(OrderDetails[[#This Row],[productID]],Products[productID],Products[Category Name],,0)</f>
        <v>Condiments</v>
      </c>
    </row>
    <row r="1504" spans="1:8" x14ac:dyDescent="0.25">
      <c r="A1504">
        <v>10824</v>
      </c>
      <c r="B1504">
        <v>41</v>
      </c>
      <c r="C1504" t="str" cm="1">
        <f t="array" ref="C1504">_xlfn.XLOOKUP(OrderDetails[[#This Row],[productID]],Products[[#All],[productID]],Products[[#All],[productName]],,0)</f>
        <v>Jack's New England Clam Chowder</v>
      </c>
      <c r="D1504" s="2">
        <v>9.65</v>
      </c>
      <c r="E1504">
        <v>12</v>
      </c>
      <c r="F1504" s="3">
        <v>0</v>
      </c>
      <c r="G1504" s="2">
        <f t="shared" si="23"/>
        <v>115.80000000000001</v>
      </c>
      <c r="H1504" t="str">
        <f>_xlfn.XLOOKUP(OrderDetails[[#This Row],[productID]],Products[productID],Products[Category Name],,0)</f>
        <v>Seafood</v>
      </c>
    </row>
    <row r="1505" spans="1:8" x14ac:dyDescent="0.25">
      <c r="A1505">
        <v>10824</v>
      </c>
      <c r="B1505">
        <v>70</v>
      </c>
      <c r="C1505" t="str" cm="1">
        <f t="array" ref="C1505">_xlfn.XLOOKUP(OrderDetails[[#This Row],[productID]],Products[[#All],[productID]],Products[[#All],[productName]],,0)</f>
        <v>Outback Lager</v>
      </c>
      <c r="D1505" s="2">
        <v>15</v>
      </c>
      <c r="E1505">
        <v>9</v>
      </c>
      <c r="F1505" s="3">
        <v>0</v>
      </c>
      <c r="G1505" s="2">
        <f t="shared" si="23"/>
        <v>135</v>
      </c>
      <c r="H1505" t="str">
        <f>_xlfn.XLOOKUP(OrderDetails[[#This Row],[productID]],Products[productID],Products[Category Name],,0)</f>
        <v>Beverages</v>
      </c>
    </row>
    <row r="1506" spans="1:8" x14ac:dyDescent="0.25">
      <c r="A1506">
        <v>10825</v>
      </c>
      <c r="B1506">
        <v>26</v>
      </c>
      <c r="C1506" t="str" cm="1">
        <f t="array" ref="C1506">_xlfn.XLOOKUP(OrderDetails[[#This Row],[productID]],Products[[#All],[productID]],Products[[#All],[productName]],,0)</f>
        <v>Gumbär Gummibärchen</v>
      </c>
      <c r="D1506" s="2">
        <v>31.23</v>
      </c>
      <c r="E1506">
        <v>12</v>
      </c>
      <c r="F1506" s="3">
        <v>0</v>
      </c>
      <c r="G1506" s="2">
        <f t="shared" si="23"/>
        <v>374.76</v>
      </c>
      <c r="H1506" t="str">
        <f>_xlfn.XLOOKUP(OrderDetails[[#This Row],[productID]],Products[productID],Products[Category Name],,0)</f>
        <v>Confections</v>
      </c>
    </row>
    <row r="1507" spans="1:8" x14ac:dyDescent="0.25">
      <c r="A1507">
        <v>10825</v>
      </c>
      <c r="B1507">
        <v>53</v>
      </c>
      <c r="C1507" t="str" cm="1">
        <f t="array" ref="C1507">_xlfn.XLOOKUP(OrderDetails[[#This Row],[productID]],Products[[#All],[productID]],Products[[#All],[productName]],,0)</f>
        <v>Perth Pasties</v>
      </c>
      <c r="D1507" s="2">
        <v>32.799999999999997</v>
      </c>
      <c r="E1507">
        <v>20</v>
      </c>
      <c r="F1507" s="3">
        <v>0</v>
      </c>
      <c r="G1507" s="2">
        <f t="shared" si="23"/>
        <v>656</v>
      </c>
      <c r="H1507" t="str">
        <f>_xlfn.XLOOKUP(OrderDetails[[#This Row],[productID]],Products[productID],Products[Category Name],,0)</f>
        <v>Meat &amp; Poultry</v>
      </c>
    </row>
    <row r="1508" spans="1:8" x14ac:dyDescent="0.25">
      <c r="A1508">
        <v>10826</v>
      </c>
      <c r="B1508">
        <v>31</v>
      </c>
      <c r="C1508" t="str" cm="1">
        <f t="array" ref="C1508">_xlfn.XLOOKUP(OrderDetails[[#This Row],[productID]],Products[[#All],[productID]],Products[[#All],[productName]],,0)</f>
        <v>Gorgonzola Telino</v>
      </c>
      <c r="D1508" s="2">
        <v>12.5</v>
      </c>
      <c r="E1508">
        <v>35</v>
      </c>
      <c r="F1508" s="3">
        <v>0</v>
      </c>
      <c r="G1508" s="2">
        <f t="shared" si="23"/>
        <v>437.5</v>
      </c>
      <c r="H1508" t="str">
        <f>_xlfn.XLOOKUP(OrderDetails[[#This Row],[productID]],Products[productID],Products[Category Name],,0)</f>
        <v>Dairy Products</v>
      </c>
    </row>
    <row r="1509" spans="1:8" x14ac:dyDescent="0.25">
      <c r="A1509">
        <v>10826</v>
      </c>
      <c r="B1509">
        <v>57</v>
      </c>
      <c r="C1509" t="str" cm="1">
        <f t="array" ref="C1509">_xlfn.XLOOKUP(OrderDetails[[#This Row],[productID]],Products[[#All],[productID]],Products[[#All],[productName]],,0)</f>
        <v>Ravioli Angelo</v>
      </c>
      <c r="D1509" s="2">
        <v>19.5</v>
      </c>
      <c r="E1509">
        <v>15</v>
      </c>
      <c r="F1509" s="3">
        <v>0</v>
      </c>
      <c r="G1509" s="2">
        <f t="shared" si="23"/>
        <v>292.5</v>
      </c>
      <c r="H1509" t="str">
        <f>_xlfn.XLOOKUP(OrderDetails[[#This Row],[productID]],Products[productID],Products[Category Name],,0)</f>
        <v>Grains &amp; Cereals</v>
      </c>
    </row>
    <row r="1510" spans="1:8" x14ac:dyDescent="0.25">
      <c r="A1510">
        <v>10827</v>
      </c>
      <c r="B1510">
        <v>10</v>
      </c>
      <c r="C1510" t="str" cm="1">
        <f t="array" ref="C1510">_xlfn.XLOOKUP(OrderDetails[[#This Row],[productID]],Products[[#All],[productID]],Products[[#All],[productName]],,0)</f>
        <v>Ikura</v>
      </c>
      <c r="D1510" s="2">
        <v>31</v>
      </c>
      <c r="E1510">
        <v>15</v>
      </c>
      <c r="F1510" s="3">
        <v>0</v>
      </c>
      <c r="G1510" s="2">
        <f t="shared" si="23"/>
        <v>465</v>
      </c>
      <c r="H1510" t="str">
        <f>_xlfn.XLOOKUP(OrderDetails[[#This Row],[productID]],Products[productID],Products[Category Name],,0)</f>
        <v>Seafood</v>
      </c>
    </row>
    <row r="1511" spans="1:8" x14ac:dyDescent="0.25">
      <c r="A1511">
        <v>10827</v>
      </c>
      <c r="B1511">
        <v>39</v>
      </c>
      <c r="C1511" t="str" cm="1">
        <f t="array" ref="C1511">_xlfn.XLOOKUP(OrderDetails[[#This Row],[productID]],Products[[#All],[productID]],Products[[#All],[productName]],,0)</f>
        <v>Chartreuse verte</v>
      </c>
      <c r="D1511" s="2">
        <v>18</v>
      </c>
      <c r="E1511">
        <v>21</v>
      </c>
      <c r="F1511" s="3">
        <v>0</v>
      </c>
      <c r="G1511" s="2">
        <f t="shared" si="23"/>
        <v>378</v>
      </c>
      <c r="H1511" t="str">
        <f>_xlfn.XLOOKUP(OrderDetails[[#This Row],[productID]],Products[productID],Products[Category Name],,0)</f>
        <v>Beverages</v>
      </c>
    </row>
    <row r="1512" spans="1:8" x14ac:dyDescent="0.25">
      <c r="A1512">
        <v>10828</v>
      </c>
      <c r="B1512">
        <v>20</v>
      </c>
      <c r="C1512" t="str" cm="1">
        <f t="array" ref="C1512">_xlfn.XLOOKUP(OrderDetails[[#This Row],[productID]],Products[[#All],[productID]],Products[[#All],[productName]],,0)</f>
        <v>Sir Rodney's Marmalade</v>
      </c>
      <c r="D1512" s="2">
        <v>81</v>
      </c>
      <c r="E1512">
        <v>5</v>
      </c>
      <c r="F1512" s="3">
        <v>0</v>
      </c>
      <c r="G1512" s="2">
        <f t="shared" si="23"/>
        <v>405</v>
      </c>
      <c r="H1512" t="str">
        <f>_xlfn.XLOOKUP(OrderDetails[[#This Row],[productID]],Products[productID],Products[Category Name],,0)</f>
        <v>Confections</v>
      </c>
    </row>
    <row r="1513" spans="1:8" x14ac:dyDescent="0.25">
      <c r="A1513">
        <v>10828</v>
      </c>
      <c r="B1513">
        <v>38</v>
      </c>
      <c r="C1513" t="str" cm="1">
        <f t="array" ref="C1513">_xlfn.XLOOKUP(OrderDetails[[#This Row],[productID]],Products[[#All],[productID]],Products[[#All],[productName]],,0)</f>
        <v>Côte de Blaye</v>
      </c>
      <c r="D1513" s="2">
        <v>263.5</v>
      </c>
      <c r="E1513">
        <v>2</v>
      </c>
      <c r="F1513" s="3">
        <v>0</v>
      </c>
      <c r="G1513" s="2">
        <f t="shared" si="23"/>
        <v>527</v>
      </c>
      <c r="H1513" t="str">
        <f>_xlfn.XLOOKUP(OrderDetails[[#This Row],[productID]],Products[productID],Products[Category Name],,0)</f>
        <v>Beverages</v>
      </c>
    </row>
    <row r="1514" spans="1:8" x14ac:dyDescent="0.25">
      <c r="A1514">
        <v>10829</v>
      </c>
      <c r="B1514">
        <v>2</v>
      </c>
      <c r="C1514" t="str" cm="1">
        <f t="array" ref="C1514">_xlfn.XLOOKUP(OrderDetails[[#This Row],[productID]],Products[[#All],[productID]],Products[[#All],[productName]],,0)</f>
        <v>Chang</v>
      </c>
      <c r="D1514" s="2">
        <v>19</v>
      </c>
      <c r="E1514">
        <v>10</v>
      </c>
      <c r="F1514" s="3">
        <v>0</v>
      </c>
      <c r="G1514" s="2">
        <f t="shared" si="23"/>
        <v>190</v>
      </c>
      <c r="H1514" t="str">
        <f>_xlfn.XLOOKUP(OrderDetails[[#This Row],[productID]],Products[productID],Products[Category Name],,0)</f>
        <v>Beverages</v>
      </c>
    </row>
    <row r="1515" spans="1:8" x14ac:dyDescent="0.25">
      <c r="A1515">
        <v>10829</v>
      </c>
      <c r="B1515">
        <v>8</v>
      </c>
      <c r="C1515" t="str" cm="1">
        <f t="array" ref="C1515">_xlfn.XLOOKUP(OrderDetails[[#This Row],[productID]],Products[[#All],[productID]],Products[[#All],[productName]],,0)</f>
        <v>Northwoods Cranberry Sauce</v>
      </c>
      <c r="D1515" s="2">
        <v>40</v>
      </c>
      <c r="E1515">
        <v>20</v>
      </c>
      <c r="F1515" s="3">
        <v>0</v>
      </c>
      <c r="G1515" s="2">
        <f t="shared" si="23"/>
        <v>800</v>
      </c>
      <c r="H1515" t="str">
        <f>_xlfn.XLOOKUP(OrderDetails[[#This Row],[productID]],Products[productID],Products[Category Name],,0)</f>
        <v>Condiments</v>
      </c>
    </row>
    <row r="1516" spans="1:8" x14ac:dyDescent="0.25">
      <c r="A1516">
        <v>10829</v>
      </c>
      <c r="B1516">
        <v>13</v>
      </c>
      <c r="C1516" t="str" cm="1">
        <f t="array" ref="C1516">_xlfn.XLOOKUP(OrderDetails[[#This Row],[productID]],Products[[#All],[productID]],Products[[#All],[productName]],,0)</f>
        <v>Konbu</v>
      </c>
      <c r="D1516" s="2">
        <v>6</v>
      </c>
      <c r="E1516">
        <v>10</v>
      </c>
      <c r="F1516" s="3">
        <v>0</v>
      </c>
      <c r="G1516" s="2">
        <f t="shared" si="23"/>
        <v>60</v>
      </c>
      <c r="H1516" t="str">
        <f>_xlfn.XLOOKUP(OrderDetails[[#This Row],[productID]],Products[productID],Products[Category Name],,0)</f>
        <v>Seafood</v>
      </c>
    </row>
    <row r="1517" spans="1:8" x14ac:dyDescent="0.25">
      <c r="A1517">
        <v>10829</v>
      </c>
      <c r="B1517">
        <v>60</v>
      </c>
      <c r="C1517" t="str" cm="1">
        <f t="array" ref="C1517">_xlfn.XLOOKUP(OrderDetails[[#This Row],[productID]],Products[[#All],[productID]],Products[[#All],[productName]],,0)</f>
        <v>Camembert Pierrot</v>
      </c>
      <c r="D1517" s="2">
        <v>34</v>
      </c>
      <c r="E1517">
        <v>21</v>
      </c>
      <c r="F1517" s="3">
        <v>0</v>
      </c>
      <c r="G1517" s="2">
        <f t="shared" si="23"/>
        <v>714</v>
      </c>
      <c r="H1517" t="str">
        <f>_xlfn.XLOOKUP(OrderDetails[[#This Row],[productID]],Products[productID],Products[Category Name],,0)</f>
        <v>Dairy Products</v>
      </c>
    </row>
    <row r="1518" spans="1:8" x14ac:dyDescent="0.25">
      <c r="A1518">
        <v>10830</v>
      </c>
      <c r="B1518">
        <v>6</v>
      </c>
      <c r="C1518" t="str" cm="1">
        <f t="array" ref="C1518">_xlfn.XLOOKUP(OrderDetails[[#This Row],[productID]],Products[[#All],[productID]],Products[[#All],[productName]],,0)</f>
        <v>Grandma's Boysenberry Spread</v>
      </c>
      <c r="D1518" s="2">
        <v>25</v>
      </c>
      <c r="E1518">
        <v>6</v>
      </c>
      <c r="F1518" s="3">
        <v>0</v>
      </c>
      <c r="G1518" s="2">
        <f t="shared" si="23"/>
        <v>150</v>
      </c>
      <c r="H1518" t="str">
        <f>_xlfn.XLOOKUP(OrderDetails[[#This Row],[productID]],Products[productID],Products[Category Name],,0)</f>
        <v>Condiments</v>
      </c>
    </row>
    <row r="1519" spans="1:8" x14ac:dyDescent="0.25">
      <c r="A1519">
        <v>10830</v>
      </c>
      <c r="B1519">
        <v>39</v>
      </c>
      <c r="C1519" t="str" cm="1">
        <f t="array" ref="C1519">_xlfn.XLOOKUP(OrderDetails[[#This Row],[productID]],Products[[#All],[productID]],Products[[#All],[productName]],,0)</f>
        <v>Chartreuse verte</v>
      </c>
      <c r="D1519" s="2">
        <v>18</v>
      </c>
      <c r="E1519">
        <v>28</v>
      </c>
      <c r="F1519" s="3">
        <v>0</v>
      </c>
      <c r="G1519" s="2">
        <f t="shared" si="23"/>
        <v>504</v>
      </c>
      <c r="H1519" t="str">
        <f>_xlfn.XLOOKUP(OrderDetails[[#This Row],[productID]],Products[productID],Products[Category Name],,0)</f>
        <v>Beverages</v>
      </c>
    </row>
    <row r="1520" spans="1:8" x14ac:dyDescent="0.25">
      <c r="A1520">
        <v>10830</v>
      </c>
      <c r="B1520">
        <v>60</v>
      </c>
      <c r="C1520" t="str" cm="1">
        <f t="array" ref="C1520">_xlfn.XLOOKUP(OrderDetails[[#This Row],[productID]],Products[[#All],[productID]],Products[[#All],[productName]],,0)</f>
        <v>Camembert Pierrot</v>
      </c>
      <c r="D1520" s="2">
        <v>34</v>
      </c>
      <c r="E1520">
        <v>30</v>
      </c>
      <c r="F1520" s="3">
        <v>0</v>
      </c>
      <c r="G1520" s="2">
        <f t="shared" si="23"/>
        <v>1020</v>
      </c>
      <c r="H1520" t="str">
        <f>_xlfn.XLOOKUP(OrderDetails[[#This Row],[productID]],Products[productID],Products[Category Name],,0)</f>
        <v>Dairy Products</v>
      </c>
    </row>
    <row r="1521" spans="1:8" x14ac:dyDescent="0.25">
      <c r="A1521">
        <v>10830</v>
      </c>
      <c r="B1521">
        <v>68</v>
      </c>
      <c r="C1521" t="str" cm="1">
        <f t="array" ref="C1521">_xlfn.XLOOKUP(OrderDetails[[#This Row],[productID]],Products[[#All],[productID]],Products[[#All],[productName]],,0)</f>
        <v>Scottish Longbreads</v>
      </c>
      <c r="D1521" s="2">
        <v>12.5</v>
      </c>
      <c r="E1521">
        <v>24</v>
      </c>
      <c r="F1521" s="3">
        <v>0</v>
      </c>
      <c r="G1521" s="2">
        <f t="shared" si="23"/>
        <v>300</v>
      </c>
      <c r="H1521" t="str">
        <f>_xlfn.XLOOKUP(OrderDetails[[#This Row],[productID]],Products[productID],Products[Category Name],,0)</f>
        <v>Confections</v>
      </c>
    </row>
    <row r="1522" spans="1:8" x14ac:dyDescent="0.25">
      <c r="A1522">
        <v>10831</v>
      </c>
      <c r="B1522">
        <v>19</v>
      </c>
      <c r="C1522" t="str" cm="1">
        <f t="array" ref="C1522">_xlfn.XLOOKUP(OrderDetails[[#This Row],[productID]],Products[[#All],[productID]],Products[[#All],[productName]],,0)</f>
        <v>Teatime Chocolate Biscuits</v>
      </c>
      <c r="D1522" s="2">
        <v>9.1999999999999993</v>
      </c>
      <c r="E1522">
        <v>2</v>
      </c>
      <c r="F1522" s="3">
        <v>0</v>
      </c>
      <c r="G1522" s="2">
        <f t="shared" si="23"/>
        <v>18.399999999999999</v>
      </c>
      <c r="H1522" t="str">
        <f>_xlfn.XLOOKUP(OrderDetails[[#This Row],[productID]],Products[productID],Products[Category Name],,0)</f>
        <v>Confections</v>
      </c>
    </row>
    <row r="1523" spans="1:8" x14ac:dyDescent="0.25">
      <c r="A1523">
        <v>10831</v>
      </c>
      <c r="B1523">
        <v>35</v>
      </c>
      <c r="C1523" t="str" cm="1">
        <f t="array" ref="C1523">_xlfn.XLOOKUP(OrderDetails[[#This Row],[productID]],Products[[#All],[productID]],Products[[#All],[productName]],,0)</f>
        <v>Steeleye Stout</v>
      </c>
      <c r="D1523" s="2">
        <v>18</v>
      </c>
      <c r="E1523">
        <v>8</v>
      </c>
      <c r="F1523" s="3">
        <v>0</v>
      </c>
      <c r="G1523" s="2">
        <f t="shared" si="23"/>
        <v>144</v>
      </c>
      <c r="H1523" t="str">
        <f>_xlfn.XLOOKUP(OrderDetails[[#This Row],[productID]],Products[productID],Products[Category Name],,0)</f>
        <v>Beverages</v>
      </c>
    </row>
    <row r="1524" spans="1:8" x14ac:dyDescent="0.25">
      <c r="A1524">
        <v>10831</v>
      </c>
      <c r="B1524">
        <v>38</v>
      </c>
      <c r="C1524" t="str" cm="1">
        <f t="array" ref="C1524">_xlfn.XLOOKUP(OrderDetails[[#This Row],[productID]],Products[[#All],[productID]],Products[[#All],[productName]],,0)</f>
        <v>Côte de Blaye</v>
      </c>
      <c r="D1524" s="2">
        <v>263.5</v>
      </c>
      <c r="E1524">
        <v>8</v>
      </c>
      <c r="F1524" s="3">
        <v>0</v>
      </c>
      <c r="G1524" s="2">
        <f t="shared" si="23"/>
        <v>2108</v>
      </c>
      <c r="H1524" t="str">
        <f>_xlfn.XLOOKUP(OrderDetails[[#This Row],[productID]],Products[productID],Products[Category Name],,0)</f>
        <v>Beverages</v>
      </c>
    </row>
    <row r="1525" spans="1:8" x14ac:dyDescent="0.25">
      <c r="A1525">
        <v>10831</v>
      </c>
      <c r="B1525">
        <v>43</v>
      </c>
      <c r="C1525" t="str" cm="1">
        <f t="array" ref="C1525">_xlfn.XLOOKUP(OrderDetails[[#This Row],[productID]],Products[[#All],[productID]],Products[[#All],[productName]],,0)</f>
        <v>Ipoh Coffee</v>
      </c>
      <c r="D1525" s="2">
        <v>46</v>
      </c>
      <c r="E1525">
        <v>9</v>
      </c>
      <c r="F1525" s="3">
        <v>0</v>
      </c>
      <c r="G1525" s="2">
        <f t="shared" si="23"/>
        <v>414</v>
      </c>
      <c r="H1525" t="str">
        <f>_xlfn.XLOOKUP(OrderDetails[[#This Row],[productID]],Products[productID],Products[Category Name],,0)</f>
        <v>Beverages</v>
      </c>
    </row>
    <row r="1526" spans="1:8" x14ac:dyDescent="0.25">
      <c r="A1526">
        <v>10832</v>
      </c>
      <c r="B1526">
        <v>13</v>
      </c>
      <c r="C1526" t="str" cm="1">
        <f t="array" ref="C1526">_xlfn.XLOOKUP(OrderDetails[[#This Row],[productID]],Products[[#All],[productID]],Products[[#All],[productName]],,0)</f>
        <v>Konbu</v>
      </c>
      <c r="D1526" s="2">
        <v>6</v>
      </c>
      <c r="E1526">
        <v>3</v>
      </c>
      <c r="F1526" s="3">
        <v>0.2</v>
      </c>
      <c r="G1526" s="2">
        <f t="shared" si="23"/>
        <v>14.4</v>
      </c>
      <c r="H1526" t="str">
        <f>_xlfn.XLOOKUP(OrderDetails[[#This Row],[productID]],Products[productID],Products[Category Name],,0)</f>
        <v>Seafood</v>
      </c>
    </row>
    <row r="1527" spans="1:8" x14ac:dyDescent="0.25">
      <c r="A1527">
        <v>10832</v>
      </c>
      <c r="B1527">
        <v>25</v>
      </c>
      <c r="C1527" t="str" cm="1">
        <f t="array" ref="C1527">_xlfn.XLOOKUP(OrderDetails[[#This Row],[productID]],Products[[#All],[productID]],Products[[#All],[productName]],,0)</f>
        <v>NuNuCa Nuß-Nougat-Creme</v>
      </c>
      <c r="D1527" s="2">
        <v>14</v>
      </c>
      <c r="E1527">
        <v>10</v>
      </c>
      <c r="F1527" s="3">
        <v>0.2</v>
      </c>
      <c r="G1527" s="2">
        <f t="shared" si="23"/>
        <v>112</v>
      </c>
      <c r="H1527" t="str">
        <f>_xlfn.XLOOKUP(OrderDetails[[#This Row],[productID]],Products[productID],Products[Category Name],,0)</f>
        <v>Confections</v>
      </c>
    </row>
    <row r="1528" spans="1:8" x14ac:dyDescent="0.25">
      <c r="A1528">
        <v>10832</v>
      </c>
      <c r="B1528">
        <v>44</v>
      </c>
      <c r="C1528" t="str" cm="1">
        <f t="array" ref="C1528">_xlfn.XLOOKUP(OrderDetails[[#This Row],[productID]],Products[[#All],[productID]],Products[[#All],[productName]],,0)</f>
        <v>Gula Malacca</v>
      </c>
      <c r="D1528" s="2">
        <v>19.45</v>
      </c>
      <c r="E1528">
        <v>16</v>
      </c>
      <c r="F1528" s="3">
        <v>0.2</v>
      </c>
      <c r="G1528" s="2">
        <f t="shared" si="23"/>
        <v>248.96</v>
      </c>
      <c r="H1528" t="str">
        <f>_xlfn.XLOOKUP(OrderDetails[[#This Row],[productID]],Products[productID],Products[Category Name],,0)</f>
        <v>Condiments</v>
      </c>
    </row>
    <row r="1529" spans="1:8" x14ac:dyDescent="0.25">
      <c r="A1529">
        <v>10832</v>
      </c>
      <c r="B1529">
        <v>64</v>
      </c>
      <c r="C1529" t="str" cm="1">
        <f t="array" ref="C1529">_xlfn.XLOOKUP(OrderDetails[[#This Row],[productID]],Products[[#All],[productID]],Products[[#All],[productName]],,0)</f>
        <v>Wimmers gute Semmelknödel</v>
      </c>
      <c r="D1529" s="2">
        <v>33.25</v>
      </c>
      <c r="E1529">
        <v>3</v>
      </c>
      <c r="F1529" s="3">
        <v>0</v>
      </c>
      <c r="G1529" s="2">
        <f t="shared" si="23"/>
        <v>99.75</v>
      </c>
      <c r="H1529" t="str">
        <f>_xlfn.XLOOKUP(OrderDetails[[#This Row],[productID]],Products[productID],Products[Category Name],,0)</f>
        <v>Grains &amp; Cereals</v>
      </c>
    </row>
    <row r="1530" spans="1:8" x14ac:dyDescent="0.25">
      <c r="A1530">
        <v>10833</v>
      </c>
      <c r="B1530">
        <v>7</v>
      </c>
      <c r="C1530" t="str" cm="1">
        <f t="array" ref="C1530">_xlfn.XLOOKUP(OrderDetails[[#This Row],[productID]],Products[[#All],[productID]],Products[[#All],[productName]],,0)</f>
        <v>Uncle Bob's Organic Dried Pears</v>
      </c>
      <c r="D1530" s="2">
        <v>30</v>
      </c>
      <c r="E1530">
        <v>20</v>
      </c>
      <c r="F1530" s="3">
        <v>0.1</v>
      </c>
      <c r="G1530" s="2">
        <f t="shared" si="23"/>
        <v>540</v>
      </c>
      <c r="H1530" t="str">
        <f>_xlfn.XLOOKUP(OrderDetails[[#This Row],[productID]],Products[productID],Products[Category Name],,0)</f>
        <v>Produce</v>
      </c>
    </row>
    <row r="1531" spans="1:8" x14ac:dyDescent="0.25">
      <c r="A1531">
        <v>10833</v>
      </c>
      <c r="B1531">
        <v>31</v>
      </c>
      <c r="C1531" t="str" cm="1">
        <f t="array" ref="C1531">_xlfn.XLOOKUP(OrderDetails[[#This Row],[productID]],Products[[#All],[productID]],Products[[#All],[productName]],,0)</f>
        <v>Gorgonzola Telino</v>
      </c>
      <c r="D1531" s="2">
        <v>12.5</v>
      </c>
      <c r="E1531">
        <v>9</v>
      </c>
      <c r="F1531" s="3">
        <v>0.1</v>
      </c>
      <c r="G1531" s="2">
        <f t="shared" si="23"/>
        <v>101.25</v>
      </c>
      <c r="H1531" t="str">
        <f>_xlfn.XLOOKUP(OrderDetails[[#This Row],[productID]],Products[productID],Products[Category Name],,0)</f>
        <v>Dairy Products</v>
      </c>
    </row>
    <row r="1532" spans="1:8" x14ac:dyDescent="0.25">
      <c r="A1532">
        <v>10833</v>
      </c>
      <c r="B1532">
        <v>53</v>
      </c>
      <c r="C1532" t="str" cm="1">
        <f t="array" ref="C1532">_xlfn.XLOOKUP(OrderDetails[[#This Row],[productID]],Products[[#All],[productID]],Products[[#All],[productName]],,0)</f>
        <v>Perth Pasties</v>
      </c>
      <c r="D1532" s="2">
        <v>32.799999999999997</v>
      </c>
      <c r="E1532">
        <v>9</v>
      </c>
      <c r="F1532" s="3">
        <v>0.1</v>
      </c>
      <c r="G1532" s="2">
        <f t="shared" si="23"/>
        <v>265.68</v>
      </c>
      <c r="H1532" t="str">
        <f>_xlfn.XLOOKUP(OrderDetails[[#This Row],[productID]],Products[productID],Products[Category Name],,0)</f>
        <v>Meat &amp; Poultry</v>
      </c>
    </row>
    <row r="1533" spans="1:8" x14ac:dyDescent="0.25">
      <c r="A1533">
        <v>10834</v>
      </c>
      <c r="B1533">
        <v>29</v>
      </c>
      <c r="C1533" t="str" cm="1">
        <f t="array" ref="C1533">_xlfn.XLOOKUP(OrderDetails[[#This Row],[productID]],Products[[#All],[productID]],Products[[#All],[productName]],,0)</f>
        <v>Thüringer Rostbratwurst</v>
      </c>
      <c r="D1533" s="2">
        <v>123.79</v>
      </c>
      <c r="E1533">
        <v>8</v>
      </c>
      <c r="F1533" s="3">
        <v>0.05</v>
      </c>
      <c r="G1533" s="2">
        <f t="shared" si="23"/>
        <v>940.80399999999997</v>
      </c>
      <c r="H1533" t="str">
        <f>_xlfn.XLOOKUP(OrderDetails[[#This Row],[productID]],Products[productID],Products[Category Name],,0)</f>
        <v>Meat &amp; Poultry</v>
      </c>
    </row>
    <row r="1534" spans="1:8" x14ac:dyDescent="0.25">
      <c r="A1534">
        <v>10834</v>
      </c>
      <c r="B1534">
        <v>30</v>
      </c>
      <c r="C1534" t="str" cm="1">
        <f t="array" ref="C1534">_xlfn.XLOOKUP(OrderDetails[[#This Row],[productID]],Products[[#All],[productID]],Products[[#All],[productName]],,0)</f>
        <v>Nord-Ost Matjeshering</v>
      </c>
      <c r="D1534" s="2">
        <v>25.89</v>
      </c>
      <c r="E1534">
        <v>20</v>
      </c>
      <c r="F1534" s="3">
        <v>0.05</v>
      </c>
      <c r="G1534" s="2">
        <f t="shared" si="23"/>
        <v>491.90999999999991</v>
      </c>
      <c r="H1534" t="str">
        <f>_xlfn.XLOOKUP(OrderDetails[[#This Row],[productID]],Products[productID],Products[Category Name],,0)</f>
        <v>Seafood</v>
      </c>
    </row>
    <row r="1535" spans="1:8" x14ac:dyDescent="0.25">
      <c r="A1535">
        <v>10835</v>
      </c>
      <c r="B1535">
        <v>59</v>
      </c>
      <c r="C1535" t="str" cm="1">
        <f t="array" ref="C1535">_xlfn.XLOOKUP(OrderDetails[[#This Row],[productID]],Products[[#All],[productID]],Products[[#All],[productName]],,0)</f>
        <v>Raclette Courdavault</v>
      </c>
      <c r="D1535" s="2">
        <v>55</v>
      </c>
      <c r="E1535">
        <v>15</v>
      </c>
      <c r="F1535" s="3">
        <v>0</v>
      </c>
      <c r="G1535" s="2">
        <f t="shared" si="23"/>
        <v>825</v>
      </c>
      <c r="H1535" t="str">
        <f>_xlfn.XLOOKUP(OrderDetails[[#This Row],[productID]],Products[productID],Products[Category Name],,0)</f>
        <v>Dairy Products</v>
      </c>
    </row>
    <row r="1536" spans="1:8" x14ac:dyDescent="0.25">
      <c r="A1536">
        <v>10835</v>
      </c>
      <c r="B1536">
        <v>77</v>
      </c>
      <c r="C1536" t="str" cm="1">
        <f t="array" ref="C1536">_xlfn.XLOOKUP(OrderDetails[[#This Row],[productID]],Products[[#All],[productID]],Products[[#All],[productName]],,0)</f>
        <v>Original Frankfurter Grüne Soße</v>
      </c>
      <c r="D1536" s="2">
        <v>13</v>
      </c>
      <c r="E1536">
        <v>2</v>
      </c>
      <c r="F1536" s="3">
        <v>0.2</v>
      </c>
      <c r="G1536" s="2">
        <f t="shared" si="23"/>
        <v>20.8</v>
      </c>
      <c r="H1536" t="str">
        <f>_xlfn.XLOOKUP(OrderDetails[[#This Row],[productID]],Products[productID],Products[Category Name],,0)</f>
        <v>Condiments</v>
      </c>
    </row>
    <row r="1537" spans="1:8" x14ac:dyDescent="0.25">
      <c r="A1537">
        <v>10836</v>
      </c>
      <c r="B1537">
        <v>22</v>
      </c>
      <c r="C1537" t="str" cm="1">
        <f t="array" ref="C1537">_xlfn.XLOOKUP(OrderDetails[[#This Row],[productID]],Products[[#All],[productID]],Products[[#All],[productName]],,0)</f>
        <v>Gustaf's Knackebröd</v>
      </c>
      <c r="D1537" s="2">
        <v>21</v>
      </c>
      <c r="E1537">
        <v>52</v>
      </c>
      <c r="F1537" s="3">
        <v>0</v>
      </c>
      <c r="G1537" s="2">
        <f t="shared" si="23"/>
        <v>1092</v>
      </c>
      <c r="H1537" t="str">
        <f>_xlfn.XLOOKUP(OrderDetails[[#This Row],[productID]],Products[productID],Products[Category Name],,0)</f>
        <v>Grains &amp; Cereals</v>
      </c>
    </row>
    <row r="1538" spans="1:8" x14ac:dyDescent="0.25">
      <c r="A1538">
        <v>10836</v>
      </c>
      <c r="B1538">
        <v>35</v>
      </c>
      <c r="C1538" t="str" cm="1">
        <f t="array" ref="C1538">_xlfn.XLOOKUP(OrderDetails[[#This Row],[productID]],Products[[#All],[productID]],Products[[#All],[productName]],,0)</f>
        <v>Steeleye Stout</v>
      </c>
      <c r="D1538" s="2">
        <v>18</v>
      </c>
      <c r="E1538">
        <v>6</v>
      </c>
      <c r="F1538" s="3">
        <v>0</v>
      </c>
      <c r="G1538" s="2">
        <f t="shared" si="23"/>
        <v>108</v>
      </c>
      <c r="H1538" t="str">
        <f>_xlfn.XLOOKUP(OrderDetails[[#This Row],[productID]],Products[productID],Products[Category Name],,0)</f>
        <v>Beverages</v>
      </c>
    </row>
    <row r="1539" spans="1:8" x14ac:dyDescent="0.25">
      <c r="A1539">
        <v>10836</v>
      </c>
      <c r="B1539">
        <v>57</v>
      </c>
      <c r="C1539" t="str" cm="1">
        <f t="array" ref="C1539">_xlfn.XLOOKUP(OrderDetails[[#This Row],[productID]],Products[[#All],[productID]],Products[[#All],[productName]],,0)</f>
        <v>Ravioli Angelo</v>
      </c>
      <c r="D1539" s="2">
        <v>19.5</v>
      </c>
      <c r="E1539">
        <v>24</v>
      </c>
      <c r="F1539" s="3">
        <v>0</v>
      </c>
      <c r="G1539" s="2">
        <f t="shared" ref="G1539:G1602" si="24">D1539*E1539*(1-F1539)</f>
        <v>468</v>
      </c>
      <c r="H1539" t="str">
        <f>_xlfn.XLOOKUP(OrderDetails[[#This Row],[productID]],Products[productID],Products[Category Name],,0)</f>
        <v>Grains &amp; Cereals</v>
      </c>
    </row>
    <row r="1540" spans="1:8" x14ac:dyDescent="0.25">
      <c r="A1540">
        <v>10836</v>
      </c>
      <c r="B1540">
        <v>60</v>
      </c>
      <c r="C1540" t="str" cm="1">
        <f t="array" ref="C1540">_xlfn.XLOOKUP(OrderDetails[[#This Row],[productID]],Products[[#All],[productID]],Products[[#All],[productName]],,0)</f>
        <v>Camembert Pierrot</v>
      </c>
      <c r="D1540" s="2">
        <v>34</v>
      </c>
      <c r="E1540">
        <v>60</v>
      </c>
      <c r="F1540" s="3">
        <v>0</v>
      </c>
      <c r="G1540" s="2">
        <f t="shared" si="24"/>
        <v>2040</v>
      </c>
      <c r="H1540" t="str">
        <f>_xlfn.XLOOKUP(OrderDetails[[#This Row],[productID]],Products[productID],Products[Category Name],,0)</f>
        <v>Dairy Products</v>
      </c>
    </row>
    <row r="1541" spans="1:8" x14ac:dyDescent="0.25">
      <c r="A1541">
        <v>10836</v>
      </c>
      <c r="B1541">
        <v>64</v>
      </c>
      <c r="C1541" t="str" cm="1">
        <f t="array" ref="C1541">_xlfn.XLOOKUP(OrderDetails[[#This Row],[productID]],Products[[#All],[productID]],Products[[#All],[productName]],,0)</f>
        <v>Wimmers gute Semmelknödel</v>
      </c>
      <c r="D1541" s="2">
        <v>33.25</v>
      </c>
      <c r="E1541">
        <v>30</v>
      </c>
      <c r="F1541" s="3">
        <v>0</v>
      </c>
      <c r="G1541" s="2">
        <f t="shared" si="24"/>
        <v>997.5</v>
      </c>
      <c r="H1541" t="str">
        <f>_xlfn.XLOOKUP(OrderDetails[[#This Row],[productID]],Products[productID],Products[Category Name],,0)</f>
        <v>Grains &amp; Cereals</v>
      </c>
    </row>
    <row r="1542" spans="1:8" x14ac:dyDescent="0.25">
      <c r="A1542">
        <v>10837</v>
      </c>
      <c r="B1542">
        <v>13</v>
      </c>
      <c r="C1542" t="str" cm="1">
        <f t="array" ref="C1542">_xlfn.XLOOKUP(OrderDetails[[#This Row],[productID]],Products[[#All],[productID]],Products[[#All],[productName]],,0)</f>
        <v>Konbu</v>
      </c>
      <c r="D1542" s="2">
        <v>6</v>
      </c>
      <c r="E1542">
        <v>6</v>
      </c>
      <c r="F1542" s="3">
        <v>0</v>
      </c>
      <c r="G1542" s="2">
        <f t="shared" si="24"/>
        <v>36</v>
      </c>
      <c r="H1542" t="str">
        <f>_xlfn.XLOOKUP(OrderDetails[[#This Row],[productID]],Products[productID],Products[Category Name],,0)</f>
        <v>Seafood</v>
      </c>
    </row>
    <row r="1543" spans="1:8" x14ac:dyDescent="0.25">
      <c r="A1543">
        <v>10837</v>
      </c>
      <c r="B1543">
        <v>40</v>
      </c>
      <c r="C1543" t="str" cm="1">
        <f t="array" ref="C1543">_xlfn.XLOOKUP(OrderDetails[[#This Row],[productID]],Products[[#All],[productID]],Products[[#All],[productName]],,0)</f>
        <v>Boston Crab Meat</v>
      </c>
      <c r="D1543" s="2">
        <v>18.399999999999999</v>
      </c>
      <c r="E1543">
        <v>25</v>
      </c>
      <c r="F1543" s="3">
        <v>0</v>
      </c>
      <c r="G1543" s="2">
        <f t="shared" si="24"/>
        <v>459.99999999999994</v>
      </c>
      <c r="H1543" t="str">
        <f>_xlfn.XLOOKUP(OrderDetails[[#This Row],[productID]],Products[productID],Products[Category Name],,0)</f>
        <v>Seafood</v>
      </c>
    </row>
    <row r="1544" spans="1:8" x14ac:dyDescent="0.25">
      <c r="A1544">
        <v>10837</v>
      </c>
      <c r="B1544">
        <v>47</v>
      </c>
      <c r="C1544" t="str" cm="1">
        <f t="array" ref="C1544">_xlfn.XLOOKUP(OrderDetails[[#This Row],[productID]],Products[[#All],[productID]],Products[[#All],[productName]],,0)</f>
        <v>Zaanse koeken</v>
      </c>
      <c r="D1544" s="2">
        <v>9.5</v>
      </c>
      <c r="E1544">
        <v>40</v>
      </c>
      <c r="F1544" s="3">
        <v>0.25</v>
      </c>
      <c r="G1544" s="2">
        <f t="shared" si="24"/>
        <v>285</v>
      </c>
      <c r="H1544" t="str">
        <f>_xlfn.XLOOKUP(OrderDetails[[#This Row],[productID]],Products[productID],Products[Category Name],,0)</f>
        <v>Confections</v>
      </c>
    </row>
    <row r="1545" spans="1:8" x14ac:dyDescent="0.25">
      <c r="A1545">
        <v>10837</v>
      </c>
      <c r="B1545">
        <v>76</v>
      </c>
      <c r="C1545" t="str" cm="1">
        <f t="array" ref="C1545">_xlfn.XLOOKUP(OrderDetails[[#This Row],[productID]],Products[[#All],[productID]],Products[[#All],[productName]],,0)</f>
        <v>Lakkaliköri</v>
      </c>
      <c r="D1545" s="2">
        <v>18</v>
      </c>
      <c r="E1545">
        <v>21</v>
      </c>
      <c r="F1545" s="3">
        <v>0.25</v>
      </c>
      <c r="G1545" s="2">
        <f t="shared" si="24"/>
        <v>283.5</v>
      </c>
      <c r="H1545" t="str">
        <f>_xlfn.XLOOKUP(OrderDetails[[#This Row],[productID]],Products[productID],Products[Category Name],,0)</f>
        <v>Beverages</v>
      </c>
    </row>
    <row r="1546" spans="1:8" x14ac:dyDescent="0.25">
      <c r="A1546">
        <v>10838</v>
      </c>
      <c r="B1546">
        <v>1</v>
      </c>
      <c r="C1546" t="str" cm="1">
        <f t="array" ref="C1546">_xlfn.XLOOKUP(OrderDetails[[#This Row],[productID]],Products[[#All],[productID]],Products[[#All],[productName]],,0)</f>
        <v>Chai</v>
      </c>
      <c r="D1546" s="2">
        <v>18</v>
      </c>
      <c r="E1546">
        <v>4</v>
      </c>
      <c r="F1546" s="3">
        <v>0.25</v>
      </c>
      <c r="G1546" s="2">
        <f t="shared" si="24"/>
        <v>54</v>
      </c>
      <c r="H1546" t="str">
        <f>_xlfn.XLOOKUP(OrderDetails[[#This Row],[productID]],Products[productID],Products[Category Name],,0)</f>
        <v>Beverages</v>
      </c>
    </row>
    <row r="1547" spans="1:8" x14ac:dyDescent="0.25">
      <c r="A1547">
        <v>10838</v>
      </c>
      <c r="B1547">
        <v>18</v>
      </c>
      <c r="C1547" t="str" cm="1">
        <f t="array" ref="C1547">_xlfn.XLOOKUP(OrderDetails[[#This Row],[productID]],Products[[#All],[productID]],Products[[#All],[productName]],,0)</f>
        <v>Carnarvon Tigers</v>
      </c>
      <c r="D1547" s="2">
        <v>62.5</v>
      </c>
      <c r="E1547">
        <v>25</v>
      </c>
      <c r="F1547" s="3">
        <v>0.25</v>
      </c>
      <c r="G1547" s="2">
        <f t="shared" si="24"/>
        <v>1171.875</v>
      </c>
      <c r="H1547" t="str">
        <f>_xlfn.XLOOKUP(OrderDetails[[#This Row],[productID]],Products[productID],Products[Category Name],,0)</f>
        <v>Seafood</v>
      </c>
    </row>
    <row r="1548" spans="1:8" x14ac:dyDescent="0.25">
      <c r="A1548">
        <v>10838</v>
      </c>
      <c r="B1548">
        <v>36</v>
      </c>
      <c r="C1548" t="str" cm="1">
        <f t="array" ref="C1548">_xlfn.XLOOKUP(OrderDetails[[#This Row],[productID]],Products[[#All],[productID]],Products[[#All],[productName]],,0)</f>
        <v>Inlagd Sill</v>
      </c>
      <c r="D1548" s="2">
        <v>19</v>
      </c>
      <c r="E1548">
        <v>50</v>
      </c>
      <c r="F1548" s="3">
        <v>0.25</v>
      </c>
      <c r="G1548" s="2">
        <f t="shared" si="24"/>
        <v>712.5</v>
      </c>
      <c r="H1548" t="str">
        <f>_xlfn.XLOOKUP(OrderDetails[[#This Row],[productID]],Products[productID],Products[Category Name],,0)</f>
        <v>Seafood</v>
      </c>
    </row>
    <row r="1549" spans="1:8" x14ac:dyDescent="0.25">
      <c r="A1549">
        <v>10839</v>
      </c>
      <c r="B1549">
        <v>58</v>
      </c>
      <c r="C1549" t="str" cm="1">
        <f t="array" ref="C1549">_xlfn.XLOOKUP(OrderDetails[[#This Row],[productID]],Products[[#All],[productID]],Products[[#All],[productName]],,0)</f>
        <v>Escargots de Bourgogne</v>
      </c>
      <c r="D1549" s="2">
        <v>13.25</v>
      </c>
      <c r="E1549">
        <v>30</v>
      </c>
      <c r="F1549" s="3">
        <v>0.1</v>
      </c>
      <c r="G1549" s="2">
        <f t="shared" si="24"/>
        <v>357.75</v>
      </c>
      <c r="H1549" t="str">
        <f>_xlfn.XLOOKUP(OrderDetails[[#This Row],[productID]],Products[productID],Products[Category Name],,0)</f>
        <v>Seafood</v>
      </c>
    </row>
    <row r="1550" spans="1:8" x14ac:dyDescent="0.25">
      <c r="A1550">
        <v>10839</v>
      </c>
      <c r="B1550">
        <v>72</v>
      </c>
      <c r="C1550" t="str" cm="1">
        <f t="array" ref="C1550">_xlfn.XLOOKUP(OrderDetails[[#This Row],[productID]],Products[[#All],[productID]],Products[[#All],[productName]],,0)</f>
        <v>Mozzarella di Giovanni</v>
      </c>
      <c r="D1550" s="2">
        <v>34.799999999999997</v>
      </c>
      <c r="E1550">
        <v>15</v>
      </c>
      <c r="F1550" s="3">
        <v>0.1</v>
      </c>
      <c r="G1550" s="2">
        <f t="shared" si="24"/>
        <v>469.8</v>
      </c>
      <c r="H1550" t="str">
        <f>_xlfn.XLOOKUP(OrderDetails[[#This Row],[productID]],Products[productID],Products[Category Name],,0)</f>
        <v>Dairy Products</v>
      </c>
    </row>
    <row r="1551" spans="1:8" x14ac:dyDescent="0.25">
      <c r="A1551">
        <v>10840</v>
      </c>
      <c r="B1551">
        <v>25</v>
      </c>
      <c r="C1551" t="str" cm="1">
        <f t="array" ref="C1551">_xlfn.XLOOKUP(OrderDetails[[#This Row],[productID]],Products[[#All],[productID]],Products[[#All],[productName]],,0)</f>
        <v>NuNuCa Nuß-Nougat-Creme</v>
      </c>
      <c r="D1551" s="2">
        <v>14</v>
      </c>
      <c r="E1551">
        <v>6</v>
      </c>
      <c r="F1551" s="3">
        <v>0.2</v>
      </c>
      <c r="G1551" s="2">
        <f t="shared" si="24"/>
        <v>67.2</v>
      </c>
      <c r="H1551" t="str">
        <f>_xlfn.XLOOKUP(OrderDetails[[#This Row],[productID]],Products[productID],Products[Category Name],,0)</f>
        <v>Confections</v>
      </c>
    </row>
    <row r="1552" spans="1:8" x14ac:dyDescent="0.25">
      <c r="A1552">
        <v>10840</v>
      </c>
      <c r="B1552">
        <v>39</v>
      </c>
      <c r="C1552" t="str" cm="1">
        <f t="array" ref="C1552">_xlfn.XLOOKUP(OrderDetails[[#This Row],[productID]],Products[[#All],[productID]],Products[[#All],[productName]],,0)</f>
        <v>Chartreuse verte</v>
      </c>
      <c r="D1552" s="2">
        <v>18</v>
      </c>
      <c r="E1552">
        <v>10</v>
      </c>
      <c r="F1552" s="3">
        <v>0.2</v>
      </c>
      <c r="G1552" s="2">
        <f t="shared" si="24"/>
        <v>144</v>
      </c>
      <c r="H1552" t="str">
        <f>_xlfn.XLOOKUP(OrderDetails[[#This Row],[productID]],Products[productID],Products[Category Name],,0)</f>
        <v>Beverages</v>
      </c>
    </row>
    <row r="1553" spans="1:8" x14ac:dyDescent="0.25">
      <c r="A1553">
        <v>10841</v>
      </c>
      <c r="B1553">
        <v>10</v>
      </c>
      <c r="C1553" t="str" cm="1">
        <f t="array" ref="C1553">_xlfn.XLOOKUP(OrderDetails[[#This Row],[productID]],Products[[#All],[productID]],Products[[#All],[productName]],,0)</f>
        <v>Ikura</v>
      </c>
      <c r="D1553" s="2">
        <v>31</v>
      </c>
      <c r="E1553">
        <v>16</v>
      </c>
      <c r="F1553" s="3">
        <v>0</v>
      </c>
      <c r="G1553" s="2">
        <f t="shared" si="24"/>
        <v>496</v>
      </c>
      <c r="H1553" t="str">
        <f>_xlfn.XLOOKUP(OrderDetails[[#This Row],[productID]],Products[productID],Products[Category Name],,0)</f>
        <v>Seafood</v>
      </c>
    </row>
    <row r="1554" spans="1:8" x14ac:dyDescent="0.25">
      <c r="A1554">
        <v>10841</v>
      </c>
      <c r="B1554">
        <v>56</v>
      </c>
      <c r="C1554" t="str" cm="1">
        <f t="array" ref="C1554">_xlfn.XLOOKUP(OrderDetails[[#This Row],[productID]],Products[[#All],[productID]],Products[[#All],[productName]],,0)</f>
        <v>Gnocchi di nonna Alice</v>
      </c>
      <c r="D1554" s="2">
        <v>38</v>
      </c>
      <c r="E1554">
        <v>30</v>
      </c>
      <c r="F1554" s="3">
        <v>0</v>
      </c>
      <c r="G1554" s="2">
        <f t="shared" si="24"/>
        <v>1140</v>
      </c>
      <c r="H1554" t="str">
        <f>_xlfn.XLOOKUP(OrderDetails[[#This Row],[productID]],Products[productID],Products[Category Name],,0)</f>
        <v>Grains &amp; Cereals</v>
      </c>
    </row>
    <row r="1555" spans="1:8" x14ac:dyDescent="0.25">
      <c r="A1555">
        <v>10841</v>
      </c>
      <c r="B1555">
        <v>59</v>
      </c>
      <c r="C1555" t="str" cm="1">
        <f t="array" ref="C1555">_xlfn.XLOOKUP(OrderDetails[[#This Row],[productID]],Products[[#All],[productID]],Products[[#All],[productName]],,0)</f>
        <v>Raclette Courdavault</v>
      </c>
      <c r="D1555" s="2">
        <v>55</v>
      </c>
      <c r="E1555">
        <v>50</v>
      </c>
      <c r="F1555" s="3">
        <v>0</v>
      </c>
      <c r="G1555" s="2">
        <f t="shared" si="24"/>
        <v>2750</v>
      </c>
      <c r="H1555" t="str">
        <f>_xlfn.XLOOKUP(OrderDetails[[#This Row],[productID]],Products[productID],Products[Category Name],,0)</f>
        <v>Dairy Products</v>
      </c>
    </row>
    <row r="1556" spans="1:8" x14ac:dyDescent="0.25">
      <c r="A1556">
        <v>10841</v>
      </c>
      <c r="B1556">
        <v>77</v>
      </c>
      <c r="C1556" t="str" cm="1">
        <f t="array" ref="C1556">_xlfn.XLOOKUP(OrderDetails[[#This Row],[productID]],Products[[#All],[productID]],Products[[#All],[productName]],,0)</f>
        <v>Original Frankfurter Grüne Soße</v>
      </c>
      <c r="D1556" s="2">
        <v>13</v>
      </c>
      <c r="E1556">
        <v>15</v>
      </c>
      <c r="F1556" s="3">
        <v>0</v>
      </c>
      <c r="G1556" s="2">
        <f t="shared" si="24"/>
        <v>195</v>
      </c>
      <c r="H1556" t="str">
        <f>_xlfn.XLOOKUP(OrderDetails[[#This Row],[productID]],Products[productID],Products[Category Name],,0)</f>
        <v>Condiments</v>
      </c>
    </row>
    <row r="1557" spans="1:8" x14ac:dyDescent="0.25">
      <c r="A1557">
        <v>10842</v>
      </c>
      <c r="B1557">
        <v>11</v>
      </c>
      <c r="C1557" t="str" cm="1">
        <f t="array" ref="C1557">_xlfn.XLOOKUP(OrderDetails[[#This Row],[productID]],Products[[#All],[productID]],Products[[#All],[productName]],,0)</f>
        <v>Queso Cabrales</v>
      </c>
      <c r="D1557" s="2">
        <v>21</v>
      </c>
      <c r="E1557">
        <v>15</v>
      </c>
      <c r="F1557" s="3">
        <v>0</v>
      </c>
      <c r="G1557" s="2">
        <f t="shared" si="24"/>
        <v>315</v>
      </c>
      <c r="H1557" t="str">
        <f>_xlfn.XLOOKUP(OrderDetails[[#This Row],[productID]],Products[productID],Products[Category Name],,0)</f>
        <v>Dairy Products</v>
      </c>
    </row>
    <row r="1558" spans="1:8" x14ac:dyDescent="0.25">
      <c r="A1558">
        <v>10842</v>
      </c>
      <c r="B1558">
        <v>43</v>
      </c>
      <c r="C1558" t="str" cm="1">
        <f t="array" ref="C1558">_xlfn.XLOOKUP(OrderDetails[[#This Row],[productID]],Products[[#All],[productID]],Products[[#All],[productName]],,0)</f>
        <v>Ipoh Coffee</v>
      </c>
      <c r="D1558" s="2">
        <v>46</v>
      </c>
      <c r="E1558">
        <v>5</v>
      </c>
      <c r="F1558" s="3">
        <v>0</v>
      </c>
      <c r="G1558" s="2">
        <f t="shared" si="24"/>
        <v>230</v>
      </c>
      <c r="H1558" t="str">
        <f>_xlfn.XLOOKUP(OrderDetails[[#This Row],[productID]],Products[productID],Products[Category Name],,0)</f>
        <v>Beverages</v>
      </c>
    </row>
    <row r="1559" spans="1:8" x14ac:dyDescent="0.25">
      <c r="A1559">
        <v>10842</v>
      </c>
      <c r="B1559">
        <v>68</v>
      </c>
      <c r="C1559" t="str" cm="1">
        <f t="array" ref="C1559">_xlfn.XLOOKUP(OrderDetails[[#This Row],[productID]],Products[[#All],[productID]],Products[[#All],[productName]],,0)</f>
        <v>Scottish Longbreads</v>
      </c>
      <c r="D1559" s="2">
        <v>12.5</v>
      </c>
      <c r="E1559">
        <v>20</v>
      </c>
      <c r="F1559" s="3">
        <v>0</v>
      </c>
      <c r="G1559" s="2">
        <f t="shared" si="24"/>
        <v>250</v>
      </c>
      <c r="H1559" t="str">
        <f>_xlfn.XLOOKUP(OrderDetails[[#This Row],[productID]],Products[productID],Products[Category Name],,0)</f>
        <v>Confections</v>
      </c>
    </row>
    <row r="1560" spans="1:8" x14ac:dyDescent="0.25">
      <c r="A1560">
        <v>10842</v>
      </c>
      <c r="B1560">
        <v>70</v>
      </c>
      <c r="C1560" t="str" cm="1">
        <f t="array" ref="C1560">_xlfn.XLOOKUP(OrderDetails[[#This Row],[productID]],Products[[#All],[productID]],Products[[#All],[productName]],,0)</f>
        <v>Outback Lager</v>
      </c>
      <c r="D1560" s="2">
        <v>15</v>
      </c>
      <c r="E1560">
        <v>12</v>
      </c>
      <c r="F1560" s="3">
        <v>0</v>
      </c>
      <c r="G1560" s="2">
        <f t="shared" si="24"/>
        <v>180</v>
      </c>
      <c r="H1560" t="str">
        <f>_xlfn.XLOOKUP(OrderDetails[[#This Row],[productID]],Products[productID],Products[Category Name],,0)</f>
        <v>Beverages</v>
      </c>
    </row>
    <row r="1561" spans="1:8" x14ac:dyDescent="0.25">
      <c r="A1561">
        <v>10843</v>
      </c>
      <c r="B1561">
        <v>51</v>
      </c>
      <c r="C1561" t="str" cm="1">
        <f t="array" ref="C1561">_xlfn.XLOOKUP(OrderDetails[[#This Row],[productID]],Products[[#All],[productID]],Products[[#All],[productName]],,0)</f>
        <v>Manjimup Dried Apples</v>
      </c>
      <c r="D1561" s="2">
        <v>53</v>
      </c>
      <c r="E1561">
        <v>4</v>
      </c>
      <c r="F1561" s="3">
        <v>0.25</v>
      </c>
      <c r="G1561" s="2">
        <f t="shared" si="24"/>
        <v>159</v>
      </c>
      <c r="H1561" t="str">
        <f>_xlfn.XLOOKUP(OrderDetails[[#This Row],[productID]],Products[productID],Products[Category Name],,0)</f>
        <v>Produce</v>
      </c>
    </row>
    <row r="1562" spans="1:8" x14ac:dyDescent="0.25">
      <c r="A1562">
        <v>10844</v>
      </c>
      <c r="B1562">
        <v>22</v>
      </c>
      <c r="C1562" t="str" cm="1">
        <f t="array" ref="C1562">_xlfn.XLOOKUP(OrderDetails[[#This Row],[productID]],Products[[#All],[productID]],Products[[#All],[productName]],,0)</f>
        <v>Gustaf's Knackebröd</v>
      </c>
      <c r="D1562" s="2">
        <v>21</v>
      </c>
      <c r="E1562">
        <v>35</v>
      </c>
      <c r="F1562" s="3">
        <v>0</v>
      </c>
      <c r="G1562" s="2">
        <f t="shared" si="24"/>
        <v>735</v>
      </c>
      <c r="H1562" t="str">
        <f>_xlfn.XLOOKUP(OrderDetails[[#This Row],[productID]],Products[productID],Products[Category Name],,0)</f>
        <v>Grains &amp; Cereals</v>
      </c>
    </row>
    <row r="1563" spans="1:8" x14ac:dyDescent="0.25">
      <c r="A1563">
        <v>10845</v>
      </c>
      <c r="B1563">
        <v>23</v>
      </c>
      <c r="C1563" t="str" cm="1">
        <f t="array" ref="C1563">_xlfn.XLOOKUP(OrderDetails[[#This Row],[productID]],Products[[#All],[productID]],Products[[#All],[productName]],,0)</f>
        <v>Tunnbröd</v>
      </c>
      <c r="D1563" s="2">
        <v>9</v>
      </c>
      <c r="E1563">
        <v>70</v>
      </c>
      <c r="F1563" s="3">
        <v>0.1</v>
      </c>
      <c r="G1563" s="2">
        <f t="shared" si="24"/>
        <v>567</v>
      </c>
      <c r="H1563" t="str">
        <f>_xlfn.XLOOKUP(OrderDetails[[#This Row],[productID]],Products[productID],Products[Category Name],,0)</f>
        <v>Grains &amp; Cereals</v>
      </c>
    </row>
    <row r="1564" spans="1:8" x14ac:dyDescent="0.25">
      <c r="A1564">
        <v>10845</v>
      </c>
      <c r="B1564">
        <v>35</v>
      </c>
      <c r="C1564" t="str" cm="1">
        <f t="array" ref="C1564">_xlfn.XLOOKUP(OrderDetails[[#This Row],[productID]],Products[[#All],[productID]],Products[[#All],[productName]],,0)</f>
        <v>Steeleye Stout</v>
      </c>
      <c r="D1564" s="2">
        <v>18</v>
      </c>
      <c r="E1564">
        <v>25</v>
      </c>
      <c r="F1564" s="3">
        <v>0.1</v>
      </c>
      <c r="G1564" s="2">
        <f t="shared" si="24"/>
        <v>405</v>
      </c>
      <c r="H1564" t="str">
        <f>_xlfn.XLOOKUP(OrderDetails[[#This Row],[productID]],Products[productID],Products[Category Name],,0)</f>
        <v>Beverages</v>
      </c>
    </row>
    <row r="1565" spans="1:8" x14ac:dyDescent="0.25">
      <c r="A1565">
        <v>10845</v>
      </c>
      <c r="B1565">
        <v>42</v>
      </c>
      <c r="C1565" t="str" cm="1">
        <f t="array" ref="C1565">_xlfn.XLOOKUP(OrderDetails[[#This Row],[productID]],Products[[#All],[productID]],Products[[#All],[productName]],,0)</f>
        <v>Singaporean Hokkien Fried Mee</v>
      </c>
      <c r="D1565" s="2">
        <v>14</v>
      </c>
      <c r="E1565">
        <v>42</v>
      </c>
      <c r="F1565" s="3">
        <v>0.1</v>
      </c>
      <c r="G1565" s="2">
        <f t="shared" si="24"/>
        <v>529.20000000000005</v>
      </c>
      <c r="H1565" t="str">
        <f>_xlfn.XLOOKUP(OrderDetails[[#This Row],[productID]],Products[productID],Products[Category Name],,0)</f>
        <v>Grains &amp; Cereals</v>
      </c>
    </row>
    <row r="1566" spans="1:8" x14ac:dyDescent="0.25">
      <c r="A1566">
        <v>10845</v>
      </c>
      <c r="B1566">
        <v>58</v>
      </c>
      <c r="C1566" t="str" cm="1">
        <f t="array" ref="C1566">_xlfn.XLOOKUP(OrderDetails[[#This Row],[productID]],Products[[#All],[productID]],Products[[#All],[productName]],,0)</f>
        <v>Escargots de Bourgogne</v>
      </c>
      <c r="D1566" s="2">
        <v>13.25</v>
      </c>
      <c r="E1566">
        <v>60</v>
      </c>
      <c r="F1566" s="3">
        <v>0.1</v>
      </c>
      <c r="G1566" s="2">
        <f t="shared" si="24"/>
        <v>715.5</v>
      </c>
      <c r="H1566" t="str">
        <f>_xlfn.XLOOKUP(OrderDetails[[#This Row],[productID]],Products[productID],Products[Category Name],,0)</f>
        <v>Seafood</v>
      </c>
    </row>
    <row r="1567" spans="1:8" x14ac:dyDescent="0.25">
      <c r="A1567">
        <v>10845</v>
      </c>
      <c r="B1567">
        <v>64</v>
      </c>
      <c r="C1567" t="str" cm="1">
        <f t="array" ref="C1567">_xlfn.XLOOKUP(OrderDetails[[#This Row],[productID]],Products[[#All],[productID]],Products[[#All],[productName]],,0)</f>
        <v>Wimmers gute Semmelknödel</v>
      </c>
      <c r="D1567" s="2">
        <v>33.25</v>
      </c>
      <c r="E1567">
        <v>48</v>
      </c>
      <c r="F1567" s="3">
        <v>0</v>
      </c>
      <c r="G1567" s="2">
        <f t="shared" si="24"/>
        <v>1596</v>
      </c>
      <c r="H1567" t="str">
        <f>_xlfn.XLOOKUP(OrderDetails[[#This Row],[productID]],Products[productID],Products[Category Name],,0)</f>
        <v>Grains &amp; Cereals</v>
      </c>
    </row>
    <row r="1568" spans="1:8" x14ac:dyDescent="0.25">
      <c r="A1568">
        <v>10846</v>
      </c>
      <c r="B1568">
        <v>4</v>
      </c>
      <c r="C1568" t="str" cm="1">
        <f t="array" ref="C1568">_xlfn.XLOOKUP(OrderDetails[[#This Row],[productID]],Products[[#All],[productID]],Products[[#All],[productName]],,0)</f>
        <v>Chef Anton's Cajun Seasoning</v>
      </c>
      <c r="D1568" s="2">
        <v>22</v>
      </c>
      <c r="E1568">
        <v>21</v>
      </c>
      <c r="F1568" s="3">
        <v>0</v>
      </c>
      <c r="G1568" s="2">
        <f t="shared" si="24"/>
        <v>462</v>
      </c>
      <c r="H1568" t="str">
        <f>_xlfn.XLOOKUP(OrderDetails[[#This Row],[productID]],Products[productID],Products[Category Name],,0)</f>
        <v>Condiments</v>
      </c>
    </row>
    <row r="1569" spans="1:8" x14ac:dyDescent="0.25">
      <c r="A1569">
        <v>10846</v>
      </c>
      <c r="B1569">
        <v>70</v>
      </c>
      <c r="C1569" t="str" cm="1">
        <f t="array" ref="C1569">_xlfn.XLOOKUP(OrderDetails[[#This Row],[productID]],Products[[#All],[productID]],Products[[#All],[productName]],,0)</f>
        <v>Outback Lager</v>
      </c>
      <c r="D1569" s="2">
        <v>15</v>
      </c>
      <c r="E1569">
        <v>30</v>
      </c>
      <c r="F1569" s="3">
        <v>0</v>
      </c>
      <c r="G1569" s="2">
        <f t="shared" si="24"/>
        <v>450</v>
      </c>
      <c r="H1569" t="str">
        <f>_xlfn.XLOOKUP(OrderDetails[[#This Row],[productID]],Products[productID],Products[Category Name],,0)</f>
        <v>Beverages</v>
      </c>
    </row>
    <row r="1570" spans="1:8" x14ac:dyDescent="0.25">
      <c r="A1570">
        <v>10846</v>
      </c>
      <c r="B1570">
        <v>74</v>
      </c>
      <c r="C1570" t="str" cm="1">
        <f t="array" ref="C1570">_xlfn.XLOOKUP(OrderDetails[[#This Row],[productID]],Products[[#All],[productID]],Products[[#All],[productName]],,0)</f>
        <v>Longlife Tofu</v>
      </c>
      <c r="D1570" s="2">
        <v>10</v>
      </c>
      <c r="E1570">
        <v>20</v>
      </c>
      <c r="F1570" s="3">
        <v>0</v>
      </c>
      <c r="G1570" s="2">
        <f t="shared" si="24"/>
        <v>200</v>
      </c>
      <c r="H1570" t="str">
        <f>_xlfn.XLOOKUP(OrderDetails[[#This Row],[productID]],Products[productID],Products[Category Name],,0)</f>
        <v>Produce</v>
      </c>
    </row>
    <row r="1571" spans="1:8" x14ac:dyDescent="0.25">
      <c r="A1571">
        <v>10847</v>
      </c>
      <c r="B1571">
        <v>1</v>
      </c>
      <c r="C1571" t="str" cm="1">
        <f t="array" ref="C1571">_xlfn.XLOOKUP(OrderDetails[[#This Row],[productID]],Products[[#All],[productID]],Products[[#All],[productName]],,0)</f>
        <v>Chai</v>
      </c>
      <c r="D1571" s="2">
        <v>18</v>
      </c>
      <c r="E1571">
        <v>80</v>
      </c>
      <c r="F1571" s="3">
        <v>0.2</v>
      </c>
      <c r="G1571" s="2">
        <f t="shared" si="24"/>
        <v>1152</v>
      </c>
      <c r="H1571" t="str">
        <f>_xlfn.XLOOKUP(OrderDetails[[#This Row],[productID]],Products[productID],Products[Category Name],,0)</f>
        <v>Beverages</v>
      </c>
    </row>
    <row r="1572" spans="1:8" x14ac:dyDescent="0.25">
      <c r="A1572">
        <v>10847</v>
      </c>
      <c r="B1572">
        <v>19</v>
      </c>
      <c r="C1572" t="str" cm="1">
        <f t="array" ref="C1572">_xlfn.XLOOKUP(OrderDetails[[#This Row],[productID]],Products[[#All],[productID]],Products[[#All],[productName]],,0)</f>
        <v>Teatime Chocolate Biscuits</v>
      </c>
      <c r="D1572" s="2">
        <v>9.1999999999999993</v>
      </c>
      <c r="E1572">
        <v>12</v>
      </c>
      <c r="F1572" s="3">
        <v>0.2</v>
      </c>
      <c r="G1572" s="2">
        <f t="shared" si="24"/>
        <v>88.32</v>
      </c>
      <c r="H1572" t="str">
        <f>_xlfn.XLOOKUP(OrderDetails[[#This Row],[productID]],Products[productID],Products[Category Name],,0)</f>
        <v>Confections</v>
      </c>
    </row>
    <row r="1573" spans="1:8" x14ac:dyDescent="0.25">
      <c r="A1573">
        <v>10847</v>
      </c>
      <c r="B1573">
        <v>37</v>
      </c>
      <c r="C1573" t="str" cm="1">
        <f t="array" ref="C1573">_xlfn.XLOOKUP(OrderDetails[[#This Row],[productID]],Products[[#All],[productID]],Products[[#All],[productName]],,0)</f>
        <v>Gravad lax</v>
      </c>
      <c r="D1573" s="2">
        <v>26</v>
      </c>
      <c r="E1573">
        <v>60</v>
      </c>
      <c r="F1573" s="3">
        <v>0.2</v>
      </c>
      <c r="G1573" s="2">
        <f t="shared" si="24"/>
        <v>1248</v>
      </c>
      <c r="H1573" t="str">
        <f>_xlfn.XLOOKUP(OrderDetails[[#This Row],[productID]],Products[productID],Products[Category Name],,0)</f>
        <v>Seafood</v>
      </c>
    </row>
    <row r="1574" spans="1:8" x14ac:dyDescent="0.25">
      <c r="A1574">
        <v>10847</v>
      </c>
      <c r="B1574">
        <v>45</v>
      </c>
      <c r="C1574" t="str" cm="1">
        <f t="array" ref="C1574">_xlfn.XLOOKUP(OrderDetails[[#This Row],[productID]],Products[[#All],[productID]],Products[[#All],[productName]],,0)</f>
        <v>Rogede sild</v>
      </c>
      <c r="D1574" s="2">
        <v>9.5</v>
      </c>
      <c r="E1574">
        <v>36</v>
      </c>
      <c r="F1574" s="3">
        <v>0.2</v>
      </c>
      <c r="G1574" s="2">
        <f t="shared" si="24"/>
        <v>273.60000000000002</v>
      </c>
      <c r="H1574" t="str">
        <f>_xlfn.XLOOKUP(OrderDetails[[#This Row],[productID]],Products[productID],Products[Category Name],,0)</f>
        <v>Seafood</v>
      </c>
    </row>
    <row r="1575" spans="1:8" x14ac:dyDescent="0.25">
      <c r="A1575">
        <v>10847</v>
      </c>
      <c r="B1575">
        <v>60</v>
      </c>
      <c r="C1575" t="str" cm="1">
        <f t="array" ref="C1575">_xlfn.XLOOKUP(OrderDetails[[#This Row],[productID]],Products[[#All],[productID]],Products[[#All],[productName]],,0)</f>
        <v>Camembert Pierrot</v>
      </c>
      <c r="D1575" s="2">
        <v>34</v>
      </c>
      <c r="E1575">
        <v>45</v>
      </c>
      <c r="F1575" s="3">
        <v>0.2</v>
      </c>
      <c r="G1575" s="2">
        <f t="shared" si="24"/>
        <v>1224</v>
      </c>
      <c r="H1575" t="str">
        <f>_xlfn.XLOOKUP(OrderDetails[[#This Row],[productID]],Products[productID],Products[Category Name],,0)</f>
        <v>Dairy Products</v>
      </c>
    </row>
    <row r="1576" spans="1:8" x14ac:dyDescent="0.25">
      <c r="A1576">
        <v>10847</v>
      </c>
      <c r="B1576">
        <v>71</v>
      </c>
      <c r="C1576" t="str" cm="1">
        <f t="array" ref="C1576">_xlfn.XLOOKUP(OrderDetails[[#This Row],[productID]],Products[[#All],[productID]],Products[[#All],[productName]],,0)</f>
        <v>Flotemysost</v>
      </c>
      <c r="D1576" s="2">
        <v>21.5</v>
      </c>
      <c r="E1576">
        <v>55</v>
      </c>
      <c r="F1576" s="3">
        <v>0.2</v>
      </c>
      <c r="G1576" s="2">
        <f t="shared" si="24"/>
        <v>946</v>
      </c>
      <c r="H1576" t="str">
        <f>_xlfn.XLOOKUP(OrderDetails[[#This Row],[productID]],Products[productID],Products[Category Name],,0)</f>
        <v>Dairy Products</v>
      </c>
    </row>
    <row r="1577" spans="1:8" x14ac:dyDescent="0.25">
      <c r="A1577">
        <v>10848</v>
      </c>
      <c r="B1577">
        <v>5</v>
      </c>
      <c r="C1577" t="str" cm="1">
        <f t="array" ref="C1577">_xlfn.XLOOKUP(OrderDetails[[#This Row],[productID]],Products[[#All],[productID]],Products[[#All],[productName]],,0)</f>
        <v>Chef Anton's Gumbo Mix</v>
      </c>
      <c r="D1577" s="2">
        <v>21.35</v>
      </c>
      <c r="E1577">
        <v>30</v>
      </c>
      <c r="F1577" s="3">
        <v>0</v>
      </c>
      <c r="G1577" s="2">
        <f t="shared" si="24"/>
        <v>640.5</v>
      </c>
      <c r="H1577" t="str">
        <f>_xlfn.XLOOKUP(OrderDetails[[#This Row],[productID]],Products[productID],Products[Category Name],,0)</f>
        <v>Condiments</v>
      </c>
    </row>
    <row r="1578" spans="1:8" x14ac:dyDescent="0.25">
      <c r="A1578">
        <v>10848</v>
      </c>
      <c r="B1578">
        <v>9</v>
      </c>
      <c r="C1578" t="str" cm="1">
        <f t="array" ref="C1578">_xlfn.XLOOKUP(OrderDetails[[#This Row],[productID]],Products[[#All],[productID]],Products[[#All],[productName]],,0)</f>
        <v>Mishi Kobe Niku</v>
      </c>
      <c r="D1578" s="2">
        <v>97</v>
      </c>
      <c r="E1578">
        <v>3</v>
      </c>
      <c r="F1578" s="3">
        <v>0</v>
      </c>
      <c r="G1578" s="2">
        <f t="shared" si="24"/>
        <v>291</v>
      </c>
      <c r="H1578" t="str">
        <f>_xlfn.XLOOKUP(OrderDetails[[#This Row],[productID]],Products[productID],Products[Category Name],,0)</f>
        <v>Meat &amp; Poultry</v>
      </c>
    </row>
    <row r="1579" spans="1:8" x14ac:dyDescent="0.25">
      <c r="A1579">
        <v>10849</v>
      </c>
      <c r="B1579">
        <v>3</v>
      </c>
      <c r="C1579" t="str" cm="1">
        <f t="array" ref="C1579">_xlfn.XLOOKUP(OrderDetails[[#This Row],[productID]],Products[[#All],[productID]],Products[[#All],[productName]],,0)</f>
        <v>Aniseed Syrup</v>
      </c>
      <c r="D1579" s="2">
        <v>10</v>
      </c>
      <c r="E1579">
        <v>49</v>
      </c>
      <c r="F1579" s="3">
        <v>0</v>
      </c>
      <c r="G1579" s="2">
        <f t="shared" si="24"/>
        <v>490</v>
      </c>
      <c r="H1579" t="str">
        <f>_xlfn.XLOOKUP(OrderDetails[[#This Row],[productID]],Products[productID],Products[Category Name],,0)</f>
        <v>Condiments</v>
      </c>
    </row>
    <row r="1580" spans="1:8" x14ac:dyDescent="0.25">
      <c r="A1580">
        <v>10849</v>
      </c>
      <c r="B1580">
        <v>26</v>
      </c>
      <c r="C1580" t="str" cm="1">
        <f t="array" ref="C1580">_xlfn.XLOOKUP(OrderDetails[[#This Row],[productID]],Products[[#All],[productID]],Products[[#All],[productName]],,0)</f>
        <v>Gumbär Gummibärchen</v>
      </c>
      <c r="D1580" s="2">
        <v>31.23</v>
      </c>
      <c r="E1580">
        <v>18</v>
      </c>
      <c r="F1580" s="3">
        <v>0.15</v>
      </c>
      <c r="G1580" s="2">
        <f t="shared" si="24"/>
        <v>477.81899999999996</v>
      </c>
      <c r="H1580" t="str">
        <f>_xlfn.XLOOKUP(OrderDetails[[#This Row],[productID]],Products[productID],Products[Category Name],,0)</f>
        <v>Confections</v>
      </c>
    </row>
    <row r="1581" spans="1:8" x14ac:dyDescent="0.25">
      <c r="A1581">
        <v>10850</v>
      </c>
      <c r="B1581">
        <v>25</v>
      </c>
      <c r="C1581" t="str" cm="1">
        <f t="array" ref="C1581">_xlfn.XLOOKUP(OrderDetails[[#This Row],[productID]],Products[[#All],[productID]],Products[[#All],[productName]],,0)</f>
        <v>NuNuCa Nuß-Nougat-Creme</v>
      </c>
      <c r="D1581" s="2">
        <v>14</v>
      </c>
      <c r="E1581">
        <v>20</v>
      </c>
      <c r="F1581" s="3">
        <v>0.15</v>
      </c>
      <c r="G1581" s="2">
        <f t="shared" si="24"/>
        <v>238</v>
      </c>
      <c r="H1581" t="str">
        <f>_xlfn.XLOOKUP(OrderDetails[[#This Row],[productID]],Products[productID],Products[Category Name],,0)</f>
        <v>Confections</v>
      </c>
    </row>
    <row r="1582" spans="1:8" x14ac:dyDescent="0.25">
      <c r="A1582">
        <v>10850</v>
      </c>
      <c r="B1582">
        <v>33</v>
      </c>
      <c r="C1582" t="str" cm="1">
        <f t="array" ref="C1582">_xlfn.XLOOKUP(OrderDetails[[#This Row],[productID]],Products[[#All],[productID]],Products[[#All],[productName]],,0)</f>
        <v>Geitost</v>
      </c>
      <c r="D1582" s="2">
        <v>2.5</v>
      </c>
      <c r="E1582">
        <v>4</v>
      </c>
      <c r="F1582" s="3">
        <v>0.15</v>
      </c>
      <c r="G1582" s="2">
        <f t="shared" si="24"/>
        <v>8.5</v>
      </c>
      <c r="H1582" t="str">
        <f>_xlfn.XLOOKUP(OrderDetails[[#This Row],[productID]],Products[productID],Products[Category Name],,0)</f>
        <v>Dairy Products</v>
      </c>
    </row>
    <row r="1583" spans="1:8" x14ac:dyDescent="0.25">
      <c r="A1583">
        <v>10850</v>
      </c>
      <c r="B1583">
        <v>70</v>
      </c>
      <c r="C1583" t="str" cm="1">
        <f t="array" ref="C1583">_xlfn.XLOOKUP(OrderDetails[[#This Row],[productID]],Products[[#All],[productID]],Products[[#All],[productName]],,0)</f>
        <v>Outback Lager</v>
      </c>
      <c r="D1583" s="2">
        <v>15</v>
      </c>
      <c r="E1583">
        <v>30</v>
      </c>
      <c r="F1583" s="3">
        <v>0.15</v>
      </c>
      <c r="G1583" s="2">
        <f t="shared" si="24"/>
        <v>382.5</v>
      </c>
      <c r="H1583" t="str">
        <f>_xlfn.XLOOKUP(OrderDetails[[#This Row],[productID]],Products[productID],Products[Category Name],,0)</f>
        <v>Beverages</v>
      </c>
    </row>
    <row r="1584" spans="1:8" x14ac:dyDescent="0.25">
      <c r="A1584">
        <v>10851</v>
      </c>
      <c r="B1584">
        <v>2</v>
      </c>
      <c r="C1584" t="str" cm="1">
        <f t="array" ref="C1584">_xlfn.XLOOKUP(OrderDetails[[#This Row],[productID]],Products[[#All],[productID]],Products[[#All],[productName]],,0)</f>
        <v>Chang</v>
      </c>
      <c r="D1584" s="2">
        <v>19</v>
      </c>
      <c r="E1584">
        <v>5</v>
      </c>
      <c r="F1584" s="3">
        <v>0.05</v>
      </c>
      <c r="G1584" s="2">
        <f t="shared" si="24"/>
        <v>90.25</v>
      </c>
      <c r="H1584" t="str">
        <f>_xlfn.XLOOKUP(OrderDetails[[#This Row],[productID]],Products[productID],Products[Category Name],,0)</f>
        <v>Beverages</v>
      </c>
    </row>
    <row r="1585" spans="1:8" x14ac:dyDescent="0.25">
      <c r="A1585">
        <v>10851</v>
      </c>
      <c r="B1585">
        <v>25</v>
      </c>
      <c r="C1585" t="str" cm="1">
        <f t="array" ref="C1585">_xlfn.XLOOKUP(OrderDetails[[#This Row],[productID]],Products[[#All],[productID]],Products[[#All],[productName]],,0)</f>
        <v>NuNuCa Nuß-Nougat-Creme</v>
      </c>
      <c r="D1585" s="2">
        <v>14</v>
      </c>
      <c r="E1585">
        <v>10</v>
      </c>
      <c r="F1585" s="3">
        <v>0.05</v>
      </c>
      <c r="G1585" s="2">
        <f t="shared" si="24"/>
        <v>133</v>
      </c>
      <c r="H1585" t="str">
        <f>_xlfn.XLOOKUP(OrderDetails[[#This Row],[productID]],Products[productID],Products[Category Name],,0)</f>
        <v>Confections</v>
      </c>
    </row>
    <row r="1586" spans="1:8" x14ac:dyDescent="0.25">
      <c r="A1586">
        <v>10851</v>
      </c>
      <c r="B1586">
        <v>57</v>
      </c>
      <c r="C1586" t="str" cm="1">
        <f t="array" ref="C1586">_xlfn.XLOOKUP(OrderDetails[[#This Row],[productID]],Products[[#All],[productID]],Products[[#All],[productName]],,0)</f>
        <v>Ravioli Angelo</v>
      </c>
      <c r="D1586" s="2">
        <v>19.5</v>
      </c>
      <c r="E1586">
        <v>10</v>
      </c>
      <c r="F1586" s="3">
        <v>0.05</v>
      </c>
      <c r="G1586" s="2">
        <f t="shared" si="24"/>
        <v>185.25</v>
      </c>
      <c r="H1586" t="str">
        <f>_xlfn.XLOOKUP(OrderDetails[[#This Row],[productID]],Products[productID],Products[Category Name],,0)</f>
        <v>Grains &amp; Cereals</v>
      </c>
    </row>
    <row r="1587" spans="1:8" x14ac:dyDescent="0.25">
      <c r="A1587">
        <v>10851</v>
      </c>
      <c r="B1587">
        <v>59</v>
      </c>
      <c r="C1587" t="str" cm="1">
        <f t="array" ref="C1587">_xlfn.XLOOKUP(OrderDetails[[#This Row],[productID]],Products[[#All],[productID]],Products[[#All],[productName]],,0)</f>
        <v>Raclette Courdavault</v>
      </c>
      <c r="D1587" s="2">
        <v>55</v>
      </c>
      <c r="E1587">
        <v>42</v>
      </c>
      <c r="F1587" s="3">
        <v>0.05</v>
      </c>
      <c r="G1587" s="2">
        <f t="shared" si="24"/>
        <v>2194.5</v>
      </c>
      <c r="H1587" t="str">
        <f>_xlfn.XLOOKUP(OrderDetails[[#This Row],[productID]],Products[productID],Products[Category Name],,0)</f>
        <v>Dairy Products</v>
      </c>
    </row>
    <row r="1588" spans="1:8" x14ac:dyDescent="0.25">
      <c r="A1588">
        <v>10852</v>
      </c>
      <c r="B1588">
        <v>2</v>
      </c>
      <c r="C1588" t="str" cm="1">
        <f t="array" ref="C1588">_xlfn.XLOOKUP(OrderDetails[[#This Row],[productID]],Products[[#All],[productID]],Products[[#All],[productName]],,0)</f>
        <v>Chang</v>
      </c>
      <c r="D1588" s="2">
        <v>19</v>
      </c>
      <c r="E1588">
        <v>15</v>
      </c>
      <c r="F1588" s="3">
        <v>0</v>
      </c>
      <c r="G1588" s="2">
        <f t="shared" si="24"/>
        <v>285</v>
      </c>
      <c r="H1588" t="str">
        <f>_xlfn.XLOOKUP(OrderDetails[[#This Row],[productID]],Products[productID],Products[Category Name],,0)</f>
        <v>Beverages</v>
      </c>
    </row>
    <row r="1589" spans="1:8" x14ac:dyDescent="0.25">
      <c r="A1589">
        <v>10852</v>
      </c>
      <c r="B1589">
        <v>17</v>
      </c>
      <c r="C1589" t="str" cm="1">
        <f t="array" ref="C1589">_xlfn.XLOOKUP(OrderDetails[[#This Row],[productID]],Products[[#All],[productID]],Products[[#All],[productName]],,0)</f>
        <v>Alice Mutton</v>
      </c>
      <c r="D1589" s="2">
        <v>39</v>
      </c>
      <c r="E1589">
        <v>6</v>
      </c>
      <c r="F1589" s="3">
        <v>0</v>
      </c>
      <c r="G1589" s="2">
        <f t="shared" si="24"/>
        <v>234</v>
      </c>
      <c r="H1589" t="str">
        <f>_xlfn.XLOOKUP(OrderDetails[[#This Row],[productID]],Products[productID],Products[Category Name],,0)</f>
        <v>Meat &amp; Poultry</v>
      </c>
    </row>
    <row r="1590" spans="1:8" x14ac:dyDescent="0.25">
      <c r="A1590">
        <v>10852</v>
      </c>
      <c r="B1590">
        <v>62</v>
      </c>
      <c r="C1590" t="str" cm="1">
        <f t="array" ref="C1590">_xlfn.XLOOKUP(OrderDetails[[#This Row],[productID]],Products[[#All],[productID]],Products[[#All],[productName]],,0)</f>
        <v>Tarte au sucre</v>
      </c>
      <c r="D1590" s="2">
        <v>49.3</v>
      </c>
      <c r="E1590">
        <v>50</v>
      </c>
      <c r="F1590" s="3">
        <v>0</v>
      </c>
      <c r="G1590" s="2">
        <f t="shared" si="24"/>
        <v>2465</v>
      </c>
      <c r="H1590" t="str">
        <f>_xlfn.XLOOKUP(OrderDetails[[#This Row],[productID]],Products[productID],Products[Category Name],,0)</f>
        <v>Confections</v>
      </c>
    </row>
    <row r="1591" spans="1:8" x14ac:dyDescent="0.25">
      <c r="A1591">
        <v>10853</v>
      </c>
      <c r="B1591">
        <v>18</v>
      </c>
      <c r="C1591" t="str" cm="1">
        <f t="array" ref="C1591">_xlfn.XLOOKUP(OrderDetails[[#This Row],[productID]],Products[[#All],[productID]],Products[[#All],[productName]],,0)</f>
        <v>Carnarvon Tigers</v>
      </c>
      <c r="D1591" s="2">
        <v>62.5</v>
      </c>
      <c r="E1591">
        <v>10</v>
      </c>
      <c r="F1591" s="3">
        <v>0</v>
      </c>
      <c r="G1591" s="2">
        <f t="shared" si="24"/>
        <v>625</v>
      </c>
      <c r="H1591" t="str">
        <f>_xlfn.XLOOKUP(OrderDetails[[#This Row],[productID]],Products[productID],Products[Category Name],,0)</f>
        <v>Seafood</v>
      </c>
    </row>
    <row r="1592" spans="1:8" x14ac:dyDescent="0.25">
      <c r="A1592">
        <v>10854</v>
      </c>
      <c r="B1592">
        <v>10</v>
      </c>
      <c r="C1592" t="str" cm="1">
        <f t="array" ref="C1592">_xlfn.XLOOKUP(OrderDetails[[#This Row],[productID]],Products[[#All],[productID]],Products[[#All],[productName]],,0)</f>
        <v>Ikura</v>
      </c>
      <c r="D1592" s="2">
        <v>31</v>
      </c>
      <c r="E1592">
        <v>100</v>
      </c>
      <c r="F1592" s="3">
        <v>0.15</v>
      </c>
      <c r="G1592" s="2">
        <f t="shared" si="24"/>
        <v>2635</v>
      </c>
      <c r="H1592" t="str">
        <f>_xlfn.XLOOKUP(OrderDetails[[#This Row],[productID]],Products[productID],Products[Category Name],,0)</f>
        <v>Seafood</v>
      </c>
    </row>
    <row r="1593" spans="1:8" x14ac:dyDescent="0.25">
      <c r="A1593">
        <v>10854</v>
      </c>
      <c r="B1593">
        <v>13</v>
      </c>
      <c r="C1593" t="str" cm="1">
        <f t="array" ref="C1593">_xlfn.XLOOKUP(OrderDetails[[#This Row],[productID]],Products[[#All],[productID]],Products[[#All],[productName]],,0)</f>
        <v>Konbu</v>
      </c>
      <c r="D1593" s="2">
        <v>6</v>
      </c>
      <c r="E1593">
        <v>65</v>
      </c>
      <c r="F1593" s="3">
        <v>0.15</v>
      </c>
      <c r="G1593" s="2">
        <f t="shared" si="24"/>
        <v>331.5</v>
      </c>
      <c r="H1593" t="str">
        <f>_xlfn.XLOOKUP(OrderDetails[[#This Row],[productID]],Products[productID],Products[Category Name],,0)</f>
        <v>Seafood</v>
      </c>
    </row>
    <row r="1594" spans="1:8" x14ac:dyDescent="0.25">
      <c r="A1594">
        <v>10855</v>
      </c>
      <c r="B1594">
        <v>16</v>
      </c>
      <c r="C1594" t="str" cm="1">
        <f t="array" ref="C1594">_xlfn.XLOOKUP(OrderDetails[[#This Row],[productID]],Products[[#All],[productID]],Products[[#All],[productName]],,0)</f>
        <v>Pavlova</v>
      </c>
      <c r="D1594" s="2">
        <v>17.45</v>
      </c>
      <c r="E1594">
        <v>50</v>
      </c>
      <c r="F1594" s="3">
        <v>0</v>
      </c>
      <c r="G1594" s="2">
        <f t="shared" si="24"/>
        <v>872.5</v>
      </c>
      <c r="H1594" t="str">
        <f>_xlfn.XLOOKUP(OrderDetails[[#This Row],[productID]],Products[productID],Products[Category Name],,0)</f>
        <v>Confections</v>
      </c>
    </row>
    <row r="1595" spans="1:8" x14ac:dyDescent="0.25">
      <c r="A1595">
        <v>10855</v>
      </c>
      <c r="B1595">
        <v>31</v>
      </c>
      <c r="C1595" t="str" cm="1">
        <f t="array" ref="C1595">_xlfn.XLOOKUP(OrderDetails[[#This Row],[productID]],Products[[#All],[productID]],Products[[#All],[productName]],,0)</f>
        <v>Gorgonzola Telino</v>
      </c>
      <c r="D1595" s="2">
        <v>12.5</v>
      </c>
      <c r="E1595">
        <v>14</v>
      </c>
      <c r="F1595" s="3">
        <v>0</v>
      </c>
      <c r="G1595" s="2">
        <f t="shared" si="24"/>
        <v>175</v>
      </c>
      <c r="H1595" t="str">
        <f>_xlfn.XLOOKUP(OrderDetails[[#This Row],[productID]],Products[productID],Products[Category Name],,0)</f>
        <v>Dairy Products</v>
      </c>
    </row>
    <row r="1596" spans="1:8" x14ac:dyDescent="0.25">
      <c r="A1596">
        <v>10855</v>
      </c>
      <c r="B1596">
        <v>56</v>
      </c>
      <c r="C1596" t="str" cm="1">
        <f t="array" ref="C1596">_xlfn.XLOOKUP(OrderDetails[[#This Row],[productID]],Products[[#All],[productID]],Products[[#All],[productName]],,0)</f>
        <v>Gnocchi di nonna Alice</v>
      </c>
      <c r="D1596" s="2">
        <v>38</v>
      </c>
      <c r="E1596">
        <v>24</v>
      </c>
      <c r="F1596" s="3">
        <v>0</v>
      </c>
      <c r="G1596" s="2">
        <f t="shared" si="24"/>
        <v>912</v>
      </c>
      <c r="H1596" t="str">
        <f>_xlfn.XLOOKUP(OrderDetails[[#This Row],[productID]],Products[productID],Products[Category Name],,0)</f>
        <v>Grains &amp; Cereals</v>
      </c>
    </row>
    <row r="1597" spans="1:8" x14ac:dyDescent="0.25">
      <c r="A1597">
        <v>10855</v>
      </c>
      <c r="B1597">
        <v>65</v>
      </c>
      <c r="C1597" t="str" cm="1">
        <f t="array" ref="C1597">_xlfn.XLOOKUP(OrderDetails[[#This Row],[productID]],Products[[#All],[productID]],Products[[#All],[productName]],,0)</f>
        <v>Louisiana Fiery Hot Pepper Sauce</v>
      </c>
      <c r="D1597" s="2">
        <v>21.05</v>
      </c>
      <c r="E1597">
        <v>15</v>
      </c>
      <c r="F1597" s="3">
        <v>0.15</v>
      </c>
      <c r="G1597" s="2">
        <f t="shared" si="24"/>
        <v>268.38749999999999</v>
      </c>
      <c r="H1597" t="str">
        <f>_xlfn.XLOOKUP(OrderDetails[[#This Row],[productID]],Products[productID],Products[Category Name],,0)</f>
        <v>Condiments</v>
      </c>
    </row>
    <row r="1598" spans="1:8" x14ac:dyDescent="0.25">
      <c r="A1598">
        <v>10856</v>
      </c>
      <c r="B1598">
        <v>2</v>
      </c>
      <c r="C1598" t="str" cm="1">
        <f t="array" ref="C1598">_xlfn.XLOOKUP(OrderDetails[[#This Row],[productID]],Products[[#All],[productID]],Products[[#All],[productName]],,0)</f>
        <v>Chang</v>
      </c>
      <c r="D1598" s="2">
        <v>19</v>
      </c>
      <c r="E1598">
        <v>20</v>
      </c>
      <c r="F1598" s="3">
        <v>0</v>
      </c>
      <c r="G1598" s="2">
        <f t="shared" si="24"/>
        <v>380</v>
      </c>
      <c r="H1598" t="str">
        <f>_xlfn.XLOOKUP(OrderDetails[[#This Row],[productID]],Products[productID],Products[Category Name],,0)</f>
        <v>Beverages</v>
      </c>
    </row>
    <row r="1599" spans="1:8" x14ac:dyDescent="0.25">
      <c r="A1599">
        <v>10856</v>
      </c>
      <c r="B1599">
        <v>42</v>
      </c>
      <c r="C1599" t="str" cm="1">
        <f t="array" ref="C1599">_xlfn.XLOOKUP(OrderDetails[[#This Row],[productID]],Products[[#All],[productID]],Products[[#All],[productName]],,0)</f>
        <v>Singaporean Hokkien Fried Mee</v>
      </c>
      <c r="D1599" s="2">
        <v>14</v>
      </c>
      <c r="E1599">
        <v>20</v>
      </c>
      <c r="F1599" s="3">
        <v>0</v>
      </c>
      <c r="G1599" s="2">
        <f t="shared" si="24"/>
        <v>280</v>
      </c>
      <c r="H1599" t="str">
        <f>_xlfn.XLOOKUP(OrderDetails[[#This Row],[productID]],Products[productID],Products[Category Name],,0)</f>
        <v>Grains &amp; Cereals</v>
      </c>
    </row>
    <row r="1600" spans="1:8" x14ac:dyDescent="0.25">
      <c r="A1600">
        <v>10857</v>
      </c>
      <c r="B1600">
        <v>3</v>
      </c>
      <c r="C1600" t="str" cm="1">
        <f t="array" ref="C1600">_xlfn.XLOOKUP(OrderDetails[[#This Row],[productID]],Products[[#All],[productID]],Products[[#All],[productName]],,0)</f>
        <v>Aniseed Syrup</v>
      </c>
      <c r="D1600" s="2">
        <v>10</v>
      </c>
      <c r="E1600">
        <v>30</v>
      </c>
      <c r="F1600" s="3">
        <v>0</v>
      </c>
      <c r="G1600" s="2">
        <f t="shared" si="24"/>
        <v>300</v>
      </c>
      <c r="H1600" t="str">
        <f>_xlfn.XLOOKUP(OrderDetails[[#This Row],[productID]],Products[productID],Products[Category Name],,0)</f>
        <v>Condiments</v>
      </c>
    </row>
    <row r="1601" spans="1:8" x14ac:dyDescent="0.25">
      <c r="A1601">
        <v>10857</v>
      </c>
      <c r="B1601">
        <v>26</v>
      </c>
      <c r="C1601" t="str" cm="1">
        <f t="array" ref="C1601">_xlfn.XLOOKUP(OrderDetails[[#This Row],[productID]],Products[[#All],[productID]],Products[[#All],[productName]],,0)</f>
        <v>Gumbär Gummibärchen</v>
      </c>
      <c r="D1601" s="2">
        <v>31.23</v>
      </c>
      <c r="E1601">
        <v>35</v>
      </c>
      <c r="F1601" s="3">
        <v>0.25</v>
      </c>
      <c r="G1601" s="2">
        <f t="shared" si="24"/>
        <v>819.78749999999991</v>
      </c>
      <c r="H1601" t="str">
        <f>_xlfn.XLOOKUP(OrderDetails[[#This Row],[productID]],Products[productID],Products[Category Name],,0)</f>
        <v>Confections</v>
      </c>
    </row>
    <row r="1602" spans="1:8" x14ac:dyDescent="0.25">
      <c r="A1602">
        <v>10857</v>
      </c>
      <c r="B1602">
        <v>29</v>
      </c>
      <c r="C1602" t="str" cm="1">
        <f t="array" ref="C1602">_xlfn.XLOOKUP(OrderDetails[[#This Row],[productID]],Products[[#All],[productID]],Products[[#All],[productName]],,0)</f>
        <v>Thüringer Rostbratwurst</v>
      </c>
      <c r="D1602" s="2">
        <v>123.79</v>
      </c>
      <c r="E1602">
        <v>10</v>
      </c>
      <c r="F1602" s="3">
        <v>0.25</v>
      </c>
      <c r="G1602" s="2">
        <f t="shared" si="24"/>
        <v>928.42500000000007</v>
      </c>
      <c r="H1602" t="str">
        <f>_xlfn.XLOOKUP(OrderDetails[[#This Row],[productID]],Products[productID],Products[Category Name],,0)</f>
        <v>Meat &amp; Poultry</v>
      </c>
    </row>
    <row r="1603" spans="1:8" x14ac:dyDescent="0.25">
      <c r="A1603">
        <v>10858</v>
      </c>
      <c r="B1603">
        <v>7</v>
      </c>
      <c r="C1603" t="str" cm="1">
        <f t="array" ref="C1603">_xlfn.XLOOKUP(OrderDetails[[#This Row],[productID]],Products[[#All],[productID]],Products[[#All],[productName]],,0)</f>
        <v>Uncle Bob's Organic Dried Pears</v>
      </c>
      <c r="D1603" s="2">
        <v>30</v>
      </c>
      <c r="E1603">
        <v>5</v>
      </c>
      <c r="F1603" s="3">
        <v>0</v>
      </c>
      <c r="G1603" s="2">
        <f t="shared" ref="G1603:G1666" si="25">D1603*E1603*(1-F1603)</f>
        <v>150</v>
      </c>
      <c r="H1603" t="str">
        <f>_xlfn.XLOOKUP(OrderDetails[[#This Row],[productID]],Products[productID],Products[Category Name],,0)</f>
        <v>Produce</v>
      </c>
    </row>
    <row r="1604" spans="1:8" x14ac:dyDescent="0.25">
      <c r="A1604">
        <v>10858</v>
      </c>
      <c r="B1604">
        <v>27</v>
      </c>
      <c r="C1604" t="str" cm="1">
        <f t="array" ref="C1604">_xlfn.XLOOKUP(OrderDetails[[#This Row],[productID]],Products[[#All],[productID]],Products[[#All],[productName]],,0)</f>
        <v>Schoggi Schokolade</v>
      </c>
      <c r="D1604" s="2">
        <v>43.9</v>
      </c>
      <c r="E1604">
        <v>10</v>
      </c>
      <c r="F1604" s="3">
        <v>0</v>
      </c>
      <c r="G1604" s="2">
        <f t="shared" si="25"/>
        <v>439</v>
      </c>
      <c r="H1604" t="str">
        <f>_xlfn.XLOOKUP(OrderDetails[[#This Row],[productID]],Products[productID],Products[Category Name],,0)</f>
        <v>Confections</v>
      </c>
    </row>
    <row r="1605" spans="1:8" x14ac:dyDescent="0.25">
      <c r="A1605">
        <v>10858</v>
      </c>
      <c r="B1605">
        <v>70</v>
      </c>
      <c r="C1605" t="str" cm="1">
        <f t="array" ref="C1605">_xlfn.XLOOKUP(OrderDetails[[#This Row],[productID]],Products[[#All],[productID]],Products[[#All],[productName]],,0)</f>
        <v>Outback Lager</v>
      </c>
      <c r="D1605" s="2">
        <v>15</v>
      </c>
      <c r="E1605">
        <v>4</v>
      </c>
      <c r="F1605" s="3">
        <v>0</v>
      </c>
      <c r="G1605" s="2">
        <f t="shared" si="25"/>
        <v>60</v>
      </c>
      <c r="H1605" t="str">
        <f>_xlfn.XLOOKUP(OrderDetails[[#This Row],[productID]],Products[productID],Products[Category Name],,0)</f>
        <v>Beverages</v>
      </c>
    </row>
    <row r="1606" spans="1:8" x14ac:dyDescent="0.25">
      <c r="A1606">
        <v>10859</v>
      </c>
      <c r="B1606">
        <v>24</v>
      </c>
      <c r="C1606" t="str" cm="1">
        <f t="array" ref="C1606">_xlfn.XLOOKUP(OrderDetails[[#This Row],[productID]],Products[[#All],[productID]],Products[[#All],[productName]],,0)</f>
        <v>Guarana Fantastica</v>
      </c>
      <c r="D1606" s="2">
        <v>4.5</v>
      </c>
      <c r="E1606">
        <v>40</v>
      </c>
      <c r="F1606" s="3">
        <v>0.25</v>
      </c>
      <c r="G1606" s="2">
        <f t="shared" si="25"/>
        <v>135</v>
      </c>
      <c r="H1606" t="str">
        <f>_xlfn.XLOOKUP(OrderDetails[[#This Row],[productID]],Products[productID],Products[Category Name],,0)</f>
        <v>Beverages</v>
      </c>
    </row>
    <row r="1607" spans="1:8" x14ac:dyDescent="0.25">
      <c r="A1607">
        <v>10859</v>
      </c>
      <c r="B1607">
        <v>54</v>
      </c>
      <c r="C1607" t="str" cm="1">
        <f t="array" ref="C1607">_xlfn.XLOOKUP(OrderDetails[[#This Row],[productID]],Products[[#All],[productID]],Products[[#All],[productName]],,0)</f>
        <v>Tourtière</v>
      </c>
      <c r="D1607" s="2">
        <v>7.45</v>
      </c>
      <c r="E1607">
        <v>35</v>
      </c>
      <c r="F1607" s="3">
        <v>0.25</v>
      </c>
      <c r="G1607" s="2">
        <f t="shared" si="25"/>
        <v>195.5625</v>
      </c>
      <c r="H1607" t="str">
        <f>_xlfn.XLOOKUP(OrderDetails[[#This Row],[productID]],Products[productID],Products[Category Name],,0)</f>
        <v>Meat &amp; Poultry</v>
      </c>
    </row>
    <row r="1608" spans="1:8" x14ac:dyDescent="0.25">
      <c r="A1608">
        <v>10859</v>
      </c>
      <c r="B1608">
        <v>64</v>
      </c>
      <c r="C1608" t="str" cm="1">
        <f t="array" ref="C1608">_xlfn.XLOOKUP(OrderDetails[[#This Row],[productID]],Products[[#All],[productID]],Products[[#All],[productName]],,0)</f>
        <v>Wimmers gute Semmelknödel</v>
      </c>
      <c r="D1608" s="2">
        <v>33.25</v>
      </c>
      <c r="E1608">
        <v>30</v>
      </c>
      <c r="F1608" s="3">
        <v>0.25</v>
      </c>
      <c r="G1608" s="2">
        <f t="shared" si="25"/>
        <v>748.125</v>
      </c>
      <c r="H1608" t="str">
        <f>_xlfn.XLOOKUP(OrderDetails[[#This Row],[productID]],Products[productID],Products[Category Name],,0)</f>
        <v>Grains &amp; Cereals</v>
      </c>
    </row>
    <row r="1609" spans="1:8" x14ac:dyDescent="0.25">
      <c r="A1609">
        <v>10860</v>
      </c>
      <c r="B1609">
        <v>51</v>
      </c>
      <c r="C1609" t="str" cm="1">
        <f t="array" ref="C1609">_xlfn.XLOOKUP(OrderDetails[[#This Row],[productID]],Products[[#All],[productID]],Products[[#All],[productName]],,0)</f>
        <v>Manjimup Dried Apples</v>
      </c>
      <c r="D1609" s="2">
        <v>53</v>
      </c>
      <c r="E1609">
        <v>3</v>
      </c>
      <c r="F1609" s="3">
        <v>0</v>
      </c>
      <c r="G1609" s="2">
        <f t="shared" si="25"/>
        <v>159</v>
      </c>
      <c r="H1609" t="str">
        <f>_xlfn.XLOOKUP(OrderDetails[[#This Row],[productID]],Products[productID],Products[Category Name],,0)</f>
        <v>Produce</v>
      </c>
    </row>
    <row r="1610" spans="1:8" x14ac:dyDescent="0.25">
      <c r="A1610">
        <v>10860</v>
      </c>
      <c r="B1610">
        <v>76</v>
      </c>
      <c r="C1610" t="str" cm="1">
        <f t="array" ref="C1610">_xlfn.XLOOKUP(OrderDetails[[#This Row],[productID]],Products[[#All],[productID]],Products[[#All],[productName]],,0)</f>
        <v>Lakkaliköri</v>
      </c>
      <c r="D1610" s="2">
        <v>18</v>
      </c>
      <c r="E1610">
        <v>20</v>
      </c>
      <c r="F1610" s="3">
        <v>0</v>
      </c>
      <c r="G1610" s="2">
        <f t="shared" si="25"/>
        <v>360</v>
      </c>
      <c r="H1610" t="str">
        <f>_xlfn.XLOOKUP(OrderDetails[[#This Row],[productID]],Products[productID],Products[Category Name],,0)</f>
        <v>Beverages</v>
      </c>
    </row>
    <row r="1611" spans="1:8" x14ac:dyDescent="0.25">
      <c r="A1611">
        <v>10861</v>
      </c>
      <c r="B1611">
        <v>17</v>
      </c>
      <c r="C1611" t="str" cm="1">
        <f t="array" ref="C1611">_xlfn.XLOOKUP(OrderDetails[[#This Row],[productID]],Products[[#All],[productID]],Products[[#All],[productName]],,0)</f>
        <v>Alice Mutton</v>
      </c>
      <c r="D1611" s="2">
        <v>39</v>
      </c>
      <c r="E1611">
        <v>42</v>
      </c>
      <c r="F1611" s="3">
        <v>0</v>
      </c>
      <c r="G1611" s="2">
        <f t="shared" si="25"/>
        <v>1638</v>
      </c>
      <c r="H1611" t="str">
        <f>_xlfn.XLOOKUP(OrderDetails[[#This Row],[productID]],Products[productID],Products[Category Name],,0)</f>
        <v>Meat &amp; Poultry</v>
      </c>
    </row>
    <row r="1612" spans="1:8" x14ac:dyDescent="0.25">
      <c r="A1612">
        <v>10861</v>
      </c>
      <c r="B1612">
        <v>18</v>
      </c>
      <c r="C1612" t="str" cm="1">
        <f t="array" ref="C1612">_xlfn.XLOOKUP(OrderDetails[[#This Row],[productID]],Products[[#All],[productID]],Products[[#All],[productName]],,0)</f>
        <v>Carnarvon Tigers</v>
      </c>
      <c r="D1612" s="2">
        <v>62.5</v>
      </c>
      <c r="E1612">
        <v>20</v>
      </c>
      <c r="F1612" s="3">
        <v>0</v>
      </c>
      <c r="G1612" s="2">
        <f t="shared" si="25"/>
        <v>1250</v>
      </c>
      <c r="H1612" t="str">
        <f>_xlfn.XLOOKUP(OrderDetails[[#This Row],[productID]],Products[productID],Products[Category Name],,0)</f>
        <v>Seafood</v>
      </c>
    </row>
    <row r="1613" spans="1:8" x14ac:dyDescent="0.25">
      <c r="A1613">
        <v>10861</v>
      </c>
      <c r="B1613">
        <v>21</v>
      </c>
      <c r="C1613" t="str" cm="1">
        <f t="array" ref="C1613">_xlfn.XLOOKUP(OrderDetails[[#This Row],[productID]],Products[[#All],[productID]],Products[[#All],[productName]],,0)</f>
        <v>Sir Rodney's Scones</v>
      </c>
      <c r="D1613" s="2">
        <v>10</v>
      </c>
      <c r="E1613">
        <v>40</v>
      </c>
      <c r="F1613" s="3">
        <v>0</v>
      </c>
      <c r="G1613" s="2">
        <f t="shared" si="25"/>
        <v>400</v>
      </c>
      <c r="H1613" t="str">
        <f>_xlfn.XLOOKUP(OrderDetails[[#This Row],[productID]],Products[productID],Products[Category Name],,0)</f>
        <v>Confections</v>
      </c>
    </row>
    <row r="1614" spans="1:8" x14ac:dyDescent="0.25">
      <c r="A1614">
        <v>10861</v>
      </c>
      <c r="B1614">
        <v>33</v>
      </c>
      <c r="C1614" t="str" cm="1">
        <f t="array" ref="C1614">_xlfn.XLOOKUP(OrderDetails[[#This Row],[productID]],Products[[#All],[productID]],Products[[#All],[productName]],,0)</f>
        <v>Geitost</v>
      </c>
      <c r="D1614" s="2">
        <v>2.5</v>
      </c>
      <c r="E1614">
        <v>35</v>
      </c>
      <c r="F1614" s="3">
        <v>0</v>
      </c>
      <c r="G1614" s="2">
        <f t="shared" si="25"/>
        <v>87.5</v>
      </c>
      <c r="H1614" t="str">
        <f>_xlfn.XLOOKUP(OrderDetails[[#This Row],[productID]],Products[productID],Products[Category Name],,0)</f>
        <v>Dairy Products</v>
      </c>
    </row>
    <row r="1615" spans="1:8" x14ac:dyDescent="0.25">
      <c r="A1615">
        <v>10861</v>
      </c>
      <c r="B1615">
        <v>62</v>
      </c>
      <c r="C1615" t="str" cm="1">
        <f t="array" ref="C1615">_xlfn.XLOOKUP(OrderDetails[[#This Row],[productID]],Products[[#All],[productID]],Products[[#All],[productName]],,0)</f>
        <v>Tarte au sucre</v>
      </c>
      <c r="D1615" s="2">
        <v>49.3</v>
      </c>
      <c r="E1615">
        <v>3</v>
      </c>
      <c r="F1615" s="3">
        <v>0</v>
      </c>
      <c r="G1615" s="2">
        <f t="shared" si="25"/>
        <v>147.89999999999998</v>
      </c>
      <c r="H1615" t="str">
        <f>_xlfn.XLOOKUP(OrderDetails[[#This Row],[productID]],Products[productID],Products[Category Name],,0)</f>
        <v>Confections</v>
      </c>
    </row>
    <row r="1616" spans="1:8" x14ac:dyDescent="0.25">
      <c r="A1616">
        <v>10862</v>
      </c>
      <c r="B1616">
        <v>11</v>
      </c>
      <c r="C1616" t="str" cm="1">
        <f t="array" ref="C1616">_xlfn.XLOOKUP(OrderDetails[[#This Row],[productID]],Products[[#All],[productID]],Products[[#All],[productName]],,0)</f>
        <v>Queso Cabrales</v>
      </c>
      <c r="D1616" s="2">
        <v>21</v>
      </c>
      <c r="E1616">
        <v>25</v>
      </c>
      <c r="F1616" s="3">
        <v>0</v>
      </c>
      <c r="G1616" s="2">
        <f t="shared" si="25"/>
        <v>525</v>
      </c>
      <c r="H1616" t="str">
        <f>_xlfn.XLOOKUP(OrderDetails[[#This Row],[productID]],Products[productID],Products[Category Name],,0)</f>
        <v>Dairy Products</v>
      </c>
    </row>
    <row r="1617" spans="1:8" x14ac:dyDescent="0.25">
      <c r="A1617">
        <v>10862</v>
      </c>
      <c r="B1617">
        <v>52</v>
      </c>
      <c r="C1617" t="str" cm="1">
        <f t="array" ref="C1617">_xlfn.XLOOKUP(OrderDetails[[#This Row],[productID]],Products[[#All],[productID]],Products[[#All],[productName]],,0)</f>
        <v>Filo Mix</v>
      </c>
      <c r="D1617" s="2">
        <v>7</v>
      </c>
      <c r="E1617">
        <v>8</v>
      </c>
      <c r="F1617" s="3">
        <v>0</v>
      </c>
      <c r="G1617" s="2">
        <f t="shared" si="25"/>
        <v>56</v>
      </c>
      <c r="H1617" t="str">
        <f>_xlfn.XLOOKUP(OrderDetails[[#This Row],[productID]],Products[productID],Products[Category Name],,0)</f>
        <v>Grains &amp; Cereals</v>
      </c>
    </row>
    <row r="1618" spans="1:8" x14ac:dyDescent="0.25">
      <c r="A1618">
        <v>10863</v>
      </c>
      <c r="B1618">
        <v>1</v>
      </c>
      <c r="C1618" t="str" cm="1">
        <f t="array" ref="C1618">_xlfn.XLOOKUP(OrderDetails[[#This Row],[productID]],Products[[#All],[productID]],Products[[#All],[productName]],,0)</f>
        <v>Chai</v>
      </c>
      <c r="D1618" s="2">
        <v>18</v>
      </c>
      <c r="E1618">
        <v>20</v>
      </c>
      <c r="F1618" s="3">
        <v>0.15</v>
      </c>
      <c r="G1618" s="2">
        <f t="shared" si="25"/>
        <v>306</v>
      </c>
      <c r="H1618" t="str">
        <f>_xlfn.XLOOKUP(OrderDetails[[#This Row],[productID]],Products[productID],Products[Category Name],,0)</f>
        <v>Beverages</v>
      </c>
    </row>
    <row r="1619" spans="1:8" x14ac:dyDescent="0.25">
      <c r="A1619">
        <v>10863</v>
      </c>
      <c r="B1619">
        <v>58</v>
      </c>
      <c r="C1619" t="str" cm="1">
        <f t="array" ref="C1619">_xlfn.XLOOKUP(OrderDetails[[#This Row],[productID]],Products[[#All],[productID]],Products[[#All],[productName]],,0)</f>
        <v>Escargots de Bourgogne</v>
      </c>
      <c r="D1619" s="2">
        <v>13.25</v>
      </c>
      <c r="E1619">
        <v>12</v>
      </c>
      <c r="F1619" s="3">
        <v>0.15</v>
      </c>
      <c r="G1619" s="2">
        <f t="shared" si="25"/>
        <v>135.15</v>
      </c>
      <c r="H1619" t="str">
        <f>_xlfn.XLOOKUP(OrderDetails[[#This Row],[productID]],Products[productID],Products[Category Name],,0)</f>
        <v>Seafood</v>
      </c>
    </row>
    <row r="1620" spans="1:8" x14ac:dyDescent="0.25">
      <c r="A1620">
        <v>10864</v>
      </c>
      <c r="B1620">
        <v>35</v>
      </c>
      <c r="C1620" t="str" cm="1">
        <f t="array" ref="C1620">_xlfn.XLOOKUP(OrderDetails[[#This Row],[productID]],Products[[#All],[productID]],Products[[#All],[productName]],,0)</f>
        <v>Steeleye Stout</v>
      </c>
      <c r="D1620" s="2">
        <v>18</v>
      </c>
      <c r="E1620">
        <v>4</v>
      </c>
      <c r="F1620" s="3">
        <v>0</v>
      </c>
      <c r="G1620" s="2">
        <f t="shared" si="25"/>
        <v>72</v>
      </c>
      <c r="H1620" t="str">
        <f>_xlfn.XLOOKUP(OrderDetails[[#This Row],[productID]],Products[productID],Products[Category Name],,0)</f>
        <v>Beverages</v>
      </c>
    </row>
    <row r="1621" spans="1:8" x14ac:dyDescent="0.25">
      <c r="A1621">
        <v>10864</v>
      </c>
      <c r="B1621">
        <v>67</v>
      </c>
      <c r="C1621" t="str" cm="1">
        <f t="array" ref="C1621">_xlfn.XLOOKUP(OrderDetails[[#This Row],[productID]],Products[[#All],[productID]],Products[[#All],[productName]],,0)</f>
        <v>Laughing Lumberjack Lager</v>
      </c>
      <c r="D1621" s="2">
        <v>14</v>
      </c>
      <c r="E1621">
        <v>15</v>
      </c>
      <c r="F1621" s="3">
        <v>0</v>
      </c>
      <c r="G1621" s="2">
        <f t="shared" si="25"/>
        <v>210</v>
      </c>
      <c r="H1621" t="str">
        <f>_xlfn.XLOOKUP(OrderDetails[[#This Row],[productID]],Products[productID],Products[Category Name],,0)</f>
        <v>Beverages</v>
      </c>
    </row>
    <row r="1622" spans="1:8" x14ac:dyDescent="0.25">
      <c r="A1622">
        <v>10865</v>
      </c>
      <c r="B1622">
        <v>38</v>
      </c>
      <c r="C1622" t="str" cm="1">
        <f t="array" ref="C1622">_xlfn.XLOOKUP(OrderDetails[[#This Row],[productID]],Products[[#All],[productID]],Products[[#All],[productName]],,0)</f>
        <v>Côte de Blaye</v>
      </c>
      <c r="D1622" s="2">
        <v>263.5</v>
      </c>
      <c r="E1622">
        <v>60</v>
      </c>
      <c r="F1622" s="3">
        <v>0.05</v>
      </c>
      <c r="G1622" s="2">
        <f t="shared" si="25"/>
        <v>15019.5</v>
      </c>
      <c r="H1622" t="str">
        <f>_xlfn.XLOOKUP(OrderDetails[[#This Row],[productID]],Products[productID],Products[Category Name],,0)</f>
        <v>Beverages</v>
      </c>
    </row>
    <row r="1623" spans="1:8" x14ac:dyDescent="0.25">
      <c r="A1623">
        <v>10865</v>
      </c>
      <c r="B1623">
        <v>39</v>
      </c>
      <c r="C1623" t="str" cm="1">
        <f t="array" ref="C1623">_xlfn.XLOOKUP(OrderDetails[[#This Row],[productID]],Products[[#All],[productID]],Products[[#All],[productName]],,0)</f>
        <v>Chartreuse verte</v>
      </c>
      <c r="D1623" s="2">
        <v>18</v>
      </c>
      <c r="E1623">
        <v>80</v>
      </c>
      <c r="F1623" s="3">
        <v>0.05</v>
      </c>
      <c r="G1623" s="2">
        <f t="shared" si="25"/>
        <v>1368</v>
      </c>
      <c r="H1623" t="str">
        <f>_xlfn.XLOOKUP(OrderDetails[[#This Row],[productID]],Products[productID],Products[Category Name],,0)</f>
        <v>Beverages</v>
      </c>
    </row>
    <row r="1624" spans="1:8" x14ac:dyDescent="0.25">
      <c r="A1624">
        <v>10866</v>
      </c>
      <c r="B1624">
        <v>2</v>
      </c>
      <c r="C1624" t="str" cm="1">
        <f t="array" ref="C1624">_xlfn.XLOOKUP(OrderDetails[[#This Row],[productID]],Products[[#All],[productID]],Products[[#All],[productName]],,0)</f>
        <v>Chang</v>
      </c>
      <c r="D1624" s="2">
        <v>19</v>
      </c>
      <c r="E1624">
        <v>21</v>
      </c>
      <c r="F1624" s="3">
        <v>0.25</v>
      </c>
      <c r="G1624" s="2">
        <f t="shared" si="25"/>
        <v>299.25</v>
      </c>
      <c r="H1624" t="str">
        <f>_xlfn.XLOOKUP(OrderDetails[[#This Row],[productID]],Products[productID],Products[Category Name],,0)</f>
        <v>Beverages</v>
      </c>
    </row>
    <row r="1625" spans="1:8" x14ac:dyDescent="0.25">
      <c r="A1625">
        <v>10866</v>
      </c>
      <c r="B1625">
        <v>24</v>
      </c>
      <c r="C1625" t="str" cm="1">
        <f t="array" ref="C1625">_xlfn.XLOOKUP(OrderDetails[[#This Row],[productID]],Products[[#All],[productID]],Products[[#All],[productName]],,0)</f>
        <v>Guarana Fantastica</v>
      </c>
      <c r="D1625" s="2">
        <v>4.5</v>
      </c>
      <c r="E1625">
        <v>6</v>
      </c>
      <c r="F1625" s="3">
        <v>0.25</v>
      </c>
      <c r="G1625" s="2">
        <f t="shared" si="25"/>
        <v>20.25</v>
      </c>
      <c r="H1625" t="str">
        <f>_xlfn.XLOOKUP(OrderDetails[[#This Row],[productID]],Products[productID],Products[Category Name],,0)</f>
        <v>Beverages</v>
      </c>
    </row>
    <row r="1626" spans="1:8" x14ac:dyDescent="0.25">
      <c r="A1626">
        <v>10866</v>
      </c>
      <c r="B1626">
        <v>30</v>
      </c>
      <c r="C1626" t="str" cm="1">
        <f t="array" ref="C1626">_xlfn.XLOOKUP(OrderDetails[[#This Row],[productID]],Products[[#All],[productID]],Products[[#All],[productName]],,0)</f>
        <v>Nord-Ost Matjeshering</v>
      </c>
      <c r="D1626" s="2">
        <v>25.89</v>
      </c>
      <c r="E1626">
        <v>40</v>
      </c>
      <c r="F1626" s="3">
        <v>0.25</v>
      </c>
      <c r="G1626" s="2">
        <f t="shared" si="25"/>
        <v>776.69999999999993</v>
      </c>
      <c r="H1626" t="str">
        <f>_xlfn.XLOOKUP(OrderDetails[[#This Row],[productID]],Products[productID],Products[Category Name],,0)</f>
        <v>Seafood</v>
      </c>
    </row>
    <row r="1627" spans="1:8" x14ac:dyDescent="0.25">
      <c r="A1627">
        <v>10867</v>
      </c>
      <c r="B1627">
        <v>53</v>
      </c>
      <c r="C1627" t="str" cm="1">
        <f t="array" ref="C1627">_xlfn.XLOOKUP(OrderDetails[[#This Row],[productID]],Products[[#All],[productID]],Products[[#All],[productName]],,0)</f>
        <v>Perth Pasties</v>
      </c>
      <c r="D1627" s="2">
        <v>32.799999999999997</v>
      </c>
      <c r="E1627">
        <v>3</v>
      </c>
      <c r="F1627" s="3">
        <v>0</v>
      </c>
      <c r="G1627" s="2">
        <f t="shared" si="25"/>
        <v>98.399999999999991</v>
      </c>
      <c r="H1627" t="str">
        <f>_xlfn.XLOOKUP(OrderDetails[[#This Row],[productID]],Products[productID],Products[Category Name],,0)</f>
        <v>Meat &amp; Poultry</v>
      </c>
    </row>
    <row r="1628" spans="1:8" x14ac:dyDescent="0.25">
      <c r="A1628">
        <v>10868</v>
      </c>
      <c r="B1628">
        <v>26</v>
      </c>
      <c r="C1628" t="str" cm="1">
        <f t="array" ref="C1628">_xlfn.XLOOKUP(OrderDetails[[#This Row],[productID]],Products[[#All],[productID]],Products[[#All],[productName]],,0)</f>
        <v>Gumbär Gummibärchen</v>
      </c>
      <c r="D1628" s="2">
        <v>31.23</v>
      </c>
      <c r="E1628">
        <v>20</v>
      </c>
      <c r="F1628" s="3">
        <v>0</v>
      </c>
      <c r="G1628" s="2">
        <f t="shared" si="25"/>
        <v>624.6</v>
      </c>
      <c r="H1628" t="str">
        <f>_xlfn.XLOOKUP(OrderDetails[[#This Row],[productID]],Products[productID],Products[Category Name],,0)</f>
        <v>Confections</v>
      </c>
    </row>
    <row r="1629" spans="1:8" x14ac:dyDescent="0.25">
      <c r="A1629">
        <v>10868</v>
      </c>
      <c r="B1629">
        <v>35</v>
      </c>
      <c r="C1629" t="str" cm="1">
        <f t="array" ref="C1629">_xlfn.XLOOKUP(OrderDetails[[#This Row],[productID]],Products[[#All],[productID]],Products[[#All],[productName]],,0)</f>
        <v>Steeleye Stout</v>
      </c>
      <c r="D1629" s="2">
        <v>18</v>
      </c>
      <c r="E1629">
        <v>30</v>
      </c>
      <c r="F1629" s="3">
        <v>0</v>
      </c>
      <c r="G1629" s="2">
        <f t="shared" si="25"/>
        <v>540</v>
      </c>
      <c r="H1629" t="str">
        <f>_xlfn.XLOOKUP(OrderDetails[[#This Row],[productID]],Products[productID],Products[Category Name],,0)</f>
        <v>Beverages</v>
      </c>
    </row>
    <row r="1630" spans="1:8" x14ac:dyDescent="0.25">
      <c r="A1630">
        <v>10868</v>
      </c>
      <c r="B1630">
        <v>49</v>
      </c>
      <c r="C1630" t="str" cm="1">
        <f t="array" ref="C1630">_xlfn.XLOOKUP(OrderDetails[[#This Row],[productID]],Products[[#All],[productID]],Products[[#All],[productName]],,0)</f>
        <v>Maxilaku</v>
      </c>
      <c r="D1630" s="2">
        <v>20</v>
      </c>
      <c r="E1630">
        <v>42</v>
      </c>
      <c r="F1630" s="3">
        <v>0.1</v>
      </c>
      <c r="G1630" s="2">
        <f t="shared" si="25"/>
        <v>756</v>
      </c>
      <c r="H1630" t="str">
        <f>_xlfn.XLOOKUP(OrderDetails[[#This Row],[productID]],Products[productID],Products[Category Name],,0)</f>
        <v>Confections</v>
      </c>
    </row>
    <row r="1631" spans="1:8" x14ac:dyDescent="0.25">
      <c r="A1631">
        <v>10869</v>
      </c>
      <c r="B1631">
        <v>1</v>
      </c>
      <c r="C1631" t="str" cm="1">
        <f t="array" ref="C1631">_xlfn.XLOOKUP(OrderDetails[[#This Row],[productID]],Products[[#All],[productID]],Products[[#All],[productName]],,0)</f>
        <v>Chai</v>
      </c>
      <c r="D1631" s="2">
        <v>18</v>
      </c>
      <c r="E1631">
        <v>40</v>
      </c>
      <c r="F1631" s="3">
        <v>0</v>
      </c>
      <c r="G1631" s="2">
        <f t="shared" si="25"/>
        <v>720</v>
      </c>
      <c r="H1631" t="str">
        <f>_xlfn.XLOOKUP(OrderDetails[[#This Row],[productID]],Products[productID],Products[Category Name],,0)</f>
        <v>Beverages</v>
      </c>
    </row>
    <row r="1632" spans="1:8" x14ac:dyDescent="0.25">
      <c r="A1632">
        <v>10869</v>
      </c>
      <c r="B1632">
        <v>11</v>
      </c>
      <c r="C1632" t="str" cm="1">
        <f t="array" ref="C1632">_xlfn.XLOOKUP(OrderDetails[[#This Row],[productID]],Products[[#All],[productID]],Products[[#All],[productName]],,0)</f>
        <v>Queso Cabrales</v>
      </c>
      <c r="D1632" s="2">
        <v>21</v>
      </c>
      <c r="E1632">
        <v>10</v>
      </c>
      <c r="F1632" s="3">
        <v>0</v>
      </c>
      <c r="G1632" s="2">
        <f t="shared" si="25"/>
        <v>210</v>
      </c>
      <c r="H1632" t="str">
        <f>_xlfn.XLOOKUP(OrderDetails[[#This Row],[productID]],Products[productID],Products[Category Name],,0)</f>
        <v>Dairy Products</v>
      </c>
    </row>
    <row r="1633" spans="1:8" x14ac:dyDescent="0.25">
      <c r="A1633">
        <v>10869</v>
      </c>
      <c r="B1633">
        <v>23</v>
      </c>
      <c r="C1633" t="str" cm="1">
        <f t="array" ref="C1633">_xlfn.XLOOKUP(OrderDetails[[#This Row],[productID]],Products[[#All],[productID]],Products[[#All],[productName]],,0)</f>
        <v>Tunnbröd</v>
      </c>
      <c r="D1633" s="2">
        <v>9</v>
      </c>
      <c r="E1633">
        <v>50</v>
      </c>
      <c r="F1633" s="3">
        <v>0</v>
      </c>
      <c r="G1633" s="2">
        <f t="shared" si="25"/>
        <v>450</v>
      </c>
      <c r="H1633" t="str">
        <f>_xlfn.XLOOKUP(OrderDetails[[#This Row],[productID]],Products[productID],Products[Category Name],,0)</f>
        <v>Grains &amp; Cereals</v>
      </c>
    </row>
    <row r="1634" spans="1:8" x14ac:dyDescent="0.25">
      <c r="A1634">
        <v>10869</v>
      </c>
      <c r="B1634">
        <v>68</v>
      </c>
      <c r="C1634" t="str" cm="1">
        <f t="array" ref="C1634">_xlfn.XLOOKUP(OrderDetails[[#This Row],[productID]],Products[[#All],[productID]],Products[[#All],[productName]],,0)</f>
        <v>Scottish Longbreads</v>
      </c>
      <c r="D1634" s="2">
        <v>12.5</v>
      </c>
      <c r="E1634">
        <v>20</v>
      </c>
      <c r="F1634" s="3">
        <v>0</v>
      </c>
      <c r="G1634" s="2">
        <f t="shared" si="25"/>
        <v>250</v>
      </c>
      <c r="H1634" t="str">
        <f>_xlfn.XLOOKUP(OrderDetails[[#This Row],[productID]],Products[productID],Products[Category Name],,0)</f>
        <v>Confections</v>
      </c>
    </row>
    <row r="1635" spans="1:8" x14ac:dyDescent="0.25">
      <c r="A1635">
        <v>10870</v>
      </c>
      <c r="B1635">
        <v>35</v>
      </c>
      <c r="C1635" t="str" cm="1">
        <f t="array" ref="C1635">_xlfn.XLOOKUP(OrderDetails[[#This Row],[productID]],Products[[#All],[productID]],Products[[#All],[productName]],,0)</f>
        <v>Steeleye Stout</v>
      </c>
      <c r="D1635" s="2">
        <v>18</v>
      </c>
      <c r="E1635">
        <v>3</v>
      </c>
      <c r="F1635" s="3">
        <v>0</v>
      </c>
      <c r="G1635" s="2">
        <f t="shared" si="25"/>
        <v>54</v>
      </c>
      <c r="H1635" t="str">
        <f>_xlfn.XLOOKUP(OrderDetails[[#This Row],[productID]],Products[productID],Products[Category Name],,0)</f>
        <v>Beverages</v>
      </c>
    </row>
    <row r="1636" spans="1:8" x14ac:dyDescent="0.25">
      <c r="A1636">
        <v>10870</v>
      </c>
      <c r="B1636">
        <v>51</v>
      </c>
      <c r="C1636" t="str" cm="1">
        <f t="array" ref="C1636">_xlfn.XLOOKUP(OrderDetails[[#This Row],[productID]],Products[[#All],[productID]],Products[[#All],[productName]],,0)</f>
        <v>Manjimup Dried Apples</v>
      </c>
      <c r="D1636" s="2">
        <v>53</v>
      </c>
      <c r="E1636">
        <v>2</v>
      </c>
      <c r="F1636" s="3">
        <v>0</v>
      </c>
      <c r="G1636" s="2">
        <f t="shared" si="25"/>
        <v>106</v>
      </c>
      <c r="H1636" t="str">
        <f>_xlfn.XLOOKUP(OrderDetails[[#This Row],[productID]],Products[productID],Products[Category Name],,0)</f>
        <v>Produce</v>
      </c>
    </row>
    <row r="1637" spans="1:8" x14ac:dyDescent="0.25">
      <c r="A1637">
        <v>10871</v>
      </c>
      <c r="B1637">
        <v>6</v>
      </c>
      <c r="C1637" t="str" cm="1">
        <f t="array" ref="C1637">_xlfn.XLOOKUP(OrderDetails[[#This Row],[productID]],Products[[#All],[productID]],Products[[#All],[productName]],,0)</f>
        <v>Grandma's Boysenberry Spread</v>
      </c>
      <c r="D1637" s="2">
        <v>25</v>
      </c>
      <c r="E1637">
        <v>50</v>
      </c>
      <c r="F1637" s="3">
        <v>0.05</v>
      </c>
      <c r="G1637" s="2">
        <f t="shared" si="25"/>
        <v>1187.5</v>
      </c>
      <c r="H1637" t="str">
        <f>_xlfn.XLOOKUP(OrderDetails[[#This Row],[productID]],Products[productID],Products[Category Name],,0)</f>
        <v>Condiments</v>
      </c>
    </row>
    <row r="1638" spans="1:8" x14ac:dyDescent="0.25">
      <c r="A1638">
        <v>10871</v>
      </c>
      <c r="B1638">
        <v>16</v>
      </c>
      <c r="C1638" t="str" cm="1">
        <f t="array" ref="C1638">_xlfn.XLOOKUP(OrderDetails[[#This Row],[productID]],Products[[#All],[productID]],Products[[#All],[productName]],,0)</f>
        <v>Pavlova</v>
      </c>
      <c r="D1638" s="2">
        <v>17.45</v>
      </c>
      <c r="E1638">
        <v>12</v>
      </c>
      <c r="F1638" s="3">
        <v>0.05</v>
      </c>
      <c r="G1638" s="2">
        <f t="shared" si="25"/>
        <v>198.92999999999998</v>
      </c>
      <c r="H1638" t="str">
        <f>_xlfn.XLOOKUP(OrderDetails[[#This Row],[productID]],Products[productID],Products[Category Name],,0)</f>
        <v>Confections</v>
      </c>
    </row>
    <row r="1639" spans="1:8" x14ac:dyDescent="0.25">
      <c r="A1639">
        <v>10871</v>
      </c>
      <c r="B1639">
        <v>17</v>
      </c>
      <c r="C1639" t="str" cm="1">
        <f t="array" ref="C1639">_xlfn.XLOOKUP(OrderDetails[[#This Row],[productID]],Products[[#All],[productID]],Products[[#All],[productName]],,0)</f>
        <v>Alice Mutton</v>
      </c>
      <c r="D1639" s="2">
        <v>39</v>
      </c>
      <c r="E1639">
        <v>16</v>
      </c>
      <c r="F1639" s="3">
        <v>0.05</v>
      </c>
      <c r="G1639" s="2">
        <f t="shared" si="25"/>
        <v>592.79999999999995</v>
      </c>
      <c r="H1639" t="str">
        <f>_xlfn.XLOOKUP(OrderDetails[[#This Row],[productID]],Products[productID],Products[Category Name],,0)</f>
        <v>Meat &amp; Poultry</v>
      </c>
    </row>
    <row r="1640" spans="1:8" x14ac:dyDescent="0.25">
      <c r="A1640">
        <v>10872</v>
      </c>
      <c r="B1640">
        <v>55</v>
      </c>
      <c r="C1640" t="str" cm="1">
        <f t="array" ref="C1640">_xlfn.XLOOKUP(OrderDetails[[#This Row],[productID]],Products[[#All],[productID]],Products[[#All],[productName]],,0)</f>
        <v>Pâté chinois</v>
      </c>
      <c r="D1640" s="2">
        <v>24</v>
      </c>
      <c r="E1640">
        <v>10</v>
      </c>
      <c r="F1640" s="3">
        <v>0.05</v>
      </c>
      <c r="G1640" s="2">
        <f t="shared" si="25"/>
        <v>228</v>
      </c>
      <c r="H1640" t="str">
        <f>_xlfn.XLOOKUP(OrderDetails[[#This Row],[productID]],Products[productID],Products[Category Name],,0)</f>
        <v>Meat &amp; Poultry</v>
      </c>
    </row>
    <row r="1641" spans="1:8" x14ac:dyDescent="0.25">
      <c r="A1641">
        <v>10872</v>
      </c>
      <c r="B1641">
        <v>62</v>
      </c>
      <c r="C1641" t="str" cm="1">
        <f t="array" ref="C1641">_xlfn.XLOOKUP(OrderDetails[[#This Row],[productID]],Products[[#All],[productID]],Products[[#All],[productName]],,0)</f>
        <v>Tarte au sucre</v>
      </c>
      <c r="D1641" s="2">
        <v>49.3</v>
      </c>
      <c r="E1641">
        <v>20</v>
      </c>
      <c r="F1641" s="3">
        <v>0.05</v>
      </c>
      <c r="G1641" s="2">
        <f t="shared" si="25"/>
        <v>936.69999999999993</v>
      </c>
      <c r="H1641" t="str">
        <f>_xlfn.XLOOKUP(OrderDetails[[#This Row],[productID]],Products[productID],Products[Category Name],,0)</f>
        <v>Confections</v>
      </c>
    </row>
    <row r="1642" spans="1:8" x14ac:dyDescent="0.25">
      <c r="A1642">
        <v>10872</v>
      </c>
      <c r="B1642">
        <v>64</v>
      </c>
      <c r="C1642" t="str" cm="1">
        <f t="array" ref="C1642">_xlfn.XLOOKUP(OrderDetails[[#This Row],[productID]],Products[[#All],[productID]],Products[[#All],[productName]],,0)</f>
        <v>Wimmers gute Semmelknödel</v>
      </c>
      <c r="D1642" s="2">
        <v>33.25</v>
      </c>
      <c r="E1642">
        <v>15</v>
      </c>
      <c r="F1642" s="3">
        <v>0.05</v>
      </c>
      <c r="G1642" s="2">
        <f t="shared" si="25"/>
        <v>473.8125</v>
      </c>
      <c r="H1642" t="str">
        <f>_xlfn.XLOOKUP(OrderDetails[[#This Row],[productID]],Products[productID],Products[Category Name],,0)</f>
        <v>Grains &amp; Cereals</v>
      </c>
    </row>
    <row r="1643" spans="1:8" x14ac:dyDescent="0.25">
      <c r="A1643">
        <v>10872</v>
      </c>
      <c r="B1643">
        <v>65</v>
      </c>
      <c r="C1643" t="str" cm="1">
        <f t="array" ref="C1643">_xlfn.XLOOKUP(OrderDetails[[#This Row],[productID]],Products[[#All],[productID]],Products[[#All],[productName]],,0)</f>
        <v>Louisiana Fiery Hot Pepper Sauce</v>
      </c>
      <c r="D1643" s="2">
        <v>21.05</v>
      </c>
      <c r="E1643">
        <v>21</v>
      </c>
      <c r="F1643" s="3">
        <v>0.05</v>
      </c>
      <c r="G1643" s="2">
        <f t="shared" si="25"/>
        <v>419.94749999999999</v>
      </c>
      <c r="H1643" t="str">
        <f>_xlfn.XLOOKUP(OrderDetails[[#This Row],[productID]],Products[productID],Products[Category Name],,0)</f>
        <v>Condiments</v>
      </c>
    </row>
    <row r="1644" spans="1:8" x14ac:dyDescent="0.25">
      <c r="A1644">
        <v>10873</v>
      </c>
      <c r="B1644">
        <v>21</v>
      </c>
      <c r="C1644" t="str" cm="1">
        <f t="array" ref="C1644">_xlfn.XLOOKUP(OrderDetails[[#This Row],[productID]],Products[[#All],[productID]],Products[[#All],[productName]],,0)</f>
        <v>Sir Rodney's Scones</v>
      </c>
      <c r="D1644" s="2">
        <v>10</v>
      </c>
      <c r="E1644">
        <v>20</v>
      </c>
      <c r="F1644" s="3">
        <v>0</v>
      </c>
      <c r="G1644" s="2">
        <f t="shared" si="25"/>
        <v>200</v>
      </c>
      <c r="H1644" t="str">
        <f>_xlfn.XLOOKUP(OrderDetails[[#This Row],[productID]],Products[productID],Products[Category Name],,0)</f>
        <v>Confections</v>
      </c>
    </row>
    <row r="1645" spans="1:8" x14ac:dyDescent="0.25">
      <c r="A1645">
        <v>10873</v>
      </c>
      <c r="B1645">
        <v>28</v>
      </c>
      <c r="C1645" t="str" cm="1">
        <f t="array" ref="C1645">_xlfn.XLOOKUP(OrderDetails[[#This Row],[productID]],Products[[#All],[productID]],Products[[#All],[productName]],,0)</f>
        <v>Rössle Sauerkraut</v>
      </c>
      <c r="D1645" s="2">
        <v>45.6</v>
      </c>
      <c r="E1645">
        <v>3</v>
      </c>
      <c r="F1645" s="3">
        <v>0</v>
      </c>
      <c r="G1645" s="2">
        <f t="shared" si="25"/>
        <v>136.80000000000001</v>
      </c>
      <c r="H1645" t="str">
        <f>_xlfn.XLOOKUP(OrderDetails[[#This Row],[productID]],Products[productID],Products[Category Name],,0)</f>
        <v>Produce</v>
      </c>
    </row>
    <row r="1646" spans="1:8" x14ac:dyDescent="0.25">
      <c r="A1646">
        <v>10874</v>
      </c>
      <c r="B1646">
        <v>10</v>
      </c>
      <c r="C1646" t="str" cm="1">
        <f t="array" ref="C1646">_xlfn.XLOOKUP(OrderDetails[[#This Row],[productID]],Products[[#All],[productID]],Products[[#All],[productName]],,0)</f>
        <v>Ikura</v>
      </c>
      <c r="D1646" s="2">
        <v>31</v>
      </c>
      <c r="E1646">
        <v>10</v>
      </c>
      <c r="F1646" s="3">
        <v>0</v>
      </c>
      <c r="G1646" s="2">
        <f t="shared" si="25"/>
        <v>310</v>
      </c>
      <c r="H1646" t="str">
        <f>_xlfn.XLOOKUP(OrderDetails[[#This Row],[productID]],Products[productID],Products[Category Name],,0)</f>
        <v>Seafood</v>
      </c>
    </row>
    <row r="1647" spans="1:8" x14ac:dyDescent="0.25">
      <c r="A1647">
        <v>10875</v>
      </c>
      <c r="B1647">
        <v>19</v>
      </c>
      <c r="C1647" t="str" cm="1">
        <f t="array" ref="C1647">_xlfn.XLOOKUP(OrderDetails[[#This Row],[productID]],Products[[#All],[productID]],Products[[#All],[productName]],,0)</f>
        <v>Teatime Chocolate Biscuits</v>
      </c>
      <c r="D1647" s="2">
        <v>9.1999999999999993</v>
      </c>
      <c r="E1647">
        <v>25</v>
      </c>
      <c r="F1647" s="3">
        <v>0</v>
      </c>
      <c r="G1647" s="2">
        <f t="shared" si="25"/>
        <v>229.99999999999997</v>
      </c>
      <c r="H1647" t="str">
        <f>_xlfn.XLOOKUP(OrderDetails[[#This Row],[productID]],Products[productID],Products[Category Name],,0)</f>
        <v>Confections</v>
      </c>
    </row>
    <row r="1648" spans="1:8" x14ac:dyDescent="0.25">
      <c r="A1648">
        <v>10875</v>
      </c>
      <c r="B1648">
        <v>47</v>
      </c>
      <c r="C1648" t="str" cm="1">
        <f t="array" ref="C1648">_xlfn.XLOOKUP(OrderDetails[[#This Row],[productID]],Products[[#All],[productID]],Products[[#All],[productName]],,0)</f>
        <v>Zaanse koeken</v>
      </c>
      <c r="D1648" s="2">
        <v>9.5</v>
      </c>
      <c r="E1648">
        <v>21</v>
      </c>
      <c r="F1648" s="3">
        <v>0.1</v>
      </c>
      <c r="G1648" s="2">
        <f t="shared" si="25"/>
        <v>179.55</v>
      </c>
      <c r="H1648" t="str">
        <f>_xlfn.XLOOKUP(OrderDetails[[#This Row],[productID]],Products[productID],Products[Category Name],,0)</f>
        <v>Confections</v>
      </c>
    </row>
    <row r="1649" spans="1:8" x14ac:dyDescent="0.25">
      <c r="A1649">
        <v>10875</v>
      </c>
      <c r="B1649">
        <v>49</v>
      </c>
      <c r="C1649" t="str" cm="1">
        <f t="array" ref="C1649">_xlfn.XLOOKUP(OrderDetails[[#This Row],[productID]],Products[[#All],[productID]],Products[[#All],[productName]],,0)</f>
        <v>Maxilaku</v>
      </c>
      <c r="D1649" s="2">
        <v>20</v>
      </c>
      <c r="E1649">
        <v>15</v>
      </c>
      <c r="F1649" s="3">
        <v>0</v>
      </c>
      <c r="G1649" s="2">
        <f t="shared" si="25"/>
        <v>300</v>
      </c>
      <c r="H1649" t="str">
        <f>_xlfn.XLOOKUP(OrderDetails[[#This Row],[productID]],Products[productID],Products[Category Name],,0)</f>
        <v>Confections</v>
      </c>
    </row>
    <row r="1650" spans="1:8" x14ac:dyDescent="0.25">
      <c r="A1650">
        <v>10876</v>
      </c>
      <c r="B1650">
        <v>46</v>
      </c>
      <c r="C1650" t="str" cm="1">
        <f t="array" ref="C1650">_xlfn.XLOOKUP(OrderDetails[[#This Row],[productID]],Products[[#All],[productID]],Products[[#All],[productName]],,0)</f>
        <v>Spegesild</v>
      </c>
      <c r="D1650" s="2">
        <v>12</v>
      </c>
      <c r="E1650">
        <v>21</v>
      </c>
      <c r="F1650" s="3">
        <v>0</v>
      </c>
      <c r="G1650" s="2">
        <f t="shared" si="25"/>
        <v>252</v>
      </c>
      <c r="H1650" t="str">
        <f>_xlfn.XLOOKUP(OrderDetails[[#This Row],[productID]],Products[productID],Products[Category Name],,0)</f>
        <v>Seafood</v>
      </c>
    </row>
    <row r="1651" spans="1:8" x14ac:dyDescent="0.25">
      <c r="A1651">
        <v>10876</v>
      </c>
      <c r="B1651">
        <v>64</v>
      </c>
      <c r="C1651" t="str" cm="1">
        <f t="array" ref="C1651">_xlfn.XLOOKUP(OrderDetails[[#This Row],[productID]],Products[[#All],[productID]],Products[[#All],[productName]],,0)</f>
        <v>Wimmers gute Semmelknödel</v>
      </c>
      <c r="D1651" s="2">
        <v>33.25</v>
      </c>
      <c r="E1651">
        <v>20</v>
      </c>
      <c r="F1651" s="3">
        <v>0</v>
      </c>
      <c r="G1651" s="2">
        <f t="shared" si="25"/>
        <v>665</v>
      </c>
      <c r="H1651" t="str">
        <f>_xlfn.XLOOKUP(OrderDetails[[#This Row],[productID]],Products[productID],Products[Category Name],,0)</f>
        <v>Grains &amp; Cereals</v>
      </c>
    </row>
    <row r="1652" spans="1:8" x14ac:dyDescent="0.25">
      <c r="A1652">
        <v>10877</v>
      </c>
      <c r="B1652">
        <v>16</v>
      </c>
      <c r="C1652" t="str" cm="1">
        <f t="array" ref="C1652">_xlfn.XLOOKUP(OrderDetails[[#This Row],[productID]],Products[[#All],[productID]],Products[[#All],[productName]],,0)</f>
        <v>Pavlova</v>
      </c>
      <c r="D1652" s="2">
        <v>17.45</v>
      </c>
      <c r="E1652">
        <v>30</v>
      </c>
      <c r="F1652" s="3">
        <v>0.25</v>
      </c>
      <c r="G1652" s="2">
        <f t="shared" si="25"/>
        <v>392.625</v>
      </c>
      <c r="H1652" t="str">
        <f>_xlfn.XLOOKUP(OrderDetails[[#This Row],[productID]],Products[productID],Products[Category Name],,0)</f>
        <v>Confections</v>
      </c>
    </row>
    <row r="1653" spans="1:8" x14ac:dyDescent="0.25">
      <c r="A1653">
        <v>10877</v>
      </c>
      <c r="B1653">
        <v>18</v>
      </c>
      <c r="C1653" t="str" cm="1">
        <f t="array" ref="C1653">_xlfn.XLOOKUP(OrderDetails[[#This Row],[productID]],Products[[#All],[productID]],Products[[#All],[productName]],,0)</f>
        <v>Carnarvon Tigers</v>
      </c>
      <c r="D1653" s="2">
        <v>62.5</v>
      </c>
      <c r="E1653">
        <v>25</v>
      </c>
      <c r="F1653" s="3">
        <v>0</v>
      </c>
      <c r="G1653" s="2">
        <f t="shared" si="25"/>
        <v>1562.5</v>
      </c>
      <c r="H1653" t="str">
        <f>_xlfn.XLOOKUP(OrderDetails[[#This Row],[productID]],Products[productID],Products[Category Name],,0)</f>
        <v>Seafood</v>
      </c>
    </row>
    <row r="1654" spans="1:8" x14ac:dyDescent="0.25">
      <c r="A1654">
        <v>10878</v>
      </c>
      <c r="B1654">
        <v>20</v>
      </c>
      <c r="C1654" t="str" cm="1">
        <f t="array" ref="C1654">_xlfn.XLOOKUP(OrderDetails[[#This Row],[productID]],Products[[#All],[productID]],Products[[#All],[productName]],,0)</f>
        <v>Sir Rodney's Marmalade</v>
      </c>
      <c r="D1654" s="2">
        <v>81</v>
      </c>
      <c r="E1654">
        <v>20</v>
      </c>
      <c r="F1654" s="3">
        <v>0.05</v>
      </c>
      <c r="G1654" s="2">
        <f t="shared" si="25"/>
        <v>1539</v>
      </c>
      <c r="H1654" t="str">
        <f>_xlfn.XLOOKUP(OrderDetails[[#This Row],[productID]],Products[productID],Products[Category Name],,0)</f>
        <v>Confections</v>
      </c>
    </row>
    <row r="1655" spans="1:8" x14ac:dyDescent="0.25">
      <c r="A1655">
        <v>10879</v>
      </c>
      <c r="B1655">
        <v>40</v>
      </c>
      <c r="C1655" t="str" cm="1">
        <f t="array" ref="C1655">_xlfn.XLOOKUP(OrderDetails[[#This Row],[productID]],Products[[#All],[productID]],Products[[#All],[productName]],,0)</f>
        <v>Boston Crab Meat</v>
      </c>
      <c r="D1655" s="2">
        <v>18.399999999999999</v>
      </c>
      <c r="E1655">
        <v>12</v>
      </c>
      <c r="F1655" s="3">
        <v>0</v>
      </c>
      <c r="G1655" s="2">
        <f t="shared" si="25"/>
        <v>220.79999999999998</v>
      </c>
      <c r="H1655" t="str">
        <f>_xlfn.XLOOKUP(OrderDetails[[#This Row],[productID]],Products[productID],Products[Category Name],,0)</f>
        <v>Seafood</v>
      </c>
    </row>
    <row r="1656" spans="1:8" x14ac:dyDescent="0.25">
      <c r="A1656">
        <v>10879</v>
      </c>
      <c r="B1656">
        <v>65</v>
      </c>
      <c r="C1656" t="str" cm="1">
        <f t="array" ref="C1656">_xlfn.XLOOKUP(OrderDetails[[#This Row],[productID]],Products[[#All],[productID]],Products[[#All],[productName]],,0)</f>
        <v>Louisiana Fiery Hot Pepper Sauce</v>
      </c>
      <c r="D1656" s="2">
        <v>21.05</v>
      </c>
      <c r="E1656">
        <v>10</v>
      </c>
      <c r="F1656" s="3">
        <v>0</v>
      </c>
      <c r="G1656" s="2">
        <f t="shared" si="25"/>
        <v>210.5</v>
      </c>
      <c r="H1656" t="str">
        <f>_xlfn.XLOOKUP(OrderDetails[[#This Row],[productID]],Products[productID],Products[Category Name],,0)</f>
        <v>Condiments</v>
      </c>
    </row>
    <row r="1657" spans="1:8" x14ac:dyDescent="0.25">
      <c r="A1657">
        <v>10879</v>
      </c>
      <c r="B1657">
        <v>76</v>
      </c>
      <c r="C1657" t="str" cm="1">
        <f t="array" ref="C1657">_xlfn.XLOOKUP(OrderDetails[[#This Row],[productID]],Products[[#All],[productID]],Products[[#All],[productName]],,0)</f>
        <v>Lakkaliköri</v>
      </c>
      <c r="D1657" s="2">
        <v>18</v>
      </c>
      <c r="E1657">
        <v>10</v>
      </c>
      <c r="F1657" s="3">
        <v>0</v>
      </c>
      <c r="G1657" s="2">
        <f t="shared" si="25"/>
        <v>180</v>
      </c>
      <c r="H1657" t="str">
        <f>_xlfn.XLOOKUP(OrderDetails[[#This Row],[productID]],Products[productID],Products[Category Name],,0)</f>
        <v>Beverages</v>
      </c>
    </row>
    <row r="1658" spans="1:8" x14ac:dyDescent="0.25">
      <c r="A1658">
        <v>10880</v>
      </c>
      <c r="B1658">
        <v>23</v>
      </c>
      <c r="C1658" t="str" cm="1">
        <f t="array" ref="C1658">_xlfn.XLOOKUP(OrderDetails[[#This Row],[productID]],Products[[#All],[productID]],Products[[#All],[productName]],,0)</f>
        <v>Tunnbröd</v>
      </c>
      <c r="D1658" s="2">
        <v>9</v>
      </c>
      <c r="E1658">
        <v>30</v>
      </c>
      <c r="F1658" s="3">
        <v>0.2</v>
      </c>
      <c r="G1658" s="2">
        <f t="shared" si="25"/>
        <v>216</v>
      </c>
      <c r="H1658" t="str">
        <f>_xlfn.XLOOKUP(OrderDetails[[#This Row],[productID]],Products[productID],Products[Category Name],,0)</f>
        <v>Grains &amp; Cereals</v>
      </c>
    </row>
    <row r="1659" spans="1:8" x14ac:dyDescent="0.25">
      <c r="A1659">
        <v>10880</v>
      </c>
      <c r="B1659">
        <v>61</v>
      </c>
      <c r="C1659" t="str" cm="1">
        <f t="array" ref="C1659">_xlfn.XLOOKUP(OrderDetails[[#This Row],[productID]],Products[[#All],[productID]],Products[[#All],[productName]],,0)</f>
        <v>Sirop d'érable</v>
      </c>
      <c r="D1659" s="2">
        <v>28.5</v>
      </c>
      <c r="E1659">
        <v>30</v>
      </c>
      <c r="F1659" s="3">
        <v>0.2</v>
      </c>
      <c r="G1659" s="2">
        <f t="shared" si="25"/>
        <v>684</v>
      </c>
      <c r="H1659" t="str">
        <f>_xlfn.XLOOKUP(OrderDetails[[#This Row],[productID]],Products[productID],Products[Category Name],,0)</f>
        <v>Condiments</v>
      </c>
    </row>
    <row r="1660" spans="1:8" x14ac:dyDescent="0.25">
      <c r="A1660">
        <v>10880</v>
      </c>
      <c r="B1660">
        <v>70</v>
      </c>
      <c r="C1660" t="str" cm="1">
        <f t="array" ref="C1660">_xlfn.XLOOKUP(OrderDetails[[#This Row],[productID]],Products[[#All],[productID]],Products[[#All],[productName]],,0)</f>
        <v>Outback Lager</v>
      </c>
      <c r="D1660" s="2">
        <v>15</v>
      </c>
      <c r="E1660">
        <v>50</v>
      </c>
      <c r="F1660" s="3">
        <v>0.2</v>
      </c>
      <c r="G1660" s="2">
        <f t="shared" si="25"/>
        <v>600</v>
      </c>
      <c r="H1660" t="str">
        <f>_xlfn.XLOOKUP(OrderDetails[[#This Row],[productID]],Products[productID],Products[Category Name],,0)</f>
        <v>Beverages</v>
      </c>
    </row>
    <row r="1661" spans="1:8" x14ac:dyDescent="0.25">
      <c r="A1661">
        <v>10881</v>
      </c>
      <c r="B1661">
        <v>73</v>
      </c>
      <c r="C1661" t="str" cm="1">
        <f t="array" ref="C1661">_xlfn.XLOOKUP(OrderDetails[[#This Row],[productID]],Products[[#All],[productID]],Products[[#All],[productName]],,0)</f>
        <v>Röd Kaviar</v>
      </c>
      <c r="D1661" s="2">
        <v>15</v>
      </c>
      <c r="E1661">
        <v>10</v>
      </c>
      <c r="F1661" s="3">
        <v>0</v>
      </c>
      <c r="G1661" s="2">
        <f t="shared" si="25"/>
        <v>150</v>
      </c>
      <c r="H1661" t="str">
        <f>_xlfn.XLOOKUP(OrderDetails[[#This Row],[productID]],Products[productID],Products[Category Name],,0)</f>
        <v>Seafood</v>
      </c>
    </row>
    <row r="1662" spans="1:8" x14ac:dyDescent="0.25">
      <c r="A1662">
        <v>10882</v>
      </c>
      <c r="B1662">
        <v>42</v>
      </c>
      <c r="C1662" t="str" cm="1">
        <f t="array" ref="C1662">_xlfn.XLOOKUP(OrderDetails[[#This Row],[productID]],Products[[#All],[productID]],Products[[#All],[productName]],,0)</f>
        <v>Singaporean Hokkien Fried Mee</v>
      </c>
      <c r="D1662" s="2">
        <v>14</v>
      </c>
      <c r="E1662">
        <v>25</v>
      </c>
      <c r="F1662" s="3">
        <v>0</v>
      </c>
      <c r="G1662" s="2">
        <f t="shared" si="25"/>
        <v>350</v>
      </c>
      <c r="H1662" t="str">
        <f>_xlfn.XLOOKUP(OrderDetails[[#This Row],[productID]],Products[productID],Products[Category Name],,0)</f>
        <v>Grains &amp; Cereals</v>
      </c>
    </row>
    <row r="1663" spans="1:8" x14ac:dyDescent="0.25">
      <c r="A1663">
        <v>10882</v>
      </c>
      <c r="B1663">
        <v>49</v>
      </c>
      <c r="C1663" t="str" cm="1">
        <f t="array" ref="C1663">_xlfn.XLOOKUP(OrderDetails[[#This Row],[productID]],Products[[#All],[productID]],Products[[#All],[productName]],,0)</f>
        <v>Maxilaku</v>
      </c>
      <c r="D1663" s="2">
        <v>20</v>
      </c>
      <c r="E1663">
        <v>20</v>
      </c>
      <c r="F1663" s="3">
        <v>0.15</v>
      </c>
      <c r="G1663" s="2">
        <f t="shared" si="25"/>
        <v>340</v>
      </c>
      <c r="H1663" t="str">
        <f>_xlfn.XLOOKUP(OrderDetails[[#This Row],[productID]],Products[productID],Products[Category Name],,0)</f>
        <v>Confections</v>
      </c>
    </row>
    <row r="1664" spans="1:8" x14ac:dyDescent="0.25">
      <c r="A1664">
        <v>10882</v>
      </c>
      <c r="B1664">
        <v>54</v>
      </c>
      <c r="C1664" t="str" cm="1">
        <f t="array" ref="C1664">_xlfn.XLOOKUP(OrderDetails[[#This Row],[productID]],Products[[#All],[productID]],Products[[#All],[productName]],,0)</f>
        <v>Tourtière</v>
      </c>
      <c r="D1664" s="2">
        <v>7.45</v>
      </c>
      <c r="E1664">
        <v>32</v>
      </c>
      <c r="F1664" s="3">
        <v>0.15</v>
      </c>
      <c r="G1664" s="2">
        <f t="shared" si="25"/>
        <v>202.64</v>
      </c>
      <c r="H1664" t="str">
        <f>_xlfn.XLOOKUP(OrderDetails[[#This Row],[productID]],Products[productID],Products[Category Name],,0)</f>
        <v>Meat &amp; Poultry</v>
      </c>
    </row>
    <row r="1665" spans="1:8" x14ac:dyDescent="0.25">
      <c r="A1665">
        <v>10883</v>
      </c>
      <c r="B1665">
        <v>24</v>
      </c>
      <c r="C1665" t="str" cm="1">
        <f t="array" ref="C1665">_xlfn.XLOOKUP(OrderDetails[[#This Row],[productID]],Products[[#All],[productID]],Products[[#All],[productName]],,0)</f>
        <v>Guarana Fantastica</v>
      </c>
      <c r="D1665" s="2">
        <v>4.5</v>
      </c>
      <c r="E1665">
        <v>8</v>
      </c>
      <c r="F1665" s="3">
        <v>0</v>
      </c>
      <c r="G1665" s="2">
        <f t="shared" si="25"/>
        <v>36</v>
      </c>
      <c r="H1665" t="str">
        <f>_xlfn.XLOOKUP(OrderDetails[[#This Row],[productID]],Products[productID],Products[Category Name],,0)</f>
        <v>Beverages</v>
      </c>
    </row>
    <row r="1666" spans="1:8" x14ac:dyDescent="0.25">
      <c r="A1666">
        <v>10884</v>
      </c>
      <c r="B1666">
        <v>21</v>
      </c>
      <c r="C1666" t="str" cm="1">
        <f t="array" ref="C1666">_xlfn.XLOOKUP(OrderDetails[[#This Row],[productID]],Products[[#All],[productID]],Products[[#All],[productName]],,0)</f>
        <v>Sir Rodney's Scones</v>
      </c>
      <c r="D1666" s="2">
        <v>10</v>
      </c>
      <c r="E1666">
        <v>40</v>
      </c>
      <c r="F1666" s="3">
        <v>0.05</v>
      </c>
      <c r="G1666" s="2">
        <f t="shared" si="25"/>
        <v>380</v>
      </c>
      <c r="H1666" t="str">
        <f>_xlfn.XLOOKUP(OrderDetails[[#This Row],[productID]],Products[productID],Products[Category Name],,0)</f>
        <v>Confections</v>
      </c>
    </row>
    <row r="1667" spans="1:8" x14ac:dyDescent="0.25">
      <c r="A1667">
        <v>10884</v>
      </c>
      <c r="B1667">
        <v>56</v>
      </c>
      <c r="C1667" t="str" cm="1">
        <f t="array" ref="C1667">_xlfn.XLOOKUP(OrderDetails[[#This Row],[productID]],Products[[#All],[productID]],Products[[#All],[productName]],,0)</f>
        <v>Gnocchi di nonna Alice</v>
      </c>
      <c r="D1667" s="2">
        <v>38</v>
      </c>
      <c r="E1667">
        <v>21</v>
      </c>
      <c r="F1667" s="3">
        <v>0.05</v>
      </c>
      <c r="G1667" s="2">
        <f t="shared" ref="G1667:G1730" si="26">D1667*E1667*(1-F1667)</f>
        <v>758.09999999999991</v>
      </c>
      <c r="H1667" t="str">
        <f>_xlfn.XLOOKUP(OrderDetails[[#This Row],[productID]],Products[productID],Products[Category Name],,0)</f>
        <v>Grains &amp; Cereals</v>
      </c>
    </row>
    <row r="1668" spans="1:8" x14ac:dyDescent="0.25">
      <c r="A1668">
        <v>10884</v>
      </c>
      <c r="B1668">
        <v>65</v>
      </c>
      <c r="C1668" t="str" cm="1">
        <f t="array" ref="C1668">_xlfn.XLOOKUP(OrderDetails[[#This Row],[productID]],Products[[#All],[productID]],Products[[#All],[productName]],,0)</f>
        <v>Louisiana Fiery Hot Pepper Sauce</v>
      </c>
      <c r="D1668" s="2">
        <v>21.05</v>
      </c>
      <c r="E1668">
        <v>12</v>
      </c>
      <c r="F1668" s="3">
        <v>0.05</v>
      </c>
      <c r="G1668" s="2">
        <f t="shared" si="26"/>
        <v>239.97</v>
      </c>
      <c r="H1668" t="str">
        <f>_xlfn.XLOOKUP(OrderDetails[[#This Row],[productID]],Products[productID],Products[Category Name],,0)</f>
        <v>Condiments</v>
      </c>
    </row>
    <row r="1669" spans="1:8" x14ac:dyDescent="0.25">
      <c r="A1669">
        <v>10885</v>
      </c>
      <c r="B1669">
        <v>2</v>
      </c>
      <c r="C1669" t="str" cm="1">
        <f t="array" ref="C1669">_xlfn.XLOOKUP(OrderDetails[[#This Row],[productID]],Products[[#All],[productID]],Products[[#All],[productName]],,0)</f>
        <v>Chang</v>
      </c>
      <c r="D1669" s="2">
        <v>19</v>
      </c>
      <c r="E1669">
        <v>20</v>
      </c>
      <c r="F1669" s="3">
        <v>0</v>
      </c>
      <c r="G1669" s="2">
        <f t="shared" si="26"/>
        <v>380</v>
      </c>
      <c r="H1669" t="str">
        <f>_xlfn.XLOOKUP(OrderDetails[[#This Row],[productID]],Products[productID],Products[Category Name],,0)</f>
        <v>Beverages</v>
      </c>
    </row>
    <row r="1670" spans="1:8" x14ac:dyDescent="0.25">
      <c r="A1670">
        <v>10885</v>
      </c>
      <c r="B1670">
        <v>24</v>
      </c>
      <c r="C1670" t="str" cm="1">
        <f t="array" ref="C1670">_xlfn.XLOOKUP(OrderDetails[[#This Row],[productID]],Products[[#All],[productID]],Products[[#All],[productName]],,0)</f>
        <v>Guarana Fantastica</v>
      </c>
      <c r="D1670" s="2">
        <v>4.5</v>
      </c>
      <c r="E1670">
        <v>12</v>
      </c>
      <c r="F1670" s="3">
        <v>0</v>
      </c>
      <c r="G1670" s="2">
        <f t="shared" si="26"/>
        <v>54</v>
      </c>
      <c r="H1670" t="str">
        <f>_xlfn.XLOOKUP(OrderDetails[[#This Row],[productID]],Products[productID],Products[Category Name],,0)</f>
        <v>Beverages</v>
      </c>
    </row>
    <row r="1671" spans="1:8" x14ac:dyDescent="0.25">
      <c r="A1671">
        <v>10885</v>
      </c>
      <c r="B1671">
        <v>70</v>
      </c>
      <c r="C1671" t="str" cm="1">
        <f t="array" ref="C1671">_xlfn.XLOOKUP(OrderDetails[[#This Row],[productID]],Products[[#All],[productID]],Products[[#All],[productName]],,0)</f>
        <v>Outback Lager</v>
      </c>
      <c r="D1671" s="2">
        <v>15</v>
      </c>
      <c r="E1671">
        <v>30</v>
      </c>
      <c r="F1671" s="3">
        <v>0</v>
      </c>
      <c r="G1671" s="2">
        <f t="shared" si="26"/>
        <v>450</v>
      </c>
      <c r="H1671" t="str">
        <f>_xlfn.XLOOKUP(OrderDetails[[#This Row],[productID]],Products[productID],Products[Category Name],,0)</f>
        <v>Beverages</v>
      </c>
    </row>
    <row r="1672" spans="1:8" x14ac:dyDescent="0.25">
      <c r="A1672">
        <v>10885</v>
      </c>
      <c r="B1672">
        <v>77</v>
      </c>
      <c r="C1672" t="str" cm="1">
        <f t="array" ref="C1672">_xlfn.XLOOKUP(OrderDetails[[#This Row],[productID]],Products[[#All],[productID]],Products[[#All],[productName]],,0)</f>
        <v>Original Frankfurter Grüne Soße</v>
      </c>
      <c r="D1672" s="2">
        <v>13</v>
      </c>
      <c r="E1672">
        <v>25</v>
      </c>
      <c r="F1672" s="3">
        <v>0</v>
      </c>
      <c r="G1672" s="2">
        <f t="shared" si="26"/>
        <v>325</v>
      </c>
      <c r="H1672" t="str">
        <f>_xlfn.XLOOKUP(OrderDetails[[#This Row],[productID]],Products[productID],Products[Category Name],,0)</f>
        <v>Condiments</v>
      </c>
    </row>
    <row r="1673" spans="1:8" x14ac:dyDescent="0.25">
      <c r="A1673">
        <v>10886</v>
      </c>
      <c r="B1673">
        <v>10</v>
      </c>
      <c r="C1673" t="str" cm="1">
        <f t="array" ref="C1673">_xlfn.XLOOKUP(OrderDetails[[#This Row],[productID]],Products[[#All],[productID]],Products[[#All],[productName]],,0)</f>
        <v>Ikura</v>
      </c>
      <c r="D1673" s="2">
        <v>31</v>
      </c>
      <c r="E1673">
        <v>70</v>
      </c>
      <c r="F1673" s="3">
        <v>0</v>
      </c>
      <c r="G1673" s="2">
        <f t="shared" si="26"/>
        <v>2170</v>
      </c>
      <c r="H1673" t="str">
        <f>_xlfn.XLOOKUP(OrderDetails[[#This Row],[productID]],Products[productID],Products[Category Name],,0)</f>
        <v>Seafood</v>
      </c>
    </row>
    <row r="1674" spans="1:8" x14ac:dyDescent="0.25">
      <c r="A1674">
        <v>10886</v>
      </c>
      <c r="B1674">
        <v>31</v>
      </c>
      <c r="C1674" t="str" cm="1">
        <f t="array" ref="C1674">_xlfn.XLOOKUP(OrderDetails[[#This Row],[productID]],Products[[#All],[productID]],Products[[#All],[productName]],,0)</f>
        <v>Gorgonzola Telino</v>
      </c>
      <c r="D1674" s="2">
        <v>12.5</v>
      </c>
      <c r="E1674">
        <v>35</v>
      </c>
      <c r="F1674" s="3">
        <v>0</v>
      </c>
      <c r="G1674" s="2">
        <f t="shared" si="26"/>
        <v>437.5</v>
      </c>
      <c r="H1674" t="str">
        <f>_xlfn.XLOOKUP(OrderDetails[[#This Row],[productID]],Products[productID],Products[Category Name],,0)</f>
        <v>Dairy Products</v>
      </c>
    </row>
    <row r="1675" spans="1:8" x14ac:dyDescent="0.25">
      <c r="A1675">
        <v>10886</v>
      </c>
      <c r="B1675">
        <v>77</v>
      </c>
      <c r="C1675" t="str" cm="1">
        <f t="array" ref="C1675">_xlfn.XLOOKUP(OrderDetails[[#This Row],[productID]],Products[[#All],[productID]],Products[[#All],[productName]],,0)</f>
        <v>Original Frankfurter Grüne Soße</v>
      </c>
      <c r="D1675" s="2">
        <v>13</v>
      </c>
      <c r="E1675">
        <v>40</v>
      </c>
      <c r="F1675" s="3">
        <v>0</v>
      </c>
      <c r="G1675" s="2">
        <f t="shared" si="26"/>
        <v>520</v>
      </c>
      <c r="H1675" t="str">
        <f>_xlfn.XLOOKUP(OrderDetails[[#This Row],[productID]],Products[productID],Products[Category Name],,0)</f>
        <v>Condiments</v>
      </c>
    </row>
    <row r="1676" spans="1:8" x14ac:dyDescent="0.25">
      <c r="A1676">
        <v>10887</v>
      </c>
      <c r="B1676">
        <v>25</v>
      </c>
      <c r="C1676" t="str" cm="1">
        <f t="array" ref="C1676">_xlfn.XLOOKUP(OrderDetails[[#This Row],[productID]],Products[[#All],[productID]],Products[[#All],[productName]],,0)</f>
        <v>NuNuCa Nuß-Nougat-Creme</v>
      </c>
      <c r="D1676" s="2">
        <v>14</v>
      </c>
      <c r="E1676">
        <v>5</v>
      </c>
      <c r="F1676" s="3">
        <v>0</v>
      </c>
      <c r="G1676" s="2">
        <f t="shared" si="26"/>
        <v>70</v>
      </c>
      <c r="H1676" t="str">
        <f>_xlfn.XLOOKUP(OrderDetails[[#This Row],[productID]],Products[productID],Products[Category Name],,0)</f>
        <v>Confections</v>
      </c>
    </row>
    <row r="1677" spans="1:8" x14ac:dyDescent="0.25">
      <c r="A1677">
        <v>10888</v>
      </c>
      <c r="B1677">
        <v>2</v>
      </c>
      <c r="C1677" t="str" cm="1">
        <f t="array" ref="C1677">_xlfn.XLOOKUP(OrderDetails[[#This Row],[productID]],Products[[#All],[productID]],Products[[#All],[productName]],,0)</f>
        <v>Chang</v>
      </c>
      <c r="D1677" s="2">
        <v>19</v>
      </c>
      <c r="E1677">
        <v>20</v>
      </c>
      <c r="F1677" s="3">
        <v>0</v>
      </c>
      <c r="G1677" s="2">
        <f t="shared" si="26"/>
        <v>380</v>
      </c>
      <c r="H1677" t="str">
        <f>_xlfn.XLOOKUP(OrderDetails[[#This Row],[productID]],Products[productID],Products[Category Name],,0)</f>
        <v>Beverages</v>
      </c>
    </row>
    <row r="1678" spans="1:8" x14ac:dyDescent="0.25">
      <c r="A1678">
        <v>10888</v>
      </c>
      <c r="B1678">
        <v>68</v>
      </c>
      <c r="C1678" t="str" cm="1">
        <f t="array" ref="C1678">_xlfn.XLOOKUP(OrderDetails[[#This Row],[productID]],Products[[#All],[productID]],Products[[#All],[productName]],,0)</f>
        <v>Scottish Longbreads</v>
      </c>
      <c r="D1678" s="2">
        <v>12.5</v>
      </c>
      <c r="E1678">
        <v>18</v>
      </c>
      <c r="F1678" s="3">
        <v>0</v>
      </c>
      <c r="G1678" s="2">
        <f t="shared" si="26"/>
        <v>225</v>
      </c>
      <c r="H1678" t="str">
        <f>_xlfn.XLOOKUP(OrderDetails[[#This Row],[productID]],Products[productID],Products[Category Name],,0)</f>
        <v>Confections</v>
      </c>
    </row>
    <row r="1679" spans="1:8" x14ac:dyDescent="0.25">
      <c r="A1679">
        <v>10889</v>
      </c>
      <c r="B1679">
        <v>11</v>
      </c>
      <c r="C1679" t="str" cm="1">
        <f t="array" ref="C1679">_xlfn.XLOOKUP(OrderDetails[[#This Row],[productID]],Products[[#All],[productID]],Products[[#All],[productName]],,0)</f>
        <v>Queso Cabrales</v>
      </c>
      <c r="D1679" s="2">
        <v>21</v>
      </c>
      <c r="E1679">
        <v>40</v>
      </c>
      <c r="F1679" s="3">
        <v>0</v>
      </c>
      <c r="G1679" s="2">
        <f t="shared" si="26"/>
        <v>840</v>
      </c>
      <c r="H1679" t="str">
        <f>_xlfn.XLOOKUP(OrderDetails[[#This Row],[productID]],Products[productID],Products[Category Name],,0)</f>
        <v>Dairy Products</v>
      </c>
    </row>
    <row r="1680" spans="1:8" x14ac:dyDescent="0.25">
      <c r="A1680">
        <v>10889</v>
      </c>
      <c r="B1680">
        <v>38</v>
      </c>
      <c r="C1680" t="str" cm="1">
        <f t="array" ref="C1680">_xlfn.XLOOKUP(OrderDetails[[#This Row],[productID]],Products[[#All],[productID]],Products[[#All],[productName]],,0)</f>
        <v>Côte de Blaye</v>
      </c>
      <c r="D1680" s="2">
        <v>263.5</v>
      </c>
      <c r="E1680">
        <v>40</v>
      </c>
      <c r="F1680" s="3">
        <v>0</v>
      </c>
      <c r="G1680" s="2">
        <f t="shared" si="26"/>
        <v>10540</v>
      </c>
      <c r="H1680" t="str">
        <f>_xlfn.XLOOKUP(OrderDetails[[#This Row],[productID]],Products[productID],Products[Category Name],,0)</f>
        <v>Beverages</v>
      </c>
    </row>
    <row r="1681" spans="1:8" x14ac:dyDescent="0.25">
      <c r="A1681">
        <v>10890</v>
      </c>
      <c r="B1681">
        <v>17</v>
      </c>
      <c r="C1681" t="str" cm="1">
        <f t="array" ref="C1681">_xlfn.XLOOKUP(OrderDetails[[#This Row],[productID]],Products[[#All],[productID]],Products[[#All],[productName]],,0)</f>
        <v>Alice Mutton</v>
      </c>
      <c r="D1681" s="2">
        <v>39</v>
      </c>
      <c r="E1681">
        <v>15</v>
      </c>
      <c r="F1681" s="3">
        <v>0</v>
      </c>
      <c r="G1681" s="2">
        <f t="shared" si="26"/>
        <v>585</v>
      </c>
      <c r="H1681" t="str">
        <f>_xlfn.XLOOKUP(OrderDetails[[#This Row],[productID]],Products[productID],Products[Category Name],,0)</f>
        <v>Meat &amp; Poultry</v>
      </c>
    </row>
    <row r="1682" spans="1:8" x14ac:dyDescent="0.25">
      <c r="A1682">
        <v>10890</v>
      </c>
      <c r="B1682">
        <v>34</v>
      </c>
      <c r="C1682" t="str" cm="1">
        <f t="array" ref="C1682">_xlfn.XLOOKUP(OrderDetails[[#This Row],[productID]],Products[[#All],[productID]],Products[[#All],[productName]],,0)</f>
        <v>Sasquatch Ale</v>
      </c>
      <c r="D1682" s="2">
        <v>14</v>
      </c>
      <c r="E1682">
        <v>10</v>
      </c>
      <c r="F1682" s="3">
        <v>0</v>
      </c>
      <c r="G1682" s="2">
        <f t="shared" si="26"/>
        <v>140</v>
      </c>
      <c r="H1682" t="str">
        <f>_xlfn.XLOOKUP(OrderDetails[[#This Row],[productID]],Products[productID],Products[Category Name],,0)</f>
        <v>Beverages</v>
      </c>
    </row>
    <row r="1683" spans="1:8" x14ac:dyDescent="0.25">
      <c r="A1683">
        <v>10890</v>
      </c>
      <c r="B1683">
        <v>41</v>
      </c>
      <c r="C1683" t="str" cm="1">
        <f t="array" ref="C1683">_xlfn.XLOOKUP(OrderDetails[[#This Row],[productID]],Products[[#All],[productID]],Products[[#All],[productName]],,0)</f>
        <v>Jack's New England Clam Chowder</v>
      </c>
      <c r="D1683" s="2">
        <v>9.65</v>
      </c>
      <c r="E1683">
        <v>14</v>
      </c>
      <c r="F1683" s="3">
        <v>0</v>
      </c>
      <c r="G1683" s="2">
        <f t="shared" si="26"/>
        <v>135.1</v>
      </c>
      <c r="H1683" t="str">
        <f>_xlfn.XLOOKUP(OrderDetails[[#This Row],[productID]],Products[productID],Products[Category Name],,0)</f>
        <v>Seafood</v>
      </c>
    </row>
    <row r="1684" spans="1:8" x14ac:dyDescent="0.25">
      <c r="A1684">
        <v>10891</v>
      </c>
      <c r="B1684">
        <v>30</v>
      </c>
      <c r="C1684" t="str" cm="1">
        <f t="array" ref="C1684">_xlfn.XLOOKUP(OrderDetails[[#This Row],[productID]],Products[[#All],[productID]],Products[[#All],[productName]],,0)</f>
        <v>Nord-Ost Matjeshering</v>
      </c>
      <c r="D1684" s="2">
        <v>25.89</v>
      </c>
      <c r="E1684">
        <v>15</v>
      </c>
      <c r="F1684" s="3">
        <v>0.05</v>
      </c>
      <c r="G1684" s="2">
        <f t="shared" si="26"/>
        <v>368.9325</v>
      </c>
      <c r="H1684" t="str">
        <f>_xlfn.XLOOKUP(OrderDetails[[#This Row],[productID]],Products[productID],Products[Category Name],,0)</f>
        <v>Seafood</v>
      </c>
    </row>
    <row r="1685" spans="1:8" x14ac:dyDescent="0.25">
      <c r="A1685">
        <v>10892</v>
      </c>
      <c r="B1685">
        <v>59</v>
      </c>
      <c r="C1685" t="str" cm="1">
        <f t="array" ref="C1685">_xlfn.XLOOKUP(OrderDetails[[#This Row],[productID]],Products[[#All],[productID]],Products[[#All],[productName]],,0)</f>
        <v>Raclette Courdavault</v>
      </c>
      <c r="D1685" s="2">
        <v>55</v>
      </c>
      <c r="E1685">
        <v>40</v>
      </c>
      <c r="F1685" s="3">
        <v>0.05</v>
      </c>
      <c r="G1685" s="2">
        <f t="shared" si="26"/>
        <v>2090</v>
      </c>
      <c r="H1685" t="str">
        <f>_xlfn.XLOOKUP(OrderDetails[[#This Row],[productID]],Products[productID],Products[Category Name],,0)</f>
        <v>Dairy Products</v>
      </c>
    </row>
    <row r="1686" spans="1:8" x14ac:dyDescent="0.25">
      <c r="A1686">
        <v>10893</v>
      </c>
      <c r="B1686">
        <v>8</v>
      </c>
      <c r="C1686" t="str" cm="1">
        <f t="array" ref="C1686">_xlfn.XLOOKUP(OrderDetails[[#This Row],[productID]],Products[[#All],[productID]],Products[[#All],[productName]],,0)</f>
        <v>Northwoods Cranberry Sauce</v>
      </c>
      <c r="D1686" s="2">
        <v>40</v>
      </c>
      <c r="E1686">
        <v>30</v>
      </c>
      <c r="F1686" s="3">
        <v>0</v>
      </c>
      <c r="G1686" s="2">
        <f t="shared" si="26"/>
        <v>1200</v>
      </c>
      <c r="H1686" t="str">
        <f>_xlfn.XLOOKUP(OrderDetails[[#This Row],[productID]],Products[productID],Products[Category Name],,0)</f>
        <v>Condiments</v>
      </c>
    </row>
    <row r="1687" spans="1:8" x14ac:dyDescent="0.25">
      <c r="A1687">
        <v>10893</v>
      </c>
      <c r="B1687">
        <v>24</v>
      </c>
      <c r="C1687" t="str" cm="1">
        <f t="array" ref="C1687">_xlfn.XLOOKUP(OrderDetails[[#This Row],[productID]],Products[[#All],[productID]],Products[[#All],[productName]],,0)</f>
        <v>Guarana Fantastica</v>
      </c>
      <c r="D1687" s="2">
        <v>4.5</v>
      </c>
      <c r="E1687">
        <v>10</v>
      </c>
      <c r="F1687" s="3">
        <v>0</v>
      </c>
      <c r="G1687" s="2">
        <f t="shared" si="26"/>
        <v>45</v>
      </c>
      <c r="H1687" t="str">
        <f>_xlfn.XLOOKUP(OrderDetails[[#This Row],[productID]],Products[productID],Products[Category Name],,0)</f>
        <v>Beverages</v>
      </c>
    </row>
    <row r="1688" spans="1:8" x14ac:dyDescent="0.25">
      <c r="A1688">
        <v>10893</v>
      </c>
      <c r="B1688">
        <v>29</v>
      </c>
      <c r="C1688" t="str" cm="1">
        <f t="array" ref="C1688">_xlfn.XLOOKUP(OrderDetails[[#This Row],[productID]],Products[[#All],[productID]],Products[[#All],[productName]],,0)</f>
        <v>Thüringer Rostbratwurst</v>
      </c>
      <c r="D1688" s="2">
        <v>123.79</v>
      </c>
      <c r="E1688">
        <v>24</v>
      </c>
      <c r="F1688" s="3">
        <v>0</v>
      </c>
      <c r="G1688" s="2">
        <f t="shared" si="26"/>
        <v>2970.96</v>
      </c>
      <c r="H1688" t="str">
        <f>_xlfn.XLOOKUP(OrderDetails[[#This Row],[productID]],Products[productID],Products[Category Name],,0)</f>
        <v>Meat &amp; Poultry</v>
      </c>
    </row>
    <row r="1689" spans="1:8" x14ac:dyDescent="0.25">
      <c r="A1689">
        <v>10893</v>
      </c>
      <c r="B1689">
        <v>30</v>
      </c>
      <c r="C1689" t="str" cm="1">
        <f t="array" ref="C1689">_xlfn.XLOOKUP(OrderDetails[[#This Row],[productID]],Products[[#All],[productID]],Products[[#All],[productName]],,0)</f>
        <v>Nord-Ost Matjeshering</v>
      </c>
      <c r="D1689" s="2">
        <v>25.89</v>
      </c>
      <c r="E1689">
        <v>35</v>
      </c>
      <c r="F1689" s="3">
        <v>0</v>
      </c>
      <c r="G1689" s="2">
        <f t="shared" si="26"/>
        <v>906.15</v>
      </c>
      <c r="H1689" t="str">
        <f>_xlfn.XLOOKUP(OrderDetails[[#This Row],[productID]],Products[productID],Products[Category Name],,0)</f>
        <v>Seafood</v>
      </c>
    </row>
    <row r="1690" spans="1:8" x14ac:dyDescent="0.25">
      <c r="A1690">
        <v>10893</v>
      </c>
      <c r="B1690">
        <v>36</v>
      </c>
      <c r="C1690" t="str" cm="1">
        <f t="array" ref="C1690">_xlfn.XLOOKUP(OrderDetails[[#This Row],[productID]],Products[[#All],[productID]],Products[[#All],[productName]],,0)</f>
        <v>Inlagd Sill</v>
      </c>
      <c r="D1690" s="2">
        <v>19</v>
      </c>
      <c r="E1690">
        <v>20</v>
      </c>
      <c r="F1690" s="3">
        <v>0</v>
      </c>
      <c r="G1690" s="2">
        <f t="shared" si="26"/>
        <v>380</v>
      </c>
      <c r="H1690" t="str">
        <f>_xlfn.XLOOKUP(OrderDetails[[#This Row],[productID]],Products[productID],Products[Category Name],,0)</f>
        <v>Seafood</v>
      </c>
    </row>
    <row r="1691" spans="1:8" x14ac:dyDescent="0.25">
      <c r="A1691">
        <v>10894</v>
      </c>
      <c r="B1691">
        <v>13</v>
      </c>
      <c r="C1691" t="str" cm="1">
        <f t="array" ref="C1691">_xlfn.XLOOKUP(OrderDetails[[#This Row],[productID]],Products[[#All],[productID]],Products[[#All],[productName]],,0)</f>
        <v>Konbu</v>
      </c>
      <c r="D1691" s="2">
        <v>6</v>
      </c>
      <c r="E1691">
        <v>28</v>
      </c>
      <c r="F1691" s="3">
        <v>0.05</v>
      </c>
      <c r="G1691" s="2">
        <f t="shared" si="26"/>
        <v>159.6</v>
      </c>
      <c r="H1691" t="str">
        <f>_xlfn.XLOOKUP(OrderDetails[[#This Row],[productID]],Products[productID],Products[Category Name],,0)</f>
        <v>Seafood</v>
      </c>
    </row>
    <row r="1692" spans="1:8" x14ac:dyDescent="0.25">
      <c r="A1692">
        <v>10894</v>
      </c>
      <c r="B1692">
        <v>69</v>
      </c>
      <c r="C1692" t="str" cm="1">
        <f t="array" ref="C1692">_xlfn.XLOOKUP(OrderDetails[[#This Row],[productID]],Products[[#All],[productID]],Products[[#All],[productName]],,0)</f>
        <v>Gudbrandsdalsost</v>
      </c>
      <c r="D1692" s="2">
        <v>36</v>
      </c>
      <c r="E1692">
        <v>50</v>
      </c>
      <c r="F1692" s="3">
        <v>0.05</v>
      </c>
      <c r="G1692" s="2">
        <f t="shared" si="26"/>
        <v>1710</v>
      </c>
      <c r="H1692" t="str">
        <f>_xlfn.XLOOKUP(OrderDetails[[#This Row],[productID]],Products[productID],Products[Category Name],,0)</f>
        <v>Dairy Products</v>
      </c>
    </row>
    <row r="1693" spans="1:8" x14ac:dyDescent="0.25">
      <c r="A1693">
        <v>10894</v>
      </c>
      <c r="B1693">
        <v>75</v>
      </c>
      <c r="C1693" t="str" cm="1">
        <f t="array" ref="C1693">_xlfn.XLOOKUP(OrderDetails[[#This Row],[productID]],Products[[#All],[productID]],Products[[#All],[productName]],,0)</f>
        <v>Rhönbräu Klosterbier</v>
      </c>
      <c r="D1693" s="2">
        <v>7.75</v>
      </c>
      <c r="E1693">
        <v>120</v>
      </c>
      <c r="F1693" s="3">
        <v>0.05</v>
      </c>
      <c r="G1693" s="2">
        <f t="shared" si="26"/>
        <v>883.5</v>
      </c>
      <c r="H1693" t="str">
        <f>_xlfn.XLOOKUP(OrderDetails[[#This Row],[productID]],Products[productID],Products[Category Name],,0)</f>
        <v>Beverages</v>
      </c>
    </row>
    <row r="1694" spans="1:8" x14ac:dyDescent="0.25">
      <c r="A1694">
        <v>10895</v>
      </c>
      <c r="B1694">
        <v>24</v>
      </c>
      <c r="C1694" t="str" cm="1">
        <f t="array" ref="C1694">_xlfn.XLOOKUP(OrderDetails[[#This Row],[productID]],Products[[#All],[productID]],Products[[#All],[productName]],,0)</f>
        <v>Guarana Fantastica</v>
      </c>
      <c r="D1694" s="2">
        <v>4.5</v>
      </c>
      <c r="E1694">
        <v>110</v>
      </c>
      <c r="F1694" s="3">
        <v>0</v>
      </c>
      <c r="G1694" s="2">
        <f t="shared" si="26"/>
        <v>495</v>
      </c>
      <c r="H1694" t="str">
        <f>_xlfn.XLOOKUP(OrderDetails[[#This Row],[productID]],Products[productID],Products[Category Name],,0)</f>
        <v>Beverages</v>
      </c>
    </row>
    <row r="1695" spans="1:8" x14ac:dyDescent="0.25">
      <c r="A1695">
        <v>10895</v>
      </c>
      <c r="B1695">
        <v>39</v>
      </c>
      <c r="C1695" t="str" cm="1">
        <f t="array" ref="C1695">_xlfn.XLOOKUP(OrderDetails[[#This Row],[productID]],Products[[#All],[productID]],Products[[#All],[productName]],,0)</f>
        <v>Chartreuse verte</v>
      </c>
      <c r="D1695" s="2">
        <v>18</v>
      </c>
      <c r="E1695">
        <v>45</v>
      </c>
      <c r="F1695" s="3">
        <v>0</v>
      </c>
      <c r="G1695" s="2">
        <f t="shared" si="26"/>
        <v>810</v>
      </c>
      <c r="H1695" t="str">
        <f>_xlfn.XLOOKUP(OrderDetails[[#This Row],[productID]],Products[productID],Products[Category Name],,0)</f>
        <v>Beverages</v>
      </c>
    </row>
    <row r="1696" spans="1:8" x14ac:dyDescent="0.25">
      <c r="A1696">
        <v>10895</v>
      </c>
      <c r="B1696">
        <v>40</v>
      </c>
      <c r="C1696" t="str" cm="1">
        <f t="array" ref="C1696">_xlfn.XLOOKUP(OrderDetails[[#This Row],[productID]],Products[[#All],[productID]],Products[[#All],[productName]],,0)</f>
        <v>Boston Crab Meat</v>
      </c>
      <c r="D1696" s="2">
        <v>18.399999999999999</v>
      </c>
      <c r="E1696">
        <v>91</v>
      </c>
      <c r="F1696" s="3">
        <v>0</v>
      </c>
      <c r="G1696" s="2">
        <f t="shared" si="26"/>
        <v>1674.3999999999999</v>
      </c>
      <c r="H1696" t="str">
        <f>_xlfn.XLOOKUP(OrderDetails[[#This Row],[productID]],Products[productID],Products[Category Name],,0)</f>
        <v>Seafood</v>
      </c>
    </row>
    <row r="1697" spans="1:8" x14ac:dyDescent="0.25">
      <c r="A1697">
        <v>10895</v>
      </c>
      <c r="B1697">
        <v>60</v>
      </c>
      <c r="C1697" t="str" cm="1">
        <f t="array" ref="C1697">_xlfn.XLOOKUP(OrderDetails[[#This Row],[productID]],Products[[#All],[productID]],Products[[#All],[productName]],,0)</f>
        <v>Camembert Pierrot</v>
      </c>
      <c r="D1697" s="2">
        <v>34</v>
      </c>
      <c r="E1697">
        <v>100</v>
      </c>
      <c r="F1697" s="3">
        <v>0</v>
      </c>
      <c r="G1697" s="2">
        <f t="shared" si="26"/>
        <v>3400</v>
      </c>
      <c r="H1697" t="str">
        <f>_xlfn.XLOOKUP(OrderDetails[[#This Row],[productID]],Products[productID],Products[Category Name],,0)</f>
        <v>Dairy Products</v>
      </c>
    </row>
    <row r="1698" spans="1:8" x14ac:dyDescent="0.25">
      <c r="A1698">
        <v>10896</v>
      </c>
      <c r="B1698">
        <v>45</v>
      </c>
      <c r="C1698" t="str" cm="1">
        <f t="array" ref="C1698">_xlfn.XLOOKUP(OrderDetails[[#This Row],[productID]],Products[[#All],[productID]],Products[[#All],[productName]],,0)</f>
        <v>Rogede sild</v>
      </c>
      <c r="D1698" s="2">
        <v>9.5</v>
      </c>
      <c r="E1698">
        <v>15</v>
      </c>
      <c r="F1698" s="3">
        <v>0</v>
      </c>
      <c r="G1698" s="2">
        <f t="shared" si="26"/>
        <v>142.5</v>
      </c>
      <c r="H1698" t="str">
        <f>_xlfn.XLOOKUP(OrderDetails[[#This Row],[productID]],Products[productID],Products[Category Name],,0)</f>
        <v>Seafood</v>
      </c>
    </row>
    <row r="1699" spans="1:8" x14ac:dyDescent="0.25">
      <c r="A1699">
        <v>10896</v>
      </c>
      <c r="B1699">
        <v>56</v>
      </c>
      <c r="C1699" t="str" cm="1">
        <f t="array" ref="C1699">_xlfn.XLOOKUP(OrderDetails[[#This Row],[productID]],Products[[#All],[productID]],Products[[#All],[productName]],,0)</f>
        <v>Gnocchi di nonna Alice</v>
      </c>
      <c r="D1699" s="2">
        <v>38</v>
      </c>
      <c r="E1699">
        <v>16</v>
      </c>
      <c r="F1699" s="3">
        <v>0</v>
      </c>
      <c r="G1699" s="2">
        <f t="shared" si="26"/>
        <v>608</v>
      </c>
      <c r="H1699" t="str">
        <f>_xlfn.XLOOKUP(OrderDetails[[#This Row],[productID]],Products[productID],Products[Category Name],,0)</f>
        <v>Grains &amp; Cereals</v>
      </c>
    </row>
    <row r="1700" spans="1:8" x14ac:dyDescent="0.25">
      <c r="A1700">
        <v>10897</v>
      </c>
      <c r="B1700">
        <v>29</v>
      </c>
      <c r="C1700" t="str" cm="1">
        <f t="array" ref="C1700">_xlfn.XLOOKUP(OrderDetails[[#This Row],[productID]],Products[[#All],[productID]],Products[[#All],[productName]],,0)</f>
        <v>Thüringer Rostbratwurst</v>
      </c>
      <c r="D1700" s="2">
        <v>123.79</v>
      </c>
      <c r="E1700">
        <v>80</v>
      </c>
      <c r="F1700" s="3">
        <v>0</v>
      </c>
      <c r="G1700" s="2">
        <f t="shared" si="26"/>
        <v>9903.2000000000007</v>
      </c>
      <c r="H1700" t="str">
        <f>_xlfn.XLOOKUP(OrderDetails[[#This Row],[productID]],Products[productID],Products[Category Name],,0)</f>
        <v>Meat &amp; Poultry</v>
      </c>
    </row>
    <row r="1701" spans="1:8" x14ac:dyDescent="0.25">
      <c r="A1701">
        <v>10897</v>
      </c>
      <c r="B1701">
        <v>30</v>
      </c>
      <c r="C1701" t="str" cm="1">
        <f t="array" ref="C1701">_xlfn.XLOOKUP(OrderDetails[[#This Row],[productID]],Products[[#All],[productID]],Products[[#All],[productName]],,0)</f>
        <v>Nord-Ost Matjeshering</v>
      </c>
      <c r="D1701" s="2">
        <v>25.89</v>
      </c>
      <c r="E1701">
        <v>36</v>
      </c>
      <c r="F1701" s="3">
        <v>0</v>
      </c>
      <c r="G1701" s="2">
        <f t="shared" si="26"/>
        <v>932.04</v>
      </c>
      <c r="H1701" t="str">
        <f>_xlfn.XLOOKUP(OrderDetails[[#This Row],[productID]],Products[productID],Products[Category Name],,0)</f>
        <v>Seafood</v>
      </c>
    </row>
    <row r="1702" spans="1:8" x14ac:dyDescent="0.25">
      <c r="A1702">
        <v>10898</v>
      </c>
      <c r="B1702">
        <v>13</v>
      </c>
      <c r="C1702" t="str" cm="1">
        <f t="array" ref="C1702">_xlfn.XLOOKUP(OrderDetails[[#This Row],[productID]],Products[[#All],[productID]],Products[[#All],[productName]],,0)</f>
        <v>Konbu</v>
      </c>
      <c r="D1702" s="2">
        <v>6</v>
      </c>
      <c r="E1702">
        <v>5</v>
      </c>
      <c r="F1702" s="3">
        <v>0</v>
      </c>
      <c r="G1702" s="2">
        <f t="shared" si="26"/>
        <v>30</v>
      </c>
      <c r="H1702" t="str">
        <f>_xlfn.XLOOKUP(OrderDetails[[#This Row],[productID]],Products[productID],Products[Category Name],,0)</f>
        <v>Seafood</v>
      </c>
    </row>
    <row r="1703" spans="1:8" x14ac:dyDescent="0.25">
      <c r="A1703">
        <v>10899</v>
      </c>
      <c r="B1703">
        <v>39</v>
      </c>
      <c r="C1703" t="str" cm="1">
        <f t="array" ref="C1703">_xlfn.XLOOKUP(OrderDetails[[#This Row],[productID]],Products[[#All],[productID]],Products[[#All],[productName]],,0)</f>
        <v>Chartreuse verte</v>
      </c>
      <c r="D1703" s="2">
        <v>18</v>
      </c>
      <c r="E1703">
        <v>8</v>
      </c>
      <c r="F1703" s="3">
        <v>0.15</v>
      </c>
      <c r="G1703" s="2">
        <f t="shared" si="26"/>
        <v>122.39999999999999</v>
      </c>
      <c r="H1703" t="str">
        <f>_xlfn.XLOOKUP(OrderDetails[[#This Row],[productID]],Products[productID],Products[Category Name],,0)</f>
        <v>Beverages</v>
      </c>
    </row>
    <row r="1704" spans="1:8" x14ac:dyDescent="0.25">
      <c r="A1704">
        <v>10900</v>
      </c>
      <c r="B1704">
        <v>70</v>
      </c>
      <c r="C1704" t="str" cm="1">
        <f t="array" ref="C1704">_xlfn.XLOOKUP(OrderDetails[[#This Row],[productID]],Products[[#All],[productID]],Products[[#All],[productName]],,0)</f>
        <v>Outback Lager</v>
      </c>
      <c r="D1704" s="2">
        <v>15</v>
      </c>
      <c r="E1704">
        <v>3</v>
      </c>
      <c r="F1704" s="3">
        <v>0.25</v>
      </c>
      <c r="G1704" s="2">
        <f t="shared" si="26"/>
        <v>33.75</v>
      </c>
      <c r="H1704" t="str">
        <f>_xlfn.XLOOKUP(OrderDetails[[#This Row],[productID]],Products[productID],Products[Category Name],,0)</f>
        <v>Beverages</v>
      </c>
    </row>
    <row r="1705" spans="1:8" x14ac:dyDescent="0.25">
      <c r="A1705">
        <v>10901</v>
      </c>
      <c r="B1705">
        <v>41</v>
      </c>
      <c r="C1705" t="str" cm="1">
        <f t="array" ref="C1705">_xlfn.XLOOKUP(OrderDetails[[#This Row],[productID]],Products[[#All],[productID]],Products[[#All],[productName]],,0)</f>
        <v>Jack's New England Clam Chowder</v>
      </c>
      <c r="D1705" s="2">
        <v>9.65</v>
      </c>
      <c r="E1705">
        <v>30</v>
      </c>
      <c r="F1705" s="3">
        <v>0</v>
      </c>
      <c r="G1705" s="2">
        <f t="shared" si="26"/>
        <v>289.5</v>
      </c>
      <c r="H1705" t="str">
        <f>_xlfn.XLOOKUP(OrderDetails[[#This Row],[productID]],Products[productID],Products[Category Name],,0)</f>
        <v>Seafood</v>
      </c>
    </row>
    <row r="1706" spans="1:8" x14ac:dyDescent="0.25">
      <c r="A1706">
        <v>10901</v>
      </c>
      <c r="B1706">
        <v>71</v>
      </c>
      <c r="C1706" t="str" cm="1">
        <f t="array" ref="C1706">_xlfn.XLOOKUP(OrderDetails[[#This Row],[productID]],Products[[#All],[productID]],Products[[#All],[productName]],,0)</f>
        <v>Flotemysost</v>
      </c>
      <c r="D1706" s="2">
        <v>21.5</v>
      </c>
      <c r="E1706">
        <v>30</v>
      </c>
      <c r="F1706" s="3">
        <v>0</v>
      </c>
      <c r="G1706" s="2">
        <f t="shared" si="26"/>
        <v>645</v>
      </c>
      <c r="H1706" t="str">
        <f>_xlfn.XLOOKUP(OrderDetails[[#This Row],[productID]],Products[productID],Products[Category Name],,0)</f>
        <v>Dairy Products</v>
      </c>
    </row>
    <row r="1707" spans="1:8" x14ac:dyDescent="0.25">
      <c r="A1707">
        <v>10902</v>
      </c>
      <c r="B1707">
        <v>55</v>
      </c>
      <c r="C1707" t="str" cm="1">
        <f t="array" ref="C1707">_xlfn.XLOOKUP(OrderDetails[[#This Row],[productID]],Products[[#All],[productID]],Products[[#All],[productName]],,0)</f>
        <v>Pâté chinois</v>
      </c>
      <c r="D1707" s="2">
        <v>24</v>
      </c>
      <c r="E1707">
        <v>30</v>
      </c>
      <c r="F1707" s="3">
        <v>0.15</v>
      </c>
      <c r="G1707" s="2">
        <f t="shared" si="26"/>
        <v>612</v>
      </c>
      <c r="H1707" t="str">
        <f>_xlfn.XLOOKUP(OrderDetails[[#This Row],[productID]],Products[productID],Products[Category Name],,0)</f>
        <v>Meat &amp; Poultry</v>
      </c>
    </row>
    <row r="1708" spans="1:8" x14ac:dyDescent="0.25">
      <c r="A1708">
        <v>10902</v>
      </c>
      <c r="B1708">
        <v>62</v>
      </c>
      <c r="C1708" t="str" cm="1">
        <f t="array" ref="C1708">_xlfn.XLOOKUP(OrderDetails[[#This Row],[productID]],Products[[#All],[productID]],Products[[#All],[productName]],,0)</f>
        <v>Tarte au sucre</v>
      </c>
      <c r="D1708" s="2">
        <v>49.3</v>
      </c>
      <c r="E1708">
        <v>6</v>
      </c>
      <c r="F1708" s="3">
        <v>0.15</v>
      </c>
      <c r="G1708" s="2">
        <f t="shared" si="26"/>
        <v>251.42999999999995</v>
      </c>
      <c r="H1708" t="str">
        <f>_xlfn.XLOOKUP(OrderDetails[[#This Row],[productID]],Products[productID],Products[Category Name],,0)</f>
        <v>Confections</v>
      </c>
    </row>
    <row r="1709" spans="1:8" x14ac:dyDescent="0.25">
      <c r="A1709">
        <v>10903</v>
      </c>
      <c r="B1709">
        <v>13</v>
      </c>
      <c r="C1709" t="str" cm="1">
        <f t="array" ref="C1709">_xlfn.XLOOKUP(OrderDetails[[#This Row],[productID]],Products[[#All],[productID]],Products[[#All],[productName]],,0)</f>
        <v>Konbu</v>
      </c>
      <c r="D1709" s="2">
        <v>6</v>
      </c>
      <c r="E1709">
        <v>40</v>
      </c>
      <c r="F1709" s="3">
        <v>0</v>
      </c>
      <c r="G1709" s="2">
        <f t="shared" si="26"/>
        <v>240</v>
      </c>
      <c r="H1709" t="str">
        <f>_xlfn.XLOOKUP(OrderDetails[[#This Row],[productID]],Products[productID],Products[Category Name],,0)</f>
        <v>Seafood</v>
      </c>
    </row>
    <row r="1710" spans="1:8" x14ac:dyDescent="0.25">
      <c r="A1710">
        <v>10903</v>
      </c>
      <c r="B1710">
        <v>65</v>
      </c>
      <c r="C1710" t="str" cm="1">
        <f t="array" ref="C1710">_xlfn.XLOOKUP(OrderDetails[[#This Row],[productID]],Products[[#All],[productID]],Products[[#All],[productName]],,0)</f>
        <v>Louisiana Fiery Hot Pepper Sauce</v>
      </c>
      <c r="D1710" s="2">
        <v>21.05</v>
      </c>
      <c r="E1710">
        <v>21</v>
      </c>
      <c r="F1710" s="3">
        <v>0</v>
      </c>
      <c r="G1710" s="2">
        <f t="shared" si="26"/>
        <v>442.05</v>
      </c>
      <c r="H1710" t="str">
        <f>_xlfn.XLOOKUP(OrderDetails[[#This Row],[productID]],Products[productID],Products[Category Name],,0)</f>
        <v>Condiments</v>
      </c>
    </row>
    <row r="1711" spans="1:8" x14ac:dyDescent="0.25">
      <c r="A1711">
        <v>10903</v>
      </c>
      <c r="B1711">
        <v>68</v>
      </c>
      <c r="C1711" t="str" cm="1">
        <f t="array" ref="C1711">_xlfn.XLOOKUP(OrderDetails[[#This Row],[productID]],Products[[#All],[productID]],Products[[#All],[productName]],,0)</f>
        <v>Scottish Longbreads</v>
      </c>
      <c r="D1711" s="2">
        <v>12.5</v>
      </c>
      <c r="E1711">
        <v>20</v>
      </c>
      <c r="F1711" s="3">
        <v>0</v>
      </c>
      <c r="G1711" s="2">
        <f t="shared" si="26"/>
        <v>250</v>
      </c>
      <c r="H1711" t="str">
        <f>_xlfn.XLOOKUP(OrderDetails[[#This Row],[productID]],Products[productID],Products[Category Name],,0)</f>
        <v>Confections</v>
      </c>
    </row>
    <row r="1712" spans="1:8" x14ac:dyDescent="0.25">
      <c r="A1712">
        <v>10904</v>
      </c>
      <c r="B1712">
        <v>58</v>
      </c>
      <c r="C1712" t="str" cm="1">
        <f t="array" ref="C1712">_xlfn.XLOOKUP(OrderDetails[[#This Row],[productID]],Products[[#All],[productID]],Products[[#All],[productName]],,0)</f>
        <v>Escargots de Bourgogne</v>
      </c>
      <c r="D1712" s="2">
        <v>13.25</v>
      </c>
      <c r="E1712">
        <v>15</v>
      </c>
      <c r="F1712" s="3">
        <v>0</v>
      </c>
      <c r="G1712" s="2">
        <f t="shared" si="26"/>
        <v>198.75</v>
      </c>
      <c r="H1712" t="str">
        <f>_xlfn.XLOOKUP(OrderDetails[[#This Row],[productID]],Products[productID],Products[Category Name],,0)</f>
        <v>Seafood</v>
      </c>
    </row>
    <row r="1713" spans="1:8" x14ac:dyDescent="0.25">
      <c r="A1713">
        <v>10904</v>
      </c>
      <c r="B1713">
        <v>62</v>
      </c>
      <c r="C1713" t="str" cm="1">
        <f t="array" ref="C1713">_xlfn.XLOOKUP(OrderDetails[[#This Row],[productID]],Products[[#All],[productID]],Products[[#All],[productName]],,0)</f>
        <v>Tarte au sucre</v>
      </c>
      <c r="D1713" s="2">
        <v>49.3</v>
      </c>
      <c r="E1713">
        <v>35</v>
      </c>
      <c r="F1713" s="3">
        <v>0</v>
      </c>
      <c r="G1713" s="2">
        <f t="shared" si="26"/>
        <v>1725.5</v>
      </c>
      <c r="H1713" t="str">
        <f>_xlfn.XLOOKUP(OrderDetails[[#This Row],[productID]],Products[productID],Products[Category Name],,0)</f>
        <v>Confections</v>
      </c>
    </row>
    <row r="1714" spans="1:8" x14ac:dyDescent="0.25">
      <c r="A1714">
        <v>10905</v>
      </c>
      <c r="B1714">
        <v>1</v>
      </c>
      <c r="C1714" t="str" cm="1">
        <f t="array" ref="C1714">_xlfn.XLOOKUP(OrderDetails[[#This Row],[productID]],Products[[#All],[productID]],Products[[#All],[productName]],,0)</f>
        <v>Chai</v>
      </c>
      <c r="D1714" s="2">
        <v>18</v>
      </c>
      <c r="E1714">
        <v>20</v>
      </c>
      <c r="F1714" s="3">
        <v>0.05</v>
      </c>
      <c r="G1714" s="2">
        <f t="shared" si="26"/>
        <v>342</v>
      </c>
      <c r="H1714" t="str">
        <f>_xlfn.XLOOKUP(OrderDetails[[#This Row],[productID]],Products[productID],Products[Category Name],,0)</f>
        <v>Beverages</v>
      </c>
    </row>
    <row r="1715" spans="1:8" x14ac:dyDescent="0.25">
      <c r="A1715">
        <v>10906</v>
      </c>
      <c r="B1715">
        <v>61</v>
      </c>
      <c r="C1715" t="str" cm="1">
        <f t="array" ref="C1715">_xlfn.XLOOKUP(OrderDetails[[#This Row],[productID]],Products[[#All],[productID]],Products[[#All],[productName]],,0)</f>
        <v>Sirop d'érable</v>
      </c>
      <c r="D1715" s="2">
        <v>28.5</v>
      </c>
      <c r="E1715">
        <v>15</v>
      </c>
      <c r="F1715" s="3">
        <v>0</v>
      </c>
      <c r="G1715" s="2">
        <f t="shared" si="26"/>
        <v>427.5</v>
      </c>
      <c r="H1715" t="str">
        <f>_xlfn.XLOOKUP(OrderDetails[[#This Row],[productID]],Products[productID],Products[Category Name],,0)</f>
        <v>Condiments</v>
      </c>
    </row>
    <row r="1716" spans="1:8" x14ac:dyDescent="0.25">
      <c r="A1716">
        <v>10907</v>
      </c>
      <c r="B1716">
        <v>75</v>
      </c>
      <c r="C1716" t="str" cm="1">
        <f t="array" ref="C1716">_xlfn.XLOOKUP(OrderDetails[[#This Row],[productID]],Products[[#All],[productID]],Products[[#All],[productName]],,0)</f>
        <v>Rhönbräu Klosterbier</v>
      </c>
      <c r="D1716" s="2">
        <v>7.75</v>
      </c>
      <c r="E1716">
        <v>14</v>
      </c>
      <c r="F1716" s="3">
        <v>0</v>
      </c>
      <c r="G1716" s="2">
        <f t="shared" si="26"/>
        <v>108.5</v>
      </c>
      <c r="H1716" t="str">
        <f>_xlfn.XLOOKUP(OrderDetails[[#This Row],[productID]],Products[productID],Products[Category Name],,0)</f>
        <v>Beverages</v>
      </c>
    </row>
    <row r="1717" spans="1:8" x14ac:dyDescent="0.25">
      <c r="A1717">
        <v>10908</v>
      </c>
      <c r="B1717">
        <v>7</v>
      </c>
      <c r="C1717" t="str" cm="1">
        <f t="array" ref="C1717">_xlfn.XLOOKUP(OrderDetails[[#This Row],[productID]],Products[[#All],[productID]],Products[[#All],[productName]],,0)</f>
        <v>Uncle Bob's Organic Dried Pears</v>
      </c>
      <c r="D1717" s="2">
        <v>30</v>
      </c>
      <c r="E1717">
        <v>20</v>
      </c>
      <c r="F1717" s="3">
        <v>0.05</v>
      </c>
      <c r="G1717" s="2">
        <f t="shared" si="26"/>
        <v>570</v>
      </c>
      <c r="H1717" t="str">
        <f>_xlfn.XLOOKUP(OrderDetails[[#This Row],[productID]],Products[productID],Products[Category Name],,0)</f>
        <v>Produce</v>
      </c>
    </row>
    <row r="1718" spans="1:8" x14ac:dyDescent="0.25">
      <c r="A1718">
        <v>10908</v>
      </c>
      <c r="B1718">
        <v>52</v>
      </c>
      <c r="C1718" t="str" cm="1">
        <f t="array" ref="C1718">_xlfn.XLOOKUP(OrderDetails[[#This Row],[productID]],Products[[#All],[productID]],Products[[#All],[productName]],,0)</f>
        <v>Filo Mix</v>
      </c>
      <c r="D1718" s="2">
        <v>7</v>
      </c>
      <c r="E1718">
        <v>14</v>
      </c>
      <c r="F1718" s="3">
        <v>0.05</v>
      </c>
      <c r="G1718" s="2">
        <f t="shared" si="26"/>
        <v>93.1</v>
      </c>
      <c r="H1718" t="str">
        <f>_xlfn.XLOOKUP(OrderDetails[[#This Row],[productID]],Products[productID],Products[Category Name],,0)</f>
        <v>Grains &amp; Cereals</v>
      </c>
    </row>
    <row r="1719" spans="1:8" x14ac:dyDescent="0.25">
      <c r="A1719">
        <v>10909</v>
      </c>
      <c r="B1719">
        <v>7</v>
      </c>
      <c r="C1719" t="str" cm="1">
        <f t="array" ref="C1719">_xlfn.XLOOKUP(OrderDetails[[#This Row],[productID]],Products[[#All],[productID]],Products[[#All],[productName]],,0)</f>
        <v>Uncle Bob's Organic Dried Pears</v>
      </c>
      <c r="D1719" s="2">
        <v>30</v>
      </c>
      <c r="E1719">
        <v>12</v>
      </c>
      <c r="F1719" s="3">
        <v>0</v>
      </c>
      <c r="G1719" s="2">
        <f t="shared" si="26"/>
        <v>360</v>
      </c>
      <c r="H1719" t="str">
        <f>_xlfn.XLOOKUP(OrderDetails[[#This Row],[productID]],Products[productID],Products[Category Name],,0)</f>
        <v>Produce</v>
      </c>
    </row>
    <row r="1720" spans="1:8" x14ac:dyDescent="0.25">
      <c r="A1720">
        <v>10909</v>
      </c>
      <c r="B1720">
        <v>16</v>
      </c>
      <c r="C1720" t="str" cm="1">
        <f t="array" ref="C1720">_xlfn.XLOOKUP(OrderDetails[[#This Row],[productID]],Products[[#All],[productID]],Products[[#All],[productName]],,0)</f>
        <v>Pavlova</v>
      </c>
      <c r="D1720" s="2">
        <v>17.45</v>
      </c>
      <c r="E1720">
        <v>15</v>
      </c>
      <c r="F1720" s="3">
        <v>0</v>
      </c>
      <c r="G1720" s="2">
        <f t="shared" si="26"/>
        <v>261.75</v>
      </c>
      <c r="H1720" t="str">
        <f>_xlfn.XLOOKUP(OrderDetails[[#This Row],[productID]],Products[productID],Products[Category Name],,0)</f>
        <v>Confections</v>
      </c>
    </row>
    <row r="1721" spans="1:8" x14ac:dyDescent="0.25">
      <c r="A1721">
        <v>10909</v>
      </c>
      <c r="B1721">
        <v>41</v>
      </c>
      <c r="C1721" t="str" cm="1">
        <f t="array" ref="C1721">_xlfn.XLOOKUP(OrderDetails[[#This Row],[productID]],Products[[#All],[productID]],Products[[#All],[productName]],,0)</f>
        <v>Jack's New England Clam Chowder</v>
      </c>
      <c r="D1721" s="2">
        <v>9.65</v>
      </c>
      <c r="E1721">
        <v>5</v>
      </c>
      <c r="F1721" s="3">
        <v>0</v>
      </c>
      <c r="G1721" s="2">
        <f t="shared" si="26"/>
        <v>48.25</v>
      </c>
      <c r="H1721" t="str">
        <f>_xlfn.XLOOKUP(OrderDetails[[#This Row],[productID]],Products[productID],Products[Category Name],,0)</f>
        <v>Seafood</v>
      </c>
    </row>
    <row r="1722" spans="1:8" x14ac:dyDescent="0.25">
      <c r="A1722">
        <v>10910</v>
      </c>
      <c r="B1722">
        <v>19</v>
      </c>
      <c r="C1722" t="str" cm="1">
        <f t="array" ref="C1722">_xlfn.XLOOKUP(OrderDetails[[#This Row],[productID]],Products[[#All],[productID]],Products[[#All],[productName]],,0)</f>
        <v>Teatime Chocolate Biscuits</v>
      </c>
      <c r="D1722" s="2">
        <v>9.1999999999999993</v>
      </c>
      <c r="E1722">
        <v>12</v>
      </c>
      <c r="F1722" s="3">
        <v>0</v>
      </c>
      <c r="G1722" s="2">
        <f t="shared" si="26"/>
        <v>110.39999999999999</v>
      </c>
      <c r="H1722" t="str">
        <f>_xlfn.XLOOKUP(OrderDetails[[#This Row],[productID]],Products[productID],Products[Category Name],,0)</f>
        <v>Confections</v>
      </c>
    </row>
    <row r="1723" spans="1:8" x14ac:dyDescent="0.25">
      <c r="A1723">
        <v>10910</v>
      </c>
      <c r="B1723">
        <v>49</v>
      </c>
      <c r="C1723" t="str" cm="1">
        <f t="array" ref="C1723">_xlfn.XLOOKUP(OrderDetails[[#This Row],[productID]],Products[[#All],[productID]],Products[[#All],[productName]],,0)</f>
        <v>Maxilaku</v>
      </c>
      <c r="D1723" s="2">
        <v>20</v>
      </c>
      <c r="E1723">
        <v>10</v>
      </c>
      <c r="F1723" s="3">
        <v>0</v>
      </c>
      <c r="G1723" s="2">
        <f t="shared" si="26"/>
        <v>200</v>
      </c>
      <c r="H1723" t="str">
        <f>_xlfn.XLOOKUP(OrderDetails[[#This Row],[productID]],Products[productID],Products[Category Name],,0)</f>
        <v>Confections</v>
      </c>
    </row>
    <row r="1724" spans="1:8" x14ac:dyDescent="0.25">
      <c r="A1724">
        <v>10910</v>
      </c>
      <c r="B1724">
        <v>61</v>
      </c>
      <c r="C1724" t="str" cm="1">
        <f t="array" ref="C1724">_xlfn.XLOOKUP(OrderDetails[[#This Row],[productID]],Products[[#All],[productID]],Products[[#All],[productName]],,0)</f>
        <v>Sirop d'érable</v>
      </c>
      <c r="D1724" s="2">
        <v>28.5</v>
      </c>
      <c r="E1724">
        <v>5</v>
      </c>
      <c r="F1724" s="3">
        <v>0</v>
      </c>
      <c r="G1724" s="2">
        <f t="shared" si="26"/>
        <v>142.5</v>
      </c>
      <c r="H1724" t="str">
        <f>_xlfn.XLOOKUP(OrderDetails[[#This Row],[productID]],Products[productID],Products[Category Name],,0)</f>
        <v>Condiments</v>
      </c>
    </row>
    <row r="1725" spans="1:8" x14ac:dyDescent="0.25">
      <c r="A1725">
        <v>10911</v>
      </c>
      <c r="B1725">
        <v>1</v>
      </c>
      <c r="C1725" t="str" cm="1">
        <f t="array" ref="C1725">_xlfn.XLOOKUP(OrderDetails[[#This Row],[productID]],Products[[#All],[productID]],Products[[#All],[productName]],,0)</f>
        <v>Chai</v>
      </c>
      <c r="D1725" s="2">
        <v>18</v>
      </c>
      <c r="E1725">
        <v>10</v>
      </c>
      <c r="F1725" s="3">
        <v>0</v>
      </c>
      <c r="G1725" s="2">
        <f t="shared" si="26"/>
        <v>180</v>
      </c>
      <c r="H1725" t="str">
        <f>_xlfn.XLOOKUP(OrderDetails[[#This Row],[productID]],Products[productID],Products[Category Name],,0)</f>
        <v>Beverages</v>
      </c>
    </row>
    <row r="1726" spans="1:8" x14ac:dyDescent="0.25">
      <c r="A1726">
        <v>10911</v>
      </c>
      <c r="B1726">
        <v>17</v>
      </c>
      <c r="C1726" t="str" cm="1">
        <f t="array" ref="C1726">_xlfn.XLOOKUP(OrderDetails[[#This Row],[productID]],Products[[#All],[productID]],Products[[#All],[productName]],,0)</f>
        <v>Alice Mutton</v>
      </c>
      <c r="D1726" s="2">
        <v>39</v>
      </c>
      <c r="E1726">
        <v>12</v>
      </c>
      <c r="F1726" s="3">
        <v>0</v>
      </c>
      <c r="G1726" s="2">
        <f t="shared" si="26"/>
        <v>468</v>
      </c>
      <c r="H1726" t="str">
        <f>_xlfn.XLOOKUP(OrderDetails[[#This Row],[productID]],Products[productID],Products[Category Name],,0)</f>
        <v>Meat &amp; Poultry</v>
      </c>
    </row>
    <row r="1727" spans="1:8" x14ac:dyDescent="0.25">
      <c r="A1727">
        <v>10911</v>
      </c>
      <c r="B1727">
        <v>67</v>
      </c>
      <c r="C1727" t="str" cm="1">
        <f t="array" ref="C1727">_xlfn.XLOOKUP(OrderDetails[[#This Row],[productID]],Products[[#All],[productID]],Products[[#All],[productName]],,0)</f>
        <v>Laughing Lumberjack Lager</v>
      </c>
      <c r="D1727" s="2">
        <v>14</v>
      </c>
      <c r="E1727">
        <v>15</v>
      </c>
      <c r="F1727" s="3">
        <v>0</v>
      </c>
      <c r="G1727" s="2">
        <f t="shared" si="26"/>
        <v>210</v>
      </c>
      <c r="H1727" t="str">
        <f>_xlfn.XLOOKUP(OrderDetails[[#This Row],[productID]],Products[productID],Products[Category Name],,0)</f>
        <v>Beverages</v>
      </c>
    </row>
    <row r="1728" spans="1:8" x14ac:dyDescent="0.25">
      <c r="A1728">
        <v>10912</v>
      </c>
      <c r="B1728">
        <v>11</v>
      </c>
      <c r="C1728" t="str" cm="1">
        <f t="array" ref="C1728">_xlfn.XLOOKUP(OrderDetails[[#This Row],[productID]],Products[[#All],[productID]],Products[[#All],[productName]],,0)</f>
        <v>Queso Cabrales</v>
      </c>
      <c r="D1728" s="2">
        <v>21</v>
      </c>
      <c r="E1728">
        <v>40</v>
      </c>
      <c r="F1728" s="3">
        <v>0.25</v>
      </c>
      <c r="G1728" s="2">
        <f t="shared" si="26"/>
        <v>630</v>
      </c>
      <c r="H1728" t="str">
        <f>_xlfn.XLOOKUP(OrderDetails[[#This Row],[productID]],Products[productID],Products[Category Name],,0)</f>
        <v>Dairy Products</v>
      </c>
    </row>
    <row r="1729" spans="1:8" x14ac:dyDescent="0.25">
      <c r="A1729">
        <v>10912</v>
      </c>
      <c r="B1729">
        <v>29</v>
      </c>
      <c r="C1729" t="str" cm="1">
        <f t="array" ref="C1729">_xlfn.XLOOKUP(OrderDetails[[#This Row],[productID]],Products[[#All],[productID]],Products[[#All],[productName]],,0)</f>
        <v>Thüringer Rostbratwurst</v>
      </c>
      <c r="D1729" s="2">
        <v>123.79</v>
      </c>
      <c r="E1729">
        <v>60</v>
      </c>
      <c r="F1729" s="3">
        <v>0.25</v>
      </c>
      <c r="G1729" s="2">
        <f t="shared" si="26"/>
        <v>5570.55</v>
      </c>
      <c r="H1729" t="str">
        <f>_xlfn.XLOOKUP(OrderDetails[[#This Row],[productID]],Products[productID],Products[Category Name],,0)</f>
        <v>Meat &amp; Poultry</v>
      </c>
    </row>
    <row r="1730" spans="1:8" x14ac:dyDescent="0.25">
      <c r="A1730">
        <v>10913</v>
      </c>
      <c r="B1730">
        <v>4</v>
      </c>
      <c r="C1730" t="str" cm="1">
        <f t="array" ref="C1730">_xlfn.XLOOKUP(OrderDetails[[#This Row],[productID]],Products[[#All],[productID]],Products[[#All],[productName]],,0)</f>
        <v>Chef Anton's Cajun Seasoning</v>
      </c>
      <c r="D1730" s="2">
        <v>22</v>
      </c>
      <c r="E1730">
        <v>30</v>
      </c>
      <c r="F1730" s="3">
        <v>0.25</v>
      </c>
      <c r="G1730" s="2">
        <f t="shared" si="26"/>
        <v>495</v>
      </c>
      <c r="H1730" t="str">
        <f>_xlfn.XLOOKUP(OrderDetails[[#This Row],[productID]],Products[productID],Products[Category Name],,0)</f>
        <v>Condiments</v>
      </c>
    </row>
    <row r="1731" spans="1:8" x14ac:dyDescent="0.25">
      <c r="A1731">
        <v>10913</v>
      </c>
      <c r="B1731">
        <v>33</v>
      </c>
      <c r="C1731" t="str" cm="1">
        <f t="array" ref="C1731">_xlfn.XLOOKUP(OrderDetails[[#This Row],[productID]],Products[[#All],[productID]],Products[[#All],[productName]],,0)</f>
        <v>Geitost</v>
      </c>
      <c r="D1731" s="2">
        <v>2.5</v>
      </c>
      <c r="E1731">
        <v>40</v>
      </c>
      <c r="F1731" s="3">
        <v>0.25</v>
      </c>
      <c r="G1731" s="2">
        <f t="shared" ref="G1731:G1794" si="27">D1731*E1731*(1-F1731)</f>
        <v>75</v>
      </c>
      <c r="H1731" t="str">
        <f>_xlfn.XLOOKUP(OrderDetails[[#This Row],[productID]],Products[productID],Products[Category Name],,0)</f>
        <v>Dairy Products</v>
      </c>
    </row>
    <row r="1732" spans="1:8" x14ac:dyDescent="0.25">
      <c r="A1732">
        <v>10913</v>
      </c>
      <c r="B1732">
        <v>58</v>
      </c>
      <c r="C1732" t="str" cm="1">
        <f t="array" ref="C1732">_xlfn.XLOOKUP(OrderDetails[[#This Row],[productID]],Products[[#All],[productID]],Products[[#All],[productName]],,0)</f>
        <v>Escargots de Bourgogne</v>
      </c>
      <c r="D1732" s="2">
        <v>13.25</v>
      </c>
      <c r="E1732">
        <v>15</v>
      </c>
      <c r="F1732" s="3">
        <v>0</v>
      </c>
      <c r="G1732" s="2">
        <f t="shared" si="27"/>
        <v>198.75</v>
      </c>
      <c r="H1732" t="str">
        <f>_xlfn.XLOOKUP(OrderDetails[[#This Row],[productID]],Products[productID],Products[Category Name],,0)</f>
        <v>Seafood</v>
      </c>
    </row>
    <row r="1733" spans="1:8" x14ac:dyDescent="0.25">
      <c r="A1733">
        <v>10914</v>
      </c>
      <c r="B1733">
        <v>71</v>
      </c>
      <c r="C1733" t="str" cm="1">
        <f t="array" ref="C1733">_xlfn.XLOOKUP(OrderDetails[[#This Row],[productID]],Products[[#All],[productID]],Products[[#All],[productName]],,0)</f>
        <v>Flotemysost</v>
      </c>
      <c r="D1733" s="2">
        <v>21.5</v>
      </c>
      <c r="E1733">
        <v>25</v>
      </c>
      <c r="F1733" s="3">
        <v>0</v>
      </c>
      <c r="G1733" s="2">
        <f t="shared" si="27"/>
        <v>537.5</v>
      </c>
      <c r="H1733" t="str">
        <f>_xlfn.XLOOKUP(OrderDetails[[#This Row],[productID]],Products[productID],Products[Category Name],,0)</f>
        <v>Dairy Products</v>
      </c>
    </row>
    <row r="1734" spans="1:8" x14ac:dyDescent="0.25">
      <c r="A1734">
        <v>10915</v>
      </c>
      <c r="B1734">
        <v>17</v>
      </c>
      <c r="C1734" t="str" cm="1">
        <f t="array" ref="C1734">_xlfn.XLOOKUP(OrderDetails[[#This Row],[productID]],Products[[#All],[productID]],Products[[#All],[productName]],,0)</f>
        <v>Alice Mutton</v>
      </c>
      <c r="D1734" s="2">
        <v>39</v>
      </c>
      <c r="E1734">
        <v>10</v>
      </c>
      <c r="F1734" s="3">
        <v>0</v>
      </c>
      <c r="G1734" s="2">
        <f t="shared" si="27"/>
        <v>390</v>
      </c>
      <c r="H1734" t="str">
        <f>_xlfn.XLOOKUP(OrderDetails[[#This Row],[productID]],Products[productID],Products[Category Name],,0)</f>
        <v>Meat &amp; Poultry</v>
      </c>
    </row>
    <row r="1735" spans="1:8" x14ac:dyDescent="0.25">
      <c r="A1735">
        <v>10915</v>
      </c>
      <c r="B1735">
        <v>33</v>
      </c>
      <c r="C1735" t="str" cm="1">
        <f t="array" ref="C1735">_xlfn.XLOOKUP(OrderDetails[[#This Row],[productID]],Products[[#All],[productID]],Products[[#All],[productName]],,0)</f>
        <v>Geitost</v>
      </c>
      <c r="D1735" s="2">
        <v>2.5</v>
      </c>
      <c r="E1735">
        <v>30</v>
      </c>
      <c r="F1735" s="3">
        <v>0</v>
      </c>
      <c r="G1735" s="2">
        <f t="shared" si="27"/>
        <v>75</v>
      </c>
      <c r="H1735" t="str">
        <f>_xlfn.XLOOKUP(OrderDetails[[#This Row],[productID]],Products[productID],Products[Category Name],,0)</f>
        <v>Dairy Products</v>
      </c>
    </row>
    <row r="1736" spans="1:8" x14ac:dyDescent="0.25">
      <c r="A1736">
        <v>10915</v>
      </c>
      <c r="B1736">
        <v>54</v>
      </c>
      <c r="C1736" t="str" cm="1">
        <f t="array" ref="C1736">_xlfn.XLOOKUP(OrderDetails[[#This Row],[productID]],Products[[#All],[productID]],Products[[#All],[productName]],,0)</f>
        <v>Tourtière</v>
      </c>
      <c r="D1736" s="2">
        <v>7.45</v>
      </c>
      <c r="E1736">
        <v>10</v>
      </c>
      <c r="F1736" s="3">
        <v>0</v>
      </c>
      <c r="G1736" s="2">
        <f t="shared" si="27"/>
        <v>74.5</v>
      </c>
      <c r="H1736" t="str">
        <f>_xlfn.XLOOKUP(OrderDetails[[#This Row],[productID]],Products[productID],Products[Category Name],,0)</f>
        <v>Meat &amp; Poultry</v>
      </c>
    </row>
    <row r="1737" spans="1:8" x14ac:dyDescent="0.25">
      <c r="A1737">
        <v>10916</v>
      </c>
      <c r="B1737">
        <v>16</v>
      </c>
      <c r="C1737" t="str" cm="1">
        <f t="array" ref="C1737">_xlfn.XLOOKUP(OrderDetails[[#This Row],[productID]],Products[[#All],[productID]],Products[[#All],[productName]],,0)</f>
        <v>Pavlova</v>
      </c>
      <c r="D1737" s="2">
        <v>17.45</v>
      </c>
      <c r="E1737">
        <v>6</v>
      </c>
      <c r="F1737" s="3">
        <v>0</v>
      </c>
      <c r="G1737" s="2">
        <f t="shared" si="27"/>
        <v>104.69999999999999</v>
      </c>
      <c r="H1737" t="str">
        <f>_xlfn.XLOOKUP(OrderDetails[[#This Row],[productID]],Products[productID],Products[Category Name],,0)</f>
        <v>Confections</v>
      </c>
    </row>
    <row r="1738" spans="1:8" x14ac:dyDescent="0.25">
      <c r="A1738">
        <v>10916</v>
      </c>
      <c r="B1738">
        <v>32</v>
      </c>
      <c r="C1738" t="str" cm="1">
        <f t="array" ref="C1738">_xlfn.XLOOKUP(OrderDetails[[#This Row],[productID]],Products[[#All],[productID]],Products[[#All],[productName]],,0)</f>
        <v>Mascarpone Fabioli</v>
      </c>
      <c r="D1738" s="2">
        <v>32</v>
      </c>
      <c r="E1738">
        <v>6</v>
      </c>
      <c r="F1738" s="3">
        <v>0</v>
      </c>
      <c r="G1738" s="2">
        <f t="shared" si="27"/>
        <v>192</v>
      </c>
      <c r="H1738" t="str">
        <f>_xlfn.XLOOKUP(OrderDetails[[#This Row],[productID]],Products[productID],Products[Category Name],,0)</f>
        <v>Dairy Products</v>
      </c>
    </row>
    <row r="1739" spans="1:8" x14ac:dyDescent="0.25">
      <c r="A1739">
        <v>10916</v>
      </c>
      <c r="B1739">
        <v>57</v>
      </c>
      <c r="C1739" t="str" cm="1">
        <f t="array" ref="C1739">_xlfn.XLOOKUP(OrderDetails[[#This Row],[productID]],Products[[#All],[productID]],Products[[#All],[productName]],,0)</f>
        <v>Ravioli Angelo</v>
      </c>
      <c r="D1739" s="2">
        <v>19.5</v>
      </c>
      <c r="E1739">
        <v>20</v>
      </c>
      <c r="F1739" s="3">
        <v>0</v>
      </c>
      <c r="G1739" s="2">
        <f t="shared" si="27"/>
        <v>390</v>
      </c>
      <c r="H1739" t="str">
        <f>_xlfn.XLOOKUP(OrderDetails[[#This Row],[productID]],Products[productID],Products[Category Name],,0)</f>
        <v>Grains &amp; Cereals</v>
      </c>
    </row>
    <row r="1740" spans="1:8" x14ac:dyDescent="0.25">
      <c r="A1740">
        <v>10917</v>
      </c>
      <c r="B1740">
        <v>30</v>
      </c>
      <c r="C1740" t="str" cm="1">
        <f t="array" ref="C1740">_xlfn.XLOOKUP(OrderDetails[[#This Row],[productID]],Products[[#All],[productID]],Products[[#All],[productName]],,0)</f>
        <v>Nord-Ost Matjeshering</v>
      </c>
      <c r="D1740" s="2">
        <v>25.89</v>
      </c>
      <c r="E1740">
        <v>1</v>
      </c>
      <c r="F1740" s="3">
        <v>0</v>
      </c>
      <c r="G1740" s="2">
        <f t="shared" si="27"/>
        <v>25.89</v>
      </c>
      <c r="H1740" t="str">
        <f>_xlfn.XLOOKUP(OrderDetails[[#This Row],[productID]],Products[productID],Products[Category Name],,0)</f>
        <v>Seafood</v>
      </c>
    </row>
    <row r="1741" spans="1:8" x14ac:dyDescent="0.25">
      <c r="A1741">
        <v>10917</v>
      </c>
      <c r="B1741">
        <v>60</v>
      </c>
      <c r="C1741" t="str" cm="1">
        <f t="array" ref="C1741">_xlfn.XLOOKUP(OrderDetails[[#This Row],[productID]],Products[[#All],[productID]],Products[[#All],[productName]],,0)</f>
        <v>Camembert Pierrot</v>
      </c>
      <c r="D1741" s="2">
        <v>34</v>
      </c>
      <c r="E1741">
        <v>10</v>
      </c>
      <c r="F1741" s="3">
        <v>0</v>
      </c>
      <c r="G1741" s="2">
        <f t="shared" si="27"/>
        <v>340</v>
      </c>
      <c r="H1741" t="str">
        <f>_xlfn.XLOOKUP(OrderDetails[[#This Row],[productID]],Products[productID],Products[Category Name],,0)</f>
        <v>Dairy Products</v>
      </c>
    </row>
    <row r="1742" spans="1:8" x14ac:dyDescent="0.25">
      <c r="A1742">
        <v>10918</v>
      </c>
      <c r="B1742">
        <v>1</v>
      </c>
      <c r="C1742" t="str" cm="1">
        <f t="array" ref="C1742">_xlfn.XLOOKUP(OrderDetails[[#This Row],[productID]],Products[[#All],[productID]],Products[[#All],[productName]],,0)</f>
        <v>Chai</v>
      </c>
      <c r="D1742" s="2">
        <v>18</v>
      </c>
      <c r="E1742">
        <v>60</v>
      </c>
      <c r="F1742" s="3">
        <v>0.25</v>
      </c>
      <c r="G1742" s="2">
        <f t="shared" si="27"/>
        <v>810</v>
      </c>
      <c r="H1742" t="str">
        <f>_xlfn.XLOOKUP(OrderDetails[[#This Row],[productID]],Products[productID],Products[Category Name],,0)</f>
        <v>Beverages</v>
      </c>
    </row>
    <row r="1743" spans="1:8" x14ac:dyDescent="0.25">
      <c r="A1743">
        <v>10918</v>
      </c>
      <c r="B1743">
        <v>60</v>
      </c>
      <c r="C1743" t="str" cm="1">
        <f t="array" ref="C1743">_xlfn.XLOOKUP(OrderDetails[[#This Row],[productID]],Products[[#All],[productID]],Products[[#All],[productName]],,0)</f>
        <v>Camembert Pierrot</v>
      </c>
      <c r="D1743" s="2">
        <v>34</v>
      </c>
      <c r="E1743">
        <v>25</v>
      </c>
      <c r="F1743" s="3">
        <v>0.25</v>
      </c>
      <c r="G1743" s="2">
        <f t="shared" si="27"/>
        <v>637.5</v>
      </c>
      <c r="H1743" t="str">
        <f>_xlfn.XLOOKUP(OrderDetails[[#This Row],[productID]],Products[productID],Products[Category Name],,0)</f>
        <v>Dairy Products</v>
      </c>
    </row>
    <row r="1744" spans="1:8" x14ac:dyDescent="0.25">
      <c r="A1744">
        <v>10919</v>
      </c>
      <c r="B1744">
        <v>16</v>
      </c>
      <c r="C1744" t="str" cm="1">
        <f t="array" ref="C1744">_xlfn.XLOOKUP(OrderDetails[[#This Row],[productID]],Products[[#All],[productID]],Products[[#All],[productName]],,0)</f>
        <v>Pavlova</v>
      </c>
      <c r="D1744" s="2">
        <v>17.45</v>
      </c>
      <c r="E1744">
        <v>24</v>
      </c>
      <c r="F1744" s="3">
        <v>0</v>
      </c>
      <c r="G1744" s="2">
        <f t="shared" si="27"/>
        <v>418.79999999999995</v>
      </c>
      <c r="H1744" t="str">
        <f>_xlfn.XLOOKUP(OrderDetails[[#This Row],[productID]],Products[productID],Products[Category Name],,0)</f>
        <v>Confections</v>
      </c>
    </row>
    <row r="1745" spans="1:8" x14ac:dyDescent="0.25">
      <c r="A1745">
        <v>10919</v>
      </c>
      <c r="B1745">
        <v>25</v>
      </c>
      <c r="C1745" t="str" cm="1">
        <f t="array" ref="C1745">_xlfn.XLOOKUP(OrderDetails[[#This Row],[productID]],Products[[#All],[productID]],Products[[#All],[productName]],,0)</f>
        <v>NuNuCa Nuß-Nougat-Creme</v>
      </c>
      <c r="D1745" s="2">
        <v>14</v>
      </c>
      <c r="E1745">
        <v>24</v>
      </c>
      <c r="F1745" s="3">
        <v>0</v>
      </c>
      <c r="G1745" s="2">
        <f t="shared" si="27"/>
        <v>336</v>
      </c>
      <c r="H1745" t="str">
        <f>_xlfn.XLOOKUP(OrderDetails[[#This Row],[productID]],Products[productID],Products[Category Name],,0)</f>
        <v>Confections</v>
      </c>
    </row>
    <row r="1746" spans="1:8" x14ac:dyDescent="0.25">
      <c r="A1746">
        <v>10919</v>
      </c>
      <c r="B1746">
        <v>40</v>
      </c>
      <c r="C1746" t="str" cm="1">
        <f t="array" ref="C1746">_xlfn.XLOOKUP(OrderDetails[[#This Row],[productID]],Products[[#All],[productID]],Products[[#All],[productName]],,0)</f>
        <v>Boston Crab Meat</v>
      </c>
      <c r="D1746" s="2">
        <v>18.399999999999999</v>
      </c>
      <c r="E1746">
        <v>20</v>
      </c>
      <c r="F1746" s="3">
        <v>0</v>
      </c>
      <c r="G1746" s="2">
        <f t="shared" si="27"/>
        <v>368</v>
      </c>
      <c r="H1746" t="str">
        <f>_xlfn.XLOOKUP(OrderDetails[[#This Row],[productID]],Products[productID],Products[Category Name],,0)</f>
        <v>Seafood</v>
      </c>
    </row>
    <row r="1747" spans="1:8" x14ac:dyDescent="0.25">
      <c r="A1747">
        <v>10920</v>
      </c>
      <c r="B1747">
        <v>50</v>
      </c>
      <c r="C1747" t="str" cm="1">
        <f t="array" ref="C1747">_xlfn.XLOOKUP(OrderDetails[[#This Row],[productID]],Products[[#All],[productID]],Products[[#All],[productName]],,0)</f>
        <v>Valkoinen suklaa</v>
      </c>
      <c r="D1747" s="2">
        <v>16.25</v>
      </c>
      <c r="E1747">
        <v>24</v>
      </c>
      <c r="F1747" s="3">
        <v>0</v>
      </c>
      <c r="G1747" s="2">
        <f t="shared" si="27"/>
        <v>390</v>
      </c>
      <c r="H1747" t="str">
        <f>_xlfn.XLOOKUP(OrderDetails[[#This Row],[productID]],Products[productID],Products[Category Name],,0)</f>
        <v>Confections</v>
      </c>
    </row>
    <row r="1748" spans="1:8" x14ac:dyDescent="0.25">
      <c r="A1748">
        <v>10921</v>
      </c>
      <c r="B1748">
        <v>35</v>
      </c>
      <c r="C1748" t="str" cm="1">
        <f t="array" ref="C1748">_xlfn.XLOOKUP(OrderDetails[[#This Row],[productID]],Products[[#All],[productID]],Products[[#All],[productName]],,0)</f>
        <v>Steeleye Stout</v>
      </c>
      <c r="D1748" s="2">
        <v>18</v>
      </c>
      <c r="E1748">
        <v>10</v>
      </c>
      <c r="F1748" s="3">
        <v>0</v>
      </c>
      <c r="G1748" s="2">
        <f t="shared" si="27"/>
        <v>180</v>
      </c>
      <c r="H1748" t="str">
        <f>_xlfn.XLOOKUP(OrderDetails[[#This Row],[productID]],Products[productID],Products[Category Name],,0)</f>
        <v>Beverages</v>
      </c>
    </row>
    <row r="1749" spans="1:8" x14ac:dyDescent="0.25">
      <c r="A1749">
        <v>10921</v>
      </c>
      <c r="B1749">
        <v>63</v>
      </c>
      <c r="C1749" t="str" cm="1">
        <f t="array" ref="C1749">_xlfn.XLOOKUP(OrderDetails[[#This Row],[productID]],Products[[#All],[productID]],Products[[#All],[productName]],,0)</f>
        <v>Vegie-spread</v>
      </c>
      <c r="D1749" s="2">
        <v>43.9</v>
      </c>
      <c r="E1749">
        <v>40</v>
      </c>
      <c r="F1749" s="3">
        <v>0</v>
      </c>
      <c r="G1749" s="2">
        <f t="shared" si="27"/>
        <v>1756</v>
      </c>
      <c r="H1749" t="str">
        <f>_xlfn.XLOOKUP(OrderDetails[[#This Row],[productID]],Products[productID],Products[Category Name],,0)</f>
        <v>Condiments</v>
      </c>
    </row>
    <row r="1750" spans="1:8" x14ac:dyDescent="0.25">
      <c r="A1750">
        <v>10922</v>
      </c>
      <c r="B1750">
        <v>17</v>
      </c>
      <c r="C1750" t="str" cm="1">
        <f t="array" ref="C1750">_xlfn.XLOOKUP(OrderDetails[[#This Row],[productID]],Products[[#All],[productID]],Products[[#All],[productName]],,0)</f>
        <v>Alice Mutton</v>
      </c>
      <c r="D1750" s="2">
        <v>39</v>
      </c>
      <c r="E1750">
        <v>15</v>
      </c>
      <c r="F1750" s="3">
        <v>0</v>
      </c>
      <c r="G1750" s="2">
        <f t="shared" si="27"/>
        <v>585</v>
      </c>
      <c r="H1750" t="str">
        <f>_xlfn.XLOOKUP(OrderDetails[[#This Row],[productID]],Products[productID],Products[Category Name],,0)</f>
        <v>Meat &amp; Poultry</v>
      </c>
    </row>
    <row r="1751" spans="1:8" x14ac:dyDescent="0.25">
      <c r="A1751">
        <v>10922</v>
      </c>
      <c r="B1751">
        <v>24</v>
      </c>
      <c r="C1751" t="str" cm="1">
        <f t="array" ref="C1751">_xlfn.XLOOKUP(OrderDetails[[#This Row],[productID]],Products[[#All],[productID]],Products[[#All],[productName]],,0)</f>
        <v>Guarana Fantastica</v>
      </c>
      <c r="D1751" s="2">
        <v>4.5</v>
      </c>
      <c r="E1751">
        <v>35</v>
      </c>
      <c r="F1751" s="3">
        <v>0</v>
      </c>
      <c r="G1751" s="2">
        <f t="shared" si="27"/>
        <v>157.5</v>
      </c>
      <c r="H1751" t="str">
        <f>_xlfn.XLOOKUP(OrderDetails[[#This Row],[productID]],Products[productID],Products[Category Name],,0)</f>
        <v>Beverages</v>
      </c>
    </row>
    <row r="1752" spans="1:8" x14ac:dyDescent="0.25">
      <c r="A1752">
        <v>10923</v>
      </c>
      <c r="B1752">
        <v>42</v>
      </c>
      <c r="C1752" t="str" cm="1">
        <f t="array" ref="C1752">_xlfn.XLOOKUP(OrderDetails[[#This Row],[productID]],Products[[#All],[productID]],Products[[#All],[productName]],,0)</f>
        <v>Singaporean Hokkien Fried Mee</v>
      </c>
      <c r="D1752" s="2">
        <v>14</v>
      </c>
      <c r="E1752">
        <v>10</v>
      </c>
      <c r="F1752" s="3">
        <v>0.2</v>
      </c>
      <c r="G1752" s="2">
        <f t="shared" si="27"/>
        <v>112</v>
      </c>
      <c r="H1752" t="str">
        <f>_xlfn.XLOOKUP(OrderDetails[[#This Row],[productID]],Products[productID],Products[Category Name],,0)</f>
        <v>Grains &amp; Cereals</v>
      </c>
    </row>
    <row r="1753" spans="1:8" x14ac:dyDescent="0.25">
      <c r="A1753">
        <v>10923</v>
      </c>
      <c r="B1753">
        <v>43</v>
      </c>
      <c r="C1753" t="str" cm="1">
        <f t="array" ref="C1753">_xlfn.XLOOKUP(OrderDetails[[#This Row],[productID]],Products[[#All],[productID]],Products[[#All],[productName]],,0)</f>
        <v>Ipoh Coffee</v>
      </c>
      <c r="D1753" s="2">
        <v>46</v>
      </c>
      <c r="E1753">
        <v>10</v>
      </c>
      <c r="F1753" s="3">
        <v>0.2</v>
      </c>
      <c r="G1753" s="2">
        <f t="shared" si="27"/>
        <v>368</v>
      </c>
      <c r="H1753" t="str">
        <f>_xlfn.XLOOKUP(OrderDetails[[#This Row],[productID]],Products[productID],Products[Category Name],,0)</f>
        <v>Beverages</v>
      </c>
    </row>
    <row r="1754" spans="1:8" x14ac:dyDescent="0.25">
      <c r="A1754">
        <v>10923</v>
      </c>
      <c r="B1754">
        <v>67</v>
      </c>
      <c r="C1754" t="str" cm="1">
        <f t="array" ref="C1754">_xlfn.XLOOKUP(OrderDetails[[#This Row],[productID]],Products[[#All],[productID]],Products[[#All],[productName]],,0)</f>
        <v>Laughing Lumberjack Lager</v>
      </c>
      <c r="D1754" s="2">
        <v>14</v>
      </c>
      <c r="E1754">
        <v>24</v>
      </c>
      <c r="F1754" s="3">
        <v>0.2</v>
      </c>
      <c r="G1754" s="2">
        <f t="shared" si="27"/>
        <v>268.8</v>
      </c>
      <c r="H1754" t="str">
        <f>_xlfn.XLOOKUP(OrderDetails[[#This Row],[productID]],Products[productID],Products[Category Name],,0)</f>
        <v>Beverages</v>
      </c>
    </row>
    <row r="1755" spans="1:8" x14ac:dyDescent="0.25">
      <c r="A1755">
        <v>10924</v>
      </c>
      <c r="B1755">
        <v>10</v>
      </c>
      <c r="C1755" t="str" cm="1">
        <f t="array" ref="C1755">_xlfn.XLOOKUP(OrderDetails[[#This Row],[productID]],Products[[#All],[productID]],Products[[#All],[productName]],,0)</f>
        <v>Ikura</v>
      </c>
      <c r="D1755" s="2">
        <v>31</v>
      </c>
      <c r="E1755">
        <v>20</v>
      </c>
      <c r="F1755" s="3">
        <v>0.1</v>
      </c>
      <c r="G1755" s="2">
        <f t="shared" si="27"/>
        <v>558</v>
      </c>
      <c r="H1755" t="str">
        <f>_xlfn.XLOOKUP(OrderDetails[[#This Row],[productID]],Products[productID],Products[Category Name],,0)</f>
        <v>Seafood</v>
      </c>
    </row>
    <row r="1756" spans="1:8" x14ac:dyDescent="0.25">
      <c r="A1756">
        <v>10924</v>
      </c>
      <c r="B1756">
        <v>28</v>
      </c>
      <c r="C1756" t="str" cm="1">
        <f t="array" ref="C1756">_xlfn.XLOOKUP(OrderDetails[[#This Row],[productID]],Products[[#All],[productID]],Products[[#All],[productName]],,0)</f>
        <v>Rössle Sauerkraut</v>
      </c>
      <c r="D1756" s="2">
        <v>45.6</v>
      </c>
      <c r="E1756">
        <v>30</v>
      </c>
      <c r="F1756" s="3">
        <v>0.1</v>
      </c>
      <c r="G1756" s="2">
        <f t="shared" si="27"/>
        <v>1231.2</v>
      </c>
      <c r="H1756" t="str">
        <f>_xlfn.XLOOKUP(OrderDetails[[#This Row],[productID]],Products[productID],Products[Category Name],,0)</f>
        <v>Produce</v>
      </c>
    </row>
    <row r="1757" spans="1:8" x14ac:dyDescent="0.25">
      <c r="A1757">
        <v>10924</v>
      </c>
      <c r="B1757">
        <v>75</v>
      </c>
      <c r="C1757" t="str" cm="1">
        <f t="array" ref="C1757">_xlfn.XLOOKUP(OrderDetails[[#This Row],[productID]],Products[[#All],[productID]],Products[[#All],[productName]],,0)</f>
        <v>Rhönbräu Klosterbier</v>
      </c>
      <c r="D1757" s="2">
        <v>7.75</v>
      </c>
      <c r="E1757">
        <v>6</v>
      </c>
      <c r="F1757" s="3">
        <v>0</v>
      </c>
      <c r="G1757" s="2">
        <f t="shared" si="27"/>
        <v>46.5</v>
      </c>
      <c r="H1757" t="str">
        <f>_xlfn.XLOOKUP(OrderDetails[[#This Row],[productID]],Products[productID],Products[Category Name],,0)</f>
        <v>Beverages</v>
      </c>
    </row>
    <row r="1758" spans="1:8" x14ac:dyDescent="0.25">
      <c r="A1758">
        <v>10925</v>
      </c>
      <c r="B1758">
        <v>36</v>
      </c>
      <c r="C1758" t="str" cm="1">
        <f t="array" ref="C1758">_xlfn.XLOOKUP(OrderDetails[[#This Row],[productID]],Products[[#All],[productID]],Products[[#All],[productName]],,0)</f>
        <v>Inlagd Sill</v>
      </c>
      <c r="D1758" s="2">
        <v>19</v>
      </c>
      <c r="E1758">
        <v>25</v>
      </c>
      <c r="F1758" s="3">
        <v>0.15</v>
      </c>
      <c r="G1758" s="2">
        <f t="shared" si="27"/>
        <v>403.75</v>
      </c>
      <c r="H1758" t="str">
        <f>_xlfn.XLOOKUP(OrderDetails[[#This Row],[productID]],Products[productID],Products[Category Name],,0)</f>
        <v>Seafood</v>
      </c>
    </row>
    <row r="1759" spans="1:8" x14ac:dyDescent="0.25">
      <c r="A1759">
        <v>10925</v>
      </c>
      <c r="B1759">
        <v>52</v>
      </c>
      <c r="C1759" t="str" cm="1">
        <f t="array" ref="C1759">_xlfn.XLOOKUP(OrderDetails[[#This Row],[productID]],Products[[#All],[productID]],Products[[#All],[productName]],,0)</f>
        <v>Filo Mix</v>
      </c>
      <c r="D1759" s="2">
        <v>7</v>
      </c>
      <c r="E1759">
        <v>12</v>
      </c>
      <c r="F1759" s="3">
        <v>0.15</v>
      </c>
      <c r="G1759" s="2">
        <f t="shared" si="27"/>
        <v>71.399999999999991</v>
      </c>
      <c r="H1759" t="str">
        <f>_xlfn.XLOOKUP(OrderDetails[[#This Row],[productID]],Products[productID],Products[Category Name],,0)</f>
        <v>Grains &amp; Cereals</v>
      </c>
    </row>
    <row r="1760" spans="1:8" x14ac:dyDescent="0.25">
      <c r="A1760">
        <v>10926</v>
      </c>
      <c r="B1760">
        <v>11</v>
      </c>
      <c r="C1760" t="str" cm="1">
        <f t="array" ref="C1760">_xlfn.XLOOKUP(OrderDetails[[#This Row],[productID]],Products[[#All],[productID]],Products[[#All],[productName]],,0)</f>
        <v>Queso Cabrales</v>
      </c>
      <c r="D1760" s="2">
        <v>21</v>
      </c>
      <c r="E1760">
        <v>2</v>
      </c>
      <c r="F1760" s="3">
        <v>0</v>
      </c>
      <c r="G1760" s="2">
        <f t="shared" si="27"/>
        <v>42</v>
      </c>
      <c r="H1760" t="str">
        <f>_xlfn.XLOOKUP(OrderDetails[[#This Row],[productID]],Products[productID],Products[Category Name],,0)</f>
        <v>Dairy Products</v>
      </c>
    </row>
    <row r="1761" spans="1:8" x14ac:dyDescent="0.25">
      <c r="A1761">
        <v>10926</v>
      </c>
      <c r="B1761">
        <v>13</v>
      </c>
      <c r="C1761" t="str" cm="1">
        <f t="array" ref="C1761">_xlfn.XLOOKUP(OrderDetails[[#This Row],[productID]],Products[[#All],[productID]],Products[[#All],[productName]],,0)</f>
        <v>Konbu</v>
      </c>
      <c r="D1761" s="2">
        <v>6</v>
      </c>
      <c r="E1761">
        <v>10</v>
      </c>
      <c r="F1761" s="3">
        <v>0</v>
      </c>
      <c r="G1761" s="2">
        <f t="shared" si="27"/>
        <v>60</v>
      </c>
      <c r="H1761" t="str">
        <f>_xlfn.XLOOKUP(OrderDetails[[#This Row],[productID]],Products[productID],Products[Category Name],,0)</f>
        <v>Seafood</v>
      </c>
    </row>
    <row r="1762" spans="1:8" x14ac:dyDescent="0.25">
      <c r="A1762">
        <v>10926</v>
      </c>
      <c r="B1762">
        <v>19</v>
      </c>
      <c r="C1762" t="str" cm="1">
        <f t="array" ref="C1762">_xlfn.XLOOKUP(OrderDetails[[#This Row],[productID]],Products[[#All],[productID]],Products[[#All],[productName]],,0)</f>
        <v>Teatime Chocolate Biscuits</v>
      </c>
      <c r="D1762" s="2">
        <v>9.1999999999999993</v>
      </c>
      <c r="E1762">
        <v>7</v>
      </c>
      <c r="F1762" s="3">
        <v>0</v>
      </c>
      <c r="G1762" s="2">
        <f t="shared" si="27"/>
        <v>64.399999999999991</v>
      </c>
      <c r="H1762" t="str">
        <f>_xlfn.XLOOKUP(OrderDetails[[#This Row],[productID]],Products[productID],Products[Category Name],,0)</f>
        <v>Confections</v>
      </c>
    </row>
    <row r="1763" spans="1:8" x14ac:dyDescent="0.25">
      <c r="A1763">
        <v>10926</v>
      </c>
      <c r="B1763">
        <v>72</v>
      </c>
      <c r="C1763" t="str" cm="1">
        <f t="array" ref="C1763">_xlfn.XLOOKUP(OrderDetails[[#This Row],[productID]],Products[[#All],[productID]],Products[[#All],[productName]],,0)</f>
        <v>Mozzarella di Giovanni</v>
      </c>
      <c r="D1763" s="2">
        <v>34.799999999999997</v>
      </c>
      <c r="E1763">
        <v>10</v>
      </c>
      <c r="F1763" s="3">
        <v>0</v>
      </c>
      <c r="G1763" s="2">
        <f t="shared" si="27"/>
        <v>348</v>
      </c>
      <c r="H1763" t="str">
        <f>_xlfn.XLOOKUP(OrderDetails[[#This Row],[productID]],Products[productID],Products[Category Name],,0)</f>
        <v>Dairy Products</v>
      </c>
    </row>
    <row r="1764" spans="1:8" x14ac:dyDescent="0.25">
      <c r="A1764">
        <v>10927</v>
      </c>
      <c r="B1764">
        <v>20</v>
      </c>
      <c r="C1764" t="str" cm="1">
        <f t="array" ref="C1764">_xlfn.XLOOKUP(OrderDetails[[#This Row],[productID]],Products[[#All],[productID]],Products[[#All],[productName]],,0)</f>
        <v>Sir Rodney's Marmalade</v>
      </c>
      <c r="D1764" s="2">
        <v>81</v>
      </c>
      <c r="E1764">
        <v>5</v>
      </c>
      <c r="F1764" s="3">
        <v>0</v>
      </c>
      <c r="G1764" s="2">
        <f t="shared" si="27"/>
        <v>405</v>
      </c>
      <c r="H1764" t="str">
        <f>_xlfn.XLOOKUP(OrderDetails[[#This Row],[productID]],Products[productID],Products[Category Name],,0)</f>
        <v>Confections</v>
      </c>
    </row>
    <row r="1765" spans="1:8" x14ac:dyDescent="0.25">
      <c r="A1765">
        <v>10927</v>
      </c>
      <c r="B1765">
        <v>52</v>
      </c>
      <c r="C1765" t="str" cm="1">
        <f t="array" ref="C1765">_xlfn.XLOOKUP(OrderDetails[[#This Row],[productID]],Products[[#All],[productID]],Products[[#All],[productName]],,0)</f>
        <v>Filo Mix</v>
      </c>
      <c r="D1765" s="2">
        <v>7</v>
      </c>
      <c r="E1765">
        <v>5</v>
      </c>
      <c r="F1765" s="3">
        <v>0</v>
      </c>
      <c r="G1765" s="2">
        <f t="shared" si="27"/>
        <v>35</v>
      </c>
      <c r="H1765" t="str">
        <f>_xlfn.XLOOKUP(OrderDetails[[#This Row],[productID]],Products[productID],Products[Category Name],,0)</f>
        <v>Grains &amp; Cereals</v>
      </c>
    </row>
    <row r="1766" spans="1:8" x14ac:dyDescent="0.25">
      <c r="A1766">
        <v>10927</v>
      </c>
      <c r="B1766">
        <v>76</v>
      </c>
      <c r="C1766" t="str" cm="1">
        <f t="array" ref="C1766">_xlfn.XLOOKUP(OrderDetails[[#This Row],[productID]],Products[[#All],[productID]],Products[[#All],[productName]],,0)</f>
        <v>Lakkaliköri</v>
      </c>
      <c r="D1766" s="2">
        <v>18</v>
      </c>
      <c r="E1766">
        <v>20</v>
      </c>
      <c r="F1766" s="3">
        <v>0</v>
      </c>
      <c r="G1766" s="2">
        <f t="shared" si="27"/>
        <v>360</v>
      </c>
      <c r="H1766" t="str">
        <f>_xlfn.XLOOKUP(OrderDetails[[#This Row],[productID]],Products[productID],Products[Category Name],,0)</f>
        <v>Beverages</v>
      </c>
    </row>
    <row r="1767" spans="1:8" x14ac:dyDescent="0.25">
      <c r="A1767">
        <v>10928</v>
      </c>
      <c r="B1767">
        <v>47</v>
      </c>
      <c r="C1767" t="str" cm="1">
        <f t="array" ref="C1767">_xlfn.XLOOKUP(OrderDetails[[#This Row],[productID]],Products[[#All],[productID]],Products[[#All],[productName]],,0)</f>
        <v>Zaanse koeken</v>
      </c>
      <c r="D1767" s="2">
        <v>9.5</v>
      </c>
      <c r="E1767">
        <v>5</v>
      </c>
      <c r="F1767" s="3">
        <v>0</v>
      </c>
      <c r="G1767" s="2">
        <f t="shared" si="27"/>
        <v>47.5</v>
      </c>
      <c r="H1767" t="str">
        <f>_xlfn.XLOOKUP(OrderDetails[[#This Row],[productID]],Products[productID],Products[Category Name],,0)</f>
        <v>Confections</v>
      </c>
    </row>
    <row r="1768" spans="1:8" x14ac:dyDescent="0.25">
      <c r="A1768">
        <v>10928</v>
      </c>
      <c r="B1768">
        <v>76</v>
      </c>
      <c r="C1768" t="str" cm="1">
        <f t="array" ref="C1768">_xlfn.XLOOKUP(OrderDetails[[#This Row],[productID]],Products[[#All],[productID]],Products[[#All],[productName]],,0)</f>
        <v>Lakkaliköri</v>
      </c>
      <c r="D1768" s="2">
        <v>18</v>
      </c>
      <c r="E1768">
        <v>5</v>
      </c>
      <c r="F1768" s="3">
        <v>0</v>
      </c>
      <c r="G1768" s="2">
        <f t="shared" si="27"/>
        <v>90</v>
      </c>
      <c r="H1768" t="str">
        <f>_xlfn.XLOOKUP(OrderDetails[[#This Row],[productID]],Products[productID],Products[Category Name],,0)</f>
        <v>Beverages</v>
      </c>
    </row>
    <row r="1769" spans="1:8" x14ac:dyDescent="0.25">
      <c r="A1769">
        <v>10929</v>
      </c>
      <c r="B1769">
        <v>21</v>
      </c>
      <c r="C1769" t="str" cm="1">
        <f t="array" ref="C1769">_xlfn.XLOOKUP(OrderDetails[[#This Row],[productID]],Products[[#All],[productID]],Products[[#All],[productName]],,0)</f>
        <v>Sir Rodney's Scones</v>
      </c>
      <c r="D1769" s="2">
        <v>10</v>
      </c>
      <c r="E1769">
        <v>60</v>
      </c>
      <c r="F1769" s="3">
        <v>0</v>
      </c>
      <c r="G1769" s="2">
        <f t="shared" si="27"/>
        <v>600</v>
      </c>
      <c r="H1769" t="str">
        <f>_xlfn.XLOOKUP(OrderDetails[[#This Row],[productID]],Products[productID],Products[Category Name],,0)</f>
        <v>Confections</v>
      </c>
    </row>
    <row r="1770" spans="1:8" x14ac:dyDescent="0.25">
      <c r="A1770">
        <v>10929</v>
      </c>
      <c r="B1770">
        <v>75</v>
      </c>
      <c r="C1770" t="str" cm="1">
        <f t="array" ref="C1770">_xlfn.XLOOKUP(OrderDetails[[#This Row],[productID]],Products[[#All],[productID]],Products[[#All],[productName]],,0)</f>
        <v>Rhönbräu Klosterbier</v>
      </c>
      <c r="D1770" s="2">
        <v>7.75</v>
      </c>
      <c r="E1770">
        <v>49</v>
      </c>
      <c r="F1770" s="3">
        <v>0</v>
      </c>
      <c r="G1770" s="2">
        <f t="shared" si="27"/>
        <v>379.75</v>
      </c>
      <c r="H1770" t="str">
        <f>_xlfn.XLOOKUP(OrderDetails[[#This Row],[productID]],Products[productID],Products[Category Name],,0)</f>
        <v>Beverages</v>
      </c>
    </row>
    <row r="1771" spans="1:8" x14ac:dyDescent="0.25">
      <c r="A1771">
        <v>10929</v>
      </c>
      <c r="B1771">
        <v>77</v>
      </c>
      <c r="C1771" t="str" cm="1">
        <f t="array" ref="C1771">_xlfn.XLOOKUP(OrderDetails[[#This Row],[productID]],Products[[#All],[productID]],Products[[#All],[productName]],,0)</f>
        <v>Original Frankfurter Grüne Soße</v>
      </c>
      <c r="D1771" s="2">
        <v>13</v>
      </c>
      <c r="E1771">
        <v>15</v>
      </c>
      <c r="F1771" s="3">
        <v>0</v>
      </c>
      <c r="G1771" s="2">
        <f t="shared" si="27"/>
        <v>195</v>
      </c>
      <c r="H1771" t="str">
        <f>_xlfn.XLOOKUP(OrderDetails[[#This Row],[productID]],Products[productID],Products[Category Name],,0)</f>
        <v>Condiments</v>
      </c>
    </row>
    <row r="1772" spans="1:8" x14ac:dyDescent="0.25">
      <c r="A1772">
        <v>10930</v>
      </c>
      <c r="B1772">
        <v>21</v>
      </c>
      <c r="C1772" t="str" cm="1">
        <f t="array" ref="C1772">_xlfn.XLOOKUP(OrderDetails[[#This Row],[productID]],Products[[#All],[productID]],Products[[#All],[productName]],,0)</f>
        <v>Sir Rodney's Scones</v>
      </c>
      <c r="D1772" s="2">
        <v>10</v>
      </c>
      <c r="E1772">
        <v>36</v>
      </c>
      <c r="F1772" s="3">
        <v>0</v>
      </c>
      <c r="G1772" s="2">
        <f t="shared" si="27"/>
        <v>360</v>
      </c>
      <c r="H1772" t="str">
        <f>_xlfn.XLOOKUP(OrderDetails[[#This Row],[productID]],Products[productID],Products[Category Name],,0)</f>
        <v>Confections</v>
      </c>
    </row>
    <row r="1773" spans="1:8" x14ac:dyDescent="0.25">
      <c r="A1773">
        <v>10930</v>
      </c>
      <c r="B1773">
        <v>27</v>
      </c>
      <c r="C1773" t="str" cm="1">
        <f t="array" ref="C1773">_xlfn.XLOOKUP(OrderDetails[[#This Row],[productID]],Products[[#All],[productID]],Products[[#All],[productName]],,0)</f>
        <v>Schoggi Schokolade</v>
      </c>
      <c r="D1773" s="2">
        <v>43.9</v>
      </c>
      <c r="E1773">
        <v>25</v>
      </c>
      <c r="F1773" s="3">
        <v>0</v>
      </c>
      <c r="G1773" s="2">
        <f t="shared" si="27"/>
        <v>1097.5</v>
      </c>
      <c r="H1773" t="str">
        <f>_xlfn.XLOOKUP(OrderDetails[[#This Row],[productID]],Products[productID],Products[Category Name],,0)</f>
        <v>Confections</v>
      </c>
    </row>
    <row r="1774" spans="1:8" x14ac:dyDescent="0.25">
      <c r="A1774">
        <v>10930</v>
      </c>
      <c r="B1774">
        <v>55</v>
      </c>
      <c r="C1774" t="str" cm="1">
        <f t="array" ref="C1774">_xlfn.XLOOKUP(OrderDetails[[#This Row],[productID]],Products[[#All],[productID]],Products[[#All],[productName]],,0)</f>
        <v>Pâté chinois</v>
      </c>
      <c r="D1774" s="2">
        <v>24</v>
      </c>
      <c r="E1774">
        <v>25</v>
      </c>
      <c r="F1774" s="3">
        <v>0.2</v>
      </c>
      <c r="G1774" s="2">
        <f t="shared" si="27"/>
        <v>480</v>
      </c>
      <c r="H1774" t="str">
        <f>_xlfn.XLOOKUP(OrderDetails[[#This Row],[productID]],Products[productID],Products[Category Name],,0)</f>
        <v>Meat &amp; Poultry</v>
      </c>
    </row>
    <row r="1775" spans="1:8" x14ac:dyDescent="0.25">
      <c r="A1775">
        <v>10930</v>
      </c>
      <c r="B1775">
        <v>58</v>
      </c>
      <c r="C1775" t="str" cm="1">
        <f t="array" ref="C1775">_xlfn.XLOOKUP(OrderDetails[[#This Row],[productID]],Products[[#All],[productID]],Products[[#All],[productName]],,0)</f>
        <v>Escargots de Bourgogne</v>
      </c>
      <c r="D1775" s="2">
        <v>13.25</v>
      </c>
      <c r="E1775">
        <v>30</v>
      </c>
      <c r="F1775" s="3">
        <v>0.2</v>
      </c>
      <c r="G1775" s="2">
        <f t="shared" si="27"/>
        <v>318</v>
      </c>
      <c r="H1775" t="str">
        <f>_xlfn.XLOOKUP(OrderDetails[[#This Row],[productID]],Products[productID],Products[Category Name],,0)</f>
        <v>Seafood</v>
      </c>
    </row>
    <row r="1776" spans="1:8" x14ac:dyDescent="0.25">
      <c r="A1776">
        <v>10931</v>
      </c>
      <c r="B1776">
        <v>13</v>
      </c>
      <c r="C1776" t="str" cm="1">
        <f t="array" ref="C1776">_xlfn.XLOOKUP(OrderDetails[[#This Row],[productID]],Products[[#All],[productID]],Products[[#All],[productName]],,0)</f>
        <v>Konbu</v>
      </c>
      <c r="D1776" s="2">
        <v>6</v>
      </c>
      <c r="E1776">
        <v>42</v>
      </c>
      <c r="F1776" s="3">
        <v>0.15</v>
      </c>
      <c r="G1776" s="2">
        <f t="shared" si="27"/>
        <v>214.2</v>
      </c>
      <c r="H1776" t="str">
        <f>_xlfn.XLOOKUP(OrderDetails[[#This Row],[productID]],Products[productID],Products[Category Name],,0)</f>
        <v>Seafood</v>
      </c>
    </row>
    <row r="1777" spans="1:8" x14ac:dyDescent="0.25">
      <c r="A1777">
        <v>10931</v>
      </c>
      <c r="B1777">
        <v>57</v>
      </c>
      <c r="C1777" t="str" cm="1">
        <f t="array" ref="C1777">_xlfn.XLOOKUP(OrderDetails[[#This Row],[productID]],Products[[#All],[productID]],Products[[#All],[productName]],,0)</f>
        <v>Ravioli Angelo</v>
      </c>
      <c r="D1777" s="2">
        <v>19.5</v>
      </c>
      <c r="E1777">
        <v>30</v>
      </c>
      <c r="F1777" s="3">
        <v>0</v>
      </c>
      <c r="G1777" s="2">
        <f t="shared" si="27"/>
        <v>585</v>
      </c>
      <c r="H1777" t="str">
        <f>_xlfn.XLOOKUP(OrderDetails[[#This Row],[productID]],Products[productID],Products[Category Name],,0)</f>
        <v>Grains &amp; Cereals</v>
      </c>
    </row>
    <row r="1778" spans="1:8" x14ac:dyDescent="0.25">
      <c r="A1778">
        <v>10932</v>
      </c>
      <c r="B1778">
        <v>16</v>
      </c>
      <c r="C1778" t="str" cm="1">
        <f t="array" ref="C1778">_xlfn.XLOOKUP(OrderDetails[[#This Row],[productID]],Products[[#All],[productID]],Products[[#All],[productName]],,0)</f>
        <v>Pavlova</v>
      </c>
      <c r="D1778" s="2">
        <v>17.45</v>
      </c>
      <c r="E1778">
        <v>30</v>
      </c>
      <c r="F1778" s="3">
        <v>0.1</v>
      </c>
      <c r="G1778" s="2">
        <f t="shared" si="27"/>
        <v>471.15000000000003</v>
      </c>
      <c r="H1778" t="str">
        <f>_xlfn.XLOOKUP(OrderDetails[[#This Row],[productID]],Products[productID],Products[Category Name],,0)</f>
        <v>Confections</v>
      </c>
    </row>
    <row r="1779" spans="1:8" x14ac:dyDescent="0.25">
      <c r="A1779">
        <v>10932</v>
      </c>
      <c r="B1779">
        <v>62</v>
      </c>
      <c r="C1779" t="str" cm="1">
        <f t="array" ref="C1779">_xlfn.XLOOKUP(OrderDetails[[#This Row],[productID]],Products[[#All],[productID]],Products[[#All],[productName]],,0)</f>
        <v>Tarte au sucre</v>
      </c>
      <c r="D1779" s="2">
        <v>49.3</v>
      </c>
      <c r="E1779">
        <v>14</v>
      </c>
      <c r="F1779" s="3">
        <v>0.1</v>
      </c>
      <c r="G1779" s="2">
        <f t="shared" si="27"/>
        <v>621.17999999999995</v>
      </c>
      <c r="H1779" t="str">
        <f>_xlfn.XLOOKUP(OrderDetails[[#This Row],[productID]],Products[productID],Products[Category Name],,0)</f>
        <v>Confections</v>
      </c>
    </row>
    <row r="1780" spans="1:8" x14ac:dyDescent="0.25">
      <c r="A1780">
        <v>10932</v>
      </c>
      <c r="B1780">
        <v>72</v>
      </c>
      <c r="C1780" t="str" cm="1">
        <f t="array" ref="C1780">_xlfn.XLOOKUP(OrderDetails[[#This Row],[productID]],Products[[#All],[productID]],Products[[#All],[productName]],,0)</f>
        <v>Mozzarella di Giovanni</v>
      </c>
      <c r="D1780" s="2">
        <v>34.799999999999997</v>
      </c>
      <c r="E1780">
        <v>16</v>
      </c>
      <c r="F1780" s="3">
        <v>0</v>
      </c>
      <c r="G1780" s="2">
        <f t="shared" si="27"/>
        <v>556.79999999999995</v>
      </c>
      <c r="H1780" t="str">
        <f>_xlfn.XLOOKUP(OrderDetails[[#This Row],[productID]],Products[productID],Products[Category Name],,0)</f>
        <v>Dairy Products</v>
      </c>
    </row>
    <row r="1781" spans="1:8" x14ac:dyDescent="0.25">
      <c r="A1781">
        <v>10932</v>
      </c>
      <c r="B1781">
        <v>75</v>
      </c>
      <c r="C1781" t="str" cm="1">
        <f t="array" ref="C1781">_xlfn.XLOOKUP(OrderDetails[[#This Row],[productID]],Products[[#All],[productID]],Products[[#All],[productName]],,0)</f>
        <v>Rhönbräu Klosterbier</v>
      </c>
      <c r="D1781" s="2">
        <v>7.75</v>
      </c>
      <c r="E1781">
        <v>20</v>
      </c>
      <c r="F1781" s="3">
        <v>0.1</v>
      </c>
      <c r="G1781" s="2">
        <f t="shared" si="27"/>
        <v>139.5</v>
      </c>
      <c r="H1781" t="str">
        <f>_xlfn.XLOOKUP(OrderDetails[[#This Row],[productID]],Products[productID],Products[Category Name],,0)</f>
        <v>Beverages</v>
      </c>
    </row>
    <row r="1782" spans="1:8" x14ac:dyDescent="0.25">
      <c r="A1782">
        <v>10933</v>
      </c>
      <c r="B1782">
        <v>53</v>
      </c>
      <c r="C1782" t="str" cm="1">
        <f t="array" ref="C1782">_xlfn.XLOOKUP(OrderDetails[[#This Row],[productID]],Products[[#All],[productID]],Products[[#All],[productName]],,0)</f>
        <v>Perth Pasties</v>
      </c>
      <c r="D1782" s="2">
        <v>32.799999999999997</v>
      </c>
      <c r="E1782">
        <v>2</v>
      </c>
      <c r="F1782" s="3">
        <v>0</v>
      </c>
      <c r="G1782" s="2">
        <f t="shared" si="27"/>
        <v>65.599999999999994</v>
      </c>
      <c r="H1782" t="str">
        <f>_xlfn.XLOOKUP(OrderDetails[[#This Row],[productID]],Products[productID],Products[Category Name],,0)</f>
        <v>Meat &amp; Poultry</v>
      </c>
    </row>
    <row r="1783" spans="1:8" x14ac:dyDescent="0.25">
      <c r="A1783">
        <v>10933</v>
      </c>
      <c r="B1783">
        <v>61</v>
      </c>
      <c r="C1783" t="str" cm="1">
        <f t="array" ref="C1783">_xlfn.XLOOKUP(OrderDetails[[#This Row],[productID]],Products[[#All],[productID]],Products[[#All],[productName]],,0)</f>
        <v>Sirop d'érable</v>
      </c>
      <c r="D1783" s="2">
        <v>28.5</v>
      </c>
      <c r="E1783">
        <v>30</v>
      </c>
      <c r="F1783" s="3">
        <v>0</v>
      </c>
      <c r="G1783" s="2">
        <f t="shared" si="27"/>
        <v>855</v>
      </c>
      <c r="H1783" t="str">
        <f>_xlfn.XLOOKUP(OrderDetails[[#This Row],[productID]],Products[productID],Products[Category Name],,0)</f>
        <v>Condiments</v>
      </c>
    </row>
    <row r="1784" spans="1:8" x14ac:dyDescent="0.25">
      <c r="A1784">
        <v>10934</v>
      </c>
      <c r="B1784">
        <v>6</v>
      </c>
      <c r="C1784" t="str" cm="1">
        <f t="array" ref="C1784">_xlfn.XLOOKUP(OrderDetails[[#This Row],[productID]],Products[[#All],[productID]],Products[[#All],[productName]],,0)</f>
        <v>Grandma's Boysenberry Spread</v>
      </c>
      <c r="D1784" s="2">
        <v>25</v>
      </c>
      <c r="E1784">
        <v>20</v>
      </c>
      <c r="F1784" s="3">
        <v>0</v>
      </c>
      <c r="G1784" s="2">
        <f t="shared" si="27"/>
        <v>500</v>
      </c>
      <c r="H1784" t="str">
        <f>_xlfn.XLOOKUP(OrderDetails[[#This Row],[productID]],Products[productID],Products[Category Name],,0)</f>
        <v>Condiments</v>
      </c>
    </row>
    <row r="1785" spans="1:8" x14ac:dyDescent="0.25">
      <c r="A1785">
        <v>10935</v>
      </c>
      <c r="B1785">
        <v>1</v>
      </c>
      <c r="C1785" t="str" cm="1">
        <f t="array" ref="C1785">_xlfn.XLOOKUP(OrderDetails[[#This Row],[productID]],Products[[#All],[productID]],Products[[#All],[productName]],,0)</f>
        <v>Chai</v>
      </c>
      <c r="D1785" s="2">
        <v>18</v>
      </c>
      <c r="E1785">
        <v>21</v>
      </c>
      <c r="F1785" s="3">
        <v>0</v>
      </c>
      <c r="G1785" s="2">
        <f t="shared" si="27"/>
        <v>378</v>
      </c>
      <c r="H1785" t="str">
        <f>_xlfn.XLOOKUP(OrderDetails[[#This Row],[productID]],Products[productID],Products[Category Name],,0)</f>
        <v>Beverages</v>
      </c>
    </row>
    <row r="1786" spans="1:8" x14ac:dyDescent="0.25">
      <c r="A1786">
        <v>10935</v>
      </c>
      <c r="B1786">
        <v>18</v>
      </c>
      <c r="C1786" t="str" cm="1">
        <f t="array" ref="C1786">_xlfn.XLOOKUP(OrderDetails[[#This Row],[productID]],Products[[#All],[productID]],Products[[#All],[productName]],,0)</f>
        <v>Carnarvon Tigers</v>
      </c>
      <c r="D1786" s="2">
        <v>62.5</v>
      </c>
      <c r="E1786">
        <v>4</v>
      </c>
      <c r="F1786" s="3">
        <v>0.25</v>
      </c>
      <c r="G1786" s="2">
        <f t="shared" si="27"/>
        <v>187.5</v>
      </c>
      <c r="H1786" t="str">
        <f>_xlfn.XLOOKUP(OrderDetails[[#This Row],[productID]],Products[productID],Products[Category Name],,0)</f>
        <v>Seafood</v>
      </c>
    </row>
    <row r="1787" spans="1:8" x14ac:dyDescent="0.25">
      <c r="A1787">
        <v>10935</v>
      </c>
      <c r="B1787">
        <v>23</v>
      </c>
      <c r="C1787" t="str" cm="1">
        <f t="array" ref="C1787">_xlfn.XLOOKUP(OrderDetails[[#This Row],[productID]],Products[[#All],[productID]],Products[[#All],[productName]],,0)</f>
        <v>Tunnbröd</v>
      </c>
      <c r="D1787" s="2">
        <v>9</v>
      </c>
      <c r="E1787">
        <v>8</v>
      </c>
      <c r="F1787" s="3">
        <v>0.25</v>
      </c>
      <c r="G1787" s="2">
        <f t="shared" si="27"/>
        <v>54</v>
      </c>
      <c r="H1787" t="str">
        <f>_xlfn.XLOOKUP(OrderDetails[[#This Row],[productID]],Products[productID],Products[Category Name],,0)</f>
        <v>Grains &amp; Cereals</v>
      </c>
    </row>
    <row r="1788" spans="1:8" x14ac:dyDescent="0.25">
      <c r="A1788">
        <v>10936</v>
      </c>
      <c r="B1788">
        <v>36</v>
      </c>
      <c r="C1788" t="str" cm="1">
        <f t="array" ref="C1788">_xlfn.XLOOKUP(OrderDetails[[#This Row],[productID]],Products[[#All],[productID]],Products[[#All],[productName]],,0)</f>
        <v>Inlagd Sill</v>
      </c>
      <c r="D1788" s="2">
        <v>19</v>
      </c>
      <c r="E1788">
        <v>30</v>
      </c>
      <c r="F1788" s="3">
        <v>0.2</v>
      </c>
      <c r="G1788" s="2">
        <f t="shared" si="27"/>
        <v>456</v>
      </c>
      <c r="H1788" t="str">
        <f>_xlfn.XLOOKUP(OrderDetails[[#This Row],[productID]],Products[productID],Products[Category Name],,0)</f>
        <v>Seafood</v>
      </c>
    </row>
    <row r="1789" spans="1:8" x14ac:dyDescent="0.25">
      <c r="A1789">
        <v>10937</v>
      </c>
      <c r="B1789">
        <v>28</v>
      </c>
      <c r="C1789" t="str" cm="1">
        <f t="array" ref="C1789">_xlfn.XLOOKUP(OrderDetails[[#This Row],[productID]],Products[[#All],[productID]],Products[[#All],[productName]],,0)</f>
        <v>Rössle Sauerkraut</v>
      </c>
      <c r="D1789" s="2">
        <v>45.6</v>
      </c>
      <c r="E1789">
        <v>8</v>
      </c>
      <c r="F1789" s="3">
        <v>0</v>
      </c>
      <c r="G1789" s="2">
        <f t="shared" si="27"/>
        <v>364.8</v>
      </c>
      <c r="H1789" t="str">
        <f>_xlfn.XLOOKUP(OrderDetails[[#This Row],[productID]],Products[productID],Products[Category Name],,0)</f>
        <v>Produce</v>
      </c>
    </row>
    <row r="1790" spans="1:8" x14ac:dyDescent="0.25">
      <c r="A1790">
        <v>10937</v>
      </c>
      <c r="B1790">
        <v>34</v>
      </c>
      <c r="C1790" t="str" cm="1">
        <f t="array" ref="C1790">_xlfn.XLOOKUP(OrderDetails[[#This Row],[productID]],Products[[#All],[productID]],Products[[#All],[productName]],,0)</f>
        <v>Sasquatch Ale</v>
      </c>
      <c r="D1790" s="2">
        <v>14</v>
      </c>
      <c r="E1790">
        <v>20</v>
      </c>
      <c r="F1790" s="3">
        <v>0</v>
      </c>
      <c r="G1790" s="2">
        <f t="shared" si="27"/>
        <v>280</v>
      </c>
      <c r="H1790" t="str">
        <f>_xlfn.XLOOKUP(OrderDetails[[#This Row],[productID]],Products[productID],Products[Category Name],,0)</f>
        <v>Beverages</v>
      </c>
    </row>
    <row r="1791" spans="1:8" x14ac:dyDescent="0.25">
      <c r="A1791">
        <v>10938</v>
      </c>
      <c r="B1791">
        <v>13</v>
      </c>
      <c r="C1791" t="str" cm="1">
        <f t="array" ref="C1791">_xlfn.XLOOKUP(OrderDetails[[#This Row],[productID]],Products[[#All],[productID]],Products[[#All],[productName]],,0)</f>
        <v>Konbu</v>
      </c>
      <c r="D1791" s="2">
        <v>6</v>
      </c>
      <c r="E1791">
        <v>20</v>
      </c>
      <c r="F1791" s="3">
        <v>0.25</v>
      </c>
      <c r="G1791" s="2">
        <f t="shared" si="27"/>
        <v>90</v>
      </c>
      <c r="H1791" t="str">
        <f>_xlfn.XLOOKUP(OrderDetails[[#This Row],[productID]],Products[productID],Products[Category Name],,0)</f>
        <v>Seafood</v>
      </c>
    </row>
    <row r="1792" spans="1:8" x14ac:dyDescent="0.25">
      <c r="A1792">
        <v>10938</v>
      </c>
      <c r="B1792">
        <v>43</v>
      </c>
      <c r="C1792" t="str" cm="1">
        <f t="array" ref="C1792">_xlfn.XLOOKUP(OrderDetails[[#This Row],[productID]],Products[[#All],[productID]],Products[[#All],[productName]],,0)</f>
        <v>Ipoh Coffee</v>
      </c>
      <c r="D1792" s="2">
        <v>46</v>
      </c>
      <c r="E1792">
        <v>24</v>
      </c>
      <c r="F1792" s="3">
        <v>0.25</v>
      </c>
      <c r="G1792" s="2">
        <f t="shared" si="27"/>
        <v>828</v>
      </c>
      <c r="H1792" t="str">
        <f>_xlfn.XLOOKUP(OrderDetails[[#This Row],[productID]],Products[productID],Products[Category Name],,0)</f>
        <v>Beverages</v>
      </c>
    </row>
    <row r="1793" spans="1:8" x14ac:dyDescent="0.25">
      <c r="A1793">
        <v>10938</v>
      </c>
      <c r="B1793">
        <v>60</v>
      </c>
      <c r="C1793" t="str" cm="1">
        <f t="array" ref="C1793">_xlfn.XLOOKUP(OrderDetails[[#This Row],[productID]],Products[[#All],[productID]],Products[[#All],[productName]],,0)</f>
        <v>Camembert Pierrot</v>
      </c>
      <c r="D1793" s="2">
        <v>34</v>
      </c>
      <c r="E1793">
        <v>49</v>
      </c>
      <c r="F1793" s="3">
        <v>0.25</v>
      </c>
      <c r="G1793" s="2">
        <f t="shared" si="27"/>
        <v>1249.5</v>
      </c>
      <c r="H1793" t="str">
        <f>_xlfn.XLOOKUP(OrderDetails[[#This Row],[productID]],Products[productID],Products[Category Name],,0)</f>
        <v>Dairy Products</v>
      </c>
    </row>
    <row r="1794" spans="1:8" x14ac:dyDescent="0.25">
      <c r="A1794">
        <v>10938</v>
      </c>
      <c r="B1794">
        <v>71</v>
      </c>
      <c r="C1794" t="str" cm="1">
        <f t="array" ref="C1794">_xlfn.XLOOKUP(OrderDetails[[#This Row],[productID]],Products[[#All],[productID]],Products[[#All],[productName]],,0)</f>
        <v>Flotemysost</v>
      </c>
      <c r="D1794" s="2">
        <v>21.5</v>
      </c>
      <c r="E1794">
        <v>35</v>
      </c>
      <c r="F1794" s="3">
        <v>0.25</v>
      </c>
      <c r="G1794" s="2">
        <f t="shared" si="27"/>
        <v>564.375</v>
      </c>
      <c r="H1794" t="str">
        <f>_xlfn.XLOOKUP(OrderDetails[[#This Row],[productID]],Products[productID],Products[Category Name],,0)</f>
        <v>Dairy Products</v>
      </c>
    </row>
    <row r="1795" spans="1:8" x14ac:dyDescent="0.25">
      <c r="A1795">
        <v>10939</v>
      </c>
      <c r="B1795">
        <v>2</v>
      </c>
      <c r="C1795" t="str" cm="1">
        <f t="array" ref="C1795">_xlfn.XLOOKUP(OrderDetails[[#This Row],[productID]],Products[[#All],[productID]],Products[[#All],[productName]],,0)</f>
        <v>Chang</v>
      </c>
      <c r="D1795" s="2">
        <v>19</v>
      </c>
      <c r="E1795">
        <v>10</v>
      </c>
      <c r="F1795" s="3">
        <v>0.15</v>
      </c>
      <c r="G1795" s="2">
        <f t="shared" ref="G1795:G1858" si="28">D1795*E1795*(1-F1795)</f>
        <v>161.5</v>
      </c>
      <c r="H1795" t="str">
        <f>_xlfn.XLOOKUP(OrderDetails[[#This Row],[productID]],Products[productID],Products[Category Name],,0)</f>
        <v>Beverages</v>
      </c>
    </row>
    <row r="1796" spans="1:8" x14ac:dyDescent="0.25">
      <c r="A1796">
        <v>10939</v>
      </c>
      <c r="B1796">
        <v>67</v>
      </c>
      <c r="C1796" t="str" cm="1">
        <f t="array" ref="C1796">_xlfn.XLOOKUP(OrderDetails[[#This Row],[productID]],Products[[#All],[productID]],Products[[#All],[productName]],,0)</f>
        <v>Laughing Lumberjack Lager</v>
      </c>
      <c r="D1796" s="2">
        <v>14</v>
      </c>
      <c r="E1796">
        <v>40</v>
      </c>
      <c r="F1796" s="3">
        <v>0.15</v>
      </c>
      <c r="G1796" s="2">
        <f t="shared" si="28"/>
        <v>476</v>
      </c>
      <c r="H1796" t="str">
        <f>_xlfn.XLOOKUP(OrderDetails[[#This Row],[productID]],Products[productID],Products[Category Name],,0)</f>
        <v>Beverages</v>
      </c>
    </row>
    <row r="1797" spans="1:8" x14ac:dyDescent="0.25">
      <c r="A1797">
        <v>10940</v>
      </c>
      <c r="B1797">
        <v>7</v>
      </c>
      <c r="C1797" t="str" cm="1">
        <f t="array" ref="C1797">_xlfn.XLOOKUP(OrderDetails[[#This Row],[productID]],Products[[#All],[productID]],Products[[#All],[productName]],,0)</f>
        <v>Uncle Bob's Organic Dried Pears</v>
      </c>
      <c r="D1797" s="2">
        <v>30</v>
      </c>
      <c r="E1797">
        <v>8</v>
      </c>
      <c r="F1797" s="3">
        <v>0</v>
      </c>
      <c r="G1797" s="2">
        <f t="shared" si="28"/>
        <v>240</v>
      </c>
      <c r="H1797" t="str">
        <f>_xlfn.XLOOKUP(OrderDetails[[#This Row],[productID]],Products[productID],Products[Category Name],,0)</f>
        <v>Produce</v>
      </c>
    </row>
    <row r="1798" spans="1:8" x14ac:dyDescent="0.25">
      <c r="A1798">
        <v>10940</v>
      </c>
      <c r="B1798">
        <v>13</v>
      </c>
      <c r="C1798" t="str" cm="1">
        <f t="array" ref="C1798">_xlfn.XLOOKUP(OrderDetails[[#This Row],[productID]],Products[[#All],[productID]],Products[[#All],[productName]],,0)</f>
        <v>Konbu</v>
      </c>
      <c r="D1798" s="2">
        <v>6</v>
      </c>
      <c r="E1798">
        <v>20</v>
      </c>
      <c r="F1798" s="3">
        <v>0</v>
      </c>
      <c r="G1798" s="2">
        <f t="shared" si="28"/>
        <v>120</v>
      </c>
      <c r="H1798" t="str">
        <f>_xlfn.XLOOKUP(OrderDetails[[#This Row],[productID]],Products[productID],Products[Category Name],,0)</f>
        <v>Seafood</v>
      </c>
    </row>
    <row r="1799" spans="1:8" x14ac:dyDescent="0.25">
      <c r="A1799">
        <v>10941</v>
      </c>
      <c r="B1799">
        <v>31</v>
      </c>
      <c r="C1799" t="str" cm="1">
        <f t="array" ref="C1799">_xlfn.XLOOKUP(OrderDetails[[#This Row],[productID]],Products[[#All],[productID]],Products[[#All],[productName]],,0)</f>
        <v>Gorgonzola Telino</v>
      </c>
      <c r="D1799" s="2">
        <v>12.5</v>
      </c>
      <c r="E1799">
        <v>44</v>
      </c>
      <c r="F1799" s="3">
        <v>0.25</v>
      </c>
      <c r="G1799" s="2">
        <f t="shared" si="28"/>
        <v>412.5</v>
      </c>
      <c r="H1799" t="str">
        <f>_xlfn.XLOOKUP(OrderDetails[[#This Row],[productID]],Products[productID],Products[Category Name],,0)</f>
        <v>Dairy Products</v>
      </c>
    </row>
    <row r="1800" spans="1:8" x14ac:dyDescent="0.25">
      <c r="A1800">
        <v>10941</v>
      </c>
      <c r="B1800">
        <v>62</v>
      </c>
      <c r="C1800" t="str" cm="1">
        <f t="array" ref="C1800">_xlfn.XLOOKUP(OrderDetails[[#This Row],[productID]],Products[[#All],[productID]],Products[[#All],[productName]],,0)</f>
        <v>Tarte au sucre</v>
      </c>
      <c r="D1800" s="2">
        <v>49.3</v>
      </c>
      <c r="E1800">
        <v>30</v>
      </c>
      <c r="F1800" s="3">
        <v>0.25</v>
      </c>
      <c r="G1800" s="2">
        <f t="shared" si="28"/>
        <v>1109.25</v>
      </c>
      <c r="H1800" t="str">
        <f>_xlfn.XLOOKUP(OrderDetails[[#This Row],[productID]],Products[productID],Products[Category Name],,0)</f>
        <v>Confections</v>
      </c>
    </row>
    <row r="1801" spans="1:8" x14ac:dyDescent="0.25">
      <c r="A1801">
        <v>10941</v>
      </c>
      <c r="B1801">
        <v>68</v>
      </c>
      <c r="C1801" t="str" cm="1">
        <f t="array" ref="C1801">_xlfn.XLOOKUP(OrderDetails[[#This Row],[productID]],Products[[#All],[productID]],Products[[#All],[productName]],,0)</f>
        <v>Scottish Longbreads</v>
      </c>
      <c r="D1801" s="2">
        <v>12.5</v>
      </c>
      <c r="E1801">
        <v>80</v>
      </c>
      <c r="F1801" s="3">
        <v>0.25</v>
      </c>
      <c r="G1801" s="2">
        <f t="shared" si="28"/>
        <v>750</v>
      </c>
      <c r="H1801" t="str">
        <f>_xlfn.XLOOKUP(OrderDetails[[#This Row],[productID]],Products[productID],Products[Category Name],,0)</f>
        <v>Confections</v>
      </c>
    </row>
    <row r="1802" spans="1:8" x14ac:dyDescent="0.25">
      <c r="A1802">
        <v>10941</v>
      </c>
      <c r="B1802">
        <v>72</v>
      </c>
      <c r="C1802" t="str" cm="1">
        <f t="array" ref="C1802">_xlfn.XLOOKUP(OrderDetails[[#This Row],[productID]],Products[[#All],[productID]],Products[[#All],[productName]],,0)</f>
        <v>Mozzarella di Giovanni</v>
      </c>
      <c r="D1802" s="2">
        <v>34.799999999999997</v>
      </c>
      <c r="E1802">
        <v>50</v>
      </c>
      <c r="F1802" s="3">
        <v>0</v>
      </c>
      <c r="G1802" s="2">
        <f t="shared" si="28"/>
        <v>1739.9999999999998</v>
      </c>
      <c r="H1802" t="str">
        <f>_xlfn.XLOOKUP(OrderDetails[[#This Row],[productID]],Products[productID],Products[Category Name],,0)</f>
        <v>Dairy Products</v>
      </c>
    </row>
    <row r="1803" spans="1:8" x14ac:dyDescent="0.25">
      <c r="A1803">
        <v>10942</v>
      </c>
      <c r="B1803">
        <v>49</v>
      </c>
      <c r="C1803" t="str" cm="1">
        <f t="array" ref="C1803">_xlfn.XLOOKUP(OrderDetails[[#This Row],[productID]],Products[[#All],[productID]],Products[[#All],[productName]],,0)</f>
        <v>Maxilaku</v>
      </c>
      <c r="D1803" s="2">
        <v>20</v>
      </c>
      <c r="E1803">
        <v>28</v>
      </c>
      <c r="F1803" s="3">
        <v>0</v>
      </c>
      <c r="G1803" s="2">
        <f t="shared" si="28"/>
        <v>560</v>
      </c>
      <c r="H1803" t="str">
        <f>_xlfn.XLOOKUP(OrderDetails[[#This Row],[productID]],Products[productID],Products[Category Name],,0)</f>
        <v>Confections</v>
      </c>
    </row>
    <row r="1804" spans="1:8" x14ac:dyDescent="0.25">
      <c r="A1804">
        <v>10943</v>
      </c>
      <c r="B1804">
        <v>13</v>
      </c>
      <c r="C1804" t="str" cm="1">
        <f t="array" ref="C1804">_xlfn.XLOOKUP(OrderDetails[[#This Row],[productID]],Products[[#All],[productID]],Products[[#All],[productName]],,0)</f>
        <v>Konbu</v>
      </c>
      <c r="D1804" s="2">
        <v>6</v>
      </c>
      <c r="E1804">
        <v>15</v>
      </c>
      <c r="F1804" s="3">
        <v>0</v>
      </c>
      <c r="G1804" s="2">
        <f t="shared" si="28"/>
        <v>90</v>
      </c>
      <c r="H1804" t="str">
        <f>_xlfn.XLOOKUP(OrderDetails[[#This Row],[productID]],Products[productID],Products[Category Name],,0)</f>
        <v>Seafood</v>
      </c>
    </row>
    <row r="1805" spans="1:8" x14ac:dyDescent="0.25">
      <c r="A1805">
        <v>10943</v>
      </c>
      <c r="B1805">
        <v>22</v>
      </c>
      <c r="C1805" t="str" cm="1">
        <f t="array" ref="C1805">_xlfn.XLOOKUP(OrderDetails[[#This Row],[productID]],Products[[#All],[productID]],Products[[#All],[productName]],,0)</f>
        <v>Gustaf's Knackebröd</v>
      </c>
      <c r="D1805" s="2">
        <v>21</v>
      </c>
      <c r="E1805">
        <v>21</v>
      </c>
      <c r="F1805" s="3">
        <v>0</v>
      </c>
      <c r="G1805" s="2">
        <f t="shared" si="28"/>
        <v>441</v>
      </c>
      <c r="H1805" t="str">
        <f>_xlfn.XLOOKUP(OrderDetails[[#This Row],[productID]],Products[productID],Products[Category Name],,0)</f>
        <v>Grains &amp; Cereals</v>
      </c>
    </row>
    <row r="1806" spans="1:8" x14ac:dyDescent="0.25">
      <c r="A1806">
        <v>10943</v>
      </c>
      <c r="B1806">
        <v>46</v>
      </c>
      <c r="C1806" t="str" cm="1">
        <f t="array" ref="C1806">_xlfn.XLOOKUP(OrderDetails[[#This Row],[productID]],Products[[#All],[productID]],Products[[#All],[productName]],,0)</f>
        <v>Spegesild</v>
      </c>
      <c r="D1806" s="2">
        <v>12</v>
      </c>
      <c r="E1806">
        <v>15</v>
      </c>
      <c r="F1806" s="3">
        <v>0</v>
      </c>
      <c r="G1806" s="2">
        <f t="shared" si="28"/>
        <v>180</v>
      </c>
      <c r="H1806" t="str">
        <f>_xlfn.XLOOKUP(OrderDetails[[#This Row],[productID]],Products[productID],Products[Category Name],,0)</f>
        <v>Seafood</v>
      </c>
    </row>
    <row r="1807" spans="1:8" x14ac:dyDescent="0.25">
      <c r="A1807">
        <v>10944</v>
      </c>
      <c r="B1807">
        <v>11</v>
      </c>
      <c r="C1807" t="str" cm="1">
        <f t="array" ref="C1807">_xlfn.XLOOKUP(OrderDetails[[#This Row],[productID]],Products[[#All],[productID]],Products[[#All],[productName]],,0)</f>
        <v>Queso Cabrales</v>
      </c>
      <c r="D1807" s="2">
        <v>21</v>
      </c>
      <c r="E1807">
        <v>5</v>
      </c>
      <c r="F1807" s="3">
        <v>0.25</v>
      </c>
      <c r="G1807" s="2">
        <f t="shared" si="28"/>
        <v>78.75</v>
      </c>
      <c r="H1807" t="str">
        <f>_xlfn.XLOOKUP(OrderDetails[[#This Row],[productID]],Products[productID],Products[Category Name],,0)</f>
        <v>Dairy Products</v>
      </c>
    </row>
    <row r="1808" spans="1:8" x14ac:dyDescent="0.25">
      <c r="A1808">
        <v>10944</v>
      </c>
      <c r="B1808">
        <v>44</v>
      </c>
      <c r="C1808" t="str" cm="1">
        <f t="array" ref="C1808">_xlfn.XLOOKUP(OrderDetails[[#This Row],[productID]],Products[[#All],[productID]],Products[[#All],[productName]],,0)</f>
        <v>Gula Malacca</v>
      </c>
      <c r="D1808" s="2">
        <v>19.45</v>
      </c>
      <c r="E1808">
        <v>18</v>
      </c>
      <c r="F1808" s="3">
        <v>0.25</v>
      </c>
      <c r="G1808" s="2">
        <f t="shared" si="28"/>
        <v>262.57499999999999</v>
      </c>
      <c r="H1808" t="str">
        <f>_xlfn.XLOOKUP(OrderDetails[[#This Row],[productID]],Products[productID],Products[Category Name],,0)</f>
        <v>Condiments</v>
      </c>
    </row>
    <row r="1809" spans="1:8" x14ac:dyDescent="0.25">
      <c r="A1809">
        <v>10944</v>
      </c>
      <c r="B1809">
        <v>56</v>
      </c>
      <c r="C1809" t="str" cm="1">
        <f t="array" ref="C1809">_xlfn.XLOOKUP(OrderDetails[[#This Row],[productID]],Products[[#All],[productID]],Products[[#All],[productName]],,0)</f>
        <v>Gnocchi di nonna Alice</v>
      </c>
      <c r="D1809" s="2">
        <v>38</v>
      </c>
      <c r="E1809">
        <v>18</v>
      </c>
      <c r="F1809" s="3">
        <v>0</v>
      </c>
      <c r="G1809" s="2">
        <f t="shared" si="28"/>
        <v>684</v>
      </c>
      <c r="H1809" t="str">
        <f>_xlfn.XLOOKUP(OrderDetails[[#This Row],[productID]],Products[productID],Products[Category Name],,0)</f>
        <v>Grains &amp; Cereals</v>
      </c>
    </row>
    <row r="1810" spans="1:8" x14ac:dyDescent="0.25">
      <c r="A1810">
        <v>10945</v>
      </c>
      <c r="B1810">
        <v>13</v>
      </c>
      <c r="C1810" t="str" cm="1">
        <f t="array" ref="C1810">_xlfn.XLOOKUP(OrderDetails[[#This Row],[productID]],Products[[#All],[productID]],Products[[#All],[productName]],,0)</f>
        <v>Konbu</v>
      </c>
      <c r="D1810" s="2">
        <v>6</v>
      </c>
      <c r="E1810">
        <v>20</v>
      </c>
      <c r="F1810" s="3">
        <v>0</v>
      </c>
      <c r="G1810" s="2">
        <f t="shared" si="28"/>
        <v>120</v>
      </c>
      <c r="H1810" t="str">
        <f>_xlfn.XLOOKUP(OrderDetails[[#This Row],[productID]],Products[productID],Products[Category Name],,0)</f>
        <v>Seafood</v>
      </c>
    </row>
    <row r="1811" spans="1:8" x14ac:dyDescent="0.25">
      <c r="A1811">
        <v>10945</v>
      </c>
      <c r="B1811">
        <v>31</v>
      </c>
      <c r="C1811" t="str" cm="1">
        <f t="array" ref="C1811">_xlfn.XLOOKUP(OrderDetails[[#This Row],[productID]],Products[[#All],[productID]],Products[[#All],[productName]],,0)</f>
        <v>Gorgonzola Telino</v>
      </c>
      <c r="D1811" s="2">
        <v>12.5</v>
      </c>
      <c r="E1811">
        <v>10</v>
      </c>
      <c r="F1811" s="3">
        <v>0</v>
      </c>
      <c r="G1811" s="2">
        <f t="shared" si="28"/>
        <v>125</v>
      </c>
      <c r="H1811" t="str">
        <f>_xlfn.XLOOKUP(OrderDetails[[#This Row],[productID]],Products[productID],Products[Category Name],,0)</f>
        <v>Dairy Products</v>
      </c>
    </row>
    <row r="1812" spans="1:8" x14ac:dyDescent="0.25">
      <c r="A1812">
        <v>10946</v>
      </c>
      <c r="B1812">
        <v>10</v>
      </c>
      <c r="C1812" t="str" cm="1">
        <f t="array" ref="C1812">_xlfn.XLOOKUP(OrderDetails[[#This Row],[productID]],Products[[#All],[productID]],Products[[#All],[productName]],,0)</f>
        <v>Ikura</v>
      </c>
      <c r="D1812" s="2">
        <v>31</v>
      </c>
      <c r="E1812">
        <v>25</v>
      </c>
      <c r="F1812" s="3">
        <v>0</v>
      </c>
      <c r="G1812" s="2">
        <f t="shared" si="28"/>
        <v>775</v>
      </c>
      <c r="H1812" t="str">
        <f>_xlfn.XLOOKUP(OrderDetails[[#This Row],[productID]],Products[productID],Products[Category Name],,0)</f>
        <v>Seafood</v>
      </c>
    </row>
    <row r="1813" spans="1:8" x14ac:dyDescent="0.25">
      <c r="A1813">
        <v>10946</v>
      </c>
      <c r="B1813">
        <v>24</v>
      </c>
      <c r="C1813" t="str" cm="1">
        <f t="array" ref="C1813">_xlfn.XLOOKUP(OrderDetails[[#This Row],[productID]],Products[[#All],[productID]],Products[[#All],[productName]],,0)</f>
        <v>Guarana Fantastica</v>
      </c>
      <c r="D1813" s="2">
        <v>4.5</v>
      </c>
      <c r="E1813">
        <v>25</v>
      </c>
      <c r="F1813" s="3">
        <v>0</v>
      </c>
      <c r="G1813" s="2">
        <f t="shared" si="28"/>
        <v>112.5</v>
      </c>
      <c r="H1813" t="str">
        <f>_xlfn.XLOOKUP(OrderDetails[[#This Row],[productID]],Products[productID],Products[Category Name],,0)</f>
        <v>Beverages</v>
      </c>
    </row>
    <row r="1814" spans="1:8" x14ac:dyDescent="0.25">
      <c r="A1814">
        <v>10946</v>
      </c>
      <c r="B1814">
        <v>77</v>
      </c>
      <c r="C1814" t="str" cm="1">
        <f t="array" ref="C1814">_xlfn.XLOOKUP(OrderDetails[[#This Row],[productID]],Products[[#All],[productID]],Products[[#All],[productName]],,0)</f>
        <v>Original Frankfurter Grüne Soße</v>
      </c>
      <c r="D1814" s="2">
        <v>13</v>
      </c>
      <c r="E1814">
        <v>40</v>
      </c>
      <c r="F1814" s="3">
        <v>0</v>
      </c>
      <c r="G1814" s="2">
        <f t="shared" si="28"/>
        <v>520</v>
      </c>
      <c r="H1814" t="str">
        <f>_xlfn.XLOOKUP(OrderDetails[[#This Row],[productID]],Products[productID],Products[Category Name],,0)</f>
        <v>Condiments</v>
      </c>
    </row>
    <row r="1815" spans="1:8" x14ac:dyDescent="0.25">
      <c r="A1815">
        <v>10947</v>
      </c>
      <c r="B1815">
        <v>59</v>
      </c>
      <c r="C1815" t="str" cm="1">
        <f t="array" ref="C1815">_xlfn.XLOOKUP(OrderDetails[[#This Row],[productID]],Products[[#All],[productID]],Products[[#All],[productName]],,0)</f>
        <v>Raclette Courdavault</v>
      </c>
      <c r="D1815" s="2">
        <v>55</v>
      </c>
      <c r="E1815">
        <v>4</v>
      </c>
      <c r="F1815" s="3">
        <v>0</v>
      </c>
      <c r="G1815" s="2">
        <f t="shared" si="28"/>
        <v>220</v>
      </c>
      <c r="H1815" t="str">
        <f>_xlfn.XLOOKUP(OrderDetails[[#This Row],[productID]],Products[productID],Products[Category Name],,0)</f>
        <v>Dairy Products</v>
      </c>
    </row>
    <row r="1816" spans="1:8" x14ac:dyDescent="0.25">
      <c r="A1816">
        <v>10948</v>
      </c>
      <c r="B1816">
        <v>50</v>
      </c>
      <c r="C1816" t="str" cm="1">
        <f t="array" ref="C1816">_xlfn.XLOOKUP(OrderDetails[[#This Row],[productID]],Products[[#All],[productID]],Products[[#All],[productName]],,0)</f>
        <v>Valkoinen suklaa</v>
      </c>
      <c r="D1816" s="2">
        <v>16.25</v>
      </c>
      <c r="E1816">
        <v>9</v>
      </c>
      <c r="F1816" s="3">
        <v>0</v>
      </c>
      <c r="G1816" s="2">
        <f t="shared" si="28"/>
        <v>146.25</v>
      </c>
      <c r="H1816" t="str">
        <f>_xlfn.XLOOKUP(OrderDetails[[#This Row],[productID]],Products[productID],Products[Category Name],,0)</f>
        <v>Confections</v>
      </c>
    </row>
    <row r="1817" spans="1:8" x14ac:dyDescent="0.25">
      <c r="A1817">
        <v>10948</v>
      </c>
      <c r="B1817">
        <v>51</v>
      </c>
      <c r="C1817" t="str" cm="1">
        <f t="array" ref="C1817">_xlfn.XLOOKUP(OrderDetails[[#This Row],[productID]],Products[[#All],[productID]],Products[[#All],[productName]],,0)</f>
        <v>Manjimup Dried Apples</v>
      </c>
      <c r="D1817" s="2">
        <v>53</v>
      </c>
      <c r="E1817">
        <v>40</v>
      </c>
      <c r="F1817" s="3">
        <v>0</v>
      </c>
      <c r="G1817" s="2">
        <f t="shared" si="28"/>
        <v>2120</v>
      </c>
      <c r="H1817" t="str">
        <f>_xlfn.XLOOKUP(OrderDetails[[#This Row],[productID]],Products[productID],Products[Category Name],,0)</f>
        <v>Produce</v>
      </c>
    </row>
    <row r="1818" spans="1:8" x14ac:dyDescent="0.25">
      <c r="A1818">
        <v>10948</v>
      </c>
      <c r="B1818">
        <v>55</v>
      </c>
      <c r="C1818" t="str" cm="1">
        <f t="array" ref="C1818">_xlfn.XLOOKUP(OrderDetails[[#This Row],[productID]],Products[[#All],[productID]],Products[[#All],[productName]],,0)</f>
        <v>Pâté chinois</v>
      </c>
      <c r="D1818" s="2">
        <v>24</v>
      </c>
      <c r="E1818">
        <v>4</v>
      </c>
      <c r="F1818" s="3">
        <v>0</v>
      </c>
      <c r="G1818" s="2">
        <f t="shared" si="28"/>
        <v>96</v>
      </c>
      <c r="H1818" t="str">
        <f>_xlfn.XLOOKUP(OrderDetails[[#This Row],[productID]],Products[productID],Products[Category Name],,0)</f>
        <v>Meat &amp; Poultry</v>
      </c>
    </row>
    <row r="1819" spans="1:8" x14ac:dyDescent="0.25">
      <c r="A1819">
        <v>10949</v>
      </c>
      <c r="B1819">
        <v>6</v>
      </c>
      <c r="C1819" t="str" cm="1">
        <f t="array" ref="C1819">_xlfn.XLOOKUP(OrderDetails[[#This Row],[productID]],Products[[#All],[productID]],Products[[#All],[productName]],,0)</f>
        <v>Grandma's Boysenberry Spread</v>
      </c>
      <c r="D1819" s="2">
        <v>25</v>
      </c>
      <c r="E1819">
        <v>12</v>
      </c>
      <c r="F1819" s="3">
        <v>0</v>
      </c>
      <c r="G1819" s="2">
        <f t="shared" si="28"/>
        <v>300</v>
      </c>
      <c r="H1819" t="str">
        <f>_xlfn.XLOOKUP(OrderDetails[[#This Row],[productID]],Products[productID],Products[Category Name],,0)</f>
        <v>Condiments</v>
      </c>
    </row>
    <row r="1820" spans="1:8" x14ac:dyDescent="0.25">
      <c r="A1820">
        <v>10949</v>
      </c>
      <c r="B1820">
        <v>10</v>
      </c>
      <c r="C1820" t="str" cm="1">
        <f t="array" ref="C1820">_xlfn.XLOOKUP(OrderDetails[[#This Row],[productID]],Products[[#All],[productID]],Products[[#All],[productName]],,0)</f>
        <v>Ikura</v>
      </c>
      <c r="D1820" s="2">
        <v>31</v>
      </c>
      <c r="E1820">
        <v>30</v>
      </c>
      <c r="F1820" s="3">
        <v>0</v>
      </c>
      <c r="G1820" s="2">
        <f t="shared" si="28"/>
        <v>930</v>
      </c>
      <c r="H1820" t="str">
        <f>_xlfn.XLOOKUP(OrderDetails[[#This Row],[productID]],Products[productID],Products[Category Name],,0)</f>
        <v>Seafood</v>
      </c>
    </row>
    <row r="1821" spans="1:8" x14ac:dyDescent="0.25">
      <c r="A1821">
        <v>10949</v>
      </c>
      <c r="B1821">
        <v>17</v>
      </c>
      <c r="C1821" t="str" cm="1">
        <f t="array" ref="C1821">_xlfn.XLOOKUP(OrderDetails[[#This Row],[productID]],Products[[#All],[productID]],Products[[#All],[productName]],,0)</f>
        <v>Alice Mutton</v>
      </c>
      <c r="D1821" s="2">
        <v>39</v>
      </c>
      <c r="E1821">
        <v>6</v>
      </c>
      <c r="F1821" s="3">
        <v>0</v>
      </c>
      <c r="G1821" s="2">
        <f t="shared" si="28"/>
        <v>234</v>
      </c>
      <c r="H1821" t="str">
        <f>_xlfn.XLOOKUP(OrderDetails[[#This Row],[productID]],Products[productID],Products[Category Name],,0)</f>
        <v>Meat &amp; Poultry</v>
      </c>
    </row>
    <row r="1822" spans="1:8" x14ac:dyDescent="0.25">
      <c r="A1822">
        <v>10949</v>
      </c>
      <c r="B1822">
        <v>62</v>
      </c>
      <c r="C1822" t="str" cm="1">
        <f t="array" ref="C1822">_xlfn.XLOOKUP(OrderDetails[[#This Row],[productID]],Products[[#All],[productID]],Products[[#All],[productName]],,0)</f>
        <v>Tarte au sucre</v>
      </c>
      <c r="D1822" s="2">
        <v>49.3</v>
      </c>
      <c r="E1822">
        <v>60</v>
      </c>
      <c r="F1822" s="3">
        <v>0</v>
      </c>
      <c r="G1822" s="2">
        <f t="shared" si="28"/>
        <v>2958</v>
      </c>
      <c r="H1822" t="str">
        <f>_xlfn.XLOOKUP(OrderDetails[[#This Row],[productID]],Products[productID],Products[Category Name],,0)</f>
        <v>Confections</v>
      </c>
    </row>
    <row r="1823" spans="1:8" x14ac:dyDescent="0.25">
      <c r="A1823">
        <v>10950</v>
      </c>
      <c r="B1823">
        <v>4</v>
      </c>
      <c r="C1823" t="str" cm="1">
        <f t="array" ref="C1823">_xlfn.XLOOKUP(OrderDetails[[#This Row],[productID]],Products[[#All],[productID]],Products[[#All],[productName]],,0)</f>
        <v>Chef Anton's Cajun Seasoning</v>
      </c>
      <c r="D1823" s="2">
        <v>22</v>
      </c>
      <c r="E1823">
        <v>5</v>
      </c>
      <c r="F1823" s="3">
        <v>0</v>
      </c>
      <c r="G1823" s="2">
        <f t="shared" si="28"/>
        <v>110</v>
      </c>
      <c r="H1823" t="str">
        <f>_xlfn.XLOOKUP(OrderDetails[[#This Row],[productID]],Products[productID],Products[Category Name],,0)</f>
        <v>Condiments</v>
      </c>
    </row>
    <row r="1824" spans="1:8" x14ac:dyDescent="0.25">
      <c r="A1824">
        <v>10951</v>
      </c>
      <c r="B1824">
        <v>33</v>
      </c>
      <c r="C1824" t="str" cm="1">
        <f t="array" ref="C1824">_xlfn.XLOOKUP(OrderDetails[[#This Row],[productID]],Products[[#All],[productID]],Products[[#All],[productName]],,0)</f>
        <v>Geitost</v>
      </c>
      <c r="D1824" s="2">
        <v>2.5</v>
      </c>
      <c r="E1824">
        <v>15</v>
      </c>
      <c r="F1824" s="3">
        <v>0.05</v>
      </c>
      <c r="G1824" s="2">
        <f t="shared" si="28"/>
        <v>35.625</v>
      </c>
      <c r="H1824" t="str">
        <f>_xlfn.XLOOKUP(OrderDetails[[#This Row],[productID]],Products[productID],Products[Category Name],,0)</f>
        <v>Dairy Products</v>
      </c>
    </row>
    <row r="1825" spans="1:8" x14ac:dyDescent="0.25">
      <c r="A1825">
        <v>10951</v>
      </c>
      <c r="B1825">
        <v>41</v>
      </c>
      <c r="C1825" t="str" cm="1">
        <f t="array" ref="C1825">_xlfn.XLOOKUP(OrderDetails[[#This Row],[productID]],Products[[#All],[productID]],Products[[#All],[productName]],,0)</f>
        <v>Jack's New England Clam Chowder</v>
      </c>
      <c r="D1825" s="2">
        <v>9.65</v>
      </c>
      <c r="E1825">
        <v>6</v>
      </c>
      <c r="F1825" s="3">
        <v>0.05</v>
      </c>
      <c r="G1825" s="2">
        <f t="shared" si="28"/>
        <v>55.005000000000003</v>
      </c>
      <c r="H1825" t="str">
        <f>_xlfn.XLOOKUP(OrderDetails[[#This Row],[productID]],Products[productID],Products[Category Name],,0)</f>
        <v>Seafood</v>
      </c>
    </row>
    <row r="1826" spans="1:8" x14ac:dyDescent="0.25">
      <c r="A1826">
        <v>10951</v>
      </c>
      <c r="B1826">
        <v>75</v>
      </c>
      <c r="C1826" t="str" cm="1">
        <f t="array" ref="C1826">_xlfn.XLOOKUP(OrderDetails[[#This Row],[productID]],Products[[#All],[productID]],Products[[#All],[productName]],,0)</f>
        <v>Rhönbräu Klosterbier</v>
      </c>
      <c r="D1826" s="2">
        <v>7.75</v>
      </c>
      <c r="E1826">
        <v>50</v>
      </c>
      <c r="F1826" s="3">
        <v>0.05</v>
      </c>
      <c r="G1826" s="2">
        <f t="shared" si="28"/>
        <v>368.125</v>
      </c>
      <c r="H1826" t="str">
        <f>_xlfn.XLOOKUP(OrderDetails[[#This Row],[productID]],Products[productID],Products[Category Name],,0)</f>
        <v>Beverages</v>
      </c>
    </row>
    <row r="1827" spans="1:8" x14ac:dyDescent="0.25">
      <c r="A1827">
        <v>10952</v>
      </c>
      <c r="B1827">
        <v>6</v>
      </c>
      <c r="C1827" t="str" cm="1">
        <f t="array" ref="C1827">_xlfn.XLOOKUP(OrderDetails[[#This Row],[productID]],Products[[#All],[productID]],Products[[#All],[productName]],,0)</f>
        <v>Grandma's Boysenberry Spread</v>
      </c>
      <c r="D1827" s="2">
        <v>25</v>
      </c>
      <c r="E1827">
        <v>16</v>
      </c>
      <c r="F1827" s="3">
        <v>0.05</v>
      </c>
      <c r="G1827" s="2">
        <f t="shared" si="28"/>
        <v>380</v>
      </c>
      <c r="H1827" t="str">
        <f>_xlfn.XLOOKUP(OrderDetails[[#This Row],[productID]],Products[productID],Products[Category Name],,0)</f>
        <v>Condiments</v>
      </c>
    </row>
    <row r="1828" spans="1:8" x14ac:dyDescent="0.25">
      <c r="A1828">
        <v>10952</v>
      </c>
      <c r="B1828">
        <v>28</v>
      </c>
      <c r="C1828" t="str" cm="1">
        <f t="array" ref="C1828">_xlfn.XLOOKUP(OrderDetails[[#This Row],[productID]],Products[[#All],[productID]],Products[[#All],[productName]],,0)</f>
        <v>Rössle Sauerkraut</v>
      </c>
      <c r="D1828" s="2">
        <v>45.6</v>
      </c>
      <c r="E1828">
        <v>2</v>
      </c>
      <c r="F1828" s="3">
        <v>0</v>
      </c>
      <c r="G1828" s="2">
        <f t="shared" si="28"/>
        <v>91.2</v>
      </c>
      <c r="H1828" t="str">
        <f>_xlfn.XLOOKUP(OrderDetails[[#This Row],[productID]],Products[productID],Products[Category Name],,0)</f>
        <v>Produce</v>
      </c>
    </row>
    <row r="1829" spans="1:8" x14ac:dyDescent="0.25">
      <c r="A1829">
        <v>10953</v>
      </c>
      <c r="B1829">
        <v>20</v>
      </c>
      <c r="C1829" t="str" cm="1">
        <f t="array" ref="C1829">_xlfn.XLOOKUP(OrderDetails[[#This Row],[productID]],Products[[#All],[productID]],Products[[#All],[productName]],,0)</f>
        <v>Sir Rodney's Marmalade</v>
      </c>
      <c r="D1829" s="2">
        <v>81</v>
      </c>
      <c r="E1829">
        <v>50</v>
      </c>
      <c r="F1829" s="3">
        <v>0.05</v>
      </c>
      <c r="G1829" s="2">
        <f t="shared" si="28"/>
        <v>3847.5</v>
      </c>
      <c r="H1829" t="str">
        <f>_xlfn.XLOOKUP(OrderDetails[[#This Row],[productID]],Products[productID],Products[Category Name],,0)</f>
        <v>Confections</v>
      </c>
    </row>
    <row r="1830" spans="1:8" x14ac:dyDescent="0.25">
      <c r="A1830">
        <v>10953</v>
      </c>
      <c r="B1830">
        <v>31</v>
      </c>
      <c r="C1830" t="str" cm="1">
        <f t="array" ref="C1830">_xlfn.XLOOKUP(OrderDetails[[#This Row],[productID]],Products[[#All],[productID]],Products[[#All],[productName]],,0)</f>
        <v>Gorgonzola Telino</v>
      </c>
      <c r="D1830" s="2">
        <v>12.5</v>
      </c>
      <c r="E1830">
        <v>50</v>
      </c>
      <c r="F1830" s="3">
        <v>0.05</v>
      </c>
      <c r="G1830" s="2">
        <f t="shared" si="28"/>
        <v>593.75</v>
      </c>
      <c r="H1830" t="str">
        <f>_xlfn.XLOOKUP(OrderDetails[[#This Row],[productID]],Products[productID],Products[Category Name],,0)</f>
        <v>Dairy Products</v>
      </c>
    </row>
    <row r="1831" spans="1:8" x14ac:dyDescent="0.25">
      <c r="A1831">
        <v>10954</v>
      </c>
      <c r="B1831">
        <v>16</v>
      </c>
      <c r="C1831" t="str" cm="1">
        <f t="array" ref="C1831">_xlfn.XLOOKUP(OrderDetails[[#This Row],[productID]],Products[[#All],[productID]],Products[[#All],[productName]],,0)</f>
        <v>Pavlova</v>
      </c>
      <c r="D1831" s="2">
        <v>17.45</v>
      </c>
      <c r="E1831">
        <v>28</v>
      </c>
      <c r="F1831" s="3">
        <v>0.15</v>
      </c>
      <c r="G1831" s="2">
        <f t="shared" si="28"/>
        <v>415.30999999999995</v>
      </c>
      <c r="H1831" t="str">
        <f>_xlfn.XLOOKUP(OrderDetails[[#This Row],[productID]],Products[productID],Products[Category Name],,0)</f>
        <v>Confections</v>
      </c>
    </row>
    <row r="1832" spans="1:8" x14ac:dyDescent="0.25">
      <c r="A1832">
        <v>10954</v>
      </c>
      <c r="B1832">
        <v>31</v>
      </c>
      <c r="C1832" t="str" cm="1">
        <f t="array" ref="C1832">_xlfn.XLOOKUP(OrderDetails[[#This Row],[productID]],Products[[#All],[productID]],Products[[#All],[productName]],,0)</f>
        <v>Gorgonzola Telino</v>
      </c>
      <c r="D1832" s="2">
        <v>12.5</v>
      </c>
      <c r="E1832">
        <v>25</v>
      </c>
      <c r="F1832" s="3">
        <v>0.15</v>
      </c>
      <c r="G1832" s="2">
        <f t="shared" si="28"/>
        <v>265.625</v>
      </c>
      <c r="H1832" t="str">
        <f>_xlfn.XLOOKUP(OrderDetails[[#This Row],[productID]],Products[productID],Products[Category Name],,0)</f>
        <v>Dairy Products</v>
      </c>
    </row>
    <row r="1833" spans="1:8" x14ac:dyDescent="0.25">
      <c r="A1833">
        <v>10954</v>
      </c>
      <c r="B1833">
        <v>45</v>
      </c>
      <c r="C1833" t="str" cm="1">
        <f t="array" ref="C1833">_xlfn.XLOOKUP(OrderDetails[[#This Row],[productID]],Products[[#All],[productID]],Products[[#All],[productName]],,0)</f>
        <v>Rogede sild</v>
      </c>
      <c r="D1833" s="2">
        <v>9.5</v>
      </c>
      <c r="E1833">
        <v>30</v>
      </c>
      <c r="F1833" s="3">
        <v>0</v>
      </c>
      <c r="G1833" s="2">
        <f t="shared" si="28"/>
        <v>285</v>
      </c>
      <c r="H1833" t="str">
        <f>_xlfn.XLOOKUP(OrderDetails[[#This Row],[productID]],Products[productID],Products[Category Name],,0)</f>
        <v>Seafood</v>
      </c>
    </row>
    <row r="1834" spans="1:8" x14ac:dyDescent="0.25">
      <c r="A1834">
        <v>10954</v>
      </c>
      <c r="B1834">
        <v>60</v>
      </c>
      <c r="C1834" t="str" cm="1">
        <f t="array" ref="C1834">_xlfn.XLOOKUP(OrderDetails[[#This Row],[productID]],Products[[#All],[productID]],Products[[#All],[productName]],,0)</f>
        <v>Camembert Pierrot</v>
      </c>
      <c r="D1834" s="2">
        <v>34</v>
      </c>
      <c r="E1834">
        <v>24</v>
      </c>
      <c r="F1834" s="3">
        <v>0.15</v>
      </c>
      <c r="G1834" s="2">
        <f t="shared" si="28"/>
        <v>693.6</v>
      </c>
      <c r="H1834" t="str">
        <f>_xlfn.XLOOKUP(OrderDetails[[#This Row],[productID]],Products[productID],Products[Category Name],,0)</f>
        <v>Dairy Products</v>
      </c>
    </row>
    <row r="1835" spans="1:8" x14ac:dyDescent="0.25">
      <c r="A1835">
        <v>10955</v>
      </c>
      <c r="B1835">
        <v>75</v>
      </c>
      <c r="C1835" t="str" cm="1">
        <f t="array" ref="C1835">_xlfn.XLOOKUP(OrderDetails[[#This Row],[productID]],Products[[#All],[productID]],Products[[#All],[productName]],,0)</f>
        <v>Rhönbräu Klosterbier</v>
      </c>
      <c r="D1835" s="2">
        <v>7.75</v>
      </c>
      <c r="E1835">
        <v>12</v>
      </c>
      <c r="F1835" s="3">
        <v>0.2</v>
      </c>
      <c r="G1835" s="2">
        <f t="shared" si="28"/>
        <v>74.400000000000006</v>
      </c>
      <c r="H1835" t="str">
        <f>_xlfn.XLOOKUP(OrderDetails[[#This Row],[productID]],Products[productID],Products[Category Name],,0)</f>
        <v>Beverages</v>
      </c>
    </row>
    <row r="1836" spans="1:8" x14ac:dyDescent="0.25">
      <c r="A1836">
        <v>10956</v>
      </c>
      <c r="B1836">
        <v>21</v>
      </c>
      <c r="C1836" t="str" cm="1">
        <f t="array" ref="C1836">_xlfn.XLOOKUP(OrderDetails[[#This Row],[productID]],Products[[#All],[productID]],Products[[#All],[productName]],,0)</f>
        <v>Sir Rodney's Scones</v>
      </c>
      <c r="D1836" s="2">
        <v>10</v>
      </c>
      <c r="E1836">
        <v>12</v>
      </c>
      <c r="F1836" s="3">
        <v>0</v>
      </c>
      <c r="G1836" s="2">
        <f t="shared" si="28"/>
        <v>120</v>
      </c>
      <c r="H1836" t="str">
        <f>_xlfn.XLOOKUP(OrderDetails[[#This Row],[productID]],Products[productID],Products[Category Name],,0)</f>
        <v>Confections</v>
      </c>
    </row>
    <row r="1837" spans="1:8" x14ac:dyDescent="0.25">
      <c r="A1837">
        <v>10956</v>
      </c>
      <c r="B1837">
        <v>47</v>
      </c>
      <c r="C1837" t="str" cm="1">
        <f t="array" ref="C1837">_xlfn.XLOOKUP(OrderDetails[[#This Row],[productID]],Products[[#All],[productID]],Products[[#All],[productName]],,0)</f>
        <v>Zaanse koeken</v>
      </c>
      <c r="D1837" s="2">
        <v>9.5</v>
      </c>
      <c r="E1837">
        <v>14</v>
      </c>
      <c r="F1837" s="3">
        <v>0</v>
      </c>
      <c r="G1837" s="2">
        <f t="shared" si="28"/>
        <v>133</v>
      </c>
      <c r="H1837" t="str">
        <f>_xlfn.XLOOKUP(OrderDetails[[#This Row],[productID]],Products[productID],Products[Category Name],,0)</f>
        <v>Confections</v>
      </c>
    </row>
    <row r="1838" spans="1:8" x14ac:dyDescent="0.25">
      <c r="A1838">
        <v>10956</v>
      </c>
      <c r="B1838">
        <v>51</v>
      </c>
      <c r="C1838" t="str" cm="1">
        <f t="array" ref="C1838">_xlfn.XLOOKUP(OrderDetails[[#This Row],[productID]],Products[[#All],[productID]],Products[[#All],[productName]],,0)</f>
        <v>Manjimup Dried Apples</v>
      </c>
      <c r="D1838" s="2">
        <v>53</v>
      </c>
      <c r="E1838">
        <v>8</v>
      </c>
      <c r="F1838" s="3">
        <v>0</v>
      </c>
      <c r="G1838" s="2">
        <f t="shared" si="28"/>
        <v>424</v>
      </c>
      <c r="H1838" t="str">
        <f>_xlfn.XLOOKUP(OrderDetails[[#This Row],[productID]],Products[productID],Products[Category Name],,0)</f>
        <v>Produce</v>
      </c>
    </row>
    <row r="1839" spans="1:8" x14ac:dyDescent="0.25">
      <c r="A1839">
        <v>10957</v>
      </c>
      <c r="B1839">
        <v>30</v>
      </c>
      <c r="C1839" t="str" cm="1">
        <f t="array" ref="C1839">_xlfn.XLOOKUP(OrderDetails[[#This Row],[productID]],Products[[#All],[productID]],Products[[#All],[productName]],,0)</f>
        <v>Nord-Ost Matjeshering</v>
      </c>
      <c r="D1839" s="2">
        <v>25.89</v>
      </c>
      <c r="E1839">
        <v>30</v>
      </c>
      <c r="F1839" s="3">
        <v>0</v>
      </c>
      <c r="G1839" s="2">
        <f t="shared" si="28"/>
        <v>776.7</v>
      </c>
      <c r="H1839" t="str">
        <f>_xlfn.XLOOKUP(OrderDetails[[#This Row],[productID]],Products[productID],Products[Category Name],,0)</f>
        <v>Seafood</v>
      </c>
    </row>
    <row r="1840" spans="1:8" x14ac:dyDescent="0.25">
      <c r="A1840">
        <v>10957</v>
      </c>
      <c r="B1840">
        <v>35</v>
      </c>
      <c r="C1840" t="str" cm="1">
        <f t="array" ref="C1840">_xlfn.XLOOKUP(OrderDetails[[#This Row],[productID]],Products[[#All],[productID]],Products[[#All],[productName]],,0)</f>
        <v>Steeleye Stout</v>
      </c>
      <c r="D1840" s="2">
        <v>18</v>
      </c>
      <c r="E1840">
        <v>40</v>
      </c>
      <c r="F1840" s="3">
        <v>0</v>
      </c>
      <c r="G1840" s="2">
        <f t="shared" si="28"/>
        <v>720</v>
      </c>
      <c r="H1840" t="str">
        <f>_xlfn.XLOOKUP(OrderDetails[[#This Row],[productID]],Products[productID],Products[Category Name],,0)</f>
        <v>Beverages</v>
      </c>
    </row>
    <row r="1841" spans="1:8" x14ac:dyDescent="0.25">
      <c r="A1841">
        <v>10957</v>
      </c>
      <c r="B1841">
        <v>64</v>
      </c>
      <c r="C1841" t="str" cm="1">
        <f t="array" ref="C1841">_xlfn.XLOOKUP(OrderDetails[[#This Row],[productID]],Products[[#All],[productID]],Products[[#All],[productName]],,0)</f>
        <v>Wimmers gute Semmelknödel</v>
      </c>
      <c r="D1841" s="2">
        <v>33.25</v>
      </c>
      <c r="E1841">
        <v>8</v>
      </c>
      <c r="F1841" s="3">
        <v>0</v>
      </c>
      <c r="G1841" s="2">
        <f t="shared" si="28"/>
        <v>266</v>
      </c>
      <c r="H1841" t="str">
        <f>_xlfn.XLOOKUP(OrderDetails[[#This Row],[productID]],Products[productID],Products[Category Name],,0)</f>
        <v>Grains &amp; Cereals</v>
      </c>
    </row>
    <row r="1842" spans="1:8" x14ac:dyDescent="0.25">
      <c r="A1842">
        <v>10958</v>
      </c>
      <c r="B1842">
        <v>5</v>
      </c>
      <c r="C1842" t="str" cm="1">
        <f t="array" ref="C1842">_xlfn.XLOOKUP(OrderDetails[[#This Row],[productID]],Products[[#All],[productID]],Products[[#All],[productName]],,0)</f>
        <v>Chef Anton's Gumbo Mix</v>
      </c>
      <c r="D1842" s="2">
        <v>21.35</v>
      </c>
      <c r="E1842">
        <v>20</v>
      </c>
      <c r="F1842" s="3">
        <v>0</v>
      </c>
      <c r="G1842" s="2">
        <f t="shared" si="28"/>
        <v>427</v>
      </c>
      <c r="H1842" t="str">
        <f>_xlfn.XLOOKUP(OrderDetails[[#This Row],[productID]],Products[productID],Products[Category Name],,0)</f>
        <v>Condiments</v>
      </c>
    </row>
    <row r="1843" spans="1:8" x14ac:dyDescent="0.25">
      <c r="A1843">
        <v>10958</v>
      </c>
      <c r="B1843">
        <v>7</v>
      </c>
      <c r="C1843" t="str" cm="1">
        <f t="array" ref="C1843">_xlfn.XLOOKUP(OrderDetails[[#This Row],[productID]],Products[[#All],[productID]],Products[[#All],[productName]],,0)</f>
        <v>Uncle Bob's Organic Dried Pears</v>
      </c>
      <c r="D1843" s="2">
        <v>30</v>
      </c>
      <c r="E1843">
        <v>6</v>
      </c>
      <c r="F1843" s="3">
        <v>0</v>
      </c>
      <c r="G1843" s="2">
        <f t="shared" si="28"/>
        <v>180</v>
      </c>
      <c r="H1843" t="str">
        <f>_xlfn.XLOOKUP(OrderDetails[[#This Row],[productID]],Products[productID],Products[Category Name],,0)</f>
        <v>Produce</v>
      </c>
    </row>
    <row r="1844" spans="1:8" x14ac:dyDescent="0.25">
      <c r="A1844">
        <v>10958</v>
      </c>
      <c r="B1844">
        <v>72</v>
      </c>
      <c r="C1844" t="str" cm="1">
        <f t="array" ref="C1844">_xlfn.XLOOKUP(OrderDetails[[#This Row],[productID]],Products[[#All],[productID]],Products[[#All],[productName]],,0)</f>
        <v>Mozzarella di Giovanni</v>
      </c>
      <c r="D1844" s="2">
        <v>34.799999999999997</v>
      </c>
      <c r="E1844">
        <v>5</v>
      </c>
      <c r="F1844" s="3">
        <v>0</v>
      </c>
      <c r="G1844" s="2">
        <f t="shared" si="28"/>
        <v>174</v>
      </c>
      <c r="H1844" t="str">
        <f>_xlfn.XLOOKUP(OrderDetails[[#This Row],[productID]],Products[productID],Products[Category Name],,0)</f>
        <v>Dairy Products</v>
      </c>
    </row>
    <row r="1845" spans="1:8" x14ac:dyDescent="0.25">
      <c r="A1845">
        <v>10959</v>
      </c>
      <c r="B1845">
        <v>75</v>
      </c>
      <c r="C1845" t="str" cm="1">
        <f t="array" ref="C1845">_xlfn.XLOOKUP(OrderDetails[[#This Row],[productID]],Products[[#All],[productID]],Products[[#All],[productName]],,0)</f>
        <v>Rhönbräu Klosterbier</v>
      </c>
      <c r="D1845" s="2">
        <v>7.75</v>
      </c>
      <c r="E1845">
        <v>20</v>
      </c>
      <c r="F1845" s="3">
        <v>0.15</v>
      </c>
      <c r="G1845" s="2">
        <f t="shared" si="28"/>
        <v>131.75</v>
      </c>
      <c r="H1845" t="str">
        <f>_xlfn.XLOOKUP(OrderDetails[[#This Row],[productID]],Products[productID],Products[Category Name],,0)</f>
        <v>Beverages</v>
      </c>
    </row>
    <row r="1846" spans="1:8" x14ac:dyDescent="0.25">
      <c r="A1846">
        <v>10960</v>
      </c>
      <c r="B1846">
        <v>24</v>
      </c>
      <c r="C1846" t="str" cm="1">
        <f t="array" ref="C1846">_xlfn.XLOOKUP(OrderDetails[[#This Row],[productID]],Products[[#All],[productID]],Products[[#All],[productName]],,0)</f>
        <v>Guarana Fantastica</v>
      </c>
      <c r="D1846" s="2">
        <v>4.5</v>
      </c>
      <c r="E1846">
        <v>10</v>
      </c>
      <c r="F1846" s="3">
        <v>0.25</v>
      </c>
      <c r="G1846" s="2">
        <f t="shared" si="28"/>
        <v>33.75</v>
      </c>
      <c r="H1846" t="str">
        <f>_xlfn.XLOOKUP(OrderDetails[[#This Row],[productID]],Products[productID],Products[Category Name],,0)</f>
        <v>Beverages</v>
      </c>
    </row>
    <row r="1847" spans="1:8" x14ac:dyDescent="0.25">
      <c r="A1847">
        <v>10960</v>
      </c>
      <c r="B1847">
        <v>41</v>
      </c>
      <c r="C1847" t="str" cm="1">
        <f t="array" ref="C1847">_xlfn.XLOOKUP(OrderDetails[[#This Row],[productID]],Products[[#All],[productID]],Products[[#All],[productName]],,0)</f>
        <v>Jack's New England Clam Chowder</v>
      </c>
      <c r="D1847" s="2">
        <v>9.65</v>
      </c>
      <c r="E1847">
        <v>24</v>
      </c>
      <c r="F1847" s="3">
        <v>0</v>
      </c>
      <c r="G1847" s="2">
        <f t="shared" si="28"/>
        <v>231.60000000000002</v>
      </c>
      <c r="H1847" t="str">
        <f>_xlfn.XLOOKUP(OrderDetails[[#This Row],[productID]],Products[productID],Products[Category Name],,0)</f>
        <v>Seafood</v>
      </c>
    </row>
    <row r="1848" spans="1:8" x14ac:dyDescent="0.25">
      <c r="A1848">
        <v>10961</v>
      </c>
      <c r="B1848">
        <v>52</v>
      </c>
      <c r="C1848" t="str" cm="1">
        <f t="array" ref="C1848">_xlfn.XLOOKUP(OrderDetails[[#This Row],[productID]],Products[[#All],[productID]],Products[[#All],[productName]],,0)</f>
        <v>Filo Mix</v>
      </c>
      <c r="D1848" s="2">
        <v>7</v>
      </c>
      <c r="E1848">
        <v>6</v>
      </c>
      <c r="F1848" s="3">
        <v>0.05</v>
      </c>
      <c r="G1848" s="2">
        <f t="shared" si="28"/>
        <v>39.9</v>
      </c>
      <c r="H1848" t="str">
        <f>_xlfn.XLOOKUP(OrderDetails[[#This Row],[productID]],Products[productID],Products[Category Name],,0)</f>
        <v>Grains &amp; Cereals</v>
      </c>
    </row>
    <row r="1849" spans="1:8" x14ac:dyDescent="0.25">
      <c r="A1849">
        <v>10961</v>
      </c>
      <c r="B1849">
        <v>76</v>
      </c>
      <c r="C1849" t="str" cm="1">
        <f t="array" ref="C1849">_xlfn.XLOOKUP(OrderDetails[[#This Row],[productID]],Products[[#All],[productID]],Products[[#All],[productName]],,0)</f>
        <v>Lakkaliköri</v>
      </c>
      <c r="D1849" s="2">
        <v>18</v>
      </c>
      <c r="E1849">
        <v>60</v>
      </c>
      <c r="F1849" s="3">
        <v>0</v>
      </c>
      <c r="G1849" s="2">
        <f t="shared" si="28"/>
        <v>1080</v>
      </c>
      <c r="H1849" t="str">
        <f>_xlfn.XLOOKUP(OrderDetails[[#This Row],[productID]],Products[productID],Products[Category Name],,0)</f>
        <v>Beverages</v>
      </c>
    </row>
    <row r="1850" spans="1:8" x14ac:dyDescent="0.25">
      <c r="A1850">
        <v>10962</v>
      </c>
      <c r="B1850">
        <v>7</v>
      </c>
      <c r="C1850" t="str" cm="1">
        <f t="array" ref="C1850">_xlfn.XLOOKUP(OrderDetails[[#This Row],[productID]],Products[[#All],[productID]],Products[[#All],[productName]],,0)</f>
        <v>Uncle Bob's Organic Dried Pears</v>
      </c>
      <c r="D1850" s="2">
        <v>30</v>
      </c>
      <c r="E1850">
        <v>45</v>
      </c>
      <c r="F1850" s="3">
        <v>0</v>
      </c>
      <c r="G1850" s="2">
        <f t="shared" si="28"/>
        <v>1350</v>
      </c>
      <c r="H1850" t="str">
        <f>_xlfn.XLOOKUP(OrderDetails[[#This Row],[productID]],Products[productID],Products[Category Name],,0)</f>
        <v>Produce</v>
      </c>
    </row>
    <row r="1851" spans="1:8" x14ac:dyDescent="0.25">
      <c r="A1851">
        <v>10962</v>
      </c>
      <c r="B1851">
        <v>13</v>
      </c>
      <c r="C1851" t="str" cm="1">
        <f t="array" ref="C1851">_xlfn.XLOOKUP(OrderDetails[[#This Row],[productID]],Products[[#All],[productID]],Products[[#All],[productName]],,0)</f>
        <v>Konbu</v>
      </c>
      <c r="D1851" s="2">
        <v>6</v>
      </c>
      <c r="E1851">
        <v>77</v>
      </c>
      <c r="F1851" s="3">
        <v>0</v>
      </c>
      <c r="G1851" s="2">
        <f t="shared" si="28"/>
        <v>462</v>
      </c>
      <c r="H1851" t="str">
        <f>_xlfn.XLOOKUP(OrderDetails[[#This Row],[productID]],Products[productID],Products[Category Name],,0)</f>
        <v>Seafood</v>
      </c>
    </row>
    <row r="1852" spans="1:8" x14ac:dyDescent="0.25">
      <c r="A1852">
        <v>10962</v>
      </c>
      <c r="B1852">
        <v>53</v>
      </c>
      <c r="C1852" t="str" cm="1">
        <f t="array" ref="C1852">_xlfn.XLOOKUP(OrderDetails[[#This Row],[productID]],Products[[#All],[productID]],Products[[#All],[productName]],,0)</f>
        <v>Perth Pasties</v>
      </c>
      <c r="D1852" s="2">
        <v>32.799999999999997</v>
      </c>
      <c r="E1852">
        <v>20</v>
      </c>
      <c r="F1852" s="3">
        <v>0</v>
      </c>
      <c r="G1852" s="2">
        <f t="shared" si="28"/>
        <v>656</v>
      </c>
      <c r="H1852" t="str">
        <f>_xlfn.XLOOKUP(OrderDetails[[#This Row],[productID]],Products[productID],Products[Category Name],,0)</f>
        <v>Meat &amp; Poultry</v>
      </c>
    </row>
    <row r="1853" spans="1:8" x14ac:dyDescent="0.25">
      <c r="A1853">
        <v>10962</v>
      </c>
      <c r="B1853">
        <v>69</v>
      </c>
      <c r="C1853" t="str" cm="1">
        <f t="array" ref="C1853">_xlfn.XLOOKUP(OrderDetails[[#This Row],[productID]],Products[[#All],[productID]],Products[[#All],[productName]],,0)</f>
        <v>Gudbrandsdalsost</v>
      </c>
      <c r="D1853" s="2">
        <v>36</v>
      </c>
      <c r="E1853">
        <v>9</v>
      </c>
      <c r="F1853" s="3">
        <v>0</v>
      </c>
      <c r="G1853" s="2">
        <f t="shared" si="28"/>
        <v>324</v>
      </c>
      <c r="H1853" t="str">
        <f>_xlfn.XLOOKUP(OrderDetails[[#This Row],[productID]],Products[productID],Products[Category Name],,0)</f>
        <v>Dairy Products</v>
      </c>
    </row>
    <row r="1854" spans="1:8" x14ac:dyDescent="0.25">
      <c r="A1854">
        <v>10962</v>
      </c>
      <c r="B1854">
        <v>76</v>
      </c>
      <c r="C1854" t="str" cm="1">
        <f t="array" ref="C1854">_xlfn.XLOOKUP(OrderDetails[[#This Row],[productID]],Products[[#All],[productID]],Products[[#All],[productName]],,0)</f>
        <v>Lakkaliköri</v>
      </c>
      <c r="D1854" s="2">
        <v>18</v>
      </c>
      <c r="E1854">
        <v>44</v>
      </c>
      <c r="F1854" s="3">
        <v>0</v>
      </c>
      <c r="G1854" s="2">
        <f t="shared" si="28"/>
        <v>792</v>
      </c>
      <c r="H1854" t="str">
        <f>_xlfn.XLOOKUP(OrderDetails[[#This Row],[productID]],Products[productID],Products[Category Name],,0)</f>
        <v>Beverages</v>
      </c>
    </row>
    <row r="1855" spans="1:8" x14ac:dyDescent="0.25">
      <c r="A1855">
        <v>10963</v>
      </c>
      <c r="B1855">
        <v>60</v>
      </c>
      <c r="C1855" t="str" cm="1">
        <f t="array" ref="C1855">_xlfn.XLOOKUP(OrderDetails[[#This Row],[productID]],Products[[#All],[productID]],Products[[#All],[productName]],,0)</f>
        <v>Camembert Pierrot</v>
      </c>
      <c r="D1855" s="2">
        <v>34</v>
      </c>
      <c r="E1855">
        <v>2</v>
      </c>
      <c r="F1855" s="3">
        <v>0.15</v>
      </c>
      <c r="G1855" s="2">
        <f t="shared" si="28"/>
        <v>57.8</v>
      </c>
      <c r="H1855" t="str">
        <f>_xlfn.XLOOKUP(OrderDetails[[#This Row],[productID]],Products[productID],Products[Category Name],,0)</f>
        <v>Dairy Products</v>
      </c>
    </row>
    <row r="1856" spans="1:8" x14ac:dyDescent="0.25">
      <c r="A1856">
        <v>10964</v>
      </c>
      <c r="B1856">
        <v>18</v>
      </c>
      <c r="C1856" t="str" cm="1">
        <f t="array" ref="C1856">_xlfn.XLOOKUP(OrderDetails[[#This Row],[productID]],Products[[#All],[productID]],Products[[#All],[productName]],,0)</f>
        <v>Carnarvon Tigers</v>
      </c>
      <c r="D1856" s="2">
        <v>62.5</v>
      </c>
      <c r="E1856">
        <v>6</v>
      </c>
      <c r="F1856" s="3">
        <v>0</v>
      </c>
      <c r="G1856" s="2">
        <f t="shared" si="28"/>
        <v>375</v>
      </c>
      <c r="H1856" t="str">
        <f>_xlfn.XLOOKUP(OrderDetails[[#This Row],[productID]],Products[productID],Products[Category Name],,0)</f>
        <v>Seafood</v>
      </c>
    </row>
    <row r="1857" spans="1:8" x14ac:dyDescent="0.25">
      <c r="A1857">
        <v>10964</v>
      </c>
      <c r="B1857">
        <v>38</v>
      </c>
      <c r="C1857" t="str" cm="1">
        <f t="array" ref="C1857">_xlfn.XLOOKUP(OrderDetails[[#This Row],[productID]],Products[[#All],[productID]],Products[[#All],[productName]],,0)</f>
        <v>Côte de Blaye</v>
      </c>
      <c r="D1857" s="2">
        <v>263.5</v>
      </c>
      <c r="E1857">
        <v>5</v>
      </c>
      <c r="F1857" s="3">
        <v>0</v>
      </c>
      <c r="G1857" s="2">
        <f t="shared" si="28"/>
        <v>1317.5</v>
      </c>
      <c r="H1857" t="str">
        <f>_xlfn.XLOOKUP(OrderDetails[[#This Row],[productID]],Products[productID],Products[Category Name],,0)</f>
        <v>Beverages</v>
      </c>
    </row>
    <row r="1858" spans="1:8" x14ac:dyDescent="0.25">
      <c r="A1858">
        <v>10964</v>
      </c>
      <c r="B1858">
        <v>69</v>
      </c>
      <c r="C1858" t="str" cm="1">
        <f t="array" ref="C1858">_xlfn.XLOOKUP(OrderDetails[[#This Row],[productID]],Products[[#All],[productID]],Products[[#All],[productName]],,0)</f>
        <v>Gudbrandsdalsost</v>
      </c>
      <c r="D1858" s="2">
        <v>36</v>
      </c>
      <c r="E1858">
        <v>10</v>
      </c>
      <c r="F1858" s="3">
        <v>0</v>
      </c>
      <c r="G1858" s="2">
        <f t="shared" si="28"/>
        <v>360</v>
      </c>
      <c r="H1858" t="str">
        <f>_xlfn.XLOOKUP(OrderDetails[[#This Row],[productID]],Products[productID],Products[Category Name],,0)</f>
        <v>Dairy Products</v>
      </c>
    </row>
    <row r="1859" spans="1:8" x14ac:dyDescent="0.25">
      <c r="A1859">
        <v>10965</v>
      </c>
      <c r="B1859">
        <v>51</v>
      </c>
      <c r="C1859" t="str" cm="1">
        <f t="array" ref="C1859">_xlfn.XLOOKUP(OrderDetails[[#This Row],[productID]],Products[[#All],[productID]],Products[[#All],[productName]],,0)</f>
        <v>Manjimup Dried Apples</v>
      </c>
      <c r="D1859" s="2">
        <v>53</v>
      </c>
      <c r="E1859">
        <v>16</v>
      </c>
      <c r="F1859" s="3">
        <v>0</v>
      </c>
      <c r="G1859" s="2">
        <f t="shared" ref="G1859:G1922" si="29">D1859*E1859*(1-F1859)</f>
        <v>848</v>
      </c>
      <c r="H1859" t="str">
        <f>_xlfn.XLOOKUP(OrderDetails[[#This Row],[productID]],Products[productID],Products[Category Name],,0)</f>
        <v>Produce</v>
      </c>
    </row>
    <row r="1860" spans="1:8" x14ac:dyDescent="0.25">
      <c r="A1860">
        <v>10966</v>
      </c>
      <c r="B1860">
        <v>37</v>
      </c>
      <c r="C1860" t="str" cm="1">
        <f t="array" ref="C1860">_xlfn.XLOOKUP(OrderDetails[[#This Row],[productID]],Products[[#All],[productID]],Products[[#All],[productName]],,0)</f>
        <v>Gravad lax</v>
      </c>
      <c r="D1860" s="2">
        <v>26</v>
      </c>
      <c r="E1860">
        <v>8</v>
      </c>
      <c r="F1860" s="3">
        <v>0</v>
      </c>
      <c r="G1860" s="2">
        <f t="shared" si="29"/>
        <v>208</v>
      </c>
      <c r="H1860" t="str">
        <f>_xlfn.XLOOKUP(OrderDetails[[#This Row],[productID]],Products[productID],Products[Category Name],,0)</f>
        <v>Seafood</v>
      </c>
    </row>
    <row r="1861" spans="1:8" x14ac:dyDescent="0.25">
      <c r="A1861">
        <v>10966</v>
      </c>
      <c r="B1861">
        <v>56</v>
      </c>
      <c r="C1861" t="str" cm="1">
        <f t="array" ref="C1861">_xlfn.XLOOKUP(OrderDetails[[#This Row],[productID]],Products[[#All],[productID]],Products[[#All],[productName]],,0)</f>
        <v>Gnocchi di nonna Alice</v>
      </c>
      <c r="D1861" s="2">
        <v>38</v>
      </c>
      <c r="E1861">
        <v>12</v>
      </c>
      <c r="F1861" s="3">
        <v>0.15</v>
      </c>
      <c r="G1861" s="2">
        <f t="shared" si="29"/>
        <v>387.59999999999997</v>
      </c>
      <c r="H1861" t="str">
        <f>_xlfn.XLOOKUP(OrderDetails[[#This Row],[productID]],Products[productID],Products[Category Name],,0)</f>
        <v>Grains &amp; Cereals</v>
      </c>
    </row>
    <row r="1862" spans="1:8" x14ac:dyDescent="0.25">
      <c r="A1862">
        <v>10966</v>
      </c>
      <c r="B1862">
        <v>62</v>
      </c>
      <c r="C1862" t="str" cm="1">
        <f t="array" ref="C1862">_xlfn.XLOOKUP(OrderDetails[[#This Row],[productID]],Products[[#All],[productID]],Products[[#All],[productName]],,0)</f>
        <v>Tarte au sucre</v>
      </c>
      <c r="D1862" s="2">
        <v>49.3</v>
      </c>
      <c r="E1862">
        <v>12</v>
      </c>
      <c r="F1862" s="3">
        <v>0.15</v>
      </c>
      <c r="G1862" s="2">
        <f t="shared" si="29"/>
        <v>502.8599999999999</v>
      </c>
      <c r="H1862" t="str">
        <f>_xlfn.XLOOKUP(OrderDetails[[#This Row],[productID]],Products[productID],Products[Category Name],,0)</f>
        <v>Confections</v>
      </c>
    </row>
    <row r="1863" spans="1:8" x14ac:dyDescent="0.25">
      <c r="A1863">
        <v>10967</v>
      </c>
      <c r="B1863">
        <v>19</v>
      </c>
      <c r="C1863" t="str" cm="1">
        <f t="array" ref="C1863">_xlfn.XLOOKUP(OrderDetails[[#This Row],[productID]],Products[[#All],[productID]],Products[[#All],[productName]],,0)</f>
        <v>Teatime Chocolate Biscuits</v>
      </c>
      <c r="D1863" s="2">
        <v>9.1999999999999993</v>
      </c>
      <c r="E1863">
        <v>12</v>
      </c>
      <c r="F1863" s="3">
        <v>0</v>
      </c>
      <c r="G1863" s="2">
        <f t="shared" si="29"/>
        <v>110.39999999999999</v>
      </c>
      <c r="H1863" t="str">
        <f>_xlfn.XLOOKUP(OrderDetails[[#This Row],[productID]],Products[productID],Products[Category Name],,0)</f>
        <v>Confections</v>
      </c>
    </row>
    <row r="1864" spans="1:8" x14ac:dyDescent="0.25">
      <c r="A1864">
        <v>10967</v>
      </c>
      <c r="B1864">
        <v>49</v>
      </c>
      <c r="C1864" t="str" cm="1">
        <f t="array" ref="C1864">_xlfn.XLOOKUP(OrderDetails[[#This Row],[productID]],Products[[#All],[productID]],Products[[#All],[productName]],,0)</f>
        <v>Maxilaku</v>
      </c>
      <c r="D1864" s="2">
        <v>20</v>
      </c>
      <c r="E1864">
        <v>40</v>
      </c>
      <c r="F1864" s="3">
        <v>0</v>
      </c>
      <c r="G1864" s="2">
        <f t="shared" si="29"/>
        <v>800</v>
      </c>
      <c r="H1864" t="str">
        <f>_xlfn.XLOOKUP(OrderDetails[[#This Row],[productID]],Products[productID],Products[Category Name],,0)</f>
        <v>Confections</v>
      </c>
    </row>
    <row r="1865" spans="1:8" x14ac:dyDescent="0.25">
      <c r="A1865">
        <v>10968</v>
      </c>
      <c r="B1865">
        <v>12</v>
      </c>
      <c r="C1865" t="str" cm="1">
        <f t="array" ref="C1865">_xlfn.XLOOKUP(OrderDetails[[#This Row],[productID]],Products[[#All],[productID]],Products[[#All],[productName]],,0)</f>
        <v>Queso Manchego La Pastora</v>
      </c>
      <c r="D1865" s="2">
        <v>38</v>
      </c>
      <c r="E1865">
        <v>30</v>
      </c>
      <c r="F1865" s="3">
        <v>0</v>
      </c>
      <c r="G1865" s="2">
        <f t="shared" si="29"/>
        <v>1140</v>
      </c>
      <c r="H1865" t="str">
        <f>_xlfn.XLOOKUP(OrderDetails[[#This Row],[productID]],Products[productID],Products[Category Name],,0)</f>
        <v>Dairy Products</v>
      </c>
    </row>
    <row r="1866" spans="1:8" x14ac:dyDescent="0.25">
      <c r="A1866">
        <v>10968</v>
      </c>
      <c r="B1866">
        <v>24</v>
      </c>
      <c r="C1866" t="str" cm="1">
        <f t="array" ref="C1866">_xlfn.XLOOKUP(OrderDetails[[#This Row],[productID]],Products[[#All],[productID]],Products[[#All],[productName]],,0)</f>
        <v>Guarana Fantastica</v>
      </c>
      <c r="D1866" s="2">
        <v>4.5</v>
      </c>
      <c r="E1866">
        <v>30</v>
      </c>
      <c r="F1866" s="3">
        <v>0</v>
      </c>
      <c r="G1866" s="2">
        <f t="shared" si="29"/>
        <v>135</v>
      </c>
      <c r="H1866" t="str">
        <f>_xlfn.XLOOKUP(OrderDetails[[#This Row],[productID]],Products[productID],Products[Category Name],,0)</f>
        <v>Beverages</v>
      </c>
    </row>
    <row r="1867" spans="1:8" x14ac:dyDescent="0.25">
      <c r="A1867">
        <v>10968</v>
      </c>
      <c r="B1867">
        <v>64</v>
      </c>
      <c r="C1867" t="str" cm="1">
        <f t="array" ref="C1867">_xlfn.XLOOKUP(OrderDetails[[#This Row],[productID]],Products[[#All],[productID]],Products[[#All],[productName]],,0)</f>
        <v>Wimmers gute Semmelknödel</v>
      </c>
      <c r="D1867" s="2">
        <v>33.25</v>
      </c>
      <c r="E1867">
        <v>4</v>
      </c>
      <c r="F1867" s="3">
        <v>0</v>
      </c>
      <c r="G1867" s="2">
        <f t="shared" si="29"/>
        <v>133</v>
      </c>
      <c r="H1867" t="str">
        <f>_xlfn.XLOOKUP(OrderDetails[[#This Row],[productID]],Products[productID],Products[Category Name],,0)</f>
        <v>Grains &amp; Cereals</v>
      </c>
    </row>
    <row r="1868" spans="1:8" x14ac:dyDescent="0.25">
      <c r="A1868">
        <v>10969</v>
      </c>
      <c r="B1868">
        <v>46</v>
      </c>
      <c r="C1868" t="str" cm="1">
        <f t="array" ref="C1868">_xlfn.XLOOKUP(OrderDetails[[#This Row],[productID]],Products[[#All],[productID]],Products[[#All],[productName]],,0)</f>
        <v>Spegesild</v>
      </c>
      <c r="D1868" s="2">
        <v>12</v>
      </c>
      <c r="E1868">
        <v>9</v>
      </c>
      <c r="F1868" s="3">
        <v>0</v>
      </c>
      <c r="G1868" s="2">
        <f t="shared" si="29"/>
        <v>108</v>
      </c>
      <c r="H1868" t="str">
        <f>_xlfn.XLOOKUP(OrderDetails[[#This Row],[productID]],Products[productID],Products[Category Name],,0)</f>
        <v>Seafood</v>
      </c>
    </row>
    <row r="1869" spans="1:8" x14ac:dyDescent="0.25">
      <c r="A1869">
        <v>10970</v>
      </c>
      <c r="B1869">
        <v>52</v>
      </c>
      <c r="C1869" t="str" cm="1">
        <f t="array" ref="C1869">_xlfn.XLOOKUP(OrderDetails[[#This Row],[productID]],Products[[#All],[productID]],Products[[#All],[productName]],,0)</f>
        <v>Filo Mix</v>
      </c>
      <c r="D1869" s="2">
        <v>7</v>
      </c>
      <c r="E1869">
        <v>40</v>
      </c>
      <c r="F1869" s="3">
        <v>0.2</v>
      </c>
      <c r="G1869" s="2">
        <f t="shared" si="29"/>
        <v>224</v>
      </c>
      <c r="H1869" t="str">
        <f>_xlfn.XLOOKUP(OrderDetails[[#This Row],[productID]],Products[productID],Products[Category Name],,0)</f>
        <v>Grains &amp; Cereals</v>
      </c>
    </row>
    <row r="1870" spans="1:8" x14ac:dyDescent="0.25">
      <c r="A1870">
        <v>10971</v>
      </c>
      <c r="B1870">
        <v>29</v>
      </c>
      <c r="C1870" t="str" cm="1">
        <f t="array" ref="C1870">_xlfn.XLOOKUP(OrderDetails[[#This Row],[productID]],Products[[#All],[productID]],Products[[#All],[productName]],,0)</f>
        <v>Thüringer Rostbratwurst</v>
      </c>
      <c r="D1870" s="2">
        <v>123.79</v>
      </c>
      <c r="E1870">
        <v>14</v>
      </c>
      <c r="F1870" s="3">
        <v>0</v>
      </c>
      <c r="G1870" s="2">
        <f t="shared" si="29"/>
        <v>1733.0600000000002</v>
      </c>
      <c r="H1870" t="str">
        <f>_xlfn.XLOOKUP(OrderDetails[[#This Row],[productID]],Products[productID],Products[Category Name],,0)</f>
        <v>Meat &amp; Poultry</v>
      </c>
    </row>
    <row r="1871" spans="1:8" x14ac:dyDescent="0.25">
      <c r="A1871">
        <v>10972</v>
      </c>
      <c r="B1871">
        <v>17</v>
      </c>
      <c r="C1871" t="str" cm="1">
        <f t="array" ref="C1871">_xlfn.XLOOKUP(OrderDetails[[#This Row],[productID]],Products[[#All],[productID]],Products[[#All],[productName]],,0)</f>
        <v>Alice Mutton</v>
      </c>
      <c r="D1871" s="2">
        <v>39</v>
      </c>
      <c r="E1871">
        <v>6</v>
      </c>
      <c r="F1871" s="3">
        <v>0</v>
      </c>
      <c r="G1871" s="2">
        <f t="shared" si="29"/>
        <v>234</v>
      </c>
      <c r="H1871" t="str">
        <f>_xlfn.XLOOKUP(OrderDetails[[#This Row],[productID]],Products[productID],Products[Category Name],,0)</f>
        <v>Meat &amp; Poultry</v>
      </c>
    </row>
    <row r="1872" spans="1:8" x14ac:dyDescent="0.25">
      <c r="A1872">
        <v>10972</v>
      </c>
      <c r="B1872">
        <v>33</v>
      </c>
      <c r="C1872" t="str" cm="1">
        <f t="array" ref="C1872">_xlfn.XLOOKUP(OrderDetails[[#This Row],[productID]],Products[[#All],[productID]],Products[[#All],[productName]],,0)</f>
        <v>Geitost</v>
      </c>
      <c r="D1872" s="2">
        <v>2.5</v>
      </c>
      <c r="E1872">
        <v>7</v>
      </c>
      <c r="F1872" s="3">
        <v>0</v>
      </c>
      <c r="G1872" s="2">
        <f t="shared" si="29"/>
        <v>17.5</v>
      </c>
      <c r="H1872" t="str">
        <f>_xlfn.XLOOKUP(OrderDetails[[#This Row],[productID]],Products[productID],Products[Category Name],,0)</f>
        <v>Dairy Products</v>
      </c>
    </row>
    <row r="1873" spans="1:8" x14ac:dyDescent="0.25">
      <c r="A1873">
        <v>10973</v>
      </c>
      <c r="B1873">
        <v>26</v>
      </c>
      <c r="C1873" t="str" cm="1">
        <f t="array" ref="C1873">_xlfn.XLOOKUP(OrderDetails[[#This Row],[productID]],Products[[#All],[productID]],Products[[#All],[productName]],,0)</f>
        <v>Gumbär Gummibärchen</v>
      </c>
      <c r="D1873" s="2">
        <v>31.23</v>
      </c>
      <c r="E1873">
        <v>5</v>
      </c>
      <c r="F1873" s="3">
        <v>0</v>
      </c>
      <c r="G1873" s="2">
        <f t="shared" si="29"/>
        <v>156.15</v>
      </c>
      <c r="H1873" t="str">
        <f>_xlfn.XLOOKUP(OrderDetails[[#This Row],[productID]],Products[productID],Products[Category Name],,0)</f>
        <v>Confections</v>
      </c>
    </row>
    <row r="1874" spans="1:8" x14ac:dyDescent="0.25">
      <c r="A1874">
        <v>10973</v>
      </c>
      <c r="B1874">
        <v>41</v>
      </c>
      <c r="C1874" t="str" cm="1">
        <f t="array" ref="C1874">_xlfn.XLOOKUP(OrderDetails[[#This Row],[productID]],Products[[#All],[productID]],Products[[#All],[productName]],,0)</f>
        <v>Jack's New England Clam Chowder</v>
      </c>
      <c r="D1874" s="2">
        <v>9.65</v>
      </c>
      <c r="E1874">
        <v>6</v>
      </c>
      <c r="F1874" s="3">
        <v>0</v>
      </c>
      <c r="G1874" s="2">
        <f t="shared" si="29"/>
        <v>57.900000000000006</v>
      </c>
      <c r="H1874" t="str">
        <f>_xlfn.XLOOKUP(OrderDetails[[#This Row],[productID]],Products[productID],Products[Category Name],,0)</f>
        <v>Seafood</v>
      </c>
    </row>
    <row r="1875" spans="1:8" x14ac:dyDescent="0.25">
      <c r="A1875">
        <v>10973</v>
      </c>
      <c r="B1875">
        <v>75</v>
      </c>
      <c r="C1875" t="str" cm="1">
        <f t="array" ref="C1875">_xlfn.XLOOKUP(OrderDetails[[#This Row],[productID]],Products[[#All],[productID]],Products[[#All],[productName]],,0)</f>
        <v>Rhönbräu Klosterbier</v>
      </c>
      <c r="D1875" s="2">
        <v>7.75</v>
      </c>
      <c r="E1875">
        <v>10</v>
      </c>
      <c r="F1875" s="3">
        <v>0</v>
      </c>
      <c r="G1875" s="2">
        <f t="shared" si="29"/>
        <v>77.5</v>
      </c>
      <c r="H1875" t="str">
        <f>_xlfn.XLOOKUP(OrderDetails[[#This Row],[productID]],Products[productID],Products[Category Name],,0)</f>
        <v>Beverages</v>
      </c>
    </row>
    <row r="1876" spans="1:8" x14ac:dyDescent="0.25">
      <c r="A1876">
        <v>10974</v>
      </c>
      <c r="B1876">
        <v>63</v>
      </c>
      <c r="C1876" t="str" cm="1">
        <f t="array" ref="C1876">_xlfn.XLOOKUP(OrderDetails[[#This Row],[productID]],Products[[#All],[productID]],Products[[#All],[productName]],,0)</f>
        <v>Vegie-spread</v>
      </c>
      <c r="D1876" s="2">
        <v>43.9</v>
      </c>
      <c r="E1876">
        <v>10</v>
      </c>
      <c r="F1876" s="3">
        <v>0</v>
      </c>
      <c r="G1876" s="2">
        <f t="shared" si="29"/>
        <v>439</v>
      </c>
      <c r="H1876" t="str">
        <f>_xlfn.XLOOKUP(OrderDetails[[#This Row],[productID]],Products[productID],Products[Category Name],,0)</f>
        <v>Condiments</v>
      </c>
    </row>
    <row r="1877" spans="1:8" x14ac:dyDescent="0.25">
      <c r="A1877">
        <v>10975</v>
      </c>
      <c r="B1877">
        <v>8</v>
      </c>
      <c r="C1877" t="str" cm="1">
        <f t="array" ref="C1877">_xlfn.XLOOKUP(OrderDetails[[#This Row],[productID]],Products[[#All],[productID]],Products[[#All],[productName]],,0)</f>
        <v>Northwoods Cranberry Sauce</v>
      </c>
      <c r="D1877" s="2">
        <v>40</v>
      </c>
      <c r="E1877">
        <v>16</v>
      </c>
      <c r="F1877" s="3">
        <v>0</v>
      </c>
      <c r="G1877" s="2">
        <f t="shared" si="29"/>
        <v>640</v>
      </c>
      <c r="H1877" t="str">
        <f>_xlfn.XLOOKUP(OrderDetails[[#This Row],[productID]],Products[productID],Products[Category Name],,0)</f>
        <v>Condiments</v>
      </c>
    </row>
    <row r="1878" spans="1:8" x14ac:dyDescent="0.25">
      <c r="A1878">
        <v>10975</v>
      </c>
      <c r="B1878">
        <v>75</v>
      </c>
      <c r="C1878" t="str" cm="1">
        <f t="array" ref="C1878">_xlfn.XLOOKUP(OrderDetails[[#This Row],[productID]],Products[[#All],[productID]],Products[[#All],[productName]],,0)</f>
        <v>Rhönbräu Klosterbier</v>
      </c>
      <c r="D1878" s="2">
        <v>7.75</v>
      </c>
      <c r="E1878">
        <v>10</v>
      </c>
      <c r="F1878" s="3">
        <v>0</v>
      </c>
      <c r="G1878" s="2">
        <f t="shared" si="29"/>
        <v>77.5</v>
      </c>
      <c r="H1878" t="str">
        <f>_xlfn.XLOOKUP(OrderDetails[[#This Row],[productID]],Products[productID],Products[Category Name],,0)</f>
        <v>Beverages</v>
      </c>
    </row>
    <row r="1879" spans="1:8" x14ac:dyDescent="0.25">
      <c r="A1879">
        <v>10976</v>
      </c>
      <c r="B1879">
        <v>28</v>
      </c>
      <c r="C1879" t="str" cm="1">
        <f t="array" ref="C1879">_xlfn.XLOOKUP(OrderDetails[[#This Row],[productID]],Products[[#All],[productID]],Products[[#All],[productName]],,0)</f>
        <v>Rössle Sauerkraut</v>
      </c>
      <c r="D1879" s="2">
        <v>45.6</v>
      </c>
      <c r="E1879">
        <v>20</v>
      </c>
      <c r="F1879" s="3">
        <v>0</v>
      </c>
      <c r="G1879" s="2">
        <f t="shared" si="29"/>
        <v>912</v>
      </c>
      <c r="H1879" t="str">
        <f>_xlfn.XLOOKUP(OrderDetails[[#This Row],[productID]],Products[productID],Products[Category Name],,0)</f>
        <v>Produce</v>
      </c>
    </row>
    <row r="1880" spans="1:8" x14ac:dyDescent="0.25">
      <c r="A1880">
        <v>10977</v>
      </c>
      <c r="B1880">
        <v>39</v>
      </c>
      <c r="C1880" t="str" cm="1">
        <f t="array" ref="C1880">_xlfn.XLOOKUP(OrderDetails[[#This Row],[productID]],Products[[#All],[productID]],Products[[#All],[productName]],,0)</f>
        <v>Chartreuse verte</v>
      </c>
      <c r="D1880" s="2">
        <v>18</v>
      </c>
      <c r="E1880">
        <v>30</v>
      </c>
      <c r="F1880" s="3">
        <v>0</v>
      </c>
      <c r="G1880" s="2">
        <f t="shared" si="29"/>
        <v>540</v>
      </c>
      <c r="H1880" t="str">
        <f>_xlfn.XLOOKUP(OrderDetails[[#This Row],[productID]],Products[productID],Products[Category Name],,0)</f>
        <v>Beverages</v>
      </c>
    </row>
    <row r="1881" spans="1:8" x14ac:dyDescent="0.25">
      <c r="A1881">
        <v>10977</v>
      </c>
      <c r="B1881">
        <v>47</v>
      </c>
      <c r="C1881" t="str" cm="1">
        <f t="array" ref="C1881">_xlfn.XLOOKUP(OrderDetails[[#This Row],[productID]],Products[[#All],[productID]],Products[[#All],[productName]],,0)</f>
        <v>Zaanse koeken</v>
      </c>
      <c r="D1881" s="2">
        <v>9.5</v>
      </c>
      <c r="E1881">
        <v>30</v>
      </c>
      <c r="F1881" s="3">
        <v>0</v>
      </c>
      <c r="G1881" s="2">
        <f t="shared" si="29"/>
        <v>285</v>
      </c>
      <c r="H1881" t="str">
        <f>_xlfn.XLOOKUP(OrderDetails[[#This Row],[productID]],Products[productID],Products[Category Name],,0)</f>
        <v>Confections</v>
      </c>
    </row>
    <row r="1882" spans="1:8" x14ac:dyDescent="0.25">
      <c r="A1882">
        <v>10977</v>
      </c>
      <c r="B1882">
        <v>51</v>
      </c>
      <c r="C1882" t="str" cm="1">
        <f t="array" ref="C1882">_xlfn.XLOOKUP(OrderDetails[[#This Row],[productID]],Products[[#All],[productID]],Products[[#All],[productName]],,0)</f>
        <v>Manjimup Dried Apples</v>
      </c>
      <c r="D1882" s="2">
        <v>53</v>
      </c>
      <c r="E1882">
        <v>10</v>
      </c>
      <c r="F1882" s="3">
        <v>0</v>
      </c>
      <c r="G1882" s="2">
        <f t="shared" si="29"/>
        <v>530</v>
      </c>
      <c r="H1882" t="str">
        <f>_xlfn.XLOOKUP(OrderDetails[[#This Row],[productID]],Products[productID],Products[Category Name],,0)</f>
        <v>Produce</v>
      </c>
    </row>
    <row r="1883" spans="1:8" x14ac:dyDescent="0.25">
      <c r="A1883">
        <v>10977</v>
      </c>
      <c r="B1883">
        <v>63</v>
      </c>
      <c r="C1883" t="str" cm="1">
        <f t="array" ref="C1883">_xlfn.XLOOKUP(OrderDetails[[#This Row],[productID]],Products[[#All],[productID]],Products[[#All],[productName]],,0)</f>
        <v>Vegie-spread</v>
      </c>
      <c r="D1883" s="2">
        <v>43.9</v>
      </c>
      <c r="E1883">
        <v>20</v>
      </c>
      <c r="F1883" s="3">
        <v>0</v>
      </c>
      <c r="G1883" s="2">
        <f t="shared" si="29"/>
        <v>878</v>
      </c>
      <c r="H1883" t="str">
        <f>_xlfn.XLOOKUP(OrderDetails[[#This Row],[productID]],Products[productID],Products[Category Name],,0)</f>
        <v>Condiments</v>
      </c>
    </row>
    <row r="1884" spans="1:8" x14ac:dyDescent="0.25">
      <c r="A1884">
        <v>10978</v>
      </c>
      <c r="B1884">
        <v>8</v>
      </c>
      <c r="C1884" t="str" cm="1">
        <f t="array" ref="C1884">_xlfn.XLOOKUP(OrderDetails[[#This Row],[productID]],Products[[#All],[productID]],Products[[#All],[productName]],,0)</f>
        <v>Northwoods Cranberry Sauce</v>
      </c>
      <c r="D1884" s="2">
        <v>40</v>
      </c>
      <c r="E1884">
        <v>20</v>
      </c>
      <c r="F1884" s="3">
        <v>0.15</v>
      </c>
      <c r="G1884" s="2">
        <f t="shared" si="29"/>
        <v>680</v>
      </c>
      <c r="H1884" t="str">
        <f>_xlfn.XLOOKUP(OrderDetails[[#This Row],[productID]],Products[productID],Products[Category Name],,0)</f>
        <v>Condiments</v>
      </c>
    </row>
    <row r="1885" spans="1:8" x14ac:dyDescent="0.25">
      <c r="A1885">
        <v>10978</v>
      </c>
      <c r="B1885">
        <v>21</v>
      </c>
      <c r="C1885" t="str" cm="1">
        <f t="array" ref="C1885">_xlfn.XLOOKUP(OrderDetails[[#This Row],[productID]],Products[[#All],[productID]],Products[[#All],[productName]],,0)</f>
        <v>Sir Rodney's Scones</v>
      </c>
      <c r="D1885" s="2">
        <v>10</v>
      </c>
      <c r="E1885">
        <v>40</v>
      </c>
      <c r="F1885" s="3">
        <v>0.15</v>
      </c>
      <c r="G1885" s="2">
        <f t="shared" si="29"/>
        <v>340</v>
      </c>
      <c r="H1885" t="str">
        <f>_xlfn.XLOOKUP(OrderDetails[[#This Row],[productID]],Products[productID],Products[Category Name],,0)</f>
        <v>Confections</v>
      </c>
    </row>
    <row r="1886" spans="1:8" x14ac:dyDescent="0.25">
      <c r="A1886">
        <v>10978</v>
      </c>
      <c r="B1886">
        <v>40</v>
      </c>
      <c r="C1886" t="str" cm="1">
        <f t="array" ref="C1886">_xlfn.XLOOKUP(OrderDetails[[#This Row],[productID]],Products[[#All],[productID]],Products[[#All],[productName]],,0)</f>
        <v>Boston Crab Meat</v>
      </c>
      <c r="D1886" s="2">
        <v>18.399999999999999</v>
      </c>
      <c r="E1886">
        <v>10</v>
      </c>
      <c r="F1886" s="3">
        <v>0</v>
      </c>
      <c r="G1886" s="2">
        <f t="shared" si="29"/>
        <v>184</v>
      </c>
      <c r="H1886" t="str">
        <f>_xlfn.XLOOKUP(OrderDetails[[#This Row],[productID]],Products[productID],Products[Category Name],,0)</f>
        <v>Seafood</v>
      </c>
    </row>
    <row r="1887" spans="1:8" x14ac:dyDescent="0.25">
      <c r="A1887">
        <v>10978</v>
      </c>
      <c r="B1887">
        <v>44</v>
      </c>
      <c r="C1887" t="str" cm="1">
        <f t="array" ref="C1887">_xlfn.XLOOKUP(OrderDetails[[#This Row],[productID]],Products[[#All],[productID]],Products[[#All],[productName]],,0)</f>
        <v>Gula Malacca</v>
      </c>
      <c r="D1887" s="2">
        <v>19.45</v>
      </c>
      <c r="E1887">
        <v>6</v>
      </c>
      <c r="F1887" s="3">
        <v>0.15</v>
      </c>
      <c r="G1887" s="2">
        <f t="shared" si="29"/>
        <v>99.194999999999993</v>
      </c>
      <c r="H1887" t="str">
        <f>_xlfn.XLOOKUP(OrderDetails[[#This Row],[productID]],Products[productID],Products[Category Name],,0)</f>
        <v>Condiments</v>
      </c>
    </row>
    <row r="1888" spans="1:8" x14ac:dyDescent="0.25">
      <c r="A1888">
        <v>10979</v>
      </c>
      <c r="B1888">
        <v>7</v>
      </c>
      <c r="C1888" t="str" cm="1">
        <f t="array" ref="C1888">_xlfn.XLOOKUP(OrderDetails[[#This Row],[productID]],Products[[#All],[productID]],Products[[#All],[productName]],,0)</f>
        <v>Uncle Bob's Organic Dried Pears</v>
      </c>
      <c r="D1888" s="2">
        <v>30</v>
      </c>
      <c r="E1888">
        <v>18</v>
      </c>
      <c r="F1888" s="3">
        <v>0</v>
      </c>
      <c r="G1888" s="2">
        <f t="shared" si="29"/>
        <v>540</v>
      </c>
      <c r="H1888" t="str">
        <f>_xlfn.XLOOKUP(OrderDetails[[#This Row],[productID]],Products[productID],Products[Category Name],,0)</f>
        <v>Produce</v>
      </c>
    </row>
    <row r="1889" spans="1:8" x14ac:dyDescent="0.25">
      <c r="A1889">
        <v>10979</v>
      </c>
      <c r="B1889">
        <v>12</v>
      </c>
      <c r="C1889" t="str" cm="1">
        <f t="array" ref="C1889">_xlfn.XLOOKUP(OrderDetails[[#This Row],[productID]],Products[[#All],[productID]],Products[[#All],[productName]],,0)</f>
        <v>Queso Manchego La Pastora</v>
      </c>
      <c r="D1889" s="2">
        <v>38</v>
      </c>
      <c r="E1889">
        <v>20</v>
      </c>
      <c r="F1889" s="3">
        <v>0</v>
      </c>
      <c r="G1889" s="2">
        <f t="shared" si="29"/>
        <v>760</v>
      </c>
      <c r="H1889" t="str">
        <f>_xlfn.XLOOKUP(OrderDetails[[#This Row],[productID]],Products[productID],Products[Category Name],,0)</f>
        <v>Dairy Products</v>
      </c>
    </row>
    <row r="1890" spans="1:8" x14ac:dyDescent="0.25">
      <c r="A1890">
        <v>10979</v>
      </c>
      <c r="B1890">
        <v>24</v>
      </c>
      <c r="C1890" t="str" cm="1">
        <f t="array" ref="C1890">_xlfn.XLOOKUP(OrderDetails[[#This Row],[productID]],Products[[#All],[productID]],Products[[#All],[productName]],,0)</f>
        <v>Guarana Fantastica</v>
      </c>
      <c r="D1890" s="2">
        <v>4.5</v>
      </c>
      <c r="E1890">
        <v>80</v>
      </c>
      <c r="F1890" s="3">
        <v>0</v>
      </c>
      <c r="G1890" s="2">
        <f t="shared" si="29"/>
        <v>360</v>
      </c>
      <c r="H1890" t="str">
        <f>_xlfn.XLOOKUP(OrderDetails[[#This Row],[productID]],Products[productID],Products[Category Name],,0)</f>
        <v>Beverages</v>
      </c>
    </row>
    <row r="1891" spans="1:8" x14ac:dyDescent="0.25">
      <c r="A1891">
        <v>10979</v>
      </c>
      <c r="B1891">
        <v>27</v>
      </c>
      <c r="C1891" t="str" cm="1">
        <f t="array" ref="C1891">_xlfn.XLOOKUP(OrderDetails[[#This Row],[productID]],Products[[#All],[productID]],Products[[#All],[productName]],,0)</f>
        <v>Schoggi Schokolade</v>
      </c>
      <c r="D1891" s="2">
        <v>43.9</v>
      </c>
      <c r="E1891">
        <v>30</v>
      </c>
      <c r="F1891" s="3">
        <v>0</v>
      </c>
      <c r="G1891" s="2">
        <f t="shared" si="29"/>
        <v>1317</v>
      </c>
      <c r="H1891" t="str">
        <f>_xlfn.XLOOKUP(OrderDetails[[#This Row],[productID]],Products[productID],Products[Category Name],,0)</f>
        <v>Confections</v>
      </c>
    </row>
    <row r="1892" spans="1:8" x14ac:dyDescent="0.25">
      <c r="A1892">
        <v>10979</v>
      </c>
      <c r="B1892">
        <v>31</v>
      </c>
      <c r="C1892" t="str" cm="1">
        <f t="array" ref="C1892">_xlfn.XLOOKUP(OrderDetails[[#This Row],[productID]],Products[[#All],[productID]],Products[[#All],[productName]],,0)</f>
        <v>Gorgonzola Telino</v>
      </c>
      <c r="D1892" s="2">
        <v>12.5</v>
      </c>
      <c r="E1892">
        <v>24</v>
      </c>
      <c r="F1892" s="3">
        <v>0</v>
      </c>
      <c r="G1892" s="2">
        <f t="shared" si="29"/>
        <v>300</v>
      </c>
      <c r="H1892" t="str">
        <f>_xlfn.XLOOKUP(OrderDetails[[#This Row],[productID]],Products[productID],Products[Category Name],,0)</f>
        <v>Dairy Products</v>
      </c>
    </row>
    <row r="1893" spans="1:8" x14ac:dyDescent="0.25">
      <c r="A1893">
        <v>10979</v>
      </c>
      <c r="B1893">
        <v>63</v>
      </c>
      <c r="C1893" t="str" cm="1">
        <f t="array" ref="C1893">_xlfn.XLOOKUP(OrderDetails[[#This Row],[productID]],Products[[#All],[productID]],Products[[#All],[productName]],,0)</f>
        <v>Vegie-spread</v>
      </c>
      <c r="D1893" s="2">
        <v>43.9</v>
      </c>
      <c r="E1893">
        <v>35</v>
      </c>
      <c r="F1893" s="3">
        <v>0</v>
      </c>
      <c r="G1893" s="2">
        <f t="shared" si="29"/>
        <v>1536.5</v>
      </c>
      <c r="H1893" t="str">
        <f>_xlfn.XLOOKUP(OrderDetails[[#This Row],[productID]],Products[productID],Products[Category Name],,0)</f>
        <v>Condiments</v>
      </c>
    </row>
    <row r="1894" spans="1:8" x14ac:dyDescent="0.25">
      <c r="A1894">
        <v>10980</v>
      </c>
      <c r="B1894">
        <v>75</v>
      </c>
      <c r="C1894" t="str" cm="1">
        <f t="array" ref="C1894">_xlfn.XLOOKUP(OrderDetails[[#This Row],[productID]],Products[[#All],[productID]],Products[[#All],[productName]],,0)</f>
        <v>Rhönbräu Klosterbier</v>
      </c>
      <c r="D1894" s="2">
        <v>7.75</v>
      </c>
      <c r="E1894">
        <v>40</v>
      </c>
      <c r="F1894" s="3">
        <v>0.2</v>
      </c>
      <c r="G1894" s="2">
        <f t="shared" si="29"/>
        <v>248</v>
      </c>
      <c r="H1894" t="str">
        <f>_xlfn.XLOOKUP(OrderDetails[[#This Row],[productID]],Products[productID],Products[Category Name],,0)</f>
        <v>Beverages</v>
      </c>
    </row>
    <row r="1895" spans="1:8" x14ac:dyDescent="0.25">
      <c r="A1895">
        <v>10981</v>
      </c>
      <c r="B1895">
        <v>38</v>
      </c>
      <c r="C1895" t="str" cm="1">
        <f t="array" ref="C1895">_xlfn.XLOOKUP(OrderDetails[[#This Row],[productID]],Products[[#All],[productID]],Products[[#All],[productName]],,0)</f>
        <v>Côte de Blaye</v>
      </c>
      <c r="D1895" s="2">
        <v>263.5</v>
      </c>
      <c r="E1895">
        <v>60</v>
      </c>
      <c r="F1895" s="3">
        <v>0</v>
      </c>
      <c r="G1895" s="2">
        <f t="shared" si="29"/>
        <v>15810</v>
      </c>
      <c r="H1895" t="str">
        <f>_xlfn.XLOOKUP(OrderDetails[[#This Row],[productID]],Products[productID],Products[Category Name],,0)</f>
        <v>Beverages</v>
      </c>
    </row>
    <row r="1896" spans="1:8" x14ac:dyDescent="0.25">
      <c r="A1896">
        <v>10982</v>
      </c>
      <c r="B1896">
        <v>7</v>
      </c>
      <c r="C1896" t="str" cm="1">
        <f t="array" ref="C1896">_xlfn.XLOOKUP(OrderDetails[[#This Row],[productID]],Products[[#All],[productID]],Products[[#All],[productName]],,0)</f>
        <v>Uncle Bob's Organic Dried Pears</v>
      </c>
      <c r="D1896" s="2">
        <v>30</v>
      </c>
      <c r="E1896">
        <v>20</v>
      </c>
      <c r="F1896" s="3">
        <v>0</v>
      </c>
      <c r="G1896" s="2">
        <f t="shared" si="29"/>
        <v>600</v>
      </c>
      <c r="H1896" t="str">
        <f>_xlfn.XLOOKUP(OrderDetails[[#This Row],[productID]],Products[productID],Products[Category Name],,0)</f>
        <v>Produce</v>
      </c>
    </row>
    <row r="1897" spans="1:8" x14ac:dyDescent="0.25">
      <c r="A1897">
        <v>10982</v>
      </c>
      <c r="B1897">
        <v>43</v>
      </c>
      <c r="C1897" t="str" cm="1">
        <f t="array" ref="C1897">_xlfn.XLOOKUP(OrderDetails[[#This Row],[productID]],Products[[#All],[productID]],Products[[#All],[productName]],,0)</f>
        <v>Ipoh Coffee</v>
      </c>
      <c r="D1897" s="2">
        <v>46</v>
      </c>
      <c r="E1897">
        <v>9</v>
      </c>
      <c r="F1897" s="3">
        <v>0</v>
      </c>
      <c r="G1897" s="2">
        <f t="shared" si="29"/>
        <v>414</v>
      </c>
      <c r="H1897" t="str">
        <f>_xlfn.XLOOKUP(OrderDetails[[#This Row],[productID]],Products[productID],Products[Category Name],,0)</f>
        <v>Beverages</v>
      </c>
    </row>
    <row r="1898" spans="1:8" x14ac:dyDescent="0.25">
      <c r="A1898">
        <v>10983</v>
      </c>
      <c r="B1898">
        <v>13</v>
      </c>
      <c r="C1898" t="str" cm="1">
        <f t="array" ref="C1898">_xlfn.XLOOKUP(OrderDetails[[#This Row],[productID]],Products[[#All],[productID]],Products[[#All],[productName]],,0)</f>
        <v>Konbu</v>
      </c>
      <c r="D1898" s="2">
        <v>6</v>
      </c>
      <c r="E1898">
        <v>84</v>
      </c>
      <c r="F1898" s="3">
        <v>0.15</v>
      </c>
      <c r="G1898" s="2">
        <f t="shared" si="29"/>
        <v>428.4</v>
      </c>
      <c r="H1898" t="str">
        <f>_xlfn.XLOOKUP(OrderDetails[[#This Row],[productID]],Products[productID],Products[Category Name],,0)</f>
        <v>Seafood</v>
      </c>
    </row>
    <row r="1899" spans="1:8" x14ac:dyDescent="0.25">
      <c r="A1899">
        <v>10983</v>
      </c>
      <c r="B1899">
        <v>57</v>
      </c>
      <c r="C1899" t="str" cm="1">
        <f t="array" ref="C1899">_xlfn.XLOOKUP(OrderDetails[[#This Row],[productID]],Products[[#All],[productID]],Products[[#All],[productName]],,0)</f>
        <v>Ravioli Angelo</v>
      </c>
      <c r="D1899" s="2">
        <v>19.5</v>
      </c>
      <c r="E1899">
        <v>15</v>
      </c>
      <c r="F1899" s="3">
        <v>0</v>
      </c>
      <c r="G1899" s="2">
        <f t="shared" si="29"/>
        <v>292.5</v>
      </c>
      <c r="H1899" t="str">
        <f>_xlfn.XLOOKUP(OrderDetails[[#This Row],[productID]],Products[productID],Products[Category Name],,0)</f>
        <v>Grains &amp; Cereals</v>
      </c>
    </row>
    <row r="1900" spans="1:8" x14ac:dyDescent="0.25">
      <c r="A1900">
        <v>10984</v>
      </c>
      <c r="B1900">
        <v>16</v>
      </c>
      <c r="C1900" t="str" cm="1">
        <f t="array" ref="C1900">_xlfn.XLOOKUP(OrderDetails[[#This Row],[productID]],Products[[#All],[productID]],Products[[#All],[productName]],,0)</f>
        <v>Pavlova</v>
      </c>
      <c r="D1900" s="2">
        <v>17.45</v>
      </c>
      <c r="E1900">
        <v>55</v>
      </c>
      <c r="F1900" s="3">
        <v>0</v>
      </c>
      <c r="G1900" s="2">
        <f t="shared" si="29"/>
        <v>959.75</v>
      </c>
      <c r="H1900" t="str">
        <f>_xlfn.XLOOKUP(OrderDetails[[#This Row],[productID]],Products[productID],Products[Category Name],,0)</f>
        <v>Confections</v>
      </c>
    </row>
    <row r="1901" spans="1:8" x14ac:dyDescent="0.25">
      <c r="A1901">
        <v>10984</v>
      </c>
      <c r="B1901">
        <v>24</v>
      </c>
      <c r="C1901" t="str" cm="1">
        <f t="array" ref="C1901">_xlfn.XLOOKUP(OrderDetails[[#This Row],[productID]],Products[[#All],[productID]],Products[[#All],[productName]],,0)</f>
        <v>Guarana Fantastica</v>
      </c>
      <c r="D1901" s="2">
        <v>4.5</v>
      </c>
      <c r="E1901">
        <v>20</v>
      </c>
      <c r="F1901" s="3">
        <v>0</v>
      </c>
      <c r="G1901" s="2">
        <f t="shared" si="29"/>
        <v>90</v>
      </c>
      <c r="H1901" t="str">
        <f>_xlfn.XLOOKUP(OrderDetails[[#This Row],[productID]],Products[productID],Products[Category Name],,0)</f>
        <v>Beverages</v>
      </c>
    </row>
    <row r="1902" spans="1:8" x14ac:dyDescent="0.25">
      <c r="A1902">
        <v>10984</v>
      </c>
      <c r="B1902">
        <v>36</v>
      </c>
      <c r="C1902" t="str" cm="1">
        <f t="array" ref="C1902">_xlfn.XLOOKUP(OrderDetails[[#This Row],[productID]],Products[[#All],[productID]],Products[[#All],[productName]],,0)</f>
        <v>Inlagd Sill</v>
      </c>
      <c r="D1902" s="2">
        <v>19</v>
      </c>
      <c r="E1902">
        <v>40</v>
      </c>
      <c r="F1902" s="3">
        <v>0</v>
      </c>
      <c r="G1902" s="2">
        <f t="shared" si="29"/>
        <v>760</v>
      </c>
      <c r="H1902" t="str">
        <f>_xlfn.XLOOKUP(OrderDetails[[#This Row],[productID]],Products[productID],Products[Category Name],,0)</f>
        <v>Seafood</v>
      </c>
    </row>
    <row r="1903" spans="1:8" x14ac:dyDescent="0.25">
      <c r="A1903">
        <v>10985</v>
      </c>
      <c r="B1903">
        <v>16</v>
      </c>
      <c r="C1903" t="str" cm="1">
        <f t="array" ref="C1903">_xlfn.XLOOKUP(OrderDetails[[#This Row],[productID]],Products[[#All],[productID]],Products[[#All],[productName]],,0)</f>
        <v>Pavlova</v>
      </c>
      <c r="D1903" s="2">
        <v>17.45</v>
      </c>
      <c r="E1903">
        <v>36</v>
      </c>
      <c r="F1903" s="3">
        <v>0.1</v>
      </c>
      <c r="G1903" s="2">
        <f t="shared" si="29"/>
        <v>565.38</v>
      </c>
      <c r="H1903" t="str">
        <f>_xlfn.XLOOKUP(OrderDetails[[#This Row],[productID]],Products[productID],Products[Category Name],,0)</f>
        <v>Confections</v>
      </c>
    </row>
    <row r="1904" spans="1:8" x14ac:dyDescent="0.25">
      <c r="A1904">
        <v>10985</v>
      </c>
      <c r="B1904">
        <v>18</v>
      </c>
      <c r="C1904" t="str" cm="1">
        <f t="array" ref="C1904">_xlfn.XLOOKUP(OrderDetails[[#This Row],[productID]],Products[[#All],[productID]],Products[[#All],[productName]],,0)</f>
        <v>Carnarvon Tigers</v>
      </c>
      <c r="D1904" s="2">
        <v>62.5</v>
      </c>
      <c r="E1904">
        <v>8</v>
      </c>
      <c r="F1904" s="3">
        <v>0.1</v>
      </c>
      <c r="G1904" s="2">
        <f t="shared" si="29"/>
        <v>450</v>
      </c>
      <c r="H1904" t="str">
        <f>_xlfn.XLOOKUP(OrderDetails[[#This Row],[productID]],Products[productID],Products[Category Name],,0)</f>
        <v>Seafood</v>
      </c>
    </row>
    <row r="1905" spans="1:8" x14ac:dyDescent="0.25">
      <c r="A1905">
        <v>10985</v>
      </c>
      <c r="B1905">
        <v>32</v>
      </c>
      <c r="C1905" t="str" cm="1">
        <f t="array" ref="C1905">_xlfn.XLOOKUP(OrderDetails[[#This Row],[productID]],Products[[#All],[productID]],Products[[#All],[productName]],,0)</f>
        <v>Mascarpone Fabioli</v>
      </c>
      <c r="D1905" s="2">
        <v>32</v>
      </c>
      <c r="E1905">
        <v>35</v>
      </c>
      <c r="F1905" s="3">
        <v>0.1</v>
      </c>
      <c r="G1905" s="2">
        <f t="shared" si="29"/>
        <v>1008</v>
      </c>
      <c r="H1905" t="str">
        <f>_xlfn.XLOOKUP(OrderDetails[[#This Row],[productID]],Products[productID],Products[Category Name],,0)</f>
        <v>Dairy Products</v>
      </c>
    </row>
    <row r="1906" spans="1:8" x14ac:dyDescent="0.25">
      <c r="A1906">
        <v>10986</v>
      </c>
      <c r="B1906">
        <v>11</v>
      </c>
      <c r="C1906" t="str" cm="1">
        <f t="array" ref="C1906">_xlfn.XLOOKUP(OrderDetails[[#This Row],[productID]],Products[[#All],[productID]],Products[[#All],[productName]],,0)</f>
        <v>Queso Cabrales</v>
      </c>
      <c r="D1906" s="2">
        <v>21</v>
      </c>
      <c r="E1906">
        <v>30</v>
      </c>
      <c r="F1906" s="3">
        <v>0</v>
      </c>
      <c r="G1906" s="2">
        <f t="shared" si="29"/>
        <v>630</v>
      </c>
      <c r="H1906" t="str">
        <f>_xlfn.XLOOKUP(OrderDetails[[#This Row],[productID]],Products[productID],Products[Category Name],,0)</f>
        <v>Dairy Products</v>
      </c>
    </row>
    <row r="1907" spans="1:8" x14ac:dyDescent="0.25">
      <c r="A1907">
        <v>10986</v>
      </c>
      <c r="B1907">
        <v>20</v>
      </c>
      <c r="C1907" t="str" cm="1">
        <f t="array" ref="C1907">_xlfn.XLOOKUP(OrderDetails[[#This Row],[productID]],Products[[#All],[productID]],Products[[#All],[productName]],,0)</f>
        <v>Sir Rodney's Marmalade</v>
      </c>
      <c r="D1907" s="2">
        <v>81</v>
      </c>
      <c r="E1907">
        <v>15</v>
      </c>
      <c r="F1907" s="3">
        <v>0</v>
      </c>
      <c r="G1907" s="2">
        <f t="shared" si="29"/>
        <v>1215</v>
      </c>
      <c r="H1907" t="str">
        <f>_xlfn.XLOOKUP(OrderDetails[[#This Row],[productID]],Products[productID],Products[Category Name],,0)</f>
        <v>Confections</v>
      </c>
    </row>
    <row r="1908" spans="1:8" x14ac:dyDescent="0.25">
      <c r="A1908">
        <v>10986</v>
      </c>
      <c r="B1908">
        <v>76</v>
      </c>
      <c r="C1908" t="str" cm="1">
        <f t="array" ref="C1908">_xlfn.XLOOKUP(OrderDetails[[#This Row],[productID]],Products[[#All],[productID]],Products[[#All],[productName]],,0)</f>
        <v>Lakkaliköri</v>
      </c>
      <c r="D1908" s="2">
        <v>18</v>
      </c>
      <c r="E1908">
        <v>10</v>
      </c>
      <c r="F1908" s="3">
        <v>0</v>
      </c>
      <c r="G1908" s="2">
        <f t="shared" si="29"/>
        <v>180</v>
      </c>
      <c r="H1908" t="str">
        <f>_xlfn.XLOOKUP(OrderDetails[[#This Row],[productID]],Products[productID],Products[Category Name],,0)</f>
        <v>Beverages</v>
      </c>
    </row>
    <row r="1909" spans="1:8" x14ac:dyDescent="0.25">
      <c r="A1909">
        <v>10986</v>
      </c>
      <c r="B1909">
        <v>77</v>
      </c>
      <c r="C1909" t="str" cm="1">
        <f t="array" ref="C1909">_xlfn.XLOOKUP(OrderDetails[[#This Row],[productID]],Products[[#All],[productID]],Products[[#All],[productName]],,0)</f>
        <v>Original Frankfurter Grüne Soße</v>
      </c>
      <c r="D1909" s="2">
        <v>13</v>
      </c>
      <c r="E1909">
        <v>15</v>
      </c>
      <c r="F1909" s="3">
        <v>0</v>
      </c>
      <c r="G1909" s="2">
        <f t="shared" si="29"/>
        <v>195</v>
      </c>
      <c r="H1909" t="str">
        <f>_xlfn.XLOOKUP(OrderDetails[[#This Row],[productID]],Products[productID],Products[Category Name],,0)</f>
        <v>Condiments</v>
      </c>
    </row>
    <row r="1910" spans="1:8" x14ac:dyDescent="0.25">
      <c r="A1910">
        <v>10987</v>
      </c>
      <c r="B1910">
        <v>7</v>
      </c>
      <c r="C1910" t="str" cm="1">
        <f t="array" ref="C1910">_xlfn.XLOOKUP(OrderDetails[[#This Row],[productID]],Products[[#All],[productID]],Products[[#All],[productName]],,0)</f>
        <v>Uncle Bob's Organic Dried Pears</v>
      </c>
      <c r="D1910" s="2">
        <v>30</v>
      </c>
      <c r="E1910">
        <v>60</v>
      </c>
      <c r="F1910" s="3">
        <v>0</v>
      </c>
      <c r="G1910" s="2">
        <f t="shared" si="29"/>
        <v>1800</v>
      </c>
      <c r="H1910" t="str">
        <f>_xlfn.XLOOKUP(OrderDetails[[#This Row],[productID]],Products[productID],Products[Category Name],,0)</f>
        <v>Produce</v>
      </c>
    </row>
    <row r="1911" spans="1:8" x14ac:dyDescent="0.25">
      <c r="A1911">
        <v>10987</v>
      </c>
      <c r="B1911">
        <v>43</v>
      </c>
      <c r="C1911" t="str" cm="1">
        <f t="array" ref="C1911">_xlfn.XLOOKUP(OrderDetails[[#This Row],[productID]],Products[[#All],[productID]],Products[[#All],[productName]],,0)</f>
        <v>Ipoh Coffee</v>
      </c>
      <c r="D1911" s="2">
        <v>46</v>
      </c>
      <c r="E1911">
        <v>6</v>
      </c>
      <c r="F1911" s="3">
        <v>0</v>
      </c>
      <c r="G1911" s="2">
        <f t="shared" si="29"/>
        <v>276</v>
      </c>
      <c r="H1911" t="str">
        <f>_xlfn.XLOOKUP(OrderDetails[[#This Row],[productID]],Products[productID],Products[Category Name],,0)</f>
        <v>Beverages</v>
      </c>
    </row>
    <row r="1912" spans="1:8" x14ac:dyDescent="0.25">
      <c r="A1912">
        <v>10987</v>
      </c>
      <c r="B1912">
        <v>72</v>
      </c>
      <c r="C1912" t="str" cm="1">
        <f t="array" ref="C1912">_xlfn.XLOOKUP(OrderDetails[[#This Row],[productID]],Products[[#All],[productID]],Products[[#All],[productName]],,0)</f>
        <v>Mozzarella di Giovanni</v>
      </c>
      <c r="D1912" s="2">
        <v>34.799999999999997</v>
      </c>
      <c r="E1912">
        <v>20</v>
      </c>
      <c r="F1912" s="3">
        <v>0</v>
      </c>
      <c r="G1912" s="2">
        <f t="shared" si="29"/>
        <v>696</v>
      </c>
      <c r="H1912" t="str">
        <f>_xlfn.XLOOKUP(OrderDetails[[#This Row],[productID]],Products[productID],Products[Category Name],,0)</f>
        <v>Dairy Products</v>
      </c>
    </row>
    <row r="1913" spans="1:8" x14ac:dyDescent="0.25">
      <c r="A1913">
        <v>10988</v>
      </c>
      <c r="B1913">
        <v>7</v>
      </c>
      <c r="C1913" t="str" cm="1">
        <f t="array" ref="C1913">_xlfn.XLOOKUP(OrderDetails[[#This Row],[productID]],Products[[#All],[productID]],Products[[#All],[productName]],,0)</f>
        <v>Uncle Bob's Organic Dried Pears</v>
      </c>
      <c r="D1913" s="2">
        <v>30</v>
      </c>
      <c r="E1913">
        <v>60</v>
      </c>
      <c r="F1913" s="3">
        <v>0</v>
      </c>
      <c r="G1913" s="2">
        <f t="shared" si="29"/>
        <v>1800</v>
      </c>
      <c r="H1913" t="str">
        <f>_xlfn.XLOOKUP(OrderDetails[[#This Row],[productID]],Products[productID],Products[Category Name],,0)</f>
        <v>Produce</v>
      </c>
    </row>
    <row r="1914" spans="1:8" x14ac:dyDescent="0.25">
      <c r="A1914">
        <v>10988</v>
      </c>
      <c r="B1914">
        <v>62</v>
      </c>
      <c r="C1914" t="str" cm="1">
        <f t="array" ref="C1914">_xlfn.XLOOKUP(OrderDetails[[#This Row],[productID]],Products[[#All],[productID]],Products[[#All],[productName]],,0)</f>
        <v>Tarte au sucre</v>
      </c>
      <c r="D1914" s="2">
        <v>49.3</v>
      </c>
      <c r="E1914">
        <v>40</v>
      </c>
      <c r="F1914" s="3">
        <v>0.1</v>
      </c>
      <c r="G1914" s="2">
        <f t="shared" si="29"/>
        <v>1774.8</v>
      </c>
      <c r="H1914" t="str">
        <f>_xlfn.XLOOKUP(OrderDetails[[#This Row],[productID]],Products[productID],Products[Category Name],,0)</f>
        <v>Confections</v>
      </c>
    </row>
    <row r="1915" spans="1:8" x14ac:dyDescent="0.25">
      <c r="A1915">
        <v>10989</v>
      </c>
      <c r="B1915">
        <v>6</v>
      </c>
      <c r="C1915" t="str" cm="1">
        <f t="array" ref="C1915">_xlfn.XLOOKUP(OrderDetails[[#This Row],[productID]],Products[[#All],[productID]],Products[[#All],[productName]],,0)</f>
        <v>Grandma's Boysenberry Spread</v>
      </c>
      <c r="D1915" s="2">
        <v>25</v>
      </c>
      <c r="E1915">
        <v>40</v>
      </c>
      <c r="F1915" s="3">
        <v>0</v>
      </c>
      <c r="G1915" s="2">
        <f t="shared" si="29"/>
        <v>1000</v>
      </c>
      <c r="H1915" t="str">
        <f>_xlfn.XLOOKUP(OrderDetails[[#This Row],[productID]],Products[productID],Products[Category Name],,0)</f>
        <v>Condiments</v>
      </c>
    </row>
    <row r="1916" spans="1:8" x14ac:dyDescent="0.25">
      <c r="A1916">
        <v>10989</v>
      </c>
      <c r="B1916">
        <v>11</v>
      </c>
      <c r="C1916" t="str" cm="1">
        <f t="array" ref="C1916">_xlfn.XLOOKUP(OrderDetails[[#This Row],[productID]],Products[[#All],[productID]],Products[[#All],[productName]],,0)</f>
        <v>Queso Cabrales</v>
      </c>
      <c r="D1916" s="2">
        <v>21</v>
      </c>
      <c r="E1916">
        <v>15</v>
      </c>
      <c r="F1916" s="3">
        <v>0</v>
      </c>
      <c r="G1916" s="2">
        <f t="shared" si="29"/>
        <v>315</v>
      </c>
      <c r="H1916" t="str">
        <f>_xlfn.XLOOKUP(OrderDetails[[#This Row],[productID]],Products[productID],Products[Category Name],,0)</f>
        <v>Dairy Products</v>
      </c>
    </row>
    <row r="1917" spans="1:8" x14ac:dyDescent="0.25">
      <c r="A1917">
        <v>10989</v>
      </c>
      <c r="B1917">
        <v>41</v>
      </c>
      <c r="C1917" t="str" cm="1">
        <f t="array" ref="C1917">_xlfn.XLOOKUP(OrderDetails[[#This Row],[productID]],Products[[#All],[productID]],Products[[#All],[productName]],,0)</f>
        <v>Jack's New England Clam Chowder</v>
      </c>
      <c r="D1917" s="2">
        <v>9.65</v>
      </c>
      <c r="E1917">
        <v>4</v>
      </c>
      <c r="F1917" s="3">
        <v>0</v>
      </c>
      <c r="G1917" s="2">
        <f t="shared" si="29"/>
        <v>38.6</v>
      </c>
      <c r="H1917" t="str">
        <f>_xlfn.XLOOKUP(OrderDetails[[#This Row],[productID]],Products[productID],Products[Category Name],,0)</f>
        <v>Seafood</v>
      </c>
    </row>
    <row r="1918" spans="1:8" x14ac:dyDescent="0.25">
      <c r="A1918">
        <v>10990</v>
      </c>
      <c r="B1918">
        <v>21</v>
      </c>
      <c r="C1918" t="str" cm="1">
        <f t="array" ref="C1918">_xlfn.XLOOKUP(OrderDetails[[#This Row],[productID]],Products[[#All],[productID]],Products[[#All],[productName]],,0)</f>
        <v>Sir Rodney's Scones</v>
      </c>
      <c r="D1918" s="2">
        <v>10</v>
      </c>
      <c r="E1918">
        <v>65</v>
      </c>
      <c r="F1918" s="3">
        <v>0</v>
      </c>
      <c r="G1918" s="2">
        <f t="shared" si="29"/>
        <v>650</v>
      </c>
      <c r="H1918" t="str">
        <f>_xlfn.XLOOKUP(OrderDetails[[#This Row],[productID]],Products[productID],Products[Category Name],,0)</f>
        <v>Confections</v>
      </c>
    </row>
    <row r="1919" spans="1:8" x14ac:dyDescent="0.25">
      <c r="A1919">
        <v>10990</v>
      </c>
      <c r="B1919">
        <v>34</v>
      </c>
      <c r="C1919" t="str" cm="1">
        <f t="array" ref="C1919">_xlfn.XLOOKUP(OrderDetails[[#This Row],[productID]],Products[[#All],[productID]],Products[[#All],[productName]],,0)</f>
        <v>Sasquatch Ale</v>
      </c>
      <c r="D1919" s="2">
        <v>14</v>
      </c>
      <c r="E1919">
        <v>60</v>
      </c>
      <c r="F1919" s="3">
        <v>0.15</v>
      </c>
      <c r="G1919" s="2">
        <f t="shared" si="29"/>
        <v>714</v>
      </c>
      <c r="H1919" t="str">
        <f>_xlfn.XLOOKUP(OrderDetails[[#This Row],[productID]],Products[productID],Products[Category Name],,0)</f>
        <v>Beverages</v>
      </c>
    </row>
    <row r="1920" spans="1:8" x14ac:dyDescent="0.25">
      <c r="A1920">
        <v>10990</v>
      </c>
      <c r="B1920">
        <v>55</v>
      </c>
      <c r="C1920" t="str" cm="1">
        <f t="array" ref="C1920">_xlfn.XLOOKUP(OrderDetails[[#This Row],[productID]],Products[[#All],[productID]],Products[[#All],[productName]],,0)</f>
        <v>Pâté chinois</v>
      </c>
      <c r="D1920" s="2">
        <v>24</v>
      </c>
      <c r="E1920">
        <v>65</v>
      </c>
      <c r="F1920" s="3">
        <v>0.15</v>
      </c>
      <c r="G1920" s="2">
        <f t="shared" si="29"/>
        <v>1326</v>
      </c>
      <c r="H1920" t="str">
        <f>_xlfn.XLOOKUP(OrderDetails[[#This Row],[productID]],Products[productID],Products[Category Name],,0)</f>
        <v>Meat &amp; Poultry</v>
      </c>
    </row>
    <row r="1921" spans="1:8" x14ac:dyDescent="0.25">
      <c r="A1921">
        <v>10990</v>
      </c>
      <c r="B1921">
        <v>61</v>
      </c>
      <c r="C1921" t="str" cm="1">
        <f t="array" ref="C1921">_xlfn.XLOOKUP(OrderDetails[[#This Row],[productID]],Products[[#All],[productID]],Products[[#All],[productName]],,0)</f>
        <v>Sirop d'érable</v>
      </c>
      <c r="D1921" s="2">
        <v>28.5</v>
      </c>
      <c r="E1921">
        <v>66</v>
      </c>
      <c r="F1921" s="3">
        <v>0.15</v>
      </c>
      <c r="G1921" s="2">
        <f t="shared" si="29"/>
        <v>1598.85</v>
      </c>
      <c r="H1921" t="str">
        <f>_xlfn.XLOOKUP(OrderDetails[[#This Row],[productID]],Products[productID],Products[Category Name],,0)</f>
        <v>Condiments</v>
      </c>
    </row>
    <row r="1922" spans="1:8" x14ac:dyDescent="0.25">
      <c r="A1922">
        <v>10991</v>
      </c>
      <c r="B1922">
        <v>2</v>
      </c>
      <c r="C1922" t="str" cm="1">
        <f t="array" ref="C1922">_xlfn.XLOOKUP(OrderDetails[[#This Row],[productID]],Products[[#All],[productID]],Products[[#All],[productName]],,0)</f>
        <v>Chang</v>
      </c>
      <c r="D1922" s="2">
        <v>19</v>
      </c>
      <c r="E1922">
        <v>50</v>
      </c>
      <c r="F1922" s="3">
        <v>0.2</v>
      </c>
      <c r="G1922" s="2">
        <f t="shared" si="29"/>
        <v>760</v>
      </c>
      <c r="H1922" t="str">
        <f>_xlfn.XLOOKUP(OrderDetails[[#This Row],[productID]],Products[productID],Products[Category Name],,0)</f>
        <v>Beverages</v>
      </c>
    </row>
    <row r="1923" spans="1:8" x14ac:dyDescent="0.25">
      <c r="A1923">
        <v>10991</v>
      </c>
      <c r="B1923">
        <v>70</v>
      </c>
      <c r="C1923" t="str" cm="1">
        <f t="array" ref="C1923">_xlfn.XLOOKUP(OrderDetails[[#This Row],[productID]],Products[[#All],[productID]],Products[[#All],[productName]],,0)</f>
        <v>Outback Lager</v>
      </c>
      <c r="D1923" s="2">
        <v>15</v>
      </c>
      <c r="E1923">
        <v>20</v>
      </c>
      <c r="F1923" s="3">
        <v>0.2</v>
      </c>
      <c r="G1923" s="2">
        <f t="shared" ref="G1923:G1986" si="30">D1923*E1923*(1-F1923)</f>
        <v>240</v>
      </c>
      <c r="H1923" t="str">
        <f>_xlfn.XLOOKUP(OrderDetails[[#This Row],[productID]],Products[productID],Products[Category Name],,0)</f>
        <v>Beverages</v>
      </c>
    </row>
    <row r="1924" spans="1:8" x14ac:dyDescent="0.25">
      <c r="A1924">
        <v>10991</v>
      </c>
      <c r="B1924">
        <v>76</v>
      </c>
      <c r="C1924" t="str" cm="1">
        <f t="array" ref="C1924">_xlfn.XLOOKUP(OrderDetails[[#This Row],[productID]],Products[[#All],[productID]],Products[[#All],[productName]],,0)</f>
        <v>Lakkaliköri</v>
      </c>
      <c r="D1924" s="2">
        <v>18</v>
      </c>
      <c r="E1924">
        <v>90</v>
      </c>
      <c r="F1924" s="3">
        <v>0.2</v>
      </c>
      <c r="G1924" s="2">
        <f t="shared" si="30"/>
        <v>1296</v>
      </c>
      <c r="H1924" t="str">
        <f>_xlfn.XLOOKUP(OrderDetails[[#This Row],[productID]],Products[productID],Products[Category Name],,0)</f>
        <v>Beverages</v>
      </c>
    </row>
    <row r="1925" spans="1:8" x14ac:dyDescent="0.25">
      <c r="A1925">
        <v>10992</v>
      </c>
      <c r="B1925">
        <v>72</v>
      </c>
      <c r="C1925" t="str" cm="1">
        <f t="array" ref="C1925">_xlfn.XLOOKUP(OrderDetails[[#This Row],[productID]],Products[[#All],[productID]],Products[[#All],[productName]],,0)</f>
        <v>Mozzarella di Giovanni</v>
      </c>
      <c r="D1925" s="2">
        <v>34.799999999999997</v>
      </c>
      <c r="E1925">
        <v>2</v>
      </c>
      <c r="F1925" s="3">
        <v>0</v>
      </c>
      <c r="G1925" s="2">
        <f t="shared" si="30"/>
        <v>69.599999999999994</v>
      </c>
      <c r="H1925" t="str">
        <f>_xlfn.XLOOKUP(OrderDetails[[#This Row],[productID]],Products[productID],Products[Category Name],,0)</f>
        <v>Dairy Products</v>
      </c>
    </row>
    <row r="1926" spans="1:8" x14ac:dyDescent="0.25">
      <c r="A1926">
        <v>10993</v>
      </c>
      <c r="B1926">
        <v>29</v>
      </c>
      <c r="C1926" t="str" cm="1">
        <f t="array" ref="C1926">_xlfn.XLOOKUP(OrderDetails[[#This Row],[productID]],Products[[#All],[productID]],Products[[#All],[productName]],,0)</f>
        <v>Thüringer Rostbratwurst</v>
      </c>
      <c r="D1926" s="2">
        <v>123.79</v>
      </c>
      <c r="E1926">
        <v>50</v>
      </c>
      <c r="F1926" s="3">
        <v>0.25</v>
      </c>
      <c r="G1926" s="2">
        <f t="shared" si="30"/>
        <v>4642.125</v>
      </c>
      <c r="H1926" t="str">
        <f>_xlfn.XLOOKUP(OrderDetails[[#This Row],[productID]],Products[productID],Products[Category Name],,0)</f>
        <v>Meat &amp; Poultry</v>
      </c>
    </row>
    <row r="1927" spans="1:8" x14ac:dyDescent="0.25">
      <c r="A1927">
        <v>10993</v>
      </c>
      <c r="B1927">
        <v>41</v>
      </c>
      <c r="C1927" t="str" cm="1">
        <f t="array" ref="C1927">_xlfn.XLOOKUP(OrderDetails[[#This Row],[productID]],Products[[#All],[productID]],Products[[#All],[productName]],,0)</f>
        <v>Jack's New England Clam Chowder</v>
      </c>
      <c r="D1927" s="2">
        <v>9.65</v>
      </c>
      <c r="E1927">
        <v>35</v>
      </c>
      <c r="F1927" s="3">
        <v>0.25</v>
      </c>
      <c r="G1927" s="2">
        <f t="shared" si="30"/>
        <v>253.3125</v>
      </c>
      <c r="H1927" t="str">
        <f>_xlfn.XLOOKUP(OrderDetails[[#This Row],[productID]],Products[productID],Products[Category Name],,0)</f>
        <v>Seafood</v>
      </c>
    </row>
    <row r="1928" spans="1:8" x14ac:dyDescent="0.25">
      <c r="A1928">
        <v>10994</v>
      </c>
      <c r="B1928">
        <v>59</v>
      </c>
      <c r="C1928" t="str" cm="1">
        <f t="array" ref="C1928">_xlfn.XLOOKUP(OrderDetails[[#This Row],[productID]],Products[[#All],[productID]],Products[[#All],[productName]],,0)</f>
        <v>Raclette Courdavault</v>
      </c>
      <c r="D1928" s="2">
        <v>55</v>
      </c>
      <c r="E1928">
        <v>18</v>
      </c>
      <c r="F1928" s="3">
        <v>0.05</v>
      </c>
      <c r="G1928" s="2">
        <f t="shared" si="30"/>
        <v>940.5</v>
      </c>
      <c r="H1928" t="str">
        <f>_xlfn.XLOOKUP(OrderDetails[[#This Row],[productID]],Products[productID],Products[Category Name],,0)</f>
        <v>Dairy Products</v>
      </c>
    </row>
    <row r="1929" spans="1:8" x14ac:dyDescent="0.25">
      <c r="A1929">
        <v>10995</v>
      </c>
      <c r="B1929">
        <v>51</v>
      </c>
      <c r="C1929" t="str" cm="1">
        <f t="array" ref="C1929">_xlfn.XLOOKUP(OrderDetails[[#This Row],[productID]],Products[[#All],[productID]],Products[[#All],[productName]],,0)</f>
        <v>Manjimup Dried Apples</v>
      </c>
      <c r="D1929" s="2">
        <v>53</v>
      </c>
      <c r="E1929">
        <v>20</v>
      </c>
      <c r="F1929" s="3">
        <v>0</v>
      </c>
      <c r="G1929" s="2">
        <f t="shared" si="30"/>
        <v>1060</v>
      </c>
      <c r="H1929" t="str">
        <f>_xlfn.XLOOKUP(OrderDetails[[#This Row],[productID]],Products[productID],Products[Category Name],,0)</f>
        <v>Produce</v>
      </c>
    </row>
    <row r="1930" spans="1:8" x14ac:dyDescent="0.25">
      <c r="A1930">
        <v>10995</v>
      </c>
      <c r="B1930">
        <v>60</v>
      </c>
      <c r="C1930" t="str" cm="1">
        <f t="array" ref="C1930">_xlfn.XLOOKUP(OrderDetails[[#This Row],[productID]],Products[[#All],[productID]],Products[[#All],[productName]],,0)</f>
        <v>Camembert Pierrot</v>
      </c>
      <c r="D1930" s="2">
        <v>34</v>
      </c>
      <c r="E1930">
        <v>4</v>
      </c>
      <c r="F1930" s="3">
        <v>0</v>
      </c>
      <c r="G1930" s="2">
        <f t="shared" si="30"/>
        <v>136</v>
      </c>
      <c r="H1930" t="str">
        <f>_xlfn.XLOOKUP(OrderDetails[[#This Row],[productID]],Products[productID],Products[Category Name],,0)</f>
        <v>Dairy Products</v>
      </c>
    </row>
    <row r="1931" spans="1:8" x14ac:dyDescent="0.25">
      <c r="A1931">
        <v>10996</v>
      </c>
      <c r="B1931">
        <v>42</v>
      </c>
      <c r="C1931" t="str" cm="1">
        <f t="array" ref="C1931">_xlfn.XLOOKUP(OrderDetails[[#This Row],[productID]],Products[[#All],[productID]],Products[[#All],[productName]],,0)</f>
        <v>Singaporean Hokkien Fried Mee</v>
      </c>
      <c r="D1931" s="2">
        <v>14</v>
      </c>
      <c r="E1931">
        <v>40</v>
      </c>
      <c r="F1931" s="3">
        <v>0</v>
      </c>
      <c r="G1931" s="2">
        <f t="shared" si="30"/>
        <v>560</v>
      </c>
      <c r="H1931" t="str">
        <f>_xlfn.XLOOKUP(OrderDetails[[#This Row],[productID]],Products[productID],Products[Category Name],,0)</f>
        <v>Grains &amp; Cereals</v>
      </c>
    </row>
    <row r="1932" spans="1:8" x14ac:dyDescent="0.25">
      <c r="A1932">
        <v>10997</v>
      </c>
      <c r="B1932">
        <v>32</v>
      </c>
      <c r="C1932" t="str" cm="1">
        <f t="array" ref="C1932">_xlfn.XLOOKUP(OrderDetails[[#This Row],[productID]],Products[[#All],[productID]],Products[[#All],[productName]],,0)</f>
        <v>Mascarpone Fabioli</v>
      </c>
      <c r="D1932" s="2">
        <v>32</v>
      </c>
      <c r="E1932">
        <v>50</v>
      </c>
      <c r="F1932" s="3">
        <v>0</v>
      </c>
      <c r="G1932" s="2">
        <f t="shared" si="30"/>
        <v>1600</v>
      </c>
      <c r="H1932" t="str">
        <f>_xlfn.XLOOKUP(OrderDetails[[#This Row],[productID]],Products[productID],Products[Category Name],,0)</f>
        <v>Dairy Products</v>
      </c>
    </row>
    <row r="1933" spans="1:8" x14ac:dyDescent="0.25">
      <c r="A1933">
        <v>10997</v>
      </c>
      <c r="B1933">
        <v>46</v>
      </c>
      <c r="C1933" t="str" cm="1">
        <f t="array" ref="C1933">_xlfn.XLOOKUP(OrderDetails[[#This Row],[productID]],Products[[#All],[productID]],Products[[#All],[productName]],,0)</f>
        <v>Spegesild</v>
      </c>
      <c r="D1933" s="2">
        <v>12</v>
      </c>
      <c r="E1933">
        <v>20</v>
      </c>
      <c r="F1933" s="3">
        <v>0.25</v>
      </c>
      <c r="G1933" s="2">
        <f t="shared" si="30"/>
        <v>180</v>
      </c>
      <c r="H1933" t="str">
        <f>_xlfn.XLOOKUP(OrderDetails[[#This Row],[productID]],Products[productID],Products[Category Name],,0)</f>
        <v>Seafood</v>
      </c>
    </row>
    <row r="1934" spans="1:8" x14ac:dyDescent="0.25">
      <c r="A1934">
        <v>10997</v>
      </c>
      <c r="B1934">
        <v>52</v>
      </c>
      <c r="C1934" t="str" cm="1">
        <f t="array" ref="C1934">_xlfn.XLOOKUP(OrderDetails[[#This Row],[productID]],Products[[#All],[productID]],Products[[#All],[productName]],,0)</f>
        <v>Filo Mix</v>
      </c>
      <c r="D1934" s="2">
        <v>7</v>
      </c>
      <c r="E1934">
        <v>20</v>
      </c>
      <c r="F1934" s="3">
        <v>0.25</v>
      </c>
      <c r="G1934" s="2">
        <f t="shared" si="30"/>
        <v>105</v>
      </c>
      <c r="H1934" t="str">
        <f>_xlfn.XLOOKUP(OrderDetails[[#This Row],[productID]],Products[productID],Products[Category Name],,0)</f>
        <v>Grains &amp; Cereals</v>
      </c>
    </row>
    <row r="1935" spans="1:8" x14ac:dyDescent="0.25">
      <c r="A1935">
        <v>10998</v>
      </c>
      <c r="B1935">
        <v>24</v>
      </c>
      <c r="C1935" t="str" cm="1">
        <f t="array" ref="C1935">_xlfn.XLOOKUP(OrderDetails[[#This Row],[productID]],Products[[#All],[productID]],Products[[#All],[productName]],,0)</f>
        <v>Guarana Fantastica</v>
      </c>
      <c r="D1935" s="2">
        <v>4.5</v>
      </c>
      <c r="E1935">
        <v>12</v>
      </c>
      <c r="F1935" s="3">
        <v>0</v>
      </c>
      <c r="G1935" s="2">
        <f t="shared" si="30"/>
        <v>54</v>
      </c>
      <c r="H1935" t="str">
        <f>_xlfn.XLOOKUP(OrderDetails[[#This Row],[productID]],Products[productID],Products[Category Name],,0)</f>
        <v>Beverages</v>
      </c>
    </row>
    <row r="1936" spans="1:8" x14ac:dyDescent="0.25">
      <c r="A1936">
        <v>10998</v>
      </c>
      <c r="B1936">
        <v>61</v>
      </c>
      <c r="C1936" t="str" cm="1">
        <f t="array" ref="C1936">_xlfn.XLOOKUP(OrderDetails[[#This Row],[productID]],Products[[#All],[productID]],Products[[#All],[productName]],,0)</f>
        <v>Sirop d'érable</v>
      </c>
      <c r="D1936" s="2">
        <v>28.5</v>
      </c>
      <c r="E1936">
        <v>7</v>
      </c>
      <c r="F1936" s="3">
        <v>0</v>
      </c>
      <c r="G1936" s="2">
        <f t="shared" si="30"/>
        <v>199.5</v>
      </c>
      <c r="H1936" t="str">
        <f>_xlfn.XLOOKUP(OrderDetails[[#This Row],[productID]],Products[productID],Products[Category Name],,0)</f>
        <v>Condiments</v>
      </c>
    </row>
    <row r="1937" spans="1:8" x14ac:dyDescent="0.25">
      <c r="A1937">
        <v>10998</v>
      </c>
      <c r="B1937">
        <v>74</v>
      </c>
      <c r="C1937" t="str" cm="1">
        <f t="array" ref="C1937">_xlfn.XLOOKUP(OrderDetails[[#This Row],[productID]],Products[[#All],[productID]],Products[[#All],[productName]],,0)</f>
        <v>Longlife Tofu</v>
      </c>
      <c r="D1937" s="2">
        <v>10</v>
      </c>
      <c r="E1937">
        <v>20</v>
      </c>
      <c r="F1937" s="3">
        <v>0</v>
      </c>
      <c r="G1937" s="2">
        <f t="shared" si="30"/>
        <v>200</v>
      </c>
      <c r="H1937" t="str">
        <f>_xlfn.XLOOKUP(OrderDetails[[#This Row],[productID]],Products[productID],Products[Category Name],,0)</f>
        <v>Produce</v>
      </c>
    </row>
    <row r="1938" spans="1:8" x14ac:dyDescent="0.25">
      <c r="A1938">
        <v>10998</v>
      </c>
      <c r="B1938">
        <v>75</v>
      </c>
      <c r="C1938" t="str" cm="1">
        <f t="array" ref="C1938">_xlfn.XLOOKUP(OrderDetails[[#This Row],[productID]],Products[[#All],[productID]],Products[[#All],[productName]],,0)</f>
        <v>Rhönbräu Klosterbier</v>
      </c>
      <c r="D1938" s="2">
        <v>7.75</v>
      </c>
      <c r="E1938">
        <v>30</v>
      </c>
      <c r="F1938" s="3">
        <v>0</v>
      </c>
      <c r="G1938" s="2">
        <f t="shared" si="30"/>
        <v>232.5</v>
      </c>
      <c r="H1938" t="str">
        <f>_xlfn.XLOOKUP(OrderDetails[[#This Row],[productID]],Products[productID],Products[Category Name],,0)</f>
        <v>Beverages</v>
      </c>
    </row>
    <row r="1939" spans="1:8" x14ac:dyDescent="0.25">
      <c r="A1939">
        <v>10999</v>
      </c>
      <c r="B1939">
        <v>41</v>
      </c>
      <c r="C1939" t="str" cm="1">
        <f t="array" ref="C1939">_xlfn.XLOOKUP(OrderDetails[[#This Row],[productID]],Products[[#All],[productID]],Products[[#All],[productName]],,0)</f>
        <v>Jack's New England Clam Chowder</v>
      </c>
      <c r="D1939" s="2">
        <v>9.65</v>
      </c>
      <c r="E1939">
        <v>20</v>
      </c>
      <c r="F1939" s="3">
        <v>0.05</v>
      </c>
      <c r="G1939" s="2">
        <f t="shared" si="30"/>
        <v>183.35</v>
      </c>
      <c r="H1939" t="str">
        <f>_xlfn.XLOOKUP(OrderDetails[[#This Row],[productID]],Products[productID],Products[Category Name],,0)</f>
        <v>Seafood</v>
      </c>
    </row>
    <row r="1940" spans="1:8" x14ac:dyDescent="0.25">
      <c r="A1940">
        <v>10999</v>
      </c>
      <c r="B1940">
        <v>51</v>
      </c>
      <c r="C1940" t="str" cm="1">
        <f t="array" ref="C1940">_xlfn.XLOOKUP(OrderDetails[[#This Row],[productID]],Products[[#All],[productID]],Products[[#All],[productName]],,0)</f>
        <v>Manjimup Dried Apples</v>
      </c>
      <c r="D1940" s="2">
        <v>53</v>
      </c>
      <c r="E1940">
        <v>15</v>
      </c>
      <c r="F1940" s="3">
        <v>0.05</v>
      </c>
      <c r="G1940" s="2">
        <f t="shared" si="30"/>
        <v>755.25</v>
      </c>
      <c r="H1940" t="str">
        <f>_xlfn.XLOOKUP(OrderDetails[[#This Row],[productID]],Products[productID],Products[Category Name],,0)</f>
        <v>Produce</v>
      </c>
    </row>
    <row r="1941" spans="1:8" x14ac:dyDescent="0.25">
      <c r="A1941">
        <v>10999</v>
      </c>
      <c r="B1941">
        <v>77</v>
      </c>
      <c r="C1941" t="str" cm="1">
        <f t="array" ref="C1941">_xlfn.XLOOKUP(OrderDetails[[#This Row],[productID]],Products[[#All],[productID]],Products[[#All],[productName]],,0)</f>
        <v>Original Frankfurter Grüne Soße</v>
      </c>
      <c r="D1941" s="2">
        <v>13</v>
      </c>
      <c r="E1941">
        <v>21</v>
      </c>
      <c r="F1941" s="3">
        <v>0.05</v>
      </c>
      <c r="G1941" s="2">
        <f t="shared" si="30"/>
        <v>259.34999999999997</v>
      </c>
      <c r="H1941" t="str">
        <f>_xlfn.XLOOKUP(OrderDetails[[#This Row],[productID]],Products[productID],Products[Category Name],,0)</f>
        <v>Condiments</v>
      </c>
    </row>
    <row r="1942" spans="1:8" x14ac:dyDescent="0.25">
      <c r="A1942">
        <v>11000</v>
      </c>
      <c r="B1942">
        <v>4</v>
      </c>
      <c r="C1942" t="str" cm="1">
        <f t="array" ref="C1942">_xlfn.XLOOKUP(OrderDetails[[#This Row],[productID]],Products[[#All],[productID]],Products[[#All],[productName]],,0)</f>
        <v>Chef Anton's Cajun Seasoning</v>
      </c>
      <c r="D1942" s="2">
        <v>22</v>
      </c>
      <c r="E1942">
        <v>25</v>
      </c>
      <c r="F1942" s="3">
        <v>0.25</v>
      </c>
      <c r="G1942" s="2">
        <f t="shared" si="30"/>
        <v>412.5</v>
      </c>
      <c r="H1942" t="str">
        <f>_xlfn.XLOOKUP(OrderDetails[[#This Row],[productID]],Products[productID],Products[Category Name],,0)</f>
        <v>Condiments</v>
      </c>
    </row>
    <row r="1943" spans="1:8" x14ac:dyDescent="0.25">
      <c r="A1943">
        <v>11000</v>
      </c>
      <c r="B1943">
        <v>24</v>
      </c>
      <c r="C1943" t="str" cm="1">
        <f t="array" ref="C1943">_xlfn.XLOOKUP(OrderDetails[[#This Row],[productID]],Products[[#All],[productID]],Products[[#All],[productName]],,0)</f>
        <v>Guarana Fantastica</v>
      </c>
      <c r="D1943" s="2">
        <v>4.5</v>
      </c>
      <c r="E1943">
        <v>30</v>
      </c>
      <c r="F1943" s="3">
        <v>0.25</v>
      </c>
      <c r="G1943" s="2">
        <f t="shared" si="30"/>
        <v>101.25</v>
      </c>
      <c r="H1943" t="str">
        <f>_xlfn.XLOOKUP(OrderDetails[[#This Row],[productID]],Products[productID],Products[Category Name],,0)</f>
        <v>Beverages</v>
      </c>
    </row>
    <row r="1944" spans="1:8" x14ac:dyDescent="0.25">
      <c r="A1944">
        <v>11000</v>
      </c>
      <c r="B1944">
        <v>77</v>
      </c>
      <c r="C1944" t="str" cm="1">
        <f t="array" ref="C1944">_xlfn.XLOOKUP(OrderDetails[[#This Row],[productID]],Products[[#All],[productID]],Products[[#All],[productName]],,0)</f>
        <v>Original Frankfurter Grüne Soße</v>
      </c>
      <c r="D1944" s="2">
        <v>13</v>
      </c>
      <c r="E1944">
        <v>30</v>
      </c>
      <c r="F1944" s="3">
        <v>0</v>
      </c>
      <c r="G1944" s="2">
        <f t="shared" si="30"/>
        <v>390</v>
      </c>
      <c r="H1944" t="str">
        <f>_xlfn.XLOOKUP(OrderDetails[[#This Row],[productID]],Products[productID],Products[Category Name],,0)</f>
        <v>Condiments</v>
      </c>
    </row>
    <row r="1945" spans="1:8" x14ac:dyDescent="0.25">
      <c r="A1945">
        <v>11001</v>
      </c>
      <c r="B1945">
        <v>7</v>
      </c>
      <c r="C1945" t="str" cm="1">
        <f t="array" ref="C1945">_xlfn.XLOOKUP(OrderDetails[[#This Row],[productID]],Products[[#All],[productID]],Products[[#All],[productName]],,0)</f>
        <v>Uncle Bob's Organic Dried Pears</v>
      </c>
      <c r="D1945" s="2">
        <v>30</v>
      </c>
      <c r="E1945">
        <v>60</v>
      </c>
      <c r="F1945" s="3">
        <v>0</v>
      </c>
      <c r="G1945" s="2">
        <f t="shared" si="30"/>
        <v>1800</v>
      </c>
      <c r="H1945" t="str">
        <f>_xlfn.XLOOKUP(OrderDetails[[#This Row],[productID]],Products[productID],Products[Category Name],,0)</f>
        <v>Produce</v>
      </c>
    </row>
    <row r="1946" spans="1:8" x14ac:dyDescent="0.25">
      <c r="A1946">
        <v>11001</v>
      </c>
      <c r="B1946">
        <v>22</v>
      </c>
      <c r="C1946" t="str" cm="1">
        <f t="array" ref="C1946">_xlfn.XLOOKUP(OrderDetails[[#This Row],[productID]],Products[[#All],[productID]],Products[[#All],[productName]],,0)</f>
        <v>Gustaf's Knackebröd</v>
      </c>
      <c r="D1946" s="2">
        <v>21</v>
      </c>
      <c r="E1946">
        <v>25</v>
      </c>
      <c r="F1946" s="3">
        <v>0</v>
      </c>
      <c r="G1946" s="2">
        <f t="shared" si="30"/>
        <v>525</v>
      </c>
      <c r="H1946" t="str">
        <f>_xlfn.XLOOKUP(OrderDetails[[#This Row],[productID]],Products[productID],Products[Category Name],,0)</f>
        <v>Grains &amp; Cereals</v>
      </c>
    </row>
    <row r="1947" spans="1:8" x14ac:dyDescent="0.25">
      <c r="A1947">
        <v>11001</v>
      </c>
      <c r="B1947">
        <v>46</v>
      </c>
      <c r="C1947" t="str" cm="1">
        <f t="array" ref="C1947">_xlfn.XLOOKUP(OrderDetails[[#This Row],[productID]],Products[[#All],[productID]],Products[[#All],[productName]],,0)</f>
        <v>Spegesild</v>
      </c>
      <c r="D1947" s="2">
        <v>12</v>
      </c>
      <c r="E1947">
        <v>25</v>
      </c>
      <c r="F1947" s="3">
        <v>0</v>
      </c>
      <c r="G1947" s="2">
        <f t="shared" si="30"/>
        <v>300</v>
      </c>
      <c r="H1947" t="str">
        <f>_xlfn.XLOOKUP(OrderDetails[[#This Row],[productID]],Products[productID],Products[Category Name],,0)</f>
        <v>Seafood</v>
      </c>
    </row>
    <row r="1948" spans="1:8" x14ac:dyDescent="0.25">
      <c r="A1948">
        <v>11001</v>
      </c>
      <c r="B1948">
        <v>55</v>
      </c>
      <c r="C1948" t="str" cm="1">
        <f t="array" ref="C1948">_xlfn.XLOOKUP(OrderDetails[[#This Row],[productID]],Products[[#All],[productID]],Products[[#All],[productName]],,0)</f>
        <v>Pâté chinois</v>
      </c>
      <c r="D1948" s="2">
        <v>24</v>
      </c>
      <c r="E1948">
        <v>6</v>
      </c>
      <c r="F1948" s="3">
        <v>0</v>
      </c>
      <c r="G1948" s="2">
        <f t="shared" si="30"/>
        <v>144</v>
      </c>
      <c r="H1948" t="str">
        <f>_xlfn.XLOOKUP(OrderDetails[[#This Row],[productID]],Products[productID],Products[Category Name],,0)</f>
        <v>Meat &amp; Poultry</v>
      </c>
    </row>
    <row r="1949" spans="1:8" x14ac:dyDescent="0.25">
      <c r="A1949">
        <v>11002</v>
      </c>
      <c r="B1949">
        <v>13</v>
      </c>
      <c r="C1949" t="str" cm="1">
        <f t="array" ref="C1949">_xlfn.XLOOKUP(OrderDetails[[#This Row],[productID]],Products[[#All],[productID]],Products[[#All],[productName]],,0)</f>
        <v>Konbu</v>
      </c>
      <c r="D1949" s="2">
        <v>6</v>
      </c>
      <c r="E1949">
        <v>56</v>
      </c>
      <c r="F1949" s="3">
        <v>0</v>
      </c>
      <c r="G1949" s="2">
        <f t="shared" si="30"/>
        <v>336</v>
      </c>
      <c r="H1949" t="str">
        <f>_xlfn.XLOOKUP(OrderDetails[[#This Row],[productID]],Products[productID],Products[Category Name],,0)</f>
        <v>Seafood</v>
      </c>
    </row>
    <row r="1950" spans="1:8" x14ac:dyDescent="0.25">
      <c r="A1950">
        <v>11002</v>
      </c>
      <c r="B1950">
        <v>35</v>
      </c>
      <c r="C1950" t="str" cm="1">
        <f t="array" ref="C1950">_xlfn.XLOOKUP(OrderDetails[[#This Row],[productID]],Products[[#All],[productID]],Products[[#All],[productName]],,0)</f>
        <v>Steeleye Stout</v>
      </c>
      <c r="D1950" s="2">
        <v>18</v>
      </c>
      <c r="E1950">
        <v>15</v>
      </c>
      <c r="F1950" s="3">
        <v>0.15</v>
      </c>
      <c r="G1950" s="2">
        <f t="shared" si="30"/>
        <v>229.5</v>
      </c>
      <c r="H1950" t="str">
        <f>_xlfn.XLOOKUP(OrderDetails[[#This Row],[productID]],Products[productID],Products[Category Name],,0)</f>
        <v>Beverages</v>
      </c>
    </row>
    <row r="1951" spans="1:8" x14ac:dyDescent="0.25">
      <c r="A1951">
        <v>11002</v>
      </c>
      <c r="B1951">
        <v>42</v>
      </c>
      <c r="C1951" t="str" cm="1">
        <f t="array" ref="C1951">_xlfn.XLOOKUP(OrderDetails[[#This Row],[productID]],Products[[#All],[productID]],Products[[#All],[productName]],,0)</f>
        <v>Singaporean Hokkien Fried Mee</v>
      </c>
      <c r="D1951" s="2">
        <v>14</v>
      </c>
      <c r="E1951">
        <v>24</v>
      </c>
      <c r="F1951" s="3">
        <v>0.15</v>
      </c>
      <c r="G1951" s="2">
        <f t="shared" si="30"/>
        <v>285.59999999999997</v>
      </c>
      <c r="H1951" t="str">
        <f>_xlfn.XLOOKUP(OrderDetails[[#This Row],[productID]],Products[productID],Products[Category Name],,0)</f>
        <v>Grains &amp; Cereals</v>
      </c>
    </row>
    <row r="1952" spans="1:8" x14ac:dyDescent="0.25">
      <c r="A1952">
        <v>11002</v>
      </c>
      <c r="B1952">
        <v>55</v>
      </c>
      <c r="C1952" t="str" cm="1">
        <f t="array" ref="C1952">_xlfn.XLOOKUP(OrderDetails[[#This Row],[productID]],Products[[#All],[productID]],Products[[#All],[productName]],,0)</f>
        <v>Pâté chinois</v>
      </c>
      <c r="D1952" s="2">
        <v>24</v>
      </c>
      <c r="E1952">
        <v>40</v>
      </c>
      <c r="F1952" s="3">
        <v>0</v>
      </c>
      <c r="G1952" s="2">
        <f t="shared" si="30"/>
        <v>960</v>
      </c>
      <c r="H1952" t="str">
        <f>_xlfn.XLOOKUP(OrderDetails[[#This Row],[productID]],Products[productID],Products[Category Name],,0)</f>
        <v>Meat &amp; Poultry</v>
      </c>
    </row>
    <row r="1953" spans="1:8" x14ac:dyDescent="0.25">
      <c r="A1953">
        <v>11003</v>
      </c>
      <c r="B1953">
        <v>1</v>
      </c>
      <c r="C1953" t="str" cm="1">
        <f t="array" ref="C1953">_xlfn.XLOOKUP(OrderDetails[[#This Row],[productID]],Products[[#All],[productID]],Products[[#All],[productName]],,0)</f>
        <v>Chai</v>
      </c>
      <c r="D1953" s="2">
        <v>18</v>
      </c>
      <c r="E1953">
        <v>4</v>
      </c>
      <c r="F1953" s="3">
        <v>0</v>
      </c>
      <c r="G1953" s="2">
        <f t="shared" si="30"/>
        <v>72</v>
      </c>
      <c r="H1953" t="str">
        <f>_xlfn.XLOOKUP(OrderDetails[[#This Row],[productID]],Products[productID],Products[Category Name],,0)</f>
        <v>Beverages</v>
      </c>
    </row>
    <row r="1954" spans="1:8" x14ac:dyDescent="0.25">
      <c r="A1954">
        <v>11003</v>
      </c>
      <c r="B1954">
        <v>40</v>
      </c>
      <c r="C1954" t="str" cm="1">
        <f t="array" ref="C1954">_xlfn.XLOOKUP(OrderDetails[[#This Row],[productID]],Products[[#All],[productID]],Products[[#All],[productName]],,0)</f>
        <v>Boston Crab Meat</v>
      </c>
      <c r="D1954" s="2">
        <v>18.399999999999999</v>
      </c>
      <c r="E1954">
        <v>10</v>
      </c>
      <c r="F1954" s="3">
        <v>0</v>
      </c>
      <c r="G1954" s="2">
        <f t="shared" si="30"/>
        <v>184</v>
      </c>
      <c r="H1954" t="str">
        <f>_xlfn.XLOOKUP(OrderDetails[[#This Row],[productID]],Products[productID],Products[Category Name],,0)</f>
        <v>Seafood</v>
      </c>
    </row>
    <row r="1955" spans="1:8" x14ac:dyDescent="0.25">
      <c r="A1955">
        <v>11003</v>
      </c>
      <c r="B1955">
        <v>52</v>
      </c>
      <c r="C1955" t="str" cm="1">
        <f t="array" ref="C1955">_xlfn.XLOOKUP(OrderDetails[[#This Row],[productID]],Products[[#All],[productID]],Products[[#All],[productName]],,0)</f>
        <v>Filo Mix</v>
      </c>
      <c r="D1955" s="2">
        <v>7</v>
      </c>
      <c r="E1955">
        <v>10</v>
      </c>
      <c r="F1955" s="3">
        <v>0</v>
      </c>
      <c r="G1955" s="2">
        <f t="shared" si="30"/>
        <v>70</v>
      </c>
      <c r="H1955" t="str">
        <f>_xlfn.XLOOKUP(OrderDetails[[#This Row],[productID]],Products[productID],Products[Category Name],,0)</f>
        <v>Grains &amp; Cereals</v>
      </c>
    </row>
    <row r="1956" spans="1:8" x14ac:dyDescent="0.25">
      <c r="A1956">
        <v>11004</v>
      </c>
      <c r="B1956">
        <v>26</v>
      </c>
      <c r="C1956" t="str" cm="1">
        <f t="array" ref="C1956">_xlfn.XLOOKUP(OrderDetails[[#This Row],[productID]],Products[[#All],[productID]],Products[[#All],[productName]],,0)</f>
        <v>Gumbär Gummibärchen</v>
      </c>
      <c r="D1956" s="2">
        <v>31.23</v>
      </c>
      <c r="E1956">
        <v>6</v>
      </c>
      <c r="F1956" s="3">
        <v>0</v>
      </c>
      <c r="G1956" s="2">
        <f t="shared" si="30"/>
        <v>187.38</v>
      </c>
      <c r="H1956" t="str">
        <f>_xlfn.XLOOKUP(OrderDetails[[#This Row],[productID]],Products[productID],Products[Category Name],,0)</f>
        <v>Confections</v>
      </c>
    </row>
    <row r="1957" spans="1:8" x14ac:dyDescent="0.25">
      <c r="A1957">
        <v>11004</v>
      </c>
      <c r="B1957">
        <v>76</v>
      </c>
      <c r="C1957" t="str" cm="1">
        <f t="array" ref="C1957">_xlfn.XLOOKUP(OrderDetails[[#This Row],[productID]],Products[[#All],[productID]],Products[[#All],[productName]],,0)</f>
        <v>Lakkaliköri</v>
      </c>
      <c r="D1957" s="2">
        <v>18</v>
      </c>
      <c r="E1957">
        <v>6</v>
      </c>
      <c r="F1957" s="3">
        <v>0</v>
      </c>
      <c r="G1957" s="2">
        <f t="shared" si="30"/>
        <v>108</v>
      </c>
      <c r="H1957" t="str">
        <f>_xlfn.XLOOKUP(OrderDetails[[#This Row],[productID]],Products[productID],Products[Category Name],,0)</f>
        <v>Beverages</v>
      </c>
    </row>
    <row r="1958" spans="1:8" x14ac:dyDescent="0.25">
      <c r="A1958">
        <v>11005</v>
      </c>
      <c r="B1958">
        <v>1</v>
      </c>
      <c r="C1958" t="str" cm="1">
        <f t="array" ref="C1958">_xlfn.XLOOKUP(OrderDetails[[#This Row],[productID]],Products[[#All],[productID]],Products[[#All],[productName]],,0)</f>
        <v>Chai</v>
      </c>
      <c r="D1958" s="2">
        <v>18</v>
      </c>
      <c r="E1958">
        <v>2</v>
      </c>
      <c r="F1958" s="3">
        <v>0</v>
      </c>
      <c r="G1958" s="2">
        <f t="shared" si="30"/>
        <v>36</v>
      </c>
      <c r="H1958" t="str">
        <f>_xlfn.XLOOKUP(OrderDetails[[#This Row],[productID]],Products[productID],Products[Category Name],,0)</f>
        <v>Beverages</v>
      </c>
    </row>
    <row r="1959" spans="1:8" x14ac:dyDescent="0.25">
      <c r="A1959">
        <v>11005</v>
      </c>
      <c r="B1959">
        <v>59</v>
      </c>
      <c r="C1959" t="str" cm="1">
        <f t="array" ref="C1959">_xlfn.XLOOKUP(OrderDetails[[#This Row],[productID]],Products[[#All],[productID]],Products[[#All],[productName]],,0)</f>
        <v>Raclette Courdavault</v>
      </c>
      <c r="D1959" s="2">
        <v>55</v>
      </c>
      <c r="E1959">
        <v>10</v>
      </c>
      <c r="F1959" s="3">
        <v>0</v>
      </c>
      <c r="G1959" s="2">
        <f t="shared" si="30"/>
        <v>550</v>
      </c>
      <c r="H1959" t="str">
        <f>_xlfn.XLOOKUP(OrderDetails[[#This Row],[productID]],Products[productID],Products[Category Name],,0)</f>
        <v>Dairy Products</v>
      </c>
    </row>
    <row r="1960" spans="1:8" x14ac:dyDescent="0.25">
      <c r="A1960">
        <v>11006</v>
      </c>
      <c r="B1960">
        <v>1</v>
      </c>
      <c r="C1960" t="str" cm="1">
        <f t="array" ref="C1960">_xlfn.XLOOKUP(OrderDetails[[#This Row],[productID]],Products[[#All],[productID]],Products[[#All],[productName]],,0)</f>
        <v>Chai</v>
      </c>
      <c r="D1960" s="2">
        <v>18</v>
      </c>
      <c r="E1960">
        <v>8</v>
      </c>
      <c r="F1960" s="3">
        <v>0</v>
      </c>
      <c r="G1960" s="2">
        <f t="shared" si="30"/>
        <v>144</v>
      </c>
      <c r="H1960" t="str">
        <f>_xlfn.XLOOKUP(OrderDetails[[#This Row],[productID]],Products[productID],Products[Category Name],,0)</f>
        <v>Beverages</v>
      </c>
    </row>
    <row r="1961" spans="1:8" x14ac:dyDescent="0.25">
      <c r="A1961">
        <v>11006</v>
      </c>
      <c r="B1961">
        <v>29</v>
      </c>
      <c r="C1961" t="str" cm="1">
        <f t="array" ref="C1961">_xlfn.XLOOKUP(OrderDetails[[#This Row],[productID]],Products[[#All],[productID]],Products[[#All],[productName]],,0)</f>
        <v>Thüringer Rostbratwurst</v>
      </c>
      <c r="D1961" s="2">
        <v>123.79</v>
      </c>
      <c r="E1961">
        <v>2</v>
      </c>
      <c r="F1961" s="3">
        <v>0.25</v>
      </c>
      <c r="G1961" s="2">
        <f t="shared" si="30"/>
        <v>185.685</v>
      </c>
      <c r="H1961" t="str">
        <f>_xlfn.XLOOKUP(OrderDetails[[#This Row],[productID]],Products[productID],Products[Category Name],,0)</f>
        <v>Meat &amp; Poultry</v>
      </c>
    </row>
    <row r="1962" spans="1:8" x14ac:dyDescent="0.25">
      <c r="A1962">
        <v>11007</v>
      </c>
      <c r="B1962">
        <v>8</v>
      </c>
      <c r="C1962" t="str" cm="1">
        <f t="array" ref="C1962">_xlfn.XLOOKUP(OrderDetails[[#This Row],[productID]],Products[[#All],[productID]],Products[[#All],[productName]],,0)</f>
        <v>Northwoods Cranberry Sauce</v>
      </c>
      <c r="D1962" s="2">
        <v>40</v>
      </c>
      <c r="E1962">
        <v>30</v>
      </c>
      <c r="F1962" s="3">
        <v>0</v>
      </c>
      <c r="G1962" s="2">
        <f t="shared" si="30"/>
        <v>1200</v>
      </c>
      <c r="H1962" t="str">
        <f>_xlfn.XLOOKUP(OrderDetails[[#This Row],[productID]],Products[productID],Products[Category Name],,0)</f>
        <v>Condiments</v>
      </c>
    </row>
    <row r="1963" spans="1:8" x14ac:dyDescent="0.25">
      <c r="A1963">
        <v>11007</v>
      </c>
      <c r="B1963">
        <v>29</v>
      </c>
      <c r="C1963" t="str" cm="1">
        <f t="array" ref="C1963">_xlfn.XLOOKUP(OrderDetails[[#This Row],[productID]],Products[[#All],[productID]],Products[[#All],[productName]],,0)</f>
        <v>Thüringer Rostbratwurst</v>
      </c>
      <c r="D1963" s="2">
        <v>123.79</v>
      </c>
      <c r="E1963">
        <v>10</v>
      </c>
      <c r="F1963" s="3">
        <v>0</v>
      </c>
      <c r="G1963" s="2">
        <f t="shared" si="30"/>
        <v>1237.9000000000001</v>
      </c>
      <c r="H1963" t="str">
        <f>_xlfn.XLOOKUP(OrderDetails[[#This Row],[productID]],Products[productID],Products[Category Name],,0)</f>
        <v>Meat &amp; Poultry</v>
      </c>
    </row>
    <row r="1964" spans="1:8" x14ac:dyDescent="0.25">
      <c r="A1964">
        <v>11007</v>
      </c>
      <c r="B1964">
        <v>42</v>
      </c>
      <c r="C1964" t="str" cm="1">
        <f t="array" ref="C1964">_xlfn.XLOOKUP(OrderDetails[[#This Row],[productID]],Products[[#All],[productID]],Products[[#All],[productName]],,0)</f>
        <v>Singaporean Hokkien Fried Mee</v>
      </c>
      <c r="D1964" s="2">
        <v>14</v>
      </c>
      <c r="E1964">
        <v>14</v>
      </c>
      <c r="F1964" s="3">
        <v>0</v>
      </c>
      <c r="G1964" s="2">
        <f t="shared" si="30"/>
        <v>196</v>
      </c>
      <c r="H1964" t="str">
        <f>_xlfn.XLOOKUP(OrderDetails[[#This Row],[productID]],Products[productID],Products[Category Name],,0)</f>
        <v>Grains &amp; Cereals</v>
      </c>
    </row>
    <row r="1965" spans="1:8" x14ac:dyDescent="0.25">
      <c r="A1965">
        <v>11008</v>
      </c>
      <c r="B1965">
        <v>28</v>
      </c>
      <c r="C1965" t="str" cm="1">
        <f t="array" ref="C1965">_xlfn.XLOOKUP(OrderDetails[[#This Row],[productID]],Products[[#All],[productID]],Products[[#All],[productName]],,0)</f>
        <v>Rössle Sauerkraut</v>
      </c>
      <c r="D1965" s="2">
        <v>45.6</v>
      </c>
      <c r="E1965">
        <v>70</v>
      </c>
      <c r="F1965" s="3">
        <v>0.05</v>
      </c>
      <c r="G1965" s="2">
        <f t="shared" si="30"/>
        <v>3032.3999999999996</v>
      </c>
      <c r="H1965" t="str">
        <f>_xlfn.XLOOKUP(OrderDetails[[#This Row],[productID]],Products[productID],Products[Category Name],,0)</f>
        <v>Produce</v>
      </c>
    </row>
    <row r="1966" spans="1:8" x14ac:dyDescent="0.25">
      <c r="A1966">
        <v>11008</v>
      </c>
      <c r="B1966">
        <v>34</v>
      </c>
      <c r="C1966" t="str" cm="1">
        <f t="array" ref="C1966">_xlfn.XLOOKUP(OrderDetails[[#This Row],[productID]],Products[[#All],[productID]],Products[[#All],[productName]],,0)</f>
        <v>Sasquatch Ale</v>
      </c>
      <c r="D1966" s="2">
        <v>14</v>
      </c>
      <c r="E1966">
        <v>90</v>
      </c>
      <c r="F1966" s="3">
        <v>0.05</v>
      </c>
      <c r="G1966" s="2">
        <f t="shared" si="30"/>
        <v>1197</v>
      </c>
      <c r="H1966" t="str">
        <f>_xlfn.XLOOKUP(OrderDetails[[#This Row],[productID]],Products[productID],Products[Category Name],,0)</f>
        <v>Beverages</v>
      </c>
    </row>
    <row r="1967" spans="1:8" x14ac:dyDescent="0.25">
      <c r="A1967">
        <v>11008</v>
      </c>
      <c r="B1967">
        <v>71</v>
      </c>
      <c r="C1967" t="str" cm="1">
        <f t="array" ref="C1967">_xlfn.XLOOKUP(OrderDetails[[#This Row],[productID]],Products[[#All],[productID]],Products[[#All],[productName]],,0)</f>
        <v>Flotemysost</v>
      </c>
      <c r="D1967" s="2">
        <v>21.5</v>
      </c>
      <c r="E1967">
        <v>21</v>
      </c>
      <c r="F1967" s="3">
        <v>0</v>
      </c>
      <c r="G1967" s="2">
        <f t="shared" si="30"/>
        <v>451.5</v>
      </c>
      <c r="H1967" t="str">
        <f>_xlfn.XLOOKUP(OrderDetails[[#This Row],[productID]],Products[productID],Products[Category Name],,0)</f>
        <v>Dairy Products</v>
      </c>
    </row>
    <row r="1968" spans="1:8" x14ac:dyDescent="0.25">
      <c r="A1968">
        <v>11009</v>
      </c>
      <c r="B1968">
        <v>24</v>
      </c>
      <c r="C1968" t="str" cm="1">
        <f t="array" ref="C1968">_xlfn.XLOOKUP(OrderDetails[[#This Row],[productID]],Products[[#All],[productID]],Products[[#All],[productName]],,0)</f>
        <v>Guarana Fantastica</v>
      </c>
      <c r="D1968" s="2">
        <v>4.5</v>
      </c>
      <c r="E1968">
        <v>12</v>
      </c>
      <c r="F1968" s="3">
        <v>0</v>
      </c>
      <c r="G1968" s="2">
        <f t="shared" si="30"/>
        <v>54</v>
      </c>
      <c r="H1968" t="str">
        <f>_xlfn.XLOOKUP(OrderDetails[[#This Row],[productID]],Products[productID],Products[Category Name],,0)</f>
        <v>Beverages</v>
      </c>
    </row>
    <row r="1969" spans="1:8" x14ac:dyDescent="0.25">
      <c r="A1969">
        <v>11009</v>
      </c>
      <c r="B1969">
        <v>36</v>
      </c>
      <c r="C1969" t="str" cm="1">
        <f t="array" ref="C1969">_xlfn.XLOOKUP(OrderDetails[[#This Row],[productID]],Products[[#All],[productID]],Products[[#All],[productName]],,0)</f>
        <v>Inlagd Sill</v>
      </c>
      <c r="D1969" s="2">
        <v>19</v>
      </c>
      <c r="E1969">
        <v>18</v>
      </c>
      <c r="F1969" s="3">
        <v>0.25</v>
      </c>
      <c r="G1969" s="2">
        <f t="shared" si="30"/>
        <v>256.5</v>
      </c>
      <c r="H1969" t="str">
        <f>_xlfn.XLOOKUP(OrderDetails[[#This Row],[productID]],Products[productID],Products[Category Name],,0)</f>
        <v>Seafood</v>
      </c>
    </row>
    <row r="1970" spans="1:8" x14ac:dyDescent="0.25">
      <c r="A1970">
        <v>11009</v>
      </c>
      <c r="B1970">
        <v>60</v>
      </c>
      <c r="C1970" t="str" cm="1">
        <f t="array" ref="C1970">_xlfn.XLOOKUP(OrderDetails[[#This Row],[productID]],Products[[#All],[productID]],Products[[#All],[productName]],,0)</f>
        <v>Camembert Pierrot</v>
      </c>
      <c r="D1970" s="2">
        <v>34</v>
      </c>
      <c r="E1970">
        <v>9</v>
      </c>
      <c r="F1970" s="3">
        <v>0</v>
      </c>
      <c r="G1970" s="2">
        <f t="shared" si="30"/>
        <v>306</v>
      </c>
      <c r="H1970" t="str">
        <f>_xlfn.XLOOKUP(OrderDetails[[#This Row],[productID]],Products[productID],Products[Category Name],,0)</f>
        <v>Dairy Products</v>
      </c>
    </row>
    <row r="1971" spans="1:8" x14ac:dyDescent="0.25">
      <c r="A1971">
        <v>11010</v>
      </c>
      <c r="B1971">
        <v>7</v>
      </c>
      <c r="C1971" t="str" cm="1">
        <f t="array" ref="C1971">_xlfn.XLOOKUP(OrderDetails[[#This Row],[productID]],Products[[#All],[productID]],Products[[#All],[productName]],,0)</f>
        <v>Uncle Bob's Organic Dried Pears</v>
      </c>
      <c r="D1971" s="2">
        <v>30</v>
      </c>
      <c r="E1971">
        <v>20</v>
      </c>
      <c r="F1971" s="3">
        <v>0</v>
      </c>
      <c r="G1971" s="2">
        <f t="shared" si="30"/>
        <v>600</v>
      </c>
      <c r="H1971" t="str">
        <f>_xlfn.XLOOKUP(OrderDetails[[#This Row],[productID]],Products[productID],Products[Category Name],,0)</f>
        <v>Produce</v>
      </c>
    </row>
    <row r="1972" spans="1:8" x14ac:dyDescent="0.25">
      <c r="A1972">
        <v>11010</v>
      </c>
      <c r="B1972">
        <v>24</v>
      </c>
      <c r="C1972" t="str" cm="1">
        <f t="array" ref="C1972">_xlfn.XLOOKUP(OrderDetails[[#This Row],[productID]],Products[[#All],[productID]],Products[[#All],[productName]],,0)</f>
        <v>Guarana Fantastica</v>
      </c>
      <c r="D1972" s="2">
        <v>4.5</v>
      </c>
      <c r="E1972">
        <v>10</v>
      </c>
      <c r="F1972" s="3">
        <v>0</v>
      </c>
      <c r="G1972" s="2">
        <f t="shared" si="30"/>
        <v>45</v>
      </c>
      <c r="H1972" t="str">
        <f>_xlfn.XLOOKUP(OrderDetails[[#This Row],[productID]],Products[productID],Products[Category Name],,0)</f>
        <v>Beverages</v>
      </c>
    </row>
    <row r="1973" spans="1:8" x14ac:dyDescent="0.25">
      <c r="A1973">
        <v>11011</v>
      </c>
      <c r="B1973">
        <v>58</v>
      </c>
      <c r="C1973" t="str" cm="1">
        <f t="array" ref="C1973">_xlfn.XLOOKUP(OrderDetails[[#This Row],[productID]],Products[[#All],[productID]],Products[[#All],[productName]],,0)</f>
        <v>Escargots de Bourgogne</v>
      </c>
      <c r="D1973" s="2">
        <v>13.25</v>
      </c>
      <c r="E1973">
        <v>40</v>
      </c>
      <c r="F1973" s="3">
        <v>0.05</v>
      </c>
      <c r="G1973" s="2">
        <f t="shared" si="30"/>
        <v>503.5</v>
      </c>
      <c r="H1973" t="str">
        <f>_xlfn.XLOOKUP(OrderDetails[[#This Row],[productID]],Products[productID],Products[Category Name],,0)</f>
        <v>Seafood</v>
      </c>
    </row>
    <row r="1974" spans="1:8" x14ac:dyDescent="0.25">
      <c r="A1974">
        <v>11011</v>
      </c>
      <c r="B1974">
        <v>71</v>
      </c>
      <c r="C1974" t="str" cm="1">
        <f t="array" ref="C1974">_xlfn.XLOOKUP(OrderDetails[[#This Row],[productID]],Products[[#All],[productID]],Products[[#All],[productName]],,0)</f>
        <v>Flotemysost</v>
      </c>
      <c r="D1974" s="2">
        <v>21.5</v>
      </c>
      <c r="E1974">
        <v>20</v>
      </c>
      <c r="F1974" s="3">
        <v>0</v>
      </c>
      <c r="G1974" s="2">
        <f t="shared" si="30"/>
        <v>430</v>
      </c>
      <c r="H1974" t="str">
        <f>_xlfn.XLOOKUP(OrderDetails[[#This Row],[productID]],Products[productID],Products[Category Name],,0)</f>
        <v>Dairy Products</v>
      </c>
    </row>
    <row r="1975" spans="1:8" x14ac:dyDescent="0.25">
      <c r="A1975">
        <v>11012</v>
      </c>
      <c r="B1975">
        <v>19</v>
      </c>
      <c r="C1975" t="str" cm="1">
        <f t="array" ref="C1975">_xlfn.XLOOKUP(OrderDetails[[#This Row],[productID]],Products[[#All],[productID]],Products[[#All],[productName]],,0)</f>
        <v>Teatime Chocolate Biscuits</v>
      </c>
      <c r="D1975" s="2">
        <v>9.1999999999999993</v>
      </c>
      <c r="E1975">
        <v>50</v>
      </c>
      <c r="F1975" s="3">
        <v>0.05</v>
      </c>
      <c r="G1975" s="2">
        <f t="shared" si="30"/>
        <v>436.99999999999994</v>
      </c>
      <c r="H1975" t="str">
        <f>_xlfn.XLOOKUP(OrderDetails[[#This Row],[productID]],Products[productID],Products[Category Name],,0)</f>
        <v>Confections</v>
      </c>
    </row>
    <row r="1976" spans="1:8" x14ac:dyDescent="0.25">
      <c r="A1976">
        <v>11012</v>
      </c>
      <c r="B1976">
        <v>60</v>
      </c>
      <c r="C1976" t="str" cm="1">
        <f t="array" ref="C1976">_xlfn.XLOOKUP(OrderDetails[[#This Row],[productID]],Products[[#All],[productID]],Products[[#All],[productName]],,0)</f>
        <v>Camembert Pierrot</v>
      </c>
      <c r="D1976" s="2">
        <v>34</v>
      </c>
      <c r="E1976">
        <v>36</v>
      </c>
      <c r="F1976" s="3">
        <v>0.05</v>
      </c>
      <c r="G1976" s="2">
        <f t="shared" si="30"/>
        <v>1162.8</v>
      </c>
      <c r="H1976" t="str">
        <f>_xlfn.XLOOKUP(OrderDetails[[#This Row],[productID]],Products[productID],Products[Category Name],,0)</f>
        <v>Dairy Products</v>
      </c>
    </row>
    <row r="1977" spans="1:8" x14ac:dyDescent="0.25">
      <c r="A1977">
        <v>11012</v>
      </c>
      <c r="B1977">
        <v>71</v>
      </c>
      <c r="C1977" t="str" cm="1">
        <f t="array" ref="C1977">_xlfn.XLOOKUP(OrderDetails[[#This Row],[productID]],Products[[#All],[productID]],Products[[#All],[productName]],,0)</f>
        <v>Flotemysost</v>
      </c>
      <c r="D1977" s="2">
        <v>21.5</v>
      </c>
      <c r="E1977">
        <v>60</v>
      </c>
      <c r="F1977" s="3">
        <v>0.05</v>
      </c>
      <c r="G1977" s="2">
        <f t="shared" si="30"/>
        <v>1225.5</v>
      </c>
      <c r="H1977" t="str">
        <f>_xlfn.XLOOKUP(OrderDetails[[#This Row],[productID]],Products[productID],Products[Category Name],,0)</f>
        <v>Dairy Products</v>
      </c>
    </row>
    <row r="1978" spans="1:8" x14ac:dyDescent="0.25">
      <c r="A1978">
        <v>11013</v>
      </c>
      <c r="B1978">
        <v>23</v>
      </c>
      <c r="C1978" t="str" cm="1">
        <f t="array" ref="C1978">_xlfn.XLOOKUP(OrderDetails[[#This Row],[productID]],Products[[#All],[productID]],Products[[#All],[productName]],,0)</f>
        <v>Tunnbröd</v>
      </c>
      <c r="D1978" s="2">
        <v>9</v>
      </c>
      <c r="E1978">
        <v>10</v>
      </c>
      <c r="F1978" s="3">
        <v>0</v>
      </c>
      <c r="G1978" s="2">
        <f t="shared" si="30"/>
        <v>90</v>
      </c>
      <c r="H1978" t="str">
        <f>_xlfn.XLOOKUP(OrderDetails[[#This Row],[productID]],Products[productID],Products[Category Name],,0)</f>
        <v>Grains &amp; Cereals</v>
      </c>
    </row>
    <row r="1979" spans="1:8" x14ac:dyDescent="0.25">
      <c r="A1979">
        <v>11013</v>
      </c>
      <c r="B1979">
        <v>42</v>
      </c>
      <c r="C1979" t="str" cm="1">
        <f t="array" ref="C1979">_xlfn.XLOOKUP(OrderDetails[[#This Row],[productID]],Products[[#All],[productID]],Products[[#All],[productName]],,0)</f>
        <v>Singaporean Hokkien Fried Mee</v>
      </c>
      <c r="D1979" s="2">
        <v>14</v>
      </c>
      <c r="E1979">
        <v>4</v>
      </c>
      <c r="F1979" s="3">
        <v>0</v>
      </c>
      <c r="G1979" s="2">
        <f t="shared" si="30"/>
        <v>56</v>
      </c>
      <c r="H1979" t="str">
        <f>_xlfn.XLOOKUP(OrderDetails[[#This Row],[productID]],Products[productID],Products[Category Name],,0)</f>
        <v>Grains &amp; Cereals</v>
      </c>
    </row>
    <row r="1980" spans="1:8" x14ac:dyDescent="0.25">
      <c r="A1980">
        <v>11013</v>
      </c>
      <c r="B1980">
        <v>45</v>
      </c>
      <c r="C1980" t="str" cm="1">
        <f t="array" ref="C1980">_xlfn.XLOOKUP(OrderDetails[[#This Row],[productID]],Products[[#All],[productID]],Products[[#All],[productName]],,0)</f>
        <v>Rogede sild</v>
      </c>
      <c r="D1980" s="2">
        <v>9.5</v>
      </c>
      <c r="E1980">
        <v>20</v>
      </c>
      <c r="F1980" s="3">
        <v>0</v>
      </c>
      <c r="G1980" s="2">
        <f t="shared" si="30"/>
        <v>190</v>
      </c>
      <c r="H1980" t="str">
        <f>_xlfn.XLOOKUP(OrderDetails[[#This Row],[productID]],Products[productID],Products[Category Name],,0)</f>
        <v>Seafood</v>
      </c>
    </row>
    <row r="1981" spans="1:8" x14ac:dyDescent="0.25">
      <c r="A1981">
        <v>11013</v>
      </c>
      <c r="B1981">
        <v>68</v>
      </c>
      <c r="C1981" t="str" cm="1">
        <f t="array" ref="C1981">_xlfn.XLOOKUP(OrderDetails[[#This Row],[productID]],Products[[#All],[productID]],Products[[#All],[productName]],,0)</f>
        <v>Scottish Longbreads</v>
      </c>
      <c r="D1981" s="2">
        <v>12.5</v>
      </c>
      <c r="E1981">
        <v>2</v>
      </c>
      <c r="F1981" s="3">
        <v>0</v>
      </c>
      <c r="G1981" s="2">
        <f t="shared" si="30"/>
        <v>25</v>
      </c>
      <c r="H1981" t="str">
        <f>_xlfn.XLOOKUP(OrderDetails[[#This Row],[productID]],Products[productID],Products[Category Name],,0)</f>
        <v>Confections</v>
      </c>
    </row>
    <row r="1982" spans="1:8" x14ac:dyDescent="0.25">
      <c r="A1982">
        <v>11014</v>
      </c>
      <c r="B1982">
        <v>41</v>
      </c>
      <c r="C1982" t="str" cm="1">
        <f t="array" ref="C1982">_xlfn.XLOOKUP(OrderDetails[[#This Row],[productID]],Products[[#All],[productID]],Products[[#All],[productName]],,0)</f>
        <v>Jack's New England Clam Chowder</v>
      </c>
      <c r="D1982" s="2">
        <v>9.65</v>
      </c>
      <c r="E1982">
        <v>28</v>
      </c>
      <c r="F1982" s="3">
        <v>0.1</v>
      </c>
      <c r="G1982" s="2">
        <f t="shared" si="30"/>
        <v>243.18</v>
      </c>
      <c r="H1982" t="str">
        <f>_xlfn.XLOOKUP(OrderDetails[[#This Row],[productID]],Products[productID],Products[Category Name],,0)</f>
        <v>Seafood</v>
      </c>
    </row>
    <row r="1983" spans="1:8" x14ac:dyDescent="0.25">
      <c r="A1983">
        <v>11015</v>
      </c>
      <c r="B1983">
        <v>30</v>
      </c>
      <c r="C1983" t="str" cm="1">
        <f t="array" ref="C1983">_xlfn.XLOOKUP(OrderDetails[[#This Row],[productID]],Products[[#All],[productID]],Products[[#All],[productName]],,0)</f>
        <v>Nord-Ost Matjeshering</v>
      </c>
      <c r="D1983" s="2">
        <v>25.89</v>
      </c>
      <c r="E1983">
        <v>15</v>
      </c>
      <c r="F1983" s="3">
        <v>0</v>
      </c>
      <c r="G1983" s="2">
        <f t="shared" si="30"/>
        <v>388.35</v>
      </c>
      <c r="H1983" t="str">
        <f>_xlfn.XLOOKUP(OrderDetails[[#This Row],[productID]],Products[productID],Products[Category Name],,0)</f>
        <v>Seafood</v>
      </c>
    </row>
    <row r="1984" spans="1:8" x14ac:dyDescent="0.25">
      <c r="A1984">
        <v>11015</v>
      </c>
      <c r="B1984">
        <v>77</v>
      </c>
      <c r="C1984" t="str" cm="1">
        <f t="array" ref="C1984">_xlfn.XLOOKUP(OrderDetails[[#This Row],[productID]],Products[[#All],[productID]],Products[[#All],[productName]],,0)</f>
        <v>Original Frankfurter Grüne Soße</v>
      </c>
      <c r="D1984" s="2">
        <v>13</v>
      </c>
      <c r="E1984">
        <v>18</v>
      </c>
      <c r="F1984" s="3">
        <v>0</v>
      </c>
      <c r="G1984" s="2">
        <f t="shared" si="30"/>
        <v>234</v>
      </c>
      <c r="H1984" t="str">
        <f>_xlfn.XLOOKUP(OrderDetails[[#This Row],[productID]],Products[productID],Products[Category Name],,0)</f>
        <v>Condiments</v>
      </c>
    </row>
    <row r="1985" spans="1:8" x14ac:dyDescent="0.25">
      <c r="A1985">
        <v>11016</v>
      </c>
      <c r="B1985">
        <v>31</v>
      </c>
      <c r="C1985" t="str" cm="1">
        <f t="array" ref="C1985">_xlfn.XLOOKUP(OrderDetails[[#This Row],[productID]],Products[[#All],[productID]],Products[[#All],[productName]],,0)</f>
        <v>Gorgonzola Telino</v>
      </c>
      <c r="D1985" s="2">
        <v>12.5</v>
      </c>
      <c r="E1985">
        <v>15</v>
      </c>
      <c r="F1985" s="3">
        <v>0</v>
      </c>
      <c r="G1985" s="2">
        <f t="shared" si="30"/>
        <v>187.5</v>
      </c>
      <c r="H1985" t="str">
        <f>_xlfn.XLOOKUP(OrderDetails[[#This Row],[productID]],Products[productID],Products[Category Name],,0)</f>
        <v>Dairy Products</v>
      </c>
    </row>
    <row r="1986" spans="1:8" x14ac:dyDescent="0.25">
      <c r="A1986">
        <v>11016</v>
      </c>
      <c r="B1986">
        <v>36</v>
      </c>
      <c r="C1986" t="str" cm="1">
        <f t="array" ref="C1986">_xlfn.XLOOKUP(OrderDetails[[#This Row],[productID]],Products[[#All],[productID]],Products[[#All],[productName]],,0)</f>
        <v>Inlagd Sill</v>
      </c>
      <c r="D1986" s="2">
        <v>19</v>
      </c>
      <c r="E1986">
        <v>16</v>
      </c>
      <c r="F1986" s="3">
        <v>0</v>
      </c>
      <c r="G1986" s="2">
        <f t="shared" si="30"/>
        <v>304</v>
      </c>
      <c r="H1986" t="str">
        <f>_xlfn.XLOOKUP(OrderDetails[[#This Row],[productID]],Products[productID],Products[Category Name],,0)</f>
        <v>Seafood</v>
      </c>
    </row>
    <row r="1987" spans="1:8" x14ac:dyDescent="0.25">
      <c r="A1987">
        <v>11017</v>
      </c>
      <c r="B1987">
        <v>3</v>
      </c>
      <c r="C1987" t="str" cm="1">
        <f t="array" ref="C1987">_xlfn.XLOOKUP(OrderDetails[[#This Row],[productID]],Products[[#All],[productID]],Products[[#All],[productName]],,0)</f>
        <v>Aniseed Syrup</v>
      </c>
      <c r="D1987" s="2">
        <v>10</v>
      </c>
      <c r="E1987">
        <v>25</v>
      </c>
      <c r="F1987" s="3">
        <v>0</v>
      </c>
      <c r="G1987" s="2">
        <f t="shared" ref="G1987:G2050" si="31">D1987*E1987*(1-F1987)</f>
        <v>250</v>
      </c>
      <c r="H1987" t="str">
        <f>_xlfn.XLOOKUP(OrderDetails[[#This Row],[productID]],Products[productID],Products[Category Name],,0)</f>
        <v>Condiments</v>
      </c>
    </row>
    <row r="1988" spans="1:8" x14ac:dyDescent="0.25">
      <c r="A1988">
        <v>11017</v>
      </c>
      <c r="B1988">
        <v>59</v>
      </c>
      <c r="C1988" t="str" cm="1">
        <f t="array" ref="C1988">_xlfn.XLOOKUP(OrderDetails[[#This Row],[productID]],Products[[#All],[productID]],Products[[#All],[productName]],,0)</f>
        <v>Raclette Courdavault</v>
      </c>
      <c r="D1988" s="2">
        <v>55</v>
      </c>
      <c r="E1988">
        <v>110</v>
      </c>
      <c r="F1988" s="3">
        <v>0</v>
      </c>
      <c r="G1988" s="2">
        <f t="shared" si="31"/>
        <v>6050</v>
      </c>
      <c r="H1988" t="str">
        <f>_xlfn.XLOOKUP(OrderDetails[[#This Row],[productID]],Products[productID],Products[Category Name],,0)</f>
        <v>Dairy Products</v>
      </c>
    </row>
    <row r="1989" spans="1:8" x14ac:dyDescent="0.25">
      <c r="A1989">
        <v>11017</v>
      </c>
      <c r="B1989">
        <v>70</v>
      </c>
      <c r="C1989" t="str" cm="1">
        <f t="array" ref="C1989">_xlfn.XLOOKUP(OrderDetails[[#This Row],[productID]],Products[[#All],[productID]],Products[[#All],[productName]],,0)</f>
        <v>Outback Lager</v>
      </c>
      <c r="D1989" s="2">
        <v>15</v>
      </c>
      <c r="E1989">
        <v>30</v>
      </c>
      <c r="F1989" s="3">
        <v>0</v>
      </c>
      <c r="G1989" s="2">
        <f t="shared" si="31"/>
        <v>450</v>
      </c>
      <c r="H1989" t="str">
        <f>_xlfn.XLOOKUP(OrderDetails[[#This Row],[productID]],Products[productID],Products[Category Name],,0)</f>
        <v>Beverages</v>
      </c>
    </row>
    <row r="1990" spans="1:8" x14ac:dyDescent="0.25">
      <c r="A1990">
        <v>11018</v>
      </c>
      <c r="B1990">
        <v>12</v>
      </c>
      <c r="C1990" t="str" cm="1">
        <f t="array" ref="C1990">_xlfn.XLOOKUP(OrderDetails[[#This Row],[productID]],Products[[#All],[productID]],Products[[#All],[productName]],,0)</f>
        <v>Queso Manchego La Pastora</v>
      </c>
      <c r="D1990" s="2">
        <v>38</v>
      </c>
      <c r="E1990">
        <v>20</v>
      </c>
      <c r="F1990" s="3">
        <v>0</v>
      </c>
      <c r="G1990" s="2">
        <f t="shared" si="31"/>
        <v>760</v>
      </c>
      <c r="H1990" t="str">
        <f>_xlfn.XLOOKUP(OrderDetails[[#This Row],[productID]],Products[productID],Products[Category Name],,0)</f>
        <v>Dairy Products</v>
      </c>
    </row>
    <row r="1991" spans="1:8" x14ac:dyDescent="0.25">
      <c r="A1991">
        <v>11018</v>
      </c>
      <c r="B1991">
        <v>18</v>
      </c>
      <c r="C1991" t="str" cm="1">
        <f t="array" ref="C1991">_xlfn.XLOOKUP(OrderDetails[[#This Row],[productID]],Products[[#All],[productID]],Products[[#All],[productName]],,0)</f>
        <v>Carnarvon Tigers</v>
      </c>
      <c r="D1991" s="2">
        <v>62.5</v>
      </c>
      <c r="E1991">
        <v>10</v>
      </c>
      <c r="F1991" s="3">
        <v>0</v>
      </c>
      <c r="G1991" s="2">
        <f t="shared" si="31"/>
        <v>625</v>
      </c>
      <c r="H1991" t="str">
        <f>_xlfn.XLOOKUP(OrderDetails[[#This Row],[productID]],Products[productID],Products[Category Name],,0)</f>
        <v>Seafood</v>
      </c>
    </row>
    <row r="1992" spans="1:8" x14ac:dyDescent="0.25">
      <c r="A1992">
        <v>11018</v>
      </c>
      <c r="B1992">
        <v>56</v>
      </c>
      <c r="C1992" t="str" cm="1">
        <f t="array" ref="C1992">_xlfn.XLOOKUP(OrderDetails[[#This Row],[productID]],Products[[#All],[productID]],Products[[#All],[productName]],,0)</f>
        <v>Gnocchi di nonna Alice</v>
      </c>
      <c r="D1992" s="2">
        <v>38</v>
      </c>
      <c r="E1992">
        <v>5</v>
      </c>
      <c r="F1992" s="3">
        <v>0</v>
      </c>
      <c r="G1992" s="2">
        <f t="shared" si="31"/>
        <v>190</v>
      </c>
      <c r="H1992" t="str">
        <f>_xlfn.XLOOKUP(OrderDetails[[#This Row],[productID]],Products[productID],Products[Category Name],,0)</f>
        <v>Grains &amp; Cereals</v>
      </c>
    </row>
    <row r="1993" spans="1:8" x14ac:dyDescent="0.25">
      <c r="A1993">
        <v>11019</v>
      </c>
      <c r="B1993">
        <v>46</v>
      </c>
      <c r="C1993" t="str" cm="1">
        <f t="array" ref="C1993">_xlfn.XLOOKUP(OrderDetails[[#This Row],[productID]],Products[[#All],[productID]],Products[[#All],[productName]],,0)</f>
        <v>Spegesild</v>
      </c>
      <c r="D1993" s="2">
        <v>12</v>
      </c>
      <c r="E1993">
        <v>3</v>
      </c>
      <c r="F1993" s="3">
        <v>0</v>
      </c>
      <c r="G1993" s="2">
        <f t="shared" si="31"/>
        <v>36</v>
      </c>
      <c r="H1993" t="str">
        <f>_xlfn.XLOOKUP(OrderDetails[[#This Row],[productID]],Products[productID],Products[Category Name],,0)</f>
        <v>Seafood</v>
      </c>
    </row>
    <row r="1994" spans="1:8" x14ac:dyDescent="0.25">
      <c r="A1994">
        <v>11019</v>
      </c>
      <c r="B1994">
        <v>49</v>
      </c>
      <c r="C1994" t="str" cm="1">
        <f t="array" ref="C1994">_xlfn.XLOOKUP(OrderDetails[[#This Row],[productID]],Products[[#All],[productID]],Products[[#All],[productName]],,0)</f>
        <v>Maxilaku</v>
      </c>
      <c r="D1994" s="2">
        <v>20</v>
      </c>
      <c r="E1994">
        <v>2</v>
      </c>
      <c r="F1994" s="3">
        <v>0</v>
      </c>
      <c r="G1994" s="2">
        <f t="shared" si="31"/>
        <v>40</v>
      </c>
      <c r="H1994" t="str">
        <f>_xlfn.XLOOKUP(OrderDetails[[#This Row],[productID]],Products[productID],Products[Category Name],,0)</f>
        <v>Confections</v>
      </c>
    </row>
    <row r="1995" spans="1:8" x14ac:dyDescent="0.25">
      <c r="A1995">
        <v>11020</v>
      </c>
      <c r="B1995">
        <v>10</v>
      </c>
      <c r="C1995" t="str" cm="1">
        <f t="array" ref="C1995">_xlfn.XLOOKUP(OrderDetails[[#This Row],[productID]],Products[[#All],[productID]],Products[[#All],[productName]],,0)</f>
        <v>Ikura</v>
      </c>
      <c r="D1995" s="2">
        <v>31</v>
      </c>
      <c r="E1995">
        <v>24</v>
      </c>
      <c r="F1995" s="3">
        <v>0.15</v>
      </c>
      <c r="G1995" s="2">
        <f t="shared" si="31"/>
        <v>632.4</v>
      </c>
      <c r="H1995" t="str">
        <f>_xlfn.XLOOKUP(OrderDetails[[#This Row],[productID]],Products[productID],Products[Category Name],,0)</f>
        <v>Seafood</v>
      </c>
    </row>
    <row r="1996" spans="1:8" x14ac:dyDescent="0.25">
      <c r="A1996">
        <v>11021</v>
      </c>
      <c r="B1996">
        <v>2</v>
      </c>
      <c r="C1996" t="str" cm="1">
        <f t="array" ref="C1996">_xlfn.XLOOKUP(OrderDetails[[#This Row],[productID]],Products[[#All],[productID]],Products[[#All],[productName]],,0)</f>
        <v>Chang</v>
      </c>
      <c r="D1996" s="2">
        <v>19</v>
      </c>
      <c r="E1996">
        <v>11</v>
      </c>
      <c r="F1996" s="3">
        <v>0.25</v>
      </c>
      <c r="G1996" s="2">
        <f t="shared" si="31"/>
        <v>156.75</v>
      </c>
      <c r="H1996" t="str">
        <f>_xlfn.XLOOKUP(OrderDetails[[#This Row],[productID]],Products[productID],Products[Category Name],,0)</f>
        <v>Beverages</v>
      </c>
    </row>
    <row r="1997" spans="1:8" x14ac:dyDescent="0.25">
      <c r="A1997">
        <v>11021</v>
      </c>
      <c r="B1997">
        <v>20</v>
      </c>
      <c r="C1997" t="str" cm="1">
        <f t="array" ref="C1997">_xlfn.XLOOKUP(OrderDetails[[#This Row],[productID]],Products[[#All],[productID]],Products[[#All],[productName]],,0)</f>
        <v>Sir Rodney's Marmalade</v>
      </c>
      <c r="D1997" s="2">
        <v>81</v>
      </c>
      <c r="E1997">
        <v>15</v>
      </c>
      <c r="F1997" s="3">
        <v>0</v>
      </c>
      <c r="G1997" s="2">
        <f t="shared" si="31"/>
        <v>1215</v>
      </c>
      <c r="H1997" t="str">
        <f>_xlfn.XLOOKUP(OrderDetails[[#This Row],[productID]],Products[productID],Products[Category Name],,0)</f>
        <v>Confections</v>
      </c>
    </row>
    <row r="1998" spans="1:8" x14ac:dyDescent="0.25">
      <c r="A1998">
        <v>11021</v>
      </c>
      <c r="B1998">
        <v>26</v>
      </c>
      <c r="C1998" t="str" cm="1">
        <f t="array" ref="C1998">_xlfn.XLOOKUP(OrderDetails[[#This Row],[productID]],Products[[#All],[productID]],Products[[#All],[productName]],,0)</f>
        <v>Gumbär Gummibärchen</v>
      </c>
      <c r="D1998" s="2">
        <v>31.23</v>
      </c>
      <c r="E1998">
        <v>63</v>
      </c>
      <c r="F1998" s="3">
        <v>0</v>
      </c>
      <c r="G1998" s="2">
        <f t="shared" si="31"/>
        <v>1967.49</v>
      </c>
      <c r="H1998" t="str">
        <f>_xlfn.XLOOKUP(OrderDetails[[#This Row],[productID]],Products[productID],Products[Category Name],,0)</f>
        <v>Confections</v>
      </c>
    </row>
    <row r="1999" spans="1:8" x14ac:dyDescent="0.25">
      <c r="A1999">
        <v>11021</v>
      </c>
      <c r="B1999">
        <v>51</v>
      </c>
      <c r="C1999" t="str" cm="1">
        <f t="array" ref="C1999">_xlfn.XLOOKUP(OrderDetails[[#This Row],[productID]],Products[[#All],[productID]],Products[[#All],[productName]],,0)</f>
        <v>Manjimup Dried Apples</v>
      </c>
      <c r="D1999" s="2">
        <v>53</v>
      </c>
      <c r="E1999">
        <v>44</v>
      </c>
      <c r="F1999" s="3">
        <v>0.25</v>
      </c>
      <c r="G1999" s="2">
        <f t="shared" si="31"/>
        <v>1749</v>
      </c>
      <c r="H1999" t="str">
        <f>_xlfn.XLOOKUP(OrderDetails[[#This Row],[productID]],Products[productID],Products[Category Name],,0)</f>
        <v>Produce</v>
      </c>
    </row>
    <row r="2000" spans="1:8" x14ac:dyDescent="0.25">
      <c r="A2000">
        <v>11021</v>
      </c>
      <c r="B2000">
        <v>72</v>
      </c>
      <c r="C2000" t="str" cm="1">
        <f t="array" ref="C2000">_xlfn.XLOOKUP(OrderDetails[[#This Row],[productID]],Products[[#All],[productID]],Products[[#All],[productName]],,0)</f>
        <v>Mozzarella di Giovanni</v>
      </c>
      <c r="D2000" s="2">
        <v>34.799999999999997</v>
      </c>
      <c r="E2000">
        <v>35</v>
      </c>
      <c r="F2000" s="3">
        <v>0</v>
      </c>
      <c r="G2000" s="2">
        <f t="shared" si="31"/>
        <v>1218</v>
      </c>
      <c r="H2000" t="str">
        <f>_xlfn.XLOOKUP(OrderDetails[[#This Row],[productID]],Products[productID],Products[Category Name],,0)</f>
        <v>Dairy Products</v>
      </c>
    </row>
    <row r="2001" spans="1:8" x14ac:dyDescent="0.25">
      <c r="A2001">
        <v>11022</v>
      </c>
      <c r="B2001">
        <v>19</v>
      </c>
      <c r="C2001" t="str" cm="1">
        <f t="array" ref="C2001">_xlfn.XLOOKUP(OrderDetails[[#This Row],[productID]],Products[[#All],[productID]],Products[[#All],[productName]],,0)</f>
        <v>Teatime Chocolate Biscuits</v>
      </c>
      <c r="D2001" s="2">
        <v>9.1999999999999993</v>
      </c>
      <c r="E2001">
        <v>35</v>
      </c>
      <c r="F2001" s="3">
        <v>0</v>
      </c>
      <c r="G2001" s="2">
        <f t="shared" si="31"/>
        <v>322</v>
      </c>
      <c r="H2001" t="str">
        <f>_xlfn.XLOOKUP(OrderDetails[[#This Row],[productID]],Products[productID],Products[Category Name],,0)</f>
        <v>Confections</v>
      </c>
    </row>
    <row r="2002" spans="1:8" x14ac:dyDescent="0.25">
      <c r="A2002">
        <v>11022</v>
      </c>
      <c r="B2002">
        <v>69</v>
      </c>
      <c r="C2002" t="str" cm="1">
        <f t="array" ref="C2002">_xlfn.XLOOKUP(OrderDetails[[#This Row],[productID]],Products[[#All],[productID]],Products[[#All],[productName]],,0)</f>
        <v>Gudbrandsdalsost</v>
      </c>
      <c r="D2002" s="2">
        <v>36</v>
      </c>
      <c r="E2002">
        <v>30</v>
      </c>
      <c r="F2002" s="3">
        <v>0</v>
      </c>
      <c r="G2002" s="2">
        <f t="shared" si="31"/>
        <v>1080</v>
      </c>
      <c r="H2002" t="str">
        <f>_xlfn.XLOOKUP(OrderDetails[[#This Row],[productID]],Products[productID],Products[Category Name],,0)</f>
        <v>Dairy Products</v>
      </c>
    </row>
    <row r="2003" spans="1:8" x14ac:dyDescent="0.25">
      <c r="A2003">
        <v>11023</v>
      </c>
      <c r="B2003">
        <v>7</v>
      </c>
      <c r="C2003" t="str" cm="1">
        <f t="array" ref="C2003">_xlfn.XLOOKUP(OrderDetails[[#This Row],[productID]],Products[[#All],[productID]],Products[[#All],[productName]],,0)</f>
        <v>Uncle Bob's Organic Dried Pears</v>
      </c>
      <c r="D2003" s="2">
        <v>30</v>
      </c>
      <c r="E2003">
        <v>4</v>
      </c>
      <c r="F2003" s="3">
        <v>0</v>
      </c>
      <c r="G2003" s="2">
        <f t="shared" si="31"/>
        <v>120</v>
      </c>
      <c r="H2003" t="str">
        <f>_xlfn.XLOOKUP(OrderDetails[[#This Row],[productID]],Products[productID],Products[Category Name],,0)</f>
        <v>Produce</v>
      </c>
    </row>
    <row r="2004" spans="1:8" x14ac:dyDescent="0.25">
      <c r="A2004">
        <v>11023</v>
      </c>
      <c r="B2004">
        <v>43</v>
      </c>
      <c r="C2004" t="str" cm="1">
        <f t="array" ref="C2004">_xlfn.XLOOKUP(OrderDetails[[#This Row],[productID]],Products[[#All],[productID]],Products[[#All],[productName]],,0)</f>
        <v>Ipoh Coffee</v>
      </c>
      <c r="D2004" s="2">
        <v>46</v>
      </c>
      <c r="E2004">
        <v>30</v>
      </c>
      <c r="F2004" s="3">
        <v>0</v>
      </c>
      <c r="G2004" s="2">
        <f t="shared" si="31"/>
        <v>1380</v>
      </c>
      <c r="H2004" t="str">
        <f>_xlfn.XLOOKUP(OrderDetails[[#This Row],[productID]],Products[productID],Products[Category Name],,0)</f>
        <v>Beverages</v>
      </c>
    </row>
    <row r="2005" spans="1:8" x14ac:dyDescent="0.25">
      <c r="A2005">
        <v>11024</v>
      </c>
      <c r="B2005">
        <v>26</v>
      </c>
      <c r="C2005" t="str" cm="1">
        <f t="array" ref="C2005">_xlfn.XLOOKUP(OrderDetails[[#This Row],[productID]],Products[[#All],[productID]],Products[[#All],[productName]],,0)</f>
        <v>Gumbär Gummibärchen</v>
      </c>
      <c r="D2005" s="2">
        <v>31.23</v>
      </c>
      <c r="E2005">
        <v>12</v>
      </c>
      <c r="F2005" s="3">
        <v>0</v>
      </c>
      <c r="G2005" s="2">
        <f t="shared" si="31"/>
        <v>374.76</v>
      </c>
      <c r="H2005" t="str">
        <f>_xlfn.XLOOKUP(OrderDetails[[#This Row],[productID]],Products[productID],Products[Category Name],,0)</f>
        <v>Confections</v>
      </c>
    </row>
    <row r="2006" spans="1:8" x14ac:dyDescent="0.25">
      <c r="A2006">
        <v>11024</v>
      </c>
      <c r="B2006">
        <v>33</v>
      </c>
      <c r="C2006" t="str" cm="1">
        <f t="array" ref="C2006">_xlfn.XLOOKUP(OrderDetails[[#This Row],[productID]],Products[[#All],[productID]],Products[[#All],[productName]],,0)</f>
        <v>Geitost</v>
      </c>
      <c r="D2006" s="2">
        <v>2.5</v>
      </c>
      <c r="E2006">
        <v>30</v>
      </c>
      <c r="F2006" s="3">
        <v>0</v>
      </c>
      <c r="G2006" s="2">
        <f t="shared" si="31"/>
        <v>75</v>
      </c>
      <c r="H2006" t="str">
        <f>_xlfn.XLOOKUP(OrderDetails[[#This Row],[productID]],Products[productID],Products[Category Name],,0)</f>
        <v>Dairy Products</v>
      </c>
    </row>
    <row r="2007" spans="1:8" x14ac:dyDescent="0.25">
      <c r="A2007">
        <v>11024</v>
      </c>
      <c r="B2007">
        <v>65</v>
      </c>
      <c r="C2007" t="str" cm="1">
        <f t="array" ref="C2007">_xlfn.XLOOKUP(OrderDetails[[#This Row],[productID]],Products[[#All],[productID]],Products[[#All],[productName]],,0)</f>
        <v>Louisiana Fiery Hot Pepper Sauce</v>
      </c>
      <c r="D2007" s="2">
        <v>21.05</v>
      </c>
      <c r="E2007">
        <v>21</v>
      </c>
      <c r="F2007" s="3">
        <v>0</v>
      </c>
      <c r="G2007" s="2">
        <f t="shared" si="31"/>
        <v>442.05</v>
      </c>
      <c r="H2007" t="str">
        <f>_xlfn.XLOOKUP(OrderDetails[[#This Row],[productID]],Products[productID],Products[Category Name],,0)</f>
        <v>Condiments</v>
      </c>
    </row>
    <row r="2008" spans="1:8" x14ac:dyDescent="0.25">
      <c r="A2008">
        <v>11024</v>
      </c>
      <c r="B2008">
        <v>71</v>
      </c>
      <c r="C2008" t="str" cm="1">
        <f t="array" ref="C2008">_xlfn.XLOOKUP(OrderDetails[[#This Row],[productID]],Products[[#All],[productID]],Products[[#All],[productName]],,0)</f>
        <v>Flotemysost</v>
      </c>
      <c r="D2008" s="2">
        <v>21.5</v>
      </c>
      <c r="E2008">
        <v>50</v>
      </c>
      <c r="F2008" s="3">
        <v>0</v>
      </c>
      <c r="G2008" s="2">
        <f t="shared" si="31"/>
        <v>1075</v>
      </c>
      <c r="H2008" t="str">
        <f>_xlfn.XLOOKUP(OrderDetails[[#This Row],[productID]],Products[productID],Products[Category Name],,0)</f>
        <v>Dairy Products</v>
      </c>
    </row>
    <row r="2009" spans="1:8" x14ac:dyDescent="0.25">
      <c r="A2009">
        <v>11025</v>
      </c>
      <c r="B2009">
        <v>1</v>
      </c>
      <c r="C2009" t="str" cm="1">
        <f t="array" ref="C2009">_xlfn.XLOOKUP(OrderDetails[[#This Row],[productID]],Products[[#All],[productID]],Products[[#All],[productName]],,0)</f>
        <v>Chai</v>
      </c>
      <c r="D2009" s="2">
        <v>18</v>
      </c>
      <c r="E2009">
        <v>10</v>
      </c>
      <c r="F2009" s="3">
        <v>0.1</v>
      </c>
      <c r="G2009" s="2">
        <f t="shared" si="31"/>
        <v>162</v>
      </c>
      <c r="H2009" t="str">
        <f>_xlfn.XLOOKUP(OrderDetails[[#This Row],[productID]],Products[productID],Products[Category Name],,0)</f>
        <v>Beverages</v>
      </c>
    </row>
    <row r="2010" spans="1:8" x14ac:dyDescent="0.25">
      <c r="A2010">
        <v>11025</v>
      </c>
      <c r="B2010">
        <v>13</v>
      </c>
      <c r="C2010" t="str" cm="1">
        <f t="array" ref="C2010">_xlfn.XLOOKUP(OrderDetails[[#This Row],[productID]],Products[[#All],[productID]],Products[[#All],[productName]],,0)</f>
        <v>Konbu</v>
      </c>
      <c r="D2010" s="2">
        <v>6</v>
      </c>
      <c r="E2010">
        <v>20</v>
      </c>
      <c r="F2010" s="3">
        <v>0.1</v>
      </c>
      <c r="G2010" s="2">
        <f t="shared" si="31"/>
        <v>108</v>
      </c>
      <c r="H2010" t="str">
        <f>_xlfn.XLOOKUP(OrderDetails[[#This Row],[productID]],Products[productID],Products[Category Name],,0)</f>
        <v>Seafood</v>
      </c>
    </row>
    <row r="2011" spans="1:8" x14ac:dyDescent="0.25">
      <c r="A2011">
        <v>11026</v>
      </c>
      <c r="B2011">
        <v>18</v>
      </c>
      <c r="C2011" t="str" cm="1">
        <f t="array" ref="C2011">_xlfn.XLOOKUP(OrderDetails[[#This Row],[productID]],Products[[#All],[productID]],Products[[#All],[productName]],,0)</f>
        <v>Carnarvon Tigers</v>
      </c>
      <c r="D2011" s="2">
        <v>62.5</v>
      </c>
      <c r="E2011">
        <v>8</v>
      </c>
      <c r="F2011" s="3">
        <v>0</v>
      </c>
      <c r="G2011" s="2">
        <f t="shared" si="31"/>
        <v>500</v>
      </c>
      <c r="H2011" t="str">
        <f>_xlfn.XLOOKUP(OrderDetails[[#This Row],[productID]],Products[productID],Products[Category Name],,0)</f>
        <v>Seafood</v>
      </c>
    </row>
    <row r="2012" spans="1:8" x14ac:dyDescent="0.25">
      <c r="A2012">
        <v>11026</v>
      </c>
      <c r="B2012">
        <v>51</v>
      </c>
      <c r="C2012" t="str" cm="1">
        <f t="array" ref="C2012">_xlfn.XLOOKUP(OrderDetails[[#This Row],[productID]],Products[[#All],[productID]],Products[[#All],[productName]],,0)</f>
        <v>Manjimup Dried Apples</v>
      </c>
      <c r="D2012" s="2">
        <v>53</v>
      </c>
      <c r="E2012">
        <v>10</v>
      </c>
      <c r="F2012" s="3">
        <v>0</v>
      </c>
      <c r="G2012" s="2">
        <f t="shared" si="31"/>
        <v>530</v>
      </c>
      <c r="H2012" t="str">
        <f>_xlfn.XLOOKUP(OrderDetails[[#This Row],[productID]],Products[productID],Products[Category Name],,0)</f>
        <v>Produce</v>
      </c>
    </row>
    <row r="2013" spans="1:8" x14ac:dyDescent="0.25">
      <c r="A2013">
        <v>11027</v>
      </c>
      <c r="B2013">
        <v>24</v>
      </c>
      <c r="C2013" t="str" cm="1">
        <f t="array" ref="C2013">_xlfn.XLOOKUP(OrderDetails[[#This Row],[productID]],Products[[#All],[productID]],Products[[#All],[productName]],,0)</f>
        <v>Guarana Fantastica</v>
      </c>
      <c r="D2013" s="2">
        <v>4.5</v>
      </c>
      <c r="E2013">
        <v>30</v>
      </c>
      <c r="F2013" s="3">
        <v>0.25</v>
      </c>
      <c r="G2013" s="2">
        <f t="shared" si="31"/>
        <v>101.25</v>
      </c>
      <c r="H2013" t="str">
        <f>_xlfn.XLOOKUP(OrderDetails[[#This Row],[productID]],Products[productID],Products[Category Name],,0)</f>
        <v>Beverages</v>
      </c>
    </row>
    <row r="2014" spans="1:8" x14ac:dyDescent="0.25">
      <c r="A2014">
        <v>11027</v>
      </c>
      <c r="B2014">
        <v>62</v>
      </c>
      <c r="C2014" t="str" cm="1">
        <f t="array" ref="C2014">_xlfn.XLOOKUP(OrderDetails[[#This Row],[productID]],Products[[#All],[productID]],Products[[#All],[productName]],,0)</f>
        <v>Tarte au sucre</v>
      </c>
      <c r="D2014" s="2">
        <v>49.3</v>
      </c>
      <c r="E2014">
        <v>21</v>
      </c>
      <c r="F2014" s="3">
        <v>0.25</v>
      </c>
      <c r="G2014" s="2">
        <f t="shared" si="31"/>
        <v>776.47499999999991</v>
      </c>
      <c r="H2014" t="str">
        <f>_xlfn.XLOOKUP(OrderDetails[[#This Row],[productID]],Products[productID],Products[Category Name],,0)</f>
        <v>Confections</v>
      </c>
    </row>
    <row r="2015" spans="1:8" x14ac:dyDescent="0.25">
      <c r="A2015">
        <v>11028</v>
      </c>
      <c r="B2015">
        <v>55</v>
      </c>
      <c r="C2015" t="str" cm="1">
        <f t="array" ref="C2015">_xlfn.XLOOKUP(OrderDetails[[#This Row],[productID]],Products[[#All],[productID]],Products[[#All],[productName]],,0)</f>
        <v>Pâté chinois</v>
      </c>
      <c r="D2015" s="2">
        <v>24</v>
      </c>
      <c r="E2015">
        <v>35</v>
      </c>
      <c r="F2015" s="3">
        <v>0</v>
      </c>
      <c r="G2015" s="2">
        <f t="shared" si="31"/>
        <v>840</v>
      </c>
      <c r="H2015" t="str">
        <f>_xlfn.XLOOKUP(OrderDetails[[#This Row],[productID]],Products[productID],Products[Category Name],,0)</f>
        <v>Meat &amp; Poultry</v>
      </c>
    </row>
    <row r="2016" spans="1:8" x14ac:dyDescent="0.25">
      <c r="A2016">
        <v>11028</v>
      </c>
      <c r="B2016">
        <v>59</v>
      </c>
      <c r="C2016" t="str" cm="1">
        <f t="array" ref="C2016">_xlfn.XLOOKUP(OrderDetails[[#This Row],[productID]],Products[[#All],[productID]],Products[[#All],[productName]],,0)</f>
        <v>Raclette Courdavault</v>
      </c>
      <c r="D2016" s="2">
        <v>55</v>
      </c>
      <c r="E2016">
        <v>24</v>
      </c>
      <c r="F2016" s="3">
        <v>0</v>
      </c>
      <c r="G2016" s="2">
        <f t="shared" si="31"/>
        <v>1320</v>
      </c>
      <c r="H2016" t="str">
        <f>_xlfn.XLOOKUP(OrderDetails[[#This Row],[productID]],Products[productID],Products[Category Name],,0)</f>
        <v>Dairy Products</v>
      </c>
    </row>
    <row r="2017" spans="1:8" x14ac:dyDescent="0.25">
      <c r="A2017">
        <v>11029</v>
      </c>
      <c r="B2017">
        <v>56</v>
      </c>
      <c r="C2017" t="str" cm="1">
        <f t="array" ref="C2017">_xlfn.XLOOKUP(OrderDetails[[#This Row],[productID]],Products[[#All],[productID]],Products[[#All],[productName]],,0)</f>
        <v>Gnocchi di nonna Alice</v>
      </c>
      <c r="D2017" s="2">
        <v>38</v>
      </c>
      <c r="E2017">
        <v>20</v>
      </c>
      <c r="F2017" s="3">
        <v>0</v>
      </c>
      <c r="G2017" s="2">
        <f t="shared" si="31"/>
        <v>760</v>
      </c>
      <c r="H2017" t="str">
        <f>_xlfn.XLOOKUP(OrderDetails[[#This Row],[productID]],Products[productID],Products[Category Name],,0)</f>
        <v>Grains &amp; Cereals</v>
      </c>
    </row>
    <row r="2018" spans="1:8" x14ac:dyDescent="0.25">
      <c r="A2018">
        <v>11029</v>
      </c>
      <c r="B2018">
        <v>63</v>
      </c>
      <c r="C2018" t="str" cm="1">
        <f t="array" ref="C2018">_xlfn.XLOOKUP(OrderDetails[[#This Row],[productID]],Products[[#All],[productID]],Products[[#All],[productName]],,0)</f>
        <v>Vegie-spread</v>
      </c>
      <c r="D2018" s="2">
        <v>43.9</v>
      </c>
      <c r="E2018">
        <v>12</v>
      </c>
      <c r="F2018" s="3">
        <v>0</v>
      </c>
      <c r="G2018" s="2">
        <f t="shared" si="31"/>
        <v>526.79999999999995</v>
      </c>
      <c r="H2018" t="str">
        <f>_xlfn.XLOOKUP(OrderDetails[[#This Row],[productID]],Products[productID],Products[Category Name],,0)</f>
        <v>Condiments</v>
      </c>
    </row>
    <row r="2019" spans="1:8" x14ac:dyDescent="0.25">
      <c r="A2019">
        <v>11030</v>
      </c>
      <c r="B2019">
        <v>2</v>
      </c>
      <c r="C2019" t="str" cm="1">
        <f t="array" ref="C2019">_xlfn.XLOOKUP(OrderDetails[[#This Row],[productID]],Products[[#All],[productID]],Products[[#All],[productName]],,0)</f>
        <v>Chang</v>
      </c>
      <c r="D2019" s="2">
        <v>19</v>
      </c>
      <c r="E2019">
        <v>100</v>
      </c>
      <c r="F2019" s="3">
        <v>0.25</v>
      </c>
      <c r="G2019" s="2">
        <f t="shared" si="31"/>
        <v>1425</v>
      </c>
      <c r="H2019" t="str">
        <f>_xlfn.XLOOKUP(OrderDetails[[#This Row],[productID]],Products[productID],Products[Category Name],,0)</f>
        <v>Beverages</v>
      </c>
    </row>
    <row r="2020" spans="1:8" x14ac:dyDescent="0.25">
      <c r="A2020">
        <v>11030</v>
      </c>
      <c r="B2020">
        <v>5</v>
      </c>
      <c r="C2020" t="str" cm="1">
        <f t="array" ref="C2020">_xlfn.XLOOKUP(OrderDetails[[#This Row],[productID]],Products[[#All],[productID]],Products[[#All],[productName]],,0)</f>
        <v>Chef Anton's Gumbo Mix</v>
      </c>
      <c r="D2020" s="2">
        <v>21.35</v>
      </c>
      <c r="E2020">
        <v>70</v>
      </c>
      <c r="F2020" s="3">
        <v>0</v>
      </c>
      <c r="G2020" s="2">
        <f t="shared" si="31"/>
        <v>1494.5</v>
      </c>
      <c r="H2020" t="str">
        <f>_xlfn.XLOOKUP(OrderDetails[[#This Row],[productID]],Products[productID],Products[Category Name],,0)</f>
        <v>Condiments</v>
      </c>
    </row>
    <row r="2021" spans="1:8" x14ac:dyDescent="0.25">
      <c r="A2021">
        <v>11030</v>
      </c>
      <c r="B2021">
        <v>29</v>
      </c>
      <c r="C2021" t="str" cm="1">
        <f t="array" ref="C2021">_xlfn.XLOOKUP(OrderDetails[[#This Row],[productID]],Products[[#All],[productID]],Products[[#All],[productName]],,0)</f>
        <v>Thüringer Rostbratwurst</v>
      </c>
      <c r="D2021" s="2">
        <v>123.79</v>
      </c>
      <c r="E2021">
        <v>60</v>
      </c>
      <c r="F2021" s="3">
        <v>0.25</v>
      </c>
      <c r="G2021" s="2">
        <f t="shared" si="31"/>
        <v>5570.55</v>
      </c>
      <c r="H2021" t="str">
        <f>_xlfn.XLOOKUP(OrderDetails[[#This Row],[productID]],Products[productID],Products[Category Name],,0)</f>
        <v>Meat &amp; Poultry</v>
      </c>
    </row>
    <row r="2022" spans="1:8" x14ac:dyDescent="0.25">
      <c r="A2022">
        <v>11030</v>
      </c>
      <c r="B2022">
        <v>59</v>
      </c>
      <c r="C2022" t="str" cm="1">
        <f t="array" ref="C2022">_xlfn.XLOOKUP(OrderDetails[[#This Row],[productID]],Products[[#All],[productID]],Products[[#All],[productName]],,0)</f>
        <v>Raclette Courdavault</v>
      </c>
      <c r="D2022" s="2">
        <v>55</v>
      </c>
      <c r="E2022">
        <v>100</v>
      </c>
      <c r="F2022" s="3">
        <v>0.25</v>
      </c>
      <c r="G2022" s="2">
        <f t="shared" si="31"/>
        <v>4125</v>
      </c>
      <c r="H2022" t="str">
        <f>_xlfn.XLOOKUP(OrderDetails[[#This Row],[productID]],Products[productID],Products[Category Name],,0)</f>
        <v>Dairy Products</v>
      </c>
    </row>
    <row r="2023" spans="1:8" x14ac:dyDescent="0.25">
      <c r="A2023">
        <v>11031</v>
      </c>
      <c r="B2023">
        <v>1</v>
      </c>
      <c r="C2023" t="str" cm="1">
        <f t="array" ref="C2023">_xlfn.XLOOKUP(OrderDetails[[#This Row],[productID]],Products[[#All],[productID]],Products[[#All],[productName]],,0)</f>
        <v>Chai</v>
      </c>
      <c r="D2023" s="2">
        <v>18</v>
      </c>
      <c r="E2023">
        <v>45</v>
      </c>
      <c r="F2023" s="3">
        <v>0</v>
      </c>
      <c r="G2023" s="2">
        <f t="shared" si="31"/>
        <v>810</v>
      </c>
      <c r="H2023" t="str">
        <f>_xlfn.XLOOKUP(OrderDetails[[#This Row],[productID]],Products[productID],Products[Category Name],,0)</f>
        <v>Beverages</v>
      </c>
    </row>
    <row r="2024" spans="1:8" x14ac:dyDescent="0.25">
      <c r="A2024">
        <v>11031</v>
      </c>
      <c r="B2024">
        <v>13</v>
      </c>
      <c r="C2024" t="str" cm="1">
        <f t="array" ref="C2024">_xlfn.XLOOKUP(OrderDetails[[#This Row],[productID]],Products[[#All],[productID]],Products[[#All],[productName]],,0)</f>
        <v>Konbu</v>
      </c>
      <c r="D2024" s="2">
        <v>6</v>
      </c>
      <c r="E2024">
        <v>80</v>
      </c>
      <c r="F2024" s="3">
        <v>0</v>
      </c>
      <c r="G2024" s="2">
        <f t="shared" si="31"/>
        <v>480</v>
      </c>
      <c r="H2024" t="str">
        <f>_xlfn.XLOOKUP(OrderDetails[[#This Row],[productID]],Products[productID],Products[Category Name],,0)</f>
        <v>Seafood</v>
      </c>
    </row>
    <row r="2025" spans="1:8" x14ac:dyDescent="0.25">
      <c r="A2025">
        <v>11031</v>
      </c>
      <c r="B2025">
        <v>24</v>
      </c>
      <c r="C2025" t="str" cm="1">
        <f t="array" ref="C2025">_xlfn.XLOOKUP(OrderDetails[[#This Row],[productID]],Products[[#All],[productID]],Products[[#All],[productName]],,0)</f>
        <v>Guarana Fantastica</v>
      </c>
      <c r="D2025" s="2">
        <v>4.5</v>
      </c>
      <c r="E2025">
        <v>21</v>
      </c>
      <c r="F2025" s="3">
        <v>0</v>
      </c>
      <c r="G2025" s="2">
        <f t="shared" si="31"/>
        <v>94.5</v>
      </c>
      <c r="H2025" t="str">
        <f>_xlfn.XLOOKUP(OrderDetails[[#This Row],[productID]],Products[productID],Products[Category Name],,0)</f>
        <v>Beverages</v>
      </c>
    </row>
    <row r="2026" spans="1:8" x14ac:dyDescent="0.25">
      <c r="A2026">
        <v>11031</v>
      </c>
      <c r="B2026">
        <v>64</v>
      </c>
      <c r="C2026" t="str" cm="1">
        <f t="array" ref="C2026">_xlfn.XLOOKUP(OrderDetails[[#This Row],[productID]],Products[[#All],[productID]],Products[[#All],[productName]],,0)</f>
        <v>Wimmers gute Semmelknödel</v>
      </c>
      <c r="D2026" s="2">
        <v>33.25</v>
      </c>
      <c r="E2026">
        <v>20</v>
      </c>
      <c r="F2026" s="3">
        <v>0</v>
      </c>
      <c r="G2026" s="2">
        <f t="shared" si="31"/>
        <v>665</v>
      </c>
      <c r="H2026" t="str">
        <f>_xlfn.XLOOKUP(OrderDetails[[#This Row],[productID]],Products[productID],Products[Category Name],,0)</f>
        <v>Grains &amp; Cereals</v>
      </c>
    </row>
    <row r="2027" spans="1:8" x14ac:dyDescent="0.25">
      <c r="A2027">
        <v>11031</v>
      </c>
      <c r="B2027">
        <v>71</v>
      </c>
      <c r="C2027" t="str" cm="1">
        <f t="array" ref="C2027">_xlfn.XLOOKUP(OrderDetails[[#This Row],[productID]],Products[[#All],[productID]],Products[[#All],[productName]],,0)</f>
        <v>Flotemysost</v>
      </c>
      <c r="D2027" s="2">
        <v>21.5</v>
      </c>
      <c r="E2027">
        <v>16</v>
      </c>
      <c r="F2027" s="3">
        <v>0</v>
      </c>
      <c r="G2027" s="2">
        <f t="shared" si="31"/>
        <v>344</v>
      </c>
      <c r="H2027" t="str">
        <f>_xlfn.XLOOKUP(OrderDetails[[#This Row],[productID]],Products[productID],Products[Category Name],,0)</f>
        <v>Dairy Products</v>
      </c>
    </row>
    <row r="2028" spans="1:8" x14ac:dyDescent="0.25">
      <c r="A2028">
        <v>11032</v>
      </c>
      <c r="B2028">
        <v>36</v>
      </c>
      <c r="C2028" t="str" cm="1">
        <f t="array" ref="C2028">_xlfn.XLOOKUP(OrderDetails[[#This Row],[productID]],Products[[#All],[productID]],Products[[#All],[productName]],,0)</f>
        <v>Inlagd Sill</v>
      </c>
      <c r="D2028" s="2">
        <v>19</v>
      </c>
      <c r="E2028">
        <v>35</v>
      </c>
      <c r="F2028" s="3">
        <v>0</v>
      </c>
      <c r="G2028" s="2">
        <f t="shared" si="31"/>
        <v>665</v>
      </c>
      <c r="H2028" t="str">
        <f>_xlfn.XLOOKUP(OrderDetails[[#This Row],[productID]],Products[productID],Products[Category Name],,0)</f>
        <v>Seafood</v>
      </c>
    </row>
    <row r="2029" spans="1:8" x14ac:dyDescent="0.25">
      <c r="A2029">
        <v>11032</v>
      </c>
      <c r="B2029">
        <v>38</v>
      </c>
      <c r="C2029" t="str" cm="1">
        <f t="array" ref="C2029">_xlfn.XLOOKUP(OrderDetails[[#This Row],[productID]],Products[[#All],[productID]],Products[[#All],[productName]],,0)</f>
        <v>Côte de Blaye</v>
      </c>
      <c r="D2029" s="2">
        <v>263.5</v>
      </c>
      <c r="E2029">
        <v>25</v>
      </c>
      <c r="F2029" s="3">
        <v>0</v>
      </c>
      <c r="G2029" s="2">
        <f t="shared" si="31"/>
        <v>6587.5</v>
      </c>
      <c r="H2029" t="str">
        <f>_xlfn.XLOOKUP(OrderDetails[[#This Row],[productID]],Products[productID],Products[Category Name],,0)</f>
        <v>Beverages</v>
      </c>
    </row>
    <row r="2030" spans="1:8" x14ac:dyDescent="0.25">
      <c r="A2030">
        <v>11032</v>
      </c>
      <c r="B2030">
        <v>59</v>
      </c>
      <c r="C2030" t="str" cm="1">
        <f t="array" ref="C2030">_xlfn.XLOOKUP(OrderDetails[[#This Row],[productID]],Products[[#All],[productID]],Products[[#All],[productName]],,0)</f>
        <v>Raclette Courdavault</v>
      </c>
      <c r="D2030" s="2">
        <v>55</v>
      </c>
      <c r="E2030">
        <v>30</v>
      </c>
      <c r="F2030" s="3">
        <v>0</v>
      </c>
      <c r="G2030" s="2">
        <f t="shared" si="31"/>
        <v>1650</v>
      </c>
      <c r="H2030" t="str">
        <f>_xlfn.XLOOKUP(OrderDetails[[#This Row],[productID]],Products[productID],Products[Category Name],,0)</f>
        <v>Dairy Products</v>
      </c>
    </row>
    <row r="2031" spans="1:8" x14ac:dyDescent="0.25">
      <c r="A2031">
        <v>11033</v>
      </c>
      <c r="B2031">
        <v>53</v>
      </c>
      <c r="C2031" t="str" cm="1">
        <f t="array" ref="C2031">_xlfn.XLOOKUP(OrderDetails[[#This Row],[productID]],Products[[#All],[productID]],Products[[#All],[productName]],,0)</f>
        <v>Perth Pasties</v>
      </c>
      <c r="D2031" s="2">
        <v>32.799999999999997</v>
      </c>
      <c r="E2031">
        <v>70</v>
      </c>
      <c r="F2031" s="3">
        <v>0.1</v>
      </c>
      <c r="G2031" s="2">
        <f t="shared" si="31"/>
        <v>2066.4</v>
      </c>
      <c r="H2031" t="str">
        <f>_xlfn.XLOOKUP(OrderDetails[[#This Row],[productID]],Products[productID],Products[Category Name],,0)</f>
        <v>Meat &amp; Poultry</v>
      </c>
    </row>
    <row r="2032" spans="1:8" x14ac:dyDescent="0.25">
      <c r="A2032">
        <v>11033</v>
      </c>
      <c r="B2032">
        <v>69</v>
      </c>
      <c r="C2032" t="str" cm="1">
        <f t="array" ref="C2032">_xlfn.XLOOKUP(OrderDetails[[#This Row],[productID]],Products[[#All],[productID]],Products[[#All],[productName]],,0)</f>
        <v>Gudbrandsdalsost</v>
      </c>
      <c r="D2032" s="2">
        <v>36</v>
      </c>
      <c r="E2032">
        <v>36</v>
      </c>
      <c r="F2032" s="3">
        <v>0.1</v>
      </c>
      <c r="G2032" s="2">
        <f t="shared" si="31"/>
        <v>1166.4000000000001</v>
      </c>
      <c r="H2032" t="str">
        <f>_xlfn.XLOOKUP(OrderDetails[[#This Row],[productID]],Products[productID],Products[Category Name],,0)</f>
        <v>Dairy Products</v>
      </c>
    </row>
    <row r="2033" spans="1:8" x14ac:dyDescent="0.25">
      <c r="A2033">
        <v>11034</v>
      </c>
      <c r="B2033">
        <v>21</v>
      </c>
      <c r="C2033" t="str" cm="1">
        <f t="array" ref="C2033">_xlfn.XLOOKUP(OrderDetails[[#This Row],[productID]],Products[[#All],[productID]],Products[[#All],[productName]],,0)</f>
        <v>Sir Rodney's Scones</v>
      </c>
      <c r="D2033" s="2">
        <v>10</v>
      </c>
      <c r="E2033">
        <v>15</v>
      </c>
      <c r="F2033" s="3">
        <v>0.1</v>
      </c>
      <c r="G2033" s="2">
        <f t="shared" si="31"/>
        <v>135</v>
      </c>
      <c r="H2033" t="str">
        <f>_xlfn.XLOOKUP(OrderDetails[[#This Row],[productID]],Products[productID],Products[Category Name],,0)</f>
        <v>Confections</v>
      </c>
    </row>
    <row r="2034" spans="1:8" x14ac:dyDescent="0.25">
      <c r="A2034">
        <v>11034</v>
      </c>
      <c r="B2034">
        <v>44</v>
      </c>
      <c r="C2034" t="str" cm="1">
        <f t="array" ref="C2034">_xlfn.XLOOKUP(OrderDetails[[#This Row],[productID]],Products[[#All],[productID]],Products[[#All],[productName]],,0)</f>
        <v>Gula Malacca</v>
      </c>
      <c r="D2034" s="2">
        <v>19.45</v>
      </c>
      <c r="E2034">
        <v>12</v>
      </c>
      <c r="F2034" s="3">
        <v>0</v>
      </c>
      <c r="G2034" s="2">
        <f t="shared" si="31"/>
        <v>233.39999999999998</v>
      </c>
      <c r="H2034" t="str">
        <f>_xlfn.XLOOKUP(OrderDetails[[#This Row],[productID]],Products[productID],Products[Category Name],,0)</f>
        <v>Condiments</v>
      </c>
    </row>
    <row r="2035" spans="1:8" x14ac:dyDescent="0.25">
      <c r="A2035">
        <v>11034</v>
      </c>
      <c r="B2035">
        <v>61</v>
      </c>
      <c r="C2035" t="str" cm="1">
        <f t="array" ref="C2035">_xlfn.XLOOKUP(OrderDetails[[#This Row],[productID]],Products[[#All],[productID]],Products[[#All],[productName]],,0)</f>
        <v>Sirop d'érable</v>
      </c>
      <c r="D2035" s="2">
        <v>28.5</v>
      </c>
      <c r="E2035">
        <v>6</v>
      </c>
      <c r="F2035" s="3">
        <v>0</v>
      </c>
      <c r="G2035" s="2">
        <f t="shared" si="31"/>
        <v>171</v>
      </c>
      <c r="H2035" t="str">
        <f>_xlfn.XLOOKUP(OrderDetails[[#This Row],[productID]],Products[productID],Products[Category Name],,0)</f>
        <v>Condiments</v>
      </c>
    </row>
    <row r="2036" spans="1:8" x14ac:dyDescent="0.25">
      <c r="A2036">
        <v>11035</v>
      </c>
      <c r="B2036">
        <v>1</v>
      </c>
      <c r="C2036" t="str" cm="1">
        <f t="array" ref="C2036">_xlfn.XLOOKUP(OrderDetails[[#This Row],[productID]],Products[[#All],[productID]],Products[[#All],[productName]],,0)</f>
        <v>Chai</v>
      </c>
      <c r="D2036" s="2">
        <v>18</v>
      </c>
      <c r="E2036">
        <v>10</v>
      </c>
      <c r="F2036" s="3">
        <v>0</v>
      </c>
      <c r="G2036" s="2">
        <f t="shared" si="31"/>
        <v>180</v>
      </c>
      <c r="H2036" t="str">
        <f>_xlfn.XLOOKUP(OrderDetails[[#This Row],[productID]],Products[productID],Products[Category Name],,0)</f>
        <v>Beverages</v>
      </c>
    </row>
    <row r="2037" spans="1:8" x14ac:dyDescent="0.25">
      <c r="A2037">
        <v>11035</v>
      </c>
      <c r="B2037">
        <v>35</v>
      </c>
      <c r="C2037" t="str" cm="1">
        <f t="array" ref="C2037">_xlfn.XLOOKUP(OrderDetails[[#This Row],[productID]],Products[[#All],[productID]],Products[[#All],[productName]],,0)</f>
        <v>Steeleye Stout</v>
      </c>
      <c r="D2037" s="2">
        <v>18</v>
      </c>
      <c r="E2037">
        <v>60</v>
      </c>
      <c r="F2037" s="3">
        <v>0</v>
      </c>
      <c r="G2037" s="2">
        <f t="shared" si="31"/>
        <v>1080</v>
      </c>
      <c r="H2037" t="str">
        <f>_xlfn.XLOOKUP(OrderDetails[[#This Row],[productID]],Products[productID],Products[Category Name],,0)</f>
        <v>Beverages</v>
      </c>
    </row>
    <row r="2038" spans="1:8" x14ac:dyDescent="0.25">
      <c r="A2038">
        <v>11035</v>
      </c>
      <c r="B2038">
        <v>42</v>
      </c>
      <c r="C2038" t="str" cm="1">
        <f t="array" ref="C2038">_xlfn.XLOOKUP(OrderDetails[[#This Row],[productID]],Products[[#All],[productID]],Products[[#All],[productName]],,0)</f>
        <v>Singaporean Hokkien Fried Mee</v>
      </c>
      <c r="D2038" s="2">
        <v>14</v>
      </c>
      <c r="E2038">
        <v>30</v>
      </c>
      <c r="F2038" s="3">
        <v>0</v>
      </c>
      <c r="G2038" s="2">
        <f t="shared" si="31"/>
        <v>420</v>
      </c>
      <c r="H2038" t="str">
        <f>_xlfn.XLOOKUP(OrderDetails[[#This Row],[productID]],Products[productID],Products[Category Name],,0)</f>
        <v>Grains &amp; Cereals</v>
      </c>
    </row>
    <row r="2039" spans="1:8" x14ac:dyDescent="0.25">
      <c r="A2039">
        <v>11035</v>
      </c>
      <c r="B2039">
        <v>54</v>
      </c>
      <c r="C2039" t="str" cm="1">
        <f t="array" ref="C2039">_xlfn.XLOOKUP(OrderDetails[[#This Row],[productID]],Products[[#All],[productID]],Products[[#All],[productName]],,0)</f>
        <v>Tourtière</v>
      </c>
      <c r="D2039" s="2">
        <v>7.45</v>
      </c>
      <c r="E2039">
        <v>10</v>
      </c>
      <c r="F2039" s="3">
        <v>0</v>
      </c>
      <c r="G2039" s="2">
        <f t="shared" si="31"/>
        <v>74.5</v>
      </c>
      <c r="H2039" t="str">
        <f>_xlfn.XLOOKUP(OrderDetails[[#This Row],[productID]],Products[productID],Products[Category Name],,0)</f>
        <v>Meat &amp; Poultry</v>
      </c>
    </row>
    <row r="2040" spans="1:8" x14ac:dyDescent="0.25">
      <c r="A2040">
        <v>11036</v>
      </c>
      <c r="B2040">
        <v>13</v>
      </c>
      <c r="C2040" t="str" cm="1">
        <f t="array" ref="C2040">_xlfn.XLOOKUP(OrderDetails[[#This Row],[productID]],Products[[#All],[productID]],Products[[#All],[productName]],,0)</f>
        <v>Konbu</v>
      </c>
      <c r="D2040" s="2">
        <v>6</v>
      </c>
      <c r="E2040">
        <v>7</v>
      </c>
      <c r="F2040" s="3">
        <v>0</v>
      </c>
      <c r="G2040" s="2">
        <f t="shared" si="31"/>
        <v>42</v>
      </c>
      <c r="H2040" t="str">
        <f>_xlfn.XLOOKUP(OrderDetails[[#This Row],[productID]],Products[productID],Products[Category Name],,0)</f>
        <v>Seafood</v>
      </c>
    </row>
    <row r="2041" spans="1:8" x14ac:dyDescent="0.25">
      <c r="A2041">
        <v>11036</v>
      </c>
      <c r="B2041">
        <v>59</v>
      </c>
      <c r="C2041" t="str" cm="1">
        <f t="array" ref="C2041">_xlfn.XLOOKUP(OrderDetails[[#This Row],[productID]],Products[[#All],[productID]],Products[[#All],[productName]],,0)</f>
        <v>Raclette Courdavault</v>
      </c>
      <c r="D2041" s="2">
        <v>55</v>
      </c>
      <c r="E2041">
        <v>30</v>
      </c>
      <c r="F2041" s="3">
        <v>0</v>
      </c>
      <c r="G2041" s="2">
        <f t="shared" si="31"/>
        <v>1650</v>
      </c>
      <c r="H2041" t="str">
        <f>_xlfn.XLOOKUP(OrderDetails[[#This Row],[productID]],Products[productID],Products[Category Name],,0)</f>
        <v>Dairy Products</v>
      </c>
    </row>
    <row r="2042" spans="1:8" x14ac:dyDescent="0.25">
      <c r="A2042">
        <v>11037</v>
      </c>
      <c r="B2042">
        <v>70</v>
      </c>
      <c r="C2042" t="str" cm="1">
        <f t="array" ref="C2042">_xlfn.XLOOKUP(OrderDetails[[#This Row],[productID]],Products[[#All],[productID]],Products[[#All],[productName]],,0)</f>
        <v>Outback Lager</v>
      </c>
      <c r="D2042" s="2">
        <v>15</v>
      </c>
      <c r="E2042">
        <v>4</v>
      </c>
      <c r="F2042" s="3">
        <v>0</v>
      </c>
      <c r="G2042" s="2">
        <f t="shared" si="31"/>
        <v>60</v>
      </c>
      <c r="H2042" t="str">
        <f>_xlfn.XLOOKUP(OrderDetails[[#This Row],[productID]],Products[productID],Products[Category Name],,0)</f>
        <v>Beverages</v>
      </c>
    </row>
    <row r="2043" spans="1:8" x14ac:dyDescent="0.25">
      <c r="A2043">
        <v>11038</v>
      </c>
      <c r="B2043">
        <v>40</v>
      </c>
      <c r="C2043" t="str" cm="1">
        <f t="array" ref="C2043">_xlfn.XLOOKUP(OrderDetails[[#This Row],[productID]],Products[[#All],[productID]],Products[[#All],[productName]],,0)</f>
        <v>Boston Crab Meat</v>
      </c>
      <c r="D2043" s="2">
        <v>18.399999999999999</v>
      </c>
      <c r="E2043">
        <v>5</v>
      </c>
      <c r="F2043" s="3">
        <v>0.2</v>
      </c>
      <c r="G2043" s="2">
        <f t="shared" si="31"/>
        <v>73.600000000000009</v>
      </c>
      <c r="H2043" t="str">
        <f>_xlfn.XLOOKUP(OrderDetails[[#This Row],[productID]],Products[productID],Products[Category Name],,0)</f>
        <v>Seafood</v>
      </c>
    </row>
    <row r="2044" spans="1:8" x14ac:dyDescent="0.25">
      <c r="A2044">
        <v>11038</v>
      </c>
      <c r="B2044">
        <v>52</v>
      </c>
      <c r="C2044" t="str" cm="1">
        <f t="array" ref="C2044">_xlfn.XLOOKUP(OrderDetails[[#This Row],[productID]],Products[[#All],[productID]],Products[[#All],[productName]],,0)</f>
        <v>Filo Mix</v>
      </c>
      <c r="D2044" s="2">
        <v>7</v>
      </c>
      <c r="E2044">
        <v>2</v>
      </c>
      <c r="F2044" s="3">
        <v>0</v>
      </c>
      <c r="G2044" s="2">
        <f t="shared" si="31"/>
        <v>14</v>
      </c>
      <c r="H2044" t="str">
        <f>_xlfn.XLOOKUP(OrderDetails[[#This Row],[productID]],Products[productID],Products[Category Name],,0)</f>
        <v>Grains &amp; Cereals</v>
      </c>
    </row>
    <row r="2045" spans="1:8" x14ac:dyDescent="0.25">
      <c r="A2045">
        <v>11038</v>
      </c>
      <c r="B2045">
        <v>71</v>
      </c>
      <c r="C2045" t="str" cm="1">
        <f t="array" ref="C2045">_xlfn.XLOOKUP(OrderDetails[[#This Row],[productID]],Products[[#All],[productID]],Products[[#All],[productName]],,0)</f>
        <v>Flotemysost</v>
      </c>
      <c r="D2045" s="2">
        <v>21.5</v>
      </c>
      <c r="E2045">
        <v>30</v>
      </c>
      <c r="F2045" s="3">
        <v>0</v>
      </c>
      <c r="G2045" s="2">
        <f t="shared" si="31"/>
        <v>645</v>
      </c>
      <c r="H2045" t="str">
        <f>_xlfn.XLOOKUP(OrderDetails[[#This Row],[productID]],Products[productID],Products[Category Name],,0)</f>
        <v>Dairy Products</v>
      </c>
    </row>
    <row r="2046" spans="1:8" x14ac:dyDescent="0.25">
      <c r="A2046">
        <v>11039</v>
      </c>
      <c r="B2046">
        <v>28</v>
      </c>
      <c r="C2046" t="str" cm="1">
        <f t="array" ref="C2046">_xlfn.XLOOKUP(OrderDetails[[#This Row],[productID]],Products[[#All],[productID]],Products[[#All],[productName]],,0)</f>
        <v>Rössle Sauerkraut</v>
      </c>
      <c r="D2046" s="2">
        <v>45.6</v>
      </c>
      <c r="E2046">
        <v>20</v>
      </c>
      <c r="F2046" s="3">
        <v>0</v>
      </c>
      <c r="G2046" s="2">
        <f t="shared" si="31"/>
        <v>912</v>
      </c>
      <c r="H2046" t="str">
        <f>_xlfn.XLOOKUP(OrderDetails[[#This Row],[productID]],Products[productID],Products[Category Name],,0)</f>
        <v>Produce</v>
      </c>
    </row>
    <row r="2047" spans="1:8" x14ac:dyDescent="0.25">
      <c r="A2047">
        <v>11039</v>
      </c>
      <c r="B2047">
        <v>35</v>
      </c>
      <c r="C2047" t="str" cm="1">
        <f t="array" ref="C2047">_xlfn.XLOOKUP(OrderDetails[[#This Row],[productID]],Products[[#All],[productID]],Products[[#All],[productName]],,0)</f>
        <v>Steeleye Stout</v>
      </c>
      <c r="D2047" s="2">
        <v>18</v>
      </c>
      <c r="E2047">
        <v>24</v>
      </c>
      <c r="F2047" s="3">
        <v>0</v>
      </c>
      <c r="G2047" s="2">
        <f t="shared" si="31"/>
        <v>432</v>
      </c>
      <c r="H2047" t="str">
        <f>_xlfn.XLOOKUP(OrderDetails[[#This Row],[productID]],Products[productID],Products[Category Name],,0)</f>
        <v>Beverages</v>
      </c>
    </row>
    <row r="2048" spans="1:8" x14ac:dyDescent="0.25">
      <c r="A2048">
        <v>11039</v>
      </c>
      <c r="B2048">
        <v>49</v>
      </c>
      <c r="C2048" t="str" cm="1">
        <f t="array" ref="C2048">_xlfn.XLOOKUP(OrderDetails[[#This Row],[productID]],Products[[#All],[productID]],Products[[#All],[productName]],,0)</f>
        <v>Maxilaku</v>
      </c>
      <c r="D2048" s="2">
        <v>20</v>
      </c>
      <c r="E2048">
        <v>60</v>
      </c>
      <c r="F2048" s="3">
        <v>0</v>
      </c>
      <c r="G2048" s="2">
        <f t="shared" si="31"/>
        <v>1200</v>
      </c>
      <c r="H2048" t="str">
        <f>_xlfn.XLOOKUP(OrderDetails[[#This Row],[productID]],Products[productID],Products[Category Name],,0)</f>
        <v>Confections</v>
      </c>
    </row>
    <row r="2049" spans="1:8" x14ac:dyDescent="0.25">
      <c r="A2049">
        <v>11039</v>
      </c>
      <c r="B2049">
        <v>57</v>
      </c>
      <c r="C2049" t="str" cm="1">
        <f t="array" ref="C2049">_xlfn.XLOOKUP(OrderDetails[[#This Row],[productID]],Products[[#All],[productID]],Products[[#All],[productName]],,0)</f>
        <v>Ravioli Angelo</v>
      </c>
      <c r="D2049" s="2">
        <v>19.5</v>
      </c>
      <c r="E2049">
        <v>28</v>
      </c>
      <c r="F2049" s="3">
        <v>0</v>
      </c>
      <c r="G2049" s="2">
        <f t="shared" si="31"/>
        <v>546</v>
      </c>
      <c r="H2049" t="str">
        <f>_xlfn.XLOOKUP(OrderDetails[[#This Row],[productID]],Products[productID],Products[Category Name],,0)</f>
        <v>Grains &amp; Cereals</v>
      </c>
    </row>
    <row r="2050" spans="1:8" x14ac:dyDescent="0.25">
      <c r="A2050">
        <v>11040</v>
      </c>
      <c r="B2050">
        <v>21</v>
      </c>
      <c r="C2050" t="str" cm="1">
        <f t="array" ref="C2050">_xlfn.XLOOKUP(OrderDetails[[#This Row],[productID]],Products[[#All],[productID]],Products[[#All],[productName]],,0)</f>
        <v>Sir Rodney's Scones</v>
      </c>
      <c r="D2050" s="2">
        <v>10</v>
      </c>
      <c r="E2050">
        <v>20</v>
      </c>
      <c r="F2050" s="3">
        <v>0</v>
      </c>
      <c r="G2050" s="2">
        <f t="shared" si="31"/>
        <v>200</v>
      </c>
      <c r="H2050" t="str">
        <f>_xlfn.XLOOKUP(OrderDetails[[#This Row],[productID]],Products[productID],Products[Category Name],,0)</f>
        <v>Confections</v>
      </c>
    </row>
    <row r="2051" spans="1:8" x14ac:dyDescent="0.25">
      <c r="A2051">
        <v>11041</v>
      </c>
      <c r="B2051">
        <v>2</v>
      </c>
      <c r="C2051" t="str" cm="1">
        <f t="array" ref="C2051">_xlfn.XLOOKUP(OrderDetails[[#This Row],[productID]],Products[[#All],[productID]],Products[[#All],[productName]],,0)</f>
        <v>Chang</v>
      </c>
      <c r="D2051" s="2">
        <v>19</v>
      </c>
      <c r="E2051">
        <v>30</v>
      </c>
      <c r="F2051" s="3">
        <v>0.2</v>
      </c>
      <c r="G2051" s="2">
        <f t="shared" ref="G2051:G2114" si="32">D2051*E2051*(1-F2051)</f>
        <v>456</v>
      </c>
      <c r="H2051" t="str">
        <f>_xlfn.XLOOKUP(OrderDetails[[#This Row],[productID]],Products[productID],Products[Category Name],,0)</f>
        <v>Beverages</v>
      </c>
    </row>
    <row r="2052" spans="1:8" x14ac:dyDescent="0.25">
      <c r="A2052">
        <v>11041</v>
      </c>
      <c r="B2052">
        <v>63</v>
      </c>
      <c r="C2052" t="str" cm="1">
        <f t="array" ref="C2052">_xlfn.XLOOKUP(OrderDetails[[#This Row],[productID]],Products[[#All],[productID]],Products[[#All],[productName]],,0)</f>
        <v>Vegie-spread</v>
      </c>
      <c r="D2052" s="2">
        <v>43.9</v>
      </c>
      <c r="E2052">
        <v>30</v>
      </c>
      <c r="F2052" s="3">
        <v>0</v>
      </c>
      <c r="G2052" s="2">
        <f t="shared" si="32"/>
        <v>1317</v>
      </c>
      <c r="H2052" t="str">
        <f>_xlfn.XLOOKUP(OrderDetails[[#This Row],[productID]],Products[productID],Products[Category Name],,0)</f>
        <v>Condiments</v>
      </c>
    </row>
    <row r="2053" spans="1:8" x14ac:dyDescent="0.25">
      <c r="A2053">
        <v>11042</v>
      </c>
      <c r="B2053">
        <v>44</v>
      </c>
      <c r="C2053" t="str" cm="1">
        <f t="array" ref="C2053">_xlfn.XLOOKUP(OrderDetails[[#This Row],[productID]],Products[[#All],[productID]],Products[[#All],[productName]],,0)</f>
        <v>Gula Malacca</v>
      </c>
      <c r="D2053" s="2">
        <v>19.45</v>
      </c>
      <c r="E2053">
        <v>15</v>
      </c>
      <c r="F2053" s="3">
        <v>0</v>
      </c>
      <c r="G2053" s="2">
        <f t="shared" si="32"/>
        <v>291.75</v>
      </c>
      <c r="H2053" t="str">
        <f>_xlfn.XLOOKUP(OrderDetails[[#This Row],[productID]],Products[productID],Products[Category Name],,0)</f>
        <v>Condiments</v>
      </c>
    </row>
    <row r="2054" spans="1:8" x14ac:dyDescent="0.25">
      <c r="A2054">
        <v>11042</v>
      </c>
      <c r="B2054">
        <v>61</v>
      </c>
      <c r="C2054" t="str" cm="1">
        <f t="array" ref="C2054">_xlfn.XLOOKUP(OrderDetails[[#This Row],[productID]],Products[[#All],[productID]],Products[[#All],[productName]],,0)</f>
        <v>Sirop d'érable</v>
      </c>
      <c r="D2054" s="2">
        <v>28.5</v>
      </c>
      <c r="E2054">
        <v>4</v>
      </c>
      <c r="F2054" s="3">
        <v>0</v>
      </c>
      <c r="G2054" s="2">
        <f t="shared" si="32"/>
        <v>114</v>
      </c>
      <c r="H2054" t="str">
        <f>_xlfn.XLOOKUP(OrderDetails[[#This Row],[productID]],Products[productID],Products[Category Name],,0)</f>
        <v>Condiments</v>
      </c>
    </row>
    <row r="2055" spans="1:8" x14ac:dyDescent="0.25">
      <c r="A2055">
        <v>11043</v>
      </c>
      <c r="B2055">
        <v>11</v>
      </c>
      <c r="C2055" t="str" cm="1">
        <f t="array" ref="C2055">_xlfn.XLOOKUP(OrderDetails[[#This Row],[productID]],Products[[#All],[productID]],Products[[#All],[productName]],,0)</f>
        <v>Queso Cabrales</v>
      </c>
      <c r="D2055" s="2">
        <v>21</v>
      </c>
      <c r="E2055">
        <v>10</v>
      </c>
      <c r="F2055" s="3">
        <v>0</v>
      </c>
      <c r="G2055" s="2">
        <f t="shared" si="32"/>
        <v>210</v>
      </c>
      <c r="H2055" t="str">
        <f>_xlfn.XLOOKUP(OrderDetails[[#This Row],[productID]],Products[productID],Products[Category Name],,0)</f>
        <v>Dairy Products</v>
      </c>
    </row>
    <row r="2056" spans="1:8" x14ac:dyDescent="0.25">
      <c r="A2056">
        <v>11044</v>
      </c>
      <c r="B2056">
        <v>62</v>
      </c>
      <c r="C2056" t="str" cm="1">
        <f t="array" ref="C2056">_xlfn.XLOOKUP(OrderDetails[[#This Row],[productID]],Products[[#All],[productID]],Products[[#All],[productName]],,0)</f>
        <v>Tarte au sucre</v>
      </c>
      <c r="D2056" s="2">
        <v>49.3</v>
      </c>
      <c r="E2056">
        <v>12</v>
      </c>
      <c r="F2056" s="3">
        <v>0</v>
      </c>
      <c r="G2056" s="2">
        <f t="shared" si="32"/>
        <v>591.59999999999991</v>
      </c>
      <c r="H2056" t="str">
        <f>_xlfn.XLOOKUP(OrderDetails[[#This Row],[productID]],Products[productID],Products[Category Name],,0)</f>
        <v>Confections</v>
      </c>
    </row>
    <row r="2057" spans="1:8" x14ac:dyDescent="0.25">
      <c r="A2057">
        <v>11045</v>
      </c>
      <c r="B2057">
        <v>33</v>
      </c>
      <c r="C2057" t="str" cm="1">
        <f t="array" ref="C2057">_xlfn.XLOOKUP(OrderDetails[[#This Row],[productID]],Products[[#All],[productID]],Products[[#All],[productName]],,0)</f>
        <v>Geitost</v>
      </c>
      <c r="D2057" s="2">
        <v>2.5</v>
      </c>
      <c r="E2057">
        <v>15</v>
      </c>
      <c r="F2057" s="3">
        <v>0</v>
      </c>
      <c r="G2057" s="2">
        <f t="shared" si="32"/>
        <v>37.5</v>
      </c>
      <c r="H2057" t="str">
        <f>_xlfn.XLOOKUP(OrderDetails[[#This Row],[productID]],Products[productID],Products[Category Name],,0)</f>
        <v>Dairy Products</v>
      </c>
    </row>
    <row r="2058" spans="1:8" x14ac:dyDescent="0.25">
      <c r="A2058">
        <v>11045</v>
      </c>
      <c r="B2058">
        <v>51</v>
      </c>
      <c r="C2058" t="str" cm="1">
        <f t="array" ref="C2058">_xlfn.XLOOKUP(OrderDetails[[#This Row],[productID]],Products[[#All],[productID]],Products[[#All],[productName]],,0)</f>
        <v>Manjimup Dried Apples</v>
      </c>
      <c r="D2058" s="2">
        <v>53</v>
      </c>
      <c r="E2058">
        <v>24</v>
      </c>
      <c r="F2058" s="3">
        <v>0</v>
      </c>
      <c r="G2058" s="2">
        <f t="shared" si="32"/>
        <v>1272</v>
      </c>
      <c r="H2058" t="str">
        <f>_xlfn.XLOOKUP(OrderDetails[[#This Row],[productID]],Products[productID],Products[Category Name],,0)</f>
        <v>Produce</v>
      </c>
    </row>
    <row r="2059" spans="1:8" x14ac:dyDescent="0.25">
      <c r="A2059">
        <v>11046</v>
      </c>
      <c r="B2059">
        <v>12</v>
      </c>
      <c r="C2059" t="str" cm="1">
        <f t="array" ref="C2059">_xlfn.XLOOKUP(OrderDetails[[#This Row],[productID]],Products[[#All],[productID]],Products[[#All],[productName]],,0)</f>
        <v>Queso Manchego La Pastora</v>
      </c>
      <c r="D2059" s="2">
        <v>38</v>
      </c>
      <c r="E2059">
        <v>20</v>
      </c>
      <c r="F2059" s="3">
        <v>0.05</v>
      </c>
      <c r="G2059" s="2">
        <f t="shared" si="32"/>
        <v>722</v>
      </c>
      <c r="H2059" t="str">
        <f>_xlfn.XLOOKUP(OrderDetails[[#This Row],[productID]],Products[productID],Products[Category Name],,0)</f>
        <v>Dairy Products</v>
      </c>
    </row>
    <row r="2060" spans="1:8" x14ac:dyDescent="0.25">
      <c r="A2060">
        <v>11046</v>
      </c>
      <c r="B2060">
        <v>32</v>
      </c>
      <c r="C2060" t="str" cm="1">
        <f t="array" ref="C2060">_xlfn.XLOOKUP(OrderDetails[[#This Row],[productID]],Products[[#All],[productID]],Products[[#All],[productName]],,0)</f>
        <v>Mascarpone Fabioli</v>
      </c>
      <c r="D2060" s="2">
        <v>32</v>
      </c>
      <c r="E2060">
        <v>15</v>
      </c>
      <c r="F2060" s="3">
        <v>0.05</v>
      </c>
      <c r="G2060" s="2">
        <f t="shared" si="32"/>
        <v>456</v>
      </c>
      <c r="H2060" t="str">
        <f>_xlfn.XLOOKUP(OrderDetails[[#This Row],[productID]],Products[productID],Products[Category Name],,0)</f>
        <v>Dairy Products</v>
      </c>
    </row>
    <row r="2061" spans="1:8" x14ac:dyDescent="0.25">
      <c r="A2061">
        <v>11046</v>
      </c>
      <c r="B2061">
        <v>35</v>
      </c>
      <c r="C2061" t="str" cm="1">
        <f t="array" ref="C2061">_xlfn.XLOOKUP(OrderDetails[[#This Row],[productID]],Products[[#All],[productID]],Products[[#All],[productName]],,0)</f>
        <v>Steeleye Stout</v>
      </c>
      <c r="D2061" s="2">
        <v>18</v>
      </c>
      <c r="E2061">
        <v>18</v>
      </c>
      <c r="F2061" s="3">
        <v>0.05</v>
      </c>
      <c r="G2061" s="2">
        <f t="shared" si="32"/>
        <v>307.8</v>
      </c>
      <c r="H2061" t="str">
        <f>_xlfn.XLOOKUP(OrderDetails[[#This Row],[productID]],Products[productID],Products[Category Name],,0)</f>
        <v>Beverages</v>
      </c>
    </row>
    <row r="2062" spans="1:8" x14ac:dyDescent="0.25">
      <c r="A2062">
        <v>11047</v>
      </c>
      <c r="B2062">
        <v>1</v>
      </c>
      <c r="C2062" t="str" cm="1">
        <f t="array" ref="C2062">_xlfn.XLOOKUP(OrderDetails[[#This Row],[productID]],Products[[#All],[productID]],Products[[#All],[productName]],,0)</f>
        <v>Chai</v>
      </c>
      <c r="D2062" s="2">
        <v>18</v>
      </c>
      <c r="E2062">
        <v>25</v>
      </c>
      <c r="F2062" s="3">
        <v>0.25</v>
      </c>
      <c r="G2062" s="2">
        <f t="shared" si="32"/>
        <v>337.5</v>
      </c>
      <c r="H2062" t="str">
        <f>_xlfn.XLOOKUP(OrderDetails[[#This Row],[productID]],Products[productID],Products[Category Name],,0)</f>
        <v>Beverages</v>
      </c>
    </row>
    <row r="2063" spans="1:8" x14ac:dyDescent="0.25">
      <c r="A2063">
        <v>11047</v>
      </c>
      <c r="B2063">
        <v>5</v>
      </c>
      <c r="C2063" t="str" cm="1">
        <f t="array" ref="C2063">_xlfn.XLOOKUP(OrderDetails[[#This Row],[productID]],Products[[#All],[productID]],Products[[#All],[productName]],,0)</f>
        <v>Chef Anton's Gumbo Mix</v>
      </c>
      <c r="D2063" s="2">
        <v>21.35</v>
      </c>
      <c r="E2063">
        <v>30</v>
      </c>
      <c r="F2063" s="3">
        <v>0.25</v>
      </c>
      <c r="G2063" s="2">
        <f t="shared" si="32"/>
        <v>480.375</v>
      </c>
      <c r="H2063" t="str">
        <f>_xlfn.XLOOKUP(OrderDetails[[#This Row],[productID]],Products[productID],Products[Category Name],,0)</f>
        <v>Condiments</v>
      </c>
    </row>
    <row r="2064" spans="1:8" x14ac:dyDescent="0.25">
      <c r="A2064">
        <v>11048</v>
      </c>
      <c r="B2064">
        <v>68</v>
      </c>
      <c r="C2064" t="str" cm="1">
        <f t="array" ref="C2064">_xlfn.XLOOKUP(OrderDetails[[#This Row],[productID]],Products[[#All],[productID]],Products[[#All],[productName]],,0)</f>
        <v>Scottish Longbreads</v>
      </c>
      <c r="D2064" s="2">
        <v>12.5</v>
      </c>
      <c r="E2064">
        <v>42</v>
      </c>
      <c r="F2064" s="3">
        <v>0</v>
      </c>
      <c r="G2064" s="2">
        <f t="shared" si="32"/>
        <v>525</v>
      </c>
      <c r="H2064" t="str">
        <f>_xlfn.XLOOKUP(OrderDetails[[#This Row],[productID]],Products[productID],Products[Category Name],,0)</f>
        <v>Confections</v>
      </c>
    </row>
    <row r="2065" spans="1:8" x14ac:dyDescent="0.25">
      <c r="A2065">
        <v>11049</v>
      </c>
      <c r="B2065">
        <v>2</v>
      </c>
      <c r="C2065" t="str" cm="1">
        <f t="array" ref="C2065">_xlfn.XLOOKUP(OrderDetails[[#This Row],[productID]],Products[[#All],[productID]],Products[[#All],[productName]],,0)</f>
        <v>Chang</v>
      </c>
      <c r="D2065" s="2">
        <v>19</v>
      </c>
      <c r="E2065">
        <v>10</v>
      </c>
      <c r="F2065" s="3">
        <v>0.2</v>
      </c>
      <c r="G2065" s="2">
        <f t="shared" si="32"/>
        <v>152</v>
      </c>
      <c r="H2065" t="str">
        <f>_xlfn.XLOOKUP(OrderDetails[[#This Row],[productID]],Products[productID],Products[Category Name],,0)</f>
        <v>Beverages</v>
      </c>
    </row>
    <row r="2066" spans="1:8" x14ac:dyDescent="0.25">
      <c r="A2066">
        <v>11049</v>
      </c>
      <c r="B2066">
        <v>12</v>
      </c>
      <c r="C2066" t="str" cm="1">
        <f t="array" ref="C2066">_xlfn.XLOOKUP(OrderDetails[[#This Row],[productID]],Products[[#All],[productID]],Products[[#All],[productName]],,0)</f>
        <v>Queso Manchego La Pastora</v>
      </c>
      <c r="D2066" s="2">
        <v>38</v>
      </c>
      <c r="E2066">
        <v>4</v>
      </c>
      <c r="F2066" s="3">
        <v>0.2</v>
      </c>
      <c r="G2066" s="2">
        <f t="shared" si="32"/>
        <v>121.60000000000001</v>
      </c>
      <c r="H2066" t="str">
        <f>_xlfn.XLOOKUP(OrderDetails[[#This Row],[productID]],Products[productID],Products[Category Name],,0)</f>
        <v>Dairy Products</v>
      </c>
    </row>
    <row r="2067" spans="1:8" x14ac:dyDescent="0.25">
      <c r="A2067">
        <v>11050</v>
      </c>
      <c r="B2067">
        <v>76</v>
      </c>
      <c r="C2067" t="str" cm="1">
        <f t="array" ref="C2067">_xlfn.XLOOKUP(OrderDetails[[#This Row],[productID]],Products[[#All],[productID]],Products[[#All],[productName]],,0)</f>
        <v>Lakkaliköri</v>
      </c>
      <c r="D2067" s="2">
        <v>18</v>
      </c>
      <c r="E2067">
        <v>50</v>
      </c>
      <c r="F2067" s="3">
        <v>0.1</v>
      </c>
      <c r="G2067" s="2">
        <f t="shared" si="32"/>
        <v>810</v>
      </c>
      <c r="H2067" t="str">
        <f>_xlfn.XLOOKUP(OrderDetails[[#This Row],[productID]],Products[productID],Products[Category Name],,0)</f>
        <v>Beverages</v>
      </c>
    </row>
    <row r="2068" spans="1:8" x14ac:dyDescent="0.25">
      <c r="A2068">
        <v>11051</v>
      </c>
      <c r="B2068">
        <v>24</v>
      </c>
      <c r="C2068" t="str" cm="1">
        <f t="array" ref="C2068">_xlfn.XLOOKUP(OrderDetails[[#This Row],[productID]],Products[[#All],[productID]],Products[[#All],[productName]],,0)</f>
        <v>Guarana Fantastica</v>
      </c>
      <c r="D2068" s="2">
        <v>4.5</v>
      </c>
      <c r="E2068">
        <v>10</v>
      </c>
      <c r="F2068" s="3">
        <v>0.2</v>
      </c>
      <c r="G2068" s="2">
        <f t="shared" si="32"/>
        <v>36</v>
      </c>
      <c r="H2068" t="str">
        <f>_xlfn.XLOOKUP(OrderDetails[[#This Row],[productID]],Products[productID],Products[Category Name],,0)</f>
        <v>Beverages</v>
      </c>
    </row>
    <row r="2069" spans="1:8" x14ac:dyDescent="0.25">
      <c r="A2069">
        <v>11052</v>
      </c>
      <c r="B2069">
        <v>43</v>
      </c>
      <c r="C2069" t="str" cm="1">
        <f t="array" ref="C2069">_xlfn.XLOOKUP(OrderDetails[[#This Row],[productID]],Products[[#All],[productID]],Products[[#All],[productName]],,0)</f>
        <v>Ipoh Coffee</v>
      </c>
      <c r="D2069" s="2">
        <v>46</v>
      </c>
      <c r="E2069">
        <v>30</v>
      </c>
      <c r="F2069" s="3">
        <v>0.2</v>
      </c>
      <c r="G2069" s="2">
        <f t="shared" si="32"/>
        <v>1104</v>
      </c>
      <c r="H2069" t="str">
        <f>_xlfn.XLOOKUP(OrderDetails[[#This Row],[productID]],Products[productID],Products[Category Name],,0)</f>
        <v>Beverages</v>
      </c>
    </row>
    <row r="2070" spans="1:8" x14ac:dyDescent="0.25">
      <c r="A2070">
        <v>11052</v>
      </c>
      <c r="B2070">
        <v>61</v>
      </c>
      <c r="C2070" t="str" cm="1">
        <f t="array" ref="C2070">_xlfn.XLOOKUP(OrderDetails[[#This Row],[productID]],Products[[#All],[productID]],Products[[#All],[productName]],,0)</f>
        <v>Sirop d'érable</v>
      </c>
      <c r="D2070" s="2">
        <v>28.5</v>
      </c>
      <c r="E2070">
        <v>10</v>
      </c>
      <c r="F2070" s="3">
        <v>0.2</v>
      </c>
      <c r="G2070" s="2">
        <f t="shared" si="32"/>
        <v>228</v>
      </c>
      <c r="H2070" t="str">
        <f>_xlfn.XLOOKUP(OrderDetails[[#This Row],[productID]],Products[productID],Products[Category Name],,0)</f>
        <v>Condiments</v>
      </c>
    </row>
    <row r="2071" spans="1:8" x14ac:dyDescent="0.25">
      <c r="A2071">
        <v>11053</v>
      </c>
      <c r="B2071">
        <v>18</v>
      </c>
      <c r="C2071" t="str" cm="1">
        <f t="array" ref="C2071">_xlfn.XLOOKUP(OrderDetails[[#This Row],[productID]],Products[[#All],[productID]],Products[[#All],[productName]],,0)</f>
        <v>Carnarvon Tigers</v>
      </c>
      <c r="D2071" s="2">
        <v>62.5</v>
      </c>
      <c r="E2071">
        <v>35</v>
      </c>
      <c r="F2071" s="3">
        <v>0.2</v>
      </c>
      <c r="G2071" s="2">
        <f t="shared" si="32"/>
        <v>1750</v>
      </c>
      <c r="H2071" t="str">
        <f>_xlfn.XLOOKUP(OrderDetails[[#This Row],[productID]],Products[productID],Products[Category Name],,0)</f>
        <v>Seafood</v>
      </c>
    </row>
    <row r="2072" spans="1:8" x14ac:dyDescent="0.25">
      <c r="A2072">
        <v>11053</v>
      </c>
      <c r="B2072">
        <v>32</v>
      </c>
      <c r="C2072" t="str" cm="1">
        <f t="array" ref="C2072">_xlfn.XLOOKUP(OrderDetails[[#This Row],[productID]],Products[[#All],[productID]],Products[[#All],[productName]],,0)</f>
        <v>Mascarpone Fabioli</v>
      </c>
      <c r="D2072" s="2">
        <v>32</v>
      </c>
      <c r="E2072">
        <v>20</v>
      </c>
      <c r="F2072" s="3">
        <v>0</v>
      </c>
      <c r="G2072" s="2">
        <f t="shared" si="32"/>
        <v>640</v>
      </c>
      <c r="H2072" t="str">
        <f>_xlfn.XLOOKUP(OrderDetails[[#This Row],[productID]],Products[productID],Products[Category Name],,0)</f>
        <v>Dairy Products</v>
      </c>
    </row>
    <row r="2073" spans="1:8" x14ac:dyDescent="0.25">
      <c r="A2073">
        <v>11053</v>
      </c>
      <c r="B2073">
        <v>64</v>
      </c>
      <c r="C2073" t="str" cm="1">
        <f t="array" ref="C2073">_xlfn.XLOOKUP(OrderDetails[[#This Row],[productID]],Products[[#All],[productID]],Products[[#All],[productName]],,0)</f>
        <v>Wimmers gute Semmelknödel</v>
      </c>
      <c r="D2073" s="2">
        <v>33.25</v>
      </c>
      <c r="E2073">
        <v>25</v>
      </c>
      <c r="F2073" s="3">
        <v>0.2</v>
      </c>
      <c r="G2073" s="2">
        <f t="shared" si="32"/>
        <v>665</v>
      </c>
      <c r="H2073" t="str">
        <f>_xlfn.XLOOKUP(OrderDetails[[#This Row],[productID]],Products[productID],Products[Category Name],,0)</f>
        <v>Grains &amp; Cereals</v>
      </c>
    </row>
    <row r="2074" spans="1:8" x14ac:dyDescent="0.25">
      <c r="A2074">
        <v>11054</v>
      </c>
      <c r="B2074">
        <v>33</v>
      </c>
      <c r="C2074" t="str" cm="1">
        <f t="array" ref="C2074">_xlfn.XLOOKUP(OrderDetails[[#This Row],[productID]],Products[[#All],[productID]],Products[[#All],[productName]],,0)</f>
        <v>Geitost</v>
      </c>
      <c r="D2074" s="2">
        <v>2.5</v>
      </c>
      <c r="E2074">
        <v>10</v>
      </c>
      <c r="F2074" s="3">
        <v>0</v>
      </c>
      <c r="G2074" s="2">
        <f t="shared" si="32"/>
        <v>25</v>
      </c>
      <c r="H2074" t="str">
        <f>_xlfn.XLOOKUP(OrderDetails[[#This Row],[productID]],Products[productID],Products[Category Name],,0)</f>
        <v>Dairy Products</v>
      </c>
    </row>
    <row r="2075" spans="1:8" x14ac:dyDescent="0.25">
      <c r="A2075">
        <v>11054</v>
      </c>
      <c r="B2075">
        <v>67</v>
      </c>
      <c r="C2075" t="str" cm="1">
        <f t="array" ref="C2075">_xlfn.XLOOKUP(OrderDetails[[#This Row],[productID]],Products[[#All],[productID]],Products[[#All],[productName]],,0)</f>
        <v>Laughing Lumberjack Lager</v>
      </c>
      <c r="D2075" s="2">
        <v>14</v>
      </c>
      <c r="E2075">
        <v>20</v>
      </c>
      <c r="F2075" s="3">
        <v>0</v>
      </c>
      <c r="G2075" s="2">
        <f t="shared" si="32"/>
        <v>280</v>
      </c>
      <c r="H2075" t="str">
        <f>_xlfn.XLOOKUP(OrderDetails[[#This Row],[productID]],Products[productID],Products[Category Name],,0)</f>
        <v>Beverages</v>
      </c>
    </row>
    <row r="2076" spans="1:8" x14ac:dyDescent="0.25">
      <c r="A2076">
        <v>11055</v>
      </c>
      <c r="B2076">
        <v>24</v>
      </c>
      <c r="C2076" t="str" cm="1">
        <f t="array" ref="C2076">_xlfn.XLOOKUP(OrderDetails[[#This Row],[productID]],Products[[#All],[productID]],Products[[#All],[productName]],,0)</f>
        <v>Guarana Fantastica</v>
      </c>
      <c r="D2076" s="2">
        <v>4.5</v>
      </c>
      <c r="E2076">
        <v>15</v>
      </c>
      <c r="F2076" s="3">
        <v>0</v>
      </c>
      <c r="G2076" s="2">
        <f t="shared" si="32"/>
        <v>67.5</v>
      </c>
      <c r="H2076" t="str">
        <f>_xlfn.XLOOKUP(OrderDetails[[#This Row],[productID]],Products[productID],Products[Category Name],,0)</f>
        <v>Beverages</v>
      </c>
    </row>
    <row r="2077" spans="1:8" x14ac:dyDescent="0.25">
      <c r="A2077">
        <v>11055</v>
      </c>
      <c r="B2077">
        <v>25</v>
      </c>
      <c r="C2077" t="str" cm="1">
        <f t="array" ref="C2077">_xlfn.XLOOKUP(OrderDetails[[#This Row],[productID]],Products[[#All],[productID]],Products[[#All],[productName]],,0)</f>
        <v>NuNuCa Nuß-Nougat-Creme</v>
      </c>
      <c r="D2077" s="2">
        <v>14</v>
      </c>
      <c r="E2077">
        <v>15</v>
      </c>
      <c r="F2077" s="3">
        <v>0</v>
      </c>
      <c r="G2077" s="2">
        <f t="shared" si="32"/>
        <v>210</v>
      </c>
      <c r="H2077" t="str">
        <f>_xlfn.XLOOKUP(OrderDetails[[#This Row],[productID]],Products[productID],Products[Category Name],,0)</f>
        <v>Confections</v>
      </c>
    </row>
    <row r="2078" spans="1:8" x14ac:dyDescent="0.25">
      <c r="A2078">
        <v>11055</v>
      </c>
      <c r="B2078">
        <v>51</v>
      </c>
      <c r="C2078" t="str" cm="1">
        <f t="array" ref="C2078">_xlfn.XLOOKUP(OrderDetails[[#This Row],[productID]],Products[[#All],[productID]],Products[[#All],[productName]],,0)</f>
        <v>Manjimup Dried Apples</v>
      </c>
      <c r="D2078" s="2">
        <v>53</v>
      </c>
      <c r="E2078">
        <v>20</v>
      </c>
      <c r="F2078" s="3">
        <v>0</v>
      </c>
      <c r="G2078" s="2">
        <f t="shared" si="32"/>
        <v>1060</v>
      </c>
      <c r="H2078" t="str">
        <f>_xlfn.XLOOKUP(OrderDetails[[#This Row],[productID]],Products[productID],Products[Category Name],,0)</f>
        <v>Produce</v>
      </c>
    </row>
    <row r="2079" spans="1:8" x14ac:dyDescent="0.25">
      <c r="A2079">
        <v>11055</v>
      </c>
      <c r="B2079">
        <v>57</v>
      </c>
      <c r="C2079" t="str" cm="1">
        <f t="array" ref="C2079">_xlfn.XLOOKUP(OrderDetails[[#This Row],[productID]],Products[[#All],[productID]],Products[[#All],[productName]],,0)</f>
        <v>Ravioli Angelo</v>
      </c>
      <c r="D2079" s="2">
        <v>19.5</v>
      </c>
      <c r="E2079">
        <v>20</v>
      </c>
      <c r="F2079" s="3">
        <v>0</v>
      </c>
      <c r="G2079" s="2">
        <f t="shared" si="32"/>
        <v>390</v>
      </c>
      <c r="H2079" t="str">
        <f>_xlfn.XLOOKUP(OrderDetails[[#This Row],[productID]],Products[productID],Products[Category Name],,0)</f>
        <v>Grains &amp; Cereals</v>
      </c>
    </row>
    <row r="2080" spans="1:8" x14ac:dyDescent="0.25">
      <c r="A2080">
        <v>11056</v>
      </c>
      <c r="B2080">
        <v>7</v>
      </c>
      <c r="C2080" t="str" cm="1">
        <f t="array" ref="C2080">_xlfn.XLOOKUP(OrderDetails[[#This Row],[productID]],Products[[#All],[productID]],Products[[#All],[productName]],,0)</f>
        <v>Uncle Bob's Organic Dried Pears</v>
      </c>
      <c r="D2080" s="2">
        <v>30</v>
      </c>
      <c r="E2080">
        <v>40</v>
      </c>
      <c r="F2080" s="3">
        <v>0</v>
      </c>
      <c r="G2080" s="2">
        <f t="shared" si="32"/>
        <v>1200</v>
      </c>
      <c r="H2080" t="str">
        <f>_xlfn.XLOOKUP(OrderDetails[[#This Row],[productID]],Products[productID],Products[Category Name],,0)</f>
        <v>Produce</v>
      </c>
    </row>
    <row r="2081" spans="1:8" x14ac:dyDescent="0.25">
      <c r="A2081">
        <v>11056</v>
      </c>
      <c r="B2081">
        <v>55</v>
      </c>
      <c r="C2081" t="str" cm="1">
        <f t="array" ref="C2081">_xlfn.XLOOKUP(OrderDetails[[#This Row],[productID]],Products[[#All],[productID]],Products[[#All],[productName]],,0)</f>
        <v>Pâté chinois</v>
      </c>
      <c r="D2081" s="2">
        <v>24</v>
      </c>
      <c r="E2081">
        <v>35</v>
      </c>
      <c r="F2081" s="3">
        <v>0</v>
      </c>
      <c r="G2081" s="2">
        <f t="shared" si="32"/>
        <v>840</v>
      </c>
      <c r="H2081" t="str">
        <f>_xlfn.XLOOKUP(OrderDetails[[#This Row],[productID]],Products[productID],Products[Category Name],,0)</f>
        <v>Meat &amp; Poultry</v>
      </c>
    </row>
    <row r="2082" spans="1:8" x14ac:dyDescent="0.25">
      <c r="A2082">
        <v>11056</v>
      </c>
      <c r="B2082">
        <v>60</v>
      </c>
      <c r="C2082" t="str" cm="1">
        <f t="array" ref="C2082">_xlfn.XLOOKUP(OrderDetails[[#This Row],[productID]],Products[[#All],[productID]],Products[[#All],[productName]],,0)</f>
        <v>Camembert Pierrot</v>
      </c>
      <c r="D2082" s="2">
        <v>34</v>
      </c>
      <c r="E2082">
        <v>50</v>
      </c>
      <c r="F2082" s="3">
        <v>0</v>
      </c>
      <c r="G2082" s="2">
        <f t="shared" si="32"/>
        <v>1700</v>
      </c>
      <c r="H2082" t="str">
        <f>_xlfn.XLOOKUP(OrderDetails[[#This Row],[productID]],Products[productID],Products[Category Name],,0)</f>
        <v>Dairy Products</v>
      </c>
    </row>
    <row r="2083" spans="1:8" x14ac:dyDescent="0.25">
      <c r="A2083">
        <v>11057</v>
      </c>
      <c r="B2083">
        <v>70</v>
      </c>
      <c r="C2083" t="str" cm="1">
        <f t="array" ref="C2083">_xlfn.XLOOKUP(OrderDetails[[#This Row],[productID]],Products[[#All],[productID]],Products[[#All],[productName]],,0)</f>
        <v>Outback Lager</v>
      </c>
      <c r="D2083" s="2">
        <v>15</v>
      </c>
      <c r="E2083">
        <v>3</v>
      </c>
      <c r="F2083" s="3">
        <v>0</v>
      </c>
      <c r="G2083" s="2">
        <f t="shared" si="32"/>
        <v>45</v>
      </c>
      <c r="H2083" t="str">
        <f>_xlfn.XLOOKUP(OrderDetails[[#This Row],[productID]],Products[productID],Products[Category Name],,0)</f>
        <v>Beverages</v>
      </c>
    </row>
    <row r="2084" spans="1:8" x14ac:dyDescent="0.25">
      <c r="A2084">
        <v>11058</v>
      </c>
      <c r="B2084">
        <v>21</v>
      </c>
      <c r="C2084" t="str" cm="1">
        <f t="array" ref="C2084">_xlfn.XLOOKUP(OrderDetails[[#This Row],[productID]],Products[[#All],[productID]],Products[[#All],[productName]],,0)</f>
        <v>Sir Rodney's Scones</v>
      </c>
      <c r="D2084" s="2">
        <v>10</v>
      </c>
      <c r="E2084">
        <v>3</v>
      </c>
      <c r="F2084" s="3">
        <v>0</v>
      </c>
      <c r="G2084" s="2">
        <f t="shared" si="32"/>
        <v>30</v>
      </c>
      <c r="H2084" t="str">
        <f>_xlfn.XLOOKUP(OrderDetails[[#This Row],[productID]],Products[productID],Products[Category Name],,0)</f>
        <v>Confections</v>
      </c>
    </row>
    <row r="2085" spans="1:8" x14ac:dyDescent="0.25">
      <c r="A2085">
        <v>11058</v>
      </c>
      <c r="B2085">
        <v>60</v>
      </c>
      <c r="C2085" t="str" cm="1">
        <f t="array" ref="C2085">_xlfn.XLOOKUP(OrderDetails[[#This Row],[productID]],Products[[#All],[productID]],Products[[#All],[productName]],,0)</f>
        <v>Camembert Pierrot</v>
      </c>
      <c r="D2085" s="2">
        <v>34</v>
      </c>
      <c r="E2085">
        <v>21</v>
      </c>
      <c r="F2085" s="3">
        <v>0</v>
      </c>
      <c r="G2085" s="2">
        <f t="shared" si="32"/>
        <v>714</v>
      </c>
      <c r="H2085" t="str">
        <f>_xlfn.XLOOKUP(OrderDetails[[#This Row],[productID]],Products[productID],Products[Category Name],,0)</f>
        <v>Dairy Products</v>
      </c>
    </row>
    <row r="2086" spans="1:8" x14ac:dyDescent="0.25">
      <c r="A2086">
        <v>11058</v>
      </c>
      <c r="B2086">
        <v>61</v>
      </c>
      <c r="C2086" t="str" cm="1">
        <f t="array" ref="C2086">_xlfn.XLOOKUP(OrderDetails[[#This Row],[productID]],Products[[#All],[productID]],Products[[#All],[productName]],,0)</f>
        <v>Sirop d'érable</v>
      </c>
      <c r="D2086" s="2">
        <v>28.5</v>
      </c>
      <c r="E2086">
        <v>4</v>
      </c>
      <c r="F2086" s="3">
        <v>0</v>
      </c>
      <c r="G2086" s="2">
        <f t="shared" si="32"/>
        <v>114</v>
      </c>
      <c r="H2086" t="str">
        <f>_xlfn.XLOOKUP(OrderDetails[[#This Row],[productID]],Products[productID],Products[Category Name],,0)</f>
        <v>Condiments</v>
      </c>
    </row>
    <row r="2087" spans="1:8" x14ac:dyDescent="0.25">
      <c r="A2087">
        <v>11059</v>
      </c>
      <c r="B2087">
        <v>13</v>
      </c>
      <c r="C2087" t="str" cm="1">
        <f t="array" ref="C2087">_xlfn.XLOOKUP(OrderDetails[[#This Row],[productID]],Products[[#All],[productID]],Products[[#All],[productName]],,0)</f>
        <v>Konbu</v>
      </c>
      <c r="D2087" s="2">
        <v>6</v>
      </c>
      <c r="E2087">
        <v>30</v>
      </c>
      <c r="F2087" s="3">
        <v>0</v>
      </c>
      <c r="G2087" s="2">
        <f t="shared" si="32"/>
        <v>180</v>
      </c>
      <c r="H2087" t="str">
        <f>_xlfn.XLOOKUP(OrderDetails[[#This Row],[productID]],Products[productID],Products[Category Name],,0)</f>
        <v>Seafood</v>
      </c>
    </row>
    <row r="2088" spans="1:8" x14ac:dyDescent="0.25">
      <c r="A2088">
        <v>11059</v>
      </c>
      <c r="B2088">
        <v>17</v>
      </c>
      <c r="C2088" t="str" cm="1">
        <f t="array" ref="C2088">_xlfn.XLOOKUP(OrderDetails[[#This Row],[productID]],Products[[#All],[productID]],Products[[#All],[productName]],,0)</f>
        <v>Alice Mutton</v>
      </c>
      <c r="D2088" s="2">
        <v>39</v>
      </c>
      <c r="E2088">
        <v>12</v>
      </c>
      <c r="F2088" s="3">
        <v>0</v>
      </c>
      <c r="G2088" s="2">
        <f t="shared" si="32"/>
        <v>468</v>
      </c>
      <c r="H2088" t="str">
        <f>_xlfn.XLOOKUP(OrderDetails[[#This Row],[productID]],Products[productID],Products[Category Name],,0)</f>
        <v>Meat &amp; Poultry</v>
      </c>
    </row>
    <row r="2089" spans="1:8" x14ac:dyDescent="0.25">
      <c r="A2089">
        <v>11059</v>
      </c>
      <c r="B2089">
        <v>60</v>
      </c>
      <c r="C2089" t="str" cm="1">
        <f t="array" ref="C2089">_xlfn.XLOOKUP(OrderDetails[[#This Row],[productID]],Products[[#All],[productID]],Products[[#All],[productName]],,0)</f>
        <v>Camembert Pierrot</v>
      </c>
      <c r="D2089" s="2">
        <v>34</v>
      </c>
      <c r="E2089">
        <v>35</v>
      </c>
      <c r="F2089" s="3">
        <v>0</v>
      </c>
      <c r="G2089" s="2">
        <f t="shared" si="32"/>
        <v>1190</v>
      </c>
      <c r="H2089" t="str">
        <f>_xlfn.XLOOKUP(OrderDetails[[#This Row],[productID]],Products[productID],Products[Category Name],,0)</f>
        <v>Dairy Products</v>
      </c>
    </row>
    <row r="2090" spans="1:8" x14ac:dyDescent="0.25">
      <c r="A2090">
        <v>11060</v>
      </c>
      <c r="B2090">
        <v>60</v>
      </c>
      <c r="C2090" t="str" cm="1">
        <f t="array" ref="C2090">_xlfn.XLOOKUP(OrderDetails[[#This Row],[productID]],Products[[#All],[productID]],Products[[#All],[productName]],,0)</f>
        <v>Camembert Pierrot</v>
      </c>
      <c r="D2090" s="2">
        <v>34</v>
      </c>
      <c r="E2090">
        <v>4</v>
      </c>
      <c r="F2090" s="3">
        <v>0</v>
      </c>
      <c r="G2090" s="2">
        <f t="shared" si="32"/>
        <v>136</v>
      </c>
      <c r="H2090" t="str">
        <f>_xlfn.XLOOKUP(OrderDetails[[#This Row],[productID]],Products[productID],Products[Category Name],,0)</f>
        <v>Dairy Products</v>
      </c>
    </row>
    <row r="2091" spans="1:8" x14ac:dyDescent="0.25">
      <c r="A2091">
        <v>11060</v>
      </c>
      <c r="B2091">
        <v>77</v>
      </c>
      <c r="C2091" t="str" cm="1">
        <f t="array" ref="C2091">_xlfn.XLOOKUP(OrderDetails[[#This Row],[productID]],Products[[#All],[productID]],Products[[#All],[productName]],,0)</f>
        <v>Original Frankfurter Grüne Soße</v>
      </c>
      <c r="D2091" s="2">
        <v>13</v>
      </c>
      <c r="E2091">
        <v>10</v>
      </c>
      <c r="F2091" s="3">
        <v>0</v>
      </c>
      <c r="G2091" s="2">
        <f t="shared" si="32"/>
        <v>130</v>
      </c>
      <c r="H2091" t="str">
        <f>_xlfn.XLOOKUP(OrderDetails[[#This Row],[productID]],Products[productID],Products[Category Name],,0)</f>
        <v>Condiments</v>
      </c>
    </row>
    <row r="2092" spans="1:8" x14ac:dyDescent="0.25">
      <c r="A2092">
        <v>11061</v>
      </c>
      <c r="B2092">
        <v>60</v>
      </c>
      <c r="C2092" t="str" cm="1">
        <f t="array" ref="C2092">_xlfn.XLOOKUP(OrderDetails[[#This Row],[productID]],Products[[#All],[productID]],Products[[#All],[productName]],,0)</f>
        <v>Camembert Pierrot</v>
      </c>
      <c r="D2092" s="2">
        <v>34</v>
      </c>
      <c r="E2092">
        <v>15</v>
      </c>
      <c r="F2092" s="3">
        <v>0</v>
      </c>
      <c r="G2092" s="2">
        <f t="shared" si="32"/>
        <v>510</v>
      </c>
      <c r="H2092" t="str">
        <f>_xlfn.XLOOKUP(OrderDetails[[#This Row],[productID]],Products[productID],Products[Category Name],,0)</f>
        <v>Dairy Products</v>
      </c>
    </row>
    <row r="2093" spans="1:8" x14ac:dyDescent="0.25">
      <c r="A2093">
        <v>11062</v>
      </c>
      <c r="B2093">
        <v>53</v>
      </c>
      <c r="C2093" t="str" cm="1">
        <f t="array" ref="C2093">_xlfn.XLOOKUP(OrderDetails[[#This Row],[productID]],Products[[#All],[productID]],Products[[#All],[productName]],,0)</f>
        <v>Perth Pasties</v>
      </c>
      <c r="D2093" s="2">
        <v>32.799999999999997</v>
      </c>
      <c r="E2093">
        <v>10</v>
      </c>
      <c r="F2093" s="3">
        <v>0.2</v>
      </c>
      <c r="G2093" s="2">
        <f t="shared" si="32"/>
        <v>262.40000000000003</v>
      </c>
      <c r="H2093" t="str">
        <f>_xlfn.XLOOKUP(OrderDetails[[#This Row],[productID]],Products[productID],Products[Category Name],,0)</f>
        <v>Meat &amp; Poultry</v>
      </c>
    </row>
    <row r="2094" spans="1:8" x14ac:dyDescent="0.25">
      <c r="A2094">
        <v>11062</v>
      </c>
      <c r="B2094">
        <v>70</v>
      </c>
      <c r="C2094" t="str" cm="1">
        <f t="array" ref="C2094">_xlfn.XLOOKUP(OrderDetails[[#This Row],[productID]],Products[[#All],[productID]],Products[[#All],[productName]],,0)</f>
        <v>Outback Lager</v>
      </c>
      <c r="D2094" s="2">
        <v>15</v>
      </c>
      <c r="E2094">
        <v>12</v>
      </c>
      <c r="F2094" s="3">
        <v>0.2</v>
      </c>
      <c r="G2094" s="2">
        <f t="shared" si="32"/>
        <v>144</v>
      </c>
      <c r="H2094" t="str">
        <f>_xlfn.XLOOKUP(OrderDetails[[#This Row],[productID]],Products[productID],Products[Category Name],,0)</f>
        <v>Beverages</v>
      </c>
    </row>
    <row r="2095" spans="1:8" x14ac:dyDescent="0.25">
      <c r="A2095">
        <v>11063</v>
      </c>
      <c r="B2095">
        <v>34</v>
      </c>
      <c r="C2095" t="str" cm="1">
        <f t="array" ref="C2095">_xlfn.XLOOKUP(OrderDetails[[#This Row],[productID]],Products[[#All],[productID]],Products[[#All],[productName]],,0)</f>
        <v>Sasquatch Ale</v>
      </c>
      <c r="D2095" s="2">
        <v>14</v>
      </c>
      <c r="E2095">
        <v>30</v>
      </c>
      <c r="F2095" s="3">
        <v>0</v>
      </c>
      <c r="G2095" s="2">
        <f t="shared" si="32"/>
        <v>420</v>
      </c>
      <c r="H2095" t="str">
        <f>_xlfn.XLOOKUP(OrderDetails[[#This Row],[productID]],Products[productID],Products[Category Name],,0)</f>
        <v>Beverages</v>
      </c>
    </row>
    <row r="2096" spans="1:8" x14ac:dyDescent="0.25">
      <c r="A2096">
        <v>11063</v>
      </c>
      <c r="B2096">
        <v>40</v>
      </c>
      <c r="C2096" t="str" cm="1">
        <f t="array" ref="C2096">_xlfn.XLOOKUP(OrderDetails[[#This Row],[productID]],Products[[#All],[productID]],Products[[#All],[productName]],,0)</f>
        <v>Boston Crab Meat</v>
      </c>
      <c r="D2096" s="2">
        <v>18.399999999999999</v>
      </c>
      <c r="E2096">
        <v>40</v>
      </c>
      <c r="F2096" s="3">
        <v>0.1</v>
      </c>
      <c r="G2096" s="2">
        <f t="shared" si="32"/>
        <v>662.4</v>
      </c>
      <c r="H2096" t="str">
        <f>_xlfn.XLOOKUP(OrderDetails[[#This Row],[productID]],Products[productID],Products[Category Name],,0)</f>
        <v>Seafood</v>
      </c>
    </row>
    <row r="2097" spans="1:8" x14ac:dyDescent="0.25">
      <c r="A2097">
        <v>11063</v>
      </c>
      <c r="B2097">
        <v>41</v>
      </c>
      <c r="C2097" t="str" cm="1">
        <f t="array" ref="C2097">_xlfn.XLOOKUP(OrderDetails[[#This Row],[productID]],Products[[#All],[productID]],Products[[#All],[productName]],,0)</f>
        <v>Jack's New England Clam Chowder</v>
      </c>
      <c r="D2097" s="2">
        <v>9.65</v>
      </c>
      <c r="E2097">
        <v>30</v>
      </c>
      <c r="F2097" s="3">
        <v>0.1</v>
      </c>
      <c r="G2097" s="2">
        <f t="shared" si="32"/>
        <v>260.55</v>
      </c>
      <c r="H2097" t="str">
        <f>_xlfn.XLOOKUP(OrderDetails[[#This Row],[productID]],Products[productID],Products[Category Name],,0)</f>
        <v>Seafood</v>
      </c>
    </row>
    <row r="2098" spans="1:8" x14ac:dyDescent="0.25">
      <c r="A2098">
        <v>11064</v>
      </c>
      <c r="B2098">
        <v>17</v>
      </c>
      <c r="C2098" t="str" cm="1">
        <f t="array" ref="C2098">_xlfn.XLOOKUP(OrderDetails[[#This Row],[productID]],Products[[#All],[productID]],Products[[#All],[productName]],,0)</f>
        <v>Alice Mutton</v>
      </c>
      <c r="D2098" s="2">
        <v>39</v>
      </c>
      <c r="E2098">
        <v>77</v>
      </c>
      <c r="F2098" s="3">
        <v>0.1</v>
      </c>
      <c r="G2098" s="2">
        <f t="shared" si="32"/>
        <v>2702.7000000000003</v>
      </c>
      <c r="H2098" t="str">
        <f>_xlfn.XLOOKUP(OrderDetails[[#This Row],[productID]],Products[productID],Products[Category Name],,0)</f>
        <v>Meat &amp; Poultry</v>
      </c>
    </row>
    <row r="2099" spans="1:8" x14ac:dyDescent="0.25">
      <c r="A2099">
        <v>11064</v>
      </c>
      <c r="B2099">
        <v>41</v>
      </c>
      <c r="C2099" t="str" cm="1">
        <f t="array" ref="C2099">_xlfn.XLOOKUP(OrderDetails[[#This Row],[productID]],Products[[#All],[productID]],Products[[#All],[productName]],,0)</f>
        <v>Jack's New England Clam Chowder</v>
      </c>
      <c r="D2099" s="2">
        <v>9.65</v>
      </c>
      <c r="E2099">
        <v>12</v>
      </c>
      <c r="F2099" s="3">
        <v>0</v>
      </c>
      <c r="G2099" s="2">
        <f t="shared" si="32"/>
        <v>115.80000000000001</v>
      </c>
      <c r="H2099" t="str">
        <f>_xlfn.XLOOKUP(OrderDetails[[#This Row],[productID]],Products[productID],Products[Category Name],,0)</f>
        <v>Seafood</v>
      </c>
    </row>
    <row r="2100" spans="1:8" x14ac:dyDescent="0.25">
      <c r="A2100">
        <v>11064</v>
      </c>
      <c r="B2100">
        <v>53</v>
      </c>
      <c r="C2100" t="str" cm="1">
        <f t="array" ref="C2100">_xlfn.XLOOKUP(OrderDetails[[#This Row],[productID]],Products[[#All],[productID]],Products[[#All],[productName]],,0)</f>
        <v>Perth Pasties</v>
      </c>
      <c r="D2100" s="2">
        <v>32.799999999999997</v>
      </c>
      <c r="E2100">
        <v>25</v>
      </c>
      <c r="F2100" s="3">
        <v>0.1</v>
      </c>
      <c r="G2100" s="2">
        <f t="shared" si="32"/>
        <v>737.99999999999989</v>
      </c>
      <c r="H2100" t="str">
        <f>_xlfn.XLOOKUP(OrderDetails[[#This Row],[productID]],Products[productID],Products[Category Name],,0)</f>
        <v>Meat &amp; Poultry</v>
      </c>
    </row>
    <row r="2101" spans="1:8" x14ac:dyDescent="0.25">
      <c r="A2101">
        <v>11064</v>
      </c>
      <c r="B2101">
        <v>55</v>
      </c>
      <c r="C2101" t="str" cm="1">
        <f t="array" ref="C2101">_xlfn.XLOOKUP(OrderDetails[[#This Row],[productID]],Products[[#All],[productID]],Products[[#All],[productName]],,0)</f>
        <v>Pâté chinois</v>
      </c>
      <c r="D2101" s="2">
        <v>24</v>
      </c>
      <c r="E2101">
        <v>4</v>
      </c>
      <c r="F2101" s="3">
        <v>0.1</v>
      </c>
      <c r="G2101" s="2">
        <f t="shared" si="32"/>
        <v>86.4</v>
      </c>
      <c r="H2101" t="str">
        <f>_xlfn.XLOOKUP(OrderDetails[[#This Row],[productID]],Products[productID],Products[Category Name],,0)</f>
        <v>Meat &amp; Poultry</v>
      </c>
    </row>
    <row r="2102" spans="1:8" x14ac:dyDescent="0.25">
      <c r="A2102">
        <v>11064</v>
      </c>
      <c r="B2102">
        <v>68</v>
      </c>
      <c r="C2102" t="str" cm="1">
        <f t="array" ref="C2102">_xlfn.XLOOKUP(OrderDetails[[#This Row],[productID]],Products[[#All],[productID]],Products[[#All],[productName]],,0)</f>
        <v>Scottish Longbreads</v>
      </c>
      <c r="D2102" s="2">
        <v>12.5</v>
      </c>
      <c r="E2102">
        <v>55</v>
      </c>
      <c r="F2102" s="3">
        <v>0</v>
      </c>
      <c r="G2102" s="2">
        <f t="shared" si="32"/>
        <v>687.5</v>
      </c>
      <c r="H2102" t="str">
        <f>_xlfn.XLOOKUP(OrderDetails[[#This Row],[productID]],Products[productID],Products[Category Name],,0)</f>
        <v>Confections</v>
      </c>
    </row>
    <row r="2103" spans="1:8" x14ac:dyDescent="0.25">
      <c r="A2103">
        <v>11065</v>
      </c>
      <c r="B2103">
        <v>30</v>
      </c>
      <c r="C2103" t="str" cm="1">
        <f t="array" ref="C2103">_xlfn.XLOOKUP(OrderDetails[[#This Row],[productID]],Products[[#All],[productID]],Products[[#All],[productName]],,0)</f>
        <v>Nord-Ost Matjeshering</v>
      </c>
      <c r="D2103" s="2">
        <v>25.89</v>
      </c>
      <c r="E2103">
        <v>4</v>
      </c>
      <c r="F2103" s="3">
        <v>0.25</v>
      </c>
      <c r="G2103" s="2">
        <f t="shared" si="32"/>
        <v>77.67</v>
      </c>
      <c r="H2103" t="str">
        <f>_xlfn.XLOOKUP(OrderDetails[[#This Row],[productID]],Products[productID],Products[Category Name],,0)</f>
        <v>Seafood</v>
      </c>
    </row>
    <row r="2104" spans="1:8" x14ac:dyDescent="0.25">
      <c r="A2104">
        <v>11065</v>
      </c>
      <c r="B2104">
        <v>54</v>
      </c>
      <c r="C2104" t="str" cm="1">
        <f t="array" ref="C2104">_xlfn.XLOOKUP(OrderDetails[[#This Row],[productID]],Products[[#All],[productID]],Products[[#All],[productName]],,0)</f>
        <v>Tourtière</v>
      </c>
      <c r="D2104" s="2">
        <v>7.45</v>
      </c>
      <c r="E2104">
        <v>20</v>
      </c>
      <c r="F2104" s="3">
        <v>0.25</v>
      </c>
      <c r="G2104" s="2">
        <f t="shared" si="32"/>
        <v>111.75</v>
      </c>
      <c r="H2104" t="str">
        <f>_xlfn.XLOOKUP(OrderDetails[[#This Row],[productID]],Products[productID],Products[Category Name],,0)</f>
        <v>Meat &amp; Poultry</v>
      </c>
    </row>
    <row r="2105" spans="1:8" x14ac:dyDescent="0.25">
      <c r="A2105">
        <v>11066</v>
      </c>
      <c r="B2105">
        <v>16</v>
      </c>
      <c r="C2105" t="str" cm="1">
        <f t="array" ref="C2105">_xlfn.XLOOKUP(OrderDetails[[#This Row],[productID]],Products[[#All],[productID]],Products[[#All],[productName]],,0)</f>
        <v>Pavlova</v>
      </c>
      <c r="D2105" s="2">
        <v>17.45</v>
      </c>
      <c r="E2105">
        <v>3</v>
      </c>
      <c r="F2105" s="3">
        <v>0</v>
      </c>
      <c r="G2105" s="2">
        <f t="shared" si="32"/>
        <v>52.349999999999994</v>
      </c>
      <c r="H2105" t="str">
        <f>_xlfn.XLOOKUP(OrderDetails[[#This Row],[productID]],Products[productID],Products[Category Name],,0)</f>
        <v>Confections</v>
      </c>
    </row>
    <row r="2106" spans="1:8" x14ac:dyDescent="0.25">
      <c r="A2106">
        <v>11066</v>
      </c>
      <c r="B2106">
        <v>19</v>
      </c>
      <c r="C2106" t="str" cm="1">
        <f t="array" ref="C2106">_xlfn.XLOOKUP(OrderDetails[[#This Row],[productID]],Products[[#All],[productID]],Products[[#All],[productName]],,0)</f>
        <v>Teatime Chocolate Biscuits</v>
      </c>
      <c r="D2106" s="2">
        <v>9.1999999999999993</v>
      </c>
      <c r="E2106">
        <v>42</v>
      </c>
      <c r="F2106" s="3">
        <v>0</v>
      </c>
      <c r="G2106" s="2">
        <f t="shared" si="32"/>
        <v>386.4</v>
      </c>
      <c r="H2106" t="str">
        <f>_xlfn.XLOOKUP(OrderDetails[[#This Row],[productID]],Products[productID],Products[Category Name],,0)</f>
        <v>Confections</v>
      </c>
    </row>
    <row r="2107" spans="1:8" x14ac:dyDescent="0.25">
      <c r="A2107">
        <v>11066</v>
      </c>
      <c r="B2107">
        <v>34</v>
      </c>
      <c r="C2107" t="str" cm="1">
        <f t="array" ref="C2107">_xlfn.XLOOKUP(OrderDetails[[#This Row],[productID]],Products[[#All],[productID]],Products[[#All],[productName]],,0)</f>
        <v>Sasquatch Ale</v>
      </c>
      <c r="D2107" s="2">
        <v>14</v>
      </c>
      <c r="E2107">
        <v>35</v>
      </c>
      <c r="F2107" s="3">
        <v>0</v>
      </c>
      <c r="G2107" s="2">
        <f t="shared" si="32"/>
        <v>490</v>
      </c>
      <c r="H2107" t="str">
        <f>_xlfn.XLOOKUP(OrderDetails[[#This Row],[productID]],Products[productID],Products[Category Name],,0)</f>
        <v>Beverages</v>
      </c>
    </row>
    <row r="2108" spans="1:8" x14ac:dyDescent="0.25">
      <c r="A2108">
        <v>11067</v>
      </c>
      <c r="B2108">
        <v>41</v>
      </c>
      <c r="C2108" t="str" cm="1">
        <f t="array" ref="C2108">_xlfn.XLOOKUP(OrderDetails[[#This Row],[productID]],Products[[#All],[productID]],Products[[#All],[productName]],,0)</f>
        <v>Jack's New England Clam Chowder</v>
      </c>
      <c r="D2108" s="2">
        <v>9.65</v>
      </c>
      <c r="E2108">
        <v>9</v>
      </c>
      <c r="F2108" s="3">
        <v>0</v>
      </c>
      <c r="G2108" s="2">
        <f t="shared" si="32"/>
        <v>86.850000000000009</v>
      </c>
      <c r="H2108" t="str">
        <f>_xlfn.XLOOKUP(OrderDetails[[#This Row],[productID]],Products[productID],Products[Category Name],,0)</f>
        <v>Seafood</v>
      </c>
    </row>
    <row r="2109" spans="1:8" x14ac:dyDescent="0.25">
      <c r="A2109">
        <v>11068</v>
      </c>
      <c r="B2109">
        <v>28</v>
      </c>
      <c r="C2109" t="str" cm="1">
        <f t="array" ref="C2109">_xlfn.XLOOKUP(OrderDetails[[#This Row],[productID]],Products[[#All],[productID]],Products[[#All],[productName]],,0)</f>
        <v>Rössle Sauerkraut</v>
      </c>
      <c r="D2109" s="2">
        <v>45.6</v>
      </c>
      <c r="E2109">
        <v>8</v>
      </c>
      <c r="F2109" s="3">
        <v>0.15</v>
      </c>
      <c r="G2109" s="2">
        <f t="shared" si="32"/>
        <v>310.08</v>
      </c>
      <c r="H2109" t="str">
        <f>_xlfn.XLOOKUP(OrderDetails[[#This Row],[productID]],Products[productID],Products[Category Name],,0)</f>
        <v>Produce</v>
      </c>
    </row>
    <row r="2110" spans="1:8" x14ac:dyDescent="0.25">
      <c r="A2110">
        <v>11068</v>
      </c>
      <c r="B2110">
        <v>43</v>
      </c>
      <c r="C2110" t="str" cm="1">
        <f t="array" ref="C2110">_xlfn.XLOOKUP(OrderDetails[[#This Row],[productID]],Products[[#All],[productID]],Products[[#All],[productName]],,0)</f>
        <v>Ipoh Coffee</v>
      </c>
      <c r="D2110" s="2">
        <v>46</v>
      </c>
      <c r="E2110">
        <v>36</v>
      </c>
      <c r="F2110" s="3">
        <v>0.15</v>
      </c>
      <c r="G2110" s="2">
        <f t="shared" si="32"/>
        <v>1407.6</v>
      </c>
      <c r="H2110" t="str">
        <f>_xlfn.XLOOKUP(OrderDetails[[#This Row],[productID]],Products[productID],Products[Category Name],,0)</f>
        <v>Beverages</v>
      </c>
    </row>
    <row r="2111" spans="1:8" x14ac:dyDescent="0.25">
      <c r="A2111">
        <v>11068</v>
      </c>
      <c r="B2111">
        <v>77</v>
      </c>
      <c r="C2111" t="str" cm="1">
        <f t="array" ref="C2111">_xlfn.XLOOKUP(OrderDetails[[#This Row],[productID]],Products[[#All],[productID]],Products[[#All],[productName]],,0)</f>
        <v>Original Frankfurter Grüne Soße</v>
      </c>
      <c r="D2111" s="2">
        <v>13</v>
      </c>
      <c r="E2111">
        <v>28</v>
      </c>
      <c r="F2111" s="3">
        <v>0.15</v>
      </c>
      <c r="G2111" s="2">
        <f t="shared" si="32"/>
        <v>309.39999999999998</v>
      </c>
      <c r="H2111" t="str">
        <f>_xlfn.XLOOKUP(OrderDetails[[#This Row],[productID]],Products[productID],Products[Category Name],,0)</f>
        <v>Condiments</v>
      </c>
    </row>
    <row r="2112" spans="1:8" x14ac:dyDescent="0.25">
      <c r="A2112">
        <v>11069</v>
      </c>
      <c r="B2112">
        <v>39</v>
      </c>
      <c r="C2112" t="str" cm="1">
        <f t="array" ref="C2112">_xlfn.XLOOKUP(OrderDetails[[#This Row],[productID]],Products[[#All],[productID]],Products[[#All],[productName]],,0)</f>
        <v>Chartreuse verte</v>
      </c>
      <c r="D2112" s="2">
        <v>18</v>
      </c>
      <c r="E2112">
        <v>20</v>
      </c>
      <c r="F2112" s="3">
        <v>0</v>
      </c>
      <c r="G2112" s="2">
        <f t="shared" si="32"/>
        <v>360</v>
      </c>
      <c r="H2112" t="str">
        <f>_xlfn.XLOOKUP(OrderDetails[[#This Row],[productID]],Products[productID],Products[Category Name],,0)</f>
        <v>Beverages</v>
      </c>
    </row>
    <row r="2113" spans="1:8" x14ac:dyDescent="0.25">
      <c r="A2113">
        <v>11070</v>
      </c>
      <c r="B2113">
        <v>1</v>
      </c>
      <c r="C2113" t="str" cm="1">
        <f t="array" ref="C2113">_xlfn.XLOOKUP(OrderDetails[[#This Row],[productID]],Products[[#All],[productID]],Products[[#All],[productName]],,0)</f>
        <v>Chai</v>
      </c>
      <c r="D2113" s="2">
        <v>18</v>
      </c>
      <c r="E2113">
        <v>40</v>
      </c>
      <c r="F2113" s="3">
        <v>0.15</v>
      </c>
      <c r="G2113" s="2">
        <f t="shared" si="32"/>
        <v>612</v>
      </c>
      <c r="H2113" t="str">
        <f>_xlfn.XLOOKUP(OrderDetails[[#This Row],[productID]],Products[productID],Products[Category Name],,0)</f>
        <v>Beverages</v>
      </c>
    </row>
    <row r="2114" spans="1:8" x14ac:dyDescent="0.25">
      <c r="A2114">
        <v>11070</v>
      </c>
      <c r="B2114">
        <v>2</v>
      </c>
      <c r="C2114" t="str" cm="1">
        <f t="array" ref="C2114">_xlfn.XLOOKUP(OrderDetails[[#This Row],[productID]],Products[[#All],[productID]],Products[[#All],[productName]],,0)</f>
        <v>Chang</v>
      </c>
      <c r="D2114" s="2">
        <v>19</v>
      </c>
      <c r="E2114">
        <v>20</v>
      </c>
      <c r="F2114" s="3">
        <v>0.15</v>
      </c>
      <c r="G2114" s="2">
        <f t="shared" si="32"/>
        <v>323</v>
      </c>
      <c r="H2114" t="str">
        <f>_xlfn.XLOOKUP(OrderDetails[[#This Row],[productID]],Products[productID],Products[Category Name],,0)</f>
        <v>Beverages</v>
      </c>
    </row>
    <row r="2115" spans="1:8" x14ac:dyDescent="0.25">
      <c r="A2115">
        <v>11070</v>
      </c>
      <c r="B2115">
        <v>16</v>
      </c>
      <c r="C2115" t="str" cm="1">
        <f t="array" ref="C2115">_xlfn.XLOOKUP(OrderDetails[[#This Row],[productID]],Products[[#All],[productID]],Products[[#All],[productName]],,0)</f>
        <v>Pavlova</v>
      </c>
      <c r="D2115" s="2">
        <v>17.45</v>
      </c>
      <c r="E2115">
        <v>30</v>
      </c>
      <c r="F2115" s="3">
        <v>0.15</v>
      </c>
      <c r="G2115" s="2">
        <f t="shared" ref="G2115:G2156" si="33">D2115*E2115*(1-F2115)</f>
        <v>444.97499999999997</v>
      </c>
      <c r="H2115" t="str">
        <f>_xlfn.XLOOKUP(OrderDetails[[#This Row],[productID]],Products[productID],Products[Category Name],,0)</f>
        <v>Confections</v>
      </c>
    </row>
    <row r="2116" spans="1:8" x14ac:dyDescent="0.25">
      <c r="A2116">
        <v>11070</v>
      </c>
      <c r="B2116">
        <v>31</v>
      </c>
      <c r="C2116" t="str" cm="1">
        <f t="array" ref="C2116">_xlfn.XLOOKUP(OrderDetails[[#This Row],[productID]],Products[[#All],[productID]],Products[[#All],[productName]],,0)</f>
        <v>Gorgonzola Telino</v>
      </c>
      <c r="D2116" s="2">
        <v>12.5</v>
      </c>
      <c r="E2116">
        <v>20</v>
      </c>
      <c r="F2116" s="3">
        <v>0</v>
      </c>
      <c r="G2116" s="2">
        <f t="shared" si="33"/>
        <v>250</v>
      </c>
      <c r="H2116" t="str">
        <f>_xlfn.XLOOKUP(OrderDetails[[#This Row],[productID]],Products[productID],Products[Category Name],,0)</f>
        <v>Dairy Products</v>
      </c>
    </row>
    <row r="2117" spans="1:8" x14ac:dyDescent="0.25">
      <c r="A2117">
        <v>11071</v>
      </c>
      <c r="B2117">
        <v>7</v>
      </c>
      <c r="C2117" t="str" cm="1">
        <f t="array" ref="C2117">_xlfn.XLOOKUP(OrderDetails[[#This Row],[productID]],Products[[#All],[productID]],Products[[#All],[productName]],,0)</f>
        <v>Uncle Bob's Organic Dried Pears</v>
      </c>
      <c r="D2117" s="2">
        <v>30</v>
      </c>
      <c r="E2117">
        <v>15</v>
      </c>
      <c r="F2117" s="3">
        <v>0.05</v>
      </c>
      <c r="G2117" s="2">
        <f t="shared" si="33"/>
        <v>427.5</v>
      </c>
      <c r="H2117" t="str">
        <f>_xlfn.XLOOKUP(OrderDetails[[#This Row],[productID]],Products[productID],Products[Category Name],,0)</f>
        <v>Produce</v>
      </c>
    </row>
    <row r="2118" spans="1:8" x14ac:dyDescent="0.25">
      <c r="A2118">
        <v>11071</v>
      </c>
      <c r="B2118">
        <v>13</v>
      </c>
      <c r="C2118" t="str" cm="1">
        <f t="array" ref="C2118">_xlfn.XLOOKUP(OrderDetails[[#This Row],[productID]],Products[[#All],[productID]],Products[[#All],[productName]],,0)</f>
        <v>Konbu</v>
      </c>
      <c r="D2118" s="2">
        <v>6</v>
      </c>
      <c r="E2118">
        <v>10</v>
      </c>
      <c r="F2118" s="3">
        <v>0.05</v>
      </c>
      <c r="G2118" s="2">
        <f t="shared" si="33"/>
        <v>57</v>
      </c>
      <c r="H2118" t="str">
        <f>_xlfn.XLOOKUP(OrderDetails[[#This Row],[productID]],Products[productID],Products[Category Name],,0)</f>
        <v>Seafood</v>
      </c>
    </row>
    <row r="2119" spans="1:8" x14ac:dyDescent="0.25">
      <c r="A2119">
        <v>11072</v>
      </c>
      <c r="B2119">
        <v>2</v>
      </c>
      <c r="C2119" t="str" cm="1">
        <f t="array" ref="C2119">_xlfn.XLOOKUP(OrderDetails[[#This Row],[productID]],Products[[#All],[productID]],Products[[#All],[productName]],,0)</f>
        <v>Chang</v>
      </c>
      <c r="D2119" s="2">
        <v>19</v>
      </c>
      <c r="E2119">
        <v>8</v>
      </c>
      <c r="F2119" s="3">
        <v>0</v>
      </c>
      <c r="G2119" s="2">
        <f t="shared" si="33"/>
        <v>152</v>
      </c>
      <c r="H2119" t="str">
        <f>_xlfn.XLOOKUP(OrderDetails[[#This Row],[productID]],Products[productID],Products[Category Name],,0)</f>
        <v>Beverages</v>
      </c>
    </row>
    <row r="2120" spans="1:8" x14ac:dyDescent="0.25">
      <c r="A2120">
        <v>11072</v>
      </c>
      <c r="B2120">
        <v>41</v>
      </c>
      <c r="C2120" t="str" cm="1">
        <f t="array" ref="C2120">_xlfn.XLOOKUP(OrderDetails[[#This Row],[productID]],Products[[#All],[productID]],Products[[#All],[productName]],,0)</f>
        <v>Jack's New England Clam Chowder</v>
      </c>
      <c r="D2120" s="2">
        <v>9.65</v>
      </c>
      <c r="E2120">
        <v>40</v>
      </c>
      <c r="F2120" s="3">
        <v>0</v>
      </c>
      <c r="G2120" s="2">
        <f t="shared" si="33"/>
        <v>386</v>
      </c>
      <c r="H2120" t="str">
        <f>_xlfn.XLOOKUP(OrderDetails[[#This Row],[productID]],Products[productID],Products[Category Name],,0)</f>
        <v>Seafood</v>
      </c>
    </row>
    <row r="2121" spans="1:8" x14ac:dyDescent="0.25">
      <c r="A2121">
        <v>11072</v>
      </c>
      <c r="B2121">
        <v>50</v>
      </c>
      <c r="C2121" t="str" cm="1">
        <f t="array" ref="C2121">_xlfn.XLOOKUP(OrderDetails[[#This Row],[productID]],Products[[#All],[productID]],Products[[#All],[productName]],,0)</f>
        <v>Valkoinen suklaa</v>
      </c>
      <c r="D2121" s="2">
        <v>16.25</v>
      </c>
      <c r="E2121">
        <v>22</v>
      </c>
      <c r="F2121" s="3">
        <v>0</v>
      </c>
      <c r="G2121" s="2">
        <f t="shared" si="33"/>
        <v>357.5</v>
      </c>
      <c r="H2121" t="str">
        <f>_xlfn.XLOOKUP(OrderDetails[[#This Row],[productID]],Products[productID],Products[Category Name],,0)</f>
        <v>Confections</v>
      </c>
    </row>
    <row r="2122" spans="1:8" x14ac:dyDescent="0.25">
      <c r="A2122">
        <v>11072</v>
      </c>
      <c r="B2122">
        <v>64</v>
      </c>
      <c r="C2122" t="str" cm="1">
        <f t="array" ref="C2122">_xlfn.XLOOKUP(OrderDetails[[#This Row],[productID]],Products[[#All],[productID]],Products[[#All],[productName]],,0)</f>
        <v>Wimmers gute Semmelknödel</v>
      </c>
      <c r="D2122" s="2">
        <v>33.25</v>
      </c>
      <c r="E2122">
        <v>130</v>
      </c>
      <c r="F2122" s="3">
        <v>0</v>
      </c>
      <c r="G2122" s="2">
        <f t="shared" si="33"/>
        <v>4322.5</v>
      </c>
      <c r="H2122" t="str">
        <f>_xlfn.XLOOKUP(OrderDetails[[#This Row],[productID]],Products[productID],Products[Category Name],,0)</f>
        <v>Grains &amp; Cereals</v>
      </c>
    </row>
    <row r="2123" spans="1:8" x14ac:dyDescent="0.25">
      <c r="A2123">
        <v>11073</v>
      </c>
      <c r="B2123">
        <v>11</v>
      </c>
      <c r="C2123" t="str" cm="1">
        <f t="array" ref="C2123">_xlfn.XLOOKUP(OrderDetails[[#This Row],[productID]],Products[[#All],[productID]],Products[[#All],[productName]],,0)</f>
        <v>Queso Cabrales</v>
      </c>
      <c r="D2123" s="2">
        <v>21</v>
      </c>
      <c r="E2123">
        <v>10</v>
      </c>
      <c r="F2123" s="3">
        <v>0</v>
      </c>
      <c r="G2123" s="2">
        <f t="shared" si="33"/>
        <v>210</v>
      </c>
      <c r="H2123" t="str">
        <f>_xlfn.XLOOKUP(OrderDetails[[#This Row],[productID]],Products[productID],Products[Category Name],,0)</f>
        <v>Dairy Products</v>
      </c>
    </row>
    <row r="2124" spans="1:8" x14ac:dyDescent="0.25">
      <c r="A2124">
        <v>11073</v>
      </c>
      <c r="B2124">
        <v>24</v>
      </c>
      <c r="C2124" t="str" cm="1">
        <f t="array" ref="C2124">_xlfn.XLOOKUP(OrderDetails[[#This Row],[productID]],Products[[#All],[productID]],Products[[#All],[productName]],,0)</f>
        <v>Guarana Fantastica</v>
      </c>
      <c r="D2124" s="2">
        <v>4.5</v>
      </c>
      <c r="E2124">
        <v>20</v>
      </c>
      <c r="F2124" s="3">
        <v>0</v>
      </c>
      <c r="G2124" s="2">
        <f t="shared" si="33"/>
        <v>90</v>
      </c>
      <c r="H2124" t="str">
        <f>_xlfn.XLOOKUP(OrderDetails[[#This Row],[productID]],Products[productID],Products[Category Name],,0)</f>
        <v>Beverages</v>
      </c>
    </row>
    <row r="2125" spans="1:8" x14ac:dyDescent="0.25">
      <c r="A2125">
        <v>11074</v>
      </c>
      <c r="B2125">
        <v>16</v>
      </c>
      <c r="C2125" t="str" cm="1">
        <f t="array" ref="C2125">_xlfn.XLOOKUP(OrderDetails[[#This Row],[productID]],Products[[#All],[productID]],Products[[#All],[productName]],,0)</f>
        <v>Pavlova</v>
      </c>
      <c r="D2125" s="2">
        <v>17.45</v>
      </c>
      <c r="E2125">
        <v>14</v>
      </c>
      <c r="F2125" s="3">
        <v>0.05</v>
      </c>
      <c r="G2125" s="2">
        <f t="shared" si="33"/>
        <v>232.08499999999998</v>
      </c>
      <c r="H2125" t="str">
        <f>_xlfn.XLOOKUP(OrderDetails[[#This Row],[productID]],Products[productID],Products[Category Name],,0)</f>
        <v>Confections</v>
      </c>
    </row>
    <row r="2126" spans="1:8" x14ac:dyDescent="0.25">
      <c r="A2126">
        <v>11075</v>
      </c>
      <c r="B2126">
        <v>2</v>
      </c>
      <c r="C2126" t="str" cm="1">
        <f t="array" ref="C2126">_xlfn.XLOOKUP(OrderDetails[[#This Row],[productID]],Products[[#All],[productID]],Products[[#All],[productName]],,0)</f>
        <v>Chang</v>
      </c>
      <c r="D2126" s="2">
        <v>19</v>
      </c>
      <c r="E2126">
        <v>10</v>
      </c>
      <c r="F2126" s="3">
        <v>0.15</v>
      </c>
      <c r="G2126" s="2">
        <f t="shared" si="33"/>
        <v>161.5</v>
      </c>
      <c r="H2126" t="str">
        <f>_xlfn.XLOOKUP(OrderDetails[[#This Row],[productID]],Products[productID],Products[Category Name],,0)</f>
        <v>Beverages</v>
      </c>
    </row>
    <row r="2127" spans="1:8" x14ac:dyDescent="0.25">
      <c r="A2127">
        <v>11075</v>
      </c>
      <c r="B2127">
        <v>46</v>
      </c>
      <c r="C2127" t="str" cm="1">
        <f t="array" ref="C2127">_xlfn.XLOOKUP(OrderDetails[[#This Row],[productID]],Products[[#All],[productID]],Products[[#All],[productName]],,0)</f>
        <v>Spegesild</v>
      </c>
      <c r="D2127" s="2">
        <v>12</v>
      </c>
      <c r="E2127">
        <v>30</v>
      </c>
      <c r="F2127" s="3">
        <v>0.15</v>
      </c>
      <c r="G2127" s="2">
        <f t="shared" si="33"/>
        <v>306</v>
      </c>
      <c r="H2127" t="str">
        <f>_xlfn.XLOOKUP(OrderDetails[[#This Row],[productID]],Products[productID],Products[Category Name],,0)</f>
        <v>Seafood</v>
      </c>
    </row>
    <row r="2128" spans="1:8" x14ac:dyDescent="0.25">
      <c r="A2128">
        <v>11075</v>
      </c>
      <c r="B2128">
        <v>76</v>
      </c>
      <c r="C2128" t="str" cm="1">
        <f t="array" ref="C2128">_xlfn.XLOOKUP(OrderDetails[[#This Row],[productID]],Products[[#All],[productID]],Products[[#All],[productName]],,0)</f>
        <v>Lakkaliköri</v>
      </c>
      <c r="D2128" s="2">
        <v>18</v>
      </c>
      <c r="E2128">
        <v>2</v>
      </c>
      <c r="F2128" s="3">
        <v>0.15</v>
      </c>
      <c r="G2128" s="2">
        <f t="shared" si="33"/>
        <v>30.599999999999998</v>
      </c>
      <c r="H2128" t="str">
        <f>_xlfn.XLOOKUP(OrderDetails[[#This Row],[productID]],Products[productID],Products[Category Name],,0)</f>
        <v>Beverages</v>
      </c>
    </row>
    <row r="2129" spans="1:8" x14ac:dyDescent="0.25">
      <c r="A2129">
        <v>11076</v>
      </c>
      <c r="B2129">
        <v>6</v>
      </c>
      <c r="C2129" t="str" cm="1">
        <f t="array" ref="C2129">_xlfn.XLOOKUP(OrderDetails[[#This Row],[productID]],Products[[#All],[productID]],Products[[#All],[productName]],,0)</f>
        <v>Grandma's Boysenberry Spread</v>
      </c>
      <c r="D2129" s="2">
        <v>25</v>
      </c>
      <c r="E2129">
        <v>20</v>
      </c>
      <c r="F2129" s="3">
        <v>0.25</v>
      </c>
      <c r="G2129" s="2">
        <f t="shared" si="33"/>
        <v>375</v>
      </c>
      <c r="H2129" t="str">
        <f>_xlfn.XLOOKUP(OrderDetails[[#This Row],[productID]],Products[productID],Products[Category Name],,0)</f>
        <v>Condiments</v>
      </c>
    </row>
    <row r="2130" spans="1:8" x14ac:dyDescent="0.25">
      <c r="A2130">
        <v>11076</v>
      </c>
      <c r="B2130">
        <v>14</v>
      </c>
      <c r="C2130" t="str" cm="1">
        <f t="array" ref="C2130">_xlfn.XLOOKUP(OrderDetails[[#This Row],[productID]],Products[[#All],[productID]],Products[[#All],[productName]],,0)</f>
        <v>Tofu</v>
      </c>
      <c r="D2130" s="2">
        <v>23.25</v>
      </c>
      <c r="E2130">
        <v>20</v>
      </c>
      <c r="F2130" s="3">
        <v>0.25</v>
      </c>
      <c r="G2130" s="2">
        <f t="shared" si="33"/>
        <v>348.75</v>
      </c>
      <c r="H2130" t="str">
        <f>_xlfn.XLOOKUP(OrderDetails[[#This Row],[productID]],Products[productID],Products[Category Name],,0)</f>
        <v>Produce</v>
      </c>
    </row>
    <row r="2131" spans="1:8" x14ac:dyDescent="0.25">
      <c r="A2131">
        <v>11076</v>
      </c>
      <c r="B2131">
        <v>19</v>
      </c>
      <c r="C2131" t="str" cm="1">
        <f t="array" ref="C2131">_xlfn.XLOOKUP(OrderDetails[[#This Row],[productID]],Products[[#All],[productID]],Products[[#All],[productName]],,0)</f>
        <v>Teatime Chocolate Biscuits</v>
      </c>
      <c r="D2131" s="2">
        <v>9.1999999999999993</v>
      </c>
      <c r="E2131">
        <v>10</v>
      </c>
      <c r="F2131" s="3">
        <v>0.25</v>
      </c>
      <c r="G2131" s="2">
        <f t="shared" si="33"/>
        <v>69</v>
      </c>
      <c r="H2131" t="str">
        <f>_xlfn.XLOOKUP(OrderDetails[[#This Row],[productID]],Products[productID],Products[Category Name],,0)</f>
        <v>Confections</v>
      </c>
    </row>
    <row r="2132" spans="1:8" x14ac:dyDescent="0.25">
      <c r="A2132">
        <v>11077</v>
      </c>
      <c r="B2132">
        <v>2</v>
      </c>
      <c r="C2132" t="str" cm="1">
        <f t="array" ref="C2132">_xlfn.XLOOKUP(OrderDetails[[#This Row],[productID]],Products[[#All],[productID]],Products[[#All],[productName]],,0)</f>
        <v>Chang</v>
      </c>
      <c r="D2132" s="2">
        <v>19</v>
      </c>
      <c r="E2132">
        <v>24</v>
      </c>
      <c r="F2132" s="3">
        <v>0.2</v>
      </c>
      <c r="G2132" s="2">
        <f t="shared" si="33"/>
        <v>364.8</v>
      </c>
      <c r="H2132" t="str">
        <f>_xlfn.XLOOKUP(OrderDetails[[#This Row],[productID]],Products[productID],Products[Category Name],,0)</f>
        <v>Beverages</v>
      </c>
    </row>
    <row r="2133" spans="1:8" x14ac:dyDescent="0.25">
      <c r="A2133">
        <v>11077</v>
      </c>
      <c r="B2133">
        <v>3</v>
      </c>
      <c r="C2133" t="str" cm="1">
        <f t="array" ref="C2133">_xlfn.XLOOKUP(OrderDetails[[#This Row],[productID]],Products[[#All],[productID]],Products[[#All],[productName]],,0)</f>
        <v>Aniseed Syrup</v>
      </c>
      <c r="D2133" s="2">
        <v>10</v>
      </c>
      <c r="E2133">
        <v>4</v>
      </c>
      <c r="F2133" s="3">
        <v>0</v>
      </c>
      <c r="G2133" s="2">
        <f t="shared" si="33"/>
        <v>40</v>
      </c>
      <c r="H2133" t="str">
        <f>_xlfn.XLOOKUP(OrderDetails[[#This Row],[productID]],Products[productID],Products[Category Name],,0)</f>
        <v>Condiments</v>
      </c>
    </row>
    <row r="2134" spans="1:8" x14ac:dyDescent="0.25">
      <c r="A2134">
        <v>11077</v>
      </c>
      <c r="B2134">
        <v>4</v>
      </c>
      <c r="C2134" t="str" cm="1">
        <f t="array" ref="C2134">_xlfn.XLOOKUP(OrderDetails[[#This Row],[productID]],Products[[#All],[productID]],Products[[#All],[productName]],,0)</f>
        <v>Chef Anton's Cajun Seasoning</v>
      </c>
      <c r="D2134" s="2">
        <v>22</v>
      </c>
      <c r="E2134">
        <v>1</v>
      </c>
      <c r="F2134" s="3">
        <v>0</v>
      </c>
      <c r="G2134" s="2">
        <f t="shared" si="33"/>
        <v>22</v>
      </c>
      <c r="H2134" t="str">
        <f>_xlfn.XLOOKUP(OrderDetails[[#This Row],[productID]],Products[productID],Products[Category Name],,0)</f>
        <v>Condiments</v>
      </c>
    </row>
    <row r="2135" spans="1:8" x14ac:dyDescent="0.25">
      <c r="A2135">
        <v>11077</v>
      </c>
      <c r="B2135">
        <v>6</v>
      </c>
      <c r="C2135" t="str" cm="1">
        <f t="array" ref="C2135">_xlfn.XLOOKUP(OrderDetails[[#This Row],[productID]],Products[[#All],[productID]],Products[[#All],[productName]],,0)</f>
        <v>Grandma's Boysenberry Spread</v>
      </c>
      <c r="D2135" s="2">
        <v>25</v>
      </c>
      <c r="E2135">
        <v>1</v>
      </c>
      <c r="F2135" s="3">
        <v>0.02</v>
      </c>
      <c r="G2135" s="2">
        <f t="shared" si="33"/>
        <v>24.5</v>
      </c>
      <c r="H2135" t="str">
        <f>_xlfn.XLOOKUP(OrderDetails[[#This Row],[productID]],Products[productID],Products[Category Name],,0)</f>
        <v>Condiments</v>
      </c>
    </row>
    <row r="2136" spans="1:8" x14ac:dyDescent="0.25">
      <c r="A2136">
        <v>11077</v>
      </c>
      <c r="B2136">
        <v>7</v>
      </c>
      <c r="C2136" t="str" cm="1">
        <f t="array" ref="C2136">_xlfn.XLOOKUP(OrderDetails[[#This Row],[productID]],Products[[#All],[productID]],Products[[#All],[productName]],,0)</f>
        <v>Uncle Bob's Organic Dried Pears</v>
      </c>
      <c r="D2136" s="2">
        <v>30</v>
      </c>
      <c r="E2136">
        <v>1</v>
      </c>
      <c r="F2136" s="3">
        <v>0.05</v>
      </c>
      <c r="G2136" s="2">
        <f t="shared" si="33"/>
        <v>28.5</v>
      </c>
      <c r="H2136" t="str">
        <f>_xlfn.XLOOKUP(OrderDetails[[#This Row],[productID]],Products[productID],Products[Category Name],,0)</f>
        <v>Produce</v>
      </c>
    </row>
    <row r="2137" spans="1:8" x14ac:dyDescent="0.25">
      <c r="A2137">
        <v>11077</v>
      </c>
      <c r="B2137">
        <v>8</v>
      </c>
      <c r="C2137" t="str" cm="1">
        <f t="array" ref="C2137">_xlfn.XLOOKUP(OrderDetails[[#This Row],[productID]],Products[[#All],[productID]],Products[[#All],[productName]],,0)</f>
        <v>Northwoods Cranberry Sauce</v>
      </c>
      <c r="D2137" s="2">
        <v>40</v>
      </c>
      <c r="E2137">
        <v>2</v>
      </c>
      <c r="F2137" s="3">
        <v>0.1</v>
      </c>
      <c r="G2137" s="2">
        <f t="shared" si="33"/>
        <v>72</v>
      </c>
      <c r="H2137" t="str">
        <f>_xlfn.XLOOKUP(OrderDetails[[#This Row],[productID]],Products[productID],Products[Category Name],,0)</f>
        <v>Condiments</v>
      </c>
    </row>
    <row r="2138" spans="1:8" x14ac:dyDescent="0.25">
      <c r="A2138">
        <v>11077</v>
      </c>
      <c r="B2138">
        <v>10</v>
      </c>
      <c r="C2138" t="str" cm="1">
        <f t="array" ref="C2138">_xlfn.XLOOKUP(OrderDetails[[#This Row],[productID]],Products[[#All],[productID]],Products[[#All],[productName]],,0)</f>
        <v>Ikura</v>
      </c>
      <c r="D2138" s="2">
        <v>31</v>
      </c>
      <c r="E2138">
        <v>1</v>
      </c>
      <c r="F2138" s="3">
        <v>0</v>
      </c>
      <c r="G2138" s="2">
        <f t="shared" si="33"/>
        <v>31</v>
      </c>
      <c r="H2138" t="str">
        <f>_xlfn.XLOOKUP(OrderDetails[[#This Row],[productID]],Products[productID],Products[Category Name],,0)</f>
        <v>Seafood</v>
      </c>
    </row>
    <row r="2139" spans="1:8" x14ac:dyDescent="0.25">
      <c r="A2139">
        <v>11077</v>
      </c>
      <c r="B2139">
        <v>12</v>
      </c>
      <c r="C2139" t="str" cm="1">
        <f t="array" ref="C2139">_xlfn.XLOOKUP(OrderDetails[[#This Row],[productID]],Products[[#All],[productID]],Products[[#All],[productName]],,0)</f>
        <v>Queso Manchego La Pastora</v>
      </c>
      <c r="D2139" s="2">
        <v>38</v>
      </c>
      <c r="E2139">
        <v>2</v>
      </c>
      <c r="F2139" s="3">
        <v>0.05</v>
      </c>
      <c r="G2139" s="2">
        <f t="shared" si="33"/>
        <v>72.2</v>
      </c>
      <c r="H2139" t="str">
        <f>_xlfn.XLOOKUP(OrderDetails[[#This Row],[productID]],Products[productID],Products[Category Name],,0)</f>
        <v>Dairy Products</v>
      </c>
    </row>
    <row r="2140" spans="1:8" x14ac:dyDescent="0.25">
      <c r="A2140">
        <v>11077</v>
      </c>
      <c r="B2140">
        <v>13</v>
      </c>
      <c r="C2140" t="str" cm="1">
        <f t="array" ref="C2140">_xlfn.XLOOKUP(OrderDetails[[#This Row],[productID]],Products[[#All],[productID]],Products[[#All],[productName]],,0)</f>
        <v>Konbu</v>
      </c>
      <c r="D2140" s="2">
        <v>6</v>
      </c>
      <c r="E2140">
        <v>4</v>
      </c>
      <c r="F2140" s="3">
        <v>0</v>
      </c>
      <c r="G2140" s="2">
        <f t="shared" si="33"/>
        <v>24</v>
      </c>
      <c r="H2140" t="str">
        <f>_xlfn.XLOOKUP(OrderDetails[[#This Row],[productID]],Products[productID],Products[Category Name],,0)</f>
        <v>Seafood</v>
      </c>
    </row>
    <row r="2141" spans="1:8" x14ac:dyDescent="0.25">
      <c r="A2141">
        <v>11077</v>
      </c>
      <c r="B2141">
        <v>14</v>
      </c>
      <c r="C2141" t="str" cm="1">
        <f t="array" ref="C2141">_xlfn.XLOOKUP(OrderDetails[[#This Row],[productID]],Products[[#All],[productID]],Products[[#All],[productName]],,0)</f>
        <v>Tofu</v>
      </c>
      <c r="D2141" s="2">
        <v>23.25</v>
      </c>
      <c r="E2141">
        <v>1</v>
      </c>
      <c r="F2141" s="3">
        <v>0.03</v>
      </c>
      <c r="G2141" s="2">
        <f t="shared" si="33"/>
        <v>22.552499999999998</v>
      </c>
      <c r="H2141" t="str">
        <f>_xlfn.XLOOKUP(OrderDetails[[#This Row],[productID]],Products[productID],Products[Category Name],,0)</f>
        <v>Produce</v>
      </c>
    </row>
    <row r="2142" spans="1:8" x14ac:dyDescent="0.25">
      <c r="A2142">
        <v>11077</v>
      </c>
      <c r="B2142">
        <v>16</v>
      </c>
      <c r="C2142" t="str" cm="1">
        <f t="array" ref="C2142">_xlfn.XLOOKUP(OrderDetails[[#This Row],[productID]],Products[[#All],[productID]],Products[[#All],[productName]],,0)</f>
        <v>Pavlova</v>
      </c>
      <c r="D2142" s="2">
        <v>17.45</v>
      </c>
      <c r="E2142">
        <v>2</v>
      </c>
      <c r="F2142" s="3">
        <v>0.03</v>
      </c>
      <c r="G2142" s="2">
        <f t="shared" si="33"/>
        <v>33.852999999999994</v>
      </c>
      <c r="H2142" t="str">
        <f>_xlfn.XLOOKUP(OrderDetails[[#This Row],[productID]],Products[productID],Products[Category Name],,0)</f>
        <v>Confections</v>
      </c>
    </row>
    <row r="2143" spans="1:8" x14ac:dyDescent="0.25">
      <c r="A2143">
        <v>11077</v>
      </c>
      <c r="B2143">
        <v>20</v>
      </c>
      <c r="C2143" t="str" cm="1">
        <f t="array" ref="C2143">_xlfn.XLOOKUP(OrderDetails[[#This Row],[productID]],Products[[#All],[productID]],Products[[#All],[productName]],,0)</f>
        <v>Sir Rodney's Marmalade</v>
      </c>
      <c r="D2143" s="2">
        <v>81</v>
      </c>
      <c r="E2143">
        <v>1</v>
      </c>
      <c r="F2143" s="3">
        <v>0.04</v>
      </c>
      <c r="G2143" s="2">
        <f t="shared" si="33"/>
        <v>77.759999999999991</v>
      </c>
      <c r="H2143" t="str">
        <f>_xlfn.XLOOKUP(OrderDetails[[#This Row],[productID]],Products[productID],Products[Category Name],,0)</f>
        <v>Confections</v>
      </c>
    </row>
    <row r="2144" spans="1:8" x14ac:dyDescent="0.25">
      <c r="A2144">
        <v>11077</v>
      </c>
      <c r="B2144">
        <v>23</v>
      </c>
      <c r="C2144" t="str" cm="1">
        <f t="array" ref="C2144">_xlfn.XLOOKUP(OrderDetails[[#This Row],[productID]],Products[[#All],[productID]],Products[[#All],[productName]],,0)</f>
        <v>Tunnbröd</v>
      </c>
      <c r="D2144" s="2">
        <v>9</v>
      </c>
      <c r="E2144">
        <v>2</v>
      </c>
      <c r="F2144" s="3">
        <v>0</v>
      </c>
      <c r="G2144" s="2">
        <f t="shared" si="33"/>
        <v>18</v>
      </c>
      <c r="H2144" t="str">
        <f>_xlfn.XLOOKUP(OrderDetails[[#This Row],[productID]],Products[productID],Products[Category Name],,0)</f>
        <v>Grains &amp; Cereals</v>
      </c>
    </row>
    <row r="2145" spans="1:8" x14ac:dyDescent="0.25">
      <c r="A2145">
        <v>11077</v>
      </c>
      <c r="B2145">
        <v>32</v>
      </c>
      <c r="C2145" t="str" cm="1">
        <f t="array" ref="C2145">_xlfn.XLOOKUP(OrderDetails[[#This Row],[productID]],Products[[#All],[productID]],Products[[#All],[productName]],,0)</f>
        <v>Mascarpone Fabioli</v>
      </c>
      <c r="D2145" s="2">
        <v>32</v>
      </c>
      <c r="E2145">
        <v>1</v>
      </c>
      <c r="F2145" s="3">
        <v>0</v>
      </c>
      <c r="G2145" s="2">
        <f t="shared" si="33"/>
        <v>32</v>
      </c>
      <c r="H2145" t="str">
        <f>_xlfn.XLOOKUP(OrderDetails[[#This Row],[productID]],Products[productID],Products[Category Name],,0)</f>
        <v>Dairy Products</v>
      </c>
    </row>
    <row r="2146" spans="1:8" x14ac:dyDescent="0.25">
      <c r="A2146">
        <v>11077</v>
      </c>
      <c r="B2146">
        <v>39</v>
      </c>
      <c r="C2146" t="str" cm="1">
        <f t="array" ref="C2146">_xlfn.XLOOKUP(OrderDetails[[#This Row],[productID]],Products[[#All],[productID]],Products[[#All],[productName]],,0)</f>
        <v>Chartreuse verte</v>
      </c>
      <c r="D2146" s="2">
        <v>18</v>
      </c>
      <c r="E2146">
        <v>2</v>
      </c>
      <c r="F2146" s="3">
        <v>0.05</v>
      </c>
      <c r="G2146" s="2">
        <f t="shared" si="33"/>
        <v>34.199999999999996</v>
      </c>
      <c r="H2146" t="str">
        <f>_xlfn.XLOOKUP(OrderDetails[[#This Row],[productID]],Products[productID],Products[Category Name],,0)</f>
        <v>Beverages</v>
      </c>
    </row>
    <row r="2147" spans="1:8" x14ac:dyDescent="0.25">
      <c r="A2147">
        <v>11077</v>
      </c>
      <c r="B2147">
        <v>41</v>
      </c>
      <c r="C2147" t="str" cm="1">
        <f t="array" ref="C2147">_xlfn.XLOOKUP(OrderDetails[[#This Row],[productID]],Products[[#All],[productID]],Products[[#All],[productName]],,0)</f>
        <v>Jack's New England Clam Chowder</v>
      </c>
      <c r="D2147" s="2">
        <v>9.65</v>
      </c>
      <c r="E2147">
        <v>3</v>
      </c>
      <c r="F2147" s="3">
        <v>0</v>
      </c>
      <c r="G2147" s="2">
        <f t="shared" si="33"/>
        <v>28.950000000000003</v>
      </c>
      <c r="H2147" t="str">
        <f>_xlfn.XLOOKUP(OrderDetails[[#This Row],[productID]],Products[productID],Products[Category Name],,0)</f>
        <v>Seafood</v>
      </c>
    </row>
    <row r="2148" spans="1:8" x14ac:dyDescent="0.25">
      <c r="A2148">
        <v>11077</v>
      </c>
      <c r="B2148">
        <v>46</v>
      </c>
      <c r="C2148" t="str" cm="1">
        <f t="array" ref="C2148">_xlfn.XLOOKUP(OrderDetails[[#This Row],[productID]],Products[[#All],[productID]],Products[[#All],[productName]],,0)</f>
        <v>Spegesild</v>
      </c>
      <c r="D2148" s="2">
        <v>12</v>
      </c>
      <c r="E2148">
        <v>3</v>
      </c>
      <c r="F2148" s="3">
        <v>0.02</v>
      </c>
      <c r="G2148" s="2">
        <f t="shared" si="33"/>
        <v>35.28</v>
      </c>
      <c r="H2148" t="str">
        <f>_xlfn.XLOOKUP(OrderDetails[[#This Row],[productID]],Products[productID],Products[Category Name],,0)</f>
        <v>Seafood</v>
      </c>
    </row>
    <row r="2149" spans="1:8" x14ac:dyDescent="0.25">
      <c r="A2149">
        <v>11077</v>
      </c>
      <c r="B2149">
        <v>52</v>
      </c>
      <c r="C2149" t="str" cm="1">
        <f t="array" ref="C2149">_xlfn.XLOOKUP(OrderDetails[[#This Row],[productID]],Products[[#All],[productID]],Products[[#All],[productName]],,0)</f>
        <v>Filo Mix</v>
      </c>
      <c r="D2149" s="2">
        <v>7</v>
      </c>
      <c r="E2149">
        <v>2</v>
      </c>
      <c r="F2149" s="3">
        <v>0</v>
      </c>
      <c r="G2149" s="2">
        <f t="shared" si="33"/>
        <v>14</v>
      </c>
      <c r="H2149" t="str">
        <f>_xlfn.XLOOKUP(OrderDetails[[#This Row],[productID]],Products[productID],Products[Category Name],,0)</f>
        <v>Grains &amp; Cereals</v>
      </c>
    </row>
    <row r="2150" spans="1:8" x14ac:dyDescent="0.25">
      <c r="A2150">
        <v>11077</v>
      </c>
      <c r="B2150">
        <v>55</v>
      </c>
      <c r="C2150" t="str" cm="1">
        <f t="array" ref="C2150">_xlfn.XLOOKUP(OrderDetails[[#This Row],[productID]],Products[[#All],[productID]],Products[[#All],[productName]],,0)</f>
        <v>Pâté chinois</v>
      </c>
      <c r="D2150" s="2">
        <v>24</v>
      </c>
      <c r="E2150">
        <v>2</v>
      </c>
      <c r="F2150" s="3">
        <v>0</v>
      </c>
      <c r="G2150" s="2">
        <f t="shared" si="33"/>
        <v>48</v>
      </c>
      <c r="H2150" t="str">
        <f>_xlfn.XLOOKUP(OrderDetails[[#This Row],[productID]],Products[productID],Products[Category Name],,0)</f>
        <v>Meat &amp; Poultry</v>
      </c>
    </row>
    <row r="2151" spans="1:8" x14ac:dyDescent="0.25">
      <c r="A2151">
        <v>11077</v>
      </c>
      <c r="B2151">
        <v>60</v>
      </c>
      <c r="C2151" t="str" cm="1">
        <f t="array" ref="C2151">_xlfn.XLOOKUP(OrderDetails[[#This Row],[productID]],Products[[#All],[productID]],Products[[#All],[productName]],,0)</f>
        <v>Camembert Pierrot</v>
      </c>
      <c r="D2151" s="2">
        <v>34</v>
      </c>
      <c r="E2151">
        <v>2</v>
      </c>
      <c r="F2151" s="3">
        <v>0.06</v>
      </c>
      <c r="G2151" s="2">
        <f t="shared" si="33"/>
        <v>63.919999999999995</v>
      </c>
      <c r="H2151" t="str">
        <f>_xlfn.XLOOKUP(OrderDetails[[#This Row],[productID]],Products[productID],Products[Category Name],,0)</f>
        <v>Dairy Products</v>
      </c>
    </row>
    <row r="2152" spans="1:8" x14ac:dyDescent="0.25">
      <c r="A2152">
        <v>11077</v>
      </c>
      <c r="B2152">
        <v>64</v>
      </c>
      <c r="C2152" t="str" cm="1">
        <f t="array" ref="C2152">_xlfn.XLOOKUP(OrderDetails[[#This Row],[productID]],Products[[#All],[productID]],Products[[#All],[productName]],,0)</f>
        <v>Wimmers gute Semmelknödel</v>
      </c>
      <c r="D2152" s="2">
        <v>33.25</v>
      </c>
      <c r="E2152">
        <v>2</v>
      </c>
      <c r="F2152" s="3">
        <v>0.03</v>
      </c>
      <c r="G2152" s="2">
        <f t="shared" si="33"/>
        <v>64.504999999999995</v>
      </c>
      <c r="H2152" t="str">
        <f>_xlfn.XLOOKUP(OrderDetails[[#This Row],[productID]],Products[productID],Products[Category Name],,0)</f>
        <v>Grains &amp; Cereals</v>
      </c>
    </row>
    <row r="2153" spans="1:8" x14ac:dyDescent="0.25">
      <c r="A2153">
        <v>11077</v>
      </c>
      <c r="B2153">
        <v>66</v>
      </c>
      <c r="C2153" t="str" cm="1">
        <f t="array" ref="C2153">_xlfn.XLOOKUP(OrderDetails[[#This Row],[productID]],Products[[#All],[productID]],Products[[#All],[productName]],,0)</f>
        <v>Louisiana Hot Spiced Okra</v>
      </c>
      <c r="D2153" s="2">
        <v>17</v>
      </c>
      <c r="E2153">
        <v>1</v>
      </c>
      <c r="F2153" s="3">
        <v>0</v>
      </c>
      <c r="G2153" s="2">
        <f t="shared" si="33"/>
        <v>17</v>
      </c>
      <c r="H2153" t="str">
        <f>_xlfn.XLOOKUP(OrderDetails[[#This Row],[productID]],Products[productID],Products[Category Name],,0)</f>
        <v>Condiments</v>
      </c>
    </row>
    <row r="2154" spans="1:8" x14ac:dyDescent="0.25">
      <c r="A2154">
        <v>11077</v>
      </c>
      <c r="B2154">
        <v>73</v>
      </c>
      <c r="C2154" t="str" cm="1">
        <f t="array" ref="C2154">_xlfn.XLOOKUP(OrderDetails[[#This Row],[productID]],Products[[#All],[productID]],Products[[#All],[productName]],,0)</f>
        <v>Röd Kaviar</v>
      </c>
      <c r="D2154" s="2">
        <v>15</v>
      </c>
      <c r="E2154">
        <v>2</v>
      </c>
      <c r="F2154" s="3">
        <v>0.01</v>
      </c>
      <c r="G2154" s="2">
        <f t="shared" si="33"/>
        <v>29.7</v>
      </c>
      <c r="H2154" t="str">
        <f>_xlfn.XLOOKUP(OrderDetails[[#This Row],[productID]],Products[productID],Products[Category Name],,0)</f>
        <v>Seafood</v>
      </c>
    </row>
    <row r="2155" spans="1:8" x14ac:dyDescent="0.25">
      <c r="A2155">
        <v>11077</v>
      </c>
      <c r="B2155">
        <v>75</v>
      </c>
      <c r="C2155" t="str" cm="1">
        <f t="array" ref="C2155">_xlfn.XLOOKUP(OrderDetails[[#This Row],[productID]],Products[[#All],[productID]],Products[[#All],[productName]],,0)</f>
        <v>Rhönbräu Klosterbier</v>
      </c>
      <c r="D2155" s="2">
        <v>7.75</v>
      </c>
      <c r="E2155">
        <v>4</v>
      </c>
      <c r="F2155" s="3">
        <v>0</v>
      </c>
      <c r="G2155" s="2">
        <f t="shared" si="33"/>
        <v>31</v>
      </c>
      <c r="H2155" t="str">
        <f>_xlfn.XLOOKUP(OrderDetails[[#This Row],[productID]],Products[productID],Products[Category Name],,0)</f>
        <v>Beverages</v>
      </c>
    </row>
    <row r="2156" spans="1:8" x14ac:dyDescent="0.25">
      <c r="A2156">
        <v>11077</v>
      </c>
      <c r="B2156">
        <v>77</v>
      </c>
      <c r="C2156" t="str" cm="1">
        <f t="array" ref="C2156">_xlfn.XLOOKUP(OrderDetails[[#This Row],[productID]],Products[[#All],[productID]],Products[[#All],[productName]],,0)</f>
        <v>Original Frankfurter Grüne Soße</v>
      </c>
      <c r="D2156" s="2">
        <v>13</v>
      </c>
      <c r="E2156">
        <v>2</v>
      </c>
      <c r="F2156" s="3">
        <v>0</v>
      </c>
      <c r="G2156" s="2">
        <f t="shared" si="33"/>
        <v>26</v>
      </c>
      <c r="H2156" t="str">
        <f>_xlfn.XLOOKUP(OrderDetails[[#This Row],[productID]],Products[productID],Products[Category Name],,0)</f>
        <v>Condiments</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4DCDA-1B78-49EA-A9F5-254859DA7F1E}">
  <dimension ref="A1:F10"/>
  <sheetViews>
    <sheetView workbookViewId="0">
      <selection sqref="A1:F10"/>
    </sheetView>
  </sheetViews>
  <sheetFormatPr defaultRowHeight="15" x14ac:dyDescent="0.25"/>
  <cols>
    <col min="1" max="1" width="14.140625" customWidth="1"/>
    <col min="2" max="2" width="17.42578125" customWidth="1"/>
    <col min="5" max="5" width="10" customWidth="1"/>
    <col min="6" max="6" width="11.85546875" customWidth="1"/>
  </cols>
  <sheetData>
    <row r="1" spans="1:6" x14ac:dyDescent="0.25">
      <c r="A1" t="s">
        <v>2</v>
      </c>
      <c r="B1" t="s">
        <v>124</v>
      </c>
      <c r="C1" t="s">
        <v>123</v>
      </c>
      <c r="D1" t="s">
        <v>122</v>
      </c>
      <c r="E1" t="s">
        <v>121</v>
      </c>
      <c r="F1" t="s">
        <v>120</v>
      </c>
    </row>
    <row r="2" spans="1:6" x14ac:dyDescent="0.25">
      <c r="A2">
        <v>1</v>
      </c>
      <c r="B2" t="s">
        <v>119</v>
      </c>
      <c r="C2" t="s">
        <v>106</v>
      </c>
      <c r="D2" t="s">
        <v>109</v>
      </c>
      <c r="E2" t="s">
        <v>108</v>
      </c>
      <c r="F2">
        <v>8</v>
      </c>
    </row>
    <row r="3" spans="1:6" x14ac:dyDescent="0.25">
      <c r="A3">
        <v>2</v>
      </c>
      <c r="B3" t="s">
        <v>118</v>
      </c>
      <c r="C3" t="s">
        <v>117</v>
      </c>
      <c r="D3" t="s">
        <v>109</v>
      </c>
      <c r="E3" t="s">
        <v>108</v>
      </c>
    </row>
    <row r="4" spans="1:6" x14ac:dyDescent="0.25">
      <c r="A4">
        <v>3</v>
      </c>
      <c r="B4" t="s">
        <v>116</v>
      </c>
      <c r="C4" t="s">
        <v>106</v>
      </c>
      <c r="D4" t="s">
        <v>109</v>
      </c>
      <c r="E4" t="s">
        <v>108</v>
      </c>
      <c r="F4">
        <v>8</v>
      </c>
    </row>
    <row r="5" spans="1:6" x14ac:dyDescent="0.25">
      <c r="A5">
        <v>4</v>
      </c>
      <c r="B5" t="s">
        <v>115</v>
      </c>
      <c r="C5" t="s">
        <v>106</v>
      </c>
      <c r="D5" t="s">
        <v>109</v>
      </c>
      <c r="E5" t="s">
        <v>108</v>
      </c>
      <c r="F5">
        <v>8</v>
      </c>
    </row>
    <row r="6" spans="1:6" x14ac:dyDescent="0.25">
      <c r="A6">
        <v>5</v>
      </c>
      <c r="B6" t="s">
        <v>114</v>
      </c>
      <c r="C6" t="s">
        <v>110</v>
      </c>
      <c r="D6" t="s">
        <v>105</v>
      </c>
      <c r="E6" t="s">
        <v>104</v>
      </c>
      <c r="F6">
        <v>2</v>
      </c>
    </row>
    <row r="7" spans="1:6" x14ac:dyDescent="0.25">
      <c r="A7">
        <v>6</v>
      </c>
      <c r="B7" t="s">
        <v>113</v>
      </c>
      <c r="C7" t="s">
        <v>106</v>
      </c>
      <c r="D7" t="s">
        <v>105</v>
      </c>
      <c r="E7" t="s">
        <v>104</v>
      </c>
      <c r="F7">
        <v>5</v>
      </c>
    </row>
    <row r="8" spans="1:6" x14ac:dyDescent="0.25">
      <c r="A8">
        <v>7</v>
      </c>
      <c r="B8" t="s">
        <v>112</v>
      </c>
      <c r="C8" t="s">
        <v>106</v>
      </c>
      <c r="D8" t="s">
        <v>105</v>
      </c>
      <c r="E8" t="s">
        <v>104</v>
      </c>
      <c r="F8">
        <v>5</v>
      </c>
    </row>
    <row r="9" spans="1:6" x14ac:dyDescent="0.25">
      <c r="A9">
        <v>8</v>
      </c>
      <c r="B9" t="s">
        <v>111</v>
      </c>
      <c r="C9" t="s">
        <v>110</v>
      </c>
      <c r="D9" t="s">
        <v>109</v>
      </c>
      <c r="E9" t="s">
        <v>108</v>
      </c>
      <c r="F9">
        <v>2</v>
      </c>
    </row>
    <row r="10" spans="1:6" x14ac:dyDescent="0.25">
      <c r="A10">
        <v>9</v>
      </c>
      <c r="B10" t="s">
        <v>107</v>
      </c>
      <c r="C10" t="s">
        <v>106</v>
      </c>
      <c r="D10" t="s">
        <v>105</v>
      </c>
      <c r="E10" t="s">
        <v>104</v>
      </c>
      <c r="F10">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00221-F946-4426-A730-4CF5C082B503}">
  <dimension ref="A1:F92"/>
  <sheetViews>
    <sheetView topLeftCell="A56" workbookViewId="0">
      <selection activeCell="B7" sqref="B7"/>
    </sheetView>
  </sheetViews>
  <sheetFormatPr defaultRowHeight="15" x14ac:dyDescent="0.25"/>
  <cols>
    <col min="1" max="1" width="13.7109375" customWidth="1"/>
    <col min="2" max="2" width="33.42578125" bestFit="1" customWidth="1"/>
    <col min="3" max="3" width="22.140625" bestFit="1" customWidth="1"/>
    <col min="4" max="4" width="28.140625" bestFit="1" customWidth="1"/>
    <col min="5" max="5" width="13.85546875" bestFit="1" customWidth="1"/>
    <col min="6" max="6" width="11.140625" bestFit="1" customWidth="1"/>
  </cols>
  <sheetData>
    <row r="1" spans="1:6" x14ac:dyDescent="0.25">
      <c r="A1" t="s">
        <v>1</v>
      </c>
      <c r="B1" t="s">
        <v>128</v>
      </c>
      <c r="C1" t="s">
        <v>411</v>
      </c>
      <c r="D1" t="s">
        <v>410</v>
      </c>
      <c r="E1" t="s">
        <v>122</v>
      </c>
      <c r="F1" t="s">
        <v>121</v>
      </c>
    </row>
    <row r="2" spans="1:6" x14ac:dyDescent="0.25">
      <c r="A2" t="s">
        <v>93</v>
      </c>
      <c r="B2" t="s">
        <v>409</v>
      </c>
      <c r="C2" t="s">
        <v>408</v>
      </c>
      <c r="D2" t="s">
        <v>106</v>
      </c>
      <c r="E2" t="s">
        <v>407</v>
      </c>
      <c r="F2" t="s">
        <v>150</v>
      </c>
    </row>
    <row r="3" spans="1:6" x14ac:dyDescent="0.25">
      <c r="A3" t="s">
        <v>47</v>
      </c>
      <c r="B3" t="s">
        <v>406</v>
      </c>
      <c r="C3" t="s">
        <v>405</v>
      </c>
      <c r="D3" t="s">
        <v>131</v>
      </c>
      <c r="E3" t="s">
        <v>174</v>
      </c>
      <c r="F3" t="s">
        <v>173</v>
      </c>
    </row>
    <row r="4" spans="1:6" x14ac:dyDescent="0.25">
      <c r="A4" t="s">
        <v>67</v>
      </c>
      <c r="B4" t="s">
        <v>404</v>
      </c>
      <c r="C4" t="s">
        <v>403</v>
      </c>
      <c r="D4" t="s">
        <v>131</v>
      </c>
      <c r="E4" t="s">
        <v>174</v>
      </c>
      <c r="F4" t="s">
        <v>173</v>
      </c>
    </row>
    <row r="5" spans="1:6" x14ac:dyDescent="0.25">
      <c r="A5" t="s">
        <v>63</v>
      </c>
      <c r="B5" t="s">
        <v>402</v>
      </c>
      <c r="C5" t="s">
        <v>401</v>
      </c>
      <c r="D5" t="s">
        <v>106</v>
      </c>
      <c r="E5" t="s">
        <v>105</v>
      </c>
      <c r="F5" t="s">
        <v>104</v>
      </c>
    </row>
    <row r="6" spans="1:6" x14ac:dyDescent="0.25">
      <c r="A6" t="s">
        <v>33</v>
      </c>
      <c r="B6" t="s">
        <v>400</v>
      </c>
      <c r="C6" t="s">
        <v>399</v>
      </c>
      <c r="D6" t="s">
        <v>368</v>
      </c>
      <c r="E6" t="s">
        <v>398</v>
      </c>
      <c r="F6" t="s">
        <v>348</v>
      </c>
    </row>
    <row r="7" spans="1:6" x14ac:dyDescent="0.25">
      <c r="A7" t="s">
        <v>84</v>
      </c>
      <c r="B7" t="s">
        <v>397</v>
      </c>
      <c r="C7" t="s">
        <v>396</v>
      </c>
      <c r="D7" t="s">
        <v>106</v>
      </c>
      <c r="E7" t="s">
        <v>395</v>
      </c>
      <c r="F7" t="s">
        <v>150</v>
      </c>
    </row>
    <row r="8" spans="1:6" x14ac:dyDescent="0.25">
      <c r="A8" t="s">
        <v>23</v>
      </c>
      <c r="B8" t="s">
        <v>394</v>
      </c>
      <c r="C8" t="s">
        <v>393</v>
      </c>
      <c r="D8" t="s">
        <v>178</v>
      </c>
      <c r="E8" t="s">
        <v>392</v>
      </c>
      <c r="F8" t="s">
        <v>154</v>
      </c>
    </row>
    <row r="9" spans="1:6" x14ac:dyDescent="0.25">
      <c r="A9" t="s">
        <v>54</v>
      </c>
      <c r="B9" t="s">
        <v>391</v>
      </c>
      <c r="C9" t="s">
        <v>390</v>
      </c>
      <c r="D9" t="s">
        <v>131</v>
      </c>
      <c r="E9" t="s">
        <v>211</v>
      </c>
      <c r="F9" t="s">
        <v>210</v>
      </c>
    </row>
    <row r="10" spans="1:6" x14ac:dyDescent="0.25">
      <c r="A10" t="s">
        <v>56</v>
      </c>
      <c r="B10" t="s">
        <v>389</v>
      </c>
      <c r="C10" t="s">
        <v>388</v>
      </c>
      <c r="D10" t="s">
        <v>131</v>
      </c>
      <c r="E10" t="s">
        <v>387</v>
      </c>
      <c r="F10" t="s">
        <v>154</v>
      </c>
    </row>
    <row r="11" spans="1:6" x14ac:dyDescent="0.25">
      <c r="A11" t="s">
        <v>74</v>
      </c>
      <c r="B11" t="s">
        <v>386</v>
      </c>
      <c r="C11" t="s">
        <v>385</v>
      </c>
      <c r="D11" t="s">
        <v>147</v>
      </c>
      <c r="E11" t="s">
        <v>384</v>
      </c>
      <c r="F11" t="s">
        <v>267</v>
      </c>
    </row>
    <row r="12" spans="1:6" x14ac:dyDescent="0.25">
      <c r="A12" t="s">
        <v>39</v>
      </c>
      <c r="B12" t="s">
        <v>383</v>
      </c>
      <c r="C12" t="s">
        <v>382</v>
      </c>
      <c r="D12" t="s">
        <v>106</v>
      </c>
      <c r="E12" t="s">
        <v>105</v>
      </c>
      <c r="F12" t="s">
        <v>104</v>
      </c>
    </row>
    <row r="13" spans="1:6" x14ac:dyDescent="0.25">
      <c r="A13" t="s">
        <v>86</v>
      </c>
      <c r="B13" t="s">
        <v>381</v>
      </c>
      <c r="C13" t="s">
        <v>380</v>
      </c>
      <c r="D13" t="s">
        <v>159</v>
      </c>
      <c r="E13" t="s">
        <v>231</v>
      </c>
      <c r="F13" t="s">
        <v>230</v>
      </c>
    </row>
    <row r="14" spans="1:6" x14ac:dyDescent="0.25">
      <c r="A14" t="s">
        <v>18</v>
      </c>
      <c r="B14" t="s">
        <v>379</v>
      </c>
      <c r="C14" t="s">
        <v>378</v>
      </c>
      <c r="D14" t="s">
        <v>178</v>
      </c>
      <c r="E14" t="s">
        <v>174</v>
      </c>
      <c r="F14" t="s">
        <v>173</v>
      </c>
    </row>
    <row r="15" spans="1:6" x14ac:dyDescent="0.25">
      <c r="A15" t="s">
        <v>13</v>
      </c>
      <c r="B15" t="s">
        <v>377</v>
      </c>
      <c r="C15" t="s">
        <v>376</v>
      </c>
      <c r="D15" t="s">
        <v>131</v>
      </c>
      <c r="E15" t="s">
        <v>375</v>
      </c>
      <c r="F15" t="s">
        <v>214</v>
      </c>
    </row>
    <row r="16" spans="1:6" x14ac:dyDescent="0.25">
      <c r="A16" t="s">
        <v>40</v>
      </c>
      <c r="B16" t="s">
        <v>374</v>
      </c>
      <c r="C16" t="s">
        <v>373</v>
      </c>
      <c r="D16" t="s">
        <v>167</v>
      </c>
      <c r="E16" t="s">
        <v>170</v>
      </c>
      <c r="F16" t="s">
        <v>142</v>
      </c>
    </row>
    <row r="17" spans="1:6" x14ac:dyDescent="0.25">
      <c r="A17" t="s">
        <v>80</v>
      </c>
      <c r="B17" t="s">
        <v>372</v>
      </c>
      <c r="C17" t="s">
        <v>371</v>
      </c>
      <c r="D17" t="s">
        <v>106</v>
      </c>
      <c r="E17" t="s">
        <v>105</v>
      </c>
      <c r="F17" t="s">
        <v>104</v>
      </c>
    </row>
    <row r="18" spans="1:6" x14ac:dyDescent="0.25">
      <c r="A18" t="s">
        <v>65</v>
      </c>
      <c r="B18" t="s">
        <v>370</v>
      </c>
      <c r="C18" t="s">
        <v>369</v>
      </c>
      <c r="D18" t="s">
        <v>368</v>
      </c>
      <c r="E18" t="s">
        <v>367</v>
      </c>
      <c r="F18" t="s">
        <v>150</v>
      </c>
    </row>
    <row r="19" spans="1:6" x14ac:dyDescent="0.25">
      <c r="A19" t="s">
        <v>49</v>
      </c>
      <c r="B19" t="s">
        <v>366</v>
      </c>
      <c r="C19" t="s">
        <v>365</v>
      </c>
      <c r="D19" t="s">
        <v>131</v>
      </c>
      <c r="E19" t="s">
        <v>342</v>
      </c>
      <c r="F19" t="s">
        <v>154</v>
      </c>
    </row>
    <row r="20" spans="1:6" x14ac:dyDescent="0.25">
      <c r="A20" t="s">
        <v>66</v>
      </c>
      <c r="B20" t="s">
        <v>364</v>
      </c>
      <c r="C20" t="s">
        <v>363</v>
      </c>
      <c r="D20" t="s">
        <v>159</v>
      </c>
      <c r="E20" t="s">
        <v>105</v>
      </c>
      <c r="F20" t="s">
        <v>104</v>
      </c>
    </row>
    <row r="21" spans="1:6" x14ac:dyDescent="0.25">
      <c r="A21" t="s">
        <v>17</v>
      </c>
      <c r="B21" t="s">
        <v>362</v>
      </c>
      <c r="C21" t="s">
        <v>361</v>
      </c>
      <c r="D21" t="s">
        <v>110</v>
      </c>
      <c r="E21" t="s">
        <v>360</v>
      </c>
      <c r="F21" t="s">
        <v>245</v>
      </c>
    </row>
    <row r="22" spans="1:6" x14ac:dyDescent="0.25">
      <c r="A22" t="s">
        <v>60</v>
      </c>
      <c r="B22" t="s">
        <v>359</v>
      </c>
      <c r="C22" t="s">
        <v>358</v>
      </c>
      <c r="D22" t="s">
        <v>182</v>
      </c>
      <c r="E22" t="s">
        <v>170</v>
      </c>
      <c r="F22" t="s">
        <v>142</v>
      </c>
    </row>
    <row r="23" spans="1:6" x14ac:dyDescent="0.25">
      <c r="A23" t="s">
        <v>357</v>
      </c>
      <c r="B23" t="s">
        <v>356</v>
      </c>
      <c r="C23" t="s">
        <v>355</v>
      </c>
      <c r="D23" t="s">
        <v>147</v>
      </c>
      <c r="E23" t="s">
        <v>211</v>
      </c>
      <c r="F23" t="s">
        <v>210</v>
      </c>
    </row>
    <row r="24" spans="1:6" x14ac:dyDescent="0.25">
      <c r="A24" t="s">
        <v>76</v>
      </c>
      <c r="B24" t="s">
        <v>354</v>
      </c>
      <c r="C24" t="s">
        <v>353</v>
      </c>
      <c r="D24" t="s">
        <v>219</v>
      </c>
      <c r="E24" t="s">
        <v>352</v>
      </c>
      <c r="F24" t="s">
        <v>154</v>
      </c>
    </row>
    <row r="25" spans="1:6" x14ac:dyDescent="0.25">
      <c r="A25" t="s">
        <v>22</v>
      </c>
      <c r="B25" t="s">
        <v>351</v>
      </c>
      <c r="C25" t="s">
        <v>350</v>
      </c>
      <c r="D25" t="s">
        <v>131</v>
      </c>
      <c r="E25" t="s">
        <v>349</v>
      </c>
      <c r="F25" t="s">
        <v>348</v>
      </c>
    </row>
    <row r="26" spans="1:6" x14ac:dyDescent="0.25">
      <c r="A26" t="s">
        <v>25</v>
      </c>
      <c r="B26" t="s">
        <v>347</v>
      </c>
      <c r="C26" t="s">
        <v>346</v>
      </c>
      <c r="D26" t="s">
        <v>178</v>
      </c>
      <c r="E26" t="s">
        <v>345</v>
      </c>
      <c r="F26" t="s">
        <v>150</v>
      </c>
    </row>
    <row r="27" spans="1:6" x14ac:dyDescent="0.25">
      <c r="A27" t="s">
        <v>94</v>
      </c>
      <c r="B27" t="s">
        <v>344</v>
      </c>
      <c r="C27" t="s">
        <v>343</v>
      </c>
      <c r="D27" t="s">
        <v>178</v>
      </c>
      <c r="E27" t="s">
        <v>342</v>
      </c>
      <c r="F27" t="s">
        <v>154</v>
      </c>
    </row>
    <row r="28" spans="1:6" x14ac:dyDescent="0.25">
      <c r="A28" t="s">
        <v>78</v>
      </c>
      <c r="B28" t="s">
        <v>341</v>
      </c>
      <c r="C28" t="s">
        <v>340</v>
      </c>
      <c r="D28" t="s">
        <v>106</v>
      </c>
      <c r="E28" t="s">
        <v>339</v>
      </c>
      <c r="F28" t="s">
        <v>222</v>
      </c>
    </row>
    <row r="29" spans="1:6" x14ac:dyDescent="0.25">
      <c r="A29" t="s">
        <v>55</v>
      </c>
      <c r="B29" t="s">
        <v>338</v>
      </c>
      <c r="C29" t="s">
        <v>337</v>
      </c>
      <c r="D29" t="s">
        <v>110</v>
      </c>
      <c r="E29" t="s">
        <v>242</v>
      </c>
      <c r="F29" t="s">
        <v>241</v>
      </c>
    </row>
    <row r="30" spans="1:6" x14ac:dyDescent="0.25">
      <c r="A30" t="s">
        <v>68</v>
      </c>
      <c r="B30" t="s">
        <v>336</v>
      </c>
      <c r="C30" t="s">
        <v>335</v>
      </c>
      <c r="D30" t="s">
        <v>178</v>
      </c>
      <c r="E30" t="s">
        <v>334</v>
      </c>
      <c r="F30" t="s">
        <v>210</v>
      </c>
    </row>
    <row r="31" spans="1:6" x14ac:dyDescent="0.25">
      <c r="A31" t="s">
        <v>44</v>
      </c>
      <c r="B31" t="s">
        <v>333</v>
      </c>
      <c r="C31" t="s">
        <v>332</v>
      </c>
      <c r="D31" t="s">
        <v>110</v>
      </c>
      <c r="E31" t="s">
        <v>331</v>
      </c>
      <c r="F31" t="s">
        <v>210</v>
      </c>
    </row>
    <row r="32" spans="1:6" x14ac:dyDescent="0.25">
      <c r="A32" t="s">
        <v>79</v>
      </c>
      <c r="B32" t="s">
        <v>330</v>
      </c>
      <c r="C32" t="s">
        <v>329</v>
      </c>
      <c r="D32" t="s">
        <v>167</v>
      </c>
      <c r="E32" t="s">
        <v>328</v>
      </c>
      <c r="F32" t="s">
        <v>142</v>
      </c>
    </row>
    <row r="33" spans="1:6" x14ac:dyDescent="0.25">
      <c r="A33" t="s">
        <v>87</v>
      </c>
      <c r="B33" t="s">
        <v>327</v>
      </c>
      <c r="C33" t="s">
        <v>326</v>
      </c>
      <c r="D33" t="s">
        <v>178</v>
      </c>
      <c r="E33" t="s">
        <v>325</v>
      </c>
      <c r="F33" t="s">
        <v>108</v>
      </c>
    </row>
    <row r="34" spans="1:6" x14ac:dyDescent="0.25">
      <c r="A34" t="s">
        <v>26</v>
      </c>
      <c r="B34" t="s">
        <v>324</v>
      </c>
      <c r="C34" t="s">
        <v>323</v>
      </c>
      <c r="D34" t="s">
        <v>131</v>
      </c>
      <c r="E34" t="s">
        <v>322</v>
      </c>
      <c r="F34" t="s">
        <v>279</v>
      </c>
    </row>
    <row r="35" spans="1:6" x14ac:dyDescent="0.25">
      <c r="A35" t="s">
        <v>10</v>
      </c>
      <c r="B35" t="s">
        <v>321</v>
      </c>
      <c r="C35" t="s">
        <v>320</v>
      </c>
      <c r="D35" t="s">
        <v>147</v>
      </c>
      <c r="E35" t="s">
        <v>218</v>
      </c>
      <c r="F35" t="s">
        <v>142</v>
      </c>
    </row>
    <row r="36" spans="1:6" x14ac:dyDescent="0.25">
      <c r="A36" t="s">
        <v>16</v>
      </c>
      <c r="B36" t="s">
        <v>319</v>
      </c>
      <c r="C36" t="s">
        <v>318</v>
      </c>
      <c r="D36" t="s">
        <v>106</v>
      </c>
      <c r="E36" t="s">
        <v>317</v>
      </c>
      <c r="F36" t="s">
        <v>279</v>
      </c>
    </row>
    <row r="37" spans="1:6" x14ac:dyDescent="0.25">
      <c r="A37" t="s">
        <v>72</v>
      </c>
      <c r="B37" t="s">
        <v>316</v>
      </c>
      <c r="C37" t="s">
        <v>315</v>
      </c>
      <c r="D37" t="s">
        <v>106</v>
      </c>
      <c r="E37" t="s">
        <v>314</v>
      </c>
      <c r="F37" t="s">
        <v>108</v>
      </c>
    </row>
    <row r="38" spans="1:6" x14ac:dyDescent="0.25">
      <c r="A38" t="s">
        <v>42</v>
      </c>
      <c r="B38" t="s">
        <v>313</v>
      </c>
      <c r="C38" t="s">
        <v>312</v>
      </c>
      <c r="D38" t="s">
        <v>167</v>
      </c>
      <c r="E38" t="s">
        <v>311</v>
      </c>
      <c r="F38" t="s">
        <v>310</v>
      </c>
    </row>
    <row r="39" spans="1:6" x14ac:dyDescent="0.25">
      <c r="A39" t="s">
        <v>50</v>
      </c>
      <c r="B39" t="s">
        <v>309</v>
      </c>
      <c r="C39" t="s">
        <v>308</v>
      </c>
      <c r="D39" t="s">
        <v>178</v>
      </c>
      <c r="E39" t="s">
        <v>307</v>
      </c>
      <c r="F39" t="s">
        <v>104</v>
      </c>
    </row>
    <row r="40" spans="1:6" x14ac:dyDescent="0.25">
      <c r="A40" t="s">
        <v>52</v>
      </c>
      <c r="B40" t="s">
        <v>306</v>
      </c>
      <c r="C40" t="s">
        <v>305</v>
      </c>
      <c r="D40" t="s">
        <v>167</v>
      </c>
      <c r="E40" t="s">
        <v>304</v>
      </c>
      <c r="F40" t="s">
        <v>150</v>
      </c>
    </row>
    <row r="41" spans="1:6" x14ac:dyDescent="0.25">
      <c r="A41" t="s">
        <v>96</v>
      </c>
      <c r="B41" t="s">
        <v>303</v>
      </c>
      <c r="C41" t="s">
        <v>302</v>
      </c>
      <c r="D41" t="s">
        <v>106</v>
      </c>
      <c r="E41" t="s">
        <v>301</v>
      </c>
      <c r="F41" t="s">
        <v>154</v>
      </c>
    </row>
    <row r="42" spans="1:6" x14ac:dyDescent="0.25">
      <c r="A42" t="s">
        <v>61</v>
      </c>
      <c r="B42" t="s">
        <v>300</v>
      </c>
      <c r="C42" t="s">
        <v>299</v>
      </c>
      <c r="D42" t="s">
        <v>110</v>
      </c>
      <c r="E42" t="s">
        <v>298</v>
      </c>
      <c r="F42" t="s">
        <v>154</v>
      </c>
    </row>
    <row r="43" spans="1:6" x14ac:dyDescent="0.25">
      <c r="A43" t="s">
        <v>83</v>
      </c>
      <c r="B43" t="s">
        <v>297</v>
      </c>
      <c r="C43" t="s">
        <v>296</v>
      </c>
      <c r="D43" t="s">
        <v>182</v>
      </c>
      <c r="E43" t="s">
        <v>295</v>
      </c>
      <c r="F43" t="s">
        <v>267</v>
      </c>
    </row>
    <row r="44" spans="1:6" x14ac:dyDescent="0.25">
      <c r="A44" t="s">
        <v>82</v>
      </c>
      <c r="B44" t="s">
        <v>294</v>
      </c>
      <c r="C44" t="s">
        <v>293</v>
      </c>
      <c r="D44" t="s">
        <v>178</v>
      </c>
      <c r="E44" t="s">
        <v>292</v>
      </c>
      <c r="F44" t="s">
        <v>108</v>
      </c>
    </row>
    <row r="45" spans="1:6" x14ac:dyDescent="0.25">
      <c r="A45" t="s">
        <v>34</v>
      </c>
      <c r="B45" t="s">
        <v>291</v>
      </c>
      <c r="C45" t="s">
        <v>290</v>
      </c>
      <c r="D45" t="s">
        <v>106</v>
      </c>
      <c r="E45" t="s">
        <v>289</v>
      </c>
      <c r="F45" t="s">
        <v>150</v>
      </c>
    </row>
    <row r="46" spans="1:6" x14ac:dyDescent="0.25">
      <c r="A46" t="s">
        <v>90</v>
      </c>
      <c r="B46" t="s">
        <v>288</v>
      </c>
      <c r="C46" t="s">
        <v>287</v>
      </c>
      <c r="D46" t="s">
        <v>131</v>
      </c>
      <c r="E46" t="s">
        <v>286</v>
      </c>
      <c r="F46" t="s">
        <v>108</v>
      </c>
    </row>
    <row r="47" spans="1:6" x14ac:dyDescent="0.25">
      <c r="A47" t="s">
        <v>36</v>
      </c>
      <c r="B47" t="s">
        <v>285</v>
      </c>
      <c r="C47" t="s">
        <v>284</v>
      </c>
      <c r="D47" t="s">
        <v>147</v>
      </c>
      <c r="E47" t="s">
        <v>283</v>
      </c>
      <c r="F47" t="s">
        <v>279</v>
      </c>
    </row>
    <row r="48" spans="1:6" x14ac:dyDescent="0.25">
      <c r="A48" t="s">
        <v>75</v>
      </c>
      <c r="B48" t="s">
        <v>282</v>
      </c>
      <c r="C48" t="s">
        <v>281</v>
      </c>
      <c r="D48" t="s">
        <v>131</v>
      </c>
      <c r="E48" t="s">
        <v>280</v>
      </c>
      <c r="F48" t="s">
        <v>279</v>
      </c>
    </row>
    <row r="49" spans="1:6" x14ac:dyDescent="0.25">
      <c r="A49" t="s">
        <v>46</v>
      </c>
      <c r="B49" t="s">
        <v>278</v>
      </c>
      <c r="C49" t="s">
        <v>277</v>
      </c>
      <c r="D49" t="s">
        <v>110</v>
      </c>
      <c r="E49" t="s">
        <v>185</v>
      </c>
      <c r="F49" t="s">
        <v>108</v>
      </c>
    </row>
    <row r="50" spans="1:6" x14ac:dyDescent="0.25">
      <c r="A50" t="s">
        <v>30</v>
      </c>
      <c r="B50" t="s">
        <v>276</v>
      </c>
      <c r="C50" t="s">
        <v>275</v>
      </c>
      <c r="D50" t="s">
        <v>178</v>
      </c>
      <c r="E50" t="s">
        <v>274</v>
      </c>
      <c r="F50" t="s">
        <v>222</v>
      </c>
    </row>
    <row r="51" spans="1:6" x14ac:dyDescent="0.25">
      <c r="A51" t="s">
        <v>88</v>
      </c>
      <c r="B51" t="s">
        <v>273</v>
      </c>
      <c r="C51" t="s">
        <v>272</v>
      </c>
      <c r="D51" t="s">
        <v>159</v>
      </c>
      <c r="E51" t="s">
        <v>271</v>
      </c>
      <c r="F51" t="s">
        <v>188</v>
      </c>
    </row>
    <row r="52" spans="1:6" x14ac:dyDescent="0.25">
      <c r="A52" t="s">
        <v>57</v>
      </c>
      <c r="B52" t="s">
        <v>270</v>
      </c>
      <c r="C52" t="s">
        <v>269</v>
      </c>
      <c r="D52" t="s">
        <v>182</v>
      </c>
      <c r="E52" t="s">
        <v>268</v>
      </c>
      <c r="F52" t="s">
        <v>267</v>
      </c>
    </row>
    <row r="53" spans="1:6" x14ac:dyDescent="0.25">
      <c r="A53" t="s">
        <v>32</v>
      </c>
      <c r="B53" t="s">
        <v>266</v>
      </c>
      <c r="C53" t="s">
        <v>265</v>
      </c>
      <c r="D53" t="s">
        <v>182</v>
      </c>
      <c r="E53" t="s">
        <v>264</v>
      </c>
      <c r="F53" t="s">
        <v>150</v>
      </c>
    </row>
    <row r="54" spans="1:6" x14ac:dyDescent="0.25">
      <c r="A54" t="s">
        <v>85</v>
      </c>
      <c r="B54" t="s">
        <v>263</v>
      </c>
      <c r="C54" t="s">
        <v>262</v>
      </c>
      <c r="D54" t="s">
        <v>167</v>
      </c>
      <c r="E54" t="s">
        <v>105</v>
      </c>
      <c r="F54" t="s">
        <v>104</v>
      </c>
    </row>
    <row r="55" spans="1:6" x14ac:dyDescent="0.25">
      <c r="A55" t="s">
        <v>77</v>
      </c>
      <c r="B55" t="s">
        <v>261</v>
      </c>
      <c r="C55" t="s">
        <v>260</v>
      </c>
      <c r="D55" t="s">
        <v>159</v>
      </c>
      <c r="E55" t="s">
        <v>231</v>
      </c>
      <c r="F55" t="s">
        <v>230</v>
      </c>
    </row>
    <row r="56" spans="1:6" x14ac:dyDescent="0.25">
      <c r="A56" t="s">
        <v>45</v>
      </c>
      <c r="B56" t="s">
        <v>259</v>
      </c>
      <c r="C56" t="s">
        <v>258</v>
      </c>
      <c r="D56" t="s">
        <v>106</v>
      </c>
      <c r="E56" t="s">
        <v>257</v>
      </c>
      <c r="F56" t="s">
        <v>108</v>
      </c>
    </row>
    <row r="57" spans="1:6" x14ac:dyDescent="0.25">
      <c r="A57" t="s">
        <v>19</v>
      </c>
      <c r="B57" t="s">
        <v>256</v>
      </c>
      <c r="C57" t="s">
        <v>255</v>
      </c>
      <c r="D57" t="s">
        <v>131</v>
      </c>
      <c r="E57" t="s">
        <v>254</v>
      </c>
      <c r="F57" t="s">
        <v>150</v>
      </c>
    </row>
    <row r="58" spans="1:6" x14ac:dyDescent="0.25">
      <c r="A58" t="s">
        <v>253</v>
      </c>
      <c r="B58" t="s">
        <v>252</v>
      </c>
      <c r="C58" t="s">
        <v>251</v>
      </c>
      <c r="D58" t="s">
        <v>131</v>
      </c>
      <c r="E58" t="s">
        <v>195</v>
      </c>
      <c r="F58" t="s">
        <v>154</v>
      </c>
    </row>
    <row r="59" spans="1:6" x14ac:dyDescent="0.25">
      <c r="A59" t="s">
        <v>51</v>
      </c>
      <c r="B59" t="s">
        <v>250</v>
      </c>
      <c r="C59" t="s">
        <v>249</v>
      </c>
      <c r="D59" t="s">
        <v>106</v>
      </c>
      <c r="E59" t="s">
        <v>174</v>
      </c>
      <c r="F59" t="s">
        <v>173</v>
      </c>
    </row>
    <row r="60" spans="1:6" x14ac:dyDescent="0.25">
      <c r="A60" t="s">
        <v>62</v>
      </c>
      <c r="B60" t="s">
        <v>248</v>
      </c>
      <c r="C60" t="s">
        <v>247</v>
      </c>
      <c r="D60" t="s">
        <v>110</v>
      </c>
      <c r="E60" t="s">
        <v>246</v>
      </c>
      <c r="F60" t="s">
        <v>245</v>
      </c>
    </row>
    <row r="61" spans="1:6" x14ac:dyDescent="0.25">
      <c r="A61" t="s">
        <v>58</v>
      </c>
      <c r="B61" t="s">
        <v>244</v>
      </c>
      <c r="C61" t="s">
        <v>243</v>
      </c>
      <c r="D61" t="s">
        <v>106</v>
      </c>
      <c r="E61" t="s">
        <v>242</v>
      </c>
      <c r="F61" t="s">
        <v>241</v>
      </c>
    </row>
    <row r="62" spans="1:6" x14ac:dyDescent="0.25">
      <c r="A62" t="s">
        <v>20</v>
      </c>
      <c r="B62" t="s">
        <v>240</v>
      </c>
      <c r="C62" t="s">
        <v>239</v>
      </c>
      <c r="D62" t="s">
        <v>147</v>
      </c>
      <c r="E62" t="s">
        <v>218</v>
      </c>
      <c r="F62" t="s">
        <v>142</v>
      </c>
    </row>
    <row r="63" spans="1:6" x14ac:dyDescent="0.25">
      <c r="A63" t="s">
        <v>70</v>
      </c>
      <c r="B63" t="s">
        <v>238</v>
      </c>
      <c r="C63" t="s">
        <v>237</v>
      </c>
      <c r="D63" t="s">
        <v>182</v>
      </c>
      <c r="E63" t="s">
        <v>170</v>
      </c>
      <c r="F63" t="s">
        <v>142</v>
      </c>
    </row>
    <row r="64" spans="1:6" x14ac:dyDescent="0.25">
      <c r="A64" t="s">
        <v>29</v>
      </c>
      <c r="B64" t="s">
        <v>236</v>
      </c>
      <c r="C64" t="s">
        <v>235</v>
      </c>
      <c r="D64" t="s">
        <v>147</v>
      </c>
      <c r="E64" t="s">
        <v>234</v>
      </c>
      <c r="F64" t="s">
        <v>150</v>
      </c>
    </row>
    <row r="65" spans="1:6" x14ac:dyDescent="0.25">
      <c r="A65" t="s">
        <v>81</v>
      </c>
      <c r="B65" t="s">
        <v>233</v>
      </c>
      <c r="C65" t="s">
        <v>232</v>
      </c>
      <c r="D65" t="s">
        <v>106</v>
      </c>
      <c r="E65" t="s">
        <v>231</v>
      </c>
      <c r="F65" t="s">
        <v>230</v>
      </c>
    </row>
    <row r="66" spans="1:6" x14ac:dyDescent="0.25">
      <c r="A66" t="s">
        <v>21</v>
      </c>
      <c r="B66" t="s">
        <v>229</v>
      </c>
      <c r="C66" t="s">
        <v>228</v>
      </c>
      <c r="D66" t="s">
        <v>227</v>
      </c>
      <c r="E66" t="s">
        <v>226</v>
      </c>
      <c r="F66" t="s">
        <v>108</v>
      </c>
    </row>
    <row r="67" spans="1:6" x14ac:dyDescent="0.25">
      <c r="A67" t="s">
        <v>38</v>
      </c>
      <c r="B67" t="s">
        <v>225</v>
      </c>
      <c r="C67" t="s">
        <v>224</v>
      </c>
      <c r="D67" t="s">
        <v>167</v>
      </c>
      <c r="E67" t="s">
        <v>223</v>
      </c>
      <c r="F67" t="s">
        <v>222</v>
      </c>
    </row>
    <row r="68" spans="1:6" x14ac:dyDescent="0.25">
      <c r="A68" t="s">
        <v>37</v>
      </c>
      <c r="B68" t="s">
        <v>221</v>
      </c>
      <c r="C68" t="s">
        <v>220</v>
      </c>
      <c r="D68" t="s">
        <v>219</v>
      </c>
      <c r="E68" t="s">
        <v>218</v>
      </c>
      <c r="F68" t="s">
        <v>142</v>
      </c>
    </row>
    <row r="69" spans="1:6" x14ac:dyDescent="0.25">
      <c r="A69" t="s">
        <v>14</v>
      </c>
      <c r="B69" t="s">
        <v>217</v>
      </c>
      <c r="C69" t="s">
        <v>216</v>
      </c>
      <c r="D69" t="s">
        <v>110</v>
      </c>
      <c r="E69" t="s">
        <v>215</v>
      </c>
      <c r="F69" t="s">
        <v>214</v>
      </c>
    </row>
    <row r="70" spans="1:6" x14ac:dyDescent="0.25">
      <c r="A70" t="s">
        <v>35</v>
      </c>
      <c r="B70" t="s">
        <v>213</v>
      </c>
      <c r="C70" t="s">
        <v>212</v>
      </c>
      <c r="D70" t="s">
        <v>147</v>
      </c>
      <c r="E70" t="s">
        <v>211</v>
      </c>
      <c r="F70" t="s">
        <v>210</v>
      </c>
    </row>
    <row r="71" spans="1:6" x14ac:dyDescent="0.25">
      <c r="A71" t="s">
        <v>73</v>
      </c>
      <c r="B71" t="s">
        <v>209</v>
      </c>
      <c r="C71" t="s">
        <v>208</v>
      </c>
      <c r="D71" t="s">
        <v>131</v>
      </c>
      <c r="E71" t="s">
        <v>207</v>
      </c>
      <c r="F71" t="s">
        <v>206</v>
      </c>
    </row>
    <row r="72" spans="1:6" x14ac:dyDescent="0.25">
      <c r="A72" t="s">
        <v>53</v>
      </c>
      <c r="B72" t="s">
        <v>205</v>
      </c>
      <c r="C72" t="s">
        <v>204</v>
      </c>
      <c r="D72" t="s">
        <v>106</v>
      </c>
      <c r="E72" t="s">
        <v>203</v>
      </c>
      <c r="F72" t="s">
        <v>108</v>
      </c>
    </row>
    <row r="73" spans="1:6" x14ac:dyDescent="0.25">
      <c r="A73" t="s">
        <v>64</v>
      </c>
      <c r="B73" t="s">
        <v>202</v>
      </c>
      <c r="C73" t="s">
        <v>201</v>
      </c>
      <c r="D73" t="s">
        <v>110</v>
      </c>
      <c r="E73" t="s">
        <v>105</v>
      </c>
      <c r="F73" t="s">
        <v>104</v>
      </c>
    </row>
    <row r="74" spans="1:6" x14ac:dyDescent="0.25">
      <c r="A74" t="s">
        <v>59</v>
      </c>
      <c r="B74" t="s">
        <v>200</v>
      </c>
      <c r="C74" t="s">
        <v>199</v>
      </c>
      <c r="D74" t="s">
        <v>131</v>
      </c>
      <c r="E74" t="s">
        <v>198</v>
      </c>
      <c r="F74" t="s">
        <v>162</v>
      </c>
    </row>
    <row r="75" spans="1:6" x14ac:dyDescent="0.25">
      <c r="A75" t="s">
        <v>95</v>
      </c>
      <c r="B75" t="s">
        <v>197</v>
      </c>
      <c r="C75" t="s">
        <v>196</v>
      </c>
      <c r="D75" t="s">
        <v>178</v>
      </c>
      <c r="E75" t="s">
        <v>195</v>
      </c>
      <c r="F75" t="s">
        <v>154</v>
      </c>
    </row>
    <row r="76" spans="1:6" x14ac:dyDescent="0.25">
      <c r="A76" t="s">
        <v>28</v>
      </c>
      <c r="B76" t="s">
        <v>194</v>
      </c>
      <c r="C76" t="s">
        <v>193</v>
      </c>
      <c r="D76" t="s">
        <v>110</v>
      </c>
      <c r="E76" t="s">
        <v>192</v>
      </c>
      <c r="F76" t="s">
        <v>108</v>
      </c>
    </row>
    <row r="77" spans="1:6" x14ac:dyDescent="0.25">
      <c r="A77" t="s">
        <v>12</v>
      </c>
      <c r="B77" t="s">
        <v>191</v>
      </c>
      <c r="C77" t="s">
        <v>190</v>
      </c>
      <c r="D77" t="s">
        <v>147</v>
      </c>
      <c r="E77" t="s">
        <v>189</v>
      </c>
      <c r="F77" t="s">
        <v>188</v>
      </c>
    </row>
    <row r="78" spans="1:6" x14ac:dyDescent="0.25">
      <c r="A78" t="s">
        <v>48</v>
      </c>
      <c r="B78" t="s">
        <v>187</v>
      </c>
      <c r="C78" t="s">
        <v>186</v>
      </c>
      <c r="D78" t="s">
        <v>178</v>
      </c>
      <c r="E78" t="s">
        <v>185</v>
      </c>
      <c r="F78" t="s">
        <v>108</v>
      </c>
    </row>
    <row r="79" spans="1:6" x14ac:dyDescent="0.25">
      <c r="A79" t="s">
        <v>92</v>
      </c>
      <c r="B79" t="s">
        <v>184</v>
      </c>
      <c r="C79" t="s">
        <v>183</v>
      </c>
      <c r="D79" t="s">
        <v>182</v>
      </c>
      <c r="E79" t="s">
        <v>181</v>
      </c>
      <c r="F79" t="s">
        <v>108</v>
      </c>
    </row>
    <row r="80" spans="1:6" x14ac:dyDescent="0.25">
      <c r="A80" t="s">
        <v>9</v>
      </c>
      <c r="B80" t="s">
        <v>180</v>
      </c>
      <c r="C80" t="s">
        <v>179</v>
      </c>
      <c r="D80" t="s">
        <v>178</v>
      </c>
      <c r="E80" t="s">
        <v>177</v>
      </c>
      <c r="F80" t="s">
        <v>150</v>
      </c>
    </row>
    <row r="81" spans="1:6" x14ac:dyDescent="0.25">
      <c r="A81" t="s">
        <v>31</v>
      </c>
      <c r="B81" t="s">
        <v>176</v>
      </c>
      <c r="C81" t="s">
        <v>175</v>
      </c>
      <c r="D81" t="s">
        <v>131</v>
      </c>
      <c r="E81" t="s">
        <v>174</v>
      </c>
      <c r="F81" t="s">
        <v>173</v>
      </c>
    </row>
    <row r="82" spans="1:6" x14ac:dyDescent="0.25">
      <c r="A82" t="s">
        <v>41</v>
      </c>
      <c r="B82" t="s">
        <v>172</v>
      </c>
      <c r="C82" t="s">
        <v>171</v>
      </c>
      <c r="D82" t="s">
        <v>106</v>
      </c>
      <c r="E82" t="s">
        <v>170</v>
      </c>
      <c r="F82" t="s">
        <v>142</v>
      </c>
    </row>
    <row r="83" spans="1:6" x14ac:dyDescent="0.25">
      <c r="A83" t="s">
        <v>89</v>
      </c>
      <c r="B83" t="s">
        <v>169</v>
      </c>
      <c r="C83" t="s">
        <v>168</v>
      </c>
      <c r="D83" t="s">
        <v>167</v>
      </c>
      <c r="E83" t="s">
        <v>166</v>
      </c>
      <c r="F83" t="s">
        <v>108</v>
      </c>
    </row>
    <row r="84" spans="1:6" x14ac:dyDescent="0.25">
      <c r="A84" t="s">
        <v>69</v>
      </c>
      <c r="B84" t="s">
        <v>165</v>
      </c>
      <c r="C84" t="s">
        <v>164</v>
      </c>
      <c r="D84" t="s">
        <v>110</v>
      </c>
      <c r="E84" t="s">
        <v>163</v>
      </c>
      <c r="F84" t="s">
        <v>162</v>
      </c>
    </row>
    <row r="85" spans="1:6" x14ac:dyDescent="0.25">
      <c r="A85" t="s">
        <v>11</v>
      </c>
      <c r="B85" t="s">
        <v>161</v>
      </c>
      <c r="C85" t="s">
        <v>160</v>
      </c>
      <c r="D85" t="s">
        <v>159</v>
      </c>
      <c r="E85" t="s">
        <v>158</v>
      </c>
      <c r="F85" t="s">
        <v>154</v>
      </c>
    </row>
    <row r="86" spans="1:6" x14ac:dyDescent="0.25">
      <c r="A86" t="s">
        <v>8</v>
      </c>
      <c r="B86" t="s">
        <v>157</v>
      </c>
      <c r="C86" t="s">
        <v>156</v>
      </c>
      <c r="D86" t="s">
        <v>147</v>
      </c>
      <c r="E86" t="s">
        <v>155</v>
      </c>
      <c r="F86" t="s">
        <v>154</v>
      </c>
    </row>
    <row r="87" spans="1:6" x14ac:dyDescent="0.25">
      <c r="A87" t="s">
        <v>43</v>
      </c>
      <c r="B87" t="s">
        <v>153</v>
      </c>
      <c r="C87" t="s">
        <v>152</v>
      </c>
      <c r="D87" t="s">
        <v>106</v>
      </c>
      <c r="E87" t="s">
        <v>151</v>
      </c>
      <c r="F87" t="s">
        <v>150</v>
      </c>
    </row>
    <row r="88" spans="1:6" x14ac:dyDescent="0.25">
      <c r="A88" t="s">
        <v>24</v>
      </c>
      <c r="B88" t="s">
        <v>149</v>
      </c>
      <c r="C88" t="s">
        <v>148</v>
      </c>
      <c r="D88" t="s">
        <v>147</v>
      </c>
      <c r="E88" t="s">
        <v>146</v>
      </c>
      <c r="F88" t="s">
        <v>134</v>
      </c>
    </row>
    <row r="89" spans="1:6" x14ac:dyDescent="0.25">
      <c r="A89" t="s">
        <v>15</v>
      </c>
      <c r="B89" t="s">
        <v>145</v>
      </c>
      <c r="C89" t="s">
        <v>144</v>
      </c>
      <c r="D89" t="s">
        <v>110</v>
      </c>
      <c r="E89" t="s">
        <v>143</v>
      </c>
      <c r="F89" t="s">
        <v>142</v>
      </c>
    </row>
    <row r="90" spans="1:6" x14ac:dyDescent="0.25">
      <c r="A90" t="s">
        <v>27</v>
      </c>
      <c r="B90" t="s">
        <v>141</v>
      </c>
      <c r="C90" t="s">
        <v>140</v>
      </c>
      <c r="D90" t="s">
        <v>131</v>
      </c>
      <c r="E90" t="s">
        <v>139</v>
      </c>
      <c r="F90" t="s">
        <v>108</v>
      </c>
    </row>
    <row r="91" spans="1:6" x14ac:dyDescent="0.25">
      <c r="A91" t="s">
        <v>91</v>
      </c>
      <c r="B91" t="s">
        <v>138</v>
      </c>
      <c r="C91" t="s">
        <v>137</v>
      </c>
      <c r="D91" t="s">
        <v>136</v>
      </c>
      <c r="E91" t="s">
        <v>135</v>
      </c>
      <c r="F91" t="s">
        <v>134</v>
      </c>
    </row>
    <row r="92" spans="1:6" x14ac:dyDescent="0.25">
      <c r="A92" t="s">
        <v>71</v>
      </c>
      <c r="B92" t="s">
        <v>133</v>
      </c>
      <c r="C92" t="s">
        <v>132</v>
      </c>
      <c r="D92" t="s">
        <v>131</v>
      </c>
      <c r="E92" t="s">
        <v>130</v>
      </c>
      <c r="F92" t="s">
        <v>129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78231-E198-468C-80AE-4B261945E779}">
  <dimension ref="A1:G78"/>
  <sheetViews>
    <sheetView tabSelected="1" topLeftCell="A42" workbookViewId="0">
      <selection activeCell="J8" sqref="J8"/>
    </sheetView>
  </sheetViews>
  <sheetFormatPr defaultRowHeight="15" x14ac:dyDescent="0.25"/>
  <cols>
    <col min="1" max="1" width="12.140625" customWidth="1"/>
    <col min="2" max="2" width="32" bestFit="1" customWidth="1"/>
    <col min="3" max="3" width="19" bestFit="1" customWidth="1"/>
    <col min="4" max="4" width="11.28515625" style="2" customWidth="1"/>
    <col min="5" max="5" width="15" customWidth="1"/>
    <col min="6" max="6" width="12.85546875" customWidth="1"/>
    <col min="7" max="7" width="17.28515625" bestFit="1" customWidth="1"/>
  </cols>
  <sheetData>
    <row r="1" spans="1:7" x14ac:dyDescent="0.25">
      <c r="A1" t="s">
        <v>100</v>
      </c>
      <c r="B1" t="s">
        <v>580</v>
      </c>
      <c r="C1" t="s">
        <v>579</v>
      </c>
      <c r="D1" s="2" t="s">
        <v>99</v>
      </c>
      <c r="E1" t="s">
        <v>578</v>
      </c>
      <c r="F1" t="s">
        <v>430</v>
      </c>
      <c r="G1" t="s">
        <v>622</v>
      </c>
    </row>
    <row r="2" spans="1:7" x14ac:dyDescent="0.25">
      <c r="A2">
        <v>1</v>
      </c>
      <c r="B2" t="s">
        <v>577</v>
      </c>
      <c r="C2" t="s">
        <v>576</v>
      </c>
      <c r="D2" s="2">
        <v>18</v>
      </c>
      <c r="E2">
        <v>0</v>
      </c>
      <c r="F2">
        <v>1</v>
      </c>
      <c r="G2" t="str">
        <f>_xlfn.XLOOKUP(Products[[#This Row],[categoryID]],Categories[categoryID],Categories[categoryName],,0)</f>
        <v>Beverages</v>
      </c>
    </row>
    <row r="3" spans="1:7" x14ac:dyDescent="0.25">
      <c r="A3">
        <v>2</v>
      </c>
      <c r="B3" t="s">
        <v>575</v>
      </c>
      <c r="C3" t="s">
        <v>451</v>
      </c>
      <c r="D3" s="2">
        <v>19</v>
      </c>
      <c r="E3">
        <v>0</v>
      </c>
      <c r="F3">
        <v>1</v>
      </c>
      <c r="G3" t="str">
        <f>_xlfn.XLOOKUP(Products[[#This Row],[categoryID]],Categories[categoryID],Categories[categoryName],,0)</f>
        <v>Beverages</v>
      </c>
    </row>
    <row r="4" spans="1:7" x14ac:dyDescent="0.25">
      <c r="A4">
        <v>3</v>
      </c>
      <c r="B4" t="s">
        <v>574</v>
      </c>
      <c r="C4" t="s">
        <v>573</v>
      </c>
      <c r="D4" s="2">
        <v>10</v>
      </c>
      <c r="E4">
        <v>0</v>
      </c>
      <c r="F4">
        <v>2</v>
      </c>
      <c r="G4" t="str">
        <f>_xlfn.XLOOKUP(Products[[#This Row],[categoryID]],Categories[categoryID],Categories[categoryName],,0)</f>
        <v>Condiments</v>
      </c>
    </row>
    <row r="5" spans="1:7" x14ac:dyDescent="0.25">
      <c r="A5">
        <v>4</v>
      </c>
      <c r="B5" t="s">
        <v>572</v>
      </c>
      <c r="C5" t="s">
        <v>571</v>
      </c>
      <c r="D5" s="2">
        <v>22</v>
      </c>
      <c r="E5">
        <v>0</v>
      </c>
      <c r="F5">
        <v>2</v>
      </c>
      <c r="G5" t="str">
        <f>_xlfn.XLOOKUP(Products[[#This Row],[categoryID]],Categories[categoryID],Categories[categoryName],,0)</f>
        <v>Condiments</v>
      </c>
    </row>
    <row r="6" spans="1:7" x14ac:dyDescent="0.25">
      <c r="A6">
        <v>5</v>
      </c>
      <c r="B6" t="s">
        <v>570</v>
      </c>
      <c r="C6" t="s">
        <v>569</v>
      </c>
      <c r="D6" s="2">
        <v>21.35</v>
      </c>
      <c r="E6">
        <v>1</v>
      </c>
      <c r="F6">
        <v>2</v>
      </c>
      <c r="G6" t="str">
        <f>_xlfn.XLOOKUP(Products[[#This Row],[categoryID]],Categories[categoryID],Categories[categoryName],,0)</f>
        <v>Condiments</v>
      </c>
    </row>
    <row r="7" spans="1:7" x14ac:dyDescent="0.25">
      <c r="A7">
        <v>6</v>
      </c>
      <c r="B7" t="s">
        <v>568</v>
      </c>
      <c r="C7" t="s">
        <v>567</v>
      </c>
      <c r="D7" s="2">
        <v>25</v>
      </c>
      <c r="E7">
        <v>0</v>
      </c>
      <c r="F7">
        <v>2</v>
      </c>
      <c r="G7" t="str">
        <f>_xlfn.XLOOKUP(Products[[#This Row],[categoryID]],Categories[categoryID],Categories[categoryName],,0)</f>
        <v>Condiments</v>
      </c>
    </row>
    <row r="8" spans="1:7" x14ac:dyDescent="0.25">
      <c r="A8">
        <v>7</v>
      </c>
      <c r="B8" t="s">
        <v>566</v>
      </c>
      <c r="C8" t="s">
        <v>565</v>
      </c>
      <c r="D8" s="2">
        <v>30</v>
      </c>
      <c r="E8">
        <v>0</v>
      </c>
      <c r="F8">
        <v>7</v>
      </c>
      <c r="G8" t="str">
        <f>_xlfn.XLOOKUP(Products[[#This Row],[categoryID]],Categories[categoryID],Categories[categoryName],,0)</f>
        <v>Produce</v>
      </c>
    </row>
    <row r="9" spans="1:7" x14ac:dyDescent="0.25">
      <c r="A9">
        <v>8</v>
      </c>
      <c r="B9" t="s">
        <v>564</v>
      </c>
      <c r="C9" t="s">
        <v>563</v>
      </c>
      <c r="D9" s="2">
        <v>40</v>
      </c>
      <c r="E9">
        <v>0</v>
      </c>
      <c r="F9">
        <v>2</v>
      </c>
      <c r="G9" t="str">
        <f>_xlfn.XLOOKUP(Products[[#This Row],[categoryID]],Categories[categoryID],Categories[categoryName],,0)</f>
        <v>Condiments</v>
      </c>
    </row>
    <row r="10" spans="1:7" x14ac:dyDescent="0.25">
      <c r="A10">
        <v>9</v>
      </c>
      <c r="B10" t="s">
        <v>562</v>
      </c>
      <c r="C10" t="s">
        <v>561</v>
      </c>
      <c r="D10" s="2">
        <v>97</v>
      </c>
      <c r="E10">
        <v>1</v>
      </c>
      <c r="F10">
        <v>6</v>
      </c>
      <c r="G10" t="str">
        <f>_xlfn.XLOOKUP(Products[[#This Row],[categoryID]],Categories[categoryID],Categories[categoryName],,0)</f>
        <v>Meat &amp; Poultry</v>
      </c>
    </row>
    <row r="11" spans="1:7" x14ac:dyDescent="0.25">
      <c r="A11">
        <v>10</v>
      </c>
      <c r="B11" t="s">
        <v>560</v>
      </c>
      <c r="C11" t="s">
        <v>559</v>
      </c>
      <c r="D11" s="2">
        <v>31</v>
      </c>
      <c r="E11">
        <v>0</v>
      </c>
      <c r="F11">
        <v>8</v>
      </c>
      <c r="G11" t="str">
        <f>_xlfn.XLOOKUP(Products[[#This Row],[categoryID]],Categories[categoryID],Categories[categoryName],,0)</f>
        <v>Seafood</v>
      </c>
    </row>
    <row r="12" spans="1:7" x14ac:dyDescent="0.25">
      <c r="A12">
        <v>11</v>
      </c>
      <c r="B12" t="s">
        <v>558</v>
      </c>
      <c r="C12" t="s">
        <v>557</v>
      </c>
      <c r="D12" s="2">
        <v>21</v>
      </c>
      <c r="E12">
        <v>0</v>
      </c>
      <c r="F12">
        <v>4</v>
      </c>
      <c r="G12" t="str">
        <f>_xlfn.XLOOKUP(Products[[#This Row],[categoryID]],Categories[categoryID],Categories[categoryName],,0)</f>
        <v>Dairy Products</v>
      </c>
    </row>
    <row r="13" spans="1:7" x14ac:dyDescent="0.25">
      <c r="A13">
        <v>12</v>
      </c>
      <c r="B13" t="s">
        <v>556</v>
      </c>
      <c r="C13" t="s">
        <v>443</v>
      </c>
      <c r="D13" s="2">
        <v>38</v>
      </c>
      <c r="E13">
        <v>0</v>
      </c>
      <c r="F13">
        <v>4</v>
      </c>
      <c r="G13" t="str">
        <f>_xlfn.XLOOKUP(Products[[#This Row],[categoryID]],Categories[categoryID],Categories[categoryName],,0)</f>
        <v>Dairy Products</v>
      </c>
    </row>
    <row r="14" spans="1:7" x14ac:dyDescent="0.25">
      <c r="A14">
        <v>13</v>
      </c>
      <c r="B14" t="s">
        <v>555</v>
      </c>
      <c r="C14" t="s">
        <v>554</v>
      </c>
      <c r="D14" s="2">
        <v>6</v>
      </c>
      <c r="E14">
        <v>0</v>
      </c>
      <c r="F14">
        <v>8</v>
      </c>
      <c r="G14" t="str">
        <f>_xlfn.XLOOKUP(Products[[#This Row],[categoryID]],Categories[categoryID],Categories[categoryName],,0)</f>
        <v>Seafood</v>
      </c>
    </row>
    <row r="15" spans="1:7" x14ac:dyDescent="0.25">
      <c r="A15">
        <v>14</v>
      </c>
      <c r="B15" t="s">
        <v>553</v>
      </c>
      <c r="C15" t="s">
        <v>552</v>
      </c>
      <c r="D15" s="2">
        <v>23.25</v>
      </c>
      <c r="E15">
        <v>0</v>
      </c>
      <c r="F15">
        <v>7</v>
      </c>
      <c r="G15" t="str">
        <f>_xlfn.XLOOKUP(Products[[#This Row],[categoryID]],Categories[categoryID],Categories[categoryName],,0)</f>
        <v>Produce</v>
      </c>
    </row>
    <row r="16" spans="1:7" x14ac:dyDescent="0.25">
      <c r="A16">
        <v>15</v>
      </c>
      <c r="B16" t="s">
        <v>551</v>
      </c>
      <c r="C16" t="s">
        <v>550</v>
      </c>
      <c r="D16" s="2">
        <v>15.5</v>
      </c>
      <c r="E16">
        <v>0</v>
      </c>
      <c r="F16">
        <v>2</v>
      </c>
      <c r="G16" t="str">
        <f>_xlfn.XLOOKUP(Products[[#This Row],[categoryID]],Categories[categoryID],Categories[categoryName],,0)</f>
        <v>Condiments</v>
      </c>
    </row>
    <row r="17" spans="1:7" x14ac:dyDescent="0.25">
      <c r="A17">
        <v>16</v>
      </c>
      <c r="B17" t="s">
        <v>549</v>
      </c>
      <c r="C17" t="s">
        <v>548</v>
      </c>
      <c r="D17" s="2">
        <v>17.45</v>
      </c>
      <c r="E17">
        <v>0</v>
      </c>
      <c r="F17">
        <v>3</v>
      </c>
      <c r="G17" t="str">
        <f>_xlfn.XLOOKUP(Products[[#This Row],[categoryID]],Categories[categoryID],Categories[categoryName],,0)</f>
        <v>Confections</v>
      </c>
    </row>
    <row r="18" spans="1:7" x14ac:dyDescent="0.25">
      <c r="A18">
        <v>17</v>
      </c>
      <c r="B18" t="s">
        <v>547</v>
      </c>
      <c r="C18" t="s">
        <v>546</v>
      </c>
      <c r="D18" s="2">
        <v>39</v>
      </c>
      <c r="E18">
        <v>1</v>
      </c>
      <c r="F18">
        <v>6</v>
      </c>
      <c r="G18" t="str">
        <f>_xlfn.XLOOKUP(Products[[#This Row],[categoryID]],Categories[categoryID],Categories[categoryName],,0)</f>
        <v>Meat &amp; Poultry</v>
      </c>
    </row>
    <row r="19" spans="1:7" x14ac:dyDescent="0.25">
      <c r="A19">
        <v>18</v>
      </c>
      <c r="B19" t="s">
        <v>545</v>
      </c>
      <c r="C19" t="s">
        <v>544</v>
      </c>
      <c r="D19" s="2">
        <v>62.5</v>
      </c>
      <c r="E19">
        <v>0</v>
      </c>
      <c r="F19">
        <v>8</v>
      </c>
      <c r="G19" t="str">
        <f>_xlfn.XLOOKUP(Products[[#This Row],[categoryID]],Categories[categoryID],Categories[categoryName],,0)</f>
        <v>Seafood</v>
      </c>
    </row>
    <row r="20" spans="1:7" x14ac:dyDescent="0.25">
      <c r="A20">
        <v>19</v>
      </c>
      <c r="B20" t="s">
        <v>543</v>
      </c>
      <c r="C20" t="s">
        <v>542</v>
      </c>
      <c r="D20" s="2">
        <v>9.1999999999999993</v>
      </c>
      <c r="E20">
        <v>0</v>
      </c>
      <c r="F20">
        <v>3</v>
      </c>
      <c r="G20" t="str">
        <f>_xlfn.XLOOKUP(Products[[#This Row],[categoryID]],Categories[categoryID],Categories[categoryName],,0)</f>
        <v>Confections</v>
      </c>
    </row>
    <row r="21" spans="1:7" x14ac:dyDescent="0.25">
      <c r="A21">
        <v>20</v>
      </c>
      <c r="B21" t="s">
        <v>541</v>
      </c>
      <c r="C21" t="s">
        <v>540</v>
      </c>
      <c r="D21" s="2">
        <v>81</v>
      </c>
      <c r="E21">
        <v>0</v>
      </c>
      <c r="F21">
        <v>3</v>
      </c>
      <c r="G21" t="str">
        <f>_xlfn.XLOOKUP(Products[[#This Row],[categoryID]],Categories[categoryID],Categories[categoryName],,0)</f>
        <v>Confections</v>
      </c>
    </row>
    <row r="22" spans="1:7" x14ac:dyDescent="0.25">
      <c r="A22">
        <v>21</v>
      </c>
      <c r="B22" t="s">
        <v>539</v>
      </c>
      <c r="C22" t="s">
        <v>538</v>
      </c>
      <c r="D22" s="2">
        <v>10</v>
      </c>
      <c r="E22">
        <v>0</v>
      </c>
      <c r="F22">
        <v>3</v>
      </c>
      <c r="G22" t="str">
        <f>_xlfn.XLOOKUP(Products[[#This Row],[categoryID]],Categories[categoryID],Categories[categoryName],,0)</f>
        <v>Confections</v>
      </c>
    </row>
    <row r="23" spans="1:7" x14ac:dyDescent="0.25">
      <c r="A23">
        <v>22</v>
      </c>
      <c r="B23" t="s">
        <v>537</v>
      </c>
      <c r="C23" t="s">
        <v>536</v>
      </c>
      <c r="D23" s="2">
        <v>21</v>
      </c>
      <c r="E23">
        <v>0</v>
      </c>
      <c r="F23">
        <v>5</v>
      </c>
      <c r="G23" t="str">
        <f>_xlfn.XLOOKUP(Products[[#This Row],[categoryID]],Categories[categoryID],Categories[categoryName],,0)</f>
        <v>Grains &amp; Cereals</v>
      </c>
    </row>
    <row r="24" spans="1:7" x14ac:dyDescent="0.25">
      <c r="A24">
        <v>23</v>
      </c>
      <c r="B24" t="s">
        <v>535</v>
      </c>
      <c r="C24" t="s">
        <v>534</v>
      </c>
      <c r="D24" s="2">
        <v>9</v>
      </c>
      <c r="E24">
        <v>0</v>
      </c>
      <c r="F24">
        <v>5</v>
      </c>
      <c r="G24" t="str">
        <f>_xlfn.XLOOKUP(Products[[#This Row],[categoryID]],Categories[categoryID],Categories[categoryName],,0)</f>
        <v>Grains &amp; Cereals</v>
      </c>
    </row>
    <row r="25" spans="1:7" x14ac:dyDescent="0.25">
      <c r="A25">
        <v>24</v>
      </c>
      <c r="B25" t="s">
        <v>533</v>
      </c>
      <c r="C25" t="s">
        <v>532</v>
      </c>
      <c r="D25" s="2">
        <v>4.5</v>
      </c>
      <c r="E25">
        <v>1</v>
      </c>
      <c r="F25">
        <v>1</v>
      </c>
      <c r="G25" t="str">
        <f>_xlfn.XLOOKUP(Products[[#This Row],[categoryID]],Categories[categoryID],Categories[categoryName],,0)</f>
        <v>Beverages</v>
      </c>
    </row>
    <row r="26" spans="1:7" x14ac:dyDescent="0.25">
      <c r="A26">
        <v>25</v>
      </c>
      <c r="B26" t="s">
        <v>531</v>
      </c>
      <c r="C26" t="s">
        <v>530</v>
      </c>
      <c r="D26" s="2">
        <v>14</v>
      </c>
      <c r="E26">
        <v>0</v>
      </c>
      <c r="F26">
        <v>3</v>
      </c>
      <c r="G26" t="str">
        <f>_xlfn.XLOOKUP(Products[[#This Row],[categoryID]],Categories[categoryID],Categories[categoryName],,0)</f>
        <v>Confections</v>
      </c>
    </row>
    <row r="27" spans="1:7" x14ac:dyDescent="0.25">
      <c r="A27">
        <v>26</v>
      </c>
      <c r="B27" t="s">
        <v>529</v>
      </c>
      <c r="C27" t="s">
        <v>528</v>
      </c>
      <c r="D27" s="2">
        <v>31.23</v>
      </c>
      <c r="E27">
        <v>0</v>
      </c>
      <c r="F27">
        <v>3</v>
      </c>
      <c r="G27" t="str">
        <f>_xlfn.XLOOKUP(Products[[#This Row],[categoryID]],Categories[categoryID],Categories[categoryName],,0)</f>
        <v>Confections</v>
      </c>
    </row>
    <row r="28" spans="1:7" x14ac:dyDescent="0.25">
      <c r="A28">
        <v>27</v>
      </c>
      <c r="B28" t="s">
        <v>527</v>
      </c>
      <c r="C28" t="s">
        <v>526</v>
      </c>
      <c r="D28" s="2">
        <v>43.9</v>
      </c>
      <c r="E28">
        <v>0</v>
      </c>
      <c r="F28">
        <v>3</v>
      </c>
      <c r="G28" t="str">
        <f>_xlfn.XLOOKUP(Products[[#This Row],[categoryID]],Categories[categoryID],Categories[categoryName],,0)</f>
        <v>Confections</v>
      </c>
    </row>
    <row r="29" spans="1:7" x14ac:dyDescent="0.25">
      <c r="A29">
        <v>28</v>
      </c>
      <c r="B29" t="s">
        <v>525</v>
      </c>
      <c r="C29" t="s">
        <v>524</v>
      </c>
      <c r="D29" s="2">
        <v>45.6</v>
      </c>
      <c r="E29">
        <v>1</v>
      </c>
      <c r="F29">
        <v>7</v>
      </c>
      <c r="G29" t="str">
        <f>_xlfn.XLOOKUP(Products[[#This Row],[categoryID]],Categories[categoryID],Categories[categoryName],,0)</f>
        <v>Produce</v>
      </c>
    </row>
    <row r="30" spans="1:7" x14ac:dyDescent="0.25">
      <c r="A30">
        <v>29</v>
      </c>
      <c r="B30" t="s">
        <v>523</v>
      </c>
      <c r="C30" t="s">
        <v>522</v>
      </c>
      <c r="D30" s="2">
        <v>123.79</v>
      </c>
      <c r="E30">
        <v>1</v>
      </c>
      <c r="F30">
        <v>6</v>
      </c>
      <c r="G30" t="str">
        <f>_xlfn.XLOOKUP(Products[[#This Row],[categoryID]],Categories[categoryID],Categories[categoryName],,0)</f>
        <v>Meat &amp; Poultry</v>
      </c>
    </row>
    <row r="31" spans="1:7" x14ac:dyDescent="0.25">
      <c r="A31">
        <v>30</v>
      </c>
      <c r="B31" t="s">
        <v>521</v>
      </c>
      <c r="C31" t="s">
        <v>520</v>
      </c>
      <c r="D31" s="2">
        <v>25.89</v>
      </c>
      <c r="E31">
        <v>0</v>
      </c>
      <c r="F31">
        <v>8</v>
      </c>
      <c r="G31" t="str">
        <f>_xlfn.XLOOKUP(Products[[#This Row],[categoryID]],Categories[categoryID],Categories[categoryName],,0)</f>
        <v>Seafood</v>
      </c>
    </row>
    <row r="32" spans="1:7" x14ac:dyDescent="0.25">
      <c r="A32">
        <v>31</v>
      </c>
      <c r="B32" t="s">
        <v>519</v>
      </c>
      <c r="C32" t="s">
        <v>518</v>
      </c>
      <c r="D32" s="2">
        <v>12.5</v>
      </c>
      <c r="E32">
        <v>0</v>
      </c>
      <c r="F32">
        <v>4</v>
      </c>
      <c r="G32" t="str">
        <f>_xlfn.XLOOKUP(Products[[#This Row],[categoryID]],Categories[categoryID],Categories[categoryName],,0)</f>
        <v>Dairy Products</v>
      </c>
    </row>
    <row r="33" spans="1:7" x14ac:dyDescent="0.25">
      <c r="A33">
        <v>32</v>
      </c>
      <c r="B33" t="s">
        <v>517</v>
      </c>
      <c r="C33" t="s">
        <v>441</v>
      </c>
      <c r="D33" s="2">
        <v>32</v>
      </c>
      <c r="E33">
        <v>0</v>
      </c>
      <c r="F33">
        <v>4</v>
      </c>
      <c r="G33" t="str">
        <f>_xlfn.XLOOKUP(Products[[#This Row],[categoryID]],Categories[categoryID],Categories[categoryName],,0)</f>
        <v>Dairy Products</v>
      </c>
    </row>
    <row r="34" spans="1:7" x14ac:dyDescent="0.25">
      <c r="A34">
        <v>33</v>
      </c>
      <c r="B34" t="s">
        <v>516</v>
      </c>
      <c r="C34" t="s">
        <v>515</v>
      </c>
      <c r="D34" s="2">
        <v>2.5</v>
      </c>
      <c r="E34">
        <v>0</v>
      </c>
      <c r="F34">
        <v>4</v>
      </c>
      <c r="G34" t="str">
        <f>_xlfn.XLOOKUP(Products[[#This Row],[categoryID]],Categories[categoryID],Categories[categoryName],,0)</f>
        <v>Dairy Products</v>
      </c>
    </row>
    <row r="35" spans="1:7" x14ac:dyDescent="0.25">
      <c r="A35">
        <v>34</v>
      </c>
      <c r="B35" t="s">
        <v>514</v>
      </c>
      <c r="C35" t="s">
        <v>451</v>
      </c>
      <c r="D35" s="2">
        <v>14</v>
      </c>
      <c r="E35">
        <v>0</v>
      </c>
      <c r="F35">
        <v>1</v>
      </c>
      <c r="G35" t="str">
        <f>_xlfn.XLOOKUP(Products[[#This Row],[categoryID]],Categories[categoryID],Categories[categoryName],,0)</f>
        <v>Beverages</v>
      </c>
    </row>
    <row r="36" spans="1:7" x14ac:dyDescent="0.25">
      <c r="A36">
        <v>35</v>
      </c>
      <c r="B36" t="s">
        <v>513</v>
      </c>
      <c r="C36" t="s">
        <v>451</v>
      </c>
      <c r="D36" s="2">
        <v>18</v>
      </c>
      <c r="E36">
        <v>0</v>
      </c>
      <c r="F36">
        <v>1</v>
      </c>
      <c r="G36" t="str">
        <f>_xlfn.XLOOKUP(Products[[#This Row],[categoryID]],Categories[categoryID],Categories[categoryName],,0)</f>
        <v>Beverages</v>
      </c>
    </row>
    <row r="37" spans="1:7" x14ac:dyDescent="0.25">
      <c r="A37">
        <v>36</v>
      </c>
      <c r="B37" t="s">
        <v>512</v>
      </c>
      <c r="C37" t="s">
        <v>511</v>
      </c>
      <c r="D37" s="2">
        <v>19</v>
      </c>
      <c r="E37">
        <v>0</v>
      </c>
      <c r="F37">
        <v>8</v>
      </c>
      <c r="G37" t="str">
        <f>_xlfn.XLOOKUP(Products[[#This Row],[categoryID]],Categories[categoryID],Categories[categoryName],,0)</f>
        <v>Seafood</v>
      </c>
    </row>
    <row r="38" spans="1:7" x14ac:dyDescent="0.25">
      <c r="A38">
        <v>37</v>
      </c>
      <c r="B38" t="s">
        <v>510</v>
      </c>
      <c r="C38" t="s">
        <v>509</v>
      </c>
      <c r="D38" s="2">
        <v>26</v>
      </c>
      <c r="E38">
        <v>0</v>
      </c>
      <c r="F38">
        <v>8</v>
      </c>
      <c r="G38" t="str">
        <f>_xlfn.XLOOKUP(Products[[#This Row],[categoryID]],Categories[categoryID],Categories[categoryName],,0)</f>
        <v>Seafood</v>
      </c>
    </row>
    <row r="39" spans="1:7" x14ac:dyDescent="0.25">
      <c r="A39">
        <v>38</v>
      </c>
      <c r="B39" t="s">
        <v>508</v>
      </c>
      <c r="C39" t="s">
        <v>507</v>
      </c>
      <c r="D39" s="2">
        <v>263.5</v>
      </c>
      <c r="E39">
        <v>0</v>
      </c>
      <c r="F39">
        <v>1</v>
      </c>
      <c r="G39" t="str">
        <f>_xlfn.XLOOKUP(Products[[#This Row],[categoryID]],Categories[categoryID],Categories[categoryName],,0)</f>
        <v>Beverages</v>
      </c>
    </row>
    <row r="40" spans="1:7" x14ac:dyDescent="0.25">
      <c r="A40">
        <v>39</v>
      </c>
      <c r="B40" t="s">
        <v>506</v>
      </c>
      <c r="C40" t="s">
        <v>505</v>
      </c>
      <c r="D40" s="2">
        <v>18</v>
      </c>
      <c r="E40">
        <v>0</v>
      </c>
      <c r="F40">
        <v>1</v>
      </c>
      <c r="G40" t="str">
        <f>_xlfn.XLOOKUP(Products[[#This Row],[categoryID]],Categories[categoryID],Categories[categoryName],,0)</f>
        <v>Beverages</v>
      </c>
    </row>
    <row r="41" spans="1:7" x14ac:dyDescent="0.25">
      <c r="A41">
        <v>40</v>
      </c>
      <c r="B41" t="s">
        <v>504</v>
      </c>
      <c r="C41" t="s">
        <v>503</v>
      </c>
      <c r="D41" s="2">
        <v>18.399999999999999</v>
      </c>
      <c r="E41">
        <v>0</v>
      </c>
      <c r="F41">
        <v>8</v>
      </c>
      <c r="G41" t="str">
        <f>_xlfn.XLOOKUP(Products[[#This Row],[categoryID]],Categories[categoryID],Categories[categoryName],,0)</f>
        <v>Seafood</v>
      </c>
    </row>
    <row r="42" spans="1:7" x14ac:dyDescent="0.25">
      <c r="A42">
        <v>41</v>
      </c>
      <c r="B42" t="s">
        <v>502</v>
      </c>
      <c r="C42" t="s">
        <v>501</v>
      </c>
      <c r="D42" s="2">
        <v>9.65</v>
      </c>
      <c r="E42">
        <v>0</v>
      </c>
      <c r="F42">
        <v>8</v>
      </c>
      <c r="G42" t="str">
        <f>_xlfn.XLOOKUP(Products[[#This Row],[categoryID]],Categories[categoryID],Categories[categoryName],,0)</f>
        <v>Seafood</v>
      </c>
    </row>
    <row r="43" spans="1:7" x14ac:dyDescent="0.25">
      <c r="A43">
        <v>42</v>
      </c>
      <c r="B43" t="s">
        <v>500</v>
      </c>
      <c r="C43" t="s">
        <v>499</v>
      </c>
      <c r="D43" s="2">
        <v>14</v>
      </c>
      <c r="E43">
        <v>1</v>
      </c>
      <c r="F43">
        <v>5</v>
      </c>
      <c r="G43" t="str">
        <f>_xlfn.XLOOKUP(Products[[#This Row],[categoryID]],Categories[categoryID],Categories[categoryName],,0)</f>
        <v>Grains &amp; Cereals</v>
      </c>
    </row>
    <row r="44" spans="1:7" x14ac:dyDescent="0.25">
      <c r="A44">
        <v>43</v>
      </c>
      <c r="B44" t="s">
        <v>498</v>
      </c>
      <c r="C44" t="s">
        <v>497</v>
      </c>
      <c r="D44" s="2">
        <v>46</v>
      </c>
      <c r="E44">
        <v>0</v>
      </c>
      <c r="F44">
        <v>1</v>
      </c>
      <c r="G44" t="str">
        <f>_xlfn.XLOOKUP(Products[[#This Row],[categoryID]],Categories[categoryID],Categories[categoryName],,0)</f>
        <v>Beverages</v>
      </c>
    </row>
    <row r="45" spans="1:7" x14ac:dyDescent="0.25">
      <c r="A45">
        <v>44</v>
      </c>
      <c r="B45" t="s">
        <v>496</v>
      </c>
      <c r="C45" t="s">
        <v>495</v>
      </c>
      <c r="D45" s="2">
        <v>19.45</v>
      </c>
      <c r="E45">
        <v>0</v>
      </c>
      <c r="F45">
        <v>2</v>
      </c>
      <c r="G45" t="str">
        <f>_xlfn.XLOOKUP(Products[[#This Row],[categoryID]],Categories[categoryID],Categories[categoryName],,0)</f>
        <v>Condiments</v>
      </c>
    </row>
    <row r="46" spans="1:7" x14ac:dyDescent="0.25">
      <c r="A46">
        <v>45</v>
      </c>
      <c r="B46" t="s">
        <v>494</v>
      </c>
      <c r="C46" t="s">
        <v>493</v>
      </c>
      <c r="D46" s="2">
        <v>9.5</v>
      </c>
      <c r="E46">
        <v>0</v>
      </c>
      <c r="F46">
        <v>8</v>
      </c>
      <c r="G46" t="str">
        <f>_xlfn.XLOOKUP(Products[[#This Row],[categoryID]],Categories[categoryID],Categories[categoryName],,0)</f>
        <v>Seafood</v>
      </c>
    </row>
    <row r="47" spans="1:7" x14ac:dyDescent="0.25">
      <c r="A47">
        <v>46</v>
      </c>
      <c r="B47" t="s">
        <v>492</v>
      </c>
      <c r="C47" t="s">
        <v>491</v>
      </c>
      <c r="D47" s="2">
        <v>12</v>
      </c>
      <c r="E47">
        <v>0</v>
      </c>
      <c r="F47">
        <v>8</v>
      </c>
      <c r="G47" t="str">
        <f>_xlfn.XLOOKUP(Products[[#This Row],[categoryID]],Categories[categoryID],Categories[categoryName],,0)</f>
        <v>Seafood</v>
      </c>
    </row>
    <row r="48" spans="1:7" x14ac:dyDescent="0.25">
      <c r="A48">
        <v>47</v>
      </c>
      <c r="B48" t="s">
        <v>490</v>
      </c>
      <c r="C48" t="s">
        <v>489</v>
      </c>
      <c r="D48" s="2">
        <v>9.5</v>
      </c>
      <c r="E48">
        <v>0</v>
      </c>
      <c r="F48">
        <v>3</v>
      </c>
      <c r="G48" t="str">
        <f>_xlfn.XLOOKUP(Products[[#This Row],[categoryID]],Categories[categoryID],Categories[categoryName],,0)</f>
        <v>Confections</v>
      </c>
    </row>
    <row r="49" spans="1:7" x14ac:dyDescent="0.25">
      <c r="A49">
        <v>48</v>
      </c>
      <c r="B49" t="s">
        <v>488</v>
      </c>
      <c r="C49" t="s">
        <v>487</v>
      </c>
      <c r="D49" s="2">
        <v>12.75</v>
      </c>
      <c r="E49">
        <v>0</v>
      </c>
      <c r="F49">
        <v>3</v>
      </c>
      <c r="G49" t="str">
        <f>_xlfn.XLOOKUP(Products[[#This Row],[categoryID]],Categories[categoryID],Categories[categoryName],,0)</f>
        <v>Confections</v>
      </c>
    </row>
    <row r="50" spans="1:7" x14ac:dyDescent="0.25">
      <c r="A50">
        <v>49</v>
      </c>
      <c r="B50" t="s">
        <v>486</v>
      </c>
      <c r="C50" t="s">
        <v>485</v>
      </c>
      <c r="D50" s="2">
        <v>20</v>
      </c>
      <c r="E50">
        <v>0</v>
      </c>
      <c r="F50">
        <v>3</v>
      </c>
      <c r="G50" t="str">
        <f>_xlfn.XLOOKUP(Products[[#This Row],[categoryID]],Categories[categoryID],Categories[categoryName],,0)</f>
        <v>Confections</v>
      </c>
    </row>
    <row r="51" spans="1:7" x14ac:dyDescent="0.25">
      <c r="A51">
        <v>50</v>
      </c>
      <c r="B51" t="s">
        <v>484</v>
      </c>
      <c r="C51" t="s">
        <v>483</v>
      </c>
      <c r="D51" s="2">
        <v>16.25</v>
      </c>
      <c r="E51">
        <v>0</v>
      </c>
      <c r="F51">
        <v>3</v>
      </c>
      <c r="G51" t="str">
        <f>_xlfn.XLOOKUP(Products[[#This Row],[categoryID]],Categories[categoryID],Categories[categoryName],,0)</f>
        <v>Confections</v>
      </c>
    </row>
    <row r="52" spans="1:7" x14ac:dyDescent="0.25">
      <c r="A52">
        <v>51</v>
      </c>
      <c r="B52" t="s">
        <v>482</v>
      </c>
      <c r="C52" t="s">
        <v>481</v>
      </c>
      <c r="D52" s="2">
        <v>53</v>
      </c>
      <c r="E52">
        <v>0</v>
      </c>
      <c r="F52">
        <v>7</v>
      </c>
      <c r="G52" t="str">
        <f>_xlfn.XLOOKUP(Products[[#This Row],[categoryID]],Categories[categoryID],Categories[categoryName],,0)</f>
        <v>Produce</v>
      </c>
    </row>
    <row r="53" spans="1:7" x14ac:dyDescent="0.25">
      <c r="A53">
        <v>52</v>
      </c>
      <c r="B53" t="s">
        <v>480</v>
      </c>
      <c r="C53" t="s">
        <v>479</v>
      </c>
      <c r="D53" s="2">
        <v>7</v>
      </c>
      <c r="E53">
        <v>0</v>
      </c>
      <c r="F53">
        <v>5</v>
      </c>
      <c r="G53" t="str">
        <f>_xlfn.XLOOKUP(Products[[#This Row],[categoryID]],Categories[categoryID],Categories[categoryName],,0)</f>
        <v>Grains &amp; Cereals</v>
      </c>
    </row>
    <row r="54" spans="1:7" x14ac:dyDescent="0.25">
      <c r="A54">
        <v>53</v>
      </c>
      <c r="B54" t="s">
        <v>478</v>
      </c>
      <c r="C54" t="s">
        <v>477</v>
      </c>
      <c r="D54" s="2">
        <v>32.799999999999997</v>
      </c>
      <c r="E54">
        <v>1</v>
      </c>
      <c r="F54">
        <v>6</v>
      </c>
      <c r="G54" t="str">
        <f>_xlfn.XLOOKUP(Products[[#This Row],[categoryID]],Categories[categoryID],Categories[categoryName],,0)</f>
        <v>Meat &amp; Poultry</v>
      </c>
    </row>
    <row r="55" spans="1:7" x14ac:dyDescent="0.25">
      <c r="A55">
        <v>54</v>
      </c>
      <c r="B55" t="s">
        <v>476</v>
      </c>
      <c r="C55" t="s">
        <v>475</v>
      </c>
      <c r="D55" s="2">
        <v>7.45</v>
      </c>
      <c r="E55">
        <v>0</v>
      </c>
      <c r="F55">
        <v>6</v>
      </c>
      <c r="G55" t="str">
        <f>_xlfn.XLOOKUP(Products[[#This Row],[categoryID]],Categories[categoryID],Categories[categoryName],,0)</f>
        <v>Meat &amp; Poultry</v>
      </c>
    </row>
    <row r="56" spans="1:7" x14ac:dyDescent="0.25">
      <c r="A56">
        <v>55</v>
      </c>
      <c r="B56" t="s">
        <v>474</v>
      </c>
      <c r="C56" t="s">
        <v>473</v>
      </c>
      <c r="D56" s="2">
        <v>24</v>
      </c>
      <c r="E56">
        <v>0</v>
      </c>
      <c r="F56">
        <v>6</v>
      </c>
      <c r="G56" t="str">
        <f>_xlfn.XLOOKUP(Products[[#This Row],[categoryID]],Categories[categoryID],Categories[categoryName],,0)</f>
        <v>Meat &amp; Poultry</v>
      </c>
    </row>
    <row r="57" spans="1:7" x14ac:dyDescent="0.25">
      <c r="A57">
        <v>56</v>
      </c>
      <c r="B57" t="s">
        <v>472</v>
      </c>
      <c r="C57" t="s">
        <v>470</v>
      </c>
      <c r="D57" s="2">
        <v>38</v>
      </c>
      <c r="E57">
        <v>0</v>
      </c>
      <c r="F57">
        <v>5</v>
      </c>
      <c r="G57" t="str">
        <f>_xlfn.XLOOKUP(Products[[#This Row],[categoryID]],Categories[categoryID],Categories[categoryName],,0)</f>
        <v>Grains &amp; Cereals</v>
      </c>
    </row>
    <row r="58" spans="1:7" x14ac:dyDescent="0.25">
      <c r="A58">
        <v>57</v>
      </c>
      <c r="B58" t="s">
        <v>471</v>
      </c>
      <c r="C58" t="s">
        <v>470</v>
      </c>
      <c r="D58" s="2">
        <v>19.5</v>
      </c>
      <c r="E58">
        <v>0</v>
      </c>
      <c r="F58">
        <v>5</v>
      </c>
      <c r="G58" t="str">
        <f>_xlfn.XLOOKUP(Products[[#This Row],[categoryID]],Categories[categoryID],Categories[categoryName],,0)</f>
        <v>Grains &amp; Cereals</v>
      </c>
    </row>
    <row r="59" spans="1:7" x14ac:dyDescent="0.25">
      <c r="A59">
        <v>58</v>
      </c>
      <c r="B59" t="s">
        <v>469</v>
      </c>
      <c r="C59" t="s">
        <v>468</v>
      </c>
      <c r="D59" s="2">
        <v>13.25</v>
      </c>
      <c r="E59">
        <v>0</v>
      </c>
      <c r="F59">
        <v>8</v>
      </c>
      <c r="G59" t="str">
        <f>_xlfn.XLOOKUP(Products[[#This Row],[categoryID]],Categories[categoryID],Categories[categoryName],,0)</f>
        <v>Seafood</v>
      </c>
    </row>
    <row r="60" spans="1:7" x14ac:dyDescent="0.25">
      <c r="A60">
        <v>59</v>
      </c>
      <c r="B60" t="s">
        <v>467</v>
      </c>
      <c r="C60" t="s">
        <v>437</v>
      </c>
      <c r="D60" s="2">
        <v>55</v>
      </c>
      <c r="E60">
        <v>0</v>
      </c>
      <c r="F60">
        <v>4</v>
      </c>
      <c r="G60" t="str">
        <f>_xlfn.XLOOKUP(Products[[#This Row],[categoryID]],Categories[categoryID],Categories[categoryName],,0)</f>
        <v>Dairy Products</v>
      </c>
    </row>
    <row r="61" spans="1:7" x14ac:dyDescent="0.25">
      <c r="A61">
        <v>60</v>
      </c>
      <c r="B61" t="s">
        <v>466</v>
      </c>
      <c r="C61" t="s">
        <v>465</v>
      </c>
      <c r="D61" s="2">
        <v>34</v>
      </c>
      <c r="E61">
        <v>0</v>
      </c>
      <c r="F61">
        <v>4</v>
      </c>
      <c r="G61" t="str">
        <f>_xlfn.XLOOKUP(Products[[#This Row],[categoryID]],Categories[categoryID],Categories[categoryName],,0)</f>
        <v>Dairy Products</v>
      </c>
    </row>
    <row r="62" spans="1:7" x14ac:dyDescent="0.25">
      <c r="A62">
        <v>61</v>
      </c>
      <c r="B62" t="s">
        <v>464</v>
      </c>
      <c r="C62" t="s">
        <v>463</v>
      </c>
      <c r="D62" s="2">
        <v>28.5</v>
      </c>
      <c r="E62">
        <v>0</v>
      </c>
      <c r="F62">
        <v>2</v>
      </c>
      <c r="G62" t="str">
        <f>_xlfn.XLOOKUP(Products[[#This Row],[categoryID]],Categories[categoryID],Categories[categoryName],,0)</f>
        <v>Condiments</v>
      </c>
    </row>
    <row r="63" spans="1:7" x14ac:dyDescent="0.25">
      <c r="A63">
        <v>62</v>
      </c>
      <c r="B63" t="s">
        <v>462</v>
      </c>
      <c r="C63" t="s">
        <v>461</v>
      </c>
      <c r="D63" s="2">
        <v>49.3</v>
      </c>
      <c r="E63">
        <v>0</v>
      </c>
      <c r="F63">
        <v>3</v>
      </c>
      <c r="G63" t="str">
        <f>_xlfn.XLOOKUP(Products[[#This Row],[categoryID]],Categories[categoryID],Categories[categoryName],,0)</f>
        <v>Confections</v>
      </c>
    </row>
    <row r="64" spans="1:7" x14ac:dyDescent="0.25">
      <c r="A64">
        <v>63</v>
      </c>
      <c r="B64" t="s">
        <v>460</v>
      </c>
      <c r="C64" t="s">
        <v>459</v>
      </c>
      <c r="D64" s="2">
        <v>43.9</v>
      </c>
      <c r="E64">
        <v>0</v>
      </c>
      <c r="F64">
        <v>2</v>
      </c>
      <c r="G64" t="str">
        <f>_xlfn.XLOOKUP(Products[[#This Row],[categoryID]],Categories[categoryID],Categories[categoryName],,0)</f>
        <v>Condiments</v>
      </c>
    </row>
    <row r="65" spans="1:7" x14ac:dyDescent="0.25">
      <c r="A65">
        <v>64</v>
      </c>
      <c r="B65" t="s">
        <v>458</v>
      </c>
      <c r="C65" t="s">
        <v>457</v>
      </c>
      <c r="D65" s="2">
        <v>33.25</v>
      </c>
      <c r="E65">
        <v>0</v>
      </c>
      <c r="F65">
        <v>5</v>
      </c>
      <c r="G65" t="str">
        <f>_xlfn.XLOOKUP(Products[[#This Row],[categoryID]],Categories[categoryID],Categories[categoryName],,0)</f>
        <v>Grains &amp; Cereals</v>
      </c>
    </row>
    <row r="66" spans="1:7" x14ac:dyDescent="0.25">
      <c r="A66">
        <v>65</v>
      </c>
      <c r="B66" t="s">
        <v>456</v>
      </c>
      <c r="C66" t="s">
        <v>455</v>
      </c>
      <c r="D66" s="2">
        <v>21.05</v>
      </c>
      <c r="E66">
        <v>0</v>
      </c>
      <c r="F66">
        <v>2</v>
      </c>
      <c r="G66" t="str">
        <f>_xlfn.XLOOKUP(Products[[#This Row],[categoryID]],Categories[categoryID],Categories[categoryName],,0)</f>
        <v>Condiments</v>
      </c>
    </row>
    <row r="67" spans="1:7" x14ac:dyDescent="0.25">
      <c r="A67">
        <v>66</v>
      </c>
      <c r="B67" t="s">
        <v>454</v>
      </c>
      <c r="C67" t="s">
        <v>453</v>
      </c>
      <c r="D67" s="2">
        <v>17</v>
      </c>
      <c r="E67">
        <v>0</v>
      </c>
      <c r="F67">
        <v>2</v>
      </c>
      <c r="G67" t="str">
        <f>_xlfn.XLOOKUP(Products[[#This Row],[categoryID]],Categories[categoryID],Categories[categoryName],,0)</f>
        <v>Condiments</v>
      </c>
    </row>
    <row r="68" spans="1:7" x14ac:dyDescent="0.25">
      <c r="A68">
        <v>67</v>
      </c>
      <c r="B68" t="s">
        <v>452</v>
      </c>
      <c r="C68" t="s">
        <v>451</v>
      </c>
      <c r="D68" s="2">
        <v>14</v>
      </c>
      <c r="E68">
        <v>0</v>
      </c>
      <c r="F68">
        <v>1</v>
      </c>
      <c r="G68" t="str">
        <f>_xlfn.XLOOKUP(Products[[#This Row],[categoryID]],Categories[categoryID],Categories[categoryName],,0)</f>
        <v>Beverages</v>
      </c>
    </row>
    <row r="69" spans="1:7" x14ac:dyDescent="0.25">
      <c r="A69">
        <v>68</v>
      </c>
      <c r="B69" t="s">
        <v>450</v>
      </c>
      <c r="C69" t="s">
        <v>449</v>
      </c>
      <c r="D69" s="2">
        <v>12.5</v>
      </c>
      <c r="E69">
        <v>0</v>
      </c>
      <c r="F69">
        <v>3</v>
      </c>
      <c r="G69" t="str">
        <f>_xlfn.XLOOKUP(Products[[#This Row],[categoryID]],Categories[categoryID],Categories[categoryName],,0)</f>
        <v>Confections</v>
      </c>
    </row>
    <row r="70" spans="1:7" x14ac:dyDescent="0.25">
      <c r="A70">
        <v>69</v>
      </c>
      <c r="B70" t="s">
        <v>448</v>
      </c>
      <c r="C70" t="s">
        <v>447</v>
      </c>
      <c r="D70" s="2">
        <v>36</v>
      </c>
      <c r="E70">
        <v>0</v>
      </c>
      <c r="F70">
        <v>4</v>
      </c>
      <c r="G70" t="str">
        <f>_xlfn.XLOOKUP(Products[[#This Row],[categoryID]],Categories[categoryID],Categories[categoryName],,0)</f>
        <v>Dairy Products</v>
      </c>
    </row>
    <row r="71" spans="1:7" x14ac:dyDescent="0.25">
      <c r="A71">
        <v>70</v>
      </c>
      <c r="B71" t="s">
        <v>446</v>
      </c>
      <c r="C71" t="s">
        <v>445</v>
      </c>
      <c r="D71" s="2">
        <v>15</v>
      </c>
      <c r="E71">
        <v>0</v>
      </c>
      <c r="F71">
        <v>1</v>
      </c>
      <c r="G71" t="str">
        <f>_xlfn.XLOOKUP(Products[[#This Row],[categoryID]],Categories[categoryID],Categories[categoryName],,0)</f>
        <v>Beverages</v>
      </c>
    </row>
    <row r="72" spans="1:7" x14ac:dyDescent="0.25">
      <c r="A72">
        <v>71</v>
      </c>
      <c r="B72" t="s">
        <v>444</v>
      </c>
      <c r="C72" t="s">
        <v>443</v>
      </c>
      <c r="D72" s="2">
        <v>21.5</v>
      </c>
      <c r="E72">
        <v>0</v>
      </c>
      <c r="F72">
        <v>4</v>
      </c>
      <c r="G72" t="str">
        <f>_xlfn.XLOOKUP(Products[[#This Row],[categoryID]],Categories[categoryID],Categories[categoryName],,0)</f>
        <v>Dairy Products</v>
      </c>
    </row>
    <row r="73" spans="1:7" x14ac:dyDescent="0.25">
      <c r="A73">
        <v>72</v>
      </c>
      <c r="B73" t="s">
        <v>442</v>
      </c>
      <c r="C73" t="s">
        <v>441</v>
      </c>
      <c r="D73" s="2">
        <v>34.799999999999997</v>
      </c>
      <c r="E73">
        <v>0</v>
      </c>
      <c r="F73">
        <v>4</v>
      </c>
      <c r="G73" t="str">
        <f>_xlfn.XLOOKUP(Products[[#This Row],[categoryID]],Categories[categoryID],Categories[categoryName],,0)</f>
        <v>Dairy Products</v>
      </c>
    </row>
    <row r="74" spans="1:7" x14ac:dyDescent="0.25">
      <c r="A74">
        <v>73</v>
      </c>
      <c r="B74" t="s">
        <v>440</v>
      </c>
      <c r="C74" t="s">
        <v>439</v>
      </c>
      <c r="D74" s="2">
        <v>15</v>
      </c>
      <c r="E74">
        <v>0</v>
      </c>
      <c r="F74">
        <v>8</v>
      </c>
      <c r="G74" t="str">
        <f>_xlfn.XLOOKUP(Products[[#This Row],[categoryID]],Categories[categoryID],Categories[categoryName],,0)</f>
        <v>Seafood</v>
      </c>
    </row>
    <row r="75" spans="1:7" x14ac:dyDescent="0.25">
      <c r="A75">
        <v>74</v>
      </c>
      <c r="B75" t="s">
        <v>438</v>
      </c>
      <c r="C75" t="s">
        <v>437</v>
      </c>
      <c r="D75" s="2">
        <v>10</v>
      </c>
      <c r="E75">
        <v>0</v>
      </c>
      <c r="F75">
        <v>7</v>
      </c>
      <c r="G75" t="str">
        <f>_xlfn.XLOOKUP(Products[[#This Row],[categoryID]],Categories[categoryID],Categories[categoryName],,0)</f>
        <v>Produce</v>
      </c>
    </row>
    <row r="76" spans="1:7" x14ac:dyDescent="0.25">
      <c r="A76">
        <v>75</v>
      </c>
      <c r="B76" t="s">
        <v>436</v>
      </c>
      <c r="C76" t="s">
        <v>435</v>
      </c>
      <c r="D76" s="2">
        <v>7.75</v>
      </c>
      <c r="E76">
        <v>0</v>
      </c>
      <c r="F76">
        <v>1</v>
      </c>
      <c r="G76" t="str">
        <f>_xlfn.XLOOKUP(Products[[#This Row],[categoryID]],Categories[categoryID],Categories[categoryName],,0)</f>
        <v>Beverages</v>
      </c>
    </row>
    <row r="77" spans="1:7" x14ac:dyDescent="0.25">
      <c r="A77">
        <v>76</v>
      </c>
      <c r="B77" t="s">
        <v>434</v>
      </c>
      <c r="C77" t="s">
        <v>433</v>
      </c>
      <c r="D77" s="2">
        <v>18</v>
      </c>
      <c r="E77">
        <v>0</v>
      </c>
      <c r="F77">
        <v>1</v>
      </c>
      <c r="G77" t="str">
        <f>_xlfn.XLOOKUP(Products[[#This Row],[categoryID]],Categories[categoryID],Categories[categoryName],,0)</f>
        <v>Beverages</v>
      </c>
    </row>
    <row r="78" spans="1:7" x14ac:dyDescent="0.25">
      <c r="A78">
        <v>77</v>
      </c>
      <c r="B78" t="s">
        <v>432</v>
      </c>
      <c r="C78" t="s">
        <v>431</v>
      </c>
      <c r="D78" s="2">
        <v>13</v>
      </c>
      <c r="E78">
        <v>0</v>
      </c>
      <c r="F78">
        <v>2</v>
      </c>
      <c r="G78" t="str">
        <f>_xlfn.XLOOKUP(Products[[#This Row],[categoryID]],Categories[categoryID],Categories[categoryName],,0)</f>
        <v>Condiments</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5E16A-0176-447F-97BB-F258558D12EC}">
  <dimension ref="A1:C9"/>
  <sheetViews>
    <sheetView workbookViewId="0">
      <selection activeCell="D7" sqref="D7"/>
    </sheetView>
  </sheetViews>
  <sheetFormatPr defaultRowHeight="15" x14ac:dyDescent="0.25"/>
  <cols>
    <col min="1" max="1" width="12.85546875" customWidth="1"/>
    <col min="2" max="2" width="16.140625" customWidth="1"/>
    <col min="3" max="3" width="55.42578125" bestFit="1" customWidth="1"/>
  </cols>
  <sheetData>
    <row r="1" spans="1:3" x14ac:dyDescent="0.25">
      <c r="A1" t="s">
        <v>430</v>
      </c>
      <c r="B1" t="s">
        <v>429</v>
      </c>
      <c r="C1" t="s">
        <v>428</v>
      </c>
    </row>
    <row r="2" spans="1:3" x14ac:dyDescent="0.25">
      <c r="A2">
        <v>1</v>
      </c>
      <c r="B2" t="s">
        <v>427</v>
      </c>
      <c r="C2" t="s">
        <v>426</v>
      </c>
    </row>
    <row r="3" spans="1:3" x14ac:dyDescent="0.25">
      <c r="A3">
        <v>2</v>
      </c>
      <c r="B3" t="s">
        <v>425</v>
      </c>
      <c r="C3" t="s">
        <v>424</v>
      </c>
    </row>
    <row r="4" spans="1:3" x14ac:dyDescent="0.25">
      <c r="A4">
        <v>3</v>
      </c>
      <c r="B4" t="s">
        <v>423</v>
      </c>
      <c r="C4" t="s">
        <v>422</v>
      </c>
    </row>
    <row r="5" spans="1:3" x14ac:dyDescent="0.25">
      <c r="A5">
        <v>4</v>
      </c>
      <c r="B5" t="s">
        <v>421</v>
      </c>
      <c r="C5" t="s">
        <v>420</v>
      </c>
    </row>
    <row r="6" spans="1:3" x14ac:dyDescent="0.25">
      <c r="A6">
        <v>5</v>
      </c>
      <c r="B6" t="s">
        <v>419</v>
      </c>
      <c r="C6" t="s">
        <v>418</v>
      </c>
    </row>
    <row r="7" spans="1:3" x14ac:dyDescent="0.25">
      <c r="A7">
        <v>6</v>
      </c>
      <c r="B7" t="s">
        <v>417</v>
      </c>
      <c r="C7" t="s">
        <v>416</v>
      </c>
    </row>
    <row r="8" spans="1:3" x14ac:dyDescent="0.25">
      <c r="A8">
        <v>7</v>
      </c>
      <c r="B8" t="s">
        <v>415</v>
      </c>
      <c r="C8" t="s">
        <v>414</v>
      </c>
    </row>
    <row r="9" spans="1:3" x14ac:dyDescent="0.25">
      <c r="A9">
        <v>8</v>
      </c>
      <c r="B9" t="s">
        <v>413</v>
      </c>
      <c r="C9" t="s">
        <v>412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6B199-FD81-4523-9D9A-650C0A5E628A}">
  <dimension ref="A1:B4"/>
  <sheetViews>
    <sheetView workbookViewId="0">
      <selection sqref="A1:B4"/>
    </sheetView>
  </sheetViews>
  <sheetFormatPr defaultRowHeight="15" x14ac:dyDescent="0.25"/>
  <cols>
    <col min="1" max="1" width="12" customWidth="1"/>
    <col min="2" max="2" width="16.5703125" customWidth="1"/>
  </cols>
  <sheetData>
    <row r="1" spans="1:2" x14ac:dyDescent="0.25">
      <c r="A1" t="s">
        <v>6</v>
      </c>
      <c r="B1" t="s">
        <v>128</v>
      </c>
    </row>
    <row r="2" spans="1:2" x14ac:dyDescent="0.25">
      <c r="A2">
        <v>1</v>
      </c>
      <c r="B2" t="s">
        <v>127</v>
      </c>
    </row>
    <row r="3" spans="1:2" x14ac:dyDescent="0.25">
      <c r="A3">
        <v>2</v>
      </c>
      <c r="B3" t="s">
        <v>126</v>
      </c>
    </row>
    <row r="4" spans="1:2" x14ac:dyDescent="0.25">
      <c r="A4">
        <v>3</v>
      </c>
      <c r="B4" t="s">
        <v>125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68E01144-D64C-45CA-9502-F43B6998C1AB}">
  <ds:schemaRefs/>
</ds:datastoreItem>
</file>

<file path=customXml/itemProps2.xml><?xml version="1.0" encoding="utf-8"?>
<ds:datastoreItem xmlns:ds="http://schemas.openxmlformats.org/officeDocument/2006/customXml" ds:itemID="{B151A780-924C-420A-9167-281E056D5C48}">
  <ds:schemaRefs/>
</ds:datastoreItem>
</file>

<file path=customXml/itemProps3.xml><?xml version="1.0" encoding="utf-8"?>
<ds:datastoreItem xmlns:ds="http://schemas.openxmlformats.org/officeDocument/2006/customXml" ds:itemID="{4B2795F7-4199-4DB7-97F9-79D219633139}">
  <ds:schemaRefs/>
</ds:datastoreItem>
</file>

<file path=customXml/itemProps4.xml><?xml version="1.0" encoding="utf-8"?>
<ds:datastoreItem xmlns:ds="http://schemas.openxmlformats.org/officeDocument/2006/customXml" ds:itemID="{7546DC13-80E6-4598-9B16-A46EA7330230}">
  <ds:schemaRefs/>
</ds:datastoreItem>
</file>

<file path=customXml/itemProps5.xml><?xml version="1.0" encoding="utf-8"?>
<ds:datastoreItem xmlns:ds="http://schemas.openxmlformats.org/officeDocument/2006/customXml" ds:itemID="{E030FD38-BC48-44F2-8F67-11F70EBE78EF}">
  <ds:schemaRefs/>
</ds:datastoreItem>
</file>

<file path=customXml/itemProps6.xml><?xml version="1.0" encoding="utf-8"?>
<ds:datastoreItem xmlns:ds="http://schemas.openxmlformats.org/officeDocument/2006/customXml" ds:itemID="{1E7025DD-B19A-4CB7-BEAF-E41892180DB1}">
  <ds:schemaRefs/>
</ds:datastoreItem>
</file>

<file path=customXml/itemProps7.xml><?xml version="1.0" encoding="utf-8"?>
<ds:datastoreItem xmlns:ds="http://schemas.openxmlformats.org/officeDocument/2006/customXml" ds:itemID="{ECF17E06-9A64-4E12-9206-FC329F6E2C85}">
  <ds:schemaRefs/>
</ds:datastoreItem>
</file>

<file path=customXml/itemProps8.xml><?xml version="1.0" encoding="utf-8"?>
<ds:datastoreItem xmlns:ds="http://schemas.openxmlformats.org/officeDocument/2006/customXml" ds:itemID="{65447D13-8217-4017-B7BC-A50F3C472C05}">
  <ds:schemaRefs/>
</ds:datastoreItem>
</file>

<file path=customXml/itemProps9.xml><?xml version="1.0" encoding="utf-8"?>
<ds:datastoreItem xmlns:ds="http://schemas.openxmlformats.org/officeDocument/2006/customXml" ds:itemID="{506BD5DB-A9D6-494E-B4A4-3F9F7F442811}">
  <ds:schemaRefs/>
</ds:datastoreItem>
</file>

<file path=customXml/itemProps10.xml><?xml version="1.0" encoding="utf-8"?>
<ds:datastoreItem xmlns:ds="http://schemas.openxmlformats.org/officeDocument/2006/customXml" ds:itemID="{A49B9D5D-1354-48BE-B4A0-CE4D733EEF21}">
  <ds:schemaRefs/>
</ds:datastoreItem>
</file>

<file path=customXml/itemProps11.xml><?xml version="1.0" encoding="utf-8"?>
<ds:datastoreItem xmlns:ds="http://schemas.openxmlformats.org/officeDocument/2006/customXml" ds:itemID="{02A9FE43-EF1D-4508-94AD-4B0E6B9AB6B8}">
  <ds:schemaRefs/>
</ds:datastoreItem>
</file>

<file path=customXml/itemProps12.xml><?xml version="1.0" encoding="utf-8"?>
<ds:datastoreItem xmlns:ds="http://schemas.openxmlformats.org/officeDocument/2006/customXml" ds:itemID="{763B63EB-772C-4D23-85A8-1A721939DBCE}">
  <ds:schemaRefs/>
</ds:datastoreItem>
</file>

<file path=customXml/itemProps13.xml><?xml version="1.0" encoding="utf-8"?>
<ds:datastoreItem xmlns:ds="http://schemas.openxmlformats.org/officeDocument/2006/customXml" ds:itemID="{2A0FC030-72CA-4C4E-8CE3-AA9405D7D3DB}">
  <ds:schemaRefs/>
</ds:datastoreItem>
</file>

<file path=customXml/itemProps14.xml><?xml version="1.0" encoding="utf-8"?>
<ds:datastoreItem xmlns:ds="http://schemas.openxmlformats.org/officeDocument/2006/customXml" ds:itemID="{38BCAEC2-963D-402C-8D81-5E9ED828BB5B}">
  <ds:schemaRefs/>
</ds:datastoreItem>
</file>

<file path=customXml/itemProps15.xml><?xml version="1.0" encoding="utf-8"?>
<ds:datastoreItem xmlns:ds="http://schemas.openxmlformats.org/officeDocument/2006/customXml" ds:itemID="{AA264827-728D-42E6-914C-29F67D533709}">
  <ds:schemaRefs/>
</ds:datastoreItem>
</file>

<file path=customXml/itemProps16.xml><?xml version="1.0" encoding="utf-8"?>
<ds:datastoreItem xmlns:ds="http://schemas.openxmlformats.org/officeDocument/2006/customXml" ds:itemID="{7B796E29-8E3C-49F5-863E-58BC2F7D0829}">
  <ds:schemaRefs/>
</ds:datastoreItem>
</file>

<file path=customXml/itemProps17.xml><?xml version="1.0" encoding="utf-8"?>
<ds:datastoreItem xmlns:ds="http://schemas.openxmlformats.org/officeDocument/2006/customXml" ds:itemID="{024984CA-B1A9-4052-8F18-F0C9BA95C68B}">
  <ds:schemaRefs/>
</ds:datastoreItem>
</file>

<file path=customXml/itemProps18.xml><?xml version="1.0" encoding="utf-8"?>
<ds:datastoreItem xmlns:ds="http://schemas.openxmlformats.org/officeDocument/2006/customXml" ds:itemID="{0AEB2223-3413-46B5-8AF4-6D8D1D202543}">
  <ds:schemaRefs/>
</ds:datastoreItem>
</file>

<file path=customXml/itemProps19.xml><?xml version="1.0" encoding="utf-8"?>
<ds:datastoreItem xmlns:ds="http://schemas.openxmlformats.org/officeDocument/2006/customXml" ds:itemID="{E8B14367-7D33-4479-B62B-BE626809ADB6}">
  <ds:schemaRefs/>
</ds:datastoreItem>
</file>

<file path=customXml/itemProps20.xml><?xml version="1.0" encoding="utf-8"?>
<ds:datastoreItem xmlns:ds="http://schemas.openxmlformats.org/officeDocument/2006/customXml" ds:itemID="{5C8C91CD-ECAD-4866-8419-BA2C9733EE2B}">
  <ds:schemaRefs/>
</ds:datastoreItem>
</file>

<file path=customXml/itemProps21.xml><?xml version="1.0" encoding="utf-8"?>
<ds:datastoreItem xmlns:ds="http://schemas.openxmlformats.org/officeDocument/2006/customXml" ds:itemID="{FDE4EC40-184D-40C0-9E23-690BDF97B0A0}">
  <ds:schemaRefs/>
</ds:datastoreItem>
</file>

<file path=customXml/itemProps22.xml><?xml version="1.0" encoding="utf-8"?>
<ds:datastoreItem xmlns:ds="http://schemas.openxmlformats.org/officeDocument/2006/customXml" ds:itemID="{517C62FE-6E70-4159-A268-C89B1287C7BA}">
  <ds:schemaRefs/>
</ds:datastoreItem>
</file>

<file path=customXml/itemProps23.xml><?xml version="1.0" encoding="utf-8"?>
<ds:datastoreItem xmlns:ds="http://schemas.openxmlformats.org/officeDocument/2006/customXml" ds:itemID="{F3E5B505-3206-4EFA-8A81-2982B8BF911D}">
  <ds:schemaRefs/>
</ds:datastoreItem>
</file>

<file path=customXml/itemProps24.xml><?xml version="1.0" encoding="utf-8"?>
<ds:datastoreItem xmlns:ds="http://schemas.openxmlformats.org/officeDocument/2006/customXml" ds:itemID="{AB1FE0BB-465F-4DC8-94F2-222913375D0A}">
  <ds:schemaRefs/>
</ds:datastoreItem>
</file>

<file path=customXml/itemProps25.xml><?xml version="1.0" encoding="utf-8"?>
<ds:datastoreItem xmlns:ds="http://schemas.openxmlformats.org/officeDocument/2006/customXml" ds:itemID="{FAE333C7-919A-4541-9141-1AA7D00218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Analysis</vt:lpstr>
      <vt:lpstr>Customer Analysis</vt:lpstr>
      <vt:lpstr>Employee Analysis</vt:lpstr>
      <vt:lpstr>Shipping Analysis</vt:lpstr>
      <vt:lpstr>Dashboard</vt:lpstr>
      <vt:lpstr>orders</vt:lpstr>
      <vt:lpstr>order_details</vt:lpstr>
      <vt:lpstr>employees</vt:lpstr>
      <vt:lpstr>customers</vt:lpstr>
      <vt:lpstr>products</vt:lpstr>
      <vt:lpstr>categories</vt:lpstr>
      <vt:lpstr>shippers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gibabyte</dc:creator>
  <cp:lastModifiedBy>Mehdi Bougaa &lt; 97647 &gt;</cp:lastModifiedBy>
  <dcterms:created xsi:type="dcterms:W3CDTF">2025-07-26T17:36:37Z</dcterms:created>
  <dcterms:modified xsi:type="dcterms:W3CDTF">2025-08-01T20:28:33Z</dcterms:modified>
</cp:coreProperties>
</file>