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eparation for interviews\Excel\Project Excel GitHub\GitHub\"/>
    </mc:Choice>
  </mc:AlternateContent>
  <bookViews>
    <workbookView xWindow="0" yWindow="0" windowWidth="38400" windowHeight="16980"/>
  </bookViews>
  <sheets>
    <sheet name="AllResults" sheetId="7" r:id="rId1"/>
    <sheet name="Samples_Master" sheetId="8" r:id="rId2"/>
    <sheet name="Spec_Limits" sheetId="9" r:id="rId3"/>
  </sheets>
  <definedNames>
    <definedName name="ExternalData_1" localSheetId="0" hidden="1">AllResults!$A$1:$K$1330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N473" i="7" s="1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N133" i="7"/>
  <c r="N238" i="7"/>
  <c r="N458" i="7"/>
  <c r="N880" i="7"/>
  <c r="N924" i="7"/>
  <c r="N1106" i="7"/>
  <c r="N1296" i="7"/>
  <c r="P1319" i="7" l="1"/>
  <c r="P1320" i="7"/>
  <c r="P1321" i="7"/>
  <c r="P1322" i="7"/>
  <c r="P1323" i="7"/>
  <c r="P1324" i="7"/>
  <c r="P1325" i="7"/>
  <c r="P1326" i="7"/>
  <c r="P1327" i="7"/>
  <c r="P1328" i="7"/>
  <c r="P1329" i="7"/>
  <c r="P1330" i="7"/>
  <c r="L1330" i="7"/>
  <c r="N1330" i="7" s="1"/>
  <c r="L1318" i="7"/>
  <c r="N1318" i="7" s="1"/>
  <c r="L1319" i="7"/>
  <c r="N1319" i="7" s="1"/>
  <c r="L1320" i="7"/>
  <c r="N1320" i="7" s="1"/>
  <c r="L1321" i="7"/>
  <c r="N1321" i="7" s="1"/>
  <c r="L1322" i="7"/>
  <c r="N1322" i="7" s="1"/>
  <c r="L1323" i="7"/>
  <c r="N1323" i="7" s="1"/>
  <c r="L1324" i="7"/>
  <c r="N1324" i="7" s="1"/>
  <c r="L1325" i="7"/>
  <c r="N1325" i="7" s="1"/>
  <c r="L1326" i="7"/>
  <c r="N1326" i="7" s="1"/>
  <c r="L1327" i="7"/>
  <c r="N1327" i="7" s="1"/>
  <c r="L1328" i="7"/>
  <c r="N1328" i="7" s="1"/>
  <c r="L1329" i="7"/>
  <c r="N1329" i="7" s="1"/>
  <c r="L1280" i="7"/>
  <c r="N1280" i="7" s="1"/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P3" i="7"/>
  <c r="P2" i="7"/>
  <c r="P4" i="7"/>
  <c r="P5" i="7"/>
  <c r="P6" i="7"/>
  <c r="P7" i="7"/>
  <c r="P8" i="7"/>
  <c r="P9" i="7"/>
  <c r="Z9" i="7" s="1"/>
  <c r="P10" i="7"/>
  <c r="P11" i="7"/>
  <c r="P12" i="7"/>
  <c r="P13" i="7"/>
  <c r="P14" i="7"/>
  <c r="P15" i="7"/>
  <c r="P16" i="7"/>
  <c r="P17" i="7"/>
  <c r="Z17" i="7" s="1"/>
  <c r="P18" i="7"/>
  <c r="P19" i="7"/>
  <c r="Z19" i="7" s="1"/>
  <c r="P20" i="7"/>
  <c r="P21" i="7"/>
  <c r="P22" i="7"/>
  <c r="P23" i="7"/>
  <c r="P24" i="7"/>
  <c r="P25" i="7"/>
  <c r="Z25" i="7" s="1"/>
  <c r="P26" i="7"/>
  <c r="P27" i="7"/>
  <c r="P28" i="7"/>
  <c r="P29" i="7"/>
  <c r="P30" i="7"/>
  <c r="P31" i="7"/>
  <c r="P32" i="7"/>
  <c r="P33" i="7"/>
  <c r="Z33" i="7" s="1"/>
  <c r="P34" i="7"/>
  <c r="P35" i="7"/>
  <c r="Z35" i="7" s="1"/>
  <c r="P36" i="7"/>
  <c r="P37" i="7"/>
  <c r="P38" i="7"/>
  <c r="P39" i="7"/>
  <c r="P40" i="7"/>
  <c r="P41" i="7"/>
  <c r="P42" i="7"/>
  <c r="P43" i="7"/>
  <c r="P44" i="7"/>
  <c r="P45" i="7"/>
  <c r="P46" i="7"/>
  <c r="P47" i="7"/>
  <c r="Z47" i="7" s="1"/>
  <c r="P48" i="7"/>
  <c r="P49" i="7"/>
  <c r="Z49" i="7" s="1"/>
  <c r="P50" i="7"/>
  <c r="P51" i="7"/>
  <c r="P52" i="7"/>
  <c r="P53" i="7"/>
  <c r="P54" i="7"/>
  <c r="P55" i="7"/>
  <c r="P56" i="7"/>
  <c r="P57" i="7"/>
  <c r="P58" i="7"/>
  <c r="P59" i="7"/>
  <c r="Z59" i="7" s="1"/>
  <c r="P60" i="7"/>
  <c r="P61" i="7"/>
  <c r="P62" i="7"/>
  <c r="P63" i="7"/>
  <c r="P64" i="7"/>
  <c r="P65" i="7"/>
  <c r="P66" i="7"/>
  <c r="P67" i="7"/>
  <c r="Z67" i="7" s="1"/>
  <c r="P68" i="7"/>
  <c r="P69" i="7"/>
  <c r="P70" i="7"/>
  <c r="P71" i="7"/>
  <c r="P72" i="7"/>
  <c r="P73" i="7"/>
  <c r="Z73" i="7" s="1"/>
  <c r="P74" i="7"/>
  <c r="P75" i="7"/>
  <c r="Z75" i="7" s="1"/>
  <c r="P76" i="7"/>
  <c r="P77" i="7"/>
  <c r="P78" i="7"/>
  <c r="P79" i="7"/>
  <c r="P80" i="7"/>
  <c r="P81" i="7"/>
  <c r="Z81" i="7" s="1"/>
  <c r="P82" i="7"/>
  <c r="P83" i="7"/>
  <c r="Z83" i="7" s="1"/>
  <c r="P84" i="7"/>
  <c r="P85" i="7"/>
  <c r="P86" i="7"/>
  <c r="P87" i="7"/>
  <c r="Z87" i="7" s="1"/>
  <c r="P88" i="7"/>
  <c r="P89" i="7"/>
  <c r="Z89" i="7" s="1"/>
  <c r="P90" i="7"/>
  <c r="P91" i="7"/>
  <c r="P92" i="7"/>
  <c r="P93" i="7"/>
  <c r="P94" i="7"/>
  <c r="P95" i="7"/>
  <c r="P96" i="7"/>
  <c r="P97" i="7"/>
  <c r="Z97" i="7" s="1"/>
  <c r="P98" i="7"/>
  <c r="P99" i="7"/>
  <c r="Z99" i="7" s="1"/>
  <c r="P100" i="7"/>
  <c r="P101" i="7"/>
  <c r="P102" i="7"/>
  <c r="P103" i="7"/>
  <c r="P104" i="7"/>
  <c r="P105" i="7"/>
  <c r="P106" i="7"/>
  <c r="P107" i="7"/>
  <c r="P108" i="7"/>
  <c r="Z108" i="7" s="1"/>
  <c r="P109" i="7"/>
  <c r="P110" i="7"/>
  <c r="P111" i="7"/>
  <c r="P112" i="7"/>
  <c r="P113" i="7"/>
  <c r="Z113" i="7" s="1"/>
  <c r="P114" i="7"/>
  <c r="P115" i="7"/>
  <c r="P116" i="7"/>
  <c r="P117" i="7"/>
  <c r="P118" i="7"/>
  <c r="P119" i="7"/>
  <c r="P120" i="7"/>
  <c r="P121" i="7"/>
  <c r="P122" i="7"/>
  <c r="P123" i="7"/>
  <c r="Z123" i="7" s="1"/>
  <c r="P124" i="7"/>
  <c r="P125" i="7"/>
  <c r="P126" i="7"/>
  <c r="P127" i="7"/>
  <c r="Z127" i="7" s="1"/>
  <c r="P128" i="7"/>
  <c r="P129" i="7"/>
  <c r="P130" i="7"/>
  <c r="P131" i="7"/>
  <c r="Z131" i="7" s="1"/>
  <c r="P132" i="7"/>
  <c r="P133" i="7"/>
  <c r="P134" i="7"/>
  <c r="P135" i="7"/>
  <c r="P136" i="7"/>
  <c r="P137" i="7"/>
  <c r="Z137" i="7" s="1"/>
  <c r="P138" i="7"/>
  <c r="P139" i="7"/>
  <c r="Z139" i="7" s="1"/>
  <c r="P140" i="7"/>
  <c r="P141" i="7"/>
  <c r="P142" i="7"/>
  <c r="P144" i="7"/>
  <c r="P145" i="7"/>
  <c r="P146" i="7"/>
  <c r="P147" i="7"/>
  <c r="Z147" i="7" s="1"/>
  <c r="P148" i="7"/>
  <c r="Z148" i="7" s="1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Z170" i="7" s="1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Z188" i="7" s="1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Z211" i="7" s="1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Z228" i="7" s="1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Z251" i="7" s="1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Z273" i="7" s="1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Z291" i="7" s="1"/>
  <c r="P292" i="7"/>
  <c r="P293" i="7"/>
  <c r="P294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Z314" i="7" s="1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Z331" i="7" s="1"/>
  <c r="P332" i="7"/>
  <c r="P333" i="7"/>
  <c r="P334" i="7"/>
  <c r="P335" i="7"/>
  <c r="P336" i="7"/>
  <c r="P337" i="7"/>
  <c r="P338" i="7"/>
  <c r="P339" i="7"/>
  <c r="Z340" i="7"/>
  <c r="P341" i="7"/>
  <c r="P342" i="7"/>
  <c r="P343" i="7"/>
  <c r="P345" i="7"/>
  <c r="P346" i="7"/>
  <c r="P347" i="7"/>
  <c r="P348" i="7"/>
  <c r="P349" i="7"/>
  <c r="P350" i="7"/>
  <c r="P351" i="7"/>
  <c r="P352" i="7"/>
  <c r="P353" i="7"/>
  <c r="P354" i="7"/>
  <c r="Z354" i="7" s="1"/>
  <c r="P355" i="7"/>
  <c r="P356" i="7"/>
  <c r="Z356" i="7" s="1"/>
  <c r="P357" i="7"/>
  <c r="P358" i="7"/>
  <c r="P359" i="7"/>
  <c r="P360" i="7"/>
  <c r="P361" i="7"/>
  <c r="P362" i="7"/>
  <c r="Z362" i="7" s="1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Z375" i="7" s="1"/>
  <c r="P376" i="7"/>
  <c r="P377" i="7"/>
  <c r="P378" i="7"/>
  <c r="P379" i="7"/>
  <c r="Z379" i="7" s="1"/>
  <c r="P380" i="7"/>
  <c r="Z380" i="7" s="1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Z394" i="7" s="1"/>
  <c r="P395" i="7"/>
  <c r="P396" i="7"/>
  <c r="P397" i="7"/>
  <c r="P398" i="7"/>
  <c r="P399" i="7"/>
  <c r="P400" i="7"/>
  <c r="P401" i="7"/>
  <c r="Z401" i="7" s="1"/>
  <c r="P402" i="7"/>
  <c r="P403" i="7"/>
  <c r="Z403" i="7" s="1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Z417" i="7" s="1"/>
  <c r="P418" i="7"/>
  <c r="P419" i="7"/>
  <c r="Z419" i="7" s="1"/>
  <c r="P420" i="7"/>
  <c r="Z420" i="7" s="1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Z434" i="7" s="1"/>
  <c r="P435" i="7"/>
  <c r="P436" i="7"/>
  <c r="P437" i="7"/>
  <c r="P438" i="7"/>
  <c r="P439" i="7"/>
  <c r="P440" i="7"/>
  <c r="P441" i="7"/>
  <c r="P442" i="7"/>
  <c r="Z442" i="7" s="1"/>
  <c r="P443" i="7"/>
  <c r="Z443" i="7" s="1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Z457" i="7" s="1"/>
  <c r="P458" i="7"/>
  <c r="P459" i="7"/>
  <c r="Z459" i="7" s="1"/>
  <c r="P460" i="7"/>
  <c r="P461" i="7"/>
  <c r="P462" i="7"/>
  <c r="P463" i="7"/>
  <c r="P464" i="7"/>
  <c r="P465" i="7"/>
  <c r="Z465" i="7" s="1"/>
  <c r="P466" i="7"/>
  <c r="P467" i="7"/>
  <c r="P468" i="7"/>
  <c r="P469" i="7"/>
  <c r="P470" i="7"/>
  <c r="P471" i="7"/>
  <c r="P472" i="7"/>
  <c r="P473" i="7"/>
  <c r="P474" i="7"/>
  <c r="P475" i="7"/>
  <c r="P476" i="7"/>
  <c r="Z476" i="7" s="1"/>
  <c r="P477" i="7"/>
  <c r="P478" i="7"/>
  <c r="P479" i="7"/>
  <c r="P480" i="7"/>
  <c r="P481" i="7"/>
  <c r="P482" i="7"/>
  <c r="Z482" i="7" s="1"/>
  <c r="P483" i="7"/>
  <c r="Z483" i="7" s="1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Z497" i="7" s="1"/>
  <c r="P498" i="7"/>
  <c r="P499" i="7"/>
  <c r="P500" i="7"/>
  <c r="P501" i="7"/>
  <c r="P502" i="7"/>
  <c r="P503" i="7"/>
  <c r="Z503" i="7" s="1"/>
  <c r="P504" i="7"/>
  <c r="P505" i="7"/>
  <c r="P506" i="7"/>
  <c r="Z506" i="7" s="1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Z519" i="7" s="1"/>
  <c r="P520" i="7"/>
  <c r="P521" i="7"/>
  <c r="P522" i="7"/>
  <c r="Z522" i="7" s="1"/>
  <c r="P523" i="7"/>
  <c r="Z523" i="7" s="1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Z537" i="7" s="1"/>
  <c r="P538" i="7"/>
  <c r="P539" i="7"/>
  <c r="P540" i="7"/>
  <c r="P541" i="7"/>
  <c r="P542" i="7"/>
  <c r="P543" i="7"/>
  <c r="P544" i="7"/>
  <c r="P545" i="7"/>
  <c r="Z545" i="7" s="1"/>
  <c r="P546" i="7"/>
  <c r="Z546" i="7" s="1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Z559" i="7" s="1"/>
  <c r="P560" i="7"/>
  <c r="P561" i="7"/>
  <c r="P562" i="7"/>
  <c r="Z562" i="7" s="1"/>
  <c r="P563" i="7"/>
  <c r="P564" i="7"/>
  <c r="P565" i="7"/>
  <c r="P566" i="7"/>
  <c r="P567" i="7"/>
  <c r="Z567" i="7" s="1"/>
  <c r="P568" i="7"/>
  <c r="P569" i="7"/>
  <c r="P570" i="7"/>
  <c r="P571" i="7"/>
  <c r="P572" i="7"/>
  <c r="P573" i="7"/>
  <c r="P574" i="7"/>
  <c r="P575" i="7"/>
  <c r="P576" i="7"/>
  <c r="P577" i="7"/>
  <c r="P578" i="7"/>
  <c r="P579" i="7"/>
  <c r="Z579" i="7" s="1"/>
  <c r="P580" i="7"/>
  <c r="P581" i="7"/>
  <c r="P582" i="7"/>
  <c r="P584" i="7"/>
  <c r="P585" i="7"/>
  <c r="Z585" i="7" s="1"/>
  <c r="P586" i="7"/>
  <c r="Z586" i="7" s="1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Z599" i="7" s="1"/>
  <c r="P600" i="7"/>
  <c r="P601" i="7"/>
  <c r="P602" i="7"/>
  <c r="P603" i="7"/>
  <c r="P604" i="7"/>
  <c r="Z604" i="7" s="1"/>
  <c r="P605" i="7"/>
  <c r="P606" i="7"/>
  <c r="P607" i="7"/>
  <c r="P608" i="7"/>
  <c r="P609" i="7"/>
  <c r="Z609" i="7" s="1"/>
  <c r="P610" i="7"/>
  <c r="P611" i="7"/>
  <c r="P612" i="7"/>
  <c r="P613" i="7"/>
  <c r="P614" i="7"/>
  <c r="P615" i="7"/>
  <c r="P616" i="7"/>
  <c r="P617" i="7"/>
  <c r="P618" i="7"/>
  <c r="P619" i="7"/>
  <c r="P620" i="7"/>
  <c r="Z620" i="7" s="1"/>
  <c r="P621" i="7"/>
  <c r="P622" i="7"/>
  <c r="P623" i="7"/>
  <c r="P624" i="7"/>
  <c r="P625" i="7"/>
  <c r="Z625" i="7" s="1"/>
  <c r="P626" i="7"/>
  <c r="Z626" i="7" s="1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Z639" i="7" s="1"/>
  <c r="P641" i="7"/>
  <c r="P642" i="7"/>
  <c r="P643" i="7"/>
  <c r="P644" i="7"/>
  <c r="P645" i="7"/>
  <c r="P646" i="7"/>
  <c r="P647" i="7"/>
  <c r="P648" i="7"/>
  <c r="P649" i="7"/>
  <c r="Z649" i="7" s="1"/>
  <c r="P650" i="7"/>
  <c r="P651" i="7"/>
  <c r="P652" i="7"/>
  <c r="P653" i="7"/>
  <c r="P654" i="7"/>
  <c r="P655" i="7"/>
  <c r="P656" i="7"/>
  <c r="P657" i="7"/>
  <c r="P658" i="7"/>
  <c r="P659" i="7"/>
  <c r="P660" i="7"/>
  <c r="Z660" i="7" s="1"/>
  <c r="P661" i="7"/>
  <c r="P662" i="7"/>
  <c r="P663" i="7"/>
  <c r="P664" i="7"/>
  <c r="P665" i="7"/>
  <c r="Z665" i="7" s="1"/>
  <c r="P666" i="7"/>
  <c r="P667" i="7"/>
  <c r="P668" i="7"/>
  <c r="Z668" i="7" s="1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Z682" i="7" s="1"/>
  <c r="P683" i="7"/>
  <c r="P684" i="7"/>
  <c r="P685" i="7"/>
  <c r="Z685" i="7" s="1"/>
  <c r="P686" i="7"/>
  <c r="Z686" i="7" s="1"/>
  <c r="P687" i="7"/>
  <c r="P688" i="7"/>
  <c r="P689" i="7"/>
  <c r="P690" i="7"/>
  <c r="P691" i="7"/>
  <c r="P692" i="7"/>
  <c r="P693" i="7"/>
  <c r="P694" i="7"/>
  <c r="Z694" i="7" s="1"/>
  <c r="P695" i="7"/>
  <c r="P696" i="7"/>
  <c r="P697" i="7"/>
  <c r="P698" i="7"/>
  <c r="Z698" i="7" s="1"/>
  <c r="P699" i="7"/>
  <c r="P700" i="7"/>
  <c r="Z700" i="7" s="1"/>
  <c r="P701" i="7"/>
  <c r="P702" i="7"/>
  <c r="P703" i="7"/>
  <c r="P704" i="7"/>
  <c r="P705" i="7"/>
  <c r="P706" i="7"/>
  <c r="P707" i="7"/>
  <c r="P708" i="7"/>
  <c r="Z708" i="7" s="1"/>
  <c r="P709" i="7"/>
  <c r="P710" i="7"/>
  <c r="Z710" i="7" s="1"/>
  <c r="P711" i="7"/>
  <c r="Z711" i="7" s="1"/>
  <c r="P712" i="7"/>
  <c r="P713" i="7"/>
  <c r="P714" i="7"/>
  <c r="P715" i="7"/>
  <c r="P716" i="7"/>
  <c r="P717" i="7"/>
  <c r="P718" i="7"/>
  <c r="P719" i="7"/>
  <c r="Z719" i="7" s="1"/>
  <c r="P720" i="7"/>
  <c r="P721" i="7"/>
  <c r="P722" i="7"/>
  <c r="P723" i="7"/>
  <c r="P724" i="7"/>
  <c r="Z724" i="7" s="1"/>
  <c r="P725" i="7"/>
  <c r="Z725" i="7" s="1"/>
  <c r="P726" i="7"/>
  <c r="P727" i="7"/>
  <c r="P728" i="7"/>
  <c r="P729" i="7"/>
  <c r="P730" i="7"/>
  <c r="P731" i="7"/>
  <c r="P732" i="7"/>
  <c r="P733" i="7"/>
  <c r="Z733" i="7" s="1"/>
  <c r="P734" i="7"/>
  <c r="P735" i="7"/>
  <c r="Z735" i="7" s="1"/>
  <c r="P736" i="7"/>
  <c r="P737" i="7"/>
  <c r="P738" i="7"/>
  <c r="Z738" i="7" s="1"/>
  <c r="P739" i="7"/>
  <c r="P740" i="7"/>
  <c r="P741" i="7"/>
  <c r="P742" i="7"/>
  <c r="P743" i="7"/>
  <c r="P744" i="7"/>
  <c r="P745" i="7"/>
  <c r="P746" i="7"/>
  <c r="Z746" i="7" s="1"/>
  <c r="P747" i="7"/>
  <c r="P748" i="7"/>
  <c r="Z749" i="7"/>
  <c r="P750" i="7"/>
  <c r="Z750" i="7" s="1"/>
  <c r="P751" i="7"/>
  <c r="P752" i="7"/>
  <c r="P753" i="7"/>
  <c r="P754" i="7"/>
  <c r="P755" i="7"/>
  <c r="P756" i="7"/>
  <c r="P757" i="7"/>
  <c r="P758" i="7"/>
  <c r="Z758" i="7" s="1"/>
  <c r="P759" i="7"/>
  <c r="P760" i="7"/>
  <c r="P761" i="7"/>
  <c r="P762" i="7"/>
  <c r="Z762" i="7" s="1"/>
  <c r="P763" i="7"/>
  <c r="P764" i="7"/>
  <c r="Z764" i="7" s="1"/>
  <c r="P765" i="7"/>
  <c r="P766" i="7"/>
  <c r="P767" i="7"/>
  <c r="P768" i="7"/>
  <c r="P769" i="7"/>
  <c r="P770" i="7"/>
  <c r="P771" i="7"/>
  <c r="P772" i="7"/>
  <c r="Z772" i="7" s="1"/>
  <c r="P773" i="7"/>
  <c r="P774" i="7"/>
  <c r="Z774" i="7" s="1"/>
  <c r="P775" i="7"/>
  <c r="Z775" i="7" s="1"/>
  <c r="P776" i="7"/>
  <c r="P777" i="7"/>
  <c r="P778" i="7"/>
  <c r="P779" i="7"/>
  <c r="P780" i="7"/>
  <c r="P781" i="7"/>
  <c r="P782" i="7"/>
  <c r="P783" i="7"/>
  <c r="Z783" i="7" s="1"/>
  <c r="P784" i="7"/>
  <c r="P785" i="7"/>
  <c r="P786" i="7"/>
  <c r="P787" i="7"/>
  <c r="P788" i="7"/>
  <c r="Z788" i="7" s="1"/>
  <c r="P789" i="7"/>
  <c r="Z789" i="7" s="1"/>
  <c r="P790" i="7"/>
  <c r="P791" i="7"/>
  <c r="P792" i="7"/>
  <c r="P793" i="7"/>
  <c r="P794" i="7"/>
  <c r="P795" i="7"/>
  <c r="P796" i="7"/>
  <c r="P797" i="7"/>
  <c r="Z797" i="7" s="1"/>
  <c r="P798" i="7"/>
  <c r="P799" i="7"/>
  <c r="Z799" i="7" s="1"/>
  <c r="P800" i="7"/>
  <c r="P801" i="7"/>
  <c r="P802" i="7"/>
  <c r="Z802" i="7" s="1"/>
  <c r="P803" i="7"/>
  <c r="P804" i="7"/>
  <c r="P805" i="7"/>
  <c r="P806" i="7"/>
  <c r="P807" i="7"/>
  <c r="P808" i="7"/>
  <c r="P809" i="7"/>
  <c r="P810" i="7"/>
  <c r="Z810" i="7" s="1"/>
  <c r="P812" i="7"/>
  <c r="P813" i="7"/>
  <c r="Z813" i="7" s="1"/>
  <c r="P814" i="7"/>
  <c r="Z814" i="7" s="1"/>
  <c r="P815" i="7"/>
  <c r="P816" i="7"/>
  <c r="P817" i="7"/>
  <c r="P818" i="7"/>
  <c r="P819" i="7"/>
  <c r="P820" i="7"/>
  <c r="P821" i="7"/>
  <c r="P822" i="7"/>
  <c r="Z822" i="7" s="1"/>
  <c r="P823" i="7"/>
  <c r="P824" i="7"/>
  <c r="P825" i="7"/>
  <c r="P826" i="7"/>
  <c r="Z826" i="7" s="1"/>
  <c r="P827" i="7"/>
  <c r="P828" i="7"/>
  <c r="Z828" i="7" s="1"/>
  <c r="P829" i="7"/>
  <c r="P830" i="7"/>
  <c r="P831" i="7"/>
  <c r="P832" i="7"/>
  <c r="P833" i="7"/>
  <c r="P834" i="7"/>
  <c r="P835" i="7"/>
  <c r="P836" i="7"/>
  <c r="Z836" i="7" s="1"/>
  <c r="P837" i="7"/>
  <c r="P838" i="7"/>
  <c r="Z838" i="7" s="1"/>
  <c r="P839" i="7"/>
  <c r="Z839" i="7" s="1"/>
  <c r="P840" i="7"/>
  <c r="P841" i="7"/>
  <c r="P842" i="7"/>
  <c r="P843" i="7"/>
  <c r="P844" i="7"/>
  <c r="P845" i="7"/>
  <c r="P846" i="7"/>
  <c r="P847" i="7"/>
  <c r="Z847" i="7" s="1"/>
  <c r="P848" i="7"/>
  <c r="P849" i="7"/>
  <c r="P850" i="7"/>
  <c r="P851" i="7"/>
  <c r="P852" i="7"/>
  <c r="Z852" i="7" s="1"/>
  <c r="P853" i="7"/>
  <c r="Z853" i="7" s="1"/>
  <c r="P854" i="7"/>
  <c r="P855" i="7"/>
  <c r="P856" i="7"/>
  <c r="P857" i="7"/>
  <c r="P858" i="7"/>
  <c r="P859" i="7"/>
  <c r="P860" i="7"/>
  <c r="P861" i="7"/>
  <c r="Z861" i="7" s="1"/>
  <c r="P862" i="7"/>
  <c r="P863" i="7"/>
  <c r="Z863" i="7" s="1"/>
  <c r="P864" i="7"/>
  <c r="P865" i="7"/>
  <c r="P866" i="7"/>
  <c r="Z866" i="7" s="1"/>
  <c r="P867" i="7"/>
  <c r="P868" i="7"/>
  <c r="P869" i="7"/>
  <c r="P871" i="7"/>
  <c r="P872" i="7"/>
  <c r="P873" i="7"/>
  <c r="P874" i="7"/>
  <c r="Z874" i="7" s="1"/>
  <c r="P875" i="7"/>
  <c r="P876" i="7"/>
  <c r="P877" i="7"/>
  <c r="Z877" i="7" s="1"/>
  <c r="P878" i="7"/>
  <c r="Z878" i="7" s="1"/>
  <c r="P879" i="7"/>
  <c r="P880" i="7"/>
  <c r="P881" i="7"/>
  <c r="P882" i="7"/>
  <c r="P883" i="7"/>
  <c r="P884" i="7"/>
  <c r="P885" i="7"/>
  <c r="P886" i="7"/>
  <c r="Z886" i="7" s="1"/>
  <c r="P887" i="7"/>
  <c r="P888" i="7"/>
  <c r="P889" i="7"/>
  <c r="P890" i="7"/>
  <c r="Z890" i="7" s="1"/>
  <c r="P891" i="7"/>
  <c r="P892" i="7"/>
  <c r="Z892" i="7" s="1"/>
  <c r="P893" i="7"/>
  <c r="P894" i="7"/>
  <c r="P895" i="7"/>
  <c r="P896" i="7"/>
  <c r="P897" i="7"/>
  <c r="P898" i="7"/>
  <c r="P899" i="7"/>
  <c r="Z899" i="7" s="1"/>
  <c r="P900" i="7"/>
  <c r="Z900" i="7" s="1"/>
  <c r="P901" i="7"/>
  <c r="P902" i="7"/>
  <c r="Z902" i="7" s="1"/>
  <c r="P903" i="7"/>
  <c r="Z903" i="7" s="1"/>
  <c r="P904" i="7"/>
  <c r="P905" i="7"/>
  <c r="P906" i="7"/>
  <c r="P907" i="7"/>
  <c r="P908" i="7"/>
  <c r="P909" i="7"/>
  <c r="P910" i="7"/>
  <c r="P911" i="7"/>
  <c r="Z911" i="7" s="1"/>
  <c r="P912" i="7"/>
  <c r="P913" i="7"/>
  <c r="P914" i="7"/>
  <c r="P915" i="7"/>
  <c r="P916" i="7"/>
  <c r="Z916" i="7" s="1"/>
  <c r="P917" i="7"/>
  <c r="Z917" i="7" s="1"/>
  <c r="P918" i="7"/>
  <c r="P919" i="7"/>
  <c r="P920" i="7"/>
  <c r="P921" i="7"/>
  <c r="P922" i="7"/>
  <c r="P923" i="7"/>
  <c r="P924" i="7"/>
  <c r="P925" i="7"/>
  <c r="Z925" i="7" s="1"/>
  <c r="P926" i="7"/>
  <c r="P927" i="7"/>
  <c r="Z927" i="7" s="1"/>
  <c r="P928" i="7"/>
  <c r="P929" i="7"/>
  <c r="P930" i="7"/>
  <c r="Z930" i="7" s="1"/>
  <c r="P931" i="7"/>
  <c r="P932" i="7"/>
  <c r="P933" i="7"/>
  <c r="P934" i="7"/>
  <c r="P935" i="7"/>
  <c r="P936" i="7"/>
  <c r="P937" i="7"/>
  <c r="P938" i="7"/>
  <c r="Z938" i="7" s="1"/>
  <c r="P939" i="7"/>
  <c r="P940" i="7"/>
  <c r="P941" i="7"/>
  <c r="Z941" i="7" s="1"/>
  <c r="P942" i="7"/>
  <c r="Z942" i="7" s="1"/>
  <c r="P943" i="7"/>
  <c r="P944" i="7"/>
  <c r="P945" i="7"/>
  <c r="P946" i="7"/>
  <c r="P947" i="7"/>
  <c r="P948" i="7"/>
  <c r="P949" i="7"/>
  <c r="Z949" i="7" s="1"/>
  <c r="P950" i="7"/>
  <c r="P951" i="7"/>
  <c r="Z951" i="7" s="1"/>
  <c r="P952" i="7"/>
  <c r="P953" i="7"/>
  <c r="P954" i="7"/>
  <c r="P955" i="7"/>
  <c r="P956" i="7"/>
  <c r="P957" i="7"/>
  <c r="P958" i="7"/>
  <c r="P959" i="7"/>
  <c r="Z959" i="7" s="1"/>
  <c r="P960" i="7"/>
  <c r="P961" i="7"/>
  <c r="P962" i="7"/>
  <c r="Z962" i="7" s="1"/>
  <c r="P963" i="7"/>
  <c r="P964" i="7"/>
  <c r="Z964" i="7" s="1"/>
  <c r="P965" i="7"/>
  <c r="P966" i="7"/>
  <c r="P967" i="7"/>
  <c r="P968" i="7"/>
  <c r="P969" i="7"/>
  <c r="P970" i="7"/>
  <c r="Z970" i="7" s="1"/>
  <c r="P971" i="7"/>
  <c r="P972" i="7"/>
  <c r="P973" i="7"/>
  <c r="Z973" i="7" s="1"/>
  <c r="P974" i="7"/>
  <c r="Z974" i="7" s="1"/>
  <c r="P975" i="7"/>
  <c r="P976" i="7"/>
  <c r="P977" i="7"/>
  <c r="P978" i="7"/>
  <c r="P979" i="7"/>
  <c r="P980" i="7"/>
  <c r="P981" i="7"/>
  <c r="Z981" i="7" s="1"/>
  <c r="P982" i="7"/>
  <c r="P983" i="7"/>
  <c r="Z983" i="7" s="1"/>
  <c r="P984" i="7"/>
  <c r="P985" i="7"/>
  <c r="P986" i="7"/>
  <c r="P987" i="7"/>
  <c r="P988" i="7"/>
  <c r="P989" i="7"/>
  <c r="Z989" i="7" s="1"/>
  <c r="P990" i="7"/>
  <c r="P991" i="7"/>
  <c r="Z991" i="7" s="1"/>
  <c r="P992" i="7"/>
  <c r="P993" i="7"/>
  <c r="P994" i="7"/>
  <c r="P995" i="7"/>
  <c r="P996" i="7"/>
  <c r="P997" i="7"/>
  <c r="Z997" i="7" s="1"/>
  <c r="P998" i="7"/>
  <c r="P999" i="7"/>
  <c r="Z999" i="7" s="1"/>
  <c r="P1000" i="7"/>
  <c r="P1001" i="7"/>
  <c r="P1002" i="7"/>
  <c r="Z1002" i="7" s="1"/>
  <c r="P1003" i="7"/>
  <c r="P1004" i="7"/>
  <c r="P1005" i="7"/>
  <c r="Z1005" i="7" s="1"/>
  <c r="P1006" i="7"/>
  <c r="P1007" i="7"/>
  <c r="Z1007" i="7" s="1"/>
  <c r="P1008" i="7"/>
  <c r="P1009" i="7"/>
  <c r="P1010" i="7"/>
  <c r="P1011" i="7"/>
  <c r="P1012" i="7"/>
  <c r="P1013" i="7"/>
  <c r="Z1013" i="7" s="1"/>
  <c r="P1014" i="7"/>
  <c r="P1015" i="7"/>
  <c r="Z1015" i="7" s="1"/>
  <c r="P1016" i="7"/>
  <c r="Z1016" i="7" s="1"/>
  <c r="P1017" i="7"/>
  <c r="P1018" i="7"/>
  <c r="P1019" i="7"/>
  <c r="P1020" i="7"/>
  <c r="P1021" i="7"/>
  <c r="Z1021" i="7" s="1"/>
  <c r="P1022" i="7"/>
  <c r="P1023" i="7"/>
  <c r="Z1023" i="7" s="1"/>
  <c r="P1024" i="7"/>
  <c r="P1025" i="7"/>
  <c r="P1026" i="7"/>
  <c r="P1027" i="7"/>
  <c r="P1028" i="7"/>
  <c r="P1029" i="7"/>
  <c r="Z1029" i="7" s="1"/>
  <c r="P1030" i="7"/>
  <c r="P1031" i="7"/>
  <c r="Z1031" i="7" s="1"/>
  <c r="P1032" i="7"/>
  <c r="P1033" i="7"/>
  <c r="P1034" i="7"/>
  <c r="P1035" i="7"/>
  <c r="P1036" i="7"/>
  <c r="P1037" i="7"/>
  <c r="Z1037" i="7" s="1"/>
  <c r="P1038" i="7"/>
  <c r="P1039" i="7"/>
  <c r="Z1039" i="7" s="1"/>
  <c r="P1040" i="7"/>
  <c r="P1041" i="7"/>
  <c r="P1042" i="7"/>
  <c r="P1044" i="7"/>
  <c r="P1045" i="7"/>
  <c r="Z1045" i="7" s="1"/>
  <c r="P1046" i="7"/>
  <c r="P1047" i="7"/>
  <c r="Z1047" i="7" s="1"/>
  <c r="P1048" i="7"/>
  <c r="P1049" i="7"/>
  <c r="P1050" i="7"/>
  <c r="P1051" i="7"/>
  <c r="P1052" i="7"/>
  <c r="P1053" i="7"/>
  <c r="Z1053" i="7" s="1"/>
  <c r="P1054" i="7"/>
  <c r="P1055" i="7"/>
  <c r="Z1055" i="7" s="1"/>
  <c r="P1056" i="7"/>
  <c r="P1057" i="7"/>
  <c r="P1058" i="7"/>
  <c r="P1059" i="7"/>
  <c r="P1060" i="7"/>
  <c r="P1061" i="7"/>
  <c r="Z1061" i="7" s="1"/>
  <c r="P1062" i="7"/>
  <c r="P1063" i="7"/>
  <c r="Z1063" i="7" s="1"/>
  <c r="P1064" i="7"/>
  <c r="P1065" i="7"/>
  <c r="P1066" i="7"/>
  <c r="P1067" i="7"/>
  <c r="P1068" i="7"/>
  <c r="P1069" i="7"/>
  <c r="Z1069" i="7" s="1"/>
  <c r="P1070" i="7"/>
  <c r="P1071" i="7"/>
  <c r="Z1071" i="7" s="1"/>
  <c r="P1072" i="7"/>
  <c r="P1073" i="7"/>
  <c r="P1074" i="7"/>
  <c r="P1075" i="7"/>
  <c r="P1076" i="7"/>
  <c r="P1077" i="7"/>
  <c r="Z1077" i="7" s="1"/>
  <c r="P1078" i="7"/>
  <c r="P1079" i="7"/>
  <c r="Z1079" i="7" s="1"/>
  <c r="P1080" i="7"/>
  <c r="Z1080" i="7" s="1"/>
  <c r="P1081" i="7"/>
  <c r="P1082" i="7"/>
  <c r="P1083" i="7"/>
  <c r="P1084" i="7"/>
  <c r="P1085" i="7"/>
  <c r="Z1085" i="7" s="1"/>
  <c r="P1086" i="7"/>
  <c r="P1087" i="7"/>
  <c r="Z1087" i="7" s="1"/>
  <c r="P1088" i="7"/>
  <c r="P1089" i="7"/>
  <c r="P1090" i="7"/>
  <c r="P1091" i="7"/>
  <c r="P1092" i="7"/>
  <c r="P1093" i="7"/>
  <c r="Z1093" i="7" s="1"/>
  <c r="P1094" i="7"/>
  <c r="P1095" i="7"/>
  <c r="Z1095" i="7" s="1"/>
  <c r="P1096" i="7"/>
  <c r="P1097" i="7"/>
  <c r="P1098" i="7"/>
  <c r="P1099" i="7"/>
  <c r="P1100" i="7"/>
  <c r="P1101" i="7"/>
  <c r="Z1101" i="7" s="1"/>
  <c r="P1102" i="7"/>
  <c r="Z1102" i="7" s="1"/>
  <c r="P1103" i="7"/>
  <c r="Z1103" i="7" s="1"/>
  <c r="P1104" i="7"/>
  <c r="P1105" i="7"/>
  <c r="P1106" i="7"/>
  <c r="P1107" i="7"/>
  <c r="P1108" i="7"/>
  <c r="P1109" i="7"/>
  <c r="Z1109" i="7" s="1"/>
  <c r="P1110" i="7"/>
  <c r="P1111" i="7"/>
  <c r="Z1111" i="7" s="1"/>
  <c r="P1112" i="7"/>
  <c r="P1114" i="7"/>
  <c r="P1115" i="7"/>
  <c r="P1116" i="7"/>
  <c r="P1117" i="7"/>
  <c r="Z1117" i="7" s="1"/>
  <c r="P1118" i="7"/>
  <c r="P1119" i="7"/>
  <c r="Z1119" i="7" s="1"/>
  <c r="P1120" i="7"/>
  <c r="P1121" i="7"/>
  <c r="P1122" i="7"/>
  <c r="P1123" i="7"/>
  <c r="P1124" i="7"/>
  <c r="P1125" i="7"/>
  <c r="Z1125" i="7" s="1"/>
  <c r="P1126" i="7"/>
  <c r="P1127" i="7"/>
  <c r="Z1127" i="7" s="1"/>
  <c r="P1128" i="7"/>
  <c r="P1129" i="7"/>
  <c r="P1130" i="7"/>
  <c r="P1131" i="7"/>
  <c r="P1132" i="7"/>
  <c r="P1133" i="7"/>
  <c r="Z1133" i="7" s="1"/>
  <c r="P1134" i="7"/>
  <c r="P1135" i="7"/>
  <c r="Z1135" i="7" s="1"/>
  <c r="P1136" i="7"/>
  <c r="P1137" i="7"/>
  <c r="P1138" i="7"/>
  <c r="P1139" i="7"/>
  <c r="P1140" i="7"/>
  <c r="P1141" i="7"/>
  <c r="Z1141" i="7" s="1"/>
  <c r="P1142" i="7"/>
  <c r="P1143" i="7"/>
  <c r="Z1143" i="7" s="1"/>
  <c r="P1144" i="7"/>
  <c r="Z1144" i="7" s="1"/>
  <c r="P1145" i="7"/>
  <c r="P1146" i="7"/>
  <c r="P1147" i="7"/>
  <c r="P1148" i="7"/>
  <c r="P1149" i="7"/>
  <c r="Z1149" i="7" s="1"/>
  <c r="P1150" i="7"/>
  <c r="P1151" i="7"/>
  <c r="Z1151" i="7" s="1"/>
  <c r="P1152" i="7"/>
  <c r="P1153" i="7"/>
  <c r="P1154" i="7"/>
  <c r="P1155" i="7"/>
  <c r="P1156" i="7"/>
  <c r="P1157" i="7"/>
  <c r="Z1157" i="7" s="1"/>
  <c r="P1158" i="7"/>
  <c r="P1159" i="7"/>
  <c r="Z1159" i="7" s="1"/>
  <c r="P1160" i="7"/>
  <c r="P1161" i="7"/>
  <c r="P1162" i="7"/>
  <c r="P1163" i="7"/>
  <c r="P1164" i="7"/>
  <c r="P1165" i="7"/>
  <c r="Z1165" i="7" s="1"/>
  <c r="P1166" i="7"/>
  <c r="P1167" i="7"/>
  <c r="Z1167" i="7" s="1"/>
  <c r="P1168" i="7"/>
  <c r="P1169" i="7"/>
  <c r="P1170" i="7"/>
  <c r="P1171" i="7"/>
  <c r="P1172" i="7"/>
  <c r="P1173" i="7"/>
  <c r="Z1173" i="7" s="1"/>
  <c r="P1174" i="7"/>
  <c r="P1175" i="7"/>
  <c r="Z1175" i="7" s="1"/>
  <c r="P1176" i="7"/>
  <c r="P1177" i="7"/>
  <c r="P1178" i="7"/>
  <c r="P1179" i="7"/>
  <c r="P1180" i="7"/>
  <c r="P1181" i="7"/>
  <c r="Z1181" i="7" s="1"/>
  <c r="P1182" i="7"/>
  <c r="P1183" i="7"/>
  <c r="Z1183" i="7" s="1"/>
  <c r="P1184" i="7"/>
  <c r="P1185" i="7"/>
  <c r="P1186" i="7"/>
  <c r="P1187" i="7"/>
  <c r="P1188" i="7"/>
  <c r="P1189" i="7"/>
  <c r="Z1189" i="7" s="1"/>
  <c r="P1190" i="7"/>
  <c r="P1191" i="7"/>
  <c r="Z1191" i="7" s="1"/>
  <c r="P1192" i="7"/>
  <c r="P1193" i="7"/>
  <c r="P1194" i="7"/>
  <c r="P1195" i="7"/>
  <c r="P1196" i="7"/>
  <c r="P1197" i="7"/>
  <c r="Z1197" i="7" s="1"/>
  <c r="P1198" i="7"/>
  <c r="P1199" i="7"/>
  <c r="Z1199" i="7" s="1"/>
  <c r="P1200" i="7"/>
  <c r="P1201" i="7"/>
  <c r="P1202" i="7"/>
  <c r="P1203" i="7"/>
  <c r="P1204" i="7"/>
  <c r="P1205" i="7"/>
  <c r="Z1205" i="7" s="1"/>
  <c r="P1206" i="7"/>
  <c r="Z1206" i="7" s="1"/>
  <c r="P1207" i="7"/>
  <c r="Z1207" i="7" s="1"/>
  <c r="P1208" i="7"/>
  <c r="P1209" i="7"/>
  <c r="P1210" i="7"/>
  <c r="P1211" i="7"/>
  <c r="Z1211" i="7" s="1"/>
  <c r="P1212" i="7"/>
  <c r="P1213" i="7"/>
  <c r="Z1213" i="7" s="1"/>
  <c r="P1214" i="7"/>
  <c r="Z1214" i="7" s="1"/>
  <c r="P1215" i="7"/>
  <c r="Z1215" i="7" s="1"/>
  <c r="P1216" i="7"/>
  <c r="P1217" i="7"/>
  <c r="P1218" i="7"/>
  <c r="P1219" i="7"/>
  <c r="Z1219" i="7" s="1"/>
  <c r="P1220" i="7"/>
  <c r="P1221" i="7"/>
  <c r="Z1221" i="7" s="1"/>
  <c r="P1222" i="7"/>
  <c r="Z1222" i="7" s="1"/>
  <c r="P1223" i="7"/>
  <c r="Z1223" i="7" s="1"/>
  <c r="P1224" i="7"/>
  <c r="P1225" i="7"/>
  <c r="P1226" i="7"/>
  <c r="P1227" i="7"/>
  <c r="Z1227" i="7" s="1"/>
  <c r="P1228" i="7"/>
  <c r="P1229" i="7"/>
  <c r="Z1229" i="7" s="1"/>
  <c r="P1230" i="7"/>
  <c r="Z1230" i="7" s="1"/>
  <c r="P1231" i="7"/>
  <c r="Z1231" i="7" s="1"/>
  <c r="P1232" i="7"/>
  <c r="Z1232" i="7" s="1"/>
  <c r="P1233" i="7"/>
  <c r="P1234" i="7"/>
  <c r="P1235" i="7"/>
  <c r="Z1235" i="7" s="1"/>
  <c r="P1236" i="7"/>
  <c r="P1237" i="7"/>
  <c r="Z1237" i="7" s="1"/>
  <c r="P1238" i="7"/>
  <c r="Z1238" i="7" s="1"/>
  <c r="P1239" i="7"/>
  <c r="Z1239" i="7" s="1"/>
  <c r="P1240" i="7"/>
  <c r="P1241" i="7"/>
  <c r="P1242" i="7"/>
  <c r="P1243" i="7"/>
  <c r="Z1243" i="7" s="1"/>
  <c r="P1244" i="7"/>
  <c r="P1245" i="7"/>
  <c r="Z1245" i="7" s="1"/>
  <c r="P1246" i="7"/>
  <c r="Z1246" i="7" s="1"/>
  <c r="P1247" i="7"/>
  <c r="Z1247" i="7" s="1"/>
  <c r="P1248" i="7"/>
  <c r="P1249" i="7"/>
  <c r="P1250" i="7"/>
  <c r="P1251" i="7"/>
  <c r="Z1251" i="7" s="1"/>
  <c r="P1252" i="7"/>
  <c r="P1253" i="7"/>
  <c r="Z1253" i="7" s="1"/>
  <c r="P1254" i="7"/>
  <c r="Z1254" i="7" s="1"/>
  <c r="P1255" i="7"/>
  <c r="Z1255" i="7" s="1"/>
  <c r="P1256" i="7"/>
  <c r="P1257" i="7"/>
  <c r="P1258" i="7"/>
  <c r="P1259" i="7"/>
  <c r="Z1259" i="7" s="1"/>
  <c r="P1260" i="7"/>
  <c r="P1261" i="7"/>
  <c r="Z1261" i="7" s="1"/>
  <c r="P1262" i="7"/>
  <c r="Z1262" i="7" s="1"/>
  <c r="P1263" i="7"/>
  <c r="Z1263" i="7" s="1"/>
  <c r="P1264" i="7"/>
  <c r="P1265" i="7"/>
  <c r="P1266" i="7"/>
  <c r="P1267" i="7"/>
  <c r="Z1267" i="7" s="1"/>
  <c r="P1268" i="7"/>
  <c r="P1269" i="7"/>
  <c r="Z1269" i="7" s="1"/>
  <c r="P1270" i="7"/>
  <c r="Z1270" i="7" s="1"/>
  <c r="P1271" i="7"/>
  <c r="Z1271" i="7" s="1"/>
  <c r="P1272" i="7"/>
  <c r="P1273" i="7"/>
  <c r="P1274" i="7"/>
  <c r="P1275" i="7"/>
  <c r="Z1275" i="7" s="1"/>
  <c r="P1276" i="7"/>
  <c r="P1277" i="7"/>
  <c r="Z1277" i="7" s="1"/>
  <c r="P1278" i="7"/>
  <c r="Z1278" i="7" s="1"/>
  <c r="P1279" i="7"/>
  <c r="Z1279" i="7" s="1"/>
  <c r="P1280" i="7"/>
  <c r="P1281" i="7"/>
  <c r="P1282" i="7"/>
  <c r="P1283" i="7"/>
  <c r="Z1283" i="7" s="1"/>
  <c r="P1284" i="7"/>
  <c r="P1285" i="7"/>
  <c r="Z1285" i="7" s="1"/>
  <c r="P1286" i="7"/>
  <c r="Z1286" i="7" s="1"/>
  <c r="P1287" i="7"/>
  <c r="Z1287" i="7" s="1"/>
  <c r="P1288" i="7"/>
  <c r="P1289" i="7"/>
  <c r="P1290" i="7"/>
  <c r="P1291" i="7"/>
  <c r="Z1291" i="7" s="1"/>
  <c r="P1292" i="7"/>
  <c r="P1293" i="7"/>
  <c r="Z1293" i="7" s="1"/>
  <c r="P1294" i="7"/>
  <c r="Z1294" i="7" s="1"/>
  <c r="P1295" i="7"/>
  <c r="Z1295" i="7" s="1"/>
  <c r="P1296" i="7"/>
  <c r="Z1296" i="7" s="1"/>
  <c r="P1297" i="7"/>
  <c r="P1298" i="7"/>
  <c r="P1299" i="7"/>
  <c r="Z1299" i="7" s="1"/>
  <c r="P1300" i="7"/>
  <c r="P1301" i="7"/>
  <c r="Z1301" i="7" s="1"/>
  <c r="Z1302" i="7"/>
  <c r="P1303" i="7"/>
  <c r="Z1303" i="7" s="1"/>
  <c r="P1304" i="7"/>
  <c r="P1305" i="7"/>
  <c r="P1306" i="7"/>
  <c r="P1307" i="7"/>
  <c r="Z1307" i="7" s="1"/>
  <c r="P1308" i="7"/>
  <c r="P1309" i="7"/>
  <c r="Z1309" i="7" s="1"/>
  <c r="P1310" i="7"/>
  <c r="Z1310" i="7" s="1"/>
  <c r="P1311" i="7"/>
  <c r="Z1311" i="7" s="1"/>
  <c r="P1312" i="7"/>
  <c r="P1313" i="7"/>
  <c r="P1314" i="7"/>
  <c r="P1315" i="7"/>
  <c r="Z1315" i="7" s="1"/>
  <c r="P1316" i="7"/>
  <c r="P1317" i="7"/>
  <c r="Z1317" i="7" s="1"/>
  <c r="P1318" i="7"/>
  <c r="Z1318" i="7" s="1"/>
  <c r="Z1319" i="7"/>
  <c r="Z1323" i="7"/>
  <c r="Z1325" i="7"/>
  <c r="Z1326" i="7"/>
  <c r="Z1327" i="7"/>
  <c r="Z1184" i="7" l="1"/>
  <c r="Z1136" i="7"/>
  <c r="Z1088" i="7"/>
  <c r="Z1024" i="7"/>
  <c r="Z936" i="7"/>
  <c r="Z888" i="7"/>
  <c r="Z824" i="7"/>
  <c r="Z768" i="7"/>
  <c r="Z720" i="7"/>
  <c r="Z664" i="7"/>
  <c r="Z616" i="7"/>
  <c r="Z568" i="7"/>
  <c r="Z520" i="7"/>
  <c r="Z464" i="7"/>
  <c r="Z424" i="7"/>
  <c r="Z400" i="7"/>
  <c r="Z368" i="7"/>
  <c r="Z328" i="7"/>
  <c r="Z296" i="7"/>
  <c r="Z272" i="7"/>
  <c r="Z264" i="7"/>
  <c r="Z216" i="7"/>
  <c r="Z1288" i="7"/>
  <c r="Z1200" i="7"/>
  <c r="Z960" i="7"/>
  <c r="Z904" i="7"/>
  <c r="Z848" i="7"/>
  <c r="Z792" i="7"/>
  <c r="Z736" i="7"/>
  <c r="Z688" i="7"/>
  <c r="Z632" i="7"/>
  <c r="Z592" i="7"/>
  <c r="Z552" i="7"/>
  <c r="Z504" i="7"/>
  <c r="Z440" i="7"/>
  <c r="Z384" i="7"/>
  <c r="Z344" i="7"/>
  <c r="Z312" i="7"/>
  <c r="Z232" i="7"/>
  <c r="Z1328" i="7"/>
  <c r="Z1280" i="7"/>
  <c r="Z1248" i="7"/>
  <c r="Z1176" i="7"/>
  <c r="Z1040" i="7"/>
  <c r="Z984" i="7"/>
  <c r="Z952" i="7"/>
  <c r="Z896" i="7"/>
  <c r="Z840" i="7"/>
  <c r="Z800" i="7"/>
  <c r="Z752" i="7"/>
  <c r="Z712" i="7"/>
  <c r="Z672" i="7"/>
  <c r="Z624" i="7"/>
  <c r="Z560" i="7"/>
  <c r="Z512" i="7"/>
  <c r="Z472" i="7"/>
  <c r="Z416" i="7"/>
  <c r="Z360" i="7"/>
  <c r="Z320" i="7"/>
  <c r="Z280" i="7"/>
  <c r="Z256" i="7"/>
  <c r="Z224" i="7"/>
  <c r="Z1312" i="7"/>
  <c r="Z1240" i="7"/>
  <c r="Z1104" i="7"/>
  <c r="Z1056" i="7"/>
  <c r="Z1000" i="7"/>
  <c r="Z944" i="7"/>
  <c r="Z872" i="7"/>
  <c r="Z816" i="7"/>
  <c r="Z744" i="7"/>
  <c r="Z696" i="7"/>
  <c r="Z648" i="7"/>
  <c r="Z584" i="7"/>
  <c r="Z528" i="7"/>
  <c r="Z480" i="7"/>
  <c r="Z392" i="7"/>
  <c r="Z288" i="7"/>
  <c r="Z1256" i="7"/>
  <c r="Z1216" i="7"/>
  <c r="Z1152" i="7"/>
  <c r="Z1120" i="7"/>
  <c r="Z1072" i="7"/>
  <c r="Z1032" i="7"/>
  <c r="Z968" i="7"/>
  <c r="Z912" i="7"/>
  <c r="Z864" i="7"/>
  <c r="Z808" i="7"/>
  <c r="Z760" i="7"/>
  <c r="Z704" i="7"/>
  <c r="Z640" i="7"/>
  <c r="Z600" i="7"/>
  <c r="Z544" i="7"/>
  <c r="Z488" i="7"/>
  <c r="Z432" i="7"/>
  <c r="Z376" i="7"/>
  <c r="Z336" i="7"/>
  <c r="Z240" i="7"/>
  <c r="Z1320" i="7"/>
  <c r="Z1272" i="7"/>
  <c r="Z1224" i="7"/>
  <c r="Z1192" i="7"/>
  <c r="Z1160" i="7"/>
  <c r="Z1128" i="7"/>
  <c r="Z1096" i="7"/>
  <c r="Z1048" i="7"/>
  <c r="Z1008" i="7"/>
  <c r="Z976" i="7"/>
  <c r="Z920" i="7"/>
  <c r="Z856" i="7"/>
  <c r="Z776" i="7"/>
  <c r="Z680" i="7"/>
  <c r="Z448" i="7"/>
  <c r="Z1304" i="7"/>
  <c r="Z1264" i="7"/>
  <c r="Z1208" i="7"/>
  <c r="Z1168" i="7"/>
  <c r="Z1112" i="7"/>
  <c r="Z1064" i="7"/>
  <c r="Z992" i="7"/>
  <c r="Z928" i="7"/>
  <c r="Z880" i="7"/>
  <c r="Z832" i="7"/>
  <c r="Z784" i="7"/>
  <c r="Z728" i="7"/>
  <c r="Z656" i="7"/>
  <c r="Z608" i="7"/>
  <c r="Z576" i="7"/>
  <c r="Z536" i="7"/>
  <c r="Z496" i="7"/>
  <c r="Z456" i="7"/>
  <c r="Z408" i="7"/>
  <c r="Z352" i="7"/>
  <c r="Z304" i="7"/>
  <c r="Z248" i="7"/>
  <c r="Z975" i="7"/>
  <c r="Z967" i="7"/>
  <c r="Z943" i="7"/>
  <c r="Z935" i="7"/>
  <c r="Z919" i="7"/>
  <c r="Z895" i="7"/>
  <c r="Z887" i="7"/>
  <c r="Z879" i="7"/>
  <c r="Z871" i="7"/>
  <c r="Z855" i="7"/>
  <c r="Z831" i="7"/>
  <c r="Z823" i="7"/>
  <c r="Z815" i="7"/>
  <c r="Z807" i="7"/>
  <c r="Z791" i="7"/>
  <c r="Z767" i="7"/>
  <c r="Z759" i="7"/>
  <c r="Z751" i="7"/>
  <c r="Z743" i="7"/>
  <c r="Z727" i="7"/>
  <c r="Z703" i="7"/>
  <c r="Z695" i="7"/>
  <c r="Z687" i="7"/>
  <c r="Z679" i="7"/>
  <c r="Z671" i="7"/>
  <c r="Z663" i="7"/>
  <c r="Z655" i="7"/>
  <c r="Z631" i="7"/>
  <c r="Z623" i="7"/>
  <c r="Z615" i="7"/>
  <c r="Z607" i="7"/>
  <c r="Z591" i="7"/>
  <c r="Z583" i="7"/>
  <c r="Z575" i="7"/>
  <c r="Z551" i="7"/>
  <c r="Z543" i="7"/>
  <c r="Z535" i="7"/>
  <c r="Z527" i="7"/>
  <c r="Z511" i="7"/>
  <c r="Z495" i="7"/>
  <c r="Z487" i="7"/>
  <c r="Z479" i="7"/>
  <c r="Z471" i="7"/>
  <c r="Z463" i="7"/>
  <c r="Z455" i="7"/>
  <c r="Z447" i="7"/>
  <c r="Z439" i="7"/>
  <c r="Z431" i="7"/>
  <c r="Z423" i="7"/>
  <c r="Z415" i="7"/>
  <c r="Z407" i="7"/>
  <c r="Z399" i="7"/>
  <c r="Z391" i="7"/>
  <c r="Z383" i="7"/>
  <c r="Z367" i="7"/>
  <c r="Z359" i="7"/>
  <c r="Z351" i="7"/>
  <c r="Z343" i="7"/>
  <c r="Z335" i="7"/>
  <c r="Z327" i="7"/>
  <c r="Z319" i="7"/>
  <c r="Z311" i="7"/>
  <c r="Z303" i="7"/>
  <c r="Z295" i="7"/>
  <c r="Z287" i="7"/>
  <c r="Z279" i="7"/>
  <c r="Z271" i="7"/>
  <c r="Z263" i="7"/>
  <c r="Z255" i="7"/>
  <c r="Z247" i="7"/>
  <c r="Z239" i="7"/>
  <c r="Z231" i="7"/>
  <c r="Z223" i="7"/>
  <c r="Z215" i="7"/>
  <c r="Z207" i="7"/>
  <c r="Z199" i="7"/>
  <c r="Z191" i="7"/>
  <c r="Z183" i="7"/>
  <c r="Z175" i="7"/>
  <c r="Z167" i="7"/>
  <c r="Z159" i="7"/>
  <c r="Z151" i="7"/>
  <c r="Z143" i="7"/>
  <c r="Z135" i="7"/>
  <c r="Z119" i="7"/>
  <c r="Z111" i="7"/>
  <c r="Z103" i="7"/>
  <c r="Z95" i="7"/>
  <c r="Z79" i="7"/>
  <c r="Z71" i="7"/>
  <c r="Z63" i="7"/>
  <c r="Z55" i="7"/>
  <c r="Z39" i="7"/>
  <c r="Z31" i="7"/>
  <c r="Z23" i="7"/>
  <c r="Z15" i="7"/>
  <c r="Z7" i="7"/>
  <c r="Z1198" i="7"/>
  <c r="Z1190" i="7"/>
  <c r="Z1182" i="7"/>
  <c r="Z1174" i="7"/>
  <c r="Z1166" i="7"/>
  <c r="Z1158" i="7"/>
  <c r="Z1150" i="7"/>
  <c r="Z1142" i="7"/>
  <c r="Z1134" i="7"/>
  <c r="Z1126" i="7"/>
  <c r="Z1118" i="7"/>
  <c r="Z1110" i="7"/>
  <c r="Z1094" i="7"/>
  <c r="Z1086" i="7"/>
  <c r="Z1078" i="7"/>
  <c r="Z1070" i="7"/>
  <c r="Z1062" i="7"/>
  <c r="Z1054" i="7"/>
  <c r="Z1046" i="7"/>
  <c r="Z1038" i="7"/>
  <c r="Z1030" i="7"/>
  <c r="Z1022" i="7"/>
  <c r="Z1014" i="7"/>
  <c r="Z1006" i="7"/>
  <c r="Z998" i="7"/>
  <c r="Z990" i="7"/>
  <c r="Z982" i="7"/>
  <c r="Z966" i="7"/>
  <c r="Z958" i="7"/>
  <c r="Z950" i="7"/>
  <c r="Z934" i="7"/>
  <c r="Z926" i="7"/>
  <c r="Z918" i="7"/>
  <c r="Z910" i="7"/>
  <c r="Z894" i="7"/>
  <c r="Z870" i="7"/>
  <c r="Z862" i="7"/>
  <c r="Z854" i="7"/>
  <c r="Z846" i="7"/>
  <c r="Z830" i="7"/>
  <c r="Z806" i="7"/>
  <c r="Z798" i="7"/>
  <c r="Z790" i="7"/>
  <c r="Z782" i="7"/>
  <c r="Z766" i="7"/>
  <c r="Z742" i="7"/>
  <c r="Z734" i="7"/>
  <c r="Z726" i="7"/>
  <c r="Z718" i="7"/>
  <c r="Z702" i="7"/>
  <c r="Z678" i="7"/>
  <c r="Z670" i="7"/>
  <c r="Z662" i="7"/>
  <c r="Z654" i="7"/>
  <c r="Z646" i="7"/>
  <c r="Z638" i="7"/>
  <c r="Z630" i="7"/>
  <c r="Z622" i="7"/>
  <c r="Z614" i="7"/>
  <c r="Z606" i="7"/>
  <c r="Z598" i="7"/>
  <c r="Z590" i="7"/>
  <c r="Z582" i="7"/>
  <c r="Z574" i="7"/>
  <c r="Z566" i="7"/>
  <c r="Z558" i="7"/>
  <c r="Z550" i="7"/>
  <c r="Z542" i="7"/>
  <c r="Z534" i="7"/>
  <c r="Z526" i="7"/>
  <c r="Z518" i="7"/>
  <c r="Z510" i="7"/>
  <c r="Z502" i="7"/>
  <c r="Z494" i="7"/>
  <c r="Z486" i="7"/>
  <c r="Z478" i="7"/>
  <c r="Z470" i="7"/>
  <c r="Z462" i="7"/>
  <c r="Z454" i="7"/>
  <c r="Z446" i="7"/>
  <c r="Z438" i="7"/>
  <c r="Z430" i="7"/>
  <c r="Z422" i="7"/>
  <c r="Z414" i="7"/>
  <c r="Z406" i="7"/>
  <c r="Z398" i="7"/>
  <c r="Z390" i="7"/>
  <c r="Z382" i="7"/>
  <c r="Z374" i="7"/>
  <c r="Z366" i="7"/>
  <c r="Z358" i="7"/>
  <c r="Z350" i="7"/>
  <c r="Z342" i="7"/>
  <c r="Z334" i="7"/>
  <c r="Z326" i="7"/>
  <c r="Z318" i="7"/>
  <c r="Z310" i="7"/>
  <c r="Z302" i="7"/>
  <c r="Z294" i="7"/>
  <c r="Z286" i="7"/>
  <c r="Z278" i="7"/>
  <c r="Z270" i="7"/>
  <c r="Z262" i="7"/>
  <c r="Z254" i="7"/>
  <c r="Z246" i="7"/>
  <c r="Z238" i="7"/>
  <c r="Z230" i="7"/>
  <c r="Z222" i="7"/>
  <c r="Z214" i="7"/>
  <c r="Z206" i="7"/>
  <c r="Z198" i="7"/>
  <c r="Z190" i="7"/>
  <c r="Z182" i="7"/>
  <c r="Z174" i="7"/>
  <c r="Z166" i="7"/>
  <c r="Z158" i="7"/>
  <c r="Z150" i="7"/>
  <c r="Z142" i="7"/>
  <c r="Z134" i="7"/>
  <c r="Z126" i="7"/>
  <c r="Z118" i="7"/>
  <c r="Z110" i="7"/>
  <c r="Z102" i="7"/>
  <c r="Z94" i="7"/>
  <c r="Z86" i="7"/>
  <c r="Z78" i="7"/>
  <c r="Z70" i="7"/>
  <c r="Z62" i="7"/>
  <c r="Z54" i="7"/>
  <c r="Z46" i="7"/>
  <c r="Z38" i="7"/>
  <c r="Z30" i="7"/>
  <c r="Z22" i="7"/>
  <c r="Z14" i="7"/>
  <c r="Z6" i="7"/>
  <c r="Z965" i="7"/>
  <c r="Z957" i="7"/>
  <c r="Z933" i="7"/>
  <c r="Z909" i="7"/>
  <c r="Z901" i="7"/>
  <c r="Z893" i="7"/>
  <c r="Z885" i="7"/>
  <c r="Z869" i="7"/>
  <c r="Z845" i="7"/>
  <c r="Z837" i="7"/>
  <c r="Z829" i="7"/>
  <c r="Z821" i="7"/>
  <c r="Z805" i="7"/>
  <c r="Z781" i="7"/>
  <c r="Z773" i="7"/>
  <c r="Z765" i="7"/>
  <c r="Z757" i="7"/>
  <c r="Z741" i="7"/>
  <c r="Z717" i="7"/>
  <c r="Z709" i="7"/>
  <c r="Z701" i="7"/>
  <c r="Z693" i="7"/>
  <c r="Z677" i="7"/>
  <c r="Z669" i="7"/>
  <c r="Z661" i="7"/>
  <c r="Z653" i="7"/>
  <c r="Z645" i="7"/>
  <c r="Z637" i="7"/>
  <c r="Z629" i="7"/>
  <c r="Z621" i="7"/>
  <c r="Z613" i="7"/>
  <c r="Z605" i="7"/>
  <c r="Z597" i="7"/>
  <c r="Z589" i="7"/>
  <c r="Z581" i="7"/>
  <c r="Z573" i="7"/>
  <c r="Z565" i="7"/>
  <c r="Z557" i="7"/>
  <c r="Z549" i="7"/>
  <c r="Z541" i="7"/>
  <c r="Z533" i="7"/>
  <c r="Z525" i="7"/>
  <c r="Z517" i="7"/>
  <c r="Z509" i="7"/>
  <c r="Z501" i="7"/>
  <c r="Z493" i="7"/>
  <c r="Z485" i="7"/>
  <c r="Z477" i="7"/>
  <c r="Z469" i="7"/>
  <c r="Z461" i="7"/>
  <c r="Z453" i="7"/>
  <c r="Z445" i="7"/>
  <c r="Z437" i="7"/>
  <c r="Z429" i="7"/>
  <c r="Z421" i="7"/>
  <c r="Z413" i="7"/>
  <c r="Z405" i="7"/>
  <c r="Z397" i="7"/>
  <c r="Z389" i="7"/>
  <c r="Z381" i="7"/>
  <c r="Z373" i="7"/>
  <c r="Z365" i="7"/>
  <c r="Z357" i="7"/>
  <c r="Z349" i="7"/>
  <c r="Z341" i="7"/>
  <c r="Z333" i="7"/>
  <c r="Z325" i="7"/>
  <c r="Z317" i="7"/>
  <c r="Z309" i="7"/>
  <c r="Z301" i="7"/>
  <c r="Z293" i="7"/>
  <c r="Z285" i="7"/>
  <c r="Z277" i="7"/>
  <c r="Z269" i="7"/>
  <c r="Z261" i="7"/>
  <c r="Z253" i="7"/>
  <c r="Z245" i="7"/>
  <c r="Z237" i="7"/>
  <c r="Z229" i="7"/>
  <c r="Z221" i="7"/>
  <c r="Z213" i="7"/>
  <c r="Z205" i="7"/>
  <c r="Z197" i="7"/>
  <c r="Z189" i="7"/>
  <c r="Z181" i="7"/>
  <c r="Z173" i="7"/>
  <c r="Z165" i="7"/>
  <c r="Z157" i="7"/>
  <c r="Z149" i="7"/>
  <c r="Z141" i="7"/>
  <c r="Z133" i="7"/>
  <c r="Z125" i="7"/>
  <c r="Z117" i="7"/>
  <c r="Z109" i="7"/>
  <c r="Z101" i="7"/>
  <c r="Z93" i="7"/>
  <c r="Z85" i="7"/>
  <c r="Z77" i="7"/>
  <c r="Z69" i="7"/>
  <c r="Z61" i="7"/>
  <c r="Z53" i="7"/>
  <c r="Z45" i="7"/>
  <c r="Z37" i="7"/>
  <c r="Z29" i="7"/>
  <c r="Z21" i="7"/>
  <c r="Z13" i="7"/>
  <c r="Z5" i="7"/>
  <c r="Z647" i="7"/>
  <c r="Z1324" i="7"/>
  <c r="Z1316" i="7"/>
  <c r="Z1308" i="7"/>
  <c r="Z1300" i="7"/>
  <c r="Z1292" i="7"/>
  <c r="Z1284" i="7"/>
  <c r="Z1276" i="7"/>
  <c r="Z1268" i="7"/>
  <c r="Z1260" i="7"/>
  <c r="Z1252" i="7"/>
  <c r="Z1244" i="7"/>
  <c r="Z1236" i="7"/>
  <c r="Z1228" i="7"/>
  <c r="Z1220" i="7"/>
  <c r="Z1212" i="7"/>
  <c r="Z1204" i="7"/>
  <c r="Z1196" i="7"/>
  <c r="Z1188" i="7"/>
  <c r="Z1180" i="7"/>
  <c r="Z1172" i="7"/>
  <c r="Z1164" i="7"/>
  <c r="Z1156" i="7"/>
  <c r="Z1148" i="7"/>
  <c r="Z1140" i="7"/>
  <c r="Z1132" i="7"/>
  <c r="Z1124" i="7"/>
  <c r="Z1116" i="7"/>
  <c r="Z1108" i="7"/>
  <c r="Z1100" i="7"/>
  <c r="Z1092" i="7"/>
  <c r="Z1084" i="7"/>
  <c r="Z1076" i="7"/>
  <c r="Z1068" i="7"/>
  <c r="Z1060" i="7"/>
  <c r="Z1052" i="7"/>
  <c r="Z1044" i="7"/>
  <c r="Z1036" i="7"/>
  <c r="Z1028" i="7"/>
  <c r="Z1020" i="7"/>
  <c r="Z1012" i="7"/>
  <c r="Z1004" i="7"/>
  <c r="Z996" i="7"/>
  <c r="Z988" i="7"/>
  <c r="Z980" i="7"/>
  <c r="Z972" i="7"/>
  <c r="Z956" i="7"/>
  <c r="Z948" i="7"/>
  <c r="Z940" i="7"/>
  <c r="Z932" i="7"/>
  <c r="Z924" i="7"/>
  <c r="Z908" i="7"/>
  <c r="Z884" i="7"/>
  <c r="Z876" i="7"/>
  <c r="Z868" i="7"/>
  <c r="Z860" i="7"/>
  <c r="Z844" i="7"/>
  <c r="Z820" i="7"/>
  <c r="Z812" i="7"/>
  <c r="Z804" i="7"/>
  <c r="Z796" i="7"/>
  <c r="Z780" i="7"/>
  <c r="Z756" i="7"/>
  <c r="Z748" i="7"/>
  <c r="Z740" i="7"/>
  <c r="Z732" i="7"/>
  <c r="Z716" i="7"/>
  <c r="Z692" i="7"/>
  <c r="Z684" i="7"/>
  <c r="Z676" i="7"/>
  <c r="Z652" i="7"/>
  <c r="Z644" i="7"/>
  <c r="Z636" i="7"/>
  <c r="Z628" i="7"/>
  <c r="Z612" i="7"/>
  <c r="Z596" i="7"/>
  <c r="Z588" i="7"/>
  <c r="Z580" i="7"/>
  <c r="Z572" i="7"/>
  <c r="Z564" i="7"/>
  <c r="Z556" i="7"/>
  <c r="Z548" i="7"/>
  <c r="Z540" i="7"/>
  <c r="Z532" i="7"/>
  <c r="Z524" i="7"/>
  <c r="Z516" i="7"/>
  <c r="Z508" i="7"/>
  <c r="Z500" i="7"/>
  <c r="Z492" i="7"/>
  <c r="Z484" i="7"/>
  <c r="Z468" i="7"/>
  <c r="Z460" i="7"/>
  <c r="Z452" i="7"/>
  <c r="Z444" i="7"/>
  <c r="Z436" i="7"/>
  <c r="Z428" i="7"/>
  <c r="Z412" i="7"/>
  <c r="Z404" i="7"/>
  <c r="Z396" i="7"/>
  <c r="Z388" i="7"/>
  <c r="Z372" i="7"/>
  <c r="Z364" i="7"/>
  <c r="Z348" i="7"/>
  <c r="Z332" i="7"/>
  <c r="Z324" i="7"/>
  <c r="Z316" i="7"/>
  <c r="Z308" i="7"/>
  <c r="Z300" i="7"/>
  <c r="Z292" i="7"/>
  <c r="Z284" i="7"/>
  <c r="Z276" i="7"/>
  <c r="Z268" i="7"/>
  <c r="Z260" i="7"/>
  <c r="Z252" i="7"/>
  <c r="Z244" i="7"/>
  <c r="Z236" i="7"/>
  <c r="Z220" i="7"/>
  <c r="Z212" i="7"/>
  <c r="Z204" i="7"/>
  <c r="Z196" i="7"/>
  <c r="Z180" i="7"/>
  <c r="Z172" i="7"/>
  <c r="Z164" i="7"/>
  <c r="Z156" i="7"/>
  <c r="Z140" i="7"/>
  <c r="Z132" i="7"/>
  <c r="Z124" i="7"/>
  <c r="Z116" i="7"/>
  <c r="Z100" i="7"/>
  <c r="Z92" i="7"/>
  <c r="Z84" i="7"/>
  <c r="Z76" i="7"/>
  <c r="Z68" i="7"/>
  <c r="Z60" i="7"/>
  <c r="Z52" i="7"/>
  <c r="Z44" i="7"/>
  <c r="Z36" i="7"/>
  <c r="Z28" i="7"/>
  <c r="Z20" i="7"/>
  <c r="Z12" i="7"/>
  <c r="Z4" i="7"/>
  <c r="Z1203" i="7"/>
  <c r="Z1195" i="7"/>
  <c r="Z1187" i="7"/>
  <c r="Z1179" i="7"/>
  <c r="Z1171" i="7"/>
  <c r="Z1163" i="7"/>
  <c r="Z1155" i="7"/>
  <c r="Z1147" i="7"/>
  <c r="Z1139" i="7"/>
  <c r="Z1131" i="7"/>
  <c r="Z1123" i="7"/>
  <c r="Z1115" i="7"/>
  <c r="Z1107" i="7"/>
  <c r="Z1099" i="7"/>
  <c r="Z1091" i="7"/>
  <c r="Z1083" i="7"/>
  <c r="Z1075" i="7"/>
  <c r="Z1067" i="7"/>
  <c r="Z1059" i="7"/>
  <c r="Z1051" i="7"/>
  <c r="Z1043" i="7"/>
  <c r="Z1035" i="7"/>
  <c r="Z1027" i="7"/>
  <c r="Z1019" i="7"/>
  <c r="Z1011" i="7"/>
  <c r="Z1003" i="7"/>
  <c r="Z995" i="7"/>
  <c r="Z987" i="7"/>
  <c r="Z979" i="7"/>
  <c r="Z971" i="7"/>
  <c r="Z963" i="7"/>
  <c r="Z955" i="7"/>
  <c r="Z947" i="7"/>
  <c r="Z939" i="7"/>
  <c r="Z931" i="7"/>
  <c r="Z923" i="7"/>
  <c r="Z915" i="7"/>
  <c r="Z907" i="7"/>
  <c r="Z891" i="7"/>
  <c r="Z883" i="7"/>
  <c r="Z875" i="7"/>
  <c r="Z867" i="7"/>
  <c r="Z859" i="7"/>
  <c r="Z851" i="7"/>
  <c r="Z843" i="7"/>
  <c r="Z835" i="7"/>
  <c r="Z827" i="7"/>
  <c r="Z819" i="7"/>
  <c r="Z811" i="7"/>
  <c r="Z803" i="7"/>
  <c r="Z795" i="7"/>
  <c r="Z787" i="7"/>
  <c r="Z779" i="7"/>
  <c r="Z771" i="7"/>
  <c r="Z763" i="7"/>
  <c r="Z755" i="7"/>
  <c r="Z747" i="7"/>
  <c r="Z739" i="7"/>
  <c r="Z731" i="7"/>
  <c r="Z723" i="7"/>
  <c r="Z715" i="7"/>
  <c r="Z707" i="7"/>
  <c r="Z699" i="7"/>
  <c r="Z691" i="7"/>
  <c r="Z683" i="7"/>
  <c r="Z675" i="7"/>
  <c r="Z667" i="7"/>
  <c r="Z659" i="7"/>
  <c r="Z651" i="7"/>
  <c r="Z643" i="7"/>
  <c r="Z635" i="7"/>
  <c r="Z627" i="7"/>
  <c r="Z619" i="7"/>
  <c r="Z611" i="7"/>
  <c r="Z603" i="7"/>
  <c r="Z595" i="7"/>
  <c r="Z587" i="7"/>
  <c r="Z571" i="7"/>
  <c r="Z563" i="7"/>
  <c r="Z555" i="7"/>
  <c r="Z547" i="7"/>
  <c r="Z539" i="7"/>
  <c r="Z531" i="7"/>
  <c r="Z515" i="7"/>
  <c r="Z507" i="7"/>
  <c r="Z499" i="7"/>
  <c r="Z491" i="7"/>
  <c r="Z475" i="7"/>
  <c r="Z467" i="7"/>
  <c r="Z451" i="7"/>
  <c r="Z435" i="7"/>
  <c r="Z427" i="7"/>
  <c r="Z411" i="7"/>
  <c r="Z395" i="7"/>
  <c r="Z387" i="7"/>
  <c r="Z371" i="7"/>
  <c r="Z363" i="7"/>
  <c r="Z355" i="7"/>
  <c r="Z347" i="7"/>
  <c r="Z339" i="7"/>
  <c r="Z323" i="7"/>
  <c r="Z315" i="7"/>
  <c r="Z307" i="7"/>
  <c r="Z299" i="7"/>
  <c r="Z283" i="7"/>
  <c r="Z275" i="7"/>
  <c r="Z267" i="7"/>
  <c r="Z259" i="7"/>
  <c r="Z243" i="7"/>
  <c r="Z235" i="7"/>
  <c r="Z227" i="7"/>
  <c r="Z219" i="7"/>
  <c r="Z203" i="7"/>
  <c r="Z195" i="7"/>
  <c r="Z187" i="7"/>
  <c r="Z179" i="7"/>
  <c r="Z171" i="7"/>
  <c r="Z163" i="7"/>
  <c r="Z155" i="7"/>
  <c r="Z1330" i="7"/>
  <c r="Z1314" i="7"/>
  <c r="Z1298" i="7"/>
  <c r="Z1282" i="7"/>
  <c r="Z1266" i="7"/>
  <c r="Z1250" i="7"/>
  <c r="Z1234" i="7"/>
  <c r="Z1218" i="7"/>
  <c r="Z1202" i="7"/>
  <c r="Z1186" i="7"/>
  <c r="Z1162" i="7"/>
  <c r="Z1146" i="7"/>
  <c r="Z1130" i="7"/>
  <c r="Z1114" i="7"/>
  <c r="Z1098" i="7"/>
  <c r="Z1090" i="7"/>
  <c r="Z1074" i="7"/>
  <c r="Z1066" i="7"/>
  <c r="Z1058" i="7"/>
  <c r="Z1050" i="7"/>
  <c r="Z1034" i="7"/>
  <c r="Z1026" i="7"/>
  <c r="Z1018" i="7"/>
  <c r="Z1010" i="7"/>
  <c r="Z994" i="7"/>
  <c r="Z986" i="7"/>
  <c r="Z978" i="7"/>
  <c r="Z954" i="7"/>
  <c r="Z946" i="7"/>
  <c r="Z922" i="7"/>
  <c r="Z914" i="7"/>
  <c r="Z906" i="7"/>
  <c r="Z898" i="7"/>
  <c r="Z882" i="7"/>
  <c r="Z858" i="7"/>
  <c r="Z850" i="7"/>
  <c r="Z842" i="7"/>
  <c r="Z834" i="7"/>
  <c r="Z818" i="7"/>
  <c r="Z794" i="7"/>
  <c r="Z786" i="7"/>
  <c r="Z778" i="7"/>
  <c r="Z770" i="7"/>
  <c r="Z754" i="7"/>
  <c r="Z730" i="7"/>
  <c r="Z722" i="7"/>
  <c r="Z714" i="7"/>
  <c r="Z706" i="7"/>
  <c r="Z690" i="7"/>
  <c r="Z674" i="7"/>
  <c r="Z666" i="7"/>
  <c r="Z658" i="7"/>
  <c r="Z650" i="7"/>
  <c r="Z642" i="7"/>
  <c r="Z634" i="7"/>
  <c r="Z618" i="7"/>
  <c r="Z610" i="7"/>
  <c r="Z602" i="7"/>
  <c r="Z594" i="7"/>
  <c r="Z578" i="7"/>
  <c r="Z570" i="7"/>
  <c r="Z554" i="7"/>
  <c r="Z538" i="7"/>
  <c r="Z530" i="7"/>
  <c r="Z514" i="7"/>
  <c r="Z498" i="7"/>
  <c r="Z490" i="7"/>
  <c r="Z474" i="7"/>
  <c r="Z466" i="7"/>
  <c r="Z458" i="7"/>
  <c r="Z450" i="7"/>
  <c r="Z426" i="7"/>
  <c r="Z418" i="7"/>
  <c r="Z410" i="7"/>
  <c r="Z402" i="7"/>
  <c r="Z386" i="7"/>
  <c r="Z378" i="7"/>
  <c r="Z370" i="7"/>
  <c r="Z346" i="7"/>
  <c r="Z338" i="7"/>
  <c r="Z330" i="7"/>
  <c r="Z322" i="7"/>
  <c r="Z306" i="7"/>
  <c r="Z298" i="7"/>
  <c r="Z290" i="7"/>
  <c r="Z282" i="7"/>
  <c r="Z274" i="7"/>
  <c r="Z266" i="7"/>
  <c r="Z258" i="7"/>
  <c r="Z250" i="7"/>
  <c r="Z242" i="7"/>
  <c r="Z234" i="7"/>
  <c r="Z226" i="7"/>
  <c r="Z218" i="7"/>
  <c r="Z210" i="7"/>
  <c r="Z202" i="7"/>
  <c r="Z194" i="7"/>
  <c r="Z186" i="7"/>
  <c r="Z178" i="7"/>
  <c r="Z162" i="7"/>
  <c r="Z154" i="7"/>
  <c r="Z146" i="7"/>
  <c r="Z138" i="7"/>
  <c r="Z130" i="7"/>
  <c r="Z122" i="7"/>
  <c r="Z114" i="7"/>
  <c r="Z106" i="7"/>
  <c r="Z98" i="7"/>
  <c r="Z90" i="7"/>
  <c r="Z82" i="7"/>
  <c r="Z74" i="7"/>
  <c r="Z66" i="7"/>
  <c r="Z58" i="7"/>
  <c r="Z50" i="7"/>
  <c r="Z42" i="7"/>
  <c r="Z34" i="7"/>
  <c r="Z26" i="7"/>
  <c r="Z18" i="7"/>
  <c r="Z10" i="7"/>
  <c r="Z3" i="7"/>
  <c r="Z1322" i="7"/>
  <c r="Z1306" i="7"/>
  <c r="Z1290" i="7"/>
  <c r="Z1274" i="7"/>
  <c r="Z1258" i="7"/>
  <c r="Z1242" i="7"/>
  <c r="Z1226" i="7"/>
  <c r="Z1210" i="7"/>
  <c r="Z1194" i="7"/>
  <c r="Z1178" i="7"/>
  <c r="Z1170" i="7"/>
  <c r="Z1154" i="7"/>
  <c r="Z1138" i="7"/>
  <c r="Z1122" i="7"/>
  <c r="Z1106" i="7"/>
  <c r="Z1082" i="7"/>
  <c r="Z1042" i="7"/>
  <c r="Z1329" i="7"/>
  <c r="Z1321" i="7"/>
  <c r="Z1313" i="7"/>
  <c r="Z1305" i="7"/>
  <c r="Z1297" i="7"/>
  <c r="Z1289" i="7"/>
  <c r="Z1281" i="7"/>
  <c r="Z1273" i="7"/>
  <c r="Z1265" i="7"/>
  <c r="Z1257" i="7"/>
  <c r="Z1249" i="7"/>
  <c r="Z1241" i="7"/>
  <c r="Z1233" i="7"/>
  <c r="Z1225" i="7"/>
  <c r="Z1217" i="7"/>
  <c r="Z1209" i="7"/>
  <c r="Z1201" i="7"/>
  <c r="Z1185" i="7"/>
  <c r="Z1177" i="7"/>
  <c r="Z1169" i="7"/>
  <c r="Z1161" i="7"/>
  <c r="Z1153" i="7"/>
  <c r="Z1145" i="7"/>
  <c r="Z1137" i="7"/>
  <c r="Z1129" i="7"/>
  <c r="Z1121" i="7"/>
  <c r="Z1113" i="7"/>
  <c r="Z1105" i="7"/>
  <c r="Z1097" i="7"/>
  <c r="Z1089" i="7"/>
  <c r="Z1081" i="7"/>
  <c r="Z1073" i="7"/>
  <c r="Z1065" i="7"/>
  <c r="Z1057" i="7"/>
  <c r="Z1049" i="7"/>
  <c r="Z1041" i="7"/>
  <c r="Z1033" i="7"/>
  <c r="Z1025" i="7"/>
  <c r="Z1017" i="7"/>
  <c r="Z1009" i="7"/>
  <c r="Z1001" i="7"/>
  <c r="Z993" i="7"/>
  <c r="Z985" i="7"/>
  <c r="Z977" i="7"/>
  <c r="Z969" i="7"/>
  <c r="Z961" i="7"/>
  <c r="Z953" i="7"/>
  <c r="Z945" i="7"/>
  <c r="Z937" i="7"/>
  <c r="Z929" i="7"/>
  <c r="Z921" i="7"/>
  <c r="Z913" i="7"/>
  <c r="Z905" i="7"/>
  <c r="Z897" i="7"/>
  <c r="Z889" i="7"/>
  <c r="Z881" i="7"/>
  <c r="Z873" i="7"/>
  <c r="Z865" i="7"/>
  <c r="Z857" i="7"/>
  <c r="Z849" i="7"/>
  <c r="Z841" i="7"/>
  <c r="Z833" i="7"/>
  <c r="Z825" i="7"/>
  <c r="Z817" i="7"/>
  <c r="Z809" i="7"/>
  <c r="Z801" i="7"/>
  <c r="Z793" i="7"/>
  <c r="Z785" i="7"/>
  <c r="Z777" i="7"/>
  <c r="Z769" i="7"/>
  <c r="Z761" i="7"/>
  <c r="Z753" i="7"/>
  <c r="Z745" i="7"/>
  <c r="Z737" i="7"/>
  <c r="Z729" i="7"/>
  <c r="Z721" i="7"/>
  <c r="Z713" i="7"/>
  <c r="Z705" i="7"/>
  <c r="Z697" i="7"/>
  <c r="Z689" i="7"/>
  <c r="Z681" i="7"/>
  <c r="Z673" i="7"/>
  <c r="Z657" i="7"/>
  <c r="Z641" i="7"/>
  <c r="Z633" i="7"/>
  <c r="Z617" i="7"/>
  <c r="Z601" i="7"/>
  <c r="Z593" i="7"/>
  <c r="Z577" i="7"/>
  <c r="Z569" i="7"/>
  <c r="Z561" i="7"/>
  <c r="Z553" i="7"/>
  <c r="Z529" i="7"/>
  <c r="Z521" i="7"/>
  <c r="Z513" i="7"/>
  <c r="Z505" i="7"/>
  <c r="Z489" i="7"/>
  <c r="Z481" i="7"/>
  <c r="Z473" i="7"/>
  <c r="Z449" i="7"/>
  <c r="Z441" i="7"/>
  <c r="Z433" i="7"/>
  <c r="Z425" i="7"/>
  <c r="Z409" i="7"/>
  <c r="Z393" i="7"/>
  <c r="Z385" i="7"/>
  <c r="Z377" i="7"/>
  <c r="Z369" i="7"/>
  <c r="Z361" i="7"/>
  <c r="Z353" i="7"/>
  <c r="Z345" i="7"/>
  <c r="Z337" i="7"/>
  <c r="Z329" i="7"/>
  <c r="Z321" i="7"/>
  <c r="Z313" i="7"/>
  <c r="Z305" i="7"/>
  <c r="Z297" i="7"/>
  <c r="Z289" i="7"/>
  <c r="Z281" i="7"/>
  <c r="Z265" i="7"/>
  <c r="Z257" i="7"/>
  <c r="Z249" i="7"/>
  <c r="Z241" i="7"/>
  <c r="Z233" i="7"/>
  <c r="Z225" i="7"/>
  <c r="Z217" i="7"/>
  <c r="Z209" i="7"/>
  <c r="Z201" i="7"/>
  <c r="Z193" i="7"/>
  <c r="Z185" i="7"/>
  <c r="Z177" i="7"/>
  <c r="Z169" i="7"/>
  <c r="Z161" i="7"/>
  <c r="Z153" i="7"/>
  <c r="Z145" i="7"/>
  <c r="Z1193" i="7"/>
  <c r="Z115" i="7"/>
  <c r="Z107" i="7"/>
  <c r="Z91" i="7"/>
  <c r="Z51" i="7"/>
  <c r="Z43" i="7"/>
  <c r="Z27" i="7"/>
  <c r="Z11" i="7"/>
  <c r="Z2" i="7"/>
  <c r="Z129" i="7"/>
  <c r="Z121" i="7"/>
  <c r="Z105" i="7"/>
  <c r="Z65" i="7"/>
  <c r="Z57" i="7"/>
  <c r="Z41" i="7"/>
  <c r="Z208" i="7"/>
  <c r="Z200" i="7"/>
  <c r="Z192" i="7"/>
  <c r="Z184" i="7"/>
  <c r="Z176" i="7"/>
  <c r="Z168" i="7"/>
  <c r="Z160" i="7"/>
  <c r="Z152" i="7"/>
  <c r="Z144" i="7"/>
  <c r="Z136" i="7"/>
  <c r="Z128" i="7"/>
  <c r="Z120" i="7"/>
  <c r="Z112" i="7"/>
  <c r="Z104" i="7"/>
  <c r="Z96" i="7"/>
  <c r="Z88" i="7"/>
  <c r="Z80" i="7"/>
  <c r="Z72" i="7"/>
  <c r="Z64" i="7"/>
  <c r="Z56" i="7"/>
  <c r="Z48" i="7"/>
  <c r="Z40" i="7"/>
  <c r="Z32" i="7"/>
  <c r="Z24" i="7"/>
  <c r="Z16" i="7"/>
  <c r="Z8" i="7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" i="9"/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764" i="7"/>
  <c r="U765" i="7"/>
  <c r="U766" i="7"/>
  <c r="U767" i="7"/>
  <c r="U768" i="7"/>
  <c r="U769" i="7"/>
  <c r="U770" i="7"/>
  <c r="U771" i="7"/>
  <c r="U772" i="7"/>
  <c r="U773" i="7"/>
  <c r="U774" i="7"/>
  <c r="U775" i="7"/>
  <c r="U776" i="7"/>
  <c r="U777" i="7"/>
  <c r="U778" i="7"/>
  <c r="U779" i="7"/>
  <c r="U780" i="7"/>
  <c r="U781" i="7"/>
  <c r="U782" i="7"/>
  <c r="U783" i="7"/>
  <c r="U784" i="7"/>
  <c r="U785" i="7"/>
  <c r="U786" i="7"/>
  <c r="U787" i="7"/>
  <c r="U788" i="7"/>
  <c r="U789" i="7"/>
  <c r="U790" i="7"/>
  <c r="U791" i="7"/>
  <c r="U792" i="7"/>
  <c r="U793" i="7"/>
  <c r="U794" i="7"/>
  <c r="U795" i="7"/>
  <c r="U796" i="7"/>
  <c r="U797" i="7"/>
  <c r="U798" i="7"/>
  <c r="U799" i="7"/>
  <c r="U800" i="7"/>
  <c r="U801" i="7"/>
  <c r="U802" i="7"/>
  <c r="U803" i="7"/>
  <c r="U804" i="7"/>
  <c r="U805" i="7"/>
  <c r="U806" i="7"/>
  <c r="U807" i="7"/>
  <c r="U808" i="7"/>
  <c r="U809" i="7"/>
  <c r="U810" i="7"/>
  <c r="U811" i="7"/>
  <c r="U812" i="7"/>
  <c r="U813" i="7"/>
  <c r="U814" i="7"/>
  <c r="U815" i="7"/>
  <c r="U816" i="7"/>
  <c r="U817" i="7"/>
  <c r="U818" i="7"/>
  <c r="U819" i="7"/>
  <c r="U820" i="7"/>
  <c r="U821" i="7"/>
  <c r="U822" i="7"/>
  <c r="U823" i="7"/>
  <c r="U824" i="7"/>
  <c r="U825" i="7"/>
  <c r="U826" i="7"/>
  <c r="U827" i="7"/>
  <c r="U828" i="7"/>
  <c r="U829" i="7"/>
  <c r="U830" i="7"/>
  <c r="U831" i="7"/>
  <c r="U832" i="7"/>
  <c r="U833" i="7"/>
  <c r="U834" i="7"/>
  <c r="U835" i="7"/>
  <c r="U836" i="7"/>
  <c r="U837" i="7"/>
  <c r="U838" i="7"/>
  <c r="U839" i="7"/>
  <c r="U840" i="7"/>
  <c r="U841" i="7"/>
  <c r="U842" i="7"/>
  <c r="U843" i="7"/>
  <c r="U844" i="7"/>
  <c r="U845" i="7"/>
  <c r="U846" i="7"/>
  <c r="U847" i="7"/>
  <c r="U848" i="7"/>
  <c r="U849" i="7"/>
  <c r="U850" i="7"/>
  <c r="U851" i="7"/>
  <c r="U852" i="7"/>
  <c r="U853" i="7"/>
  <c r="U854" i="7"/>
  <c r="U855" i="7"/>
  <c r="U856" i="7"/>
  <c r="U857" i="7"/>
  <c r="U858" i="7"/>
  <c r="U859" i="7"/>
  <c r="U860" i="7"/>
  <c r="U861" i="7"/>
  <c r="U862" i="7"/>
  <c r="U863" i="7"/>
  <c r="U864" i="7"/>
  <c r="U865" i="7"/>
  <c r="U866" i="7"/>
  <c r="U867" i="7"/>
  <c r="U868" i="7"/>
  <c r="U869" i="7"/>
  <c r="U870" i="7"/>
  <c r="U871" i="7"/>
  <c r="U872" i="7"/>
  <c r="U873" i="7"/>
  <c r="U874" i="7"/>
  <c r="U875" i="7"/>
  <c r="U876" i="7"/>
  <c r="U877" i="7"/>
  <c r="U878" i="7"/>
  <c r="U879" i="7"/>
  <c r="U880" i="7"/>
  <c r="U881" i="7"/>
  <c r="U882" i="7"/>
  <c r="U883" i="7"/>
  <c r="U884" i="7"/>
  <c r="U885" i="7"/>
  <c r="U886" i="7"/>
  <c r="U887" i="7"/>
  <c r="U888" i="7"/>
  <c r="U889" i="7"/>
  <c r="U890" i="7"/>
  <c r="U891" i="7"/>
  <c r="U892" i="7"/>
  <c r="U893" i="7"/>
  <c r="U894" i="7"/>
  <c r="U895" i="7"/>
  <c r="U896" i="7"/>
  <c r="U897" i="7"/>
  <c r="U898" i="7"/>
  <c r="U899" i="7"/>
  <c r="U900" i="7"/>
  <c r="U901" i="7"/>
  <c r="U902" i="7"/>
  <c r="U903" i="7"/>
  <c r="U904" i="7"/>
  <c r="U905" i="7"/>
  <c r="U906" i="7"/>
  <c r="U907" i="7"/>
  <c r="U908" i="7"/>
  <c r="U909" i="7"/>
  <c r="U910" i="7"/>
  <c r="U911" i="7"/>
  <c r="U912" i="7"/>
  <c r="U913" i="7"/>
  <c r="U914" i="7"/>
  <c r="U915" i="7"/>
  <c r="U916" i="7"/>
  <c r="U917" i="7"/>
  <c r="U918" i="7"/>
  <c r="U919" i="7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941" i="7"/>
  <c r="U942" i="7"/>
  <c r="U943" i="7"/>
  <c r="U944" i="7"/>
  <c r="U945" i="7"/>
  <c r="U946" i="7"/>
  <c r="U947" i="7"/>
  <c r="U948" i="7"/>
  <c r="U949" i="7"/>
  <c r="U950" i="7"/>
  <c r="U951" i="7"/>
  <c r="U952" i="7"/>
  <c r="U953" i="7"/>
  <c r="U954" i="7"/>
  <c r="U955" i="7"/>
  <c r="U956" i="7"/>
  <c r="U957" i="7"/>
  <c r="U958" i="7"/>
  <c r="U959" i="7"/>
  <c r="U960" i="7"/>
  <c r="U961" i="7"/>
  <c r="U962" i="7"/>
  <c r="U963" i="7"/>
  <c r="U964" i="7"/>
  <c r="U965" i="7"/>
  <c r="U966" i="7"/>
  <c r="U967" i="7"/>
  <c r="U968" i="7"/>
  <c r="U969" i="7"/>
  <c r="U970" i="7"/>
  <c r="U971" i="7"/>
  <c r="U972" i="7"/>
  <c r="U973" i="7"/>
  <c r="U974" i="7"/>
  <c r="U975" i="7"/>
  <c r="U976" i="7"/>
  <c r="U977" i="7"/>
  <c r="U978" i="7"/>
  <c r="U979" i="7"/>
  <c r="U980" i="7"/>
  <c r="U981" i="7"/>
  <c r="U982" i="7"/>
  <c r="U983" i="7"/>
  <c r="U984" i="7"/>
  <c r="U985" i="7"/>
  <c r="U986" i="7"/>
  <c r="U987" i="7"/>
  <c r="U988" i="7"/>
  <c r="U989" i="7"/>
  <c r="U990" i="7"/>
  <c r="U991" i="7"/>
  <c r="U992" i="7"/>
  <c r="U993" i="7"/>
  <c r="U994" i="7"/>
  <c r="U995" i="7"/>
  <c r="U996" i="7"/>
  <c r="U997" i="7"/>
  <c r="U998" i="7"/>
  <c r="U999" i="7"/>
  <c r="U1000" i="7"/>
  <c r="U1001" i="7"/>
  <c r="U1002" i="7"/>
  <c r="U1003" i="7"/>
  <c r="U1004" i="7"/>
  <c r="U1005" i="7"/>
  <c r="U1006" i="7"/>
  <c r="U1007" i="7"/>
  <c r="U1008" i="7"/>
  <c r="U1009" i="7"/>
  <c r="U1010" i="7"/>
  <c r="U1011" i="7"/>
  <c r="U1012" i="7"/>
  <c r="U1013" i="7"/>
  <c r="U1014" i="7"/>
  <c r="U1015" i="7"/>
  <c r="U1016" i="7"/>
  <c r="U1017" i="7"/>
  <c r="U1018" i="7"/>
  <c r="U1019" i="7"/>
  <c r="U1020" i="7"/>
  <c r="U1021" i="7"/>
  <c r="U1022" i="7"/>
  <c r="U1023" i="7"/>
  <c r="U1024" i="7"/>
  <c r="U1025" i="7"/>
  <c r="U1026" i="7"/>
  <c r="U1027" i="7"/>
  <c r="U1028" i="7"/>
  <c r="U1029" i="7"/>
  <c r="U1030" i="7"/>
  <c r="U1031" i="7"/>
  <c r="U1032" i="7"/>
  <c r="U1033" i="7"/>
  <c r="U1034" i="7"/>
  <c r="U1035" i="7"/>
  <c r="U1036" i="7"/>
  <c r="U1037" i="7"/>
  <c r="U1038" i="7"/>
  <c r="U1039" i="7"/>
  <c r="U1040" i="7"/>
  <c r="U1041" i="7"/>
  <c r="U1042" i="7"/>
  <c r="U1043" i="7"/>
  <c r="U1044" i="7"/>
  <c r="U1045" i="7"/>
  <c r="U1046" i="7"/>
  <c r="U1047" i="7"/>
  <c r="U1048" i="7"/>
  <c r="U1049" i="7"/>
  <c r="U1050" i="7"/>
  <c r="U1051" i="7"/>
  <c r="U1052" i="7"/>
  <c r="U1053" i="7"/>
  <c r="U1054" i="7"/>
  <c r="U1055" i="7"/>
  <c r="U1056" i="7"/>
  <c r="U1057" i="7"/>
  <c r="U1058" i="7"/>
  <c r="U1059" i="7"/>
  <c r="U1060" i="7"/>
  <c r="U1061" i="7"/>
  <c r="U1062" i="7"/>
  <c r="U1063" i="7"/>
  <c r="U1064" i="7"/>
  <c r="U1065" i="7"/>
  <c r="U1066" i="7"/>
  <c r="U1067" i="7"/>
  <c r="U1068" i="7"/>
  <c r="U1069" i="7"/>
  <c r="U1070" i="7"/>
  <c r="U1071" i="7"/>
  <c r="U1072" i="7"/>
  <c r="U1073" i="7"/>
  <c r="U1074" i="7"/>
  <c r="U1075" i="7"/>
  <c r="U1076" i="7"/>
  <c r="U1077" i="7"/>
  <c r="U1078" i="7"/>
  <c r="U1079" i="7"/>
  <c r="U1080" i="7"/>
  <c r="U1081" i="7"/>
  <c r="U1082" i="7"/>
  <c r="U1083" i="7"/>
  <c r="U1084" i="7"/>
  <c r="U1085" i="7"/>
  <c r="U1086" i="7"/>
  <c r="U1087" i="7"/>
  <c r="U1088" i="7"/>
  <c r="U1089" i="7"/>
  <c r="U1090" i="7"/>
  <c r="U1091" i="7"/>
  <c r="U1092" i="7"/>
  <c r="U1093" i="7"/>
  <c r="U1094" i="7"/>
  <c r="U1095" i="7"/>
  <c r="U1096" i="7"/>
  <c r="U1097" i="7"/>
  <c r="U1098" i="7"/>
  <c r="U1099" i="7"/>
  <c r="U1100" i="7"/>
  <c r="U1101" i="7"/>
  <c r="U1102" i="7"/>
  <c r="U1103" i="7"/>
  <c r="U1104" i="7"/>
  <c r="U1105" i="7"/>
  <c r="U1106" i="7"/>
  <c r="U1107" i="7"/>
  <c r="U1108" i="7"/>
  <c r="U1109" i="7"/>
  <c r="U1110" i="7"/>
  <c r="U1111" i="7"/>
  <c r="U1112" i="7"/>
  <c r="U1113" i="7"/>
  <c r="U1114" i="7"/>
  <c r="U1115" i="7"/>
  <c r="U1116" i="7"/>
  <c r="U1117" i="7"/>
  <c r="U1118" i="7"/>
  <c r="U1119" i="7"/>
  <c r="U1120" i="7"/>
  <c r="U1121" i="7"/>
  <c r="U1122" i="7"/>
  <c r="U1123" i="7"/>
  <c r="U1124" i="7"/>
  <c r="U1125" i="7"/>
  <c r="U1126" i="7"/>
  <c r="U1127" i="7"/>
  <c r="U1128" i="7"/>
  <c r="U1129" i="7"/>
  <c r="U1130" i="7"/>
  <c r="U1131" i="7"/>
  <c r="U1132" i="7"/>
  <c r="U1133" i="7"/>
  <c r="U1134" i="7"/>
  <c r="U1135" i="7"/>
  <c r="U1136" i="7"/>
  <c r="U1137" i="7"/>
  <c r="U1138" i="7"/>
  <c r="U1139" i="7"/>
  <c r="U1140" i="7"/>
  <c r="U1141" i="7"/>
  <c r="U1142" i="7"/>
  <c r="U1143" i="7"/>
  <c r="U1144" i="7"/>
  <c r="U1145" i="7"/>
  <c r="U1146" i="7"/>
  <c r="U1147" i="7"/>
  <c r="U1148" i="7"/>
  <c r="U1149" i="7"/>
  <c r="U1150" i="7"/>
  <c r="U1151" i="7"/>
  <c r="U1152" i="7"/>
  <c r="U1153" i="7"/>
  <c r="U1154" i="7"/>
  <c r="U1155" i="7"/>
  <c r="U1156" i="7"/>
  <c r="U1157" i="7"/>
  <c r="U1158" i="7"/>
  <c r="U1159" i="7"/>
  <c r="U1160" i="7"/>
  <c r="U1161" i="7"/>
  <c r="U1162" i="7"/>
  <c r="U1163" i="7"/>
  <c r="U1164" i="7"/>
  <c r="U1165" i="7"/>
  <c r="U1166" i="7"/>
  <c r="U1167" i="7"/>
  <c r="U1168" i="7"/>
  <c r="U1169" i="7"/>
  <c r="U1170" i="7"/>
  <c r="U1171" i="7"/>
  <c r="U1172" i="7"/>
  <c r="U1173" i="7"/>
  <c r="U1174" i="7"/>
  <c r="U1175" i="7"/>
  <c r="U1176" i="7"/>
  <c r="U1177" i="7"/>
  <c r="U1178" i="7"/>
  <c r="U1179" i="7"/>
  <c r="U1180" i="7"/>
  <c r="U1181" i="7"/>
  <c r="U1182" i="7"/>
  <c r="U1183" i="7"/>
  <c r="U1184" i="7"/>
  <c r="U1185" i="7"/>
  <c r="U1186" i="7"/>
  <c r="U1187" i="7"/>
  <c r="U1188" i="7"/>
  <c r="U1189" i="7"/>
  <c r="U1190" i="7"/>
  <c r="U1191" i="7"/>
  <c r="U1192" i="7"/>
  <c r="U1193" i="7"/>
  <c r="U1194" i="7"/>
  <c r="U1195" i="7"/>
  <c r="U1196" i="7"/>
  <c r="U1197" i="7"/>
  <c r="U1198" i="7"/>
  <c r="U1199" i="7"/>
  <c r="U1200" i="7"/>
  <c r="U1201" i="7"/>
  <c r="U1202" i="7"/>
  <c r="U1203" i="7"/>
  <c r="U1204" i="7"/>
  <c r="U1205" i="7"/>
  <c r="U1206" i="7"/>
  <c r="U1207" i="7"/>
  <c r="U1208" i="7"/>
  <c r="U1209" i="7"/>
  <c r="U1210" i="7"/>
  <c r="U1211" i="7"/>
  <c r="U1212" i="7"/>
  <c r="U1213" i="7"/>
  <c r="U1214" i="7"/>
  <c r="U1215" i="7"/>
  <c r="U1216" i="7"/>
  <c r="U1217" i="7"/>
  <c r="U1218" i="7"/>
  <c r="U1219" i="7"/>
  <c r="U1220" i="7"/>
  <c r="U1221" i="7"/>
  <c r="U1222" i="7"/>
  <c r="U1223" i="7"/>
  <c r="U1224" i="7"/>
  <c r="U1225" i="7"/>
  <c r="U1226" i="7"/>
  <c r="U1227" i="7"/>
  <c r="U1228" i="7"/>
  <c r="U1229" i="7"/>
  <c r="U1230" i="7"/>
  <c r="U1231" i="7"/>
  <c r="U1232" i="7"/>
  <c r="U1233" i="7"/>
  <c r="U1234" i="7"/>
  <c r="U1235" i="7"/>
  <c r="U1236" i="7"/>
  <c r="U1237" i="7"/>
  <c r="U1238" i="7"/>
  <c r="U1239" i="7"/>
  <c r="U1240" i="7"/>
  <c r="U1241" i="7"/>
  <c r="U1242" i="7"/>
  <c r="U1243" i="7"/>
  <c r="U1244" i="7"/>
  <c r="U1245" i="7"/>
  <c r="U1246" i="7"/>
  <c r="U1247" i="7"/>
  <c r="U1248" i="7"/>
  <c r="U1249" i="7"/>
  <c r="U1250" i="7"/>
  <c r="U1251" i="7"/>
  <c r="U1252" i="7"/>
  <c r="U1253" i="7"/>
  <c r="U1254" i="7"/>
  <c r="U1255" i="7"/>
  <c r="U1256" i="7"/>
  <c r="U1257" i="7"/>
  <c r="U1258" i="7"/>
  <c r="U1259" i="7"/>
  <c r="U1260" i="7"/>
  <c r="U1261" i="7"/>
  <c r="U1262" i="7"/>
  <c r="U1263" i="7"/>
  <c r="U1264" i="7"/>
  <c r="U1265" i="7"/>
  <c r="U1266" i="7"/>
  <c r="U1267" i="7"/>
  <c r="U1268" i="7"/>
  <c r="U1269" i="7"/>
  <c r="U1270" i="7"/>
  <c r="U1271" i="7"/>
  <c r="U1272" i="7"/>
  <c r="U1273" i="7"/>
  <c r="U1274" i="7"/>
  <c r="U1275" i="7"/>
  <c r="U1276" i="7"/>
  <c r="U1277" i="7"/>
  <c r="U1278" i="7"/>
  <c r="U1279" i="7"/>
  <c r="U1280" i="7"/>
  <c r="U1281" i="7"/>
  <c r="U1282" i="7"/>
  <c r="U1283" i="7"/>
  <c r="U1284" i="7"/>
  <c r="U1285" i="7"/>
  <c r="U1286" i="7"/>
  <c r="U1287" i="7"/>
  <c r="U1288" i="7"/>
  <c r="U1289" i="7"/>
  <c r="U1290" i="7"/>
  <c r="U1291" i="7"/>
  <c r="U1292" i="7"/>
  <c r="U1293" i="7"/>
  <c r="U1294" i="7"/>
  <c r="U1295" i="7"/>
  <c r="U1296" i="7"/>
  <c r="U1297" i="7"/>
  <c r="U1298" i="7"/>
  <c r="U1299" i="7"/>
  <c r="U1300" i="7"/>
  <c r="U1301" i="7"/>
  <c r="U1302" i="7"/>
  <c r="U1303" i="7"/>
  <c r="U1304" i="7"/>
  <c r="U1305" i="7"/>
  <c r="U1306" i="7"/>
  <c r="U1307" i="7"/>
  <c r="U1308" i="7"/>
  <c r="U1309" i="7"/>
  <c r="U1310" i="7"/>
  <c r="U1311" i="7"/>
  <c r="U1312" i="7"/>
  <c r="U1313" i="7"/>
  <c r="U1314" i="7"/>
  <c r="U1315" i="7"/>
  <c r="U1316" i="7"/>
  <c r="U1317" i="7"/>
  <c r="U1318" i="7"/>
  <c r="U1319" i="7"/>
  <c r="U1320" i="7"/>
  <c r="U1321" i="7"/>
  <c r="U1322" i="7"/>
  <c r="U1323" i="7"/>
  <c r="U1324" i="7"/>
  <c r="U1325" i="7"/>
  <c r="U1326" i="7"/>
  <c r="U1327" i="7"/>
  <c r="U1328" i="7"/>
  <c r="U1329" i="7"/>
  <c r="U1330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T1295" i="7"/>
  <c r="T1296" i="7"/>
  <c r="T1297" i="7"/>
  <c r="T1298" i="7"/>
  <c r="T1299" i="7"/>
  <c r="T1300" i="7"/>
  <c r="T1301" i="7"/>
  <c r="T1302" i="7"/>
  <c r="T1303" i="7"/>
  <c r="T1304" i="7"/>
  <c r="T1305" i="7"/>
  <c r="T1306" i="7"/>
  <c r="T1307" i="7"/>
  <c r="T1308" i="7"/>
  <c r="T1309" i="7"/>
  <c r="T1310" i="7"/>
  <c r="T1311" i="7"/>
  <c r="T1312" i="7"/>
  <c r="T1313" i="7"/>
  <c r="T1314" i="7"/>
  <c r="T1315" i="7"/>
  <c r="T1316" i="7"/>
  <c r="T1317" i="7"/>
  <c r="T1318" i="7"/>
  <c r="T1319" i="7"/>
  <c r="T1320" i="7"/>
  <c r="T1321" i="7"/>
  <c r="T1322" i="7"/>
  <c r="T1323" i="7"/>
  <c r="T1324" i="7"/>
  <c r="T1325" i="7"/>
  <c r="T1326" i="7"/>
  <c r="T1327" i="7"/>
  <c r="T1328" i="7"/>
  <c r="T1329" i="7"/>
  <c r="T1330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1262" i="7"/>
  <c r="S1263" i="7"/>
  <c r="S1264" i="7"/>
  <c r="S1265" i="7"/>
  <c r="S1266" i="7"/>
  <c r="S1267" i="7"/>
  <c r="S1268" i="7"/>
  <c r="S1269" i="7"/>
  <c r="S1270" i="7"/>
  <c r="S1271" i="7"/>
  <c r="S1272" i="7"/>
  <c r="S1273" i="7"/>
  <c r="S1274" i="7"/>
  <c r="S1275" i="7"/>
  <c r="S1276" i="7"/>
  <c r="S1277" i="7"/>
  <c r="S1278" i="7"/>
  <c r="S1279" i="7"/>
  <c r="S1280" i="7"/>
  <c r="S1281" i="7"/>
  <c r="S1282" i="7"/>
  <c r="S1283" i="7"/>
  <c r="S1284" i="7"/>
  <c r="S1285" i="7"/>
  <c r="S1286" i="7"/>
  <c r="S1287" i="7"/>
  <c r="S1288" i="7"/>
  <c r="S1289" i="7"/>
  <c r="S1290" i="7"/>
  <c r="S1291" i="7"/>
  <c r="S1292" i="7"/>
  <c r="S1293" i="7"/>
  <c r="S1294" i="7"/>
  <c r="S1295" i="7"/>
  <c r="S1296" i="7"/>
  <c r="S1297" i="7"/>
  <c r="S1298" i="7"/>
  <c r="S1299" i="7"/>
  <c r="S1300" i="7"/>
  <c r="S1301" i="7"/>
  <c r="S1302" i="7"/>
  <c r="S1303" i="7"/>
  <c r="S1304" i="7"/>
  <c r="S1305" i="7"/>
  <c r="S1306" i="7"/>
  <c r="S1307" i="7"/>
  <c r="S1308" i="7"/>
  <c r="S1309" i="7"/>
  <c r="S1310" i="7"/>
  <c r="S1311" i="7"/>
  <c r="S1312" i="7"/>
  <c r="S1313" i="7"/>
  <c r="S1314" i="7"/>
  <c r="S1315" i="7"/>
  <c r="S1316" i="7"/>
  <c r="S1317" i="7"/>
  <c r="S1318" i="7"/>
  <c r="S1319" i="7"/>
  <c r="S1320" i="7"/>
  <c r="S1321" i="7"/>
  <c r="S1322" i="7"/>
  <c r="S1323" i="7"/>
  <c r="S1324" i="7"/>
  <c r="S1325" i="7"/>
  <c r="S1326" i="7"/>
  <c r="S1327" i="7"/>
  <c r="S1328" i="7"/>
  <c r="S1329" i="7"/>
  <c r="S1330" i="7"/>
  <c r="R2" i="7"/>
  <c r="V2" i="7" s="1"/>
  <c r="R3" i="7"/>
  <c r="V3" i="7" s="1"/>
  <c r="R4" i="7"/>
  <c r="V4" i="7" s="1"/>
  <c r="R5" i="7"/>
  <c r="V5" i="7" s="1"/>
  <c r="R6" i="7"/>
  <c r="V6" i="7" s="1"/>
  <c r="R7" i="7"/>
  <c r="V7" i="7" s="1"/>
  <c r="R8" i="7"/>
  <c r="V8" i="7" s="1"/>
  <c r="R9" i="7"/>
  <c r="V9" i="7" s="1"/>
  <c r="R10" i="7"/>
  <c r="V10" i="7" s="1"/>
  <c r="R11" i="7"/>
  <c r="V11" i="7" s="1"/>
  <c r="R12" i="7"/>
  <c r="V12" i="7" s="1"/>
  <c r="R13" i="7"/>
  <c r="V13" i="7" s="1"/>
  <c r="R14" i="7"/>
  <c r="V14" i="7" s="1"/>
  <c r="R15" i="7"/>
  <c r="V15" i="7" s="1"/>
  <c r="R16" i="7"/>
  <c r="V16" i="7" s="1"/>
  <c r="R17" i="7"/>
  <c r="V17" i="7" s="1"/>
  <c r="R18" i="7"/>
  <c r="V18" i="7" s="1"/>
  <c r="R19" i="7"/>
  <c r="V19" i="7" s="1"/>
  <c r="R20" i="7"/>
  <c r="V20" i="7" s="1"/>
  <c r="R21" i="7"/>
  <c r="V21" i="7" s="1"/>
  <c r="R22" i="7"/>
  <c r="V22" i="7" s="1"/>
  <c r="R23" i="7"/>
  <c r="V23" i="7" s="1"/>
  <c r="R24" i="7"/>
  <c r="V24" i="7" s="1"/>
  <c r="R25" i="7"/>
  <c r="V25" i="7" s="1"/>
  <c r="R26" i="7"/>
  <c r="V26" i="7" s="1"/>
  <c r="R27" i="7"/>
  <c r="V27" i="7" s="1"/>
  <c r="R28" i="7"/>
  <c r="V28" i="7" s="1"/>
  <c r="R29" i="7"/>
  <c r="V29" i="7" s="1"/>
  <c r="R30" i="7"/>
  <c r="V30" i="7" s="1"/>
  <c r="R31" i="7"/>
  <c r="V31" i="7" s="1"/>
  <c r="R32" i="7"/>
  <c r="V32" i="7" s="1"/>
  <c r="R33" i="7"/>
  <c r="V33" i="7" s="1"/>
  <c r="R34" i="7"/>
  <c r="V34" i="7" s="1"/>
  <c r="R35" i="7"/>
  <c r="V35" i="7" s="1"/>
  <c r="R36" i="7"/>
  <c r="V36" i="7" s="1"/>
  <c r="R37" i="7"/>
  <c r="V37" i="7" s="1"/>
  <c r="R38" i="7"/>
  <c r="V38" i="7" s="1"/>
  <c r="R39" i="7"/>
  <c r="V39" i="7" s="1"/>
  <c r="R40" i="7"/>
  <c r="V40" i="7" s="1"/>
  <c r="R41" i="7"/>
  <c r="V41" i="7" s="1"/>
  <c r="R42" i="7"/>
  <c r="V42" i="7" s="1"/>
  <c r="R43" i="7"/>
  <c r="V43" i="7" s="1"/>
  <c r="R44" i="7"/>
  <c r="V44" i="7" s="1"/>
  <c r="R45" i="7"/>
  <c r="V45" i="7" s="1"/>
  <c r="R46" i="7"/>
  <c r="V46" i="7" s="1"/>
  <c r="R47" i="7"/>
  <c r="V47" i="7" s="1"/>
  <c r="R48" i="7"/>
  <c r="V48" i="7" s="1"/>
  <c r="R49" i="7"/>
  <c r="V49" i="7" s="1"/>
  <c r="R50" i="7"/>
  <c r="V50" i="7" s="1"/>
  <c r="R51" i="7"/>
  <c r="V51" i="7" s="1"/>
  <c r="R52" i="7"/>
  <c r="V52" i="7" s="1"/>
  <c r="R53" i="7"/>
  <c r="V53" i="7" s="1"/>
  <c r="R54" i="7"/>
  <c r="V54" i="7" s="1"/>
  <c r="R55" i="7"/>
  <c r="V55" i="7" s="1"/>
  <c r="R56" i="7"/>
  <c r="V56" i="7" s="1"/>
  <c r="R57" i="7"/>
  <c r="V57" i="7" s="1"/>
  <c r="R58" i="7"/>
  <c r="V58" i="7" s="1"/>
  <c r="R59" i="7"/>
  <c r="V59" i="7" s="1"/>
  <c r="R60" i="7"/>
  <c r="V60" i="7" s="1"/>
  <c r="R61" i="7"/>
  <c r="V61" i="7" s="1"/>
  <c r="R62" i="7"/>
  <c r="V62" i="7" s="1"/>
  <c r="R63" i="7"/>
  <c r="V63" i="7" s="1"/>
  <c r="R64" i="7"/>
  <c r="V64" i="7" s="1"/>
  <c r="R65" i="7"/>
  <c r="V65" i="7" s="1"/>
  <c r="R66" i="7"/>
  <c r="V66" i="7" s="1"/>
  <c r="R67" i="7"/>
  <c r="V67" i="7" s="1"/>
  <c r="R68" i="7"/>
  <c r="V68" i="7" s="1"/>
  <c r="R69" i="7"/>
  <c r="V69" i="7" s="1"/>
  <c r="R70" i="7"/>
  <c r="V70" i="7" s="1"/>
  <c r="R71" i="7"/>
  <c r="V71" i="7" s="1"/>
  <c r="R72" i="7"/>
  <c r="V72" i="7" s="1"/>
  <c r="R73" i="7"/>
  <c r="V73" i="7" s="1"/>
  <c r="R74" i="7"/>
  <c r="V74" i="7" s="1"/>
  <c r="R75" i="7"/>
  <c r="V75" i="7" s="1"/>
  <c r="R76" i="7"/>
  <c r="V76" i="7" s="1"/>
  <c r="R77" i="7"/>
  <c r="V77" i="7" s="1"/>
  <c r="R78" i="7"/>
  <c r="V78" i="7" s="1"/>
  <c r="R79" i="7"/>
  <c r="V79" i="7" s="1"/>
  <c r="R80" i="7"/>
  <c r="V80" i="7" s="1"/>
  <c r="R81" i="7"/>
  <c r="V81" i="7" s="1"/>
  <c r="R82" i="7"/>
  <c r="V82" i="7" s="1"/>
  <c r="R83" i="7"/>
  <c r="V83" i="7" s="1"/>
  <c r="R84" i="7"/>
  <c r="V84" i="7" s="1"/>
  <c r="R85" i="7"/>
  <c r="V85" i="7" s="1"/>
  <c r="R86" i="7"/>
  <c r="V86" i="7" s="1"/>
  <c r="R87" i="7"/>
  <c r="V87" i="7" s="1"/>
  <c r="R88" i="7"/>
  <c r="V88" i="7" s="1"/>
  <c r="R89" i="7"/>
  <c r="V89" i="7" s="1"/>
  <c r="R90" i="7"/>
  <c r="V90" i="7" s="1"/>
  <c r="R91" i="7"/>
  <c r="V91" i="7" s="1"/>
  <c r="R92" i="7"/>
  <c r="V92" i="7" s="1"/>
  <c r="R93" i="7"/>
  <c r="V93" i="7" s="1"/>
  <c r="R94" i="7"/>
  <c r="V94" i="7" s="1"/>
  <c r="R95" i="7"/>
  <c r="V95" i="7" s="1"/>
  <c r="R96" i="7"/>
  <c r="V96" i="7" s="1"/>
  <c r="R97" i="7"/>
  <c r="V97" i="7" s="1"/>
  <c r="R98" i="7"/>
  <c r="V98" i="7" s="1"/>
  <c r="R99" i="7"/>
  <c r="V99" i="7" s="1"/>
  <c r="R100" i="7"/>
  <c r="V100" i="7" s="1"/>
  <c r="R101" i="7"/>
  <c r="V101" i="7" s="1"/>
  <c r="R102" i="7"/>
  <c r="V102" i="7" s="1"/>
  <c r="R103" i="7"/>
  <c r="V103" i="7" s="1"/>
  <c r="R104" i="7"/>
  <c r="V104" i="7" s="1"/>
  <c r="R105" i="7"/>
  <c r="V105" i="7" s="1"/>
  <c r="R106" i="7"/>
  <c r="V106" i="7" s="1"/>
  <c r="R107" i="7"/>
  <c r="V107" i="7" s="1"/>
  <c r="R108" i="7"/>
  <c r="V108" i="7" s="1"/>
  <c r="R109" i="7"/>
  <c r="V109" i="7" s="1"/>
  <c r="R110" i="7"/>
  <c r="V110" i="7" s="1"/>
  <c r="R111" i="7"/>
  <c r="V111" i="7" s="1"/>
  <c r="R112" i="7"/>
  <c r="V112" i="7" s="1"/>
  <c r="R113" i="7"/>
  <c r="V113" i="7" s="1"/>
  <c r="R114" i="7"/>
  <c r="V114" i="7" s="1"/>
  <c r="R115" i="7"/>
  <c r="V115" i="7" s="1"/>
  <c r="R116" i="7"/>
  <c r="V116" i="7" s="1"/>
  <c r="R117" i="7"/>
  <c r="V117" i="7" s="1"/>
  <c r="R118" i="7"/>
  <c r="V118" i="7" s="1"/>
  <c r="R119" i="7"/>
  <c r="V119" i="7" s="1"/>
  <c r="R120" i="7"/>
  <c r="V120" i="7" s="1"/>
  <c r="R121" i="7"/>
  <c r="V121" i="7" s="1"/>
  <c r="R122" i="7"/>
  <c r="V122" i="7" s="1"/>
  <c r="R123" i="7"/>
  <c r="V123" i="7" s="1"/>
  <c r="R124" i="7"/>
  <c r="V124" i="7" s="1"/>
  <c r="R125" i="7"/>
  <c r="V125" i="7" s="1"/>
  <c r="R126" i="7"/>
  <c r="V126" i="7" s="1"/>
  <c r="R127" i="7"/>
  <c r="V127" i="7" s="1"/>
  <c r="R128" i="7"/>
  <c r="V128" i="7" s="1"/>
  <c r="R129" i="7"/>
  <c r="V129" i="7" s="1"/>
  <c r="R130" i="7"/>
  <c r="V130" i="7" s="1"/>
  <c r="R131" i="7"/>
  <c r="V131" i="7" s="1"/>
  <c r="R132" i="7"/>
  <c r="V132" i="7" s="1"/>
  <c r="R133" i="7"/>
  <c r="V133" i="7" s="1"/>
  <c r="R134" i="7"/>
  <c r="V134" i="7" s="1"/>
  <c r="R135" i="7"/>
  <c r="V135" i="7" s="1"/>
  <c r="R136" i="7"/>
  <c r="V136" i="7" s="1"/>
  <c r="R137" i="7"/>
  <c r="V137" i="7" s="1"/>
  <c r="R138" i="7"/>
  <c r="V138" i="7" s="1"/>
  <c r="R139" i="7"/>
  <c r="V139" i="7" s="1"/>
  <c r="R140" i="7"/>
  <c r="V140" i="7" s="1"/>
  <c r="R141" i="7"/>
  <c r="V141" i="7" s="1"/>
  <c r="R142" i="7"/>
  <c r="V142" i="7" s="1"/>
  <c r="R143" i="7"/>
  <c r="V143" i="7" s="1"/>
  <c r="R144" i="7"/>
  <c r="V144" i="7" s="1"/>
  <c r="R145" i="7"/>
  <c r="V145" i="7" s="1"/>
  <c r="R146" i="7"/>
  <c r="V146" i="7" s="1"/>
  <c r="R147" i="7"/>
  <c r="V147" i="7" s="1"/>
  <c r="R148" i="7"/>
  <c r="V148" i="7" s="1"/>
  <c r="R149" i="7"/>
  <c r="V149" i="7" s="1"/>
  <c r="R150" i="7"/>
  <c r="V150" i="7" s="1"/>
  <c r="R151" i="7"/>
  <c r="V151" i="7" s="1"/>
  <c r="R152" i="7"/>
  <c r="V152" i="7" s="1"/>
  <c r="R153" i="7"/>
  <c r="V153" i="7" s="1"/>
  <c r="R154" i="7"/>
  <c r="V154" i="7" s="1"/>
  <c r="R155" i="7"/>
  <c r="V155" i="7" s="1"/>
  <c r="R156" i="7"/>
  <c r="V156" i="7" s="1"/>
  <c r="R157" i="7"/>
  <c r="V157" i="7" s="1"/>
  <c r="R158" i="7"/>
  <c r="V158" i="7" s="1"/>
  <c r="R159" i="7"/>
  <c r="V159" i="7" s="1"/>
  <c r="R160" i="7"/>
  <c r="V160" i="7" s="1"/>
  <c r="R161" i="7"/>
  <c r="V161" i="7" s="1"/>
  <c r="R162" i="7"/>
  <c r="V162" i="7" s="1"/>
  <c r="R163" i="7"/>
  <c r="V163" i="7" s="1"/>
  <c r="R164" i="7"/>
  <c r="V164" i="7" s="1"/>
  <c r="R165" i="7"/>
  <c r="V165" i="7" s="1"/>
  <c r="R166" i="7"/>
  <c r="V166" i="7" s="1"/>
  <c r="R167" i="7"/>
  <c r="V167" i="7" s="1"/>
  <c r="R168" i="7"/>
  <c r="V168" i="7" s="1"/>
  <c r="R169" i="7"/>
  <c r="V169" i="7" s="1"/>
  <c r="R170" i="7"/>
  <c r="V170" i="7" s="1"/>
  <c r="R171" i="7"/>
  <c r="V171" i="7" s="1"/>
  <c r="R172" i="7"/>
  <c r="V172" i="7" s="1"/>
  <c r="R173" i="7"/>
  <c r="V173" i="7" s="1"/>
  <c r="R174" i="7"/>
  <c r="V174" i="7" s="1"/>
  <c r="R175" i="7"/>
  <c r="V175" i="7" s="1"/>
  <c r="R176" i="7"/>
  <c r="V176" i="7" s="1"/>
  <c r="R177" i="7"/>
  <c r="V177" i="7" s="1"/>
  <c r="R178" i="7"/>
  <c r="V178" i="7" s="1"/>
  <c r="R179" i="7"/>
  <c r="V179" i="7" s="1"/>
  <c r="R180" i="7"/>
  <c r="V180" i="7" s="1"/>
  <c r="R181" i="7"/>
  <c r="V181" i="7" s="1"/>
  <c r="R182" i="7"/>
  <c r="V182" i="7" s="1"/>
  <c r="R183" i="7"/>
  <c r="V183" i="7" s="1"/>
  <c r="R184" i="7"/>
  <c r="V184" i="7" s="1"/>
  <c r="R185" i="7"/>
  <c r="V185" i="7" s="1"/>
  <c r="R186" i="7"/>
  <c r="V186" i="7" s="1"/>
  <c r="R187" i="7"/>
  <c r="V187" i="7" s="1"/>
  <c r="R188" i="7"/>
  <c r="V188" i="7" s="1"/>
  <c r="R189" i="7"/>
  <c r="V189" i="7" s="1"/>
  <c r="R190" i="7"/>
  <c r="V190" i="7" s="1"/>
  <c r="R191" i="7"/>
  <c r="V191" i="7" s="1"/>
  <c r="R192" i="7"/>
  <c r="V192" i="7" s="1"/>
  <c r="R193" i="7"/>
  <c r="V193" i="7" s="1"/>
  <c r="R194" i="7"/>
  <c r="V194" i="7" s="1"/>
  <c r="R195" i="7"/>
  <c r="V195" i="7" s="1"/>
  <c r="R196" i="7"/>
  <c r="V196" i="7" s="1"/>
  <c r="R197" i="7"/>
  <c r="V197" i="7" s="1"/>
  <c r="R198" i="7"/>
  <c r="V198" i="7" s="1"/>
  <c r="R199" i="7"/>
  <c r="V199" i="7" s="1"/>
  <c r="R200" i="7"/>
  <c r="V200" i="7" s="1"/>
  <c r="R201" i="7"/>
  <c r="V201" i="7" s="1"/>
  <c r="R202" i="7"/>
  <c r="V202" i="7" s="1"/>
  <c r="R203" i="7"/>
  <c r="V203" i="7" s="1"/>
  <c r="R204" i="7"/>
  <c r="V204" i="7" s="1"/>
  <c r="R205" i="7"/>
  <c r="V205" i="7" s="1"/>
  <c r="R206" i="7"/>
  <c r="V206" i="7" s="1"/>
  <c r="R207" i="7"/>
  <c r="V207" i="7" s="1"/>
  <c r="R208" i="7"/>
  <c r="V208" i="7" s="1"/>
  <c r="R209" i="7"/>
  <c r="V209" i="7" s="1"/>
  <c r="R210" i="7"/>
  <c r="V210" i="7" s="1"/>
  <c r="R211" i="7"/>
  <c r="V211" i="7" s="1"/>
  <c r="R212" i="7"/>
  <c r="V212" i="7" s="1"/>
  <c r="R213" i="7"/>
  <c r="V213" i="7" s="1"/>
  <c r="R214" i="7"/>
  <c r="V214" i="7" s="1"/>
  <c r="R215" i="7"/>
  <c r="V215" i="7" s="1"/>
  <c r="R216" i="7"/>
  <c r="V216" i="7" s="1"/>
  <c r="R217" i="7"/>
  <c r="V217" i="7" s="1"/>
  <c r="R218" i="7"/>
  <c r="V218" i="7" s="1"/>
  <c r="R219" i="7"/>
  <c r="V219" i="7" s="1"/>
  <c r="R220" i="7"/>
  <c r="V220" i="7" s="1"/>
  <c r="R221" i="7"/>
  <c r="V221" i="7" s="1"/>
  <c r="R222" i="7"/>
  <c r="V222" i="7" s="1"/>
  <c r="R223" i="7"/>
  <c r="V223" i="7" s="1"/>
  <c r="R224" i="7"/>
  <c r="V224" i="7" s="1"/>
  <c r="R225" i="7"/>
  <c r="V225" i="7" s="1"/>
  <c r="R226" i="7"/>
  <c r="V226" i="7" s="1"/>
  <c r="R227" i="7"/>
  <c r="V227" i="7" s="1"/>
  <c r="R228" i="7"/>
  <c r="V228" i="7" s="1"/>
  <c r="R229" i="7"/>
  <c r="V229" i="7" s="1"/>
  <c r="R230" i="7"/>
  <c r="V230" i="7" s="1"/>
  <c r="R231" i="7"/>
  <c r="V231" i="7" s="1"/>
  <c r="R232" i="7"/>
  <c r="V232" i="7" s="1"/>
  <c r="R233" i="7"/>
  <c r="V233" i="7" s="1"/>
  <c r="R234" i="7"/>
  <c r="V234" i="7" s="1"/>
  <c r="R235" i="7"/>
  <c r="V235" i="7" s="1"/>
  <c r="R236" i="7"/>
  <c r="V236" i="7" s="1"/>
  <c r="R237" i="7"/>
  <c r="V237" i="7" s="1"/>
  <c r="R238" i="7"/>
  <c r="V238" i="7" s="1"/>
  <c r="R239" i="7"/>
  <c r="V239" i="7" s="1"/>
  <c r="R240" i="7"/>
  <c r="V240" i="7" s="1"/>
  <c r="R241" i="7"/>
  <c r="V241" i="7" s="1"/>
  <c r="R242" i="7"/>
  <c r="V242" i="7" s="1"/>
  <c r="R243" i="7"/>
  <c r="V243" i="7" s="1"/>
  <c r="R244" i="7"/>
  <c r="V244" i="7" s="1"/>
  <c r="R245" i="7"/>
  <c r="V245" i="7" s="1"/>
  <c r="R246" i="7"/>
  <c r="V246" i="7" s="1"/>
  <c r="R247" i="7"/>
  <c r="V247" i="7" s="1"/>
  <c r="R248" i="7"/>
  <c r="V248" i="7" s="1"/>
  <c r="R249" i="7"/>
  <c r="V249" i="7" s="1"/>
  <c r="R250" i="7"/>
  <c r="V250" i="7" s="1"/>
  <c r="R251" i="7"/>
  <c r="V251" i="7" s="1"/>
  <c r="R252" i="7"/>
  <c r="V252" i="7" s="1"/>
  <c r="R253" i="7"/>
  <c r="V253" i="7" s="1"/>
  <c r="R254" i="7"/>
  <c r="V254" i="7" s="1"/>
  <c r="R255" i="7"/>
  <c r="V255" i="7" s="1"/>
  <c r="R256" i="7"/>
  <c r="V256" i="7" s="1"/>
  <c r="R257" i="7"/>
  <c r="V257" i="7" s="1"/>
  <c r="R258" i="7"/>
  <c r="V258" i="7" s="1"/>
  <c r="R259" i="7"/>
  <c r="V259" i="7" s="1"/>
  <c r="R260" i="7"/>
  <c r="V260" i="7" s="1"/>
  <c r="R261" i="7"/>
  <c r="V261" i="7" s="1"/>
  <c r="R262" i="7"/>
  <c r="V262" i="7" s="1"/>
  <c r="R263" i="7"/>
  <c r="V263" i="7" s="1"/>
  <c r="R264" i="7"/>
  <c r="V264" i="7" s="1"/>
  <c r="R265" i="7"/>
  <c r="V265" i="7" s="1"/>
  <c r="R266" i="7"/>
  <c r="V266" i="7" s="1"/>
  <c r="R267" i="7"/>
  <c r="V267" i="7" s="1"/>
  <c r="R268" i="7"/>
  <c r="V268" i="7" s="1"/>
  <c r="R269" i="7"/>
  <c r="V269" i="7" s="1"/>
  <c r="R270" i="7"/>
  <c r="V270" i="7" s="1"/>
  <c r="R271" i="7"/>
  <c r="V271" i="7" s="1"/>
  <c r="R272" i="7"/>
  <c r="V272" i="7" s="1"/>
  <c r="R273" i="7"/>
  <c r="V273" i="7" s="1"/>
  <c r="R274" i="7"/>
  <c r="V274" i="7" s="1"/>
  <c r="R275" i="7"/>
  <c r="V275" i="7" s="1"/>
  <c r="R276" i="7"/>
  <c r="V276" i="7" s="1"/>
  <c r="R277" i="7"/>
  <c r="V277" i="7" s="1"/>
  <c r="R278" i="7"/>
  <c r="V278" i="7" s="1"/>
  <c r="R279" i="7"/>
  <c r="V279" i="7" s="1"/>
  <c r="R280" i="7"/>
  <c r="V280" i="7" s="1"/>
  <c r="R281" i="7"/>
  <c r="V281" i="7" s="1"/>
  <c r="R282" i="7"/>
  <c r="V282" i="7" s="1"/>
  <c r="R283" i="7"/>
  <c r="V283" i="7" s="1"/>
  <c r="R284" i="7"/>
  <c r="V284" i="7" s="1"/>
  <c r="R285" i="7"/>
  <c r="V285" i="7" s="1"/>
  <c r="R286" i="7"/>
  <c r="V286" i="7" s="1"/>
  <c r="R287" i="7"/>
  <c r="V287" i="7" s="1"/>
  <c r="R288" i="7"/>
  <c r="V288" i="7" s="1"/>
  <c r="R289" i="7"/>
  <c r="V289" i="7" s="1"/>
  <c r="R290" i="7"/>
  <c r="V290" i="7" s="1"/>
  <c r="R291" i="7"/>
  <c r="V291" i="7" s="1"/>
  <c r="R292" i="7"/>
  <c r="V292" i="7" s="1"/>
  <c r="R293" i="7"/>
  <c r="V293" i="7" s="1"/>
  <c r="R294" i="7"/>
  <c r="V294" i="7" s="1"/>
  <c r="R295" i="7"/>
  <c r="V295" i="7" s="1"/>
  <c r="R296" i="7"/>
  <c r="V296" i="7" s="1"/>
  <c r="R297" i="7"/>
  <c r="V297" i="7" s="1"/>
  <c r="R298" i="7"/>
  <c r="V298" i="7" s="1"/>
  <c r="R299" i="7"/>
  <c r="V299" i="7" s="1"/>
  <c r="R300" i="7"/>
  <c r="V300" i="7" s="1"/>
  <c r="R301" i="7"/>
  <c r="V301" i="7" s="1"/>
  <c r="R302" i="7"/>
  <c r="V302" i="7" s="1"/>
  <c r="R303" i="7"/>
  <c r="V303" i="7" s="1"/>
  <c r="R304" i="7"/>
  <c r="V304" i="7" s="1"/>
  <c r="R305" i="7"/>
  <c r="V305" i="7" s="1"/>
  <c r="R306" i="7"/>
  <c r="V306" i="7" s="1"/>
  <c r="R307" i="7"/>
  <c r="V307" i="7" s="1"/>
  <c r="R308" i="7"/>
  <c r="V308" i="7" s="1"/>
  <c r="R309" i="7"/>
  <c r="V309" i="7" s="1"/>
  <c r="R310" i="7"/>
  <c r="V310" i="7" s="1"/>
  <c r="R311" i="7"/>
  <c r="V311" i="7" s="1"/>
  <c r="R312" i="7"/>
  <c r="V312" i="7" s="1"/>
  <c r="R313" i="7"/>
  <c r="V313" i="7" s="1"/>
  <c r="R314" i="7"/>
  <c r="V314" i="7" s="1"/>
  <c r="R315" i="7"/>
  <c r="V315" i="7" s="1"/>
  <c r="R316" i="7"/>
  <c r="V316" i="7" s="1"/>
  <c r="R317" i="7"/>
  <c r="V317" i="7" s="1"/>
  <c r="R318" i="7"/>
  <c r="V318" i="7" s="1"/>
  <c r="R319" i="7"/>
  <c r="V319" i="7" s="1"/>
  <c r="R320" i="7"/>
  <c r="V320" i="7" s="1"/>
  <c r="R321" i="7"/>
  <c r="V321" i="7" s="1"/>
  <c r="R322" i="7"/>
  <c r="V322" i="7" s="1"/>
  <c r="R323" i="7"/>
  <c r="V323" i="7" s="1"/>
  <c r="R324" i="7"/>
  <c r="V324" i="7" s="1"/>
  <c r="R325" i="7"/>
  <c r="V325" i="7" s="1"/>
  <c r="R326" i="7"/>
  <c r="V326" i="7" s="1"/>
  <c r="R327" i="7"/>
  <c r="V327" i="7" s="1"/>
  <c r="R328" i="7"/>
  <c r="V328" i="7" s="1"/>
  <c r="R329" i="7"/>
  <c r="V329" i="7" s="1"/>
  <c r="R330" i="7"/>
  <c r="V330" i="7" s="1"/>
  <c r="R331" i="7"/>
  <c r="V331" i="7" s="1"/>
  <c r="R332" i="7"/>
  <c r="V332" i="7" s="1"/>
  <c r="R333" i="7"/>
  <c r="V333" i="7" s="1"/>
  <c r="R334" i="7"/>
  <c r="V334" i="7" s="1"/>
  <c r="R335" i="7"/>
  <c r="V335" i="7" s="1"/>
  <c r="R336" i="7"/>
  <c r="V336" i="7" s="1"/>
  <c r="R337" i="7"/>
  <c r="V337" i="7" s="1"/>
  <c r="R338" i="7"/>
  <c r="V338" i="7" s="1"/>
  <c r="R339" i="7"/>
  <c r="V339" i="7" s="1"/>
  <c r="R340" i="7"/>
  <c r="V340" i="7" s="1"/>
  <c r="R341" i="7"/>
  <c r="V341" i="7" s="1"/>
  <c r="R342" i="7"/>
  <c r="V342" i="7" s="1"/>
  <c r="R343" i="7"/>
  <c r="V343" i="7" s="1"/>
  <c r="R344" i="7"/>
  <c r="V344" i="7" s="1"/>
  <c r="R345" i="7"/>
  <c r="V345" i="7" s="1"/>
  <c r="R346" i="7"/>
  <c r="V346" i="7" s="1"/>
  <c r="R347" i="7"/>
  <c r="V347" i="7" s="1"/>
  <c r="R348" i="7"/>
  <c r="V348" i="7" s="1"/>
  <c r="R349" i="7"/>
  <c r="V349" i="7" s="1"/>
  <c r="R350" i="7"/>
  <c r="V350" i="7" s="1"/>
  <c r="R351" i="7"/>
  <c r="V351" i="7" s="1"/>
  <c r="R352" i="7"/>
  <c r="V352" i="7" s="1"/>
  <c r="R353" i="7"/>
  <c r="V353" i="7" s="1"/>
  <c r="R354" i="7"/>
  <c r="V354" i="7" s="1"/>
  <c r="R355" i="7"/>
  <c r="V355" i="7" s="1"/>
  <c r="R356" i="7"/>
  <c r="V356" i="7" s="1"/>
  <c r="R357" i="7"/>
  <c r="V357" i="7" s="1"/>
  <c r="R358" i="7"/>
  <c r="V358" i="7" s="1"/>
  <c r="R359" i="7"/>
  <c r="V359" i="7" s="1"/>
  <c r="R360" i="7"/>
  <c r="V360" i="7" s="1"/>
  <c r="R361" i="7"/>
  <c r="V361" i="7" s="1"/>
  <c r="R362" i="7"/>
  <c r="V362" i="7" s="1"/>
  <c r="R363" i="7"/>
  <c r="V363" i="7" s="1"/>
  <c r="R364" i="7"/>
  <c r="V364" i="7" s="1"/>
  <c r="R365" i="7"/>
  <c r="V365" i="7" s="1"/>
  <c r="R366" i="7"/>
  <c r="V366" i="7" s="1"/>
  <c r="R367" i="7"/>
  <c r="V367" i="7" s="1"/>
  <c r="R368" i="7"/>
  <c r="V368" i="7" s="1"/>
  <c r="R369" i="7"/>
  <c r="V369" i="7" s="1"/>
  <c r="R370" i="7"/>
  <c r="V370" i="7" s="1"/>
  <c r="R371" i="7"/>
  <c r="V371" i="7" s="1"/>
  <c r="R372" i="7"/>
  <c r="V372" i="7" s="1"/>
  <c r="R373" i="7"/>
  <c r="V373" i="7" s="1"/>
  <c r="R374" i="7"/>
  <c r="V374" i="7" s="1"/>
  <c r="R375" i="7"/>
  <c r="V375" i="7" s="1"/>
  <c r="R376" i="7"/>
  <c r="V376" i="7" s="1"/>
  <c r="R377" i="7"/>
  <c r="V377" i="7" s="1"/>
  <c r="R378" i="7"/>
  <c r="V378" i="7" s="1"/>
  <c r="R379" i="7"/>
  <c r="V379" i="7" s="1"/>
  <c r="R380" i="7"/>
  <c r="V380" i="7" s="1"/>
  <c r="R381" i="7"/>
  <c r="V381" i="7" s="1"/>
  <c r="R382" i="7"/>
  <c r="V382" i="7" s="1"/>
  <c r="R383" i="7"/>
  <c r="V383" i="7" s="1"/>
  <c r="R384" i="7"/>
  <c r="V384" i="7" s="1"/>
  <c r="R385" i="7"/>
  <c r="V385" i="7" s="1"/>
  <c r="R386" i="7"/>
  <c r="V386" i="7" s="1"/>
  <c r="R387" i="7"/>
  <c r="V387" i="7" s="1"/>
  <c r="R388" i="7"/>
  <c r="V388" i="7" s="1"/>
  <c r="R389" i="7"/>
  <c r="V389" i="7" s="1"/>
  <c r="R390" i="7"/>
  <c r="V390" i="7" s="1"/>
  <c r="R391" i="7"/>
  <c r="V391" i="7" s="1"/>
  <c r="R392" i="7"/>
  <c r="V392" i="7" s="1"/>
  <c r="R393" i="7"/>
  <c r="V393" i="7" s="1"/>
  <c r="R394" i="7"/>
  <c r="V394" i="7" s="1"/>
  <c r="R395" i="7"/>
  <c r="V395" i="7" s="1"/>
  <c r="R396" i="7"/>
  <c r="V396" i="7" s="1"/>
  <c r="R397" i="7"/>
  <c r="V397" i="7" s="1"/>
  <c r="R398" i="7"/>
  <c r="V398" i="7" s="1"/>
  <c r="R399" i="7"/>
  <c r="V399" i="7" s="1"/>
  <c r="R400" i="7"/>
  <c r="V400" i="7" s="1"/>
  <c r="R401" i="7"/>
  <c r="V401" i="7" s="1"/>
  <c r="R402" i="7"/>
  <c r="V402" i="7" s="1"/>
  <c r="R403" i="7"/>
  <c r="V403" i="7" s="1"/>
  <c r="R404" i="7"/>
  <c r="V404" i="7" s="1"/>
  <c r="R405" i="7"/>
  <c r="V405" i="7" s="1"/>
  <c r="R406" i="7"/>
  <c r="V406" i="7" s="1"/>
  <c r="R407" i="7"/>
  <c r="V407" i="7" s="1"/>
  <c r="R408" i="7"/>
  <c r="V408" i="7" s="1"/>
  <c r="R409" i="7"/>
  <c r="V409" i="7" s="1"/>
  <c r="R410" i="7"/>
  <c r="V410" i="7" s="1"/>
  <c r="R411" i="7"/>
  <c r="V411" i="7" s="1"/>
  <c r="R412" i="7"/>
  <c r="V412" i="7" s="1"/>
  <c r="R413" i="7"/>
  <c r="V413" i="7" s="1"/>
  <c r="R414" i="7"/>
  <c r="V414" i="7" s="1"/>
  <c r="R415" i="7"/>
  <c r="V415" i="7" s="1"/>
  <c r="R416" i="7"/>
  <c r="V416" i="7" s="1"/>
  <c r="R417" i="7"/>
  <c r="V417" i="7" s="1"/>
  <c r="R418" i="7"/>
  <c r="V418" i="7" s="1"/>
  <c r="R419" i="7"/>
  <c r="V419" i="7" s="1"/>
  <c r="R420" i="7"/>
  <c r="V420" i="7" s="1"/>
  <c r="R421" i="7"/>
  <c r="V421" i="7" s="1"/>
  <c r="R422" i="7"/>
  <c r="V422" i="7" s="1"/>
  <c r="R423" i="7"/>
  <c r="V423" i="7" s="1"/>
  <c r="R424" i="7"/>
  <c r="V424" i="7" s="1"/>
  <c r="R425" i="7"/>
  <c r="V425" i="7" s="1"/>
  <c r="R426" i="7"/>
  <c r="V426" i="7" s="1"/>
  <c r="R427" i="7"/>
  <c r="V427" i="7" s="1"/>
  <c r="R428" i="7"/>
  <c r="V428" i="7" s="1"/>
  <c r="R429" i="7"/>
  <c r="V429" i="7" s="1"/>
  <c r="R430" i="7"/>
  <c r="V430" i="7" s="1"/>
  <c r="R431" i="7"/>
  <c r="V431" i="7" s="1"/>
  <c r="R432" i="7"/>
  <c r="V432" i="7" s="1"/>
  <c r="R433" i="7"/>
  <c r="V433" i="7" s="1"/>
  <c r="R434" i="7"/>
  <c r="V434" i="7" s="1"/>
  <c r="R435" i="7"/>
  <c r="V435" i="7" s="1"/>
  <c r="R436" i="7"/>
  <c r="V436" i="7" s="1"/>
  <c r="R437" i="7"/>
  <c r="V437" i="7" s="1"/>
  <c r="R438" i="7"/>
  <c r="V438" i="7" s="1"/>
  <c r="R439" i="7"/>
  <c r="V439" i="7" s="1"/>
  <c r="R440" i="7"/>
  <c r="V440" i="7" s="1"/>
  <c r="R441" i="7"/>
  <c r="V441" i="7" s="1"/>
  <c r="R442" i="7"/>
  <c r="V442" i="7" s="1"/>
  <c r="R443" i="7"/>
  <c r="V443" i="7" s="1"/>
  <c r="R444" i="7"/>
  <c r="V444" i="7" s="1"/>
  <c r="R445" i="7"/>
  <c r="V445" i="7" s="1"/>
  <c r="R446" i="7"/>
  <c r="V446" i="7" s="1"/>
  <c r="R447" i="7"/>
  <c r="V447" i="7" s="1"/>
  <c r="R448" i="7"/>
  <c r="V448" i="7" s="1"/>
  <c r="R449" i="7"/>
  <c r="V449" i="7" s="1"/>
  <c r="R450" i="7"/>
  <c r="V450" i="7" s="1"/>
  <c r="R451" i="7"/>
  <c r="V451" i="7" s="1"/>
  <c r="R452" i="7"/>
  <c r="V452" i="7" s="1"/>
  <c r="R453" i="7"/>
  <c r="V453" i="7" s="1"/>
  <c r="R454" i="7"/>
  <c r="V454" i="7" s="1"/>
  <c r="R455" i="7"/>
  <c r="V455" i="7" s="1"/>
  <c r="R456" i="7"/>
  <c r="V456" i="7" s="1"/>
  <c r="R457" i="7"/>
  <c r="V457" i="7" s="1"/>
  <c r="R458" i="7"/>
  <c r="V458" i="7" s="1"/>
  <c r="R459" i="7"/>
  <c r="V459" i="7" s="1"/>
  <c r="R460" i="7"/>
  <c r="V460" i="7" s="1"/>
  <c r="R461" i="7"/>
  <c r="V461" i="7" s="1"/>
  <c r="R462" i="7"/>
  <c r="V462" i="7" s="1"/>
  <c r="R463" i="7"/>
  <c r="V463" i="7" s="1"/>
  <c r="R464" i="7"/>
  <c r="V464" i="7" s="1"/>
  <c r="R465" i="7"/>
  <c r="V465" i="7" s="1"/>
  <c r="R466" i="7"/>
  <c r="V466" i="7" s="1"/>
  <c r="R467" i="7"/>
  <c r="V467" i="7" s="1"/>
  <c r="R468" i="7"/>
  <c r="V468" i="7" s="1"/>
  <c r="R469" i="7"/>
  <c r="V469" i="7" s="1"/>
  <c r="R470" i="7"/>
  <c r="V470" i="7" s="1"/>
  <c r="R471" i="7"/>
  <c r="V471" i="7" s="1"/>
  <c r="R472" i="7"/>
  <c r="V472" i="7" s="1"/>
  <c r="R473" i="7"/>
  <c r="V473" i="7" s="1"/>
  <c r="R474" i="7"/>
  <c r="V474" i="7" s="1"/>
  <c r="R475" i="7"/>
  <c r="V475" i="7" s="1"/>
  <c r="R476" i="7"/>
  <c r="V476" i="7" s="1"/>
  <c r="R477" i="7"/>
  <c r="V477" i="7" s="1"/>
  <c r="R478" i="7"/>
  <c r="V478" i="7" s="1"/>
  <c r="R479" i="7"/>
  <c r="V479" i="7" s="1"/>
  <c r="R480" i="7"/>
  <c r="V480" i="7" s="1"/>
  <c r="R481" i="7"/>
  <c r="V481" i="7" s="1"/>
  <c r="R482" i="7"/>
  <c r="V482" i="7" s="1"/>
  <c r="R483" i="7"/>
  <c r="V483" i="7" s="1"/>
  <c r="R484" i="7"/>
  <c r="V484" i="7" s="1"/>
  <c r="R485" i="7"/>
  <c r="V485" i="7" s="1"/>
  <c r="R486" i="7"/>
  <c r="V486" i="7" s="1"/>
  <c r="R487" i="7"/>
  <c r="V487" i="7" s="1"/>
  <c r="R488" i="7"/>
  <c r="V488" i="7" s="1"/>
  <c r="R489" i="7"/>
  <c r="V489" i="7" s="1"/>
  <c r="R490" i="7"/>
  <c r="V490" i="7" s="1"/>
  <c r="R491" i="7"/>
  <c r="V491" i="7" s="1"/>
  <c r="R492" i="7"/>
  <c r="V492" i="7" s="1"/>
  <c r="R493" i="7"/>
  <c r="V493" i="7" s="1"/>
  <c r="R494" i="7"/>
  <c r="V494" i="7" s="1"/>
  <c r="R495" i="7"/>
  <c r="V495" i="7" s="1"/>
  <c r="R496" i="7"/>
  <c r="V496" i="7" s="1"/>
  <c r="R497" i="7"/>
  <c r="V497" i="7" s="1"/>
  <c r="R498" i="7"/>
  <c r="V498" i="7" s="1"/>
  <c r="R499" i="7"/>
  <c r="V499" i="7" s="1"/>
  <c r="R500" i="7"/>
  <c r="V500" i="7" s="1"/>
  <c r="R501" i="7"/>
  <c r="V501" i="7" s="1"/>
  <c r="R502" i="7"/>
  <c r="V502" i="7" s="1"/>
  <c r="R503" i="7"/>
  <c r="V503" i="7" s="1"/>
  <c r="R504" i="7"/>
  <c r="V504" i="7" s="1"/>
  <c r="R505" i="7"/>
  <c r="V505" i="7" s="1"/>
  <c r="R506" i="7"/>
  <c r="V506" i="7" s="1"/>
  <c r="R507" i="7"/>
  <c r="V507" i="7" s="1"/>
  <c r="R508" i="7"/>
  <c r="V508" i="7" s="1"/>
  <c r="R509" i="7"/>
  <c r="V509" i="7" s="1"/>
  <c r="R510" i="7"/>
  <c r="V510" i="7" s="1"/>
  <c r="R511" i="7"/>
  <c r="V511" i="7" s="1"/>
  <c r="R512" i="7"/>
  <c r="V512" i="7" s="1"/>
  <c r="R513" i="7"/>
  <c r="V513" i="7" s="1"/>
  <c r="R514" i="7"/>
  <c r="V514" i="7" s="1"/>
  <c r="R515" i="7"/>
  <c r="V515" i="7" s="1"/>
  <c r="R516" i="7"/>
  <c r="V516" i="7" s="1"/>
  <c r="R517" i="7"/>
  <c r="V517" i="7" s="1"/>
  <c r="R518" i="7"/>
  <c r="V518" i="7" s="1"/>
  <c r="R519" i="7"/>
  <c r="V519" i="7" s="1"/>
  <c r="R520" i="7"/>
  <c r="V520" i="7" s="1"/>
  <c r="R521" i="7"/>
  <c r="V521" i="7" s="1"/>
  <c r="R522" i="7"/>
  <c r="V522" i="7" s="1"/>
  <c r="R523" i="7"/>
  <c r="V523" i="7" s="1"/>
  <c r="R524" i="7"/>
  <c r="V524" i="7" s="1"/>
  <c r="R525" i="7"/>
  <c r="V525" i="7" s="1"/>
  <c r="R526" i="7"/>
  <c r="V526" i="7" s="1"/>
  <c r="R527" i="7"/>
  <c r="V527" i="7" s="1"/>
  <c r="R528" i="7"/>
  <c r="V528" i="7" s="1"/>
  <c r="R529" i="7"/>
  <c r="V529" i="7" s="1"/>
  <c r="R530" i="7"/>
  <c r="V530" i="7" s="1"/>
  <c r="R531" i="7"/>
  <c r="V531" i="7" s="1"/>
  <c r="R532" i="7"/>
  <c r="V532" i="7" s="1"/>
  <c r="R533" i="7"/>
  <c r="V533" i="7" s="1"/>
  <c r="R534" i="7"/>
  <c r="V534" i="7" s="1"/>
  <c r="R535" i="7"/>
  <c r="V535" i="7" s="1"/>
  <c r="R536" i="7"/>
  <c r="V536" i="7" s="1"/>
  <c r="R537" i="7"/>
  <c r="V537" i="7" s="1"/>
  <c r="R538" i="7"/>
  <c r="V538" i="7" s="1"/>
  <c r="R539" i="7"/>
  <c r="V539" i="7" s="1"/>
  <c r="R540" i="7"/>
  <c r="V540" i="7" s="1"/>
  <c r="R541" i="7"/>
  <c r="V541" i="7" s="1"/>
  <c r="R542" i="7"/>
  <c r="V542" i="7" s="1"/>
  <c r="R543" i="7"/>
  <c r="V543" i="7" s="1"/>
  <c r="R544" i="7"/>
  <c r="V544" i="7" s="1"/>
  <c r="R545" i="7"/>
  <c r="V545" i="7" s="1"/>
  <c r="R546" i="7"/>
  <c r="V546" i="7" s="1"/>
  <c r="R547" i="7"/>
  <c r="V547" i="7" s="1"/>
  <c r="R548" i="7"/>
  <c r="V548" i="7" s="1"/>
  <c r="R549" i="7"/>
  <c r="V549" i="7" s="1"/>
  <c r="R550" i="7"/>
  <c r="V550" i="7" s="1"/>
  <c r="R551" i="7"/>
  <c r="V551" i="7" s="1"/>
  <c r="R552" i="7"/>
  <c r="V552" i="7" s="1"/>
  <c r="R553" i="7"/>
  <c r="V553" i="7" s="1"/>
  <c r="R554" i="7"/>
  <c r="V554" i="7" s="1"/>
  <c r="R555" i="7"/>
  <c r="V555" i="7" s="1"/>
  <c r="R556" i="7"/>
  <c r="V556" i="7" s="1"/>
  <c r="R557" i="7"/>
  <c r="V557" i="7" s="1"/>
  <c r="R558" i="7"/>
  <c r="V558" i="7" s="1"/>
  <c r="R559" i="7"/>
  <c r="V559" i="7" s="1"/>
  <c r="R560" i="7"/>
  <c r="V560" i="7" s="1"/>
  <c r="R561" i="7"/>
  <c r="V561" i="7" s="1"/>
  <c r="R562" i="7"/>
  <c r="V562" i="7" s="1"/>
  <c r="R563" i="7"/>
  <c r="V563" i="7" s="1"/>
  <c r="R564" i="7"/>
  <c r="V564" i="7" s="1"/>
  <c r="R565" i="7"/>
  <c r="V565" i="7" s="1"/>
  <c r="R566" i="7"/>
  <c r="V566" i="7" s="1"/>
  <c r="R567" i="7"/>
  <c r="V567" i="7" s="1"/>
  <c r="R568" i="7"/>
  <c r="V568" i="7" s="1"/>
  <c r="R569" i="7"/>
  <c r="V569" i="7" s="1"/>
  <c r="R570" i="7"/>
  <c r="V570" i="7" s="1"/>
  <c r="R571" i="7"/>
  <c r="V571" i="7" s="1"/>
  <c r="R572" i="7"/>
  <c r="V572" i="7" s="1"/>
  <c r="R573" i="7"/>
  <c r="V573" i="7" s="1"/>
  <c r="R574" i="7"/>
  <c r="V574" i="7" s="1"/>
  <c r="R575" i="7"/>
  <c r="V575" i="7" s="1"/>
  <c r="R576" i="7"/>
  <c r="V576" i="7" s="1"/>
  <c r="R577" i="7"/>
  <c r="V577" i="7" s="1"/>
  <c r="R578" i="7"/>
  <c r="V578" i="7" s="1"/>
  <c r="R579" i="7"/>
  <c r="V579" i="7" s="1"/>
  <c r="R580" i="7"/>
  <c r="V580" i="7" s="1"/>
  <c r="R581" i="7"/>
  <c r="V581" i="7" s="1"/>
  <c r="R582" i="7"/>
  <c r="V582" i="7" s="1"/>
  <c r="R583" i="7"/>
  <c r="V583" i="7" s="1"/>
  <c r="R584" i="7"/>
  <c r="V584" i="7" s="1"/>
  <c r="R585" i="7"/>
  <c r="V585" i="7" s="1"/>
  <c r="R586" i="7"/>
  <c r="V586" i="7" s="1"/>
  <c r="R587" i="7"/>
  <c r="V587" i="7" s="1"/>
  <c r="R588" i="7"/>
  <c r="V588" i="7" s="1"/>
  <c r="R589" i="7"/>
  <c r="V589" i="7" s="1"/>
  <c r="R590" i="7"/>
  <c r="V590" i="7" s="1"/>
  <c r="R591" i="7"/>
  <c r="V591" i="7" s="1"/>
  <c r="R592" i="7"/>
  <c r="V592" i="7" s="1"/>
  <c r="R593" i="7"/>
  <c r="V593" i="7" s="1"/>
  <c r="R594" i="7"/>
  <c r="V594" i="7" s="1"/>
  <c r="R595" i="7"/>
  <c r="V595" i="7" s="1"/>
  <c r="R596" i="7"/>
  <c r="V596" i="7" s="1"/>
  <c r="R597" i="7"/>
  <c r="V597" i="7" s="1"/>
  <c r="R598" i="7"/>
  <c r="V598" i="7" s="1"/>
  <c r="R599" i="7"/>
  <c r="V599" i="7" s="1"/>
  <c r="R600" i="7"/>
  <c r="V600" i="7" s="1"/>
  <c r="R601" i="7"/>
  <c r="V601" i="7" s="1"/>
  <c r="R602" i="7"/>
  <c r="V602" i="7" s="1"/>
  <c r="R603" i="7"/>
  <c r="V603" i="7" s="1"/>
  <c r="R604" i="7"/>
  <c r="V604" i="7" s="1"/>
  <c r="R605" i="7"/>
  <c r="V605" i="7" s="1"/>
  <c r="R606" i="7"/>
  <c r="V606" i="7" s="1"/>
  <c r="R607" i="7"/>
  <c r="V607" i="7" s="1"/>
  <c r="R608" i="7"/>
  <c r="V608" i="7" s="1"/>
  <c r="R609" i="7"/>
  <c r="V609" i="7" s="1"/>
  <c r="R610" i="7"/>
  <c r="V610" i="7" s="1"/>
  <c r="R611" i="7"/>
  <c r="V611" i="7" s="1"/>
  <c r="R612" i="7"/>
  <c r="V612" i="7" s="1"/>
  <c r="R613" i="7"/>
  <c r="V613" i="7" s="1"/>
  <c r="R614" i="7"/>
  <c r="V614" i="7" s="1"/>
  <c r="R615" i="7"/>
  <c r="V615" i="7" s="1"/>
  <c r="R616" i="7"/>
  <c r="V616" i="7" s="1"/>
  <c r="R617" i="7"/>
  <c r="V617" i="7" s="1"/>
  <c r="R618" i="7"/>
  <c r="V618" i="7" s="1"/>
  <c r="R619" i="7"/>
  <c r="V619" i="7" s="1"/>
  <c r="R620" i="7"/>
  <c r="V620" i="7" s="1"/>
  <c r="R621" i="7"/>
  <c r="V621" i="7" s="1"/>
  <c r="R622" i="7"/>
  <c r="V622" i="7" s="1"/>
  <c r="R623" i="7"/>
  <c r="V623" i="7" s="1"/>
  <c r="R624" i="7"/>
  <c r="V624" i="7" s="1"/>
  <c r="R625" i="7"/>
  <c r="V625" i="7" s="1"/>
  <c r="R626" i="7"/>
  <c r="V626" i="7" s="1"/>
  <c r="R627" i="7"/>
  <c r="V627" i="7" s="1"/>
  <c r="R628" i="7"/>
  <c r="V628" i="7" s="1"/>
  <c r="R629" i="7"/>
  <c r="V629" i="7" s="1"/>
  <c r="R630" i="7"/>
  <c r="V630" i="7" s="1"/>
  <c r="R631" i="7"/>
  <c r="V631" i="7" s="1"/>
  <c r="R632" i="7"/>
  <c r="V632" i="7" s="1"/>
  <c r="R633" i="7"/>
  <c r="V633" i="7" s="1"/>
  <c r="R634" i="7"/>
  <c r="V634" i="7" s="1"/>
  <c r="R635" i="7"/>
  <c r="V635" i="7" s="1"/>
  <c r="R636" i="7"/>
  <c r="V636" i="7" s="1"/>
  <c r="R637" i="7"/>
  <c r="V637" i="7" s="1"/>
  <c r="R638" i="7"/>
  <c r="V638" i="7" s="1"/>
  <c r="R639" i="7"/>
  <c r="V639" i="7" s="1"/>
  <c r="R640" i="7"/>
  <c r="V640" i="7" s="1"/>
  <c r="R641" i="7"/>
  <c r="V641" i="7" s="1"/>
  <c r="R642" i="7"/>
  <c r="V642" i="7" s="1"/>
  <c r="R643" i="7"/>
  <c r="V643" i="7" s="1"/>
  <c r="R644" i="7"/>
  <c r="V644" i="7" s="1"/>
  <c r="R645" i="7"/>
  <c r="V645" i="7" s="1"/>
  <c r="R646" i="7"/>
  <c r="V646" i="7" s="1"/>
  <c r="R647" i="7"/>
  <c r="V647" i="7" s="1"/>
  <c r="R648" i="7"/>
  <c r="V648" i="7" s="1"/>
  <c r="R649" i="7"/>
  <c r="V649" i="7" s="1"/>
  <c r="R650" i="7"/>
  <c r="V650" i="7" s="1"/>
  <c r="R651" i="7"/>
  <c r="V651" i="7" s="1"/>
  <c r="R652" i="7"/>
  <c r="V652" i="7" s="1"/>
  <c r="R653" i="7"/>
  <c r="V653" i="7" s="1"/>
  <c r="R654" i="7"/>
  <c r="V654" i="7" s="1"/>
  <c r="R655" i="7"/>
  <c r="V655" i="7" s="1"/>
  <c r="R656" i="7"/>
  <c r="V656" i="7" s="1"/>
  <c r="R657" i="7"/>
  <c r="V657" i="7" s="1"/>
  <c r="R658" i="7"/>
  <c r="V658" i="7" s="1"/>
  <c r="R659" i="7"/>
  <c r="V659" i="7" s="1"/>
  <c r="R660" i="7"/>
  <c r="V660" i="7" s="1"/>
  <c r="R661" i="7"/>
  <c r="V661" i="7" s="1"/>
  <c r="R662" i="7"/>
  <c r="V662" i="7" s="1"/>
  <c r="R663" i="7"/>
  <c r="V663" i="7" s="1"/>
  <c r="R664" i="7"/>
  <c r="V664" i="7" s="1"/>
  <c r="R665" i="7"/>
  <c r="V665" i="7" s="1"/>
  <c r="R666" i="7"/>
  <c r="V666" i="7" s="1"/>
  <c r="R667" i="7"/>
  <c r="V667" i="7" s="1"/>
  <c r="R668" i="7"/>
  <c r="V668" i="7" s="1"/>
  <c r="R669" i="7"/>
  <c r="V669" i="7" s="1"/>
  <c r="R670" i="7"/>
  <c r="V670" i="7" s="1"/>
  <c r="R671" i="7"/>
  <c r="V671" i="7" s="1"/>
  <c r="R672" i="7"/>
  <c r="V672" i="7" s="1"/>
  <c r="R673" i="7"/>
  <c r="V673" i="7" s="1"/>
  <c r="R674" i="7"/>
  <c r="V674" i="7" s="1"/>
  <c r="R675" i="7"/>
  <c r="V675" i="7" s="1"/>
  <c r="R676" i="7"/>
  <c r="V676" i="7" s="1"/>
  <c r="R677" i="7"/>
  <c r="V677" i="7" s="1"/>
  <c r="R678" i="7"/>
  <c r="V678" i="7" s="1"/>
  <c r="R679" i="7"/>
  <c r="V679" i="7" s="1"/>
  <c r="R680" i="7"/>
  <c r="V680" i="7" s="1"/>
  <c r="R681" i="7"/>
  <c r="V681" i="7" s="1"/>
  <c r="R682" i="7"/>
  <c r="V682" i="7" s="1"/>
  <c r="R683" i="7"/>
  <c r="V683" i="7" s="1"/>
  <c r="R684" i="7"/>
  <c r="V684" i="7" s="1"/>
  <c r="R685" i="7"/>
  <c r="V685" i="7" s="1"/>
  <c r="R686" i="7"/>
  <c r="V686" i="7" s="1"/>
  <c r="R687" i="7"/>
  <c r="V687" i="7" s="1"/>
  <c r="R688" i="7"/>
  <c r="V688" i="7" s="1"/>
  <c r="R689" i="7"/>
  <c r="V689" i="7" s="1"/>
  <c r="R690" i="7"/>
  <c r="V690" i="7" s="1"/>
  <c r="R691" i="7"/>
  <c r="V691" i="7" s="1"/>
  <c r="R692" i="7"/>
  <c r="V692" i="7" s="1"/>
  <c r="R693" i="7"/>
  <c r="V693" i="7" s="1"/>
  <c r="R694" i="7"/>
  <c r="V694" i="7" s="1"/>
  <c r="R695" i="7"/>
  <c r="V695" i="7" s="1"/>
  <c r="R696" i="7"/>
  <c r="V696" i="7" s="1"/>
  <c r="R697" i="7"/>
  <c r="V697" i="7" s="1"/>
  <c r="R698" i="7"/>
  <c r="V698" i="7" s="1"/>
  <c r="R699" i="7"/>
  <c r="V699" i="7" s="1"/>
  <c r="R700" i="7"/>
  <c r="V700" i="7" s="1"/>
  <c r="R701" i="7"/>
  <c r="V701" i="7" s="1"/>
  <c r="R702" i="7"/>
  <c r="V702" i="7" s="1"/>
  <c r="R703" i="7"/>
  <c r="V703" i="7" s="1"/>
  <c r="R704" i="7"/>
  <c r="V704" i="7" s="1"/>
  <c r="R705" i="7"/>
  <c r="V705" i="7" s="1"/>
  <c r="R706" i="7"/>
  <c r="V706" i="7" s="1"/>
  <c r="R707" i="7"/>
  <c r="V707" i="7" s="1"/>
  <c r="R708" i="7"/>
  <c r="V708" i="7" s="1"/>
  <c r="R709" i="7"/>
  <c r="V709" i="7" s="1"/>
  <c r="R710" i="7"/>
  <c r="V710" i="7" s="1"/>
  <c r="R711" i="7"/>
  <c r="V711" i="7" s="1"/>
  <c r="R712" i="7"/>
  <c r="V712" i="7" s="1"/>
  <c r="R713" i="7"/>
  <c r="V713" i="7" s="1"/>
  <c r="R714" i="7"/>
  <c r="V714" i="7" s="1"/>
  <c r="R715" i="7"/>
  <c r="V715" i="7" s="1"/>
  <c r="R716" i="7"/>
  <c r="V716" i="7" s="1"/>
  <c r="R717" i="7"/>
  <c r="V717" i="7" s="1"/>
  <c r="R718" i="7"/>
  <c r="V718" i="7" s="1"/>
  <c r="R719" i="7"/>
  <c r="V719" i="7" s="1"/>
  <c r="R720" i="7"/>
  <c r="V720" i="7" s="1"/>
  <c r="R721" i="7"/>
  <c r="V721" i="7" s="1"/>
  <c r="R722" i="7"/>
  <c r="V722" i="7" s="1"/>
  <c r="R723" i="7"/>
  <c r="V723" i="7" s="1"/>
  <c r="R724" i="7"/>
  <c r="V724" i="7" s="1"/>
  <c r="R725" i="7"/>
  <c r="V725" i="7" s="1"/>
  <c r="R726" i="7"/>
  <c r="V726" i="7" s="1"/>
  <c r="R727" i="7"/>
  <c r="V727" i="7" s="1"/>
  <c r="R728" i="7"/>
  <c r="V728" i="7" s="1"/>
  <c r="R729" i="7"/>
  <c r="V729" i="7" s="1"/>
  <c r="R730" i="7"/>
  <c r="V730" i="7" s="1"/>
  <c r="R731" i="7"/>
  <c r="V731" i="7" s="1"/>
  <c r="R732" i="7"/>
  <c r="V732" i="7" s="1"/>
  <c r="R733" i="7"/>
  <c r="V733" i="7" s="1"/>
  <c r="R734" i="7"/>
  <c r="V734" i="7" s="1"/>
  <c r="R735" i="7"/>
  <c r="V735" i="7" s="1"/>
  <c r="R736" i="7"/>
  <c r="V736" i="7" s="1"/>
  <c r="R737" i="7"/>
  <c r="V737" i="7" s="1"/>
  <c r="R738" i="7"/>
  <c r="V738" i="7" s="1"/>
  <c r="R739" i="7"/>
  <c r="V739" i="7" s="1"/>
  <c r="R740" i="7"/>
  <c r="V740" i="7" s="1"/>
  <c r="R741" i="7"/>
  <c r="V741" i="7" s="1"/>
  <c r="R742" i="7"/>
  <c r="V742" i="7" s="1"/>
  <c r="R743" i="7"/>
  <c r="V743" i="7" s="1"/>
  <c r="R744" i="7"/>
  <c r="V744" i="7" s="1"/>
  <c r="R745" i="7"/>
  <c r="V745" i="7" s="1"/>
  <c r="R746" i="7"/>
  <c r="V746" i="7" s="1"/>
  <c r="R747" i="7"/>
  <c r="V747" i="7" s="1"/>
  <c r="R748" i="7"/>
  <c r="V748" i="7" s="1"/>
  <c r="R749" i="7"/>
  <c r="V749" i="7" s="1"/>
  <c r="R750" i="7"/>
  <c r="V750" i="7" s="1"/>
  <c r="R751" i="7"/>
  <c r="V751" i="7" s="1"/>
  <c r="R752" i="7"/>
  <c r="V752" i="7" s="1"/>
  <c r="R753" i="7"/>
  <c r="V753" i="7" s="1"/>
  <c r="R754" i="7"/>
  <c r="V754" i="7" s="1"/>
  <c r="R755" i="7"/>
  <c r="V755" i="7" s="1"/>
  <c r="R756" i="7"/>
  <c r="V756" i="7" s="1"/>
  <c r="R757" i="7"/>
  <c r="V757" i="7" s="1"/>
  <c r="R758" i="7"/>
  <c r="V758" i="7" s="1"/>
  <c r="R759" i="7"/>
  <c r="V759" i="7" s="1"/>
  <c r="R760" i="7"/>
  <c r="V760" i="7" s="1"/>
  <c r="R761" i="7"/>
  <c r="V761" i="7" s="1"/>
  <c r="R762" i="7"/>
  <c r="V762" i="7" s="1"/>
  <c r="R763" i="7"/>
  <c r="V763" i="7" s="1"/>
  <c r="R764" i="7"/>
  <c r="V764" i="7" s="1"/>
  <c r="R765" i="7"/>
  <c r="V765" i="7" s="1"/>
  <c r="R766" i="7"/>
  <c r="V766" i="7" s="1"/>
  <c r="R767" i="7"/>
  <c r="V767" i="7" s="1"/>
  <c r="R768" i="7"/>
  <c r="V768" i="7" s="1"/>
  <c r="R769" i="7"/>
  <c r="V769" i="7" s="1"/>
  <c r="R770" i="7"/>
  <c r="V770" i="7" s="1"/>
  <c r="R771" i="7"/>
  <c r="V771" i="7" s="1"/>
  <c r="R772" i="7"/>
  <c r="V772" i="7" s="1"/>
  <c r="R773" i="7"/>
  <c r="V773" i="7" s="1"/>
  <c r="R774" i="7"/>
  <c r="V774" i="7" s="1"/>
  <c r="R775" i="7"/>
  <c r="V775" i="7" s="1"/>
  <c r="R776" i="7"/>
  <c r="V776" i="7" s="1"/>
  <c r="R777" i="7"/>
  <c r="V777" i="7" s="1"/>
  <c r="R778" i="7"/>
  <c r="V778" i="7" s="1"/>
  <c r="R779" i="7"/>
  <c r="V779" i="7" s="1"/>
  <c r="R780" i="7"/>
  <c r="V780" i="7" s="1"/>
  <c r="R781" i="7"/>
  <c r="V781" i="7" s="1"/>
  <c r="R782" i="7"/>
  <c r="V782" i="7" s="1"/>
  <c r="R783" i="7"/>
  <c r="V783" i="7" s="1"/>
  <c r="R784" i="7"/>
  <c r="V784" i="7" s="1"/>
  <c r="R785" i="7"/>
  <c r="V785" i="7" s="1"/>
  <c r="R786" i="7"/>
  <c r="V786" i="7" s="1"/>
  <c r="R787" i="7"/>
  <c r="V787" i="7" s="1"/>
  <c r="R788" i="7"/>
  <c r="V788" i="7" s="1"/>
  <c r="R789" i="7"/>
  <c r="V789" i="7" s="1"/>
  <c r="R790" i="7"/>
  <c r="V790" i="7" s="1"/>
  <c r="R791" i="7"/>
  <c r="V791" i="7" s="1"/>
  <c r="R792" i="7"/>
  <c r="V792" i="7" s="1"/>
  <c r="R793" i="7"/>
  <c r="V793" i="7" s="1"/>
  <c r="R794" i="7"/>
  <c r="V794" i="7" s="1"/>
  <c r="R795" i="7"/>
  <c r="V795" i="7" s="1"/>
  <c r="R796" i="7"/>
  <c r="V796" i="7" s="1"/>
  <c r="R797" i="7"/>
  <c r="V797" i="7" s="1"/>
  <c r="R798" i="7"/>
  <c r="V798" i="7" s="1"/>
  <c r="R799" i="7"/>
  <c r="V799" i="7" s="1"/>
  <c r="R800" i="7"/>
  <c r="V800" i="7" s="1"/>
  <c r="R801" i="7"/>
  <c r="V801" i="7" s="1"/>
  <c r="R802" i="7"/>
  <c r="V802" i="7" s="1"/>
  <c r="R803" i="7"/>
  <c r="V803" i="7" s="1"/>
  <c r="R804" i="7"/>
  <c r="V804" i="7" s="1"/>
  <c r="R805" i="7"/>
  <c r="V805" i="7" s="1"/>
  <c r="R806" i="7"/>
  <c r="V806" i="7" s="1"/>
  <c r="R807" i="7"/>
  <c r="V807" i="7" s="1"/>
  <c r="R808" i="7"/>
  <c r="V808" i="7" s="1"/>
  <c r="R809" i="7"/>
  <c r="V809" i="7" s="1"/>
  <c r="R810" i="7"/>
  <c r="V810" i="7" s="1"/>
  <c r="R811" i="7"/>
  <c r="V811" i="7" s="1"/>
  <c r="R812" i="7"/>
  <c r="V812" i="7" s="1"/>
  <c r="R813" i="7"/>
  <c r="V813" i="7" s="1"/>
  <c r="R814" i="7"/>
  <c r="V814" i="7" s="1"/>
  <c r="R815" i="7"/>
  <c r="V815" i="7" s="1"/>
  <c r="R816" i="7"/>
  <c r="V816" i="7" s="1"/>
  <c r="R817" i="7"/>
  <c r="V817" i="7" s="1"/>
  <c r="R818" i="7"/>
  <c r="V818" i="7" s="1"/>
  <c r="R819" i="7"/>
  <c r="V819" i="7" s="1"/>
  <c r="R820" i="7"/>
  <c r="V820" i="7" s="1"/>
  <c r="R821" i="7"/>
  <c r="V821" i="7" s="1"/>
  <c r="R822" i="7"/>
  <c r="V822" i="7" s="1"/>
  <c r="R823" i="7"/>
  <c r="V823" i="7" s="1"/>
  <c r="R824" i="7"/>
  <c r="V824" i="7" s="1"/>
  <c r="R825" i="7"/>
  <c r="V825" i="7" s="1"/>
  <c r="R826" i="7"/>
  <c r="V826" i="7" s="1"/>
  <c r="R827" i="7"/>
  <c r="V827" i="7" s="1"/>
  <c r="R828" i="7"/>
  <c r="V828" i="7" s="1"/>
  <c r="R829" i="7"/>
  <c r="V829" i="7" s="1"/>
  <c r="R830" i="7"/>
  <c r="V830" i="7" s="1"/>
  <c r="R831" i="7"/>
  <c r="V831" i="7" s="1"/>
  <c r="R832" i="7"/>
  <c r="V832" i="7" s="1"/>
  <c r="R833" i="7"/>
  <c r="V833" i="7" s="1"/>
  <c r="R834" i="7"/>
  <c r="V834" i="7" s="1"/>
  <c r="R835" i="7"/>
  <c r="V835" i="7" s="1"/>
  <c r="R836" i="7"/>
  <c r="V836" i="7" s="1"/>
  <c r="R837" i="7"/>
  <c r="V837" i="7" s="1"/>
  <c r="R838" i="7"/>
  <c r="V838" i="7" s="1"/>
  <c r="R839" i="7"/>
  <c r="V839" i="7" s="1"/>
  <c r="R840" i="7"/>
  <c r="V840" i="7" s="1"/>
  <c r="R841" i="7"/>
  <c r="V841" i="7" s="1"/>
  <c r="R842" i="7"/>
  <c r="V842" i="7" s="1"/>
  <c r="R843" i="7"/>
  <c r="V843" i="7" s="1"/>
  <c r="R844" i="7"/>
  <c r="V844" i="7" s="1"/>
  <c r="R845" i="7"/>
  <c r="V845" i="7" s="1"/>
  <c r="R846" i="7"/>
  <c r="V846" i="7" s="1"/>
  <c r="R847" i="7"/>
  <c r="V847" i="7" s="1"/>
  <c r="R848" i="7"/>
  <c r="V848" i="7" s="1"/>
  <c r="R849" i="7"/>
  <c r="V849" i="7" s="1"/>
  <c r="R850" i="7"/>
  <c r="V850" i="7" s="1"/>
  <c r="R851" i="7"/>
  <c r="V851" i="7" s="1"/>
  <c r="R852" i="7"/>
  <c r="V852" i="7" s="1"/>
  <c r="R853" i="7"/>
  <c r="V853" i="7" s="1"/>
  <c r="R854" i="7"/>
  <c r="V854" i="7" s="1"/>
  <c r="R855" i="7"/>
  <c r="V855" i="7" s="1"/>
  <c r="R856" i="7"/>
  <c r="V856" i="7" s="1"/>
  <c r="R857" i="7"/>
  <c r="V857" i="7" s="1"/>
  <c r="R858" i="7"/>
  <c r="V858" i="7" s="1"/>
  <c r="R859" i="7"/>
  <c r="V859" i="7" s="1"/>
  <c r="R860" i="7"/>
  <c r="V860" i="7" s="1"/>
  <c r="R861" i="7"/>
  <c r="V861" i="7" s="1"/>
  <c r="R862" i="7"/>
  <c r="V862" i="7" s="1"/>
  <c r="R863" i="7"/>
  <c r="V863" i="7" s="1"/>
  <c r="R864" i="7"/>
  <c r="V864" i="7" s="1"/>
  <c r="R865" i="7"/>
  <c r="V865" i="7" s="1"/>
  <c r="R866" i="7"/>
  <c r="V866" i="7" s="1"/>
  <c r="R867" i="7"/>
  <c r="V867" i="7" s="1"/>
  <c r="R868" i="7"/>
  <c r="V868" i="7" s="1"/>
  <c r="R869" i="7"/>
  <c r="V869" i="7" s="1"/>
  <c r="R870" i="7"/>
  <c r="V870" i="7" s="1"/>
  <c r="R871" i="7"/>
  <c r="V871" i="7" s="1"/>
  <c r="R872" i="7"/>
  <c r="V872" i="7" s="1"/>
  <c r="R873" i="7"/>
  <c r="V873" i="7" s="1"/>
  <c r="R874" i="7"/>
  <c r="V874" i="7" s="1"/>
  <c r="R875" i="7"/>
  <c r="V875" i="7" s="1"/>
  <c r="R876" i="7"/>
  <c r="V876" i="7" s="1"/>
  <c r="R877" i="7"/>
  <c r="V877" i="7" s="1"/>
  <c r="R878" i="7"/>
  <c r="V878" i="7" s="1"/>
  <c r="R879" i="7"/>
  <c r="V879" i="7" s="1"/>
  <c r="R880" i="7"/>
  <c r="V880" i="7" s="1"/>
  <c r="R881" i="7"/>
  <c r="V881" i="7" s="1"/>
  <c r="R882" i="7"/>
  <c r="V882" i="7" s="1"/>
  <c r="R883" i="7"/>
  <c r="V883" i="7" s="1"/>
  <c r="R884" i="7"/>
  <c r="V884" i="7" s="1"/>
  <c r="R885" i="7"/>
  <c r="V885" i="7" s="1"/>
  <c r="R886" i="7"/>
  <c r="V886" i="7" s="1"/>
  <c r="R887" i="7"/>
  <c r="V887" i="7" s="1"/>
  <c r="R888" i="7"/>
  <c r="V888" i="7" s="1"/>
  <c r="R889" i="7"/>
  <c r="V889" i="7" s="1"/>
  <c r="R890" i="7"/>
  <c r="V890" i="7" s="1"/>
  <c r="R891" i="7"/>
  <c r="V891" i="7" s="1"/>
  <c r="R892" i="7"/>
  <c r="V892" i="7" s="1"/>
  <c r="R893" i="7"/>
  <c r="V893" i="7" s="1"/>
  <c r="R894" i="7"/>
  <c r="V894" i="7" s="1"/>
  <c r="R895" i="7"/>
  <c r="V895" i="7" s="1"/>
  <c r="R896" i="7"/>
  <c r="V896" i="7" s="1"/>
  <c r="R897" i="7"/>
  <c r="V897" i="7" s="1"/>
  <c r="R898" i="7"/>
  <c r="V898" i="7" s="1"/>
  <c r="R899" i="7"/>
  <c r="V899" i="7" s="1"/>
  <c r="R900" i="7"/>
  <c r="V900" i="7" s="1"/>
  <c r="R901" i="7"/>
  <c r="V901" i="7" s="1"/>
  <c r="R902" i="7"/>
  <c r="V902" i="7" s="1"/>
  <c r="R903" i="7"/>
  <c r="V903" i="7" s="1"/>
  <c r="R904" i="7"/>
  <c r="V904" i="7" s="1"/>
  <c r="R905" i="7"/>
  <c r="V905" i="7" s="1"/>
  <c r="R906" i="7"/>
  <c r="V906" i="7" s="1"/>
  <c r="R907" i="7"/>
  <c r="V907" i="7" s="1"/>
  <c r="R908" i="7"/>
  <c r="V908" i="7" s="1"/>
  <c r="R909" i="7"/>
  <c r="V909" i="7" s="1"/>
  <c r="R910" i="7"/>
  <c r="V910" i="7" s="1"/>
  <c r="R911" i="7"/>
  <c r="V911" i="7" s="1"/>
  <c r="R912" i="7"/>
  <c r="V912" i="7" s="1"/>
  <c r="R913" i="7"/>
  <c r="V913" i="7" s="1"/>
  <c r="R914" i="7"/>
  <c r="V914" i="7" s="1"/>
  <c r="R915" i="7"/>
  <c r="V915" i="7" s="1"/>
  <c r="R916" i="7"/>
  <c r="V916" i="7" s="1"/>
  <c r="R917" i="7"/>
  <c r="V917" i="7" s="1"/>
  <c r="R918" i="7"/>
  <c r="V918" i="7" s="1"/>
  <c r="R919" i="7"/>
  <c r="V919" i="7" s="1"/>
  <c r="R920" i="7"/>
  <c r="V920" i="7" s="1"/>
  <c r="R921" i="7"/>
  <c r="V921" i="7" s="1"/>
  <c r="R922" i="7"/>
  <c r="V922" i="7" s="1"/>
  <c r="R923" i="7"/>
  <c r="V923" i="7" s="1"/>
  <c r="R924" i="7"/>
  <c r="V924" i="7" s="1"/>
  <c r="R925" i="7"/>
  <c r="V925" i="7" s="1"/>
  <c r="R926" i="7"/>
  <c r="V926" i="7" s="1"/>
  <c r="R927" i="7"/>
  <c r="V927" i="7" s="1"/>
  <c r="R928" i="7"/>
  <c r="V928" i="7" s="1"/>
  <c r="R929" i="7"/>
  <c r="V929" i="7" s="1"/>
  <c r="R930" i="7"/>
  <c r="V930" i="7" s="1"/>
  <c r="R931" i="7"/>
  <c r="V931" i="7" s="1"/>
  <c r="R932" i="7"/>
  <c r="V932" i="7" s="1"/>
  <c r="R933" i="7"/>
  <c r="V933" i="7" s="1"/>
  <c r="R934" i="7"/>
  <c r="V934" i="7" s="1"/>
  <c r="R935" i="7"/>
  <c r="V935" i="7" s="1"/>
  <c r="R936" i="7"/>
  <c r="V936" i="7" s="1"/>
  <c r="R937" i="7"/>
  <c r="V937" i="7" s="1"/>
  <c r="R938" i="7"/>
  <c r="V938" i="7" s="1"/>
  <c r="R939" i="7"/>
  <c r="V939" i="7" s="1"/>
  <c r="R940" i="7"/>
  <c r="V940" i="7" s="1"/>
  <c r="R941" i="7"/>
  <c r="V941" i="7" s="1"/>
  <c r="R942" i="7"/>
  <c r="V942" i="7" s="1"/>
  <c r="R943" i="7"/>
  <c r="V943" i="7" s="1"/>
  <c r="R944" i="7"/>
  <c r="V944" i="7" s="1"/>
  <c r="R945" i="7"/>
  <c r="V945" i="7" s="1"/>
  <c r="R946" i="7"/>
  <c r="V946" i="7" s="1"/>
  <c r="R947" i="7"/>
  <c r="V947" i="7" s="1"/>
  <c r="R948" i="7"/>
  <c r="V948" i="7" s="1"/>
  <c r="R949" i="7"/>
  <c r="V949" i="7" s="1"/>
  <c r="R950" i="7"/>
  <c r="V950" i="7" s="1"/>
  <c r="R951" i="7"/>
  <c r="V951" i="7" s="1"/>
  <c r="R952" i="7"/>
  <c r="V952" i="7" s="1"/>
  <c r="R953" i="7"/>
  <c r="V953" i="7" s="1"/>
  <c r="R954" i="7"/>
  <c r="V954" i="7" s="1"/>
  <c r="R955" i="7"/>
  <c r="V955" i="7" s="1"/>
  <c r="R956" i="7"/>
  <c r="V956" i="7" s="1"/>
  <c r="R957" i="7"/>
  <c r="V957" i="7" s="1"/>
  <c r="R958" i="7"/>
  <c r="V958" i="7" s="1"/>
  <c r="R959" i="7"/>
  <c r="V959" i="7" s="1"/>
  <c r="R960" i="7"/>
  <c r="V960" i="7" s="1"/>
  <c r="R961" i="7"/>
  <c r="V961" i="7" s="1"/>
  <c r="R962" i="7"/>
  <c r="V962" i="7" s="1"/>
  <c r="R963" i="7"/>
  <c r="V963" i="7" s="1"/>
  <c r="R964" i="7"/>
  <c r="V964" i="7" s="1"/>
  <c r="R965" i="7"/>
  <c r="V965" i="7" s="1"/>
  <c r="R966" i="7"/>
  <c r="V966" i="7" s="1"/>
  <c r="R967" i="7"/>
  <c r="V967" i="7" s="1"/>
  <c r="R968" i="7"/>
  <c r="V968" i="7" s="1"/>
  <c r="R969" i="7"/>
  <c r="V969" i="7" s="1"/>
  <c r="R970" i="7"/>
  <c r="V970" i="7" s="1"/>
  <c r="R971" i="7"/>
  <c r="V971" i="7" s="1"/>
  <c r="R972" i="7"/>
  <c r="V972" i="7" s="1"/>
  <c r="R973" i="7"/>
  <c r="V973" i="7" s="1"/>
  <c r="R974" i="7"/>
  <c r="V974" i="7" s="1"/>
  <c r="R975" i="7"/>
  <c r="V975" i="7" s="1"/>
  <c r="R976" i="7"/>
  <c r="V976" i="7" s="1"/>
  <c r="R977" i="7"/>
  <c r="V977" i="7" s="1"/>
  <c r="R978" i="7"/>
  <c r="V978" i="7" s="1"/>
  <c r="R979" i="7"/>
  <c r="V979" i="7" s="1"/>
  <c r="R980" i="7"/>
  <c r="V980" i="7" s="1"/>
  <c r="R981" i="7"/>
  <c r="V981" i="7" s="1"/>
  <c r="R982" i="7"/>
  <c r="V982" i="7" s="1"/>
  <c r="R983" i="7"/>
  <c r="V983" i="7" s="1"/>
  <c r="R984" i="7"/>
  <c r="V984" i="7" s="1"/>
  <c r="R985" i="7"/>
  <c r="V985" i="7" s="1"/>
  <c r="R986" i="7"/>
  <c r="V986" i="7" s="1"/>
  <c r="R987" i="7"/>
  <c r="V987" i="7" s="1"/>
  <c r="R988" i="7"/>
  <c r="V988" i="7" s="1"/>
  <c r="R989" i="7"/>
  <c r="V989" i="7" s="1"/>
  <c r="R990" i="7"/>
  <c r="V990" i="7" s="1"/>
  <c r="R991" i="7"/>
  <c r="V991" i="7" s="1"/>
  <c r="R992" i="7"/>
  <c r="V992" i="7" s="1"/>
  <c r="R993" i="7"/>
  <c r="V993" i="7" s="1"/>
  <c r="R994" i="7"/>
  <c r="V994" i="7" s="1"/>
  <c r="R995" i="7"/>
  <c r="V995" i="7" s="1"/>
  <c r="R996" i="7"/>
  <c r="V996" i="7" s="1"/>
  <c r="R997" i="7"/>
  <c r="V997" i="7" s="1"/>
  <c r="R998" i="7"/>
  <c r="V998" i="7" s="1"/>
  <c r="R999" i="7"/>
  <c r="V999" i="7" s="1"/>
  <c r="R1000" i="7"/>
  <c r="V1000" i="7" s="1"/>
  <c r="R1001" i="7"/>
  <c r="V1001" i="7" s="1"/>
  <c r="R1002" i="7"/>
  <c r="V1002" i="7" s="1"/>
  <c r="R1003" i="7"/>
  <c r="V1003" i="7" s="1"/>
  <c r="R1004" i="7"/>
  <c r="V1004" i="7" s="1"/>
  <c r="R1005" i="7"/>
  <c r="V1005" i="7" s="1"/>
  <c r="R1006" i="7"/>
  <c r="V1006" i="7" s="1"/>
  <c r="R1007" i="7"/>
  <c r="V1007" i="7" s="1"/>
  <c r="R1008" i="7"/>
  <c r="V1008" i="7" s="1"/>
  <c r="R1009" i="7"/>
  <c r="V1009" i="7" s="1"/>
  <c r="R1010" i="7"/>
  <c r="V1010" i="7" s="1"/>
  <c r="R1011" i="7"/>
  <c r="V1011" i="7" s="1"/>
  <c r="R1012" i="7"/>
  <c r="V1012" i="7" s="1"/>
  <c r="R1013" i="7"/>
  <c r="V1013" i="7" s="1"/>
  <c r="R1014" i="7"/>
  <c r="V1014" i="7" s="1"/>
  <c r="R1015" i="7"/>
  <c r="V1015" i="7" s="1"/>
  <c r="R1016" i="7"/>
  <c r="V1016" i="7" s="1"/>
  <c r="R1017" i="7"/>
  <c r="V1017" i="7" s="1"/>
  <c r="R1018" i="7"/>
  <c r="V1018" i="7" s="1"/>
  <c r="R1019" i="7"/>
  <c r="V1019" i="7" s="1"/>
  <c r="R1020" i="7"/>
  <c r="V1020" i="7" s="1"/>
  <c r="R1021" i="7"/>
  <c r="V1021" i="7" s="1"/>
  <c r="R1022" i="7"/>
  <c r="V1022" i="7" s="1"/>
  <c r="R1023" i="7"/>
  <c r="V1023" i="7" s="1"/>
  <c r="R1024" i="7"/>
  <c r="V1024" i="7" s="1"/>
  <c r="R1025" i="7"/>
  <c r="V1025" i="7" s="1"/>
  <c r="R1026" i="7"/>
  <c r="V1026" i="7" s="1"/>
  <c r="R1027" i="7"/>
  <c r="V1027" i="7" s="1"/>
  <c r="R1028" i="7"/>
  <c r="V1028" i="7" s="1"/>
  <c r="R1029" i="7"/>
  <c r="V1029" i="7" s="1"/>
  <c r="R1030" i="7"/>
  <c r="V1030" i="7" s="1"/>
  <c r="R1031" i="7"/>
  <c r="V1031" i="7" s="1"/>
  <c r="R1032" i="7"/>
  <c r="V1032" i="7" s="1"/>
  <c r="R1033" i="7"/>
  <c r="V1033" i="7" s="1"/>
  <c r="R1034" i="7"/>
  <c r="V1034" i="7" s="1"/>
  <c r="R1035" i="7"/>
  <c r="V1035" i="7" s="1"/>
  <c r="R1036" i="7"/>
  <c r="V1036" i="7" s="1"/>
  <c r="R1037" i="7"/>
  <c r="V1037" i="7" s="1"/>
  <c r="R1038" i="7"/>
  <c r="V1038" i="7" s="1"/>
  <c r="R1039" i="7"/>
  <c r="V1039" i="7" s="1"/>
  <c r="R1040" i="7"/>
  <c r="V1040" i="7" s="1"/>
  <c r="R1041" i="7"/>
  <c r="V1041" i="7" s="1"/>
  <c r="R1042" i="7"/>
  <c r="V1042" i="7" s="1"/>
  <c r="R1043" i="7"/>
  <c r="V1043" i="7" s="1"/>
  <c r="R1044" i="7"/>
  <c r="V1044" i="7" s="1"/>
  <c r="R1045" i="7"/>
  <c r="V1045" i="7" s="1"/>
  <c r="R1046" i="7"/>
  <c r="V1046" i="7" s="1"/>
  <c r="R1047" i="7"/>
  <c r="V1047" i="7" s="1"/>
  <c r="R1048" i="7"/>
  <c r="V1048" i="7" s="1"/>
  <c r="R1049" i="7"/>
  <c r="V1049" i="7" s="1"/>
  <c r="R1050" i="7"/>
  <c r="V1050" i="7" s="1"/>
  <c r="R1051" i="7"/>
  <c r="V1051" i="7" s="1"/>
  <c r="R1052" i="7"/>
  <c r="V1052" i="7" s="1"/>
  <c r="R1053" i="7"/>
  <c r="V1053" i="7" s="1"/>
  <c r="R1054" i="7"/>
  <c r="V1054" i="7" s="1"/>
  <c r="R1055" i="7"/>
  <c r="V1055" i="7" s="1"/>
  <c r="R1056" i="7"/>
  <c r="V1056" i="7" s="1"/>
  <c r="R1057" i="7"/>
  <c r="V1057" i="7" s="1"/>
  <c r="R1058" i="7"/>
  <c r="V1058" i="7" s="1"/>
  <c r="R1059" i="7"/>
  <c r="V1059" i="7" s="1"/>
  <c r="R1060" i="7"/>
  <c r="V1060" i="7" s="1"/>
  <c r="R1061" i="7"/>
  <c r="V1061" i="7" s="1"/>
  <c r="R1062" i="7"/>
  <c r="V1062" i="7" s="1"/>
  <c r="R1063" i="7"/>
  <c r="V1063" i="7" s="1"/>
  <c r="R1064" i="7"/>
  <c r="V1064" i="7" s="1"/>
  <c r="R1065" i="7"/>
  <c r="V1065" i="7" s="1"/>
  <c r="R1066" i="7"/>
  <c r="V1066" i="7" s="1"/>
  <c r="R1067" i="7"/>
  <c r="V1067" i="7" s="1"/>
  <c r="R1068" i="7"/>
  <c r="V1068" i="7" s="1"/>
  <c r="R1069" i="7"/>
  <c r="V1069" i="7" s="1"/>
  <c r="R1070" i="7"/>
  <c r="V1070" i="7" s="1"/>
  <c r="R1071" i="7"/>
  <c r="V1071" i="7" s="1"/>
  <c r="R1072" i="7"/>
  <c r="V1072" i="7" s="1"/>
  <c r="R1073" i="7"/>
  <c r="V1073" i="7" s="1"/>
  <c r="R1074" i="7"/>
  <c r="V1074" i="7" s="1"/>
  <c r="R1075" i="7"/>
  <c r="V1075" i="7" s="1"/>
  <c r="R1076" i="7"/>
  <c r="V1076" i="7" s="1"/>
  <c r="R1077" i="7"/>
  <c r="V1077" i="7" s="1"/>
  <c r="R1078" i="7"/>
  <c r="V1078" i="7" s="1"/>
  <c r="R1079" i="7"/>
  <c r="V1079" i="7" s="1"/>
  <c r="R1080" i="7"/>
  <c r="V1080" i="7" s="1"/>
  <c r="R1081" i="7"/>
  <c r="V1081" i="7" s="1"/>
  <c r="R1082" i="7"/>
  <c r="V1082" i="7" s="1"/>
  <c r="R1083" i="7"/>
  <c r="V1083" i="7" s="1"/>
  <c r="R1084" i="7"/>
  <c r="V1084" i="7" s="1"/>
  <c r="R1085" i="7"/>
  <c r="V1085" i="7" s="1"/>
  <c r="R1086" i="7"/>
  <c r="V1086" i="7" s="1"/>
  <c r="R1087" i="7"/>
  <c r="V1087" i="7" s="1"/>
  <c r="R1088" i="7"/>
  <c r="V1088" i="7" s="1"/>
  <c r="R1089" i="7"/>
  <c r="V1089" i="7" s="1"/>
  <c r="R1090" i="7"/>
  <c r="V1090" i="7" s="1"/>
  <c r="R1091" i="7"/>
  <c r="V1091" i="7" s="1"/>
  <c r="R1092" i="7"/>
  <c r="V1092" i="7" s="1"/>
  <c r="R1093" i="7"/>
  <c r="V1093" i="7" s="1"/>
  <c r="R1094" i="7"/>
  <c r="V1094" i="7" s="1"/>
  <c r="R1095" i="7"/>
  <c r="V1095" i="7" s="1"/>
  <c r="R1096" i="7"/>
  <c r="V1096" i="7" s="1"/>
  <c r="R1097" i="7"/>
  <c r="V1097" i="7" s="1"/>
  <c r="R1098" i="7"/>
  <c r="V1098" i="7" s="1"/>
  <c r="R1099" i="7"/>
  <c r="V1099" i="7" s="1"/>
  <c r="R1100" i="7"/>
  <c r="V1100" i="7" s="1"/>
  <c r="R1101" i="7"/>
  <c r="V1101" i="7" s="1"/>
  <c r="R1102" i="7"/>
  <c r="V1102" i="7" s="1"/>
  <c r="R1103" i="7"/>
  <c r="V1103" i="7" s="1"/>
  <c r="R1104" i="7"/>
  <c r="V1104" i="7" s="1"/>
  <c r="R1105" i="7"/>
  <c r="V1105" i="7" s="1"/>
  <c r="R1106" i="7"/>
  <c r="V1106" i="7" s="1"/>
  <c r="R1107" i="7"/>
  <c r="V1107" i="7" s="1"/>
  <c r="R1108" i="7"/>
  <c r="V1108" i="7" s="1"/>
  <c r="R1109" i="7"/>
  <c r="V1109" i="7" s="1"/>
  <c r="R1110" i="7"/>
  <c r="V1110" i="7" s="1"/>
  <c r="R1111" i="7"/>
  <c r="V1111" i="7" s="1"/>
  <c r="R1112" i="7"/>
  <c r="V1112" i="7" s="1"/>
  <c r="R1113" i="7"/>
  <c r="V1113" i="7" s="1"/>
  <c r="R1114" i="7"/>
  <c r="V1114" i="7" s="1"/>
  <c r="R1115" i="7"/>
  <c r="V1115" i="7" s="1"/>
  <c r="R1116" i="7"/>
  <c r="V1116" i="7" s="1"/>
  <c r="R1117" i="7"/>
  <c r="V1117" i="7" s="1"/>
  <c r="R1118" i="7"/>
  <c r="V1118" i="7" s="1"/>
  <c r="R1119" i="7"/>
  <c r="V1119" i="7" s="1"/>
  <c r="R1120" i="7"/>
  <c r="V1120" i="7" s="1"/>
  <c r="R1121" i="7"/>
  <c r="V1121" i="7" s="1"/>
  <c r="R1122" i="7"/>
  <c r="V1122" i="7" s="1"/>
  <c r="R1123" i="7"/>
  <c r="V1123" i="7" s="1"/>
  <c r="R1124" i="7"/>
  <c r="V1124" i="7" s="1"/>
  <c r="R1125" i="7"/>
  <c r="V1125" i="7" s="1"/>
  <c r="R1126" i="7"/>
  <c r="V1126" i="7" s="1"/>
  <c r="R1127" i="7"/>
  <c r="V1127" i="7" s="1"/>
  <c r="R1128" i="7"/>
  <c r="V1128" i="7" s="1"/>
  <c r="R1129" i="7"/>
  <c r="V1129" i="7" s="1"/>
  <c r="R1130" i="7"/>
  <c r="V1130" i="7" s="1"/>
  <c r="R1131" i="7"/>
  <c r="V1131" i="7" s="1"/>
  <c r="R1132" i="7"/>
  <c r="V1132" i="7" s="1"/>
  <c r="R1133" i="7"/>
  <c r="V1133" i="7" s="1"/>
  <c r="R1134" i="7"/>
  <c r="V1134" i="7" s="1"/>
  <c r="R1135" i="7"/>
  <c r="V1135" i="7" s="1"/>
  <c r="R1136" i="7"/>
  <c r="V1136" i="7" s="1"/>
  <c r="R1137" i="7"/>
  <c r="V1137" i="7" s="1"/>
  <c r="R1138" i="7"/>
  <c r="V1138" i="7" s="1"/>
  <c r="R1139" i="7"/>
  <c r="V1139" i="7" s="1"/>
  <c r="R1140" i="7"/>
  <c r="V1140" i="7" s="1"/>
  <c r="R1141" i="7"/>
  <c r="V1141" i="7" s="1"/>
  <c r="R1142" i="7"/>
  <c r="V1142" i="7" s="1"/>
  <c r="R1143" i="7"/>
  <c r="V1143" i="7" s="1"/>
  <c r="R1144" i="7"/>
  <c r="V1144" i="7" s="1"/>
  <c r="R1145" i="7"/>
  <c r="V1145" i="7" s="1"/>
  <c r="R1146" i="7"/>
  <c r="V1146" i="7" s="1"/>
  <c r="R1147" i="7"/>
  <c r="V1147" i="7" s="1"/>
  <c r="R1148" i="7"/>
  <c r="V1148" i="7" s="1"/>
  <c r="R1149" i="7"/>
  <c r="V1149" i="7" s="1"/>
  <c r="R1150" i="7"/>
  <c r="V1150" i="7" s="1"/>
  <c r="R1151" i="7"/>
  <c r="V1151" i="7" s="1"/>
  <c r="R1152" i="7"/>
  <c r="V1152" i="7" s="1"/>
  <c r="R1153" i="7"/>
  <c r="V1153" i="7" s="1"/>
  <c r="R1154" i="7"/>
  <c r="V1154" i="7" s="1"/>
  <c r="R1155" i="7"/>
  <c r="V1155" i="7" s="1"/>
  <c r="R1156" i="7"/>
  <c r="V1156" i="7" s="1"/>
  <c r="R1157" i="7"/>
  <c r="V1157" i="7" s="1"/>
  <c r="R1158" i="7"/>
  <c r="V1158" i="7" s="1"/>
  <c r="R1159" i="7"/>
  <c r="V1159" i="7" s="1"/>
  <c r="R1160" i="7"/>
  <c r="V1160" i="7" s="1"/>
  <c r="R1161" i="7"/>
  <c r="V1161" i="7" s="1"/>
  <c r="R1162" i="7"/>
  <c r="V1162" i="7" s="1"/>
  <c r="R1163" i="7"/>
  <c r="V1163" i="7" s="1"/>
  <c r="R1164" i="7"/>
  <c r="V1164" i="7" s="1"/>
  <c r="R1165" i="7"/>
  <c r="V1165" i="7" s="1"/>
  <c r="R1166" i="7"/>
  <c r="V1166" i="7" s="1"/>
  <c r="R1167" i="7"/>
  <c r="V1167" i="7" s="1"/>
  <c r="R1168" i="7"/>
  <c r="V1168" i="7" s="1"/>
  <c r="R1169" i="7"/>
  <c r="V1169" i="7" s="1"/>
  <c r="R1170" i="7"/>
  <c r="V1170" i="7" s="1"/>
  <c r="R1171" i="7"/>
  <c r="V1171" i="7" s="1"/>
  <c r="R1172" i="7"/>
  <c r="V1172" i="7" s="1"/>
  <c r="R1173" i="7"/>
  <c r="V1173" i="7" s="1"/>
  <c r="R1174" i="7"/>
  <c r="V1174" i="7" s="1"/>
  <c r="R1175" i="7"/>
  <c r="V1175" i="7" s="1"/>
  <c r="R1176" i="7"/>
  <c r="V1176" i="7" s="1"/>
  <c r="R1177" i="7"/>
  <c r="V1177" i="7" s="1"/>
  <c r="R1178" i="7"/>
  <c r="V1178" i="7" s="1"/>
  <c r="R1179" i="7"/>
  <c r="V1179" i="7" s="1"/>
  <c r="R1180" i="7"/>
  <c r="V1180" i="7" s="1"/>
  <c r="R1181" i="7"/>
  <c r="V1181" i="7" s="1"/>
  <c r="R1182" i="7"/>
  <c r="V1182" i="7" s="1"/>
  <c r="R1183" i="7"/>
  <c r="V1183" i="7" s="1"/>
  <c r="R1184" i="7"/>
  <c r="V1184" i="7" s="1"/>
  <c r="R1185" i="7"/>
  <c r="V1185" i="7" s="1"/>
  <c r="R1186" i="7"/>
  <c r="V1186" i="7" s="1"/>
  <c r="R1187" i="7"/>
  <c r="V1187" i="7" s="1"/>
  <c r="R1188" i="7"/>
  <c r="V1188" i="7" s="1"/>
  <c r="R1189" i="7"/>
  <c r="V1189" i="7" s="1"/>
  <c r="R1190" i="7"/>
  <c r="V1190" i="7" s="1"/>
  <c r="R1191" i="7"/>
  <c r="V1191" i="7" s="1"/>
  <c r="R1192" i="7"/>
  <c r="V1192" i="7" s="1"/>
  <c r="R1193" i="7"/>
  <c r="V1193" i="7" s="1"/>
  <c r="R1194" i="7"/>
  <c r="V1194" i="7" s="1"/>
  <c r="R1195" i="7"/>
  <c r="V1195" i="7" s="1"/>
  <c r="R1196" i="7"/>
  <c r="V1196" i="7" s="1"/>
  <c r="R1197" i="7"/>
  <c r="V1197" i="7" s="1"/>
  <c r="R1198" i="7"/>
  <c r="V1198" i="7" s="1"/>
  <c r="R1199" i="7"/>
  <c r="V1199" i="7" s="1"/>
  <c r="R1200" i="7"/>
  <c r="V1200" i="7" s="1"/>
  <c r="R1201" i="7"/>
  <c r="V1201" i="7" s="1"/>
  <c r="R1202" i="7"/>
  <c r="V1202" i="7" s="1"/>
  <c r="R1203" i="7"/>
  <c r="V1203" i="7" s="1"/>
  <c r="R1204" i="7"/>
  <c r="V1204" i="7" s="1"/>
  <c r="R1205" i="7"/>
  <c r="V1205" i="7" s="1"/>
  <c r="R1206" i="7"/>
  <c r="V1206" i="7" s="1"/>
  <c r="R1207" i="7"/>
  <c r="V1207" i="7" s="1"/>
  <c r="R1208" i="7"/>
  <c r="V1208" i="7" s="1"/>
  <c r="R1209" i="7"/>
  <c r="V1209" i="7" s="1"/>
  <c r="R1210" i="7"/>
  <c r="V1210" i="7" s="1"/>
  <c r="R1211" i="7"/>
  <c r="V1211" i="7" s="1"/>
  <c r="R1212" i="7"/>
  <c r="V1212" i="7" s="1"/>
  <c r="R1213" i="7"/>
  <c r="V1213" i="7" s="1"/>
  <c r="R1214" i="7"/>
  <c r="V1214" i="7" s="1"/>
  <c r="R1215" i="7"/>
  <c r="V1215" i="7" s="1"/>
  <c r="R1216" i="7"/>
  <c r="V1216" i="7" s="1"/>
  <c r="R1217" i="7"/>
  <c r="V1217" i="7" s="1"/>
  <c r="R1218" i="7"/>
  <c r="V1218" i="7" s="1"/>
  <c r="R1219" i="7"/>
  <c r="V1219" i="7" s="1"/>
  <c r="R1220" i="7"/>
  <c r="V1220" i="7" s="1"/>
  <c r="R1221" i="7"/>
  <c r="V1221" i="7" s="1"/>
  <c r="R1222" i="7"/>
  <c r="V1222" i="7" s="1"/>
  <c r="R1223" i="7"/>
  <c r="V1223" i="7" s="1"/>
  <c r="R1224" i="7"/>
  <c r="V1224" i="7" s="1"/>
  <c r="R1225" i="7"/>
  <c r="V1225" i="7" s="1"/>
  <c r="R1226" i="7"/>
  <c r="V1226" i="7" s="1"/>
  <c r="R1227" i="7"/>
  <c r="V1227" i="7" s="1"/>
  <c r="R1228" i="7"/>
  <c r="V1228" i="7" s="1"/>
  <c r="R1229" i="7"/>
  <c r="V1229" i="7" s="1"/>
  <c r="R1230" i="7"/>
  <c r="V1230" i="7" s="1"/>
  <c r="R1231" i="7"/>
  <c r="V1231" i="7" s="1"/>
  <c r="R1232" i="7"/>
  <c r="V1232" i="7" s="1"/>
  <c r="R1233" i="7"/>
  <c r="V1233" i="7" s="1"/>
  <c r="R1234" i="7"/>
  <c r="V1234" i="7" s="1"/>
  <c r="R1235" i="7"/>
  <c r="V1235" i="7" s="1"/>
  <c r="R1236" i="7"/>
  <c r="V1236" i="7" s="1"/>
  <c r="R1237" i="7"/>
  <c r="V1237" i="7" s="1"/>
  <c r="R1238" i="7"/>
  <c r="V1238" i="7" s="1"/>
  <c r="R1239" i="7"/>
  <c r="V1239" i="7" s="1"/>
  <c r="R1240" i="7"/>
  <c r="V1240" i="7" s="1"/>
  <c r="R1241" i="7"/>
  <c r="V1241" i="7" s="1"/>
  <c r="R1242" i="7"/>
  <c r="V1242" i="7" s="1"/>
  <c r="R1243" i="7"/>
  <c r="V1243" i="7" s="1"/>
  <c r="R1244" i="7"/>
  <c r="V1244" i="7" s="1"/>
  <c r="R1245" i="7"/>
  <c r="V1245" i="7" s="1"/>
  <c r="R1246" i="7"/>
  <c r="V1246" i="7" s="1"/>
  <c r="R1247" i="7"/>
  <c r="V1247" i="7" s="1"/>
  <c r="R1248" i="7"/>
  <c r="V1248" i="7" s="1"/>
  <c r="R1249" i="7"/>
  <c r="V1249" i="7" s="1"/>
  <c r="R1250" i="7"/>
  <c r="V1250" i="7" s="1"/>
  <c r="R1251" i="7"/>
  <c r="V1251" i="7" s="1"/>
  <c r="R1252" i="7"/>
  <c r="V1252" i="7" s="1"/>
  <c r="R1253" i="7"/>
  <c r="V1253" i="7" s="1"/>
  <c r="R1254" i="7"/>
  <c r="V1254" i="7" s="1"/>
  <c r="R1255" i="7"/>
  <c r="V1255" i="7" s="1"/>
  <c r="R1256" i="7"/>
  <c r="V1256" i="7" s="1"/>
  <c r="R1257" i="7"/>
  <c r="V1257" i="7" s="1"/>
  <c r="R1258" i="7"/>
  <c r="V1258" i="7" s="1"/>
  <c r="R1259" i="7"/>
  <c r="V1259" i="7" s="1"/>
  <c r="R1260" i="7"/>
  <c r="V1260" i="7" s="1"/>
  <c r="R1261" i="7"/>
  <c r="V1261" i="7" s="1"/>
  <c r="R1262" i="7"/>
  <c r="V1262" i="7" s="1"/>
  <c r="R1263" i="7"/>
  <c r="V1263" i="7" s="1"/>
  <c r="R1264" i="7"/>
  <c r="V1264" i="7" s="1"/>
  <c r="R1265" i="7"/>
  <c r="V1265" i="7" s="1"/>
  <c r="R1266" i="7"/>
  <c r="V1266" i="7" s="1"/>
  <c r="R1267" i="7"/>
  <c r="V1267" i="7" s="1"/>
  <c r="R1268" i="7"/>
  <c r="V1268" i="7" s="1"/>
  <c r="R1269" i="7"/>
  <c r="V1269" i="7" s="1"/>
  <c r="R1270" i="7"/>
  <c r="V1270" i="7" s="1"/>
  <c r="R1271" i="7"/>
  <c r="V1271" i="7" s="1"/>
  <c r="R1272" i="7"/>
  <c r="V1272" i="7" s="1"/>
  <c r="R1273" i="7"/>
  <c r="V1273" i="7" s="1"/>
  <c r="R1274" i="7"/>
  <c r="V1274" i="7" s="1"/>
  <c r="R1275" i="7"/>
  <c r="V1275" i="7" s="1"/>
  <c r="R1276" i="7"/>
  <c r="V1276" i="7" s="1"/>
  <c r="R1277" i="7"/>
  <c r="V1277" i="7" s="1"/>
  <c r="R1278" i="7"/>
  <c r="V1278" i="7" s="1"/>
  <c r="R1279" i="7"/>
  <c r="V1279" i="7" s="1"/>
  <c r="R1280" i="7"/>
  <c r="V1280" i="7" s="1"/>
  <c r="R1281" i="7"/>
  <c r="V1281" i="7" s="1"/>
  <c r="R1282" i="7"/>
  <c r="V1282" i="7" s="1"/>
  <c r="R1283" i="7"/>
  <c r="V1283" i="7" s="1"/>
  <c r="R1284" i="7"/>
  <c r="V1284" i="7" s="1"/>
  <c r="R1285" i="7"/>
  <c r="V1285" i="7" s="1"/>
  <c r="R1286" i="7"/>
  <c r="V1286" i="7" s="1"/>
  <c r="R1287" i="7"/>
  <c r="V1287" i="7" s="1"/>
  <c r="R1288" i="7"/>
  <c r="V1288" i="7" s="1"/>
  <c r="R1289" i="7"/>
  <c r="V1289" i="7" s="1"/>
  <c r="R1290" i="7"/>
  <c r="V1290" i="7" s="1"/>
  <c r="R1291" i="7"/>
  <c r="V1291" i="7" s="1"/>
  <c r="R1292" i="7"/>
  <c r="V1292" i="7" s="1"/>
  <c r="R1293" i="7"/>
  <c r="V1293" i="7" s="1"/>
  <c r="R1294" i="7"/>
  <c r="V1294" i="7" s="1"/>
  <c r="R1295" i="7"/>
  <c r="V1295" i="7" s="1"/>
  <c r="R1296" i="7"/>
  <c r="V1296" i="7" s="1"/>
  <c r="R1297" i="7"/>
  <c r="V1297" i="7" s="1"/>
  <c r="R1298" i="7"/>
  <c r="V1298" i="7" s="1"/>
  <c r="R1299" i="7"/>
  <c r="V1299" i="7" s="1"/>
  <c r="R1300" i="7"/>
  <c r="V1300" i="7" s="1"/>
  <c r="R1301" i="7"/>
  <c r="V1301" i="7" s="1"/>
  <c r="R1302" i="7"/>
  <c r="V1302" i="7" s="1"/>
  <c r="R1303" i="7"/>
  <c r="V1303" i="7" s="1"/>
  <c r="R1304" i="7"/>
  <c r="V1304" i="7" s="1"/>
  <c r="R1305" i="7"/>
  <c r="V1305" i="7" s="1"/>
  <c r="R1306" i="7"/>
  <c r="V1306" i="7" s="1"/>
  <c r="R1307" i="7"/>
  <c r="V1307" i="7" s="1"/>
  <c r="R1308" i="7"/>
  <c r="V1308" i="7" s="1"/>
  <c r="R1309" i="7"/>
  <c r="V1309" i="7" s="1"/>
  <c r="R1310" i="7"/>
  <c r="V1310" i="7" s="1"/>
  <c r="R1311" i="7"/>
  <c r="V1311" i="7" s="1"/>
  <c r="R1312" i="7"/>
  <c r="V1312" i="7" s="1"/>
  <c r="R1313" i="7"/>
  <c r="V1313" i="7" s="1"/>
  <c r="R1314" i="7"/>
  <c r="V1314" i="7" s="1"/>
  <c r="R1315" i="7"/>
  <c r="V1315" i="7" s="1"/>
  <c r="R1316" i="7"/>
  <c r="V1316" i="7" s="1"/>
  <c r="R1317" i="7"/>
  <c r="V1317" i="7" s="1"/>
  <c r="R1318" i="7"/>
  <c r="V1318" i="7" s="1"/>
  <c r="R1319" i="7"/>
  <c r="V1319" i="7" s="1"/>
  <c r="R1320" i="7"/>
  <c r="V1320" i="7" s="1"/>
  <c r="R1321" i="7"/>
  <c r="V1321" i="7" s="1"/>
  <c r="R1322" i="7"/>
  <c r="V1322" i="7" s="1"/>
  <c r="R1323" i="7"/>
  <c r="V1323" i="7" s="1"/>
  <c r="R1324" i="7"/>
  <c r="V1324" i="7" s="1"/>
  <c r="R1325" i="7"/>
  <c r="V1325" i="7" s="1"/>
  <c r="R1326" i="7"/>
  <c r="V1326" i="7" s="1"/>
  <c r="R1327" i="7"/>
  <c r="V1327" i="7" s="1"/>
  <c r="R1328" i="7"/>
  <c r="V1328" i="7" s="1"/>
  <c r="R1329" i="7"/>
  <c r="V1329" i="7" s="1"/>
  <c r="R1330" i="7"/>
  <c r="V1330" i="7" s="1"/>
  <c r="X1321" i="7" l="1"/>
  <c r="W1321" i="7"/>
  <c r="X1326" i="7"/>
  <c r="W1326" i="7"/>
  <c r="X1286" i="7"/>
  <c r="W1286" i="7"/>
  <c r="X1238" i="7"/>
  <c r="W1238" i="7"/>
  <c r="X1198" i="7"/>
  <c r="W1198" i="7"/>
  <c r="X1134" i="7"/>
  <c r="W1134" i="7"/>
  <c r="X1094" i="7"/>
  <c r="W1094" i="7"/>
  <c r="X1046" i="7"/>
  <c r="W1046" i="7"/>
  <c r="X1006" i="7"/>
  <c r="W1006" i="7"/>
  <c r="X942" i="7"/>
  <c r="W942" i="7"/>
  <c r="X902" i="7"/>
  <c r="W902" i="7"/>
  <c r="X854" i="7"/>
  <c r="W854" i="7"/>
  <c r="X710" i="7"/>
  <c r="W710" i="7"/>
  <c r="X686" i="7"/>
  <c r="W686" i="7"/>
  <c r="X638" i="7"/>
  <c r="W638" i="7"/>
  <c r="X566" i="7"/>
  <c r="W566" i="7"/>
  <c r="X558" i="7"/>
  <c r="W558" i="7"/>
  <c r="X526" i="7"/>
  <c r="W526" i="7"/>
  <c r="X438" i="7"/>
  <c r="W438" i="7"/>
  <c r="X414" i="7"/>
  <c r="W414" i="7"/>
  <c r="X382" i="7"/>
  <c r="W382" i="7"/>
  <c r="X350" i="7"/>
  <c r="W350" i="7"/>
  <c r="X310" i="7"/>
  <c r="W310" i="7"/>
  <c r="X270" i="7"/>
  <c r="W270" i="7"/>
  <c r="X198" i="7"/>
  <c r="W198" i="7"/>
  <c r="X166" i="7"/>
  <c r="W166" i="7"/>
  <c r="X118" i="7"/>
  <c r="W118" i="7"/>
  <c r="X54" i="7"/>
  <c r="W54" i="7"/>
  <c r="X1313" i="7"/>
  <c r="W1313" i="7"/>
  <c r="X1249" i="7"/>
  <c r="W1249" i="7"/>
  <c r="W1310" i="7"/>
  <c r="X1310" i="7"/>
  <c r="X1246" i="7"/>
  <c r="W1246" i="7"/>
  <c r="X1206" i="7"/>
  <c r="W1206" i="7"/>
  <c r="X1166" i="7"/>
  <c r="W1166" i="7"/>
  <c r="X1142" i="7"/>
  <c r="W1142" i="7"/>
  <c r="X1118" i="7"/>
  <c r="W1118" i="7"/>
  <c r="X1070" i="7"/>
  <c r="W1070" i="7"/>
  <c r="X1022" i="7"/>
  <c r="W1022" i="7"/>
  <c r="X998" i="7"/>
  <c r="W998" i="7"/>
  <c r="X966" i="7"/>
  <c r="W966" i="7"/>
  <c r="X934" i="7"/>
  <c r="W934" i="7"/>
  <c r="X886" i="7"/>
  <c r="W886" i="7"/>
  <c r="X878" i="7"/>
  <c r="W878" i="7"/>
  <c r="X830" i="7"/>
  <c r="W830" i="7"/>
  <c r="X806" i="7"/>
  <c r="W806" i="7"/>
  <c r="X750" i="7"/>
  <c r="W750" i="7"/>
  <c r="X726" i="7"/>
  <c r="W726" i="7"/>
  <c r="X670" i="7"/>
  <c r="W670" i="7"/>
  <c r="X646" i="7"/>
  <c r="W646" i="7"/>
  <c r="X622" i="7"/>
  <c r="W622" i="7"/>
  <c r="X582" i="7"/>
  <c r="W582" i="7"/>
  <c r="X510" i="7"/>
  <c r="W510" i="7"/>
  <c r="X478" i="7"/>
  <c r="W478" i="7"/>
  <c r="X462" i="7"/>
  <c r="W462" i="7"/>
  <c r="X430" i="7"/>
  <c r="W430" i="7"/>
  <c r="X366" i="7"/>
  <c r="W366" i="7"/>
  <c r="X318" i="7"/>
  <c r="W318" i="7"/>
  <c r="X278" i="7"/>
  <c r="W278" i="7"/>
  <c r="X262" i="7"/>
  <c r="W262" i="7"/>
  <c r="X238" i="7"/>
  <c r="W238" i="7"/>
  <c r="X182" i="7"/>
  <c r="W182" i="7"/>
  <c r="X150" i="7"/>
  <c r="W150" i="7"/>
  <c r="X94" i="7"/>
  <c r="W94" i="7"/>
  <c r="X70" i="7"/>
  <c r="W70" i="7"/>
  <c r="X14" i="7"/>
  <c r="W14" i="7"/>
  <c r="X1325" i="7"/>
  <c r="W1325" i="7"/>
  <c r="X1317" i="7"/>
  <c r="W1317" i="7"/>
  <c r="X1309" i="7"/>
  <c r="W1309" i="7"/>
  <c r="X1301" i="7"/>
  <c r="W1301" i="7"/>
  <c r="X1293" i="7"/>
  <c r="W1293" i="7"/>
  <c r="X1285" i="7"/>
  <c r="W1285" i="7"/>
  <c r="X1277" i="7"/>
  <c r="W1277" i="7"/>
  <c r="X1269" i="7"/>
  <c r="W1269" i="7"/>
  <c r="X1261" i="7"/>
  <c r="W1261" i="7"/>
  <c r="X1253" i="7"/>
  <c r="W1253" i="7"/>
  <c r="X1245" i="7"/>
  <c r="W1245" i="7"/>
  <c r="X1237" i="7"/>
  <c r="W1237" i="7"/>
  <c r="X1229" i="7"/>
  <c r="W1229" i="7"/>
  <c r="X1221" i="7"/>
  <c r="W1221" i="7"/>
  <c r="X1213" i="7"/>
  <c r="W1213" i="7"/>
  <c r="X1205" i="7"/>
  <c r="W1205" i="7"/>
  <c r="X1197" i="7"/>
  <c r="W1197" i="7"/>
  <c r="X1189" i="7"/>
  <c r="W1189" i="7"/>
  <c r="X1181" i="7"/>
  <c r="W1181" i="7"/>
  <c r="X1173" i="7"/>
  <c r="W1173" i="7"/>
  <c r="X1165" i="7"/>
  <c r="W1165" i="7"/>
  <c r="X1157" i="7"/>
  <c r="W1157" i="7"/>
  <c r="X1149" i="7"/>
  <c r="W1149" i="7"/>
  <c r="X1141" i="7"/>
  <c r="W1141" i="7"/>
  <c r="X1133" i="7"/>
  <c r="W1133" i="7"/>
  <c r="X1125" i="7"/>
  <c r="W1125" i="7"/>
  <c r="X1117" i="7"/>
  <c r="W1117" i="7"/>
  <c r="X1109" i="7"/>
  <c r="W1109" i="7"/>
  <c r="X1101" i="7"/>
  <c r="W1101" i="7"/>
  <c r="X1093" i="7"/>
  <c r="W1093" i="7"/>
  <c r="X1085" i="7"/>
  <c r="W1085" i="7"/>
  <c r="X1077" i="7"/>
  <c r="W1077" i="7"/>
  <c r="X1069" i="7"/>
  <c r="W1069" i="7"/>
  <c r="X1061" i="7"/>
  <c r="W1061" i="7"/>
  <c r="X1053" i="7"/>
  <c r="W1053" i="7"/>
  <c r="X1045" i="7"/>
  <c r="W1045" i="7"/>
  <c r="X1037" i="7"/>
  <c r="W1037" i="7"/>
  <c r="X1029" i="7"/>
  <c r="W1029" i="7"/>
  <c r="X1021" i="7"/>
  <c r="W1021" i="7"/>
  <c r="X1013" i="7"/>
  <c r="W1013" i="7"/>
  <c r="X1005" i="7"/>
  <c r="W1005" i="7"/>
  <c r="X997" i="7"/>
  <c r="W997" i="7"/>
  <c r="X989" i="7"/>
  <c r="W989" i="7"/>
  <c r="X981" i="7"/>
  <c r="W981" i="7"/>
  <c r="X973" i="7"/>
  <c r="W973" i="7"/>
  <c r="X965" i="7"/>
  <c r="W965" i="7"/>
  <c r="X957" i="7"/>
  <c r="W957" i="7"/>
  <c r="X949" i="7"/>
  <c r="W949" i="7"/>
  <c r="X941" i="7"/>
  <c r="W941" i="7"/>
  <c r="X933" i="7"/>
  <c r="W933" i="7"/>
  <c r="X925" i="7"/>
  <c r="W925" i="7"/>
  <c r="X917" i="7"/>
  <c r="W917" i="7"/>
  <c r="X909" i="7"/>
  <c r="W909" i="7"/>
  <c r="X901" i="7"/>
  <c r="W901" i="7"/>
  <c r="X893" i="7"/>
  <c r="W893" i="7"/>
  <c r="X885" i="7"/>
  <c r="W885" i="7"/>
  <c r="X877" i="7"/>
  <c r="W877" i="7"/>
  <c r="X869" i="7"/>
  <c r="W869" i="7"/>
  <c r="X861" i="7"/>
  <c r="W861" i="7"/>
  <c r="X853" i="7"/>
  <c r="W853" i="7"/>
  <c r="X845" i="7"/>
  <c r="W845" i="7"/>
  <c r="X837" i="7"/>
  <c r="W837" i="7"/>
  <c r="X829" i="7"/>
  <c r="W829" i="7"/>
  <c r="X821" i="7"/>
  <c r="W821" i="7"/>
  <c r="X813" i="7"/>
  <c r="W813" i="7"/>
  <c r="X805" i="7"/>
  <c r="W805" i="7"/>
  <c r="X797" i="7"/>
  <c r="W797" i="7"/>
  <c r="X789" i="7"/>
  <c r="W789" i="7"/>
  <c r="X781" i="7"/>
  <c r="W781" i="7"/>
  <c r="X773" i="7"/>
  <c r="W773" i="7"/>
  <c r="X765" i="7"/>
  <c r="W765" i="7"/>
  <c r="X757" i="7"/>
  <c r="W757" i="7"/>
  <c r="X749" i="7"/>
  <c r="W749" i="7"/>
  <c r="X741" i="7"/>
  <c r="W741" i="7"/>
  <c r="X733" i="7"/>
  <c r="W733" i="7"/>
  <c r="X725" i="7"/>
  <c r="W725" i="7"/>
  <c r="X717" i="7"/>
  <c r="W717" i="7"/>
  <c r="X709" i="7"/>
  <c r="W709" i="7"/>
  <c r="X701" i="7"/>
  <c r="W701" i="7"/>
  <c r="X693" i="7"/>
  <c r="W693" i="7"/>
  <c r="X685" i="7"/>
  <c r="W685" i="7"/>
  <c r="X677" i="7"/>
  <c r="W677" i="7"/>
  <c r="X669" i="7"/>
  <c r="W669" i="7"/>
  <c r="X661" i="7"/>
  <c r="W661" i="7"/>
  <c r="X653" i="7"/>
  <c r="W653" i="7"/>
  <c r="X645" i="7"/>
  <c r="W645" i="7"/>
  <c r="X637" i="7"/>
  <c r="W637" i="7"/>
  <c r="X629" i="7"/>
  <c r="W629" i="7"/>
  <c r="X621" i="7"/>
  <c r="W621" i="7"/>
  <c r="X613" i="7"/>
  <c r="W613" i="7"/>
  <c r="X605" i="7"/>
  <c r="W605" i="7"/>
  <c r="X597" i="7"/>
  <c r="W597" i="7"/>
  <c r="X589" i="7"/>
  <c r="W589" i="7"/>
  <c r="X581" i="7"/>
  <c r="W581" i="7"/>
  <c r="X573" i="7"/>
  <c r="W573" i="7"/>
  <c r="X565" i="7"/>
  <c r="W565" i="7"/>
  <c r="X557" i="7"/>
  <c r="W557" i="7"/>
  <c r="X549" i="7"/>
  <c r="W549" i="7"/>
  <c r="X541" i="7"/>
  <c r="W541" i="7"/>
  <c r="X533" i="7"/>
  <c r="W533" i="7"/>
  <c r="X525" i="7"/>
  <c r="W525" i="7"/>
  <c r="X517" i="7"/>
  <c r="W517" i="7"/>
  <c r="X509" i="7"/>
  <c r="W509" i="7"/>
  <c r="X501" i="7"/>
  <c r="W501" i="7"/>
  <c r="X493" i="7"/>
  <c r="W493" i="7"/>
  <c r="X485" i="7"/>
  <c r="W485" i="7"/>
  <c r="X477" i="7"/>
  <c r="W477" i="7"/>
  <c r="X469" i="7"/>
  <c r="W469" i="7"/>
  <c r="X461" i="7"/>
  <c r="W461" i="7"/>
  <c r="X453" i="7"/>
  <c r="W453" i="7"/>
  <c r="X445" i="7"/>
  <c r="W445" i="7"/>
  <c r="X437" i="7"/>
  <c r="W437" i="7"/>
  <c r="X429" i="7"/>
  <c r="W429" i="7"/>
  <c r="X421" i="7"/>
  <c r="W421" i="7"/>
  <c r="X413" i="7"/>
  <c r="W413" i="7"/>
  <c r="X405" i="7"/>
  <c r="W405" i="7"/>
  <c r="X397" i="7"/>
  <c r="W397" i="7"/>
  <c r="X389" i="7"/>
  <c r="W389" i="7"/>
  <c r="X381" i="7"/>
  <c r="W381" i="7"/>
  <c r="X373" i="7"/>
  <c r="W373" i="7"/>
  <c r="X365" i="7"/>
  <c r="W365" i="7"/>
  <c r="X357" i="7"/>
  <c r="W357" i="7"/>
  <c r="X349" i="7"/>
  <c r="W349" i="7"/>
  <c r="X341" i="7"/>
  <c r="W341" i="7"/>
  <c r="X333" i="7"/>
  <c r="W333" i="7"/>
  <c r="X325" i="7"/>
  <c r="W325" i="7"/>
  <c r="X317" i="7"/>
  <c r="W317" i="7"/>
  <c r="X309" i="7"/>
  <c r="W309" i="7"/>
  <c r="X301" i="7"/>
  <c r="W301" i="7"/>
  <c r="X293" i="7"/>
  <c r="W293" i="7"/>
  <c r="X285" i="7"/>
  <c r="W285" i="7"/>
  <c r="X277" i="7"/>
  <c r="W277" i="7"/>
  <c r="X269" i="7"/>
  <c r="W269" i="7"/>
  <c r="X261" i="7"/>
  <c r="W261" i="7"/>
  <c r="X253" i="7"/>
  <c r="W253" i="7"/>
  <c r="X245" i="7"/>
  <c r="W245" i="7"/>
  <c r="X237" i="7"/>
  <c r="W237" i="7"/>
  <c r="X229" i="7"/>
  <c r="W229" i="7"/>
  <c r="X221" i="7"/>
  <c r="W221" i="7"/>
  <c r="X213" i="7"/>
  <c r="W213" i="7"/>
  <c r="X205" i="7"/>
  <c r="W205" i="7"/>
  <c r="X197" i="7"/>
  <c r="W197" i="7"/>
  <c r="X189" i="7"/>
  <c r="W189" i="7"/>
  <c r="X181" i="7"/>
  <c r="W181" i="7"/>
  <c r="X173" i="7"/>
  <c r="W173" i="7"/>
  <c r="X165" i="7"/>
  <c r="W165" i="7"/>
  <c r="X157" i="7"/>
  <c r="W157" i="7"/>
  <c r="X149" i="7"/>
  <c r="W149" i="7"/>
  <c r="X141" i="7"/>
  <c r="W141" i="7"/>
  <c r="X133" i="7"/>
  <c r="W133" i="7"/>
  <c r="X125" i="7"/>
  <c r="W125" i="7"/>
  <c r="X117" i="7"/>
  <c r="W117" i="7"/>
  <c r="X109" i="7"/>
  <c r="W109" i="7"/>
  <c r="X101" i="7"/>
  <c r="W101" i="7"/>
  <c r="X93" i="7"/>
  <c r="W93" i="7"/>
  <c r="X85" i="7"/>
  <c r="W85" i="7"/>
  <c r="X77" i="7"/>
  <c r="W77" i="7"/>
  <c r="X69" i="7"/>
  <c r="W69" i="7"/>
  <c r="X61" i="7"/>
  <c r="W61" i="7"/>
  <c r="X53" i="7"/>
  <c r="W53" i="7"/>
  <c r="X45" i="7"/>
  <c r="W45" i="7"/>
  <c r="X37" i="7"/>
  <c r="W37" i="7"/>
  <c r="X29" i="7"/>
  <c r="W29" i="7"/>
  <c r="X21" i="7"/>
  <c r="W21" i="7"/>
  <c r="X13" i="7"/>
  <c r="W13" i="7"/>
  <c r="X5" i="7"/>
  <c r="W5" i="7"/>
  <c r="X1329" i="7"/>
  <c r="W1329" i="7"/>
  <c r="X1273" i="7"/>
  <c r="W1273" i="7"/>
  <c r="X1257" i="7"/>
  <c r="W1257" i="7"/>
  <c r="X1302" i="7"/>
  <c r="W1302" i="7"/>
  <c r="X1270" i="7"/>
  <c r="W1270" i="7"/>
  <c r="X1254" i="7"/>
  <c r="W1254" i="7"/>
  <c r="X1182" i="7"/>
  <c r="W1182" i="7"/>
  <c r="X1150" i="7"/>
  <c r="W1150" i="7"/>
  <c r="X1110" i="7"/>
  <c r="W1110" i="7"/>
  <c r="X1054" i="7"/>
  <c r="W1054" i="7"/>
  <c r="X1030" i="7"/>
  <c r="W1030" i="7"/>
  <c r="X982" i="7"/>
  <c r="W982" i="7"/>
  <c r="X918" i="7"/>
  <c r="W918" i="7"/>
  <c r="X870" i="7"/>
  <c r="W870" i="7"/>
  <c r="X838" i="7"/>
  <c r="W838" i="7"/>
  <c r="X814" i="7"/>
  <c r="W814" i="7"/>
  <c r="X766" i="7"/>
  <c r="W766" i="7"/>
  <c r="X734" i="7"/>
  <c r="W734" i="7"/>
  <c r="X702" i="7"/>
  <c r="W702" i="7"/>
  <c r="X654" i="7"/>
  <c r="W654" i="7"/>
  <c r="X630" i="7"/>
  <c r="W630" i="7"/>
  <c r="X606" i="7"/>
  <c r="W606" i="7"/>
  <c r="X534" i="7"/>
  <c r="W534" i="7"/>
  <c r="X518" i="7"/>
  <c r="W518" i="7"/>
  <c r="X494" i="7"/>
  <c r="W494" i="7"/>
  <c r="X470" i="7"/>
  <c r="W470" i="7"/>
  <c r="X446" i="7"/>
  <c r="W446" i="7"/>
  <c r="X406" i="7"/>
  <c r="W406" i="7"/>
  <c r="X374" i="7"/>
  <c r="W374" i="7"/>
  <c r="X342" i="7"/>
  <c r="W342" i="7"/>
  <c r="X302" i="7"/>
  <c r="W302" i="7"/>
  <c r="X246" i="7"/>
  <c r="W246" i="7"/>
  <c r="X190" i="7"/>
  <c r="W190" i="7"/>
  <c r="X174" i="7"/>
  <c r="W174" i="7"/>
  <c r="X134" i="7"/>
  <c r="W134" i="7"/>
  <c r="X110" i="7"/>
  <c r="W110" i="7"/>
  <c r="X78" i="7"/>
  <c r="W78" i="7"/>
  <c r="X62" i="7"/>
  <c r="W62" i="7"/>
  <c r="X30" i="7"/>
  <c r="W30" i="7"/>
  <c r="X1324" i="7"/>
  <c r="W1324" i="7"/>
  <c r="X1316" i="7"/>
  <c r="W1316" i="7"/>
  <c r="X1308" i="7"/>
  <c r="W1308" i="7"/>
  <c r="X1300" i="7"/>
  <c r="W1300" i="7"/>
  <c r="X1292" i="7"/>
  <c r="W1292" i="7"/>
  <c r="X1284" i="7"/>
  <c r="W1284" i="7"/>
  <c r="X1276" i="7"/>
  <c r="W1276" i="7"/>
  <c r="X1268" i="7"/>
  <c r="W1268" i="7"/>
  <c r="X1260" i="7"/>
  <c r="W1260" i="7"/>
  <c r="X1252" i="7"/>
  <c r="W1252" i="7"/>
  <c r="X1244" i="7"/>
  <c r="W1244" i="7"/>
  <c r="X1236" i="7"/>
  <c r="W1236" i="7"/>
  <c r="X1228" i="7"/>
  <c r="W1228" i="7"/>
  <c r="X1220" i="7"/>
  <c r="W1220" i="7"/>
  <c r="X1212" i="7"/>
  <c r="W1212" i="7"/>
  <c r="X1204" i="7"/>
  <c r="W1204" i="7"/>
  <c r="X1196" i="7"/>
  <c r="W1196" i="7"/>
  <c r="X1188" i="7"/>
  <c r="W1188" i="7"/>
  <c r="X1180" i="7"/>
  <c r="W1180" i="7"/>
  <c r="X1172" i="7"/>
  <c r="W1172" i="7"/>
  <c r="X1164" i="7"/>
  <c r="W1164" i="7"/>
  <c r="X1156" i="7"/>
  <c r="W1156" i="7"/>
  <c r="X1148" i="7"/>
  <c r="W1148" i="7"/>
  <c r="X1140" i="7"/>
  <c r="W1140" i="7"/>
  <c r="X1132" i="7"/>
  <c r="W1132" i="7"/>
  <c r="X1124" i="7"/>
  <c r="W1124" i="7"/>
  <c r="X1116" i="7"/>
  <c r="W1116" i="7"/>
  <c r="X1108" i="7"/>
  <c r="W1108" i="7"/>
  <c r="X1100" i="7"/>
  <c r="W1100" i="7"/>
  <c r="X1092" i="7"/>
  <c r="W1092" i="7"/>
  <c r="X1084" i="7"/>
  <c r="W1084" i="7"/>
  <c r="X1076" i="7"/>
  <c r="W1076" i="7"/>
  <c r="X1068" i="7"/>
  <c r="W1068" i="7"/>
  <c r="X1060" i="7"/>
  <c r="W1060" i="7"/>
  <c r="X1052" i="7"/>
  <c r="W1052" i="7"/>
  <c r="X1044" i="7"/>
  <c r="W1044" i="7"/>
  <c r="X1036" i="7"/>
  <c r="W1036" i="7"/>
  <c r="X1028" i="7"/>
  <c r="W1028" i="7"/>
  <c r="X1020" i="7"/>
  <c r="W1020" i="7"/>
  <c r="X1012" i="7"/>
  <c r="W1012" i="7"/>
  <c r="X1004" i="7"/>
  <c r="W1004" i="7"/>
  <c r="X996" i="7"/>
  <c r="W996" i="7"/>
  <c r="X988" i="7"/>
  <c r="W988" i="7"/>
  <c r="X980" i="7"/>
  <c r="W980" i="7"/>
  <c r="X972" i="7"/>
  <c r="W972" i="7"/>
  <c r="X964" i="7"/>
  <c r="W964" i="7"/>
  <c r="X956" i="7"/>
  <c r="W956" i="7"/>
  <c r="X948" i="7"/>
  <c r="W948" i="7"/>
  <c r="X940" i="7"/>
  <c r="W940" i="7"/>
  <c r="X932" i="7"/>
  <c r="W932" i="7"/>
  <c r="X924" i="7"/>
  <c r="W924" i="7"/>
  <c r="X916" i="7"/>
  <c r="W916" i="7"/>
  <c r="X908" i="7"/>
  <c r="W908" i="7"/>
  <c r="X900" i="7"/>
  <c r="W900" i="7"/>
  <c r="X892" i="7"/>
  <c r="W892" i="7"/>
  <c r="X884" i="7"/>
  <c r="W884" i="7"/>
  <c r="X876" i="7"/>
  <c r="W876" i="7"/>
  <c r="X868" i="7"/>
  <c r="W868" i="7"/>
  <c r="X860" i="7"/>
  <c r="W860" i="7"/>
  <c r="X852" i="7"/>
  <c r="W852" i="7"/>
  <c r="X844" i="7"/>
  <c r="W844" i="7"/>
  <c r="X836" i="7"/>
  <c r="W836" i="7"/>
  <c r="X828" i="7"/>
  <c r="W828" i="7"/>
  <c r="X820" i="7"/>
  <c r="W820" i="7"/>
  <c r="X812" i="7"/>
  <c r="W812" i="7"/>
  <c r="X804" i="7"/>
  <c r="W804" i="7"/>
  <c r="X796" i="7"/>
  <c r="W796" i="7"/>
  <c r="X788" i="7"/>
  <c r="W788" i="7"/>
  <c r="X780" i="7"/>
  <c r="W780" i="7"/>
  <c r="X772" i="7"/>
  <c r="W772" i="7"/>
  <c r="X764" i="7"/>
  <c r="W764" i="7"/>
  <c r="X756" i="7"/>
  <c r="W756" i="7"/>
  <c r="X748" i="7"/>
  <c r="W748" i="7"/>
  <c r="X740" i="7"/>
  <c r="W740" i="7"/>
  <c r="X732" i="7"/>
  <c r="W732" i="7"/>
  <c r="X724" i="7"/>
  <c r="W724" i="7"/>
  <c r="X716" i="7"/>
  <c r="W716" i="7"/>
  <c r="X708" i="7"/>
  <c r="W708" i="7"/>
  <c r="X700" i="7"/>
  <c r="W700" i="7"/>
  <c r="X692" i="7"/>
  <c r="W692" i="7"/>
  <c r="X684" i="7"/>
  <c r="W684" i="7"/>
  <c r="X676" i="7"/>
  <c r="W676" i="7"/>
  <c r="X668" i="7"/>
  <c r="W668" i="7"/>
  <c r="X660" i="7"/>
  <c r="W660" i="7"/>
  <c r="X652" i="7"/>
  <c r="W652" i="7"/>
  <c r="X644" i="7"/>
  <c r="W644" i="7"/>
  <c r="X636" i="7"/>
  <c r="W636" i="7"/>
  <c r="X628" i="7"/>
  <c r="W628" i="7"/>
  <c r="X620" i="7"/>
  <c r="W620" i="7"/>
  <c r="X612" i="7"/>
  <c r="W612" i="7"/>
  <c r="X604" i="7"/>
  <c r="W604" i="7"/>
  <c r="X596" i="7"/>
  <c r="W596" i="7"/>
  <c r="X588" i="7"/>
  <c r="W588" i="7"/>
  <c r="X580" i="7"/>
  <c r="W580" i="7"/>
  <c r="X572" i="7"/>
  <c r="W572" i="7"/>
  <c r="X564" i="7"/>
  <c r="W564" i="7"/>
  <c r="X556" i="7"/>
  <c r="W556" i="7"/>
  <c r="X548" i="7"/>
  <c r="W548" i="7"/>
  <c r="X540" i="7"/>
  <c r="W540" i="7"/>
  <c r="X532" i="7"/>
  <c r="W532" i="7"/>
  <c r="X524" i="7"/>
  <c r="W524" i="7"/>
  <c r="X516" i="7"/>
  <c r="W516" i="7"/>
  <c r="X508" i="7"/>
  <c r="W508" i="7"/>
  <c r="X500" i="7"/>
  <c r="W500" i="7"/>
  <c r="X492" i="7"/>
  <c r="W492" i="7"/>
  <c r="X484" i="7"/>
  <c r="W484" i="7"/>
  <c r="X476" i="7"/>
  <c r="W476" i="7"/>
  <c r="X468" i="7"/>
  <c r="W468" i="7"/>
  <c r="X460" i="7"/>
  <c r="W460" i="7"/>
  <c r="X452" i="7"/>
  <c r="W452" i="7"/>
  <c r="X444" i="7"/>
  <c r="W444" i="7"/>
  <c r="X436" i="7"/>
  <c r="W436" i="7"/>
  <c r="X428" i="7"/>
  <c r="W428" i="7"/>
  <c r="X420" i="7"/>
  <c r="W420" i="7"/>
  <c r="X412" i="7"/>
  <c r="W412" i="7"/>
  <c r="X404" i="7"/>
  <c r="W404" i="7"/>
  <c r="X396" i="7"/>
  <c r="W396" i="7"/>
  <c r="X388" i="7"/>
  <c r="W388" i="7"/>
  <c r="X380" i="7"/>
  <c r="W380" i="7"/>
  <c r="X372" i="7"/>
  <c r="W372" i="7"/>
  <c r="X364" i="7"/>
  <c r="W364" i="7"/>
  <c r="X356" i="7"/>
  <c r="W356" i="7"/>
  <c r="X348" i="7"/>
  <c r="W348" i="7"/>
  <c r="X340" i="7"/>
  <c r="W340" i="7"/>
  <c r="X332" i="7"/>
  <c r="W332" i="7"/>
  <c r="X324" i="7"/>
  <c r="W324" i="7"/>
  <c r="X316" i="7"/>
  <c r="W316" i="7"/>
  <c r="X308" i="7"/>
  <c r="W308" i="7"/>
  <c r="X300" i="7"/>
  <c r="W300" i="7"/>
  <c r="X292" i="7"/>
  <c r="W292" i="7"/>
  <c r="X284" i="7"/>
  <c r="W284" i="7"/>
  <c r="X276" i="7"/>
  <c r="W276" i="7"/>
  <c r="X268" i="7"/>
  <c r="W268" i="7"/>
  <c r="X260" i="7"/>
  <c r="W260" i="7"/>
  <c r="X252" i="7"/>
  <c r="W252" i="7"/>
  <c r="X244" i="7"/>
  <c r="W244" i="7"/>
  <c r="X236" i="7"/>
  <c r="W236" i="7"/>
  <c r="X228" i="7"/>
  <c r="W228" i="7"/>
  <c r="X220" i="7"/>
  <c r="W220" i="7"/>
  <c r="X212" i="7"/>
  <c r="W212" i="7"/>
  <c r="X204" i="7"/>
  <c r="W204" i="7"/>
  <c r="X196" i="7"/>
  <c r="W196" i="7"/>
  <c r="X188" i="7"/>
  <c r="W188" i="7"/>
  <c r="X180" i="7"/>
  <c r="W180" i="7"/>
  <c r="X172" i="7"/>
  <c r="W172" i="7"/>
  <c r="X164" i="7"/>
  <c r="W164" i="7"/>
  <c r="X156" i="7"/>
  <c r="W156" i="7"/>
  <c r="X148" i="7"/>
  <c r="W148" i="7"/>
  <c r="X140" i="7"/>
  <c r="W140" i="7"/>
  <c r="X132" i="7"/>
  <c r="W132" i="7"/>
  <c r="X124" i="7"/>
  <c r="W124" i="7"/>
  <c r="X116" i="7"/>
  <c r="W116" i="7"/>
  <c r="X108" i="7"/>
  <c r="W108" i="7"/>
  <c r="X100" i="7"/>
  <c r="W100" i="7"/>
  <c r="X92" i="7"/>
  <c r="W92" i="7"/>
  <c r="X84" i="7"/>
  <c r="W84" i="7"/>
  <c r="X76" i="7"/>
  <c r="W76" i="7"/>
  <c r="X68" i="7"/>
  <c r="W68" i="7"/>
  <c r="X60" i="7"/>
  <c r="W60" i="7"/>
  <c r="X52" i="7"/>
  <c r="W52" i="7"/>
  <c r="X44" i="7"/>
  <c r="W44" i="7"/>
  <c r="X36" i="7"/>
  <c r="W36" i="7"/>
  <c r="X28" i="7"/>
  <c r="W28" i="7"/>
  <c r="X20" i="7"/>
  <c r="W20" i="7"/>
  <c r="X12" i="7"/>
  <c r="W12" i="7"/>
  <c r="X4" i="7"/>
  <c r="W4" i="7"/>
  <c r="X1305" i="7"/>
  <c r="W1305" i="7"/>
  <c r="X1281" i="7"/>
  <c r="W1281" i="7"/>
  <c r="X1241" i="7"/>
  <c r="W1241" i="7"/>
  <c r="X1318" i="7"/>
  <c r="W1318" i="7"/>
  <c r="X1262" i="7"/>
  <c r="W1262" i="7"/>
  <c r="X1222" i="7"/>
  <c r="W1222" i="7"/>
  <c r="W1214" i="7"/>
  <c r="X1214" i="7"/>
  <c r="X1190" i="7"/>
  <c r="W1190" i="7"/>
  <c r="X1126" i="7"/>
  <c r="W1126" i="7"/>
  <c r="X1086" i="7"/>
  <c r="W1086" i="7"/>
  <c r="X1078" i="7"/>
  <c r="W1078" i="7"/>
  <c r="X1038" i="7"/>
  <c r="W1038" i="7"/>
  <c r="X1014" i="7"/>
  <c r="W1014" i="7"/>
  <c r="X974" i="7"/>
  <c r="W974" i="7"/>
  <c r="X958" i="7"/>
  <c r="W958" i="7"/>
  <c r="X926" i="7"/>
  <c r="W926" i="7"/>
  <c r="X910" i="7"/>
  <c r="W910" i="7"/>
  <c r="X862" i="7"/>
  <c r="W862" i="7"/>
  <c r="X822" i="7"/>
  <c r="W822" i="7"/>
  <c r="X798" i="7"/>
  <c r="W798" i="7"/>
  <c r="X774" i="7"/>
  <c r="W774" i="7"/>
  <c r="X742" i="7"/>
  <c r="W742" i="7"/>
  <c r="X694" i="7"/>
  <c r="W694" i="7"/>
  <c r="X678" i="7"/>
  <c r="W678" i="7"/>
  <c r="X598" i="7"/>
  <c r="W598" i="7"/>
  <c r="X574" i="7"/>
  <c r="W574" i="7"/>
  <c r="X542" i="7"/>
  <c r="W542" i="7"/>
  <c r="X486" i="7"/>
  <c r="W486" i="7"/>
  <c r="X422" i="7"/>
  <c r="W422" i="7"/>
  <c r="X390" i="7"/>
  <c r="W390" i="7"/>
  <c r="X358" i="7"/>
  <c r="W358" i="7"/>
  <c r="X334" i="7"/>
  <c r="W334" i="7"/>
  <c r="X286" i="7"/>
  <c r="W286" i="7"/>
  <c r="X230" i="7"/>
  <c r="W230" i="7"/>
  <c r="X206" i="7"/>
  <c r="W206" i="7"/>
  <c r="X158" i="7"/>
  <c r="W158" i="7"/>
  <c r="X126" i="7"/>
  <c r="W126" i="7"/>
  <c r="X86" i="7"/>
  <c r="W86" i="7"/>
  <c r="X46" i="7"/>
  <c r="W46" i="7"/>
  <c r="X22" i="7"/>
  <c r="W22" i="7"/>
  <c r="X6" i="7"/>
  <c r="W6" i="7"/>
  <c r="X1323" i="7"/>
  <c r="W1323" i="7"/>
  <c r="W1299" i="7"/>
  <c r="X1299" i="7"/>
  <c r="X1275" i="7"/>
  <c r="W1275" i="7"/>
  <c r="X1259" i="7"/>
  <c r="W1259" i="7"/>
  <c r="X1243" i="7"/>
  <c r="W1243" i="7"/>
  <c r="X1235" i="7"/>
  <c r="W1235" i="7"/>
  <c r="X1227" i="7"/>
  <c r="W1227" i="7"/>
  <c r="X1211" i="7"/>
  <c r="W1211" i="7"/>
  <c r="X1203" i="7"/>
  <c r="W1203" i="7"/>
  <c r="X1187" i="7"/>
  <c r="W1187" i="7"/>
  <c r="X1171" i="7"/>
  <c r="W1171" i="7"/>
  <c r="X1139" i="7"/>
  <c r="W1139" i="7"/>
  <c r="X1131" i="7"/>
  <c r="W1131" i="7"/>
  <c r="X1123" i="7"/>
  <c r="W1123" i="7"/>
  <c r="X1115" i="7"/>
  <c r="W1115" i="7"/>
  <c r="X1091" i="7"/>
  <c r="W1091" i="7"/>
  <c r="X1075" i="7"/>
  <c r="W1075" i="7"/>
  <c r="X1059" i="7"/>
  <c r="W1059" i="7"/>
  <c r="X1051" i="7"/>
  <c r="W1051" i="7"/>
  <c r="X1035" i="7"/>
  <c r="W1035" i="7"/>
  <c r="X1027" i="7"/>
  <c r="W1027" i="7"/>
  <c r="X1003" i="7"/>
  <c r="W1003" i="7"/>
  <c r="X995" i="7"/>
  <c r="W995" i="7"/>
  <c r="X971" i="7"/>
  <c r="W971" i="7"/>
  <c r="X947" i="7"/>
  <c r="W947" i="7"/>
  <c r="X939" i="7"/>
  <c r="W939" i="7"/>
  <c r="X923" i="7"/>
  <c r="W923" i="7"/>
  <c r="X915" i="7"/>
  <c r="W915" i="7"/>
  <c r="X899" i="7"/>
  <c r="W899" i="7"/>
  <c r="X883" i="7"/>
  <c r="W883" i="7"/>
  <c r="X867" i="7"/>
  <c r="W867" i="7"/>
  <c r="X851" i="7"/>
  <c r="W851" i="7"/>
  <c r="X835" i="7"/>
  <c r="W835" i="7"/>
  <c r="X819" i="7"/>
  <c r="W819" i="7"/>
  <c r="X803" i="7"/>
  <c r="W803" i="7"/>
  <c r="X787" i="7"/>
  <c r="W787" i="7"/>
  <c r="X779" i="7"/>
  <c r="W779" i="7"/>
  <c r="X763" i="7"/>
  <c r="W763" i="7"/>
  <c r="X755" i="7"/>
  <c r="W755" i="7"/>
  <c r="X731" i="7"/>
  <c r="W731" i="7"/>
  <c r="X715" i="7"/>
  <c r="W715" i="7"/>
  <c r="X707" i="7"/>
  <c r="W707" i="7"/>
  <c r="X691" i="7"/>
  <c r="W691" i="7"/>
  <c r="X683" i="7"/>
  <c r="W683" i="7"/>
  <c r="X675" i="7"/>
  <c r="W675" i="7"/>
  <c r="X667" i="7"/>
  <c r="W667" i="7"/>
  <c r="X659" i="7"/>
  <c r="W659" i="7"/>
  <c r="X651" i="7"/>
  <c r="W651" i="7"/>
  <c r="X643" i="7"/>
  <c r="W643" i="7"/>
  <c r="X635" i="7"/>
  <c r="W635" i="7"/>
  <c r="X627" i="7"/>
  <c r="W627" i="7"/>
  <c r="X619" i="7"/>
  <c r="W619" i="7"/>
  <c r="X611" i="7"/>
  <c r="W611" i="7"/>
  <c r="X603" i="7"/>
  <c r="W603" i="7"/>
  <c r="X595" i="7"/>
  <c r="W595" i="7"/>
  <c r="X587" i="7"/>
  <c r="W587" i="7"/>
  <c r="X579" i="7"/>
  <c r="W579" i="7"/>
  <c r="X571" i="7"/>
  <c r="W571" i="7"/>
  <c r="X563" i="7"/>
  <c r="W563" i="7"/>
  <c r="X555" i="7"/>
  <c r="W555" i="7"/>
  <c r="X547" i="7"/>
  <c r="W547" i="7"/>
  <c r="X539" i="7"/>
  <c r="W539" i="7"/>
  <c r="X531" i="7"/>
  <c r="W531" i="7"/>
  <c r="X523" i="7"/>
  <c r="W523" i="7"/>
  <c r="X515" i="7"/>
  <c r="W515" i="7"/>
  <c r="X507" i="7"/>
  <c r="W507" i="7"/>
  <c r="X499" i="7"/>
  <c r="W499" i="7"/>
  <c r="X491" i="7"/>
  <c r="W491" i="7"/>
  <c r="X483" i="7"/>
  <c r="W483" i="7"/>
  <c r="X475" i="7"/>
  <c r="W475" i="7"/>
  <c r="X467" i="7"/>
  <c r="W467" i="7"/>
  <c r="X459" i="7"/>
  <c r="W459" i="7"/>
  <c r="X451" i="7"/>
  <c r="W451" i="7"/>
  <c r="X443" i="7"/>
  <c r="W443" i="7"/>
  <c r="W435" i="7"/>
  <c r="X435" i="7"/>
  <c r="X427" i="7"/>
  <c r="W427" i="7"/>
  <c r="X419" i="7"/>
  <c r="W419" i="7"/>
  <c r="X411" i="7"/>
  <c r="W411" i="7"/>
  <c r="X403" i="7"/>
  <c r="W403" i="7"/>
  <c r="X395" i="7"/>
  <c r="W395" i="7"/>
  <c r="X387" i="7"/>
  <c r="W387" i="7"/>
  <c r="X379" i="7"/>
  <c r="W379" i="7"/>
  <c r="W371" i="7"/>
  <c r="X371" i="7"/>
  <c r="X363" i="7"/>
  <c r="W363" i="7"/>
  <c r="X355" i="7"/>
  <c r="W355" i="7"/>
  <c r="X347" i="7"/>
  <c r="W347" i="7"/>
  <c r="X339" i="7"/>
  <c r="W339" i="7"/>
  <c r="X331" i="7"/>
  <c r="W331" i="7"/>
  <c r="X323" i="7"/>
  <c r="W323" i="7"/>
  <c r="X315" i="7"/>
  <c r="W315" i="7"/>
  <c r="X307" i="7"/>
  <c r="W307" i="7"/>
  <c r="X299" i="7"/>
  <c r="W299" i="7"/>
  <c r="X291" i="7"/>
  <c r="W291" i="7"/>
  <c r="X283" i="7"/>
  <c r="W283" i="7"/>
  <c r="X275" i="7"/>
  <c r="W275" i="7"/>
  <c r="X267" i="7"/>
  <c r="W267" i="7"/>
  <c r="X259" i="7"/>
  <c r="W259" i="7"/>
  <c r="X251" i="7"/>
  <c r="W251" i="7"/>
  <c r="X243" i="7"/>
  <c r="W243" i="7"/>
  <c r="X235" i="7"/>
  <c r="W235" i="7"/>
  <c r="X227" i="7"/>
  <c r="W227" i="7"/>
  <c r="X219" i="7"/>
  <c r="W219" i="7"/>
  <c r="X211" i="7"/>
  <c r="W211" i="7"/>
  <c r="X203" i="7"/>
  <c r="W203" i="7"/>
  <c r="X195" i="7"/>
  <c r="W195" i="7"/>
  <c r="X187" i="7"/>
  <c r="W187" i="7"/>
  <c r="X179" i="7"/>
  <c r="W179" i="7"/>
  <c r="X171" i="7"/>
  <c r="W171" i="7"/>
  <c r="X163" i="7"/>
  <c r="W163" i="7"/>
  <c r="X155" i="7"/>
  <c r="W155" i="7"/>
  <c r="X147" i="7"/>
  <c r="W147" i="7"/>
  <c r="X139" i="7"/>
  <c r="W139" i="7"/>
  <c r="X131" i="7"/>
  <c r="W131" i="7"/>
  <c r="X123" i="7"/>
  <c r="W123" i="7"/>
  <c r="X115" i="7"/>
  <c r="W115" i="7"/>
  <c r="X107" i="7"/>
  <c r="W107" i="7"/>
  <c r="X99" i="7"/>
  <c r="W99" i="7"/>
  <c r="X91" i="7"/>
  <c r="W91" i="7"/>
  <c r="X83" i="7"/>
  <c r="W83" i="7"/>
  <c r="X75" i="7"/>
  <c r="W75" i="7"/>
  <c r="X67" i="7"/>
  <c r="W67" i="7"/>
  <c r="X59" i="7"/>
  <c r="W59" i="7"/>
  <c r="X51" i="7"/>
  <c r="W51" i="7"/>
  <c r="X43" i="7"/>
  <c r="W43" i="7"/>
  <c r="X35" i="7"/>
  <c r="W35" i="7"/>
  <c r="X27" i="7"/>
  <c r="W27" i="7"/>
  <c r="X19" i="7"/>
  <c r="W19" i="7"/>
  <c r="X11" i="7"/>
  <c r="W11" i="7"/>
  <c r="X3" i="7"/>
  <c r="W3" i="7"/>
  <c r="X1289" i="7"/>
  <c r="W1289" i="7"/>
  <c r="X1294" i="7"/>
  <c r="W1294" i="7"/>
  <c r="X1278" i="7"/>
  <c r="W1278" i="7"/>
  <c r="X1230" i="7"/>
  <c r="W1230" i="7"/>
  <c r="X1174" i="7"/>
  <c r="W1174" i="7"/>
  <c r="X1158" i="7"/>
  <c r="W1158" i="7"/>
  <c r="X1102" i="7"/>
  <c r="W1102" i="7"/>
  <c r="X1062" i="7"/>
  <c r="W1062" i="7"/>
  <c r="X990" i="7"/>
  <c r="W990" i="7"/>
  <c r="X950" i="7"/>
  <c r="W950" i="7"/>
  <c r="X894" i="7"/>
  <c r="W894" i="7"/>
  <c r="X846" i="7"/>
  <c r="W846" i="7"/>
  <c r="X790" i="7"/>
  <c r="W790" i="7"/>
  <c r="X782" i="7"/>
  <c r="W782" i="7"/>
  <c r="X758" i="7"/>
  <c r="W758" i="7"/>
  <c r="X718" i="7"/>
  <c r="W718" i="7"/>
  <c r="X662" i="7"/>
  <c r="W662" i="7"/>
  <c r="X614" i="7"/>
  <c r="W614" i="7"/>
  <c r="X590" i="7"/>
  <c r="W590" i="7"/>
  <c r="X550" i="7"/>
  <c r="W550" i="7"/>
  <c r="X502" i="7"/>
  <c r="W502" i="7"/>
  <c r="X454" i="7"/>
  <c r="W454" i="7"/>
  <c r="X398" i="7"/>
  <c r="W398" i="7"/>
  <c r="X326" i="7"/>
  <c r="W326" i="7"/>
  <c r="X294" i="7"/>
  <c r="W294" i="7"/>
  <c r="X254" i="7"/>
  <c r="W254" i="7"/>
  <c r="X222" i="7"/>
  <c r="W222" i="7"/>
  <c r="X214" i="7"/>
  <c r="W214" i="7"/>
  <c r="X142" i="7"/>
  <c r="W142" i="7"/>
  <c r="X102" i="7"/>
  <c r="W102" i="7"/>
  <c r="X38" i="7"/>
  <c r="W38" i="7"/>
  <c r="X1315" i="7"/>
  <c r="W1315" i="7"/>
  <c r="X1307" i="7"/>
  <c r="W1307" i="7"/>
  <c r="X1291" i="7"/>
  <c r="W1291" i="7"/>
  <c r="X1283" i="7"/>
  <c r="W1283" i="7"/>
  <c r="W1267" i="7"/>
  <c r="X1267" i="7"/>
  <c r="X1251" i="7"/>
  <c r="W1251" i="7"/>
  <c r="X1219" i="7"/>
  <c r="W1219" i="7"/>
  <c r="X1195" i="7"/>
  <c r="W1195" i="7"/>
  <c r="X1179" i="7"/>
  <c r="W1179" i="7"/>
  <c r="X1163" i="7"/>
  <c r="W1163" i="7"/>
  <c r="X1155" i="7"/>
  <c r="W1155" i="7"/>
  <c r="X1147" i="7"/>
  <c r="W1147" i="7"/>
  <c r="X1107" i="7"/>
  <c r="W1107" i="7"/>
  <c r="X1099" i="7"/>
  <c r="W1099" i="7"/>
  <c r="X1083" i="7"/>
  <c r="W1083" i="7"/>
  <c r="X1067" i="7"/>
  <c r="W1067" i="7"/>
  <c r="X1043" i="7"/>
  <c r="W1043" i="7"/>
  <c r="X1019" i="7"/>
  <c r="W1019" i="7"/>
  <c r="X1011" i="7"/>
  <c r="W1011" i="7"/>
  <c r="X987" i="7"/>
  <c r="W987" i="7"/>
  <c r="X979" i="7"/>
  <c r="W979" i="7"/>
  <c r="X963" i="7"/>
  <c r="W963" i="7"/>
  <c r="X955" i="7"/>
  <c r="W955" i="7"/>
  <c r="X931" i="7"/>
  <c r="W931" i="7"/>
  <c r="X907" i="7"/>
  <c r="W907" i="7"/>
  <c r="X891" i="7"/>
  <c r="W891" i="7"/>
  <c r="X875" i="7"/>
  <c r="W875" i="7"/>
  <c r="X859" i="7"/>
  <c r="W859" i="7"/>
  <c r="X843" i="7"/>
  <c r="W843" i="7"/>
  <c r="X827" i="7"/>
  <c r="W827" i="7"/>
  <c r="X811" i="7"/>
  <c r="W811" i="7"/>
  <c r="X795" i="7"/>
  <c r="W795" i="7"/>
  <c r="X771" i="7"/>
  <c r="W771" i="7"/>
  <c r="X747" i="7"/>
  <c r="W747" i="7"/>
  <c r="X739" i="7"/>
  <c r="W739" i="7"/>
  <c r="X723" i="7"/>
  <c r="W723" i="7"/>
  <c r="X699" i="7"/>
  <c r="W699" i="7"/>
  <c r="X1330" i="7"/>
  <c r="W1330" i="7"/>
  <c r="X1322" i="7"/>
  <c r="W1322" i="7"/>
  <c r="X1314" i="7"/>
  <c r="W1314" i="7"/>
  <c r="X1306" i="7"/>
  <c r="W1306" i="7"/>
  <c r="X1298" i="7"/>
  <c r="W1298" i="7"/>
  <c r="X1290" i="7"/>
  <c r="W1290" i="7"/>
  <c r="X1282" i="7"/>
  <c r="W1282" i="7"/>
  <c r="X1274" i="7"/>
  <c r="W1274" i="7"/>
  <c r="X1266" i="7"/>
  <c r="W1266" i="7"/>
  <c r="X1258" i="7"/>
  <c r="W1258" i="7"/>
  <c r="X1250" i="7"/>
  <c r="W1250" i="7"/>
  <c r="X1242" i="7"/>
  <c r="W1242" i="7"/>
  <c r="X1234" i="7"/>
  <c r="W1234" i="7"/>
  <c r="X1226" i="7"/>
  <c r="W1226" i="7"/>
  <c r="X1218" i="7"/>
  <c r="W1218" i="7"/>
  <c r="X1210" i="7"/>
  <c r="W1210" i="7"/>
  <c r="X1202" i="7"/>
  <c r="W1202" i="7"/>
  <c r="X1194" i="7"/>
  <c r="W1194" i="7"/>
  <c r="X1186" i="7"/>
  <c r="W1186" i="7"/>
  <c r="X1178" i="7"/>
  <c r="W1178" i="7"/>
  <c r="X1170" i="7"/>
  <c r="W1170" i="7"/>
  <c r="X1162" i="7"/>
  <c r="W1162" i="7"/>
  <c r="X1154" i="7"/>
  <c r="W1154" i="7"/>
  <c r="X1146" i="7"/>
  <c r="W1146" i="7"/>
  <c r="X1138" i="7"/>
  <c r="W1138" i="7"/>
  <c r="X1130" i="7"/>
  <c r="W1130" i="7"/>
  <c r="X1122" i="7"/>
  <c r="W1122" i="7"/>
  <c r="X1114" i="7"/>
  <c r="W1114" i="7"/>
  <c r="X1106" i="7"/>
  <c r="W1106" i="7"/>
  <c r="X1098" i="7"/>
  <c r="W1098" i="7"/>
  <c r="X1090" i="7"/>
  <c r="W1090" i="7"/>
  <c r="X1082" i="7"/>
  <c r="W1082" i="7"/>
  <c r="X1074" i="7"/>
  <c r="W1074" i="7"/>
  <c r="X1066" i="7"/>
  <c r="W1066" i="7"/>
  <c r="X1058" i="7"/>
  <c r="W1058" i="7"/>
  <c r="X1050" i="7"/>
  <c r="W1050" i="7"/>
  <c r="X1042" i="7"/>
  <c r="W1042" i="7"/>
  <c r="X1034" i="7"/>
  <c r="W1034" i="7"/>
  <c r="X1026" i="7"/>
  <c r="W1026" i="7"/>
  <c r="X1018" i="7"/>
  <c r="W1018" i="7"/>
  <c r="X1010" i="7"/>
  <c r="W1010" i="7"/>
  <c r="X1002" i="7"/>
  <c r="W1002" i="7"/>
  <c r="X994" i="7"/>
  <c r="W994" i="7"/>
  <c r="X986" i="7"/>
  <c r="W986" i="7"/>
  <c r="X978" i="7"/>
  <c r="W978" i="7"/>
  <c r="X970" i="7"/>
  <c r="W970" i="7"/>
  <c r="X962" i="7"/>
  <c r="W962" i="7"/>
  <c r="X954" i="7"/>
  <c r="W954" i="7"/>
  <c r="X946" i="7"/>
  <c r="W946" i="7"/>
  <c r="X938" i="7"/>
  <c r="W938" i="7"/>
  <c r="X930" i="7"/>
  <c r="W930" i="7"/>
  <c r="X922" i="7"/>
  <c r="W922" i="7"/>
  <c r="X914" i="7"/>
  <c r="W914" i="7"/>
  <c r="X906" i="7"/>
  <c r="W906" i="7"/>
  <c r="X898" i="7"/>
  <c r="W898" i="7"/>
  <c r="X890" i="7"/>
  <c r="W890" i="7"/>
  <c r="X882" i="7"/>
  <c r="W882" i="7"/>
  <c r="X874" i="7"/>
  <c r="W874" i="7"/>
  <c r="X866" i="7"/>
  <c r="W866" i="7"/>
  <c r="X858" i="7"/>
  <c r="W858" i="7"/>
  <c r="X850" i="7"/>
  <c r="W850" i="7"/>
  <c r="X842" i="7"/>
  <c r="W842" i="7"/>
  <c r="X834" i="7"/>
  <c r="W834" i="7"/>
  <c r="X826" i="7"/>
  <c r="W826" i="7"/>
  <c r="X818" i="7"/>
  <c r="W818" i="7"/>
  <c r="X810" i="7"/>
  <c r="W810" i="7"/>
  <c r="X802" i="7"/>
  <c r="W802" i="7"/>
  <c r="X794" i="7"/>
  <c r="W794" i="7"/>
  <c r="X786" i="7"/>
  <c r="W786" i="7"/>
  <c r="X778" i="7"/>
  <c r="W778" i="7"/>
  <c r="X770" i="7"/>
  <c r="W770" i="7"/>
  <c r="X762" i="7"/>
  <c r="W762" i="7"/>
  <c r="X754" i="7"/>
  <c r="W754" i="7"/>
  <c r="X746" i="7"/>
  <c r="W746" i="7"/>
  <c r="X738" i="7"/>
  <c r="W738" i="7"/>
  <c r="W730" i="7"/>
  <c r="X730" i="7"/>
  <c r="X722" i="7"/>
  <c r="W722" i="7"/>
  <c r="W714" i="7"/>
  <c r="X714" i="7"/>
  <c r="X706" i="7"/>
  <c r="W706" i="7"/>
  <c r="W698" i="7"/>
  <c r="X698" i="7"/>
  <c r="X690" i="7"/>
  <c r="W690" i="7"/>
  <c r="W682" i="7"/>
  <c r="X682" i="7"/>
  <c r="X674" i="7"/>
  <c r="W674" i="7"/>
  <c r="X666" i="7"/>
  <c r="W666" i="7"/>
  <c r="X658" i="7"/>
  <c r="W658" i="7"/>
  <c r="X650" i="7"/>
  <c r="W650" i="7"/>
  <c r="X642" i="7"/>
  <c r="W642" i="7"/>
  <c r="X634" i="7"/>
  <c r="W634" i="7"/>
  <c r="X626" i="7"/>
  <c r="W626" i="7"/>
  <c r="X618" i="7"/>
  <c r="W618" i="7"/>
  <c r="X610" i="7"/>
  <c r="W610" i="7"/>
  <c r="X602" i="7"/>
  <c r="W602" i="7"/>
  <c r="X594" i="7"/>
  <c r="W594" i="7"/>
  <c r="X586" i="7"/>
  <c r="W586" i="7"/>
  <c r="W578" i="7"/>
  <c r="X578" i="7"/>
  <c r="X570" i="7"/>
  <c r="W570" i="7"/>
  <c r="X562" i="7"/>
  <c r="W562" i="7"/>
  <c r="X554" i="7"/>
  <c r="W554" i="7"/>
  <c r="W546" i="7"/>
  <c r="X546" i="7"/>
  <c r="X538" i="7"/>
  <c r="W538" i="7"/>
  <c r="X530" i="7"/>
  <c r="W530" i="7"/>
  <c r="X522" i="7"/>
  <c r="W522" i="7"/>
  <c r="X514" i="7"/>
  <c r="W514" i="7"/>
  <c r="X506" i="7"/>
  <c r="W506" i="7"/>
  <c r="W498" i="7"/>
  <c r="X498" i="7"/>
  <c r="X490" i="7"/>
  <c r="W490" i="7"/>
  <c r="W482" i="7"/>
  <c r="X482" i="7"/>
  <c r="X474" i="7"/>
  <c r="W474" i="7"/>
  <c r="X466" i="7"/>
  <c r="W466" i="7"/>
  <c r="X458" i="7"/>
  <c r="W458" i="7"/>
  <c r="X450" i="7"/>
  <c r="W450" i="7"/>
  <c r="X442" i="7"/>
  <c r="W442" i="7"/>
  <c r="W434" i="7"/>
  <c r="X434" i="7"/>
  <c r="X426" i="7"/>
  <c r="W426" i="7"/>
  <c r="W418" i="7"/>
  <c r="X418" i="7"/>
  <c r="X410" i="7"/>
  <c r="W410" i="7"/>
  <c r="X402" i="7"/>
  <c r="W402" i="7"/>
  <c r="X394" i="7"/>
  <c r="W394" i="7"/>
  <c r="X386" i="7"/>
  <c r="W386" i="7"/>
  <c r="X378" i="7"/>
  <c r="W378" i="7"/>
  <c r="W370" i="7"/>
  <c r="X370" i="7"/>
  <c r="X362" i="7"/>
  <c r="W362" i="7"/>
  <c r="X354" i="7"/>
  <c r="W354" i="7"/>
  <c r="W346" i="7"/>
  <c r="X346" i="7"/>
  <c r="X338" i="7"/>
  <c r="W338" i="7"/>
  <c r="X330" i="7"/>
  <c r="W330" i="7"/>
  <c r="X322" i="7"/>
  <c r="W322" i="7"/>
  <c r="X314" i="7"/>
  <c r="W314" i="7"/>
  <c r="X306" i="7"/>
  <c r="W306" i="7"/>
  <c r="X298" i="7"/>
  <c r="W298" i="7"/>
  <c r="X290" i="7"/>
  <c r="W290" i="7"/>
  <c r="X282" i="7"/>
  <c r="W282" i="7"/>
  <c r="X274" i="7"/>
  <c r="W274" i="7"/>
  <c r="X266" i="7"/>
  <c r="W266" i="7"/>
  <c r="W258" i="7"/>
  <c r="X258" i="7"/>
  <c r="W250" i="7"/>
  <c r="X250" i="7"/>
  <c r="X242" i="7"/>
  <c r="W242" i="7"/>
  <c r="X234" i="7"/>
  <c r="W234" i="7"/>
  <c r="X226" i="7"/>
  <c r="W226" i="7"/>
  <c r="W218" i="7"/>
  <c r="X218" i="7"/>
  <c r="X210" i="7"/>
  <c r="W210" i="7"/>
  <c r="X202" i="7"/>
  <c r="W202" i="7"/>
  <c r="X194" i="7"/>
  <c r="W194" i="7"/>
  <c r="X186" i="7"/>
  <c r="W186" i="7"/>
  <c r="X178" i="7"/>
  <c r="W178" i="7"/>
  <c r="X170" i="7"/>
  <c r="W170" i="7"/>
  <c r="X162" i="7"/>
  <c r="W162" i="7"/>
  <c r="X154" i="7"/>
  <c r="W154" i="7"/>
  <c r="X146" i="7"/>
  <c r="W146" i="7"/>
  <c r="X138" i="7"/>
  <c r="W138" i="7"/>
  <c r="W130" i="7"/>
  <c r="X130" i="7"/>
  <c r="W122" i="7"/>
  <c r="X122" i="7"/>
  <c r="X114" i="7"/>
  <c r="W114" i="7"/>
  <c r="X106" i="7"/>
  <c r="W106" i="7"/>
  <c r="X98" i="7"/>
  <c r="W98" i="7"/>
  <c r="W90" i="7"/>
  <c r="X90" i="7"/>
  <c r="X82" i="7"/>
  <c r="W82" i="7"/>
  <c r="X74" i="7"/>
  <c r="W74" i="7"/>
  <c r="X66" i="7"/>
  <c r="W66" i="7"/>
  <c r="W58" i="7"/>
  <c r="X58" i="7"/>
  <c r="X50" i="7"/>
  <c r="W50" i="7"/>
  <c r="X42" i="7"/>
  <c r="W42" i="7"/>
  <c r="X34" i="7"/>
  <c r="W34" i="7"/>
  <c r="X26" i="7"/>
  <c r="W26" i="7"/>
  <c r="X18" i="7"/>
  <c r="W18" i="7"/>
  <c r="X10" i="7"/>
  <c r="W10" i="7"/>
  <c r="W2" i="7"/>
  <c r="X2" i="7"/>
  <c r="X1233" i="7"/>
  <c r="W1233" i="7"/>
  <c r="X1201" i="7"/>
  <c r="W1201" i="7"/>
  <c r="X1193" i="7"/>
  <c r="W1193" i="7"/>
  <c r="X1169" i="7"/>
  <c r="W1169" i="7"/>
  <c r="X1161" i="7"/>
  <c r="W1161" i="7"/>
  <c r="X1121" i="7"/>
  <c r="W1121" i="7"/>
  <c r="X1089" i="7"/>
  <c r="W1089" i="7"/>
  <c r="X1065" i="7"/>
  <c r="W1065" i="7"/>
  <c r="X1041" i="7"/>
  <c r="W1041" i="7"/>
  <c r="X1017" i="7"/>
  <c r="W1017" i="7"/>
  <c r="X1001" i="7"/>
  <c r="W1001" i="7"/>
  <c r="X969" i="7"/>
  <c r="W969" i="7"/>
  <c r="X961" i="7"/>
  <c r="W961" i="7"/>
  <c r="X937" i="7"/>
  <c r="W937" i="7"/>
  <c r="X913" i="7"/>
  <c r="W913" i="7"/>
  <c r="X841" i="7"/>
  <c r="W841" i="7"/>
  <c r="X833" i="7"/>
  <c r="W833" i="7"/>
  <c r="X825" i="7"/>
  <c r="W825" i="7"/>
  <c r="X817" i="7"/>
  <c r="W817" i="7"/>
  <c r="X809" i="7"/>
  <c r="W809" i="7"/>
  <c r="X801" i="7"/>
  <c r="W801" i="7"/>
  <c r="X793" i="7"/>
  <c r="W793" i="7"/>
  <c r="X785" i="7"/>
  <c r="W785" i="7"/>
  <c r="X777" i="7"/>
  <c r="W777" i="7"/>
  <c r="X769" i="7"/>
  <c r="W769" i="7"/>
  <c r="X761" i="7"/>
  <c r="W761" i="7"/>
  <c r="X753" i="7"/>
  <c r="W753" i="7"/>
  <c r="X745" i="7"/>
  <c r="W745" i="7"/>
  <c r="X737" i="7"/>
  <c r="W737" i="7"/>
  <c r="X729" i="7"/>
  <c r="W729" i="7"/>
  <c r="X721" i="7"/>
  <c r="W721" i="7"/>
  <c r="X713" i="7"/>
  <c r="W713" i="7"/>
  <c r="X705" i="7"/>
  <c r="W705" i="7"/>
  <c r="X697" i="7"/>
  <c r="W697" i="7"/>
  <c r="X689" i="7"/>
  <c r="W689" i="7"/>
  <c r="X681" i="7"/>
  <c r="W681" i="7"/>
  <c r="X673" i="7"/>
  <c r="W673" i="7"/>
  <c r="X665" i="7"/>
  <c r="W665" i="7"/>
  <c r="X657" i="7"/>
  <c r="W657" i="7"/>
  <c r="X649" i="7"/>
  <c r="W649" i="7"/>
  <c r="X641" i="7"/>
  <c r="W641" i="7"/>
  <c r="X633" i="7"/>
  <c r="W633" i="7"/>
  <c r="X625" i="7"/>
  <c r="W625" i="7"/>
  <c r="X617" i="7"/>
  <c r="W617" i="7"/>
  <c r="X609" i="7"/>
  <c r="W609" i="7"/>
  <c r="X601" i="7"/>
  <c r="W601" i="7"/>
  <c r="X593" i="7"/>
  <c r="W593" i="7"/>
  <c r="X585" i="7"/>
  <c r="W585" i="7"/>
  <c r="X577" i="7"/>
  <c r="W577" i="7"/>
  <c r="X569" i="7"/>
  <c r="W569" i="7"/>
  <c r="X561" i="7"/>
  <c r="W561" i="7"/>
  <c r="X553" i="7"/>
  <c r="W553" i="7"/>
  <c r="X545" i="7"/>
  <c r="W545" i="7"/>
  <c r="X537" i="7"/>
  <c r="W537" i="7"/>
  <c r="X529" i="7"/>
  <c r="W529" i="7"/>
  <c r="X521" i="7"/>
  <c r="W521" i="7"/>
  <c r="X513" i="7"/>
  <c r="W513" i="7"/>
  <c r="X505" i="7"/>
  <c r="W505" i="7"/>
  <c r="X497" i="7"/>
  <c r="W497" i="7"/>
  <c r="X489" i="7"/>
  <c r="W489" i="7"/>
  <c r="X481" i="7"/>
  <c r="W481" i="7"/>
  <c r="X473" i="7"/>
  <c r="W473" i="7"/>
  <c r="X465" i="7"/>
  <c r="W465" i="7"/>
  <c r="X457" i="7"/>
  <c r="W457" i="7"/>
  <c r="X449" i="7"/>
  <c r="W449" i="7"/>
  <c r="X441" i="7"/>
  <c r="W441" i="7"/>
  <c r="X433" i="7"/>
  <c r="W433" i="7"/>
  <c r="X425" i="7"/>
  <c r="W425" i="7"/>
  <c r="X417" i="7"/>
  <c r="W417" i="7"/>
  <c r="X409" i="7"/>
  <c r="W409" i="7"/>
  <c r="X401" i="7"/>
  <c r="W401" i="7"/>
  <c r="X393" i="7"/>
  <c r="W393" i="7"/>
  <c r="X385" i="7"/>
  <c r="W385" i="7"/>
  <c r="X377" i="7"/>
  <c r="W377" i="7"/>
  <c r="X369" i="7"/>
  <c r="W369" i="7"/>
  <c r="X361" i="7"/>
  <c r="W361" i="7"/>
  <c r="X353" i="7"/>
  <c r="W353" i="7"/>
  <c r="X345" i="7"/>
  <c r="W345" i="7"/>
  <c r="X337" i="7"/>
  <c r="W337" i="7"/>
  <c r="X329" i="7"/>
  <c r="W329" i="7"/>
  <c r="X321" i="7"/>
  <c r="W321" i="7"/>
  <c r="X313" i="7"/>
  <c r="W313" i="7"/>
  <c r="X305" i="7"/>
  <c r="W305" i="7"/>
  <c r="X297" i="7"/>
  <c r="W297" i="7"/>
  <c r="X289" i="7"/>
  <c r="W289" i="7"/>
  <c r="X281" i="7"/>
  <c r="W281" i="7"/>
  <c r="X273" i="7"/>
  <c r="W273" i="7"/>
  <c r="X265" i="7"/>
  <c r="W265" i="7"/>
  <c r="X257" i="7"/>
  <c r="W257" i="7"/>
  <c r="X249" i="7"/>
  <c r="W249" i="7"/>
  <c r="X241" i="7"/>
  <c r="W241" i="7"/>
  <c r="X233" i="7"/>
  <c r="W233" i="7"/>
  <c r="X225" i="7"/>
  <c r="W225" i="7"/>
  <c r="X217" i="7"/>
  <c r="W217" i="7"/>
  <c r="X209" i="7"/>
  <c r="W209" i="7"/>
  <c r="X201" i="7"/>
  <c r="W201" i="7"/>
  <c r="X193" i="7"/>
  <c r="W193" i="7"/>
  <c r="X185" i="7"/>
  <c r="W185" i="7"/>
  <c r="X177" i="7"/>
  <c r="W177" i="7"/>
  <c r="X169" i="7"/>
  <c r="W169" i="7"/>
  <c r="X161" i="7"/>
  <c r="W161" i="7"/>
  <c r="X153" i="7"/>
  <c r="W153" i="7"/>
  <c r="X145" i="7"/>
  <c r="W145" i="7"/>
  <c r="X137" i="7"/>
  <c r="W137" i="7"/>
  <c r="X129" i="7"/>
  <c r="W129" i="7"/>
  <c r="X121" i="7"/>
  <c r="W121" i="7"/>
  <c r="X113" i="7"/>
  <c r="W113" i="7"/>
  <c r="X105" i="7"/>
  <c r="W105" i="7"/>
  <c r="X97" i="7"/>
  <c r="W97" i="7"/>
  <c r="X89" i="7"/>
  <c r="W89" i="7"/>
  <c r="X81" i="7"/>
  <c r="W81" i="7"/>
  <c r="X73" i="7"/>
  <c r="W73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X1265" i="7"/>
  <c r="W1265" i="7"/>
  <c r="X1217" i="7"/>
  <c r="W1217" i="7"/>
  <c r="X1177" i="7"/>
  <c r="W1177" i="7"/>
  <c r="X1153" i="7"/>
  <c r="W1153" i="7"/>
  <c r="X1145" i="7"/>
  <c r="W1145" i="7"/>
  <c r="X1113" i="7"/>
  <c r="W1113" i="7"/>
  <c r="X1105" i="7"/>
  <c r="W1105" i="7"/>
  <c r="X1081" i="7"/>
  <c r="W1081" i="7"/>
  <c r="X1049" i="7"/>
  <c r="W1049" i="7"/>
  <c r="X1033" i="7"/>
  <c r="W1033" i="7"/>
  <c r="X993" i="7"/>
  <c r="W993" i="7"/>
  <c r="X977" i="7"/>
  <c r="W977" i="7"/>
  <c r="X953" i="7"/>
  <c r="W953" i="7"/>
  <c r="X921" i="7"/>
  <c r="W921" i="7"/>
  <c r="X905" i="7"/>
  <c r="W905" i="7"/>
  <c r="X889" i="7"/>
  <c r="W889" i="7"/>
  <c r="X881" i="7"/>
  <c r="W881" i="7"/>
  <c r="X865" i="7"/>
  <c r="W865" i="7"/>
  <c r="X849" i="7"/>
  <c r="W849" i="7"/>
  <c r="X1320" i="7"/>
  <c r="W1320" i="7"/>
  <c r="X1304" i="7"/>
  <c r="W1304" i="7"/>
  <c r="X1296" i="7"/>
  <c r="W1296" i="7"/>
  <c r="X1264" i="7"/>
  <c r="W1264" i="7"/>
  <c r="X1248" i="7"/>
  <c r="W1248" i="7"/>
  <c r="X1240" i="7"/>
  <c r="W1240" i="7"/>
  <c r="X1232" i="7"/>
  <c r="W1232" i="7"/>
  <c r="X1224" i="7"/>
  <c r="W1224" i="7"/>
  <c r="X1216" i="7"/>
  <c r="W1216" i="7"/>
  <c r="X1208" i="7"/>
  <c r="W1208" i="7"/>
  <c r="X1200" i="7"/>
  <c r="W1200" i="7"/>
  <c r="X1192" i="7"/>
  <c r="W1192" i="7"/>
  <c r="X1184" i="7"/>
  <c r="W1184" i="7"/>
  <c r="X1176" i="7"/>
  <c r="W1176" i="7"/>
  <c r="X1168" i="7"/>
  <c r="W1168" i="7"/>
  <c r="X1160" i="7"/>
  <c r="W1160" i="7"/>
  <c r="X1152" i="7"/>
  <c r="W1152" i="7"/>
  <c r="X1144" i="7"/>
  <c r="W1144" i="7"/>
  <c r="X1136" i="7"/>
  <c r="W1136" i="7"/>
  <c r="X1128" i="7"/>
  <c r="W1128" i="7"/>
  <c r="X1120" i="7"/>
  <c r="W1120" i="7"/>
  <c r="X1112" i="7"/>
  <c r="W1112" i="7"/>
  <c r="X1104" i="7"/>
  <c r="W1104" i="7"/>
  <c r="X1096" i="7"/>
  <c r="W1096" i="7"/>
  <c r="X1088" i="7"/>
  <c r="W1088" i="7"/>
  <c r="X1080" i="7"/>
  <c r="W1080" i="7"/>
  <c r="X1072" i="7"/>
  <c r="W1072" i="7"/>
  <c r="X1064" i="7"/>
  <c r="W1064" i="7"/>
  <c r="X1056" i="7"/>
  <c r="W1056" i="7"/>
  <c r="X1048" i="7"/>
  <c r="W1048" i="7"/>
  <c r="X1040" i="7"/>
  <c r="W1040" i="7"/>
  <c r="X1032" i="7"/>
  <c r="W1032" i="7"/>
  <c r="X1024" i="7"/>
  <c r="W1024" i="7"/>
  <c r="X1016" i="7"/>
  <c r="W1016" i="7"/>
  <c r="X1008" i="7"/>
  <c r="W1008" i="7"/>
  <c r="X1000" i="7"/>
  <c r="W1000" i="7"/>
  <c r="X992" i="7"/>
  <c r="W992" i="7"/>
  <c r="X984" i="7"/>
  <c r="W984" i="7"/>
  <c r="X976" i="7"/>
  <c r="W976" i="7"/>
  <c r="X968" i="7"/>
  <c r="W968" i="7"/>
  <c r="X960" i="7"/>
  <c r="W960" i="7"/>
  <c r="X952" i="7"/>
  <c r="W952" i="7"/>
  <c r="X944" i="7"/>
  <c r="W944" i="7"/>
  <c r="X936" i="7"/>
  <c r="W936" i="7"/>
  <c r="X928" i="7"/>
  <c r="W928" i="7"/>
  <c r="X920" i="7"/>
  <c r="W920" i="7"/>
  <c r="X912" i="7"/>
  <c r="W912" i="7"/>
  <c r="X904" i="7"/>
  <c r="W904" i="7"/>
  <c r="X896" i="7"/>
  <c r="W896" i="7"/>
  <c r="X888" i="7"/>
  <c r="W888" i="7"/>
  <c r="X880" i="7"/>
  <c r="W880" i="7"/>
  <c r="X872" i="7"/>
  <c r="W872" i="7"/>
  <c r="X864" i="7"/>
  <c r="W864" i="7"/>
  <c r="X856" i="7"/>
  <c r="W856" i="7"/>
  <c r="X848" i="7"/>
  <c r="W848" i="7"/>
  <c r="X840" i="7"/>
  <c r="W840" i="7"/>
  <c r="X832" i="7"/>
  <c r="W832" i="7"/>
  <c r="X824" i="7"/>
  <c r="W824" i="7"/>
  <c r="X816" i="7"/>
  <c r="W816" i="7"/>
  <c r="X808" i="7"/>
  <c r="W808" i="7"/>
  <c r="X800" i="7"/>
  <c r="W800" i="7"/>
  <c r="X792" i="7"/>
  <c r="W792" i="7"/>
  <c r="X784" i="7"/>
  <c r="W784" i="7"/>
  <c r="X776" i="7"/>
  <c r="W776" i="7"/>
  <c r="X768" i="7"/>
  <c r="W768" i="7"/>
  <c r="X760" i="7"/>
  <c r="W760" i="7"/>
  <c r="X752" i="7"/>
  <c r="W752" i="7"/>
  <c r="X744" i="7"/>
  <c r="W744" i="7"/>
  <c r="X736" i="7"/>
  <c r="W736" i="7"/>
  <c r="X728" i="7"/>
  <c r="W728" i="7"/>
  <c r="X720" i="7"/>
  <c r="W720" i="7"/>
  <c r="X712" i="7"/>
  <c r="W712" i="7"/>
  <c r="X704" i="7"/>
  <c r="W704" i="7"/>
  <c r="X696" i="7"/>
  <c r="W696" i="7"/>
  <c r="X688" i="7"/>
  <c r="W688" i="7"/>
  <c r="X680" i="7"/>
  <c r="W680" i="7"/>
  <c r="X672" i="7"/>
  <c r="W672" i="7"/>
  <c r="X664" i="7"/>
  <c r="W664" i="7"/>
  <c r="X656" i="7"/>
  <c r="W656" i="7"/>
  <c r="X648" i="7"/>
  <c r="W648" i="7"/>
  <c r="X640" i="7"/>
  <c r="W640" i="7"/>
  <c r="X632" i="7"/>
  <c r="W632" i="7"/>
  <c r="X624" i="7"/>
  <c r="W624" i="7"/>
  <c r="X616" i="7"/>
  <c r="W616" i="7"/>
  <c r="X608" i="7"/>
  <c r="W608" i="7"/>
  <c r="X600" i="7"/>
  <c r="W600" i="7"/>
  <c r="X592" i="7"/>
  <c r="W592" i="7"/>
  <c r="X584" i="7"/>
  <c r="W584" i="7"/>
  <c r="X576" i="7"/>
  <c r="W576" i="7"/>
  <c r="X568" i="7"/>
  <c r="W568" i="7"/>
  <c r="X560" i="7"/>
  <c r="W560" i="7"/>
  <c r="X552" i="7"/>
  <c r="W552" i="7"/>
  <c r="X544" i="7"/>
  <c r="W544" i="7"/>
  <c r="X536" i="7"/>
  <c r="W536" i="7"/>
  <c r="X528" i="7"/>
  <c r="W528" i="7"/>
  <c r="X520" i="7"/>
  <c r="W520" i="7"/>
  <c r="X512" i="7"/>
  <c r="W512" i="7"/>
  <c r="X504" i="7"/>
  <c r="W504" i="7"/>
  <c r="X496" i="7"/>
  <c r="W496" i="7"/>
  <c r="X488" i="7"/>
  <c r="W488" i="7"/>
  <c r="X480" i="7"/>
  <c r="W480" i="7"/>
  <c r="X472" i="7"/>
  <c r="W472" i="7"/>
  <c r="X464" i="7"/>
  <c r="W464" i="7"/>
  <c r="X456" i="7"/>
  <c r="W456" i="7"/>
  <c r="X448" i="7"/>
  <c r="W448" i="7"/>
  <c r="X440" i="7"/>
  <c r="W440" i="7"/>
  <c r="X432" i="7"/>
  <c r="W432" i="7"/>
  <c r="X424" i="7"/>
  <c r="W424" i="7"/>
  <c r="X416" i="7"/>
  <c r="W416" i="7"/>
  <c r="X408" i="7"/>
  <c r="W408" i="7"/>
  <c r="X400" i="7"/>
  <c r="W400" i="7"/>
  <c r="X392" i="7"/>
  <c r="W392" i="7"/>
  <c r="X384" i="7"/>
  <c r="W384" i="7"/>
  <c r="X376" i="7"/>
  <c r="W376" i="7"/>
  <c r="X368" i="7"/>
  <c r="W368" i="7"/>
  <c r="X360" i="7"/>
  <c r="W360" i="7"/>
  <c r="X352" i="7"/>
  <c r="W352" i="7"/>
  <c r="X344" i="7"/>
  <c r="W344" i="7"/>
  <c r="X336" i="7"/>
  <c r="W336" i="7"/>
  <c r="X328" i="7"/>
  <c r="W328" i="7"/>
  <c r="X320" i="7"/>
  <c r="W320" i="7"/>
  <c r="X312" i="7"/>
  <c r="W312" i="7"/>
  <c r="X304" i="7"/>
  <c r="W304" i="7"/>
  <c r="X296" i="7"/>
  <c r="W296" i="7"/>
  <c r="X288" i="7"/>
  <c r="W288" i="7"/>
  <c r="X280" i="7"/>
  <c r="W280" i="7"/>
  <c r="X272" i="7"/>
  <c r="W272" i="7"/>
  <c r="X264" i="7"/>
  <c r="W264" i="7"/>
  <c r="X256" i="7"/>
  <c r="W256" i="7"/>
  <c r="X248" i="7"/>
  <c r="W248" i="7"/>
  <c r="X240" i="7"/>
  <c r="W240" i="7"/>
  <c r="X232" i="7"/>
  <c r="W232" i="7"/>
  <c r="X224" i="7"/>
  <c r="W224" i="7"/>
  <c r="X216" i="7"/>
  <c r="W216" i="7"/>
  <c r="X208" i="7"/>
  <c r="W208" i="7"/>
  <c r="X200" i="7"/>
  <c r="W200" i="7"/>
  <c r="X192" i="7"/>
  <c r="W192" i="7"/>
  <c r="X184" i="7"/>
  <c r="W184" i="7"/>
  <c r="X176" i="7"/>
  <c r="W176" i="7"/>
  <c r="X168" i="7"/>
  <c r="W168" i="7"/>
  <c r="X160" i="7"/>
  <c r="W160" i="7"/>
  <c r="X152" i="7"/>
  <c r="W152" i="7"/>
  <c r="X144" i="7"/>
  <c r="W144" i="7"/>
  <c r="X136" i="7"/>
  <c r="W136" i="7"/>
  <c r="X128" i="7"/>
  <c r="W128" i="7"/>
  <c r="X120" i="7"/>
  <c r="W120" i="7"/>
  <c r="X112" i="7"/>
  <c r="W112" i="7"/>
  <c r="X104" i="7"/>
  <c r="W104" i="7"/>
  <c r="X96" i="7"/>
  <c r="W96" i="7"/>
  <c r="X88" i="7"/>
  <c r="W88" i="7"/>
  <c r="X80" i="7"/>
  <c r="W80" i="7"/>
  <c r="X72" i="7"/>
  <c r="W72" i="7"/>
  <c r="X64" i="7"/>
  <c r="W64" i="7"/>
  <c r="X56" i="7"/>
  <c r="W56" i="7"/>
  <c r="X48" i="7"/>
  <c r="W48" i="7"/>
  <c r="X40" i="7"/>
  <c r="W40" i="7"/>
  <c r="X32" i="7"/>
  <c r="W32" i="7"/>
  <c r="X24" i="7"/>
  <c r="W24" i="7"/>
  <c r="X16" i="7"/>
  <c r="W16" i="7"/>
  <c r="X8" i="7"/>
  <c r="W8" i="7"/>
  <c r="X1297" i="7"/>
  <c r="W1297" i="7"/>
  <c r="X1225" i="7"/>
  <c r="W1225" i="7"/>
  <c r="X1209" i="7"/>
  <c r="W1209" i="7"/>
  <c r="X1185" i="7"/>
  <c r="W1185" i="7"/>
  <c r="X1137" i="7"/>
  <c r="W1137" i="7"/>
  <c r="X1129" i="7"/>
  <c r="W1129" i="7"/>
  <c r="X1097" i="7"/>
  <c r="W1097" i="7"/>
  <c r="X1073" i="7"/>
  <c r="W1073" i="7"/>
  <c r="X1057" i="7"/>
  <c r="W1057" i="7"/>
  <c r="X1025" i="7"/>
  <c r="W1025" i="7"/>
  <c r="X1009" i="7"/>
  <c r="W1009" i="7"/>
  <c r="X985" i="7"/>
  <c r="W985" i="7"/>
  <c r="X945" i="7"/>
  <c r="W945" i="7"/>
  <c r="X929" i="7"/>
  <c r="W929" i="7"/>
  <c r="X897" i="7"/>
  <c r="W897" i="7"/>
  <c r="X873" i="7"/>
  <c r="W873" i="7"/>
  <c r="X857" i="7"/>
  <c r="W857" i="7"/>
  <c r="X1328" i="7"/>
  <c r="W1328" i="7"/>
  <c r="X1312" i="7"/>
  <c r="W1312" i="7"/>
  <c r="X1288" i="7"/>
  <c r="W1288" i="7"/>
  <c r="X1280" i="7"/>
  <c r="W1280" i="7"/>
  <c r="X1272" i="7"/>
  <c r="W1272" i="7"/>
  <c r="W1256" i="7"/>
  <c r="X1256" i="7"/>
  <c r="X1327" i="7"/>
  <c r="W1327" i="7"/>
  <c r="X1319" i="7"/>
  <c r="W1319" i="7"/>
  <c r="X1311" i="7"/>
  <c r="W1311" i="7"/>
  <c r="X1303" i="7"/>
  <c r="W1303" i="7"/>
  <c r="X1295" i="7"/>
  <c r="W1295" i="7"/>
  <c r="X1287" i="7"/>
  <c r="W1287" i="7"/>
  <c r="X1279" i="7"/>
  <c r="W1279" i="7"/>
  <c r="X1271" i="7"/>
  <c r="W1271" i="7"/>
  <c r="X1263" i="7"/>
  <c r="W1263" i="7"/>
  <c r="X1255" i="7"/>
  <c r="W1255" i="7"/>
  <c r="X1247" i="7"/>
  <c r="W1247" i="7"/>
  <c r="X1239" i="7"/>
  <c r="W1239" i="7"/>
  <c r="X1231" i="7"/>
  <c r="W1231" i="7"/>
  <c r="X1223" i="7"/>
  <c r="W1223" i="7"/>
  <c r="X1215" i="7"/>
  <c r="W1215" i="7"/>
  <c r="X1207" i="7"/>
  <c r="W1207" i="7"/>
  <c r="X1199" i="7"/>
  <c r="W1199" i="7"/>
  <c r="X1191" i="7"/>
  <c r="W1191" i="7"/>
  <c r="W1183" i="7"/>
  <c r="X1183" i="7"/>
  <c r="X1175" i="7"/>
  <c r="W1175" i="7"/>
  <c r="W1167" i="7"/>
  <c r="X1167" i="7"/>
  <c r="X1159" i="7"/>
  <c r="W1159" i="7"/>
  <c r="W1151" i="7"/>
  <c r="X1151" i="7"/>
  <c r="X1143" i="7"/>
  <c r="W1143" i="7"/>
  <c r="W1135" i="7"/>
  <c r="X1135" i="7"/>
  <c r="X1127" i="7"/>
  <c r="W1127" i="7"/>
  <c r="W1119" i="7"/>
  <c r="X1119" i="7"/>
  <c r="X1111" i="7"/>
  <c r="W1111" i="7"/>
  <c r="W1103" i="7"/>
  <c r="X1103" i="7"/>
  <c r="X1095" i="7"/>
  <c r="W1095" i="7"/>
  <c r="W1087" i="7"/>
  <c r="X1087" i="7"/>
  <c r="X1079" i="7"/>
  <c r="W1079" i="7"/>
  <c r="W1071" i="7"/>
  <c r="X1071" i="7"/>
  <c r="X1063" i="7"/>
  <c r="W1063" i="7"/>
  <c r="W1055" i="7"/>
  <c r="X1055" i="7"/>
  <c r="X1047" i="7"/>
  <c r="W1047" i="7"/>
  <c r="W1039" i="7"/>
  <c r="X1039" i="7"/>
  <c r="X1031" i="7"/>
  <c r="W1031" i="7"/>
  <c r="W1023" i="7"/>
  <c r="X1023" i="7"/>
  <c r="X1015" i="7"/>
  <c r="W1015" i="7"/>
  <c r="W1007" i="7"/>
  <c r="X1007" i="7"/>
  <c r="X999" i="7"/>
  <c r="W999" i="7"/>
  <c r="W991" i="7"/>
  <c r="X991" i="7"/>
  <c r="X983" i="7"/>
  <c r="W983" i="7"/>
  <c r="W975" i="7"/>
  <c r="X975" i="7"/>
  <c r="X967" i="7"/>
  <c r="W967" i="7"/>
  <c r="W959" i="7"/>
  <c r="X959" i="7"/>
  <c r="X951" i="7"/>
  <c r="W951" i="7"/>
  <c r="W943" i="7"/>
  <c r="X943" i="7"/>
  <c r="X935" i="7"/>
  <c r="W935" i="7"/>
  <c r="W927" i="7"/>
  <c r="X927" i="7"/>
  <c r="X919" i="7"/>
  <c r="W919" i="7"/>
  <c r="W911" i="7"/>
  <c r="X911" i="7"/>
  <c r="X903" i="7"/>
  <c r="W903" i="7"/>
  <c r="W895" i="7"/>
  <c r="X895" i="7"/>
  <c r="X887" i="7"/>
  <c r="W887" i="7"/>
  <c r="W879" i="7"/>
  <c r="X879" i="7"/>
  <c r="X871" i="7"/>
  <c r="W871" i="7"/>
  <c r="W863" i="7"/>
  <c r="X863" i="7"/>
  <c r="X855" i="7"/>
  <c r="W855" i="7"/>
  <c r="W847" i="7"/>
  <c r="X847" i="7"/>
  <c r="X839" i="7"/>
  <c r="W839" i="7"/>
  <c r="W831" i="7"/>
  <c r="X831" i="7"/>
  <c r="X823" i="7"/>
  <c r="W823" i="7"/>
  <c r="W815" i="7"/>
  <c r="X815" i="7"/>
  <c r="X807" i="7"/>
  <c r="W807" i="7"/>
  <c r="W799" i="7"/>
  <c r="X799" i="7"/>
  <c r="X791" i="7"/>
  <c r="W791" i="7"/>
  <c r="W783" i="7"/>
  <c r="X783" i="7"/>
  <c r="X775" i="7"/>
  <c r="W775" i="7"/>
  <c r="W767" i="7"/>
  <c r="X767" i="7"/>
  <c r="X759" i="7"/>
  <c r="W759" i="7"/>
  <c r="W751" i="7"/>
  <c r="X751" i="7"/>
  <c r="W743" i="7"/>
  <c r="X743" i="7"/>
  <c r="W735" i="7"/>
  <c r="X735" i="7"/>
  <c r="W727" i="7"/>
  <c r="X727" i="7"/>
  <c r="W719" i="7"/>
  <c r="X719" i="7"/>
  <c r="W711" i="7"/>
  <c r="X711" i="7"/>
  <c r="W703" i="7"/>
  <c r="X703" i="7"/>
  <c r="W695" i="7"/>
  <c r="X695" i="7"/>
  <c r="W687" i="7"/>
  <c r="X687" i="7"/>
  <c r="X679" i="7"/>
  <c r="W679" i="7"/>
  <c r="X671" i="7"/>
  <c r="W671" i="7"/>
  <c r="W663" i="7"/>
  <c r="X663" i="7"/>
  <c r="X655" i="7"/>
  <c r="W655" i="7"/>
  <c r="W647" i="7"/>
  <c r="X647" i="7"/>
  <c r="X639" i="7"/>
  <c r="W639" i="7"/>
  <c r="W631" i="7"/>
  <c r="X631" i="7"/>
  <c r="X623" i="7"/>
  <c r="W623" i="7"/>
  <c r="W615" i="7"/>
  <c r="X615" i="7"/>
  <c r="X607" i="7"/>
  <c r="W607" i="7"/>
  <c r="X599" i="7"/>
  <c r="W599" i="7"/>
  <c r="W591" i="7"/>
  <c r="X591" i="7"/>
  <c r="X583" i="7"/>
  <c r="W583" i="7"/>
  <c r="X575" i="7"/>
  <c r="W575" i="7"/>
  <c r="W567" i="7"/>
  <c r="X567" i="7"/>
  <c r="X559" i="7"/>
  <c r="W559" i="7"/>
  <c r="X551" i="7"/>
  <c r="W551" i="7"/>
  <c r="X543" i="7"/>
  <c r="W543" i="7"/>
  <c r="W535" i="7"/>
  <c r="X535" i="7"/>
  <c r="W527" i="7"/>
  <c r="X527" i="7"/>
  <c r="X519" i="7"/>
  <c r="W519" i="7"/>
  <c r="X511" i="7"/>
  <c r="W511" i="7"/>
  <c r="X503" i="7"/>
  <c r="W503" i="7"/>
  <c r="X495" i="7"/>
  <c r="W495" i="7"/>
  <c r="X487" i="7"/>
  <c r="W487" i="7"/>
  <c r="X479" i="7"/>
  <c r="W479" i="7"/>
  <c r="X471" i="7"/>
  <c r="W471" i="7"/>
  <c r="X463" i="7"/>
  <c r="W463" i="7"/>
  <c r="X455" i="7"/>
  <c r="W455" i="7"/>
  <c r="X447" i="7"/>
  <c r="W447" i="7"/>
  <c r="X439" i="7"/>
  <c r="W439" i="7"/>
  <c r="X431" i="7"/>
  <c r="W431" i="7"/>
  <c r="X423" i="7"/>
  <c r="W423" i="7"/>
  <c r="X415" i="7"/>
  <c r="W415" i="7"/>
  <c r="X407" i="7"/>
  <c r="W407" i="7"/>
  <c r="X399" i="7"/>
  <c r="W399" i="7"/>
  <c r="X391" i="7"/>
  <c r="W391" i="7"/>
  <c r="X383" i="7"/>
  <c r="W383" i="7"/>
  <c r="X375" i="7"/>
  <c r="W375" i="7"/>
  <c r="X367" i="7"/>
  <c r="W367" i="7"/>
  <c r="X359" i="7"/>
  <c r="W359" i="7"/>
  <c r="X351" i="7"/>
  <c r="W351" i="7"/>
  <c r="X343" i="7"/>
  <c r="W343" i="7"/>
  <c r="X335" i="7"/>
  <c r="W335" i="7"/>
  <c r="X327" i="7"/>
  <c r="W327" i="7"/>
  <c r="X319" i="7"/>
  <c r="W319" i="7"/>
  <c r="X311" i="7"/>
  <c r="W311" i="7"/>
  <c r="X303" i="7"/>
  <c r="W303" i="7"/>
  <c r="X295" i="7"/>
  <c r="W295" i="7"/>
  <c r="X287" i="7"/>
  <c r="W287" i="7"/>
  <c r="X279" i="7"/>
  <c r="W279" i="7"/>
  <c r="X271" i="7"/>
  <c r="W271" i="7"/>
  <c r="X263" i="7"/>
  <c r="W263" i="7"/>
  <c r="X255" i="7"/>
  <c r="W255" i="7"/>
  <c r="X247" i="7"/>
  <c r="W247" i="7"/>
  <c r="X239" i="7"/>
  <c r="W239" i="7"/>
  <c r="X231" i="7"/>
  <c r="W231" i="7"/>
  <c r="X223" i="7"/>
  <c r="W223" i="7"/>
  <c r="X215" i="7"/>
  <c r="W215" i="7"/>
  <c r="X207" i="7"/>
  <c r="W207" i="7"/>
  <c r="X199" i="7"/>
  <c r="W199" i="7"/>
  <c r="X191" i="7"/>
  <c r="W191" i="7"/>
  <c r="X183" i="7"/>
  <c r="W183" i="7"/>
  <c r="X175" i="7"/>
  <c r="W175" i="7"/>
  <c r="X167" i="7"/>
  <c r="W167" i="7"/>
  <c r="X159" i="7"/>
  <c r="W159" i="7"/>
  <c r="X151" i="7"/>
  <c r="W151" i="7"/>
  <c r="X143" i="7"/>
  <c r="W143" i="7"/>
  <c r="X135" i="7"/>
  <c r="W135" i="7"/>
  <c r="X127" i="7"/>
  <c r="W127" i="7"/>
  <c r="X119" i="7"/>
  <c r="W119" i="7"/>
  <c r="X111" i="7"/>
  <c r="W111" i="7"/>
  <c r="X103" i="7"/>
  <c r="W103" i="7"/>
  <c r="X95" i="7"/>
  <c r="W95" i="7"/>
  <c r="X87" i="7"/>
  <c r="W87" i="7"/>
  <c r="X79" i="7"/>
  <c r="W79" i="7"/>
  <c r="X71" i="7"/>
  <c r="W71" i="7"/>
  <c r="X63" i="7"/>
  <c r="W63" i="7"/>
  <c r="X55" i="7"/>
  <c r="W55" i="7"/>
  <c r="X47" i="7"/>
  <c r="W47" i="7"/>
  <c r="X39" i="7"/>
  <c r="W39" i="7"/>
  <c r="X31" i="7"/>
  <c r="W31" i="7"/>
  <c r="X23" i="7"/>
  <c r="W23" i="7"/>
  <c r="X15" i="7"/>
  <c r="W15" i="7"/>
  <c r="X7" i="7"/>
  <c r="W7" i="7"/>
  <c r="L2" i="7"/>
  <c r="N2" i="7" s="1"/>
  <c r="L3" i="7"/>
  <c r="N3" i="7" s="1"/>
  <c r="L4" i="7"/>
  <c r="N4" i="7" s="1"/>
  <c r="L5" i="7"/>
  <c r="N5" i="7" s="1"/>
  <c r="L6" i="7"/>
  <c r="N6" i="7" s="1"/>
  <c r="L7" i="7"/>
  <c r="N7" i="7" s="1"/>
  <c r="L8" i="7"/>
  <c r="N8" i="7" s="1"/>
  <c r="L9" i="7"/>
  <c r="N9" i="7" s="1"/>
  <c r="L10" i="7"/>
  <c r="N10" i="7" s="1"/>
  <c r="L11" i="7"/>
  <c r="N11" i="7" s="1"/>
  <c r="L12" i="7"/>
  <c r="N12" i="7" s="1"/>
  <c r="L13" i="7"/>
  <c r="N13" i="7" s="1"/>
  <c r="L14" i="7"/>
  <c r="N14" i="7" s="1"/>
  <c r="L15" i="7"/>
  <c r="N15" i="7" s="1"/>
  <c r="L16" i="7"/>
  <c r="N16" i="7" s="1"/>
  <c r="L17" i="7"/>
  <c r="N17" i="7" s="1"/>
  <c r="L18" i="7"/>
  <c r="N18" i="7" s="1"/>
  <c r="L19" i="7"/>
  <c r="N19" i="7" s="1"/>
  <c r="L20" i="7"/>
  <c r="N20" i="7" s="1"/>
  <c r="L21" i="7"/>
  <c r="N21" i="7" s="1"/>
  <c r="L22" i="7"/>
  <c r="N22" i="7" s="1"/>
  <c r="L23" i="7"/>
  <c r="N23" i="7" s="1"/>
  <c r="L24" i="7"/>
  <c r="N24" i="7" s="1"/>
  <c r="L25" i="7"/>
  <c r="N25" i="7" s="1"/>
  <c r="L26" i="7"/>
  <c r="N26" i="7" s="1"/>
  <c r="L27" i="7"/>
  <c r="N27" i="7" s="1"/>
  <c r="L28" i="7"/>
  <c r="N28" i="7" s="1"/>
  <c r="L29" i="7"/>
  <c r="N29" i="7" s="1"/>
  <c r="L30" i="7"/>
  <c r="N30" i="7" s="1"/>
  <c r="L31" i="7"/>
  <c r="N31" i="7" s="1"/>
  <c r="L32" i="7"/>
  <c r="N32" i="7" s="1"/>
  <c r="L33" i="7"/>
  <c r="N33" i="7" s="1"/>
  <c r="L34" i="7"/>
  <c r="N34" i="7" s="1"/>
  <c r="L35" i="7"/>
  <c r="N35" i="7" s="1"/>
  <c r="L36" i="7"/>
  <c r="N36" i="7" s="1"/>
  <c r="L37" i="7"/>
  <c r="N37" i="7" s="1"/>
  <c r="L38" i="7"/>
  <c r="N38" i="7" s="1"/>
  <c r="L39" i="7"/>
  <c r="N39" i="7" s="1"/>
  <c r="L40" i="7"/>
  <c r="N40" i="7" s="1"/>
  <c r="L41" i="7"/>
  <c r="N41" i="7" s="1"/>
  <c r="L42" i="7"/>
  <c r="N42" i="7" s="1"/>
  <c r="L43" i="7"/>
  <c r="N43" i="7" s="1"/>
  <c r="L44" i="7"/>
  <c r="N44" i="7" s="1"/>
  <c r="L45" i="7"/>
  <c r="N45" i="7" s="1"/>
  <c r="L46" i="7"/>
  <c r="N46" i="7" s="1"/>
  <c r="L47" i="7"/>
  <c r="N47" i="7" s="1"/>
  <c r="L48" i="7"/>
  <c r="N48" i="7" s="1"/>
  <c r="L49" i="7"/>
  <c r="N49" i="7" s="1"/>
  <c r="L50" i="7"/>
  <c r="N50" i="7" s="1"/>
  <c r="L51" i="7"/>
  <c r="N51" i="7" s="1"/>
  <c r="L52" i="7"/>
  <c r="N52" i="7" s="1"/>
  <c r="L53" i="7"/>
  <c r="N53" i="7" s="1"/>
  <c r="L54" i="7"/>
  <c r="N54" i="7" s="1"/>
  <c r="L55" i="7"/>
  <c r="N55" i="7" s="1"/>
  <c r="L56" i="7"/>
  <c r="N56" i="7" s="1"/>
  <c r="L57" i="7"/>
  <c r="N57" i="7" s="1"/>
  <c r="L58" i="7"/>
  <c r="N58" i="7" s="1"/>
  <c r="L59" i="7"/>
  <c r="N59" i="7" s="1"/>
  <c r="L60" i="7"/>
  <c r="N60" i="7" s="1"/>
  <c r="L61" i="7"/>
  <c r="N61" i="7" s="1"/>
  <c r="L62" i="7"/>
  <c r="N62" i="7" s="1"/>
  <c r="L63" i="7"/>
  <c r="N63" i="7" s="1"/>
  <c r="L64" i="7"/>
  <c r="N64" i="7" s="1"/>
  <c r="L65" i="7"/>
  <c r="N65" i="7" s="1"/>
  <c r="L66" i="7"/>
  <c r="N66" i="7" s="1"/>
  <c r="L67" i="7"/>
  <c r="N67" i="7" s="1"/>
  <c r="L68" i="7"/>
  <c r="N68" i="7" s="1"/>
  <c r="L69" i="7"/>
  <c r="N69" i="7" s="1"/>
  <c r="L70" i="7"/>
  <c r="N70" i="7" s="1"/>
  <c r="L71" i="7"/>
  <c r="N71" i="7" s="1"/>
  <c r="L72" i="7"/>
  <c r="N72" i="7" s="1"/>
  <c r="L73" i="7"/>
  <c r="N73" i="7" s="1"/>
  <c r="L74" i="7"/>
  <c r="N74" i="7" s="1"/>
  <c r="L75" i="7"/>
  <c r="N75" i="7" s="1"/>
  <c r="L76" i="7"/>
  <c r="N76" i="7" s="1"/>
  <c r="L77" i="7"/>
  <c r="N77" i="7" s="1"/>
  <c r="L78" i="7"/>
  <c r="N78" i="7" s="1"/>
  <c r="L79" i="7"/>
  <c r="N79" i="7" s="1"/>
  <c r="L80" i="7"/>
  <c r="N80" i="7" s="1"/>
  <c r="L81" i="7"/>
  <c r="N81" i="7" s="1"/>
  <c r="L82" i="7"/>
  <c r="N82" i="7" s="1"/>
  <c r="L83" i="7"/>
  <c r="N83" i="7" s="1"/>
  <c r="L84" i="7"/>
  <c r="N84" i="7" s="1"/>
  <c r="L85" i="7"/>
  <c r="N85" i="7" s="1"/>
  <c r="L86" i="7"/>
  <c r="N86" i="7" s="1"/>
  <c r="L87" i="7"/>
  <c r="N87" i="7" s="1"/>
  <c r="L88" i="7"/>
  <c r="N88" i="7" s="1"/>
  <c r="L89" i="7"/>
  <c r="N89" i="7" s="1"/>
  <c r="L90" i="7"/>
  <c r="N90" i="7" s="1"/>
  <c r="L91" i="7"/>
  <c r="N91" i="7" s="1"/>
  <c r="L92" i="7"/>
  <c r="N92" i="7" s="1"/>
  <c r="L93" i="7"/>
  <c r="N93" i="7" s="1"/>
  <c r="L94" i="7"/>
  <c r="N94" i="7" s="1"/>
  <c r="L95" i="7"/>
  <c r="N95" i="7" s="1"/>
  <c r="L96" i="7"/>
  <c r="N96" i="7" s="1"/>
  <c r="L97" i="7"/>
  <c r="N97" i="7" s="1"/>
  <c r="L98" i="7"/>
  <c r="N98" i="7" s="1"/>
  <c r="L99" i="7"/>
  <c r="N99" i="7" s="1"/>
  <c r="L100" i="7"/>
  <c r="N100" i="7" s="1"/>
  <c r="L101" i="7"/>
  <c r="N101" i="7" s="1"/>
  <c r="L102" i="7"/>
  <c r="N102" i="7" s="1"/>
  <c r="L103" i="7"/>
  <c r="N103" i="7" s="1"/>
  <c r="L104" i="7"/>
  <c r="N104" i="7" s="1"/>
  <c r="L105" i="7"/>
  <c r="N105" i="7" s="1"/>
  <c r="L106" i="7"/>
  <c r="N106" i="7" s="1"/>
  <c r="L107" i="7"/>
  <c r="N107" i="7" s="1"/>
  <c r="L108" i="7"/>
  <c r="N108" i="7" s="1"/>
  <c r="L109" i="7"/>
  <c r="N109" i="7" s="1"/>
  <c r="L110" i="7"/>
  <c r="N110" i="7" s="1"/>
  <c r="L111" i="7"/>
  <c r="N111" i="7" s="1"/>
  <c r="L112" i="7"/>
  <c r="N112" i="7" s="1"/>
  <c r="L113" i="7"/>
  <c r="N113" i="7" s="1"/>
  <c r="L114" i="7"/>
  <c r="N114" i="7" s="1"/>
  <c r="L115" i="7"/>
  <c r="N115" i="7" s="1"/>
  <c r="L116" i="7"/>
  <c r="N116" i="7" s="1"/>
  <c r="L117" i="7"/>
  <c r="N117" i="7" s="1"/>
  <c r="L118" i="7"/>
  <c r="N118" i="7" s="1"/>
  <c r="L119" i="7"/>
  <c r="N119" i="7" s="1"/>
  <c r="L120" i="7"/>
  <c r="N120" i="7" s="1"/>
  <c r="L121" i="7"/>
  <c r="N121" i="7" s="1"/>
  <c r="L122" i="7"/>
  <c r="N122" i="7" s="1"/>
  <c r="L123" i="7"/>
  <c r="N123" i="7" s="1"/>
  <c r="L124" i="7"/>
  <c r="N124" i="7" s="1"/>
  <c r="L125" i="7"/>
  <c r="N125" i="7" s="1"/>
  <c r="L126" i="7"/>
  <c r="N126" i="7" s="1"/>
  <c r="L127" i="7"/>
  <c r="N127" i="7" s="1"/>
  <c r="L128" i="7"/>
  <c r="N128" i="7" s="1"/>
  <c r="L129" i="7"/>
  <c r="N129" i="7" s="1"/>
  <c r="L130" i="7"/>
  <c r="N130" i="7" s="1"/>
  <c r="L131" i="7"/>
  <c r="N131" i="7" s="1"/>
  <c r="L132" i="7"/>
  <c r="N132" i="7" s="1"/>
  <c r="L134" i="7"/>
  <c r="N134" i="7" s="1"/>
  <c r="L135" i="7"/>
  <c r="N135" i="7" s="1"/>
  <c r="L136" i="7"/>
  <c r="N136" i="7" s="1"/>
  <c r="L137" i="7"/>
  <c r="N137" i="7" s="1"/>
  <c r="L138" i="7"/>
  <c r="N138" i="7" s="1"/>
  <c r="L139" i="7"/>
  <c r="N139" i="7" s="1"/>
  <c r="L140" i="7"/>
  <c r="N140" i="7" s="1"/>
  <c r="L141" i="7"/>
  <c r="N141" i="7" s="1"/>
  <c r="L142" i="7"/>
  <c r="N142" i="7" s="1"/>
  <c r="L143" i="7"/>
  <c r="N143" i="7" s="1"/>
  <c r="L144" i="7"/>
  <c r="N144" i="7" s="1"/>
  <c r="L145" i="7"/>
  <c r="N145" i="7" s="1"/>
  <c r="L146" i="7"/>
  <c r="N146" i="7" s="1"/>
  <c r="L147" i="7"/>
  <c r="N147" i="7" s="1"/>
  <c r="L148" i="7"/>
  <c r="N148" i="7" s="1"/>
  <c r="L149" i="7"/>
  <c r="N149" i="7" s="1"/>
  <c r="L150" i="7"/>
  <c r="N150" i="7" s="1"/>
  <c r="L151" i="7"/>
  <c r="N151" i="7" s="1"/>
  <c r="L152" i="7"/>
  <c r="N152" i="7" s="1"/>
  <c r="L153" i="7"/>
  <c r="N153" i="7" s="1"/>
  <c r="L154" i="7"/>
  <c r="N154" i="7" s="1"/>
  <c r="L155" i="7"/>
  <c r="N155" i="7" s="1"/>
  <c r="L156" i="7"/>
  <c r="N156" i="7" s="1"/>
  <c r="L157" i="7"/>
  <c r="N157" i="7" s="1"/>
  <c r="L158" i="7"/>
  <c r="N158" i="7" s="1"/>
  <c r="L159" i="7"/>
  <c r="N159" i="7" s="1"/>
  <c r="L160" i="7"/>
  <c r="N160" i="7" s="1"/>
  <c r="L161" i="7"/>
  <c r="N161" i="7" s="1"/>
  <c r="L162" i="7"/>
  <c r="N162" i="7" s="1"/>
  <c r="L163" i="7"/>
  <c r="N163" i="7" s="1"/>
  <c r="L164" i="7"/>
  <c r="N164" i="7" s="1"/>
  <c r="L165" i="7"/>
  <c r="N165" i="7" s="1"/>
  <c r="L166" i="7"/>
  <c r="N166" i="7" s="1"/>
  <c r="L167" i="7"/>
  <c r="N167" i="7" s="1"/>
  <c r="L168" i="7"/>
  <c r="N168" i="7" s="1"/>
  <c r="L169" i="7"/>
  <c r="N169" i="7" s="1"/>
  <c r="L170" i="7"/>
  <c r="N170" i="7" s="1"/>
  <c r="L171" i="7"/>
  <c r="N171" i="7" s="1"/>
  <c r="L172" i="7"/>
  <c r="N172" i="7" s="1"/>
  <c r="L173" i="7"/>
  <c r="N173" i="7" s="1"/>
  <c r="L174" i="7"/>
  <c r="N174" i="7" s="1"/>
  <c r="L175" i="7"/>
  <c r="N175" i="7" s="1"/>
  <c r="L176" i="7"/>
  <c r="N176" i="7" s="1"/>
  <c r="L177" i="7"/>
  <c r="N177" i="7" s="1"/>
  <c r="L178" i="7"/>
  <c r="N178" i="7" s="1"/>
  <c r="L179" i="7"/>
  <c r="N179" i="7" s="1"/>
  <c r="L180" i="7"/>
  <c r="N180" i="7" s="1"/>
  <c r="L181" i="7"/>
  <c r="N181" i="7" s="1"/>
  <c r="L182" i="7"/>
  <c r="N182" i="7" s="1"/>
  <c r="L183" i="7"/>
  <c r="N183" i="7" s="1"/>
  <c r="L184" i="7"/>
  <c r="N184" i="7" s="1"/>
  <c r="L185" i="7"/>
  <c r="N185" i="7" s="1"/>
  <c r="L186" i="7"/>
  <c r="N186" i="7" s="1"/>
  <c r="L187" i="7"/>
  <c r="N187" i="7" s="1"/>
  <c r="L188" i="7"/>
  <c r="N188" i="7" s="1"/>
  <c r="L189" i="7"/>
  <c r="N189" i="7" s="1"/>
  <c r="L190" i="7"/>
  <c r="N190" i="7" s="1"/>
  <c r="L191" i="7"/>
  <c r="N191" i="7" s="1"/>
  <c r="L192" i="7"/>
  <c r="N192" i="7" s="1"/>
  <c r="L193" i="7"/>
  <c r="N193" i="7" s="1"/>
  <c r="L194" i="7"/>
  <c r="N194" i="7" s="1"/>
  <c r="L195" i="7"/>
  <c r="N195" i="7" s="1"/>
  <c r="L196" i="7"/>
  <c r="N196" i="7" s="1"/>
  <c r="L197" i="7"/>
  <c r="N197" i="7" s="1"/>
  <c r="L198" i="7"/>
  <c r="N198" i="7" s="1"/>
  <c r="L199" i="7"/>
  <c r="N199" i="7" s="1"/>
  <c r="L200" i="7"/>
  <c r="N200" i="7" s="1"/>
  <c r="L201" i="7"/>
  <c r="N201" i="7" s="1"/>
  <c r="L202" i="7"/>
  <c r="N202" i="7" s="1"/>
  <c r="L203" i="7"/>
  <c r="N203" i="7" s="1"/>
  <c r="L204" i="7"/>
  <c r="N204" i="7" s="1"/>
  <c r="L205" i="7"/>
  <c r="N205" i="7" s="1"/>
  <c r="L206" i="7"/>
  <c r="N206" i="7" s="1"/>
  <c r="L207" i="7"/>
  <c r="N207" i="7" s="1"/>
  <c r="L208" i="7"/>
  <c r="N208" i="7" s="1"/>
  <c r="L209" i="7"/>
  <c r="N209" i="7" s="1"/>
  <c r="L210" i="7"/>
  <c r="N210" i="7" s="1"/>
  <c r="L211" i="7"/>
  <c r="N211" i="7" s="1"/>
  <c r="L212" i="7"/>
  <c r="N212" i="7" s="1"/>
  <c r="L213" i="7"/>
  <c r="N213" i="7" s="1"/>
  <c r="L214" i="7"/>
  <c r="N214" i="7" s="1"/>
  <c r="L215" i="7"/>
  <c r="N215" i="7" s="1"/>
  <c r="L216" i="7"/>
  <c r="N216" i="7" s="1"/>
  <c r="L217" i="7"/>
  <c r="N217" i="7" s="1"/>
  <c r="L218" i="7"/>
  <c r="N218" i="7" s="1"/>
  <c r="L219" i="7"/>
  <c r="N219" i="7" s="1"/>
  <c r="L220" i="7"/>
  <c r="N220" i="7" s="1"/>
  <c r="L221" i="7"/>
  <c r="N221" i="7" s="1"/>
  <c r="L222" i="7"/>
  <c r="N222" i="7" s="1"/>
  <c r="L223" i="7"/>
  <c r="N223" i="7" s="1"/>
  <c r="L224" i="7"/>
  <c r="N224" i="7" s="1"/>
  <c r="L225" i="7"/>
  <c r="N225" i="7" s="1"/>
  <c r="L226" i="7"/>
  <c r="N226" i="7" s="1"/>
  <c r="L227" i="7"/>
  <c r="N227" i="7" s="1"/>
  <c r="L228" i="7"/>
  <c r="N228" i="7" s="1"/>
  <c r="L229" i="7"/>
  <c r="N229" i="7" s="1"/>
  <c r="L230" i="7"/>
  <c r="N230" i="7" s="1"/>
  <c r="L231" i="7"/>
  <c r="N231" i="7" s="1"/>
  <c r="L232" i="7"/>
  <c r="N232" i="7" s="1"/>
  <c r="L233" i="7"/>
  <c r="N233" i="7" s="1"/>
  <c r="L234" i="7"/>
  <c r="N234" i="7" s="1"/>
  <c r="L235" i="7"/>
  <c r="N235" i="7" s="1"/>
  <c r="L236" i="7"/>
  <c r="N236" i="7" s="1"/>
  <c r="L237" i="7"/>
  <c r="N237" i="7" s="1"/>
  <c r="L239" i="7"/>
  <c r="N239" i="7" s="1"/>
  <c r="L240" i="7"/>
  <c r="N240" i="7" s="1"/>
  <c r="L241" i="7"/>
  <c r="N241" i="7" s="1"/>
  <c r="L242" i="7"/>
  <c r="N242" i="7" s="1"/>
  <c r="L243" i="7"/>
  <c r="N243" i="7" s="1"/>
  <c r="L244" i="7"/>
  <c r="N244" i="7" s="1"/>
  <c r="L245" i="7"/>
  <c r="N245" i="7" s="1"/>
  <c r="L246" i="7"/>
  <c r="N246" i="7" s="1"/>
  <c r="L247" i="7"/>
  <c r="N247" i="7" s="1"/>
  <c r="L248" i="7"/>
  <c r="N248" i="7" s="1"/>
  <c r="L249" i="7"/>
  <c r="N249" i="7" s="1"/>
  <c r="L250" i="7"/>
  <c r="N250" i="7" s="1"/>
  <c r="L251" i="7"/>
  <c r="N251" i="7" s="1"/>
  <c r="L252" i="7"/>
  <c r="N252" i="7" s="1"/>
  <c r="L253" i="7"/>
  <c r="N253" i="7" s="1"/>
  <c r="L254" i="7"/>
  <c r="N254" i="7" s="1"/>
  <c r="L255" i="7"/>
  <c r="N255" i="7" s="1"/>
  <c r="L256" i="7"/>
  <c r="N256" i="7" s="1"/>
  <c r="L257" i="7"/>
  <c r="N257" i="7" s="1"/>
  <c r="L258" i="7"/>
  <c r="N258" i="7" s="1"/>
  <c r="L259" i="7"/>
  <c r="N259" i="7" s="1"/>
  <c r="L260" i="7"/>
  <c r="N260" i="7" s="1"/>
  <c r="L261" i="7"/>
  <c r="N261" i="7" s="1"/>
  <c r="L262" i="7"/>
  <c r="N262" i="7" s="1"/>
  <c r="L263" i="7"/>
  <c r="N263" i="7" s="1"/>
  <c r="L264" i="7"/>
  <c r="N264" i="7" s="1"/>
  <c r="L265" i="7"/>
  <c r="N265" i="7" s="1"/>
  <c r="L266" i="7"/>
  <c r="N266" i="7" s="1"/>
  <c r="L267" i="7"/>
  <c r="N267" i="7" s="1"/>
  <c r="L268" i="7"/>
  <c r="N268" i="7" s="1"/>
  <c r="L269" i="7"/>
  <c r="N269" i="7" s="1"/>
  <c r="L270" i="7"/>
  <c r="N270" i="7" s="1"/>
  <c r="L271" i="7"/>
  <c r="N271" i="7" s="1"/>
  <c r="L272" i="7"/>
  <c r="N272" i="7" s="1"/>
  <c r="L273" i="7"/>
  <c r="N273" i="7" s="1"/>
  <c r="L274" i="7"/>
  <c r="N274" i="7" s="1"/>
  <c r="L275" i="7"/>
  <c r="N275" i="7" s="1"/>
  <c r="L276" i="7"/>
  <c r="N276" i="7" s="1"/>
  <c r="L277" i="7"/>
  <c r="N277" i="7" s="1"/>
  <c r="L278" i="7"/>
  <c r="N278" i="7" s="1"/>
  <c r="L279" i="7"/>
  <c r="N279" i="7" s="1"/>
  <c r="L280" i="7"/>
  <c r="N280" i="7" s="1"/>
  <c r="L281" i="7"/>
  <c r="N281" i="7" s="1"/>
  <c r="L282" i="7"/>
  <c r="N282" i="7" s="1"/>
  <c r="L283" i="7"/>
  <c r="N283" i="7" s="1"/>
  <c r="L284" i="7"/>
  <c r="N284" i="7" s="1"/>
  <c r="L285" i="7"/>
  <c r="N285" i="7" s="1"/>
  <c r="L286" i="7"/>
  <c r="N286" i="7" s="1"/>
  <c r="L287" i="7"/>
  <c r="N287" i="7" s="1"/>
  <c r="L288" i="7"/>
  <c r="N288" i="7" s="1"/>
  <c r="L289" i="7"/>
  <c r="N289" i="7" s="1"/>
  <c r="L290" i="7"/>
  <c r="N290" i="7" s="1"/>
  <c r="L291" i="7"/>
  <c r="N291" i="7" s="1"/>
  <c r="L292" i="7"/>
  <c r="N292" i="7" s="1"/>
  <c r="L293" i="7"/>
  <c r="N293" i="7" s="1"/>
  <c r="L294" i="7"/>
  <c r="N294" i="7" s="1"/>
  <c r="L295" i="7"/>
  <c r="N295" i="7" s="1"/>
  <c r="L296" i="7"/>
  <c r="N296" i="7" s="1"/>
  <c r="L297" i="7"/>
  <c r="N297" i="7" s="1"/>
  <c r="L298" i="7"/>
  <c r="N298" i="7" s="1"/>
  <c r="L299" i="7"/>
  <c r="N299" i="7" s="1"/>
  <c r="L300" i="7"/>
  <c r="N300" i="7" s="1"/>
  <c r="L301" i="7"/>
  <c r="N301" i="7" s="1"/>
  <c r="L302" i="7"/>
  <c r="N302" i="7" s="1"/>
  <c r="L303" i="7"/>
  <c r="N303" i="7" s="1"/>
  <c r="L304" i="7"/>
  <c r="N304" i="7" s="1"/>
  <c r="L305" i="7"/>
  <c r="N305" i="7" s="1"/>
  <c r="L306" i="7"/>
  <c r="N306" i="7" s="1"/>
  <c r="L307" i="7"/>
  <c r="N307" i="7" s="1"/>
  <c r="L308" i="7"/>
  <c r="N308" i="7" s="1"/>
  <c r="L309" i="7"/>
  <c r="N309" i="7" s="1"/>
  <c r="L310" i="7"/>
  <c r="N310" i="7" s="1"/>
  <c r="L311" i="7"/>
  <c r="N311" i="7" s="1"/>
  <c r="L312" i="7"/>
  <c r="N312" i="7" s="1"/>
  <c r="L313" i="7"/>
  <c r="N313" i="7" s="1"/>
  <c r="L314" i="7"/>
  <c r="N314" i="7" s="1"/>
  <c r="L315" i="7"/>
  <c r="N315" i="7" s="1"/>
  <c r="L316" i="7"/>
  <c r="N316" i="7" s="1"/>
  <c r="L317" i="7"/>
  <c r="N317" i="7" s="1"/>
  <c r="L318" i="7"/>
  <c r="N318" i="7" s="1"/>
  <c r="L319" i="7"/>
  <c r="N319" i="7" s="1"/>
  <c r="L320" i="7"/>
  <c r="N320" i="7" s="1"/>
  <c r="L321" i="7"/>
  <c r="N321" i="7" s="1"/>
  <c r="L322" i="7"/>
  <c r="N322" i="7" s="1"/>
  <c r="L323" i="7"/>
  <c r="N323" i="7" s="1"/>
  <c r="L324" i="7"/>
  <c r="N324" i="7" s="1"/>
  <c r="L325" i="7"/>
  <c r="N325" i="7" s="1"/>
  <c r="L326" i="7"/>
  <c r="N326" i="7" s="1"/>
  <c r="L327" i="7"/>
  <c r="N327" i="7" s="1"/>
  <c r="L328" i="7"/>
  <c r="N328" i="7" s="1"/>
  <c r="L329" i="7"/>
  <c r="N329" i="7" s="1"/>
  <c r="L330" i="7"/>
  <c r="N330" i="7" s="1"/>
  <c r="L331" i="7"/>
  <c r="N331" i="7" s="1"/>
  <c r="L332" i="7"/>
  <c r="N332" i="7" s="1"/>
  <c r="L333" i="7"/>
  <c r="N333" i="7" s="1"/>
  <c r="L334" i="7"/>
  <c r="N334" i="7" s="1"/>
  <c r="L335" i="7"/>
  <c r="N335" i="7" s="1"/>
  <c r="L336" i="7"/>
  <c r="N336" i="7" s="1"/>
  <c r="L337" i="7"/>
  <c r="N337" i="7" s="1"/>
  <c r="L338" i="7"/>
  <c r="N338" i="7" s="1"/>
  <c r="L339" i="7"/>
  <c r="N339" i="7" s="1"/>
  <c r="L340" i="7"/>
  <c r="N340" i="7" s="1"/>
  <c r="L341" i="7"/>
  <c r="N341" i="7" s="1"/>
  <c r="L342" i="7"/>
  <c r="N342" i="7" s="1"/>
  <c r="L343" i="7"/>
  <c r="N343" i="7" s="1"/>
  <c r="L344" i="7"/>
  <c r="N344" i="7" s="1"/>
  <c r="L345" i="7"/>
  <c r="N345" i="7" s="1"/>
  <c r="L346" i="7"/>
  <c r="N346" i="7" s="1"/>
  <c r="L347" i="7"/>
  <c r="N347" i="7" s="1"/>
  <c r="L348" i="7"/>
  <c r="N348" i="7" s="1"/>
  <c r="L349" i="7"/>
  <c r="N349" i="7" s="1"/>
  <c r="L350" i="7"/>
  <c r="N350" i="7" s="1"/>
  <c r="L351" i="7"/>
  <c r="N351" i="7" s="1"/>
  <c r="L352" i="7"/>
  <c r="N352" i="7" s="1"/>
  <c r="L353" i="7"/>
  <c r="N353" i="7" s="1"/>
  <c r="L354" i="7"/>
  <c r="N354" i="7" s="1"/>
  <c r="L355" i="7"/>
  <c r="N355" i="7" s="1"/>
  <c r="L356" i="7"/>
  <c r="N356" i="7" s="1"/>
  <c r="L357" i="7"/>
  <c r="N357" i="7" s="1"/>
  <c r="L358" i="7"/>
  <c r="N358" i="7" s="1"/>
  <c r="L359" i="7"/>
  <c r="N359" i="7" s="1"/>
  <c r="L360" i="7"/>
  <c r="N360" i="7" s="1"/>
  <c r="L361" i="7"/>
  <c r="N361" i="7" s="1"/>
  <c r="L362" i="7"/>
  <c r="N362" i="7" s="1"/>
  <c r="L363" i="7"/>
  <c r="N363" i="7" s="1"/>
  <c r="L364" i="7"/>
  <c r="N364" i="7" s="1"/>
  <c r="L365" i="7"/>
  <c r="N365" i="7" s="1"/>
  <c r="L366" i="7"/>
  <c r="N366" i="7" s="1"/>
  <c r="L367" i="7"/>
  <c r="N367" i="7" s="1"/>
  <c r="L368" i="7"/>
  <c r="N368" i="7" s="1"/>
  <c r="L369" i="7"/>
  <c r="N369" i="7" s="1"/>
  <c r="L370" i="7"/>
  <c r="N370" i="7" s="1"/>
  <c r="L371" i="7"/>
  <c r="N371" i="7" s="1"/>
  <c r="L372" i="7"/>
  <c r="N372" i="7" s="1"/>
  <c r="L373" i="7"/>
  <c r="N373" i="7" s="1"/>
  <c r="L374" i="7"/>
  <c r="N374" i="7" s="1"/>
  <c r="L375" i="7"/>
  <c r="N375" i="7" s="1"/>
  <c r="L376" i="7"/>
  <c r="N376" i="7" s="1"/>
  <c r="L377" i="7"/>
  <c r="N377" i="7" s="1"/>
  <c r="L378" i="7"/>
  <c r="N378" i="7" s="1"/>
  <c r="L379" i="7"/>
  <c r="N379" i="7" s="1"/>
  <c r="L380" i="7"/>
  <c r="N380" i="7" s="1"/>
  <c r="L381" i="7"/>
  <c r="N381" i="7" s="1"/>
  <c r="L382" i="7"/>
  <c r="N382" i="7" s="1"/>
  <c r="L383" i="7"/>
  <c r="N383" i="7" s="1"/>
  <c r="L384" i="7"/>
  <c r="N384" i="7" s="1"/>
  <c r="L385" i="7"/>
  <c r="N385" i="7" s="1"/>
  <c r="L386" i="7"/>
  <c r="N386" i="7" s="1"/>
  <c r="L387" i="7"/>
  <c r="N387" i="7" s="1"/>
  <c r="L388" i="7"/>
  <c r="N388" i="7" s="1"/>
  <c r="L389" i="7"/>
  <c r="N389" i="7" s="1"/>
  <c r="L390" i="7"/>
  <c r="N390" i="7" s="1"/>
  <c r="L391" i="7"/>
  <c r="N391" i="7" s="1"/>
  <c r="L392" i="7"/>
  <c r="N392" i="7" s="1"/>
  <c r="L393" i="7"/>
  <c r="N393" i="7" s="1"/>
  <c r="L394" i="7"/>
  <c r="N394" i="7" s="1"/>
  <c r="L395" i="7"/>
  <c r="N395" i="7" s="1"/>
  <c r="L396" i="7"/>
  <c r="N396" i="7" s="1"/>
  <c r="L397" i="7"/>
  <c r="N397" i="7" s="1"/>
  <c r="L398" i="7"/>
  <c r="N398" i="7" s="1"/>
  <c r="L399" i="7"/>
  <c r="N399" i="7" s="1"/>
  <c r="L400" i="7"/>
  <c r="N400" i="7" s="1"/>
  <c r="L401" i="7"/>
  <c r="N401" i="7" s="1"/>
  <c r="L402" i="7"/>
  <c r="N402" i="7" s="1"/>
  <c r="L403" i="7"/>
  <c r="N403" i="7" s="1"/>
  <c r="L404" i="7"/>
  <c r="N404" i="7" s="1"/>
  <c r="L405" i="7"/>
  <c r="N405" i="7" s="1"/>
  <c r="L406" i="7"/>
  <c r="N406" i="7" s="1"/>
  <c r="L407" i="7"/>
  <c r="N407" i="7" s="1"/>
  <c r="L408" i="7"/>
  <c r="N408" i="7" s="1"/>
  <c r="L409" i="7"/>
  <c r="N409" i="7" s="1"/>
  <c r="L410" i="7"/>
  <c r="N410" i="7" s="1"/>
  <c r="L411" i="7"/>
  <c r="N411" i="7" s="1"/>
  <c r="L412" i="7"/>
  <c r="N412" i="7" s="1"/>
  <c r="L413" i="7"/>
  <c r="N413" i="7" s="1"/>
  <c r="L414" i="7"/>
  <c r="N414" i="7" s="1"/>
  <c r="L415" i="7"/>
  <c r="N415" i="7" s="1"/>
  <c r="L416" i="7"/>
  <c r="N416" i="7" s="1"/>
  <c r="L417" i="7"/>
  <c r="N417" i="7" s="1"/>
  <c r="L418" i="7"/>
  <c r="N418" i="7" s="1"/>
  <c r="L419" i="7"/>
  <c r="N419" i="7" s="1"/>
  <c r="L420" i="7"/>
  <c r="N420" i="7" s="1"/>
  <c r="L421" i="7"/>
  <c r="N421" i="7" s="1"/>
  <c r="L422" i="7"/>
  <c r="N422" i="7" s="1"/>
  <c r="L423" i="7"/>
  <c r="N423" i="7" s="1"/>
  <c r="L424" i="7"/>
  <c r="N424" i="7" s="1"/>
  <c r="L425" i="7"/>
  <c r="N425" i="7" s="1"/>
  <c r="L426" i="7"/>
  <c r="N426" i="7" s="1"/>
  <c r="L427" i="7"/>
  <c r="N427" i="7" s="1"/>
  <c r="L428" i="7"/>
  <c r="N428" i="7" s="1"/>
  <c r="L429" i="7"/>
  <c r="N429" i="7" s="1"/>
  <c r="L430" i="7"/>
  <c r="N430" i="7" s="1"/>
  <c r="L431" i="7"/>
  <c r="N431" i="7" s="1"/>
  <c r="L432" i="7"/>
  <c r="N432" i="7" s="1"/>
  <c r="L433" i="7"/>
  <c r="N433" i="7" s="1"/>
  <c r="L434" i="7"/>
  <c r="N434" i="7" s="1"/>
  <c r="L435" i="7"/>
  <c r="N435" i="7" s="1"/>
  <c r="L436" i="7"/>
  <c r="N436" i="7" s="1"/>
  <c r="L437" i="7"/>
  <c r="N437" i="7" s="1"/>
  <c r="L438" i="7"/>
  <c r="N438" i="7" s="1"/>
  <c r="L439" i="7"/>
  <c r="N439" i="7" s="1"/>
  <c r="L440" i="7"/>
  <c r="N440" i="7" s="1"/>
  <c r="L441" i="7"/>
  <c r="N441" i="7" s="1"/>
  <c r="L442" i="7"/>
  <c r="N442" i="7" s="1"/>
  <c r="L443" i="7"/>
  <c r="N443" i="7" s="1"/>
  <c r="L444" i="7"/>
  <c r="N444" i="7" s="1"/>
  <c r="L445" i="7"/>
  <c r="N445" i="7" s="1"/>
  <c r="L446" i="7"/>
  <c r="N446" i="7" s="1"/>
  <c r="L447" i="7"/>
  <c r="N447" i="7" s="1"/>
  <c r="L448" i="7"/>
  <c r="N448" i="7" s="1"/>
  <c r="L449" i="7"/>
  <c r="N449" i="7" s="1"/>
  <c r="L450" i="7"/>
  <c r="N450" i="7" s="1"/>
  <c r="L451" i="7"/>
  <c r="N451" i="7" s="1"/>
  <c r="L452" i="7"/>
  <c r="N452" i="7" s="1"/>
  <c r="L453" i="7"/>
  <c r="N453" i="7" s="1"/>
  <c r="L454" i="7"/>
  <c r="N454" i="7" s="1"/>
  <c r="L455" i="7"/>
  <c r="N455" i="7" s="1"/>
  <c r="L456" i="7"/>
  <c r="N456" i="7" s="1"/>
  <c r="L457" i="7"/>
  <c r="N457" i="7" s="1"/>
  <c r="L459" i="7"/>
  <c r="N459" i="7" s="1"/>
  <c r="L460" i="7"/>
  <c r="N460" i="7" s="1"/>
  <c r="L461" i="7"/>
  <c r="N461" i="7" s="1"/>
  <c r="L462" i="7"/>
  <c r="N462" i="7" s="1"/>
  <c r="L463" i="7"/>
  <c r="N463" i="7" s="1"/>
  <c r="L464" i="7"/>
  <c r="N464" i="7" s="1"/>
  <c r="L465" i="7"/>
  <c r="N465" i="7" s="1"/>
  <c r="L466" i="7"/>
  <c r="N466" i="7" s="1"/>
  <c r="L467" i="7"/>
  <c r="N467" i="7" s="1"/>
  <c r="L468" i="7"/>
  <c r="N468" i="7" s="1"/>
  <c r="L469" i="7"/>
  <c r="N469" i="7" s="1"/>
  <c r="L470" i="7"/>
  <c r="N470" i="7" s="1"/>
  <c r="L471" i="7"/>
  <c r="N471" i="7" s="1"/>
  <c r="L472" i="7"/>
  <c r="N472" i="7" s="1"/>
  <c r="L474" i="7"/>
  <c r="N474" i="7" s="1"/>
  <c r="L475" i="7"/>
  <c r="N475" i="7" s="1"/>
  <c r="L476" i="7"/>
  <c r="N476" i="7" s="1"/>
  <c r="L477" i="7"/>
  <c r="N477" i="7" s="1"/>
  <c r="L478" i="7"/>
  <c r="N478" i="7" s="1"/>
  <c r="L479" i="7"/>
  <c r="N479" i="7" s="1"/>
  <c r="L480" i="7"/>
  <c r="N480" i="7" s="1"/>
  <c r="L481" i="7"/>
  <c r="N481" i="7" s="1"/>
  <c r="L482" i="7"/>
  <c r="N482" i="7" s="1"/>
  <c r="L483" i="7"/>
  <c r="N483" i="7" s="1"/>
  <c r="L484" i="7"/>
  <c r="N484" i="7" s="1"/>
  <c r="L485" i="7"/>
  <c r="N485" i="7" s="1"/>
  <c r="L486" i="7"/>
  <c r="N486" i="7" s="1"/>
  <c r="L487" i="7"/>
  <c r="N487" i="7" s="1"/>
  <c r="L488" i="7"/>
  <c r="N488" i="7" s="1"/>
  <c r="L489" i="7"/>
  <c r="N489" i="7" s="1"/>
  <c r="L490" i="7"/>
  <c r="N490" i="7" s="1"/>
  <c r="L491" i="7"/>
  <c r="N491" i="7" s="1"/>
  <c r="L492" i="7"/>
  <c r="N492" i="7" s="1"/>
  <c r="L493" i="7"/>
  <c r="N493" i="7" s="1"/>
  <c r="L494" i="7"/>
  <c r="N494" i="7" s="1"/>
  <c r="L495" i="7"/>
  <c r="N495" i="7" s="1"/>
  <c r="L496" i="7"/>
  <c r="N496" i="7" s="1"/>
  <c r="L497" i="7"/>
  <c r="N497" i="7" s="1"/>
  <c r="L498" i="7"/>
  <c r="N498" i="7" s="1"/>
  <c r="L499" i="7"/>
  <c r="N499" i="7" s="1"/>
  <c r="L500" i="7"/>
  <c r="N500" i="7" s="1"/>
  <c r="L501" i="7"/>
  <c r="N501" i="7" s="1"/>
  <c r="L502" i="7"/>
  <c r="N502" i="7" s="1"/>
  <c r="L503" i="7"/>
  <c r="N503" i="7" s="1"/>
  <c r="L504" i="7"/>
  <c r="N504" i="7" s="1"/>
  <c r="L505" i="7"/>
  <c r="N505" i="7" s="1"/>
  <c r="L506" i="7"/>
  <c r="N506" i="7" s="1"/>
  <c r="L507" i="7"/>
  <c r="N507" i="7" s="1"/>
  <c r="L508" i="7"/>
  <c r="N508" i="7" s="1"/>
  <c r="L509" i="7"/>
  <c r="N509" i="7" s="1"/>
  <c r="L510" i="7"/>
  <c r="N510" i="7" s="1"/>
  <c r="L511" i="7"/>
  <c r="N511" i="7" s="1"/>
  <c r="L512" i="7"/>
  <c r="N512" i="7" s="1"/>
  <c r="L513" i="7"/>
  <c r="N513" i="7" s="1"/>
  <c r="L514" i="7"/>
  <c r="N514" i="7" s="1"/>
  <c r="L515" i="7"/>
  <c r="N515" i="7" s="1"/>
  <c r="L516" i="7"/>
  <c r="N516" i="7" s="1"/>
  <c r="L517" i="7"/>
  <c r="N517" i="7" s="1"/>
  <c r="L518" i="7"/>
  <c r="N518" i="7" s="1"/>
  <c r="L519" i="7"/>
  <c r="N519" i="7" s="1"/>
  <c r="L520" i="7"/>
  <c r="N520" i="7" s="1"/>
  <c r="L521" i="7"/>
  <c r="N521" i="7" s="1"/>
  <c r="L522" i="7"/>
  <c r="N522" i="7" s="1"/>
  <c r="L523" i="7"/>
  <c r="N523" i="7" s="1"/>
  <c r="L524" i="7"/>
  <c r="N524" i="7" s="1"/>
  <c r="L525" i="7"/>
  <c r="N525" i="7" s="1"/>
  <c r="L526" i="7"/>
  <c r="N526" i="7" s="1"/>
  <c r="L527" i="7"/>
  <c r="N527" i="7" s="1"/>
  <c r="L528" i="7"/>
  <c r="N528" i="7" s="1"/>
  <c r="L529" i="7"/>
  <c r="N529" i="7" s="1"/>
  <c r="L530" i="7"/>
  <c r="N530" i="7" s="1"/>
  <c r="L531" i="7"/>
  <c r="N531" i="7" s="1"/>
  <c r="L532" i="7"/>
  <c r="N532" i="7" s="1"/>
  <c r="L533" i="7"/>
  <c r="N533" i="7" s="1"/>
  <c r="L534" i="7"/>
  <c r="N534" i="7" s="1"/>
  <c r="L535" i="7"/>
  <c r="N535" i="7" s="1"/>
  <c r="L536" i="7"/>
  <c r="N536" i="7" s="1"/>
  <c r="L537" i="7"/>
  <c r="N537" i="7" s="1"/>
  <c r="L538" i="7"/>
  <c r="N538" i="7" s="1"/>
  <c r="L539" i="7"/>
  <c r="N539" i="7" s="1"/>
  <c r="L540" i="7"/>
  <c r="N540" i="7" s="1"/>
  <c r="L541" i="7"/>
  <c r="N541" i="7" s="1"/>
  <c r="L542" i="7"/>
  <c r="N542" i="7" s="1"/>
  <c r="L543" i="7"/>
  <c r="N543" i="7" s="1"/>
  <c r="L544" i="7"/>
  <c r="N544" i="7" s="1"/>
  <c r="L545" i="7"/>
  <c r="N545" i="7" s="1"/>
  <c r="L546" i="7"/>
  <c r="N546" i="7" s="1"/>
  <c r="L547" i="7"/>
  <c r="N547" i="7" s="1"/>
  <c r="L548" i="7"/>
  <c r="N548" i="7" s="1"/>
  <c r="L549" i="7"/>
  <c r="N549" i="7" s="1"/>
  <c r="L550" i="7"/>
  <c r="N550" i="7" s="1"/>
  <c r="L551" i="7"/>
  <c r="N551" i="7" s="1"/>
  <c r="L552" i="7"/>
  <c r="N552" i="7" s="1"/>
  <c r="L553" i="7"/>
  <c r="N553" i="7" s="1"/>
  <c r="L554" i="7"/>
  <c r="N554" i="7" s="1"/>
  <c r="L555" i="7"/>
  <c r="N555" i="7" s="1"/>
  <c r="L556" i="7"/>
  <c r="N556" i="7" s="1"/>
  <c r="L557" i="7"/>
  <c r="N557" i="7" s="1"/>
  <c r="L558" i="7"/>
  <c r="N558" i="7" s="1"/>
  <c r="L559" i="7"/>
  <c r="N559" i="7" s="1"/>
  <c r="L560" i="7"/>
  <c r="N560" i="7" s="1"/>
  <c r="L561" i="7"/>
  <c r="N561" i="7" s="1"/>
  <c r="L562" i="7"/>
  <c r="N562" i="7" s="1"/>
  <c r="L563" i="7"/>
  <c r="N563" i="7" s="1"/>
  <c r="L564" i="7"/>
  <c r="N564" i="7" s="1"/>
  <c r="L565" i="7"/>
  <c r="N565" i="7" s="1"/>
  <c r="L566" i="7"/>
  <c r="N566" i="7" s="1"/>
  <c r="L567" i="7"/>
  <c r="N567" i="7" s="1"/>
  <c r="L568" i="7"/>
  <c r="N568" i="7" s="1"/>
  <c r="L569" i="7"/>
  <c r="N569" i="7" s="1"/>
  <c r="L570" i="7"/>
  <c r="N570" i="7" s="1"/>
  <c r="L571" i="7"/>
  <c r="N571" i="7" s="1"/>
  <c r="L572" i="7"/>
  <c r="N572" i="7" s="1"/>
  <c r="L573" i="7"/>
  <c r="N573" i="7" s="1"/>
  <c r="L574" i="7"/>
  <c r="N574" i="7" s="1"/>
  <c r="L575" i="7"/>
  <c r="N575" i="7" s="1"/>
  <c r="L576" i="7"/>
  <c r="N576" i="7" s="1"/>
  <c r="L577" i="7"/>
  <c r="N577" i="7" s="1"/>
  <c r="L578" i="7"/>
  <c r="N578" i="7" s="1"/>
  <c r="L579" i="7"/>
  <c r="N579" i="7" s="1"/>
  <c r="L580" i="7"/>
  <c r="N580" i="7" s="1"/>
  <c r="L581" i="7"/>
  <c r="N581" i="7" s="1"/>
  <c r="L582" i="7"/>
  <c r="N582" i="7" s="1"/>
  <c r="L583" i="7"/>
  <c r="N583" i="7" s="1"/>
  <c r="L584" i="7"/>
  <c r="N584" i="7" s="1"/>
  <c r="L585" i="7"/>
  <c r="N585" i="7" s="1"/>
  <c r="L586" i="7"/>
  <c r="N586" i="7" s="1"/>
  <c r="L587" i="7"/>
  <c r="N587" i="7" s="1"/>
  <c r="L588" i="7"/>
  <c r="N588" i="7" s="1"/>
  <c r="L589" i="7"/>
  <c r="N589" i="7" s="1"/>
  <c r="L590" i="7"/>
  <c r="N590" i="7" s="1"/>
  <c r="L591" i="7"/>
  <c r="N591" i="7" s="1"/>
  <c r="L592" i="7"/>
  <c r="N592" i="7" s="1"/>
  <c r="L593" i="7"/>
  <c r="N593" i="7" s="1"/>
  <c r="L594" i="7"/>
  <c r="N594" i="7" s="1"/>
  <c r="L595" i="7"/>
  <c r="N595" i="7" s="1"/>
  <c r="L596" i="7"/>
  <c r="N596" i="7" s="1"/>
  <c r="L597" i="7"/>
  <c r="N597" i="7" s="1"/>
  <c r="L598" i="7"/>
  <c r="N598" i="7" s="1"/>
  <c r="L599" i="7"/>
  <c r="N599" i="7" s="1"/>
  <c r="L600" i="7"/>
  <c r="N600" i="7" s="1"/>
  <c r="L601" i="7"/>
  <c r="N601" i="7" s="1"/>
  <c r="L602" i="7"/>
  <c r="N602" i="7" s="1"/>
  <c r="L603" i="7"/>
  <c r="N603" i="7" s="1"/>
  <c r="L604" i="7"/>
  <c r="N604" i="7" s="1"/>
  <c r="L605" i="7"/>
  <c r="N605" i="7" s="1"/>
  <c r="L606" i="7"/>
  <c r="N606" i="7" s="1"/>
  <c r="L607" i="7"/>
  <c r="N607" i="7" s="1"/>
  <c r="L608" i="7"/>
  <c r="N608" i="7" s="1"/>
  <c r="L609" i="7"/>
  <c r="N609" i="7" s="1"/>
  <c r="L610" i="7"/>
  <c r="N610" i="7" s="1"/>
  <c r="L611" i="7"/>
  <c r="N611" i="7" s="1"/>
  <c r="L612" i="7"/>
  <c r="N612" i="7" s="1"/>
  <c r="L613" i="7"/>
  <c r="N613" i="7" s="1"/>
  <c r="L614" i="7"/>
  <c r="N614" i="7" s="1"/>
  <c r="L615" i="7"/>
  <c r="N615" i="7" s="1"/>
  <c r="L616" i="7"/>
  <c r="N616" i="7" s="1"/>
  <c r="L617" i="7"/>
  <c r="N617" i="7" s="1"/>
  <c r="L618" i="7"/>
  <c r="N618" i="7" s="1"/>
  <c r="L619" i="7"/>
  <c r="N619" i="7" s="1"/>
  <c r="L620" i="7"/>
  <c r="N620" i="7" s="1"/>
  <c r="L621" i="7"/>
  <c r="N621" i="7" s="1"/>
  <c r="L622" i="7"/>
  <c r="N622" i="7" s="1"/>
  <c r="L623" i="7"/>
  <c r="N623" i="7" s="1"/>
  <c r="L624" i="7"/>
  <c r="N624" i="7" s="1"/>
  <c r="L625" i="7"/>
  <c r="N625" i="7" s="1"/>
  <c r="L626" i="7"/>
  <c r="N626" i="7" s="1"/>
  <c r="L627" i="7"/>
  <c r="N627" i="7" s="1"/>
  <c r="L628" i="7"/>
  <c r="N628" i="7" s="1"/>
  <c r="L629" i="7"/>
  <c r="N629" i="7" s="1"/>
  <c r="L630" i="7"/>
  <c r="N630" i="7" s="1"/>
  <c r="L631" i="7"/>
  <c r="N631" i="7" s="1"/>
  <c r="L632" i="7"/>
  <c r="N632" i="7" s="1"/>
  <c r="L633" i="7"/>
  <c r="N633" i="7" s="1"/>
  <c r="L634" i="7"/>
  <c r="N634" i="7" s="1"/>
  <c r="L635" i="7"/>
  <c r="N635" i="7" s="1"/>
  <c r="L636" i="7"/>
  <c r="N636" i="7" s="1"/>
  <c r="L637" i="7"/>
  <c r="N637" i="7" s="1"/>
  <c r="L638" i="7"/>
  <c r="N638" i="7" s="1"/>
  <c r="L639" i="7"/>
  <c r="N639" i="7" s="1"/>
  <c r="L640" i="7"/>
  <c r="N640" i="7" s="1"/>
  <c r="L641" i="7"/>
  <c r="N641" i="7" s="1"/>
  <c r="L642" i="7"/>
  <c r="N642" i="7" s="1"/>
  <c r="L643" i="7"/>
  <c r="N643" i="7" s="1"/>
  <c r="L644" i="7"/>
  <c r="N644" i="7" s="1"/>
  <c r="L645" i="7"/>
  <c r="N645" i="7" s="1"/>
  <c r="L646" i="7"/>
  <c r="N646" i="7" s="1"/>
  <c r="L647" i="7"/>
  <c r="N647" i="7" s="1"/>
  <c r="L648" i="7"/>
  <c r="N648" i="7" s="1"/>
  <c r="L649" i="7"/>
  <c r="N649" i="7" s="1"/>
  <c r="L650" i="7"/>
  <c r="N650" i="7" s="1"/>
  <c r="L651" i="7"/>
  <c r="N651" i="7" s="1"/>
  <c r="L652" i="7"/>
  <c r="N652" i="7" s="1"/>
  <c r="L653" i="7"/>
  <c r="N653" i="7" s="1"/>
  <c r="L654" i="7"/>
  <c r="N654" i="7" s="1"/>
  <c r="L655" i="7"/>
  <c r="N655" i="7" s="1"/>
  <c r="L656" i="7"/>
  <c r="N656" i="7" s="1"/>
  <c r="L657" i="7"/>
  <c r="N657" i="7" s="1"/>
  <c r="L658" i="7"/>
  <c r="N658" i="7" s="1"/>
  <c r="L659" i="7"/>
  <c r="N659" i="7" s="1"/>
  <c r="L660" i="7"/>
  <c r="N660" i="7" s="1"/>
  <c r="L661" i="7"/>
  <c r="N661" i="7" s="1"/>
  <c r="L662" i="7"/>
  <c r="N662" i="7" s="1"/>
  <c r="L663" i="7"/>
  <c r="N663" i="7" s="1"/>
  <c r="L664" i="7"/>
  <c r="N664" i="7" s="1"/>
  <c r="L665" i="7"/>
  <c r="N665" i="7" s="1"/>
  <c r="L666" i="7"/>
  <c r="N666" i="7" s="1"/>
  <c r="L667" i="7"/>
  <c r="N667" i="7" s="1"/>
  <c r="L668" i="7"/>
  <c r="N668" i="7" s="1"/>
  <c r="L669" i="7"/>
  <c r="N669" i="7" s="1"/>
  <c r="L670" i="7"/>
  <c r="N670" i="7" s="1"/>
  <c r="L671" i="7"/>
  <c r="N671" i="7" s="1"/>
  <c r="L672" i="7"/>
  <c r="N672" i="7" s="1"/>
  <c r="L673" i="7"/>
  <c r="N673" i="7" s="1"/>
  <c r="L674" i="7"/>
  <c r="N674" i="7" s="1"/>
  <c r="L675" i="7"/>
  <c r="N675" i="7" s="1"/>
  <c r="L676" i="7"/>
  <c r="N676" i="7" s="1"/>
  <c r="L677" i="7"/>
  <c r="N677" i="7" s="1"/>
  <c r="L678" i="7"/>
  <c r="N678" i="7" s="1"/>
  <c r="L679" i="7"/>
  <c r="N679" i="7" s="1"/>
  <c r="L680" i="7"/>
  <c r="N680" i="7" s="1"/>
  <c r="L681" i="7"/>
  <c r="N681" i="7" s="1"/>
  <c r="L682" i="7"/>
  <c r="N682" i="7" s="1"/>
  <c r="L683" i="7"/>
  <c r="N683" i="7" s="1"/>
  <c r="L684" i="7"/>
  <c r="N684" i="7" s="1"/>
  <c r="L685" i="7"/>
  <c r="N685" i="7" s="1"/>
  <c r="L686" i="7"/>
  <c r="N686" i="7" s="1"/>
  <c r="L687" i="7"/>
  <c r="N687" i="7" s="1"/>
  <c r="L688" i="7"/>
  <c r="N688" i="7" s="1"/>
  <c r="L689" i="7"/>
  <c r="N689" i="7" s="1"/>
  <c r="L690" i="7"/>
  <c r="N690" i="7" s="1"/>
  <c r="L691" i="7"/>
  <c r="N691" i="7" s="1"/>
  <c r="L692" i="7"/>
  <c r="N692" i="7" s="1"/>
  <c r="L693" i="7"/>
  <c r="N693" i="7" s="1"/>
  <c r="L694" i="7"/>
  <c r="N694" i="7" s="1"/>
  <c r="L695" i="7"/>
  <c r="N695" i="7" s="1"/>
  <c r="L696" i="7"/>
  <c r="N696" i="7" s="1"/>
  <c r="L697" i="7"/>
  <c r="N697" i="7" s="1"/>
  <c r="L698" i="7"/>
  <c r="N698" i="7" s="1"/>
  <c r="L699" i="7"/>
  <c r="N699" i="7" s="1"/>
  <c r="L700" i="7"/>
  <c r="N700" i="7" s="1"/>
  <c r="L701" i="7"/>
  <c r="N701" i="7" s="1"/>
  <c r="L702" i="7"/>
  <c r="N702" i="7" s="1"/>
  <c r="L703" i="7"/>
  <c r="N703" i="7" s="1"/>
  <c r="L704" i="7"/>
  <c r="N704" i="7" s="1"/>
  <c r="L705" i="7"/>
  <c r="N705" i="7" s="1"/>
  <c r="L706" i="7"/>
  <c r="N706" i="7" s="1"/>
  <c r="L707" i="7"/>
  <c r="N707" i="7" s="1"/>
  <c r="L708" i="7"/>
  <c r="N708" i="7" s="1"/>
  <c r="L709" i="7"/>
  <c r="N709" i="7" s="1"/>
  <c r="L710" i="7"/>
  <c r="N710" i="7" s="1"/>
  <c r="L711" i="7"/>
  <c r="N711" i="7" s="1"/>
  <c r="L712" i="7"/>
  <c r="N712" i="7" s="1"/>
  <c r="L713" i="7"/>
  <c r="N713" i="7" s="1"/>
  <c r="L714" i="7"/>
  <c r="N714" i="7" s="1"/>
  <c r="L715" i="7"/>
  <c r="N715" i="7" s="1"/>
  <c r="L716" i="7"/>
  <c r="N716" i="7" s="1"/>
  <c r="L717" i="7"/>
  <c r="N717" i="7" s="1"/>
  <c r="L718" i="7"/>
  <c r="N718" i="7" s="1"/>
  <c r="L719" i="7"/>
  <c r="N719" i="7" s="1"/>
  <c r="L720" i="7"/>
  <c r="N720" i="7" s="1"/>
  <c r="L721" i="7"/>
  <c r="N721" i="7" s="1"/>
  <c r="L722" i="7"/>
  <c r="N722" i="7" s="1"/>
  <c r="L723" i="7"/>
  <c r="N723" i="7" s="1"/>
  <c r="L724" i="7"/>
  <c r="N724" i="7" s="1"/>
  <c r="L725" i="7"/>
  <c r="N725" i="7" s="1"/>
  <c r="L726" i="7"/>
  <c r="N726" i="7" s="1"/>
  <c r="L727" i="7"/>
  <c r="N727" i="7" s="1"/>
  <c r="L728" i="7"/>
  <c r="N728" i="7" s="1"/>
  <c r="L729" i="7"/>
  <c r="N729" i="7" s="1"/>
  <c r="L730" i="7"/>
  <c r="N730" i="7" s="1"/>
  <c r="L731" i="7"/>
  <c r="N731" i="7" s="1"/>
  <c r="L732" i="7"/>
  <c r="N732" i="7" s="1"/>
  <c r="L733" i="7"/>
  <c r="N733" i="7" s="1"/>
  <c r="L734" i="7"/>
  <c r="N734" i="7" s="1"/>
  <c r="L735" i="7"/>
  <c r="N735" i="7" s="1"/>
  <c r="L736" i="7"/>
  <c r="N736" i="7" s="1"/>
  <c r="L737" i="7"/>
  <c r="N737" i="7" s="1"/>
  <c r="L738" i="7"/>
  <c r="N738" i="7" s="1"/>
  <c r="L739" i="7"/>
  <c r="N739" i="7" s="1"/>
  <c r="L740" i="7"/>
  <c r="N740" i="7" s="1"/>
  <c r="L741" i="7"/>
  <c r="N741" i="7" s="1"/>
  <c r="L742" i="7"/>
  <c r="N742" i="7" s="1"/>
  <c r="L743" i="7"/>
  <c r="N743" i="7" s="1"/>
  <c r="L744" i="7"/>
  <c r="N744" i="7" s="1"/>
  <c r="L745" i="7"/>
  <c r="N745" i="7" s="1"/>
  <c r="L746" i="7"/>
  <c r="N746" i="7" s="1"/>
  <c r="L747" i="7"/>
  <c r="N747" i="7" s="1"/>
  <c r="L748" i="7"/>
  <c r="N748" i="7" s="1"/>
  <c r="L749" i="7"/>
  <c r="N749" i="7" s="1"/>
  <c r="L750" i="7"/>
  <c r="N750" i="7" s="1"/>
  <c r="L751" i="7"/>
  <c r="N751" i="7" s="1"/>
  <c r="L752" i="7"/>
  <c r="N752" i="7" s="1"/>
  <c r="L753" i="7"/>
  <c r="N753" i="7" s="1"/>
  <c r="L754" i="7"/>
  <c r="N754" i="7" s="1"/>
  <c r="L755" i="7"/>
  <c r="N755" i="7" s="1"/>
  <c r="L756" i="7"/>
  <c r="N756" i="7" s="1"/>
  <c r="L757" i="7"/>
  <c r="N757" i="7" s="1"/>
  <c r="L758" i="7"/>
  <c r="N758" i="7" s="1"/>
  <c r="L759" i="7"/>
  <c r="N759" i="7" s="1"/>
  <c r="L760" i="7"/>
  <c r="N760" i="7" s="1"/>
  <c r="L761" i="7"/>
  <c r="N761" i="7" s="1"/>
  <c r="L762" i="7"/>
  <c r="N762" i="7" s="1"/>
  <c r="L763" i="7"/>
  <c r="N763" i="7" s="1"/>
  <c r="L764" i="7"/>
  <c r="N764" i="7" s="1"/>
  <c r="L765" i="7"/>
  <c r="N765" i="7" s="1"/>
  <c r="L766" i="7"/>
  <c r="N766" i="7" s="1"/>
  <c r="L767" i="7"/>
  <c r="N767" i="7" s="1"/>
  <c r="L768" i="7"/>
  <c r="N768" i="7" s="1"/>
  <c r="L769" i="7"/>
  <c r="N769" i="7" s="1"/>
  <c r="L770" i="7"/>
  <c r="N770" i="7" s="1"/>
  <c r="L771" i="7"/>
  <c r="N771" i="7" s="1"/>
  <c r="L772" i="7"/>
  <c r="N772" i="7" s="1"/>
  <c r="L773" i="7"/>
  <c r="N773" i="7" s="1"/>
  <c r="L774" i="7"/>
  <c r="N774" i="7" s="1"/>
  <c r="L775" i="7"/>
  <c r="N775" i="7" s="1"/>
  <c r="L776" i="7"/>
  <c r="N776" i="7" s="1"/>
  <c r="L777" i="7"/>
  <c r="N777" i="7" s="1"/>
  <c r="L778" i="7"/>
  <c r="N778" i="7" s="1"/>
  <c r="L779" i="7"/>
  <c r="N779" i="7" s="1"/>
  <c r="L780" i="7"/>
  <c r="N780" i="7" s="1"/>
  <c r="L781" i="7"/>
  <c r="N781" i="7" s="1"/>
  <c r="L782" i="7"/>
  <c r="N782" i="7" s="1"/>
  <c r="L783" i="7"/>
  <c r="N783" i="7" s="1"/>
  <c r="L784" i="7"/>
  <c r="N784" i="7" s="1"/>
  <c r="L785" i="7"/>
  <c r="N785" i="7" s="1"/>
  <c r="L786" i="7"/>
  <c r="N786" i="7" s="1"/>
  <c r="L787" i="7"/>
  <c r="N787" i="7" s="1"/>
  <c r="L788" i="7"/>
  <c r="N788" i="7" s="1"/>
  <c r="L789" i="7"/>
  <c r="N789" i="7" s="1"/>
  <c r="L790" i="7"/>
  <c r="N790" i="7" s="1"/>
  <c r="L791" i="7"/>
  <c r="N791" i="7" s="1"/>
  <c r="L792" i="7"/>
  <c r="N792" i="7" s="1"/>
  <c r="L793" i="7"/>
  <c r="N793" i="7" s="1"/>
  <c r="L794" i="7"/>
  <c r="N794" i="7" s="1"/>
  <c r="L795" i="7"/>
  <c r="N795" i="7" s="1"/>
  <c r="L796" i="7"/>
  <c r="N796" i="7" s="1"/>
  <c r="L797" i="7"/>
  <c r="N797" i="7" s="1"/>
  <c r="L798" i="7"/>
  <c r="N798" i="7" s="1"/>
  <c r="L799" i="7"/>
  <c r="N799" i="7" s="1"/>
  <c r="L800" i="7"/>
  <c r="N800" i="7" s="1"/>
  <c r="L801" i="7"/>
  <c r="N801" i="7" s="1"/>
  <c r="L802" i="7"/>
  <c r="N802" i="7" s="1"/>
  <c r="L803" i="7"/>
  <c r="N803" i="7" s="1"/>
  <c r="L804" i="7"/>
  <c r="N804" i="7" s="1"/>
  <c r="L805" i="7"/>
  <c r="N805" i="7" s="1"/>
  <c r="L806" i="7"/>
  <c r="N806" i="7" s="1"/>
  <c r="L807" i="7"/>
  <c r="N807" i="7" s="1"/>
  <c r="L808" i="7"/>
  <c r="N808" i="7" s="1"/>
  <c r="L809" i="7"/>
  <c r="N809" i="7" s="1"/>
  <c r="L810" i="7"/>
  <c r="N810" i="7" s="1"/>
  <c r="L811" i="7"/>
  <c r="N811" i="7" s="1"/>
  <c r="L812" i="7"/>
  <c r="N812" i="7" s="1"/>
  <c r="L813" i="7"/>
  <c r="N813" i="7" s="1"/>
  <c r="L814" i="7"/>
  <c r="N814" i="7" s="1"/>
  <c r="L815" i="7"/>
  <c r="N815" i="7" s="1"/>
  <c r="L816" i="7"/>
  <c r="N816" i="7" s="1"/>
  <c r="L817" i="7"/>
  <c r="N817" i="7" s="1"/>
  <c r="L818" i="7"/>
  <c r="N818" i="7" s="1"/>
  <c r="L819" i="7"/>
  <c r="N819" i="7" s="1"/>
  <c r="L820" i="7"/>
  <c r="N820" i="7" s="1"/>
  <c r="L821" i="7"/>
  <c r="N821" i="7" s="1"/>
  <c r="L822" i="7"/>
  <c r="N822" i="7" s="1"/>
  <c r="L823" i="7"/>
  <c r="N823" i="7" s="1"/>
  <c r="L824" i="7"/>
  <c r="N824" i="7" s="1"/>
  <c r="L825" i="7"/>
  <c r="N825" i="7" s="1"/>
  <c r="L826" i="7"/>
  <c r="N826" i="7" s="1"/>
  <c r="L827" i="7"/>
  <c r="N827" i="7" s="1"/>
  <c r="L828" i="7"/>
  <c r="N828" i="7" s="1"/>
  <c r="L829" i="7"/>
  <c r="N829" i="7" s="1"/>
  <c r="L830" i="7"/>
  <c r="N830" i="7" s="1"/>
  <c r="L831" i="7"/>
  <c r="N831" i="7" s="1"/>
  <c r="L832" i="7"/>
  <c r="N832" i="7" s="1"/>
  <c r="L833" i="7"/>
  <c r="N833" i="7" s="1"/>
  <c r="L834" i="7"/>
  <c r="N834" i="7" s="1"/>
  <c r="L835" i="7"/>
  <c r="N835" i="7" s="1"/>
  <c r="L836" i="7"/>
  <c r="N836" i="7" s="1"/>
  <c r="L837" i="7"/>
  <c r="N837" i="7" s="1"/>
  <c r="L838" i="7"/>
  <c r="N838" i="7" s="1"/>
  <c r="L839" i="7"/>
  <c r="N839" i="7" s="1"/>
  <c r="L840" i="7"/>
  <c r="N840" i="7" s="1"/>
  <c r="L841" i="7"/>
  <c r="N841" i="7" s="1"/>
  <c r="L842" i="7"/>
  <c r="N842" i="7" s="1"/>
  <c r="L843" i="7"/>
  <c r="N843" i="7" s="1"/>
  <c r="L844" i="7"/>
  <c r="N844" i="7" s="1"/>
  <c r="L845" i="7"/>
  <c r="N845" i="7" s="1"/>
  <c r="L846" i="7"/>
  <c r="N846" i="7" s="1"/>
  <c r="L847" i="7"/>
  <c r="N847" i="7" s="1"/>
  <c r="L848" i="7"/>
  <c r="N848" i="7" s="1"/>
  <c r="L849" i="7"/>
  <c r="N849" i="7" s="1"/>
  <c r="L850" i="7"/>
  <c r="N850" i="7" s="1"/>
  <c r="L851" i="7"/>
  <c r="N851" i="7" s="1"/>
  <c r="L852" i="7"/>
  <c r="N852" i="7" s="1"/>
  <c r="L853" i="7"/>
  <c r="N853" i="7" s="1"/>
  <c r="L854" i="7"/>
  <c r="N854" i="7" s="1"/>
  <c r="L855" i="7"/>
  <c r="N855" i="7" s="1"/>
  <c r="L856" i="7"/>
  <c r="N856" i="7" s="1"/>
  <c r="L857" i="7"/>
  <c r="N857" i="7" s="1"/>
  <c r="L858" i="7"/>
  <c r="N858" i="7" s="1"/>
  <c r="L859" i="7"/>
  <c r="N859" i="7" s="1"/>
  <c r="L860" i="7"/>
  <c r="N860" i="7" s="1"/>
  <c r="L861" i="7"/>
  <c r="N861" i="7" s="1"/>
  <c r="L862" i="7"/>
  <c r="N862" i="7" s="1"/>
  <c r="L863" i="7"/>
  <c r="N863" i="7" s="1"/>
  <c r="L864" i="7"/>
  <c r="N864" i="7" s="1"/>
  <c r="L865" i="7"/>
  <c r="N865" i="7" s="1"/>
  <c r="L866" i="7"/>
  <c r="N866" i="7" s="1"/>
  <c r="L867" i="7"/>
  <c r="N867" i="7" s="1"/>
  <c r="L868" i="7"/>
  <c r="N868" i="7" s="1"/>
  <c r="L869" i="7"/>
  <c r="N869" i="7" s="1"/>
  <c r="L870" i="7"/>
  <c r="N870" i="7" s="1"/>
  <c r="L871" i="7"/>
  <c r="N871" i="7" s="1"/>
  <c r="L872" i="7"/>
  <c r="N872" i="7" s="1"/>
  <c r="L873" i="7"/>
  <c r="N873" i="7" s="1"/>
  <c r="L874" i="7"/>
  <c r="N874" i="7" s="1"/>
  <c r="L875" i="7"/>
  <c r="N875" i="7" s="1"/>
  <c r="L876" i="7"/>
  <c r="N876" i="7" s="1"/>
  <c r="L877" i="7"/>
  <c r="N877" i="7" s="1"/>
  <c r="L878" i="7"/>
  <c r="N878" i="7" s="1"/>
  <c r="L879" i="7"/>
  <c r="N879" i="7" s="1"/>
  <c r="L881" i="7"/>
  <c r="N881" i="7" s="1"/>
  <c r="L882" i="7"/>
  <c r="N882" i="7" s="1"/>
  <c r="L883" i="7"/>
  <c r="N883" i="7" s="1"/>
  <c r="L884" i="7"/>
  <c r="N884" i="7" s="1"/>
  <c r="L885" i="7"/>
  <c r="N885" i="7" s="1"/>
  <c r="L886" i="7"/>
  <c r="N886" i="7" s="1"/>
  <c r="L887" i="7"/>
  <c r="N887" i="7" s="1"/>
  <c r="L888" i="7"/>
  <c r="N888" i="7" s="1"/>
  <c r="L889" i="7"/>
  <c r="N889" i="7" s="1"/>
  <c r="L890" i="7"/>
  <c r="N890" i="7" s="1"/>
  <c r="L891" i="7"/>
  <c r="N891" i="7" s="1"/>
  <c r="L892" i="7"/>
  <c r="N892" i="7" s="1"/>
  <c r="L893" i="7"/>
  <c r="N893" i="7" s="1"/>
  <c r="L894" i="7"/>
  <c r="N894" i="7" s="1"/>
  <c r="L895" i="7"/>
  <c r="N895" i="7" s="1"/>
  <c r="L896" i="7"/>
  <c r="N896" i="7" s="1"/>
  <c r="L897" i="7"/>
  <c r="N897" i="7" s="1"/>
  <c r="L898" i="7"/>
  <c r="N898" i="7" s="1"/>
  <c r="L899" i="7"/>
  <c r="N899" i="7" s="1"/>
  <c r="L900" i="7"/>
  <c r="N900" i="7" s="1"/>
  <c r="L901" i="7"/>
  <c r="N901" i="7" s="1"/>
  <c r="L902" i="7"/>
  <c r="N902" i="7" s="1"/>
  <c r="L903" i="7"/>
  <c r="N903" i="7" s="1"/>
  <c r="L904" i="7"/>
  <c r="N904" i="7" s="1"/>
  <c r="L905" i="7"/>
  <c r="N905" i="7" s="1"/>
  <c r="L906" i="7"/>
  <c r="N906" i="7" s="1"/>
  <c r="L907" i="7"/>
  <c r="N907" i="7" s="1"/>
  <c r="L908" i="7"/>
  <c r="N908" i="7" s="1"/>
  <c r="L909" i="7"/>
  <c r="N909" i="7" s="1"/>
  <c r="L910" i="7"/>
  <c r="N910" i="7" s="1"/>
  <c r="L911" i="7"/>
  <c r="N911" i="7" s="1"/>
  <c r="L912" i="7"/>
  <c r="N912" i="7" s="1"/>
  <c r="L913" i="7"/>
  <c r="N913" i="7" s="1"/>
  <c r="L914" i="7"/>
  <c r="N914" i="7" s="1"/>
  <c r="L915" i="7"/>
  <c r="N915" i="7" s="1"/>
  <c r="L916" i="7"/>
  <c r="N916" i="7" s="1"/>
  <c r="L917" i="7"/>
  <c r="N917" i="7" s="1"/>
  <c r="L918" i="7"/>
  <c r="N918" i="7" s="1"/>
  <c r="L919" i="7"/>
  <c r="N919" i="7" s="1"/>
  <c r="L920" i="7"/>
  <c r="N920" i="7" s="1"/>
  <c r="L921" i="7"/>
  <c r="N921" i="7" s="1"/>
  <c r="L922" i="7"/>
  <c r="N922" i="7" s="1"/>
  <c r="L923" i="7"/>
  <c r="N923" i="7" s="1"/>
  <c r="L925" i="7"/>
  <c r="N925" i="7" s="1"/>
  <c r="L926" i="7"/>
  <c r="N926" i="7" s="1"/>
  <c r="L927" i="7"/>
  <c r="N927" i="7" s="1"/>
  <c r="L928" i="7"/>
  <c r="N928" i="7" s="1"/>
  <c r="L929" i="7"/>
  <c r="N929" i="7" s="1"/>
  <c r="L930" i="7"/>
  <c r="N930" i="7" s="1"/>
  <c r="L931" i="7"/>
  <c r="N931" i="7" s="1"/>
  <c r="L932" i="7"/>
  <c r="N932" i="7" s="1"/>
  <c r="L933" i="7"/>
  <c r="N933" i="7" s="1"/>
  <c r="L934" i="7"/>
  <c r="N934" i="7" s="1"/>
  <c r="L935" i="7"/>
  <c r="N935" i="7" s="1"/>
  <c r="L936" i="7"/>
  <c r="N936" i="7" s="1"/>
  <c r="L937" i="7"/>
  <c r="N937" i="7" s="1"/>
  <c r="L938" i="7"/>
  <c r="N938" i="7" s="1"/>
  <c r="L939" i="7"/>
  <c r="N939" i="7" s="1"/>
  <c r="L940" i="7"/>
  <c r="N940" i="7" s="1"/>
  <c r="L941" i="7"/>
  <c r="N941" i="7" s="1"/>
  <c r="L942" i="7"/>
  <c r="N942" i="7" s="1"/>
  <c r="L943" i="7"/>
  <c r="N943" i="7" s="1"/>
  <c r="L944" i="7"/>
  <c r="N944" i="7" s="1"/>
  <c r="L945" i="7"/>
  <c r="N945" i="7" s="1"/>
  <c r="L946" i="7"/>
  <c r="N946" i="7" s="1"/>
  <c r="L947" i="7"/>
  <c r="N947" i="7" s="1"/>
  <c r="L948" i="7"/>
  <c r="N948" i="7" s="1"/>
  <c r="L949" i="7"/>
  <c r="N949" i="7" s="1"/>
  <c r="L950" i="7"/>
  <c r="N950" i="7" s="1"/>
  <c r="L951" i="7"/>
  <c r="N951" i="7" s="1"/>
  <c r="L952" i="7"/>
  <c r="N952" i="7" s="1"/>
  <c r="L953" i="7"/>
  <c r="N953" i="7" s="1"/>
  <c r="L954" i="7"/>
  <c r="N954" i="7" s="1"/>
  <c r="L955" i="7"/>
  <c r="N955" i="7" s="1"/>
  <c r="L956" i="7"/>
  <c r="N956" i="7" s="1"/>
  <c r="L957" i="7"/>
  <c r="N957" i="7" s="1"/>
  <c r="L958" i="7"/>
  <c r="N958" i="7" s="1"/>
  <c r="L959" i="7"/>
  <c r="N959" i="7" s="1"/>
  <c r="L960" i="7"/>
  <c r="N960" i="7" s="1"/>
  <c r="L961" i="7"/>
  <c r="N961" i="7" s="1"/>
  <c r="L962" i="7"/>
  <c r="N962" i="7" s="1"/>
  <c r="L963" i="7"/>
  <c r="N963" i="7" s="1"/>
  <c r="L964" i="7"/>
  <c r="N964" i="7" s="1"/>
  <c r="L965" i="7"/>
  <c r="N965" i="7" s="1"/>
  <c r="L966" i="7"/>
  <c r="N966" i="7" s="1"/>
  <c r="L967" i="7"/>
  <c r="N967" i="7" s="1"/>
  <c r="L968" i="7"/>
  <c r="N968" i="7" s="1"/>
  <c r="L969" i="7"/>
  <c r="N969" i="7" s="1"/>
  <c r="L970" i="7"/>
  <c r="N970" i="7" s="1"/>
  <c r="L971" i="7"/>
  <c r="N971" i="7" s="1"/>
  <c r="L972" i="7"/>
  <c r="N972" i="7" s="1"/>
  <c r="L973" i="7"/>
  <c r="N973" i="7" s="1"/>
  <c r="L974" i="7"/>
  <c r="N974" i="7" s="1"/>
  <c r="L975" i="7"/>
  <c r="N975" i="7" s="1"/>
  <c r="L976" i="7"/>
  <c r="N976" i="7" s="1"/>
  <c r="L977" i="7"/>
  <c r="N977" i="7" s="1"/>
  <c r="L978" i="7"/>
  <c r="N978" i="7" s="1"/>
  <c r="L979" i="7"/>
  <c r="N979" i="7" s="1"/>
  <c r="L980" i="7"/>
  <c r="N980" i="7" s="1"/>
  <c r="L981" i="7"/>
  <c r="N981" i="7" s="1"/>
  <c r="L982" i="7"/>
  <c r="N982" i="7" s="1"/>
  <c r="L983" i="7"/>
  <c r="N983" i="7" s="1"/>
  <c r="L984" i="7"/>
  <c r="N984" i="7" s="1"/>
  <c r="L985" i="7"/>
  <c r="N985" i="7" s="1"/>
  <c r="L986" i="7"/>
  <c r="N986" i="7" s="1"/>
  <c r="L987" i="7"/>
  <c r="N987" i="7" s="1"/>
  <c r="L988" i="7"/>
  <c r="N988" i="7" s="1"/>
  <c r="L989" i="7"/>
  <c r="N989" i="7" s="1"/>
  <c r="L990" i="7"/>
  <c r="N990" i="7" s="1"/>
  <c r="L991" i="7"/>
  <c r="N991" i="7" s="1"/>
  <c r="L992" i="7"/>
  <c r="N992" i="7" s="1"/>
  <c r="L993" i="7"/>
  <c r="N993" i="7" s="1"/>
  <c r="L994" i="7"/>
  <c r="N994" i="7" s="1"/>
  <c r="L995" i="7"/>
  <c r="N995" i="7" s="1"/>
  <c r="L996" i="7"/>
  <c r="N996" i="7" s="1"/>
  <c r="L997" i="7"/>
  <c r="N997" i="7" s="1"/>
  <c r="L998" i="7"/>
  <c r="N998" i="7" s="1"/>
  <c r="L999" i="7"/>
  <c r="N999" i="7" s="1"/>
  <c r="L1000" i="7"/>
  <c r="N1000" i="7" s="1"/>
  <c r="L1001" i="7"/>
  <c r="N1001" i="7" s="1"/>
  <c r="L1002" i="7"/>
  <c r="N1002" i="7" s="1"/>
  <c r="L1003" i="7"/>
  <c r="N1003" i="7" s="1"/>
  <c r="L1004" i="7"/>
  <c r="N1004" i="7" s="1"/>
  <c r="L1005" i="7"/>
  <c r="N1005" i="7" s="1"/>
  <c r="L1006" i="7"/>
  <c r="N1006" i="7" s="1"/>
  <c r="L1007" i="7"/>
  <c r="N1007" i="7" s="1"/>
  <c r="L1008" i="7"/>
  <c r="N1008" i="7" s="1"/>
  <c r="L1009" i="7"/>
  <c r="N1009" i="7" s="1"/>
  <c r="L1010" i="7"/>
  <c r="N1010" i="7" s="1"/>
  <c r="L1011" i="7"/>
  <c r="N1011" i="7" s="1"/>
  <c r="L1012" i="7"/>
  <c r="N1012" i="7" s="1"/>
  <c r="L1013" i="7"/>
  <c r="N1013" i="7" s="1"/>
  <c r="L1014" i="7"/>
  <c r="N1014" i="7" s="1"/>
  <c r="L1015" i="7"/>
  <c r="N1015" i="7" s="1"/>
  <c r="L1016" i="7"/>
  <c r="N1016" i="7" s="1"/>
  <c r="L1017" i="7"/>
  <c r="N1017" i="7" s="1"/>
  <c r="L1018" i="7"/>
  <c r="N1018" i="7" s="1"/>
  <c r="L1019" i="7"/>
  <c r="N1019" i="7" s="1"/>
  <c r="L1020" i="7"/>
  <c r="N1020" i="7" s="1"/>
  <c r="L1021" i="7"/>
  <c r="N1021" i="7" s="1"/>
  <c r="L1022" i="7"/>
  <c r="N1022" i="7" s="1"/>
  <c r="L1023" i="7"/>
  <c r="N1023" i="7" s="1"/>
  <c r="L1024" i="7"/>
  <c r="N1024" i="7" s="1"/>
  <c r="L1025" i="7"/>
  <c r="N1025" i="7" s="1"/>
  <c r="L1026" i="7"/>
  <c r="N1026" i="7" s="1"/>
  <c r="L1027" i="7"/>
  <c r="N1027" i="7" s="1"/>
  <c r="L1028" i="7"/>
  <c r="N1028" i="7" s="1"/>
  <c r="L1029" i="7"/>
  <c r="N1029" i="7" s="1"/>
  <c r="L1030" i="7"/>
  <c r="N1030" i="7" s="1"/>
  <c r="L1031" i="7"/>
  <c r="N1031" i="7" s="1"/>
  <c r="L1032" i="7"/>
  <c r="N1032" i="7" s="1"/>
  <c r="L1033" i="7"/>
  <c r="N1033" i="7" s="1"/>
  <c r="L1034" i="7"/>
  <c r="N1034" i="7" s="1"/>
  <c r="L1035" i="7"/>
  <c r="N1035" i="7" s="1"/>
  <c r="L1036" i="7"/>
  <c r="N1036" i="7" s="1"/>
  <c r="L1037" i="7"/>
  <c r="N1037" i="7" s="1"/>
  <c r="L1038" i="7"/>
  <c r="N1038" i="7" s="1"/>
  <c r="L1039" i="7"/>
  <c r="N1039" i="7" s="1"/>
  <c r="L1040" i="7"/>
  <c r="N1040" i="7" s="1"/>
  <c r="L1041" i="7"/>
  <c r="N1041" i="7" s="1"/>
  <c r="L1042" i="7"/>
  <c r="N1042" i="7" s="1"/>
  <c r="L1043" i="7"/>
  <c r="N1043" i="7" s="1"/>
  <c r="L1044" i="7"/>
  <c r="N1044" i="7" s="1"/>
  <c r="L1045" i="7"/>
  <c r="N1045" i="7" s="1"/>
  <c r="L1046" i="7"/>
  <c r="N1046" i="7" s="1"/>
  <c r="L1047" i="7"/>
  <c r="N1047" i="7" s="1"/>
  <c r="L1048" i="7"/>
  <c r="N1048" i="7" s="1"/>
  <c r="L1049" i="7"/>
  <c r="N1049" i="7" s="1"/>
  <c r="L1050" i="7"/>
  <c r="N1050" i="7" s="1"/>
  <c r="L1051" i="7"/>
  <c r="N1051" i="7" s="1"/>
  <c r="L1052" i="7"/>
  <c r="N1052" i="7" s="1"/>
  <c r="L1053" i="7"/>
  <c r="N1053" i="7" s="1"/>
  <c r="L1054" i="7"/>
  <c r="N1054" i="7" s="1"/>
  <c r="L1055" i="7"/>
  <c r="N1055" i="7" s="1"/>
  <c r="L1056" i="7"/>
  <c r="N1056" i="7" s="1"/>
  <c r="L1057" i="7"/>
  <c r="N1057" i="7" s="1"/>
  <c r="L1058" i="7"/>
  <c r="N1058" i="7" s="1"/>
  <c r="L1059" i="7"/>
  <c r="N1059" i="7" s="1"/>
  <c r="L1060" i="7"/>
  <c r="N1060" i="7" s="1"/>
  <c r="L1061" i="7"/>
  <c r="N1061" i="7" s="1"/>
  <c r="L1062" i="7"/>
  <c r="N1062" i="7" s="1"/>
  <c r="L1063" i="7"/>
  <c r="N1063" i="7" s="1"/>
  <c r="L1064" i="7"/>
  <c r="N1064" i="7" s="1"/>
  <c r="L1065" i="7"/>
  <c r="N1065" i="7" s="1"/>
  <c r="L1066" i="7"/>
  <c r="N1066" i="7" s="1"/>
  <c r="L1067" i="7"/>
  <c r="N1067" i="7" s="1"/>
  <c r="L1068" i="7"/>
  <c r="N1068" i="7" s="1"/>
  <c r="L1069" i="7"/>
  <c r="N1069" i="7" s="1"/>
  <c r="L1070" i="7"/>
  <c r="N1070" i="7" s="1"/>
  <c r="L1071" i="7"/>
  <c r="N1071" i="7" s="1"/>
  <c r="L1072" i="7"/>
  <c r="N1072" i="7" s="1"/>
  <c r="L1073" i="7"/>
  <c r="N1073" i="7" s="1"/>
  <c r="L1074" i="7"/>
  <c r="N1074" i="7" s="1"/>
  <c r="L1075" i="7"/>
  <c r="N1075" i="7" s="1"/>
  <c r="L1076" i="7"/>
  <c r="N1076" i="7" s="1"/>
  <c r="L1077" i="7"/>
  <c r="N1077" i="7" s="1"/>
  <c r="L1078" i="7"/>
  <c r="N1078" i="7" s="1"/>
  <c r="L1079" i="7"/>
  <c r="N1079" i="7" s="1"/>
  <c r="L1080" i="7"/>
  <c r="N1080" i="7" s="1"/>
  <c r="L1081" i="7"/>
  <c r="N1081" i="7" s="1"/>
  <c r="L1082" i="7"/>
  <c r="N1082" i="7" s="1"/>
  <c r="L1083" i="7"/>
  <c r="N1083" i="7" s="1"/>
  <c r="L1084" i="7"/>
  <c r="N1084" i="7" s="1"/>
  <c r="L1085" i="7"/>
  <c r="N1085" i="7" s="1"/>
  <c r="L1086" i="7"/>
  <c r="N1086" i="7" s="1"/>
  <c r="L1087" i="7"/>
  <c r="N1087" i="7" s="1"/>
  <c r="L1088" i="7"/>
  <c r="N1088" i="7" s="1"/>
  <c r="L1089" i="7"/>
  <c r="N1089" i="7" s="1"/>
  <c r="L1090" i="7"/>
  <c r="N1090" i="7" s="1"/>
  <c r="L1091" i="7"/>
  <c r="N1091" i="7" s="1"/>
  <c r="L1092" i="7"/>
  <c r="N1092" i="7" s="1"/>
  <c r="L1093" i="7"/>
  <c r="N1093" i="7" s="1"/>
  <c r="L1094" i="7"/>
  <c r="N1094" i="7" s="1"/>
  <c r="L1095" i="7"/>
  <c r="N1095" i="7" s="1"/>
  <c r="L1096" i="7"/>
  <c r="N1096" i="7" s="1"/>
  <c r="L1097" i="7"/>
  <c r="N1097" i="7" s="1"/>
  <c r="L1098" i="7"/>
  <c r="N1098" i="7" s="1"/>
  <c r="L1099" i="7"/>
  <c r="N1099" i="7" s="1"/>
  <c r="L1100" i="7"/>
  <c r="N1100" i="7" s="1"/>
  <c r="L1101" i="7"/>
  <c r="N1101" i="7" s="1"/>
  <c r="L1102" i="7"/>
  <c r="N1102" i="7" s="1"/>
  <c r="L1103" i="7"/>
  <c r="N1103" i="7" s="1"/>
  <c r="L1104" i="7"/>
  <c r="N1104" i="7" s="1"/>
  <c r="L1105" i="7"/>
  <c r="N1105" i="7" s="1"/>
  <c r="L1107" i="7"/>
  <c r="N1107" i="7" s="1"/>
  <c r="L1108" i="7"/>
  <c r="N1108" i="7" s="1"/>
  <c r="L1109" i="7"/>
  <c r="N1109" i="7" s="1"/>
  <c r="L1110" i="7"/>
  <c r="N1110" i="7" s="1"/>
  <c r="L1111" i="7"/>
  <c r="N1111" i="7" s="1"/>
  <c r="L1112" i="7"/>
  <c r="N1112" i="7" s="1"/>
  <c r="L1113" i="7"/>
  <c r="N1113" i="7" s="1"/>
  <c r="L1114" i="7"/>
  <c r="N1114" i="7" s="1"/>
  <c r="L1115" i="7"/>
  <c r="N1115" i="7" s="1"/>
  <c r="L1116" i="7"/>
  <c r="N1116" i="7" s="1"/>
  <c r="L1117" i="7"/>
  <c r="N1117" i="7" s="1"/>
  <c r="L1118" i="7"/>
  <c r="N1118" i="7" s="1"/>
  <c r="L1119" i="7"/>
  <c r="N1119" i="7" s="1"/>
  <c r="L1120" i="7"/>
  <c r="N1120" i="7" s="1"/>
  <c r="L1121" i="7"/>
  <c r="N1121" i="7" s="1"/>
  <c r="L1122" i="7"/>
  <c r="N1122" i="7" s="1"/>
  <c r="L1123" i="7"/>
  <c r="N1123" i="7" s="1"/>
  <c r="L1124" i="7"/>
  <c r="N1124" i="7" s="1"/>
  <c r="L1125" i="7"/>
  <c r="N1125" i="7" s="1"/>
  <c r="L1126" i="7"/>
  <c r="N1126" i="7" s="1"/>
  <c r="L1127" i="7"/>
  <c r="N1127" i="7" s="1"/>
  <c r="L1128" i="7"/>
  <c r="N1128" i="7" s="1"/>
  <c r="L1129" i="7"/>
  <c r="N1129" i="7" s="1"/>
  <c r="L1130" i="7"/>
  <c r="N1130" i="7" s="1"/>
  <c r="L1131" i="7"/>
  <c r="N1131" i="7" s="1"/>
  <c r="L1132" i="7"/>
  <c r="N1132" i="7" s="1"/>
  <c r="L1133" i="7"/>
  <c r="N1133" i="7" s="1"/>
  <c r="L1134" i="7"/>
  <c r="N1134" i="7" s="1"/>
  <c r="L1135" i="7"/>
  <c r="N1135" i="7" s="1"/>
  <c r="L1136" i="7"/>
  <c r="N1136" i="7" s="1"/>
  <c r="L1137" i="7"/>
  <c r="N1137" i="7" s="1"/>
  <c r="L1138" i="7"/>
  <c r="N1138" i="7" s="1"/>
  <c r="L1139" i="7"/>
  <c r="N1139" i="7" s="1"/>
  <c r="L1140" i="7"/>
  <c r="N1140" i="7" s="1"/>
  <c r="L1141" i="7"/>
  <c r="N1141" i="7" s="1"/>
  <c r="L1142" i="7"/>
  <c r="N1142" i="7" s="1"/>
  <c r="L1143" i="7"/>
  <c r="N1143" i="7" s="1"/>
  <c r="L1144" i="7"/>
  <c r="N1144" i="7" s="1"/>
  <c r="L1145" i="7"/>
  <c r="N1145" i="7" s="1"/>
  <c r="L1146" i="7"/>
  <c r="N1146" i="7" s="1"/>
  <c r="L1147" i="7"/>
  <c r="N1147" i="7" s="1"/>
  <c r="L1148" i="7"/>
  <c r="N1148" i="7" s="1"/>
  <c r="L1149" i="7"/>
  <c r="N1149" i="7" s="1"/>
  <c r="L1150" i="7"/>
  <c r="N1150" i="7" s="1"/>
  <c r="L1151" i="7"/>
  <c r="N1151" i="7" s="1"/>
  <c r="L1152" i="7"/>
  <c r="N1152" i="7" s="1"/>
  <c r="L1153" i="7"/>
  <c r="N1153" i="7" s="1"/>
  <c r="L1154" i="7"/>
  <c r="N1154" i="7" s="1"/>
  <c r="L1155" i="7"/>
  <c r="N1155" i="7" s="1"/>
  <c r="L1156" i="7"/>
  <c r="N1156" i="7" s="1"/>
  <c r="L1157" i="7"/>
  <c r="N1157" i="7" s="1"/>
  <c r="L1158" i="7"/>
  <c r="N1158" i="7" s="1"/>
  <c r="L1159" i="7"/>
  <c r="N1159" i="7" s="1"/>
  <c r="L1160" i="7"/>
  <c r="N1160" i="7" s="1"/>
  <c r="L1161" i="7"/>
  <c r="N1161" i="7" s="1"/>
  <c r="L1162" i="7"/>
  <c r="N1162" i="7" s="1"/>
  <c r="L1163" i="7"/>
  <c r="N1163" i="7" s="1"/>
  <c r="L1164" i="7"/>
  <c r="N1164" i="7" s="1"/>
  <c r="L1165" i="7"/>
  <c r="N1165" i="7" s="1"/>
  <c r="L1166" i="7"/>
  <c r="N1166" i="7" s="1"/>
  <c r="L1167" i="7"/>
  <c r="N1167" i="7" s="1"/>
  <c r="L1168" i="7"/>
  <c r="N1168" i="7" s="1"/>
  <c r="L1169" i="7"/>
  <c r="N1169" i="7" s="1"/>
  <c r="L1170" i="7"/>
  <c r="N1170" i="7" s="1"/>
  <c r="L1171" i="7"/>
  <c r="N1171" i="7" s="1"/>
  <c r="L1172" i="7"/>
  <c r="N1172" i="7" s="1"/>
  <c r="L1173" i="7"/>
  <c r="N1173" i="7" s="1"/>
  <c r="L1174" i="7"/>
  <c r="N1174" i="7" s="1"/>
  <c r="L1175" i="7"/>
  <c r="N1175" i="7" s="1"/>
  <c r="L1176" i="7"/>
  <c r="N1176" i="7" s="1"/>
  <c r="L1177" i="7"/>
  <c r="N1177" i="7" s="1"/>
  <c r="L1178" i="7"/>
  <c r="N1178" i="7" s="1"/>
  <c r="L1179" i="7"/>
  <c r="N1179" i="7" s="1"/>
  <c r="L1180" i="7"/>
  <c r="N1180" i="7" s="1"/>
  <c r="L1181" i="7"/>
  <c r="N1181" i="7" s="1"/>
  <c r="L1182" i="7"/>
  <c r="N1182" i="7" s="1"/>
  <c r="L1183" i="7"/>
  <c r="N1183" i="7" s="1"/>
  <c r="L1184" i="7"/>
  <c r="N1184" i="7" s="1"/>
  <c r="L1185" i="7"/>
  <c r="N1185" i="7" s="1"/>
  <c r="L1186" i="7"/>
  <c r="N1186" i="7" s="1"/>
  <c r="L1187" i="7"/>
  <c r="N1187" i="7" s="1"/>
  <c r="L1188" i="7"/>
  <c r="N1188" i="7" s="1"/>
  <c r="L1189" i="7"/>
  <c r="N1189" i="7" s="1"/>
  <c r="L1190" i="7"/>
  <c r="N1190" i="7" s="1"/>
  <c r="L1191" i="7"/>
  <c r="N1191" i="7" s="1"/>
  <c r="L1192" i="7"/>
  <c r="N1192" i="7" s="1"/>
  <c r="L1193" i="7"/>
  <c r="N1193" i="7" s="1"/>
  <c r="L1194" i="7"/>
  <c r="N1194" i="7" s="1"/>
  <c r="L1195" i="7"/>
  <c r="N1195" i="7" s="1"/>
  <c r="L1196" i="7"/>
  <c r="N1196" i="7" s="1"/>
  <c r="L1197" i="7"/>
  <c r="N1197" i="7" s="1"/>
  <c r="L1198" i="7"/>
  <c r="N1198" i="7" s="1"/>
  <c r="L1199" i="7"/>
  <c r="N1199" i="7" s="1"/>
  <c r="L1200" i="7"/>
  <c r="N1200" i="7" s="1"/>
  <c r="L1201" i="7"/>
  <c r="N1201" i="7" s="1"/>
  <c r="L1202" i="7"/>
  <c r="N1202" i="7" s="1"/>
  <c r="L1203" i="7"/>
  <c r="N1203" i="7" s="1"/>
  <c r="L1204" i="7"/>
  <c r="N1204" i="7" s="1"/>
  <c r="L1205" i="7"/>
  <c r="N1205" i="7" s="1"/>
  <c r="L1206" i="7"/>
  <c r="N1206" i="7" s="1"/>
  <c r="L1207" i="7"/>
  <c r="N1207" i="7" s="1"/>
  <c r="L1208" i="7"/>
  <c r="N1208" i="7" s="1"/>
  <c r="L1209" i="7"/>
  <c r="N1209" i="7" s="1"/>
  <c r="L1210" i="7"/>
  <c r="N1210" i="7" s="1"/>
  <c r="L1211" i="7"/>
  <c r="N1211" i="7" s="1"/>
  <c r="L1212" i="7"/>
  <c r="N1212" i="7" s="1"/>
  <c r="L1213" i="7"/>
  <c r="N1213" i="7" s="1"/>
  <c r="L1214" i="7"/>
  <c r="N1214" i="7" s="1"/>
  <c r="L1215" i="7"/>
  <c r="N1215" i="7" s="1"/>
  <c r="L1216" i="7"/>
  <c r="N1216" i="7" s="1"/>
  <c r="L1217" i="7"/>
  <c r="N1217" i="7" s="1"/>
  <c r="L1218" i="7"/>
  <c r="N1218" i="7" s="1"/>
  <c r="L1219" i="7"/>
  <c r="N1219" i="7" s="1"/>
  <c r="L1220" i="7"/>
  <c r="N1220" i="7" s="1"/>
  <c r="L1221" i="7"/>
  <c r="N1221" i="7" s="1"/>
  <c r="L1222" i="7"/>
  <c r="N1222" i="7" s="1"/>
  <c r="L1223" i="7"/>
  <c r="N1223" i="7" s="1"/>
  <c r="L1224" i="7"/>
  <c r="N1224" i="7" s="1"/>
  <c r="L1225" i="7"/>
  <c r="N1225" i="7" s="1"/>
  <c r="L1226" i="7"/>
  <c r="N1226" i="7" s="1"/>
  <c r="L1227" i="7"/>
  <c r="N1227" i="7" s="1"/>
  <c r="L1228" i="7"/>
  <c r="N1228" i="7" s="1"/>
  <c r="L1229" i="7"/>
  <c r="N1229" i="7" s="1"/>
  <c r="L1230" i="7"/>
  <c r="N1230" i="7" s="1"/>
  <c r="L1231" i="7"/>
  <c r="N1231" i="7" s="1"/>
  <c r="L1232" i="7"/>
  <c r="N1232" i="7" s="1"/>
  <c r="L1233" i="7"/>
  <c r="N1233" i="7" s="1"/>
  <c r="L1234" i="7"/>
  <c r="N1234" i="7" s="1"/>
  <c r="L1235" i="7"/>
  <c r="N1235" i="7" s="1"/>
  <c r="L1236" i="7"/>
  <c r="N1236" i="7" s="1"/>
  <c r="L1237" i="7"/>
  <c r="N1237" i="7" s="1"/>
  <c r="L1238" i="7"/>
  <c r="N1238" i="7" s="1"/>
  <c r="L1239" i="7"/>
  <c r="N1239" i="7" s="1"/>
  <c r="L1240" i="7"/>
  <c r="N1240" i="7" s="1"/>
  <c r="L1241" i="7"/>
  <c r="N1241" i="7" s="1"/>
  <c r="L1242" i="7"/>
  <c r="N1242" i="7" s="1"/>
  <c r="L1243" i="7"/>
  <c r="N1243" i="7" s="1"/>
  <c r="L1244" i="7"/>
  <c r="N1244" i="7" s="1"/>
  <c r="L1245" i="7"/>
  <c r="N1245" i="7" s="1"/>
  <c r="L1246" i="7"/>
  <c r="N1246" i="7" s="1"/>
  <c r="L1247" i="7"/>
  <c r="N1247" i="7" s="1"/>
  <c r="L1248" i="7"/>
  <c r="N1248" i="7" s="1"/>
  <c r="L1249" i="7"/>
  <c r="N1249" i="7" s="1"/>
  <c r="L1250" i="7"/>
  <c r="N1250" i="7" s="1"/>
  <c r="L1251" i="7"/>
  <c r="N1251" i="7" s="1"/>
  <c r="L1252" i="7"/>
  <c r="N1252" i="7" s="1"/>
  <c r="L1253" i="7"/>
  <c r="N1253" i="7" s="1"/>
  <c r="L1254" i="7"/>
  <c r="N1254" i="7" s="1"/>
  <c r="L1255" i="7"/>
  <c r="N1255" i="7" s="1"/>
  <c r="L1256" i="7"/>
  <c r="N1256" i="7" s="1"/>
  <c r="L1257" i="7"/>
  <c r="N1257" i="7" s="1"/>
  <c r="L1258" i="7"/>
  <c r="N1258" i="7" s="1"/>
  <c r="L1259" i="7"/>
  <c r="N1259" i="7" s="1"/>
  <c r="L1260" i="7"/>
  <c r="N1260" i="7" s="1"/>
  <c r="L1261" i="7"/>
  <c r="N1261" i="7" s="1"/>
  <c r="L1262" i="7"/>
  <c r="N1262" i="7" s="1"/>
  <c r="L1263" i="7"/>
  <c r="N1263" i="7" s="1"/>
  <c r="L1264" i="7"/>
  <c r="N1264" i="7" s="1"/>
  <c r="L1265" i="7"/>
  <c r="N1265" i="7" s="1"/>
  <c r="L1266" i="7"/>
  <c r="N1266" i="7" s="1"/>
  <c r="L1267" i="7"/>
  <c r="N1267" i="7" s="1"/>
  <c r="L1268" i="7"/>
  <c r="N1268" i="7" s="1"/>
  <c r="L1269" i="7"/>
  <c r="N1269" i="7" s="1"/>
  <c r="L1270" i="7"/>
  <c r="N1270" i="7" s="1"/>
  <c r="L1271" i="7"/>
  <c r="N1271" i="7" s="1"/>
  <c r="L1272" i="7"/>
  <c r="N1272" i="7" s="1"/>
  <c r="L1273" i="7"/>
  <c r="N1273" i="7" s="1"/>
  <c r="L1274" i="7"/>
  <c r="N1274" i="7" s="1"/>
  <c r="L1275" i="7"/>
  <c r="N1275" i="7" s="1"/>
  <c r="L1276" i="7"/>
  <c r="N1276" i="7" s="1"/>
  <c r="L1277" i="7"/>
  <c r="N1277" i="7" s="1"/>
  <c r="L1278" i="7"/>
  <c r="N1278" i="7" s="1"/>
  <c r="L1279" i="7"/>
  <c r="N1279" i="7" s="1"/>
  <c r="L1281" i="7"/>
  <c r="N1281" i="7" s="1"/>
  <c r="L1282" i="7"/>
  <c r="N1282" i="7" s="1"/>
  <c r="L1283" i="7"/>
  <c r="N1283" i="7" s="1"/>
  <c r="L1284" i="7"/>
  <c r="N1284" i="7" s="1"/>
  <c r="L1285" i="7"/>
  <c r="N1285" i="7" s="1"/>
  <c r="L1286" i="7"/>
  <c r="N1286" i="7" s="1"/>
  <c r="L1287" i="7"/>
  <c r="N1287" i="7" s="1"/>
  <c r="L1288" i="7"/>
  <c r="N1288" i="7" s="1"/>
  <c r="L1289" i="7"/>
  <c r="N1289" i="7" s="1"/>
  <c r="L1290" i="7"/>
  <c r="N1290" i="7" s="1"/>
  <c r="L1291" i="7"/>
  <c r="N1291" i="7" s="1"/>
  <c r="L1292" i="7"/>
  <c r="N1292" i="7" s="1"/>
  <c r="L1293" i="7"/>
  <c r="N1293" i="7" s="1"/>
  <c r="L1294" i="7"/>
  <c r="N1294" i="7" s="1"/>
  <c r="L1295" i="7"/>
  <c r="N1295" i="7" s="1"/>
  <c r="L1297" i="7"/>
  <c r="N1297" i="7" s="1"/>
  <c r="L1298" i="7"/>
  <c r="N1298" i="7" s="1"/>
  <c r="L1299" i="7"/>
  <c r="N1299" i="7" s="1"/>
  <c r="L1300" i="7"/>
  <c r="N1300" i="7" s="1"/>
  <c r="L1301" i="7"/>
  <c r="N1301" i="7" s="1"/>
  <c r="L1302" i="7"/>
  <c r="N1302" i="7" s="1"/>
  <c r="L1303" i="7"/>
  <c r="N1303" i="7" s="1"/>
  <c r="L1304" i="7"/>
  <c r="N1304" i="7" s="1"/>
  <c r="L1305" i="7"/>
  <c r="N1305" i="7" s="1"/>
  <c r="L1306" i="7"/>
  <c r="N1306" i="7" s="1"/>
  <c r="L1307" i="7"/>
  <c r="N1307" i="7" s="1"/>
  <c r="L1308" i="7"/>
  <c r="N1308" i="7" s="1"/>
  <c r="L1309" i="7"/>
  <c r="N1309" i="7" s="1"/>
  <c r="L1310" i="7"/>
  <c r="N1310" i="7" s="1"/>
  <c r="L1311" i="7"/>
  <c r="N1311" i="7" s="1"/>
  <c r="L1312" i="7"/>
  <c r="N1312" i="7" s="1"/>
  <c r="L1313" i="7"/>
  <c r="N1313" i="7" s="1"/>
  <c r="L1314" i="7"/>
  <c r="N1314" i="7" s="1"/>
  <c r="L1315" i="7"/>
  <c r="N1315" i="7" s="1"/>
  <c r="L1316" i="7"/>
  <c r="N1316" i="7" s="1"/>
  <c r="L1317" i="7"/>
  <c r="N1317" i="7" s="1"/>
  <c r="Y23" i="7" l="1"/>
  <c r="Y55" i="7"/>
  <c r="Y87" i="7"/>
  <c r="Y119" i="7"/>
  <c r="Y151" i="7"/>
  <c r="Y183" i="7"/>
  <c r="Y215" i="7"/>
  <c r="Y247" i="7"/>
  <c r="Y279" i="7"/>
  <c r="Y311" i="7"/>
  <c r="Y343" i="7"/>
  <c r="Y375" i="7"/>
  <c r="Y407" i="7"/>
  <c r="Y439" i="7"/>
  <c r="Y471" i="7"/>
  <c r="Y503" i="7"/>
  <c r="Y599" i="7"/>
  <c r="Y759" i="7"/>
  <c r="Y791" i="7"/>
  <c r="Y823" i="7"/>
  <c r="Y855" i="7"/>
  <c r="Y887" i="7"/>
  <c r="Y919" i="7"/>
  <c r="Y951" i="7"/>
  <c r="Y983" i="7"/>
  <c r="Y1015" i="7"/>
  <c r="Y1047" i="7"/>
  <c r="Y1079" i="7"/>
  <c r="Y1111" i="7"/>
  <c r="Y1143" i="7"/>
  <c r="Y1175" i="7"/>
  <c r="Y1207" i="7"/>
  <c r="Y1239" i="7"/>
  <c r="Y1271" i="7"/>
  <c r="Y1303" i="7"/>
  <c r="Y1312" i="7"/>
  <c r="Y897" i="7"/>
  <c r="Y1009" i="7"/>
  <c r="Y1097" i="7"/>
  <c r="Y1209" i="7"/>
  <c r="Y16" i="7"/>
  <c r="Y48" i="7"/>
  <c r="Y80" i="7"/>
  <c r="Y112" i="7"/>
  <c r="Y144" i="7"/>
  <c r="Y176" i="7"/>
  <c r="Y208" i="7"/>
  <c r="Y240" i="7"/>
  <c r="Y272" i="7"/>
  <c r="Y304" i="7"/>
  <c r="Y336" i="7"/>
  <c r="Y368" i="7"/>
  <c r="Y400" i="7"/>
  <c r="Y432" i="7"/>
  <c r="Y464" i="7"/>
  <c r="Y496" i="7"/>
  <c r="Y528" i="7"/>
  <c r="Y560" i="7"/>
  <c r="Y592" i="7"/>
  <c r="Y624" i="7"/>
  <c r="Y656" i="7"/>
  <c r="Y688" i="7"/>
  <c r="Y720" i="7"/>
  <c r="Y752" i="7"/>
  <c r="Y784" i="7"/>
  <c r="Y816" i="7"/>
  <c r="Y848" i="7"/>
  <c r="Y880" i="7"/>
  <c r="Y912" i="7"/>
  <c r="Y944" i="7"/>
  <c r="Y976" i="7"/>
  <c r="Y1008" i="7"/>
  <c r="Y1040" i="7"/>
  <c r="Y1072" i="7"/>
  <c r="Y1104" i="7"/>
  <c r="Y1136" i="7"/>
  <c r="Y1168" i="7"/>
  <c r="Y1200" i="7"/>
  <c r="Y1232" i="7"/>
  <c r="Y1296" i="7"/>
  <c r="Y865" i="7"/>
  <c r="Y921" i="7"/>
  <c r="Y1033" i="7"/>
  <c r="Y1113" i="7"/>
  <c r="Y1217" i="7"/>
  <c r="Y25" i="7"/>
  <c r="Y57" i="7"/>
  <c r="Y89" i="7"/>
  <c r="Y121" i="7"/>
  <c r="Y153" i="7"/>
  <c r="Y185" i="7"/>
  <c r="Y217" i="7"/>
  <c r="Y249" i="7"/>
  <c r="Y281" i="7"/>
  <c r="Y313" i="7"/>
  <c r="Y345" i="7"/>
  <c r="Y377" i="7"/>
  <c r="Y409" i="7"/>
  <c r="Y441" i="7"/>
  <c r="Y473" i="7"/>
  <c r="Y505" i="7"/>
  <c r="Y537" i="7"/>
  <c r="Y569" i="7"/>
  <c r="Y601" i="7"/>
  <c r="Y633" i="7"/>
  <c r="Y665" i="7"/>
  <c r="Y697" i="7"/>
  <c r="Y729" i="7"/>
  <c r="Y761" i="7"/>
  <c r="Y793" i="7"/>
  <c r="Y825" i="7"/>
  <c r="Y937" i="7"/>
  <c r="Y1017" i="7"/>
  <c r="Y1121" i="7"/>
  <c r="Y1201" i="7"/>
  <c r="Y18" i="7"/>
  <c r="Y50" i="7"/>
  <c r="Y82" i="7"/>
  <c r="Y114" i="7"/>
  <c r="Y146" i="7"/>
  <c r="Y178" i="7"/>
  <c r="Y210" i="7"/>
  <c r="Y242" i="7"/>
  <c r="Y274" i="7"/>
  <c r="Y306" i="7"/>
  <c r="Y338" i="7"/>
  <c r="Y402" i="7"/>
  <c r="Y466" i="7"/>
  <c r="Y530" i="7"/>
  <c r="Y562" i="7"/>
  <c r="Y594" i="7"/>
  <c r="Y626" i="7"/>
  <c r="Y658" i="7"/>
  <c r="Y690" i="7"/>
  <c r="Y722" i="7"/>
  <c r="Y754" i="7"/>
  <c r="Y786" i="7"/>
  <c r="Y818" i="7"/>
  <c r="Y850" i="7"/>
  <c r="Y882" i="7"/>
  <c r="Y914" i="7"/>
  <c r="Y15" i="7"/>
  <c r="Y47" i="7"/>
  <c r="Y79" i="7"/>
  <c r="Y111" i="7"/>
  <c r="Y143" i="7"/>
  <c r="Y175" i="7"/>
  <c r="Y207" i="7"/>
  <c r="Y239" i="7"/>
  <c r="Y271" i="7"/>
  <c r="Y303" i="7"/>
  <c r="Y335" i="7"/>
  <c r="Y367" i="7"/>
  <c r="Y399" i="7"/>
  <c r="Y431" i="7"/>
  <c r="Y463" i="7"/>
  <c r="Y495" i="7"/>
  <c r="Y559" i="7"/>
  <c r="Y623" i="7"/>
  <c r="Y655" i="7"/>
  <c r="Y1199" i="7"/>
  <c r="Y1231" i="7"/>
  <c r="Y1263" i="7"/>
  <c r="Y1295" i="7"/>
  <c r="Y1327" i="7"/>
  <c r="Y1288" i="7"/>
  <c r="Y873" i="7"/>
  <c r="Y985" i="7"/>
  <c r="Y1073" i="7"/>
  <c r="Y1185" i="7"/>
  <c r="Y8" i="7"/>
  <c r="Y40" i="7"/>
  <c r="Y72" i="7"/>
  <c r="Y104" i="7"/>
  <c r="Y136" i="7"/>
  <c r="Y168" i="7"/>
  <c r="Y200" i="7"/>
  <c r="Y232" i="7"/>
  <c r="Y264" i="7"/>
  <c r="Y296" i="7"/>
  <c r="Y328" i="7"/>
  <c r="Y360" i="7"/>
  <c r="Y392" i="7"/>
  <c r="Y424" i="7"/>
  <c r="Y456" i="7"/>
  <c r="Y488" i="7"/>
  <c r="Y520" i="7"/>
  <c r="Y552" i="7"/>
  <c r="Y946" i="7"/>
  <c r="Y978" i="7"/>
  <c r="Y1010" i="7"/>
  <c r="Y1042" i="7"/>
  <c r="Y1074" i="7"/>
  <c r="Y1106" i="7"/>
  <c r="Y1138" i="7"/>
  <c r="Y1170" i="7"/>
  <c r="Y1202" i="7"/>
  <c r="Y1234" i="7"/>
  <c r="Y1266" i="7"/>
  <c r="Y1298" i="7"/>
  <c r="Y1330" i="7"/>
  <c r="Y747" i="7"/>
  <c r="Y827" i="7"/>
  <c r="Y891" i="7"/>
  <c r="Y963" i="7"/>
  <c r="Y7" i="7"/>
  <c r="Y39" i="7"/>
  <c r="Y71" i="7"/>
  <c r="Y103" i="7"/>
  <c r="Y584" i="7"/>
  <c r="Y616" i="7"/>
  <c r="Y648" i="7"/>
  <c r="Y680" i="7"/>
  <c r="Y712" i="7"/>
  <c r="Y744" i="7"/>
  <c r="Y776" i="7"/>
  <c r="Y808" i="7"/>
  <c r="Y840" i="7"/>
  <c r="Y872" i="7"/>
  <c r="Y904" i="7"/>
  <c r="Y936" i="7"/>
  <c r="Y968" i="7"/>
  <c r="Y1000" i="7"/>
  <c r="Y1032" i="7"/>
  <c r="Y1064" i="7"/>
  <c r="Y1096" i="7"/>
  <c r="Y1019" i="7"/>
  <c r="Y1099" i="7"/>
  <c r="Y1163" i="7"/>
  <c r="Y1251" i="7"/>
  <c r="Y1307" i="7"/>
  <c r="Y142" i="7"/>
  <c r="Y294" i="7"/>
  <c r="Y502" i="7"/>
  <c r="Y662" i="7"/>
  <c r="Y790" i="7"/>
  <c r="Y990" i="7"/>
  <c r="Y1174" i="7"/>
  <c r="Y1289" i="7"/>
  <c r="Y27" i="7"/>
  <c r="Y59" i="7"/>
  <c r="Y91" i="7"/>
  <c r="Y123" i="7"/>
  <c r="Y155" i="7"/>
  <c r="Y187" i="7"/>
  <c r="Y219" i="7"/>
  <c r="Y251" i="7"/>
  <c r="Y283" i="7"/>
  <c r="Y315" i="7"/>
  <c r="Y347" i="7"/>
  <c r="Y379" i="7"/>
  <c r="Y411" i="7"/>
  <c r="Y443" i="7"/>
  <c r="Y475" i="7"/>
  <c r="Y507" i="7"/>
  <c r="Y539" i="7"/>
  <c r="Y571" i="7"/>
  <c r="Y603" i="7"/>
  <c r="Y635" i="7"/>
  <c r="Y667" i="7"/>
  <c r="Y707" i="7"/>
  <c r="Y763" i="7"/>
  <c r="Y819" i="7"/>
  <c r="Y883" i="7"/>
  <c r="Y939" i="7"/>
  <c r="Y1003" i="7"/>
  <c r="Y1059" i="7"/>
  <c r="Y1123" i="7"/>
  <c r="Y1187" i="7"/>
  <c r="Y1235" i="7"/>
  <c r="Y46" i="7"/>
  <c r="Y206" i="7"/>
  <c r="Y358" i="7"/>
  <c r="Y135" i="7"/>
  <c r="Y167" i="7"/>
  <c r="Y199" i="7"/>
  <c r="Y231" i="7"/>
  <c r="Y263" i="7"/>
  <c r="Y295" i="7"/>
  <c r="Y327" i="7"/>
  <c r="Y359" i="7"/>
  <c r="Y391" i="7"/>
  <c r="Y423" i="7"/>
  <c r="Y455" i="7"/>
  <c r="Y487" i="7"/>
  <c r="Y519" i="7"/>
  <c r="Y551" i="7"/>
  <c r="Y583" i="7"/>
  <c r="Y679" i="7"/>
  <c r="Y775" i="7"/>
  <c r="Y807" i="7"/>
  <c r="Y839" i="7"/>
  <c r="Y871" i="7"/>
  <c r="Y903" i="7"/>
  <c r="Y935" i="7"/>
  <c r="Y967" i="7"/>
  <c r="Y999" i="7"/>
  <c r="Y1031" i="7"/>
  <c r="Y1063" i="7"/>
  <c r="Y1095" i="7"/>
  <c r="Y1127" i="7"/>
  <c r="Y1159" i="7"/>
  <c r="Y1191" i="7"/>
  <c r="Y384" i="7"/>
  <c r="Y416" i="7"/>
  <c r="Y448" i="7"/>
  <c r="Y480" i="7"/>
  <c r="Y512" i="7"/>
  <c r="Y544" i="7"/>
  <c r="Y576" i="7"/>
  <c r="Y608" i="7"/>
  <c r="Y640" i="7"/>
  <c r="Y672" i="7"/>
  <c r="Y704" i="7"/>
  <c r="Y736" i="7"/>
  <c r="Y768" i="7"/>
  <c r="Y800" i="7"/>
  <c r="Y832" i="7"/>
  <c r="Y864" i="7"/>
  <c r="Y896" i="7"/>
  <c r="Y928" i="7"/>
  <c r="Y960" i="7"/>
  <c r="Y992" i="7"/>
  <c r="Y1024" i="7"/>
  <c r="Y1056" i="7"/>
  <c r="Y1088" i="7"/>
  <c r="Y1120" i="7"/>
  <c r="Y1152" i="7"/>
  <c r="Y1184" i="7"/>
  <c r="Y1216" i="7"/>
  <c r="Y1248" i="7"/>
  <c r="Y1320" i="7"/>
  <c r="Y889" i="7"/>
  <c r="Y977" i="7"/>
  <c r="Y1081" i="7"/>
  <c r="Y1153" i="7"/>
  <c r="Y9" i="7"/>
  <c r="Y41" i="7"/>
  <c r="Y73" i="7"/>
  <c r="Y105" i="7"/>
  <c r="Y137" i="7"/>
  <c r="Y169" i="7"/>
  <c r="Y201" i="7"/>
  <c r="Y233" i="7"/>
  <c r="Y265" i="7"/>
  <c r="Y297" i="7"/>
  <c r="Y329" i="7"/>
  <c r="Y361" i="7"/>
  <c r="Y393" i="7"/>
  <c r="Y425" i="7"/>
  <c r="Y457" i="7"/>
  <c r="Y489" i="7"/>
  <c r="Y521" i="7"/>
  <c r="Y553" i="7"/>
  <c r="Y585" i="7"/>
  <c r="Y617" i="7"/>
  <c r="Y649" i="7"/>
  <c r="Y681" i="7"/>
  <c r="Y542" i="7"/>
  <c r="Y694" i="7"/>
  <c r="Y822" i="7"/>
  <c r="Y958" i="7"/>
  <c r="Y1078" i="7"/>
  <c r="Y1241" i="7"/>
  <c r="Y12" i="7"/>
  <c r="Y44" i="7"/>
  <c r="Y76" i="7"/>
  <c r="Y108" i="7"/>
  <c r="Y140" i="7"/>
  <c r="Y172" i="7"/>
  <c r="Y204" i="7"/>
  <c r="Y236" i="7"/>
  <c r="Y268" i="7"/>
  <c r="Y300" i="7"/>
  <c r="Y332" i="7"/>
  <c r="Y364" i="7"/>
  <c r="Y396" i="7"/>
  <c r="Y428" i="7"/>
  <c r="Y460" i="7"/>
  <c r="Y492" i="7"/>
  <c r="Y524" i="7"/>
  <c r="Y556" i="7"/>
  <c r="Y588" i="7"/>
  <c r="Y620" i="7"/>
  <c r="Y652" i="7"/>
  <c r="Y684" i="7"/>
  <c r="Y716" i="7"/>
  <c r="Y748" i="7"/>
  <c r="Y780" i="7"/>
  <c r="Y812" i="7"/>
  <c r="Y844" i="7"/>
  <c r="Y876" i="7"/>
  <c r="Y908" i="7"/>
  <c r="Y940" i="7"/>
  <c r="Y972" i="7"/>
  <c r="Y1004" i="7"/>
  <c r="Y1036" i="7"/>
  <c r="Y1068" i="7"/>
  <c r="Y1100" i="7"/>
  <c r="Y1132" i="7"/>
  <c r="Y1164" i="7"/>
  <c r="Y1196" i="7"/>
  <c r="Y1228" i="7"/>
  <c r="Y1260" i="7"/>
  <c r="Y1292" i="7"/>
  <c r="Y1324" i="7"/>
  <c r="Y110" i="7"/>
  <c r="Y246" i="7"/>
  <c r="Y406" i="7"/>
  <c r="Y518" i="7"/>
  <c r="Y654" i="7"/>
  <c r="Y814" i="7"/>
  <c r="Y982" i="7"/>
  <c r="Y1150" i="7"/>
  <c r="Y1302" i="7"/>
  <c r="Y5" i="7"/>
  <c r="Y37" i="7"/>
  <c r="Y69" i="7"/>
  <c r="Y101" i="7"/>
  <c r="Y133" i="7"/>
  <c r="Y165" i="7"/>
  <c r="Y197" i="7"/>
  <c r="Y229" i="7"/>
  <c r="Y1157" i="7"/>
  <c r="Y1189" i="7"/>
  <c r="Y1221" i="7"/>
  <c r="Y1253" i="7"/>
  <c r="Y1285" i="7"/>
  <c r="Y1317" i="7"/>
  <c r="Y94" i="7"/>
  <c r="Y262" i="7"/>
  <c r="Y430" i="7"/>
  <c r="Y582" i="7"/>
  <c r="Y726" i="7"/>
  <c r="Y878" i="7"/>
  <c r="Y998" i="7"/>
  <c r="Y1142" i="7"/>
  <c r="Y118" i="7"/>
  <c r="Y310" i="7"/>
  <c r="Y438" i="7"/>
  <c r="Y638" i="7"/>
  <c r="Y902" i="7"/>
  <c r="Y1094" i="7"/>
  <c r="Y31" i="7"/>
  <c r="Y63" i="7"/>
  <c r="Y95" i="7"/>
  <c r="Y127" i="7"/>
  <c r="Y159" i="7"/>
  <c r="Y191" i="7"/>
  <c r="Y223" i="7"/>
  <c r="Y1176" i="7"/>
  <c r="Y1208" i="7"/>
  <c r="Y1240" i="7"/>
  <c r="Y1304" i="7"/>
  <c r="Y881" i="7"/>
  <c r="Y953" i="7"/>
  <c r="Y1049" i="7"/>
  <c r="Y1145" i="7"/>
  <c r="Y1265" i="7"/>
  <c r="Y33" i="7"/>
  <c r="Y65" i="7"/>
  <c r="Y97" i="7"/>
  <c r="Y129" i="7"/>
  <c r="Y161" i="7"/>
  <c r="Y193" i="7"/>
  <c r="Y225" i="7"/>
  <c r="Y257" i="7"/>
  <c r="Y289" i="7"/>
  <c r="Y321" i="7"/>
  <c r="Y353" i="7"/>
  <c r="Y385" i="7"/>
  <c r="Y417" i="7"/>
  <c r="Y449" i="7"/>
  <c r="Y481" i="7"/>
  <c r="Y513" i="7"/>
  <c r="Y545" i="7"/>
  <c r="Y577" i="7"/>
  <c r="Y609" i="7"/>
  <c r="Y641" i="7"/>
  <c r="Y673" i="7"/>
  <c r="Y705" i="7"/>
  <c r="Y737" i="7"/>
  <c r="Y1077" i="7"/>
  <c r="Y1109" i="7"/>
  <c r="Y1141" i="7"/>
  <c r="Y1173" i="7"/>
  <c r="Y1205" i="7"/>
  <c r="Y1237" i="7"/>
  <c r="Y1269" i="7"/>
  <c r="Y1301" i="7"/>
  <c r="Y14" i="7"/>
  <c r="Y182" i="7"/>
  <c r="Y318" i="7"/>
  <c r="Y478" i="7"/>
  <c r="Y646" i="7"/>
  <c r="Y806" i="7"/>
  <c r="Y934" i="7"/>
  <c r="Y1070" i="7"/>
  <c r="Y1206" i="7"/>
  <c r="Y1313" i="7"/>
  <c r="Y198" i="7"/>
  <c r="Y382" i="7"/>
  <c r="Y558" i="7"/>
  <c r="Y710" i="7"/>
  <c r="Y1006" i="7"/>
  <c r="Y1198" i="7"/>
  <c r="Y1321" i="7"/>
  <c r="Y1286" i="7"/>
  <c r="Y769" i="7"/>
  <c r="Y801" i="7"/>
  <c r="Y833" i="7"/>
  <c r="Y961" i="7"/>
  <c r="Y1041" i="7"/>
  <c r="Y1161" i="7"/>
  <c r="Y1233" i="7"/>
  <c r="Y26" i="7"/>
  <c r="Y154" i="7"/>
  <c r="Y186" i="7"/>
  <c r="Y282" i="7"/>
  <c r="Y314" i="7"/>
  <c r="Y378" i="7"/>
  <c r="Y410" i="7"/>
  <c r="Y442" i="7"/>
  <c r="Y1128" i="7"/>
  <c r="Y1160" i="7"/>
  <c r="Y1192" i="7"/>
  <c r="Y1224" i="7"/>
  <c r="Y1264" i="7"/>
  <c r="Y849" i="7"/>
  <c r="Y905" i="7"/>
  <c r="Y993" i="7"/>
  <c r="Y1105" i="7"/>
  <c r="Y1177" i="7"/>
  <c r="Y17" i="7"/>
  <c r="Y49" i="7"/>
  <c r="Y81" i="7"/>
  <c r="Y113" i="7"/>
  <c r="Y145" i="7"/>
  <c r="Y177" i="7"/>
  <c r="Y209" i="7"/>
  <c r="Y241" i="7"/>
  <c r="Y273" i="7"/>
  <c r="Y305" i="7"/>
  <c r="Y337" i="7"/>
  <c r="Y369" i="7"/>
  <c r="Y401" i="7"/>
  <c r="Y433" i="7"/>
  <c r="Y465" i="7"/>
  <c r="Y497" i="7"/>
  <c r="Y529" i="7"/>
  <c r="Y561" i="7"/>
  <c r="Y593" i="7"/>
  <c r="Y625" i="7"/>
  <c r="Y657" i="7"/>
  <c r="Y689" i="7"/>
  <c r="Y721" i="7"/>
  <c r="Y753" i="7"/>
  <c r="Y785" i="7"/>
  <c r="Y817" i="7"/>
  <c r="Y913" i="7"/>
  <c r="Y1001" i="7"/>
  <c r="Y1089" i="7"/>
  <c r="Y1193" i="7"/>
  <c r="Y10" i="7"/>
  <c r="Y42" i="7"/>
  <c r="Y74" i="7"/>
  <c r="Y106" i="7"/>
  <c r="Y138" i="7"/>
  <c r="Y170" i="7"/>
  <c r="Y202" i="7"/>
  <c r="Y234" i="7"/>
  <c r="Y266" i="7"/>
  <c r="Y298" i="7"/>
  <c r="Y330" i="7"/>
  <c r="Y362" i="7"/>
  <c r="Y394" i="7"/>
  <c r="Y426" i="7"/>
  <c r="Y458" i="7"/>
  <c r="Y490" i="7"/>
  <c r="Y522" i="7"/>
  <c r="Y554" i="7"/>
  <c r="Y586" i="7"/>
  <c r="Y618" i="7"/>
  <c r="Y650" i="7"/>
  <c r="Y746" i="7"/>
  <c r="Y778" i="7"/>
  <c r="Y810" i="7"/>
  <c r="Y842" i="7"/>
  <c r="Y874" i="7"/>
  <c r="Y906" i="7"/>
  <c r="Y938" i="7"/>
  <c r="Y970" i="7"/>
  <c r="Y1002" i="7"/>
  <c r="Y1034" i="7"/>
  <c r="Y1066" i="7"/>
  <c r="Y1098" i="7"/>
  <c r="Y1130" i="7"/>
  <c r="Y1162" i="7"/>
  <c r="Y1194" i="7"/>
  <c r="Y1226" i="7"/>
  <c r="Y1258" i="7"/>
  <c r="Y1290" i="7"/>
  <c r="Y1322" i="7"/>
  <c r="Y739" i="7"/>
  <c r="Y811" i="7"/>
  <c r="Y875" i="7"/>
  <c r="Y955" i="7"/>
  <c r="Y1011" i="7"/>
  <c r="Y1083" i="7"/>
  <c r="Y1155" i="7"/>
  <c r="Y1219" i="7"/>
  <c r="Y1291" i="7"/>
  <c r="Y102" i="7"/>
  <c r="Y254" i="7"/>
  <c r="Y454" i="7"/>
  <c r="Y614" i="7"/>
  <c r="Y782" i="7"/>
  <c r="Y950" i="7"/>
  <c r="Y474" i="7"/>
  <c r="Y506" i="7"/>
  <c r="Y538" i="7"/>
  <c r="Y570" i="7"/>
  <c r="Y602" i="7"/>
  <c r="Y634" i="7"/>
  <c r="Y666" i="7"/>
  <c r="Y762" i="7"/>
  <c r="Y794" i="7"/>
  <c r="Y826" i="7"/>
  <c r="Y858" i="7"/>
  <c r="Y890" i="7"/>
  <c r="Y922" i="7"/>
  <c r="Y954" i="7"/>
  <c r="Y986" i="7"/>
  <c r="Y1018" i="7"/>
  <c r="Y1050" i="7"/>
  <c r="Y1082" i="7"/>
  <c r="Y1114" i="7"/>
  <c r="Y1146" i="7"/>
  <c r="Y1178" i="7"/>
  <c r="Y1210" i="7"/>
  <c r="Y1242" i="7"/>
  <c r="Y1274" i="7"/>
  <c r="Y1306" i="7"/>
  <c r="Y699" i="7"/>
  <c r="Y771" i="7"/>
  <c r="Y1158" i="7"/>
  <c r="Y1294" i="7"/>
  <c r="Y19" i="7"/>
  <c r="Y51" i="7"/>
  <c r="Y83" i="7"/>
  <c r="Y115" i="7"/>
  <c r="Y147" i="7"/>
  <c r="Y179" i="7"/>
  <c r="Y211" i="7"/>
  <c r="Y243" i="7"/>
  <c r="Y275" i="7"/>
  <c r="Y307" i="7"/>
  <c r="Y339" i="7"/>
  <c r="Y403" i="7"/>
  <c r="Y467" i="7"/>
  <c r="Y499" i="7"/>
  <c r="Y531" i="7"/>
  <c r="Y563" i="7"/>
  <c r="Y595" i="7"/>
  <c r="Y627" i="7"/>
  <c r="Y659" i="7"/>
  <c r="Y691" i="7"/>
  <c r="Y755" i="7"/>
  <c r="Y803" i="7"/>
  <c r="Y867" i="7"/>
  <c r="Y923" i="7"/>
  <c r="Y995" i="7"/>
  <c r="Y1051" i="7"/>
  <c r="Y1115" i="7"/>
  <c r="Y1171" i="7"/>
  <c r="Y1227" i="7"/>
  <c r="Y1275" i="7"/>
  <c r="Y22" i="7"/>
  <c r="Y158" i="7"/>
  <c r="Y334" i="7"/>
  <c r="Y486" i="7"/>
  <c r="Y678" i="7"/>
  <c r="Y798" i="7"/>
  <c r="Y926" i="7"/>
  <c r="Y1038" i="7"/>
  <c r="Y1190" i="7"/>
  <c r="Y1318" i="7"/>
  <c r="Y4" i="7"/>
  <c r="Y36" i="7"/>
  <c r="Y68" i="7"/>
  <c r="Y100" i="7"/>
  <c r="Y132" i="7"/>
  <c r="Y164" i="7"/>
  <c r="Y196" i="7"/>
  <c r="Y228" i="7"/>
  <c r="Y260" i="7"/>
  <c r="Y292" i="7"/>
  <c r="Y324" i="7"/>
  <c r="Y356" i="7"/>
  <c r="Y388" i="7"/>
  <c r="Y420" i="7"/>
  <c r="Y452" i="7"/>
  <c r="Y484" i="7"/>
  <c r="Y516" i="7"/>
  <c r="Y548" i="7"/>
  <c r="Y580" i="7"/>
  <c r="Y612" i="7"/>
  <c r="Y644" i="7"/>
  <c r="Y676" i="7"/>
  <c r="Y708" i="7"/>
  <c r="Y740" i="7"/>
  <c r="Y772" i="7"/>
  <c r="Y804" i="7"/>
  <c r="Y836" i="7"/>
  <c r="Y868" i="7"/>
  <c r="Y900" i="7"/>
  <c r="Y932" i="7"/>
  <c r="Y964" i="7"/>
  <c r="Y996" i="7"/>
  <c r="Y1028" i="7"/>
  <c r="Y1060" i="7"/>
  <c r="Y1092" i="7"/>
  <c r="Y1124" i="7"/>
  <c r="Y1156" i="7"/>
  <c r="Y1188" i="7"/>
  <c r="Y1220" i="7"/>
  <c r="Y1252" i="7"/>
  <c r="Y1284" i="7"/>
  <c r="Y1316" i="7"/>
  <c r="Y78" i="7"/>
  <c r="Y843" i="7"/>
  <c r="Y907" i="7"/>
  <c r="Y979" i="7"/>
  <c r="Y1043" i="7"/>
  <c r="Y1107" i="7"/>
  <c r="Y1179" i="7"/>
  <c r="Y1315" i="7"/>
  <c r="Y214" i="7"/>
  <c r="Y326" i="7"/>
  <c r="Y550" i="7"/>
  <c r="Y718" i="7"/>
  <c r="Y846" i="7"/>
  <c r="Y1062" i="7"/>
  <c r="Y1230" i="7"/>
  <c r="Y3" i="7"/>
  <c r="Y35" i="7"/>
  <c r="Y67" i="7"/>
  <c r="Y99" i="7"/>
  <c r="Y131" i="7"/>
  <c r="Y163" i="7"/>
  <c r="Y195" i="7"/>
  <c r="Y227" i="7"/>
  <c r="Y259" i="7"/>
  <c r="Y291" i="7"/>
  <c r="Y323" i="7"/>
  <c r="Y355" i="7"/>
  <c r="Y387" i="7"/>
  <c r="Y419" i="7"/>
  <c r="Y451" i="7"/>
  <c r="Y483" i="7"/>
  <c r="Y515" i="7"/>
  <c r="Y547" i="7"/>
  <c r="Y579" i="7"/>
  <c r="Y611" i="7"/>
  <c r="Y643" i="7"/>
  <c r="Y675" i="7"/>
  <c r="Y715" i="7"/>
  <c r="Y779" i="7"/>
  <c r="Y190" i="7"/>
  <c r="Y374" i="7"/>
  <c r="Y255" i="7"/>
  <c r="Y287" i="7"/>
  <c r="Y319" i="7"/>
  <c r="Y351" i="7"/>
  <c r="Y383" i="7"/>
  <c r="Y415" i="7"/>
  <c r="Y447" i="7"/>
  <c r="Y479" i="7"/>
  <c r="Y511" i="7"/>
  <c r="Y543" i="7"/>
  <c r="Y575" i="7"/>
  <c r="Y607" i="7"/>
  <c r="Y639" i="7"/>
  <c r="Y671" i="7"/>
  <c r="Y1215" i="7"/>
  <c r="Y1247" i="7"/>
  <c r="Y1279" i="7"/>
  <c r="Y1311" i="7"/>
  <c r="Y1272" i="7"/>
  <c r="Y1328" i="7"/>
  <c r="Y929" i="7"/>
  <c r="Y1025" i="7"/>
  <c r="Y1129" i="7"/>
  <c r="Y1225" i="7"/>
  <c r="Y24" i="7"/>
  <c r="Y56" i="7"/>
  <c r="Y88" i="7"/>
  <c r="Y120" i="7"/>
  <c r="Y152" i="7"/>
  <c r="Y184" i="7"/>
  <c r="Y216" i="7"/>
  <c r="Y248" i="7"/>
  <c r="Y280" i="7"/>
  <c r="Y312" i="7"/>
  <c r="Y344" i="7"/>
  <c r="Y376" i="7"/>
  <c r="Y408" i="7"/>
  <c r="Y440" i="7"/>
  <c r="Y472" i="7"/>
  <c r="Y504" i="7"/>
  <c r="Y536" i="7"/>
  <c r="Y568" i="7"/>
  <c r="Y600" i="7"/>
  <c r="Y632" i="7"/>
  <c r="Y664" i="7"/>
  <c r="Y696" i="7"/>
  <c r="Y728" i="7"/>
  <c r="Y760" i="7"/>
  <c r="Y792" i="7"/>
  <c r="Y824" i="7"/>
  <c r="Y856" i="7"/>
  <c r="Y888" i="7"/>
  <c r="Y920" i="7"/>
  <c r="Y952" i="7"/>
  <c r="Y984" i="7"/>
  <c r="Y1016" i="7"/>
  <c r="Y1048" i="7"/>
  <c r="Y1080" i="7"/>
  <c r="Y1112" i="7"/>
  <c r="Y1144" i="7"/>
  <c r="Y1223" i="7"/>
  <c r="Y1255" i="7"/>
  <c r="Y1287" i="7"/>
  <c r="Y1319" i="7"/>
  <c r="Y1280" i="7"/>
  <c r="Y857" i="7"/>
  <c r="Y945" i="7"/>
  <c r="Y1057" i="7"/>
  <c r="Y1137" i="7"/>
  <c r="Y1297" i="7"/>
  <c r="Y32" i="7"/>
  <c r="Y64" i="7"/>
  <c r="Y96" i="7"/>
  <c r="Y128" i="7"/>
  <c r="Y160" i="7"/>
  <c r="Y192" i="7"/>
  <c r="Y224" i="7"/>
  <c r="Y256" i="7"/>
  <c r="Y288" i="7"/>
  <c r="Y320" i="7"/>
  <c r="Y352" i="7"/>
  <c r="Y261" i="7"/>
  <c r="Y293" i="7"/>
  <c r="Y325" i="7"/>
  <c r="Y357" i="7"/>
  <c r="Y389" i="7"/>
  <c r="Y421" i="7"/>
  <c r="Y453" i="7"/>
  <c r="Y485" i="7"/>
  <c r="Y517" i="7"/>
  <c r="Y549" i="7"/>
  <c r="Y581" i="7"/>
  <c r="Y613" i="7"/>
  <c r="Y645" i="7"/>
  <c r="Y677" i="7"/>
  <c r="Y709" i="7"/>
  <c r="Y741" i="7"/>
  <c r="Y773" i="7"/>
  <c r="Y805" i="7"/>
  <c r="Y837" i="7"/>
  <c r="Y869" i="7"/>
  <c r="Y901" i="7"/>
  <c r="Y997" i="7"/>
  <c r="Y1029" i="7"/>
  <c r="Y1061" i="7"/>
  <c r="Y1093" i="7"/>
  <c r="Y1125" i="7"/>
  <c r="Y835" i="7"/>
  <c r="Y899" i="7"/>
  <c r="Y713" i="7"/>
  <c r="Y947" i="7"/>
  <c r="Y1027" i="7"/>
  <c r="Y1075" i="7"/>
  <c r="Y1131" i="7"/>
  <c r="Y1203" i="7"/>
  <c r="Y1243" i="7"/>
  <c r="Y1323" i="7"/>
  <c r="Y86" i="7"/>
  <c r="Y230" i="7"/>
  <c r="Y390" i="7"/>
  <c r="Y574" i="7"/>
  <c r="Y742" i="7"/>
  <c r="Y862" i="7"/>
  <c r="Y974" i="7"/>
  <c r="Y1086" i="7"/>
  <c r="Y1222" i="7"/>
  <c r="Y1281" i="7"/>
  <c r="Y20" i="7"/>
  <c r="Y52" i="7"/>
  <c r="Y84" i="7"/>
  <c r="Y116" i="7"/>
  <c r="Y148" i="7"/>
  <c r="Y180" i="7"/>
  <c r="Y212" i="7"/>
  <c r="Y244" i="7"/>
  <c r="Y276" i="7"/>
  <c r="Y308" i="7"/>
  <c r="Y340" i="7"/>
  <c r="Y372" i="7"/>
  <c r="Y404" i="7"/>
  <c r="Y436" i="7"/>
  <c r="Y468" i="7"/>
  <c r="Y500" i="7"/>
  <c r="Y532" i="7"/>
  <c r="Y564" i="7"/>
  <c r="Y596" i="7"/>
  <c r="Y628" i="7"/>
  <c r="Y660" i="7"/>
  <c r="Y692" i="7"/>
  <c r="Y724" i="7"/>
  <c r="Y756" i="7"/>
  <c r="Y788" i="7"/>
  <c r="Y820" i="7"/>
  <c r="Y852" i="7"/>
  <c r="Y884" i="7"/>
  <c r="Y916" i="7"/>
  <c r="Y948" i="7"/>
  <c r="Y980" i="7"/>
  <c r="Y1012" i="7"/>
  <c r="Y1044" i="7"/>
  <c r="Y1076" i="7"/>
  <c r="Y1108" i="7"/>
  <c r="Y1140" i="7"/>
  <c r="Y1172" i="7"/>
  <c r="Y1204" i="7"/>
  <c r="Y1236" i="7"/>
  <c r="Y1268" i="7"/>
  <c r="Y1300" i="7"/>
  <c r="Y30" i="7"/>
  <c r="Y134" i="7"/>
  <c r="Y302" i="7"/>
  <c r="Y446" i="7"/>
  <c r="Y534" i="7"/>
  <c r="Y702" i="7"/>
  <c r="Y838" i="7"/>
  <c r="Y1030" i="7"/>
  <c r="Y1182" i="7"/>
  <c r="Y1257" i="7"/>
  <c r="Y494" i="7"/>
  <c r="Y630" i="7"/>
  <c r="Y766" i="7"/>
  <c r="Y918" i="7"/>
  <c r="Y1110" i="7"/>
  <c r="Y1270" i="7"/>
  <c r="Y1329" i="7"/>
  <c r="Y29" i="7"/>
  <c r="Y61" i="7"/>
  <c r="Y93" i="7"/>
  <c r="Y125" i="7"/>
  <c r="Y157" i="7"/>
  <c r="Y189" i="7"/>
  <c r="Y221" i="7"/>
  <c r="Y253" i="7"/>
  <c r="Y285" i="7"/>
  <c r="Y317" i="7"/>
  <c r="Y349" i="7"/>
  <c r="Y381" i="7"/>
  <c r="Y413" i="7"/>
  <c r="Y445" i="7"/>
  <c r="Y477" i="7"/>
  <c r="Y509" i="7"/>
  <c r="Y541" i="7"/>
  <c r="Y573" i="7"/>
  <c r="Y605" i="7"/>
  <c r="Y637" i="7"/>
  <c r="Y669" i="7"/>
  <c r="Y701" i="7"/>
  <c r="Y733" i="7"/>
  <c r="Y765" i="7"/>
  <c r="Y797" i="7"/>
  <c r="Y829" i="7"/>
  <c r="Y861" i="7"/>
  <c r="Y893" i="7"/>
  <c r="Y925" i="7"/>
  <c r="Y13" i="7"/>
  <c r="Y45" i="7"/>
  <c r="Y77" i="7"/>
  <c r="Y109" i="7"/>
  <c r="Y141" i="7"/>
  <c r="Y173" i="7"/>
  <c r="Y205" i="7"/>
  <c r="Y237" i="7"/>
  <c r="Y269" i="7"/>
  <c r="Y301" i="7"/>
  <c r="Y333" i="7"/>
  <c r="Y365" i="7"/>
  <c r="Y397" i="7"/>
  <c r="Y429" i="7"/>
  <c r="Y461" i="7"/>
  <c r="Y493" i="7"/>
  <c r="Y525" i="7"/>
  <c r="Y557" i="7"/>
  <c r="Y589" i="7"/>
  <c r="Y621" i="7"/>
  <c r="Y653" i="7"/>
  <c r="Y685" i="7"/>
  <c r="Y717" i="7"/>
  <c r="Y749" i="7"/>
  <c r="Y781" i="7"/>
  <c r="Y813" i="7"/>
  <c r="Y845" i="7"/>
  <c r="Y877" i="7"/>
  <c r="Y909" i="7"/>
  <c r="Y941" i="7"/>
  <c r="Y973" i="7"/>
  <c r="Y1005" i="7"/>
  <c r="Y1037" i="7"/>
  <c r="Y1069" i="7"/>
  <c r="Y1101" i="7"/>
  <c r="Y1133" i="7"/>
  <c r="Y1165" i="7"/>
  <c r="Y1197" i="7"/>
  <c r="Y1229" i="7"/>
  <c r="Y1261" i="7"/>
  <c r="Y1293" i="7"/>
  <c r="Y1325" i="7"/>
  <c r="Y150" i="7"/>
  <c r="Y278" i="7"/>
  <c r="Y462" i="7"/>
  <c r="Y622" i="7"/>
  <c r="Y750" i="7"/>
  <c r="Y886" i="7"/>
  <c r="Y1022" i="7"/>
  <c r="Y1166" i="7"/>
  <c r="Y1249" i="7"/>
  <c r="Y166" i="7"/>
  <c r="Y350" i="7"/>
  <c r="Y526" i="7"/>
  <c r="Y686" i="7"/>
  <c r="Y942" i="7"/>
  <c r="Y1134" i="7"/>
  <c r="Y1326" i="7"/>
  <c r="Y745" i="7"/>
  <c r="Y777" i="7"/>
  <c r="Y809" i="7"/>
  <c r="Y841" i="7"/>
  <c r="Y969" i="7"/>
  <c r="Y1065" i="7"/>
  <c r="Y1169" i="7"/>
  <c r="Y34" i="7"/>
  <c r="Y66" i="7"/>
  <c r="Y98" i="7"/>
  <c r="Y162" i="7"/>
  <c r="Y194" i="7"/>
  <c r="Y226" i="7"/>
  <c r="Y290" i="7"/>
  <c r="Y322" i="7"/>
  <c r="Y354" i="7"/>
  <c r="Y386" i="7"/>
  <c r="Y450" i="7"/>
  <c r="Y514" i="7"/>
  <c r="Y610" i="7"/>
  <c r="Y642" i="7"/>
  <c r="Y674" i="7"/>
  <c r="Y706" i="7"/>
  <c r="Y738" i="7"/>
  <c r="Y770" i="7"/>
  <c r="Y802" i="7"/>
  <c r="Y834" i="7"/>
  <c r="Y866" i="7"/>
  <c r="Y898" i="7"/>
  <c r="Y930" i="7"/>
  <c r="Y962" i="7"/>
  <c r="Y994" i="7"/>
  <c r="Y1026" i="7"/>
  <c r="Y1058" i="7"/>
  <c r="Y1090" i="7"/>
  <c r="Y1122" i="7"/>
  <c r="Y1154" i="7"/>
  <c r="Y1186" i="7"/>
  <c r="Y1218" i="7"/>
  <c r="Y1250" i="7"/>
  <c r="Y1282" i="7"/>
  <c r="Y1314" i="7"/>
  <c r="Y723" i="7"/>
  <c r="Y795" i="7"/>
  <c r="Y859" i="7"/>
  <c r="Y931" i="7"/>
  <c r="Y987" i="7"/>
  <c r="Y1067" i="7"/>
  <c r="Y1147" i="7"/>
  <c r="Y1195" i="7"/>
  <c r="Y1283" i="7"/>
  <c r="Y38" i="7"/>
  <c r="Y222" i="7"/>
  <c r="Y398" i="7"/>
  <c r="Y590" i="7"/>
  <c r="Y758" i="7"/>
  <c r="Y894" i="7"/>
  <c r="Y1102" i="7"/>
  <c r="Y1278" i="7"/>
  <c r="Y11" i="7"/>
  <c r="Y43" i="7"/>
  <c r="Y75" i="7"/>
  <c r="Y107" i="7"/>
  <c r="Y139" i="7"/>
  <c r="Y171" i="7"/>
  <c r="Y203" i="7"/>
  <c r="Y235" i="7"/>
  <c r="Y267" i="7"/>
  <c r="Y299" i="7"/>
  <c r="Y331" i="7"/>
  <c r="Y363" i="7"/>
  <c r="Y395" i="7"/>
  <c r="Y427" i="7"/>
  <c r="Y459" i="7"/>
  <c r="Y491" i="7"/>
  <c r="Y523" i="7"/>
  <c r="Y555" i="7"/>
  <c r="Y587" i="7"/>
  <c r="Y619" i="7"/>
  <c r="Y651" i="7"/>
  <c r="Y683" i="7"/>
  <c r="Y731" i="7"/>
  <c r="Y787" i="7"/>
  <c r="Y851" i="7"/>
  <c r="Y915" i="7"/>
  <c r="Y971" i="7"/>
  <c r="Y1035" i="7"/>
  <c r="Y1091" i="7"/>
  <c r="Y1139" i="7"/>
  <c r="Y1211" i="7"/>
  <c r="Y1259" i="7"/>
  <c r="Y6" i="7"/>
  <c r="Y126" i="7"/>
  <c r="Y286" i="7"/>
  <c r="Y422" i="7"/>
  <c r="Y598" i="7"/>
  <c r="Y774" i="7"/>
  <c r="Y910" i="7"/>
  <c r="Y1014" i="7"/>
  <c r="Y1126" i="7"/>
  <c r="Y1262" i="7"/>
  <c r="Y957" i="7"/>
  <c r="Y989" i="7"/>
  <c r="Y1021" i="7"/>
  <c r="Y1053" i="7"/>
  <c r="Y1085" i="7"/>
  <c r="Y1117" i="7"/>
  <c r="Y1149" i="7"/>
  <c r="Y1181" i="7"/>
  <c r="Y1213" i="7"/>
  <c r="Y1245" i="7"/>
  <c r="Y1277" i="7"/>
  <c r="Y1309" i="7"/>
  <c r="Y70" i="7"/>
  <c r="Y238" i="7"/>
  <c r="Y366" i="7"/>
  <c r="Y510" i="7"/>
  <c r="Y670" i="7"/>
  <c r="Y830" i="7"/>
  <c r="Y966" i="7"/>
  <c r="Y1118" i="7"/>
  <c r="Y1246" i="7"/>
  <c r="Y54" i="7"/>
  <c r="Y270" i="7"/>
  <c r="Y414" i="7"/>
  <c r="Y566" i="7"/>
  <c r="Y854" i="7"/>
  <c r="Y1046" i="7"/>
  <c r="Y1238" i="7"/>
  <c r="Y1305" i="7"/>
  <c r="Y28" i="7"/>
  <c r="Y60" i="7"/>
  <c r="Y92" i="7"/>
  <c r="Y124" i="7"/>
  <c r="Y156" i="7"/>
  <c r="Y188" i="7"/>
  <c r="Y220" i="7"/>
  <c r="Y252" i="7"/>
  <c r="Y284" i="7"/>
  <c r="Y316" i="7"/>
  <c r="Y348" i="7"/>
  <c r="Y380" i="7"/>
  <c r="Y412" i="7"/>
  <c r="Y444" i="7"/>
  <c r="Y476" i="7"/>
  <c r="Y508" i="7"/>
  <c r="Y540" i="7"/>
  <c r="Y572" i="7"/>
  <c r="Y604" i="7"/>
  <c r="Y636" i="7"/>
  <c r="Y668" i="7"/>
  <c r="Y700" i="7"/>
  <c r="Y732" i="7"/>
  <c r="Y764" i="7"/>
  <c r="Y796" i="7"/>
  <c r="Y828" i="7"/>
  <c r="Y860" i="7"/>
  <c r="Y892" i="7"/>
  <c r="Y924" i="7"/>
  <c r="Y956" i="7"/>
  <c r="Y988" i="7"/>
  <c r="Y1020" i="7"/>
  <c r="Y1052" i="7"/>
  <c r="Y1084" i="7"/>
  <c r="Y1116" i="7"/>
  <c r="Y1148" i="7"/>
  <c r="Y1180" i="7"/>
  <c r="Y1212" i="7"/>
  <c r="Y1244" i="7"/>
  <c r="Y1276" i="7"/>
  <c r="Y1308" i="7"/>
  <c r="Y62" i="7"/>
  <c r="Y174" i="7"/>
  <c r="Y342" i="7"/>
  <c r="Y470" i="7"/>
  <c r="Y606" i="7"/>
  <c r="Y734" i="7"/>
  <c r="Y870" i="7"/>
  <c r="Y1054" i="7"/>
  <c r="Y1254" i="7"/>
  <c r="Y1273" i="7"/>
  <c r="Y21" i="7"/>
  <c r="Y53" i="7"/>
  <c r="Y85" i="7"/>
  <c r="Y117" i="7"/>
  <c r="Y149" i="7"/>
  <c r="Y181" i="7"/>
  <c r="Y213" i="7"/>
  <c r="Y245" i="7"/>
  <c r="Y277" i="7"/>
  <c r="Y309" i="7"/>
  <c r="Y341" i="7"/>
  <c r="Y373" i="7"/>
  <c r="Y405" i="7"/>
  <c r="Y437" i="7"/>
  <c r="Y469" i="7"/>
  <c r="Y501" i="7"/>
  <c r="Y533" i="7"/>
  <c r="Y565" i="7"/>
  <c r="Y597" i="7"/>
  <c r="Y629" i="7"/>
  <c r="Y661" i="7"/>
  <c r="Y693" i="7"/>
  <c r="Y725" i="7"/>
  <c r="Y757" i="7"/>
  <c r="Y789" i="7"/>
  <c r="Y821" i="7"/>
  <c r="Y853" i="7"/>
  <c r="Y885" i="7"/>
  <c r="Y917" i="7"/>
  <c r="Y949" i="7"/>
  <c r="Y981" i="7"/>
  <c r="Y1013" i="7"/>
  <c r="Y1045" i="7"/>
  <c r="Y933" i="7"/>
  <c r="Y965" i="7"/>
  <c r="Y527" i="7"/>
  <c r="Y591" i="7"/>
  <c r="Y687" i="7"/>
  <c r="Y719" i="7"/>
  <c r="Y751" i="7"/>
  <c r="Y783" i="7"/>
  <c r="Y815" i="7"/>
  <c r="Y847" i="7"/>
  <c r="Y879" i="7"/>
  <c r="Y911" i="7"/>
  <c r="Y943" i="7"/>
  <c r="Y975" i="7"/>
  <c r="Y1007" i="7"/>
  <c r="Y1039" i="7"/>
  <c r="Y1071" i="7"/>
  <c r="Y1103" i="7"/>
  <c r="Y1135" i="7"/>
  <c r="Y1167" i="7"/>
  <c r="Y682" i="7"/>
  <c r="Y714" i="7"/>
  <c r="Y371" i="7"/>
  <c r="Y435" i="7"/>
  <c r="Y535" i="7"/>
  <c r="Y567" i="7"/>
  <c r="Y631" i="7"/>
  <c r="Y663" i="7"/>
  <c r="Y695" i="7"/>
  <c r="Y727" i="7"/>
  <c r="Y1256" i="7"/>
  <c r="Y370" i="7"/>
  <c r="Y434" i="7"/>
  <c r="Y498" i="7"/>
  <c r="Y1299" i="7"/>
  <c r="Y1214" i="7"/>
  <c r="Y1310" i="7"/>
  <c r="Y703" i="7"/>
  <c r="Y735" i="7"/>
  <c r="Y767" i="7"/>
  <c r="Y799" i="7"/>
  <c r="Y831" i="7"/>
  <c r="Y863" i="7"/>
  <c r="Y895" i="7"/>
  <c r="Y927" i="7"/>
  <c r="Y959" i="7"/>
  <c r="Y991" i="7"/>
  <c r="Y1023" i="7"/>
  <c r="Y1055" i="7"/>
  <c r="Y1087" i="7"/>
  <c r="Y1119" i="7"/>
  <c r="Y1151" i="7"/>
  <c r="Y1183" i="7"/>
  <c r="Y58" i="7"/>
  <c r="Y90" i="7"/>
  <c r="Y122" i="7"/>
  <c r="Y218" i="7"/>
  <c r="Y250" i="7"/>
  <c r="Y346" i="7"/>
  <c r="Y698" i="7"/>
  <c r="Y730" i="7"/>
  <c r="Y1267" i="7"/>
  <c r="Y615" i="7"/>
  <c r="Y647" i="7"/>
  <c r="Y711" i="7"/>
  <c r="Y743" i="7"/>
  <c r="Y2" i="7"/>
  <c r="Y130" i="7"/>
  <c r="Y258" i="7"/>
  <c r="Y418" i="7"/>
  <c r="Y482" i="7"/>
  <c r="Y546" i="7"/>
  <c r="Y578" i="7"/>
</calcChain>
</file>

<file path=xl/connections.xml><?xml version="1.0" encoding="utf-8"?>
<connections xmlns="http://schemas.openxmlformats.org/spreadsheetml/2006/main">
  <connection id="1" keepAlive="1" name="Query - AllResults" description="Connection to the 'AllResults' query in the workbook." type="5" refreshedVersion="6" background="1" saveData="1">
    <dbPr connection="Provider=Microsoft.Mashup.OleDb.1;Data Source=$Workbook$;Location=AllResults;Extended Properties=&quot;&quot;" command="SELECT * FROM [AllResults]"/>
  </connection>
</connections>
</file>

<file path=xl/sharedStrings.xml><?xml version="1.0" encoding="utf-8"?>
<sst xmlns="http://schemas.openxmlformats.org/spreadsheetml/2006/main" count="14416" uniqueCount="4099">
  <si>
    <t>SampleID</t>
  </si>
  <si>
    <t>TestDate</t>
  </si>
  <si>
    <t>TestType</t>
  </si>
  <si>
    <t>Temperature</t>
  </si>
  <si>
    <t>TempUnit</t>
  </si>
  <si>
    <t>Pressure</t>
  </si>
  <si>
    <t>PressUnit</t>
  </si>
  <si>
    <t>InstrumentID</t>
  </si>
  <si>
    <t>RunID</t>
  </si>
  <si>
    <t>S0054</t>
  </si>
  <si>
    <t>Viscosity</t>
  </si>
  <si>
    <t>K</t>
  </si>
  <si>
    <t>kPa</t>
  </si>
  <si>
    <t>mPa*s</t>
  </si>
  <si>
    <t>INS007</t>
  </si>
  <si>
    <t>RUN63410</t>
  </si>
  <si>
    <t>Tensile</t>
  </si>
  <si>
    <t>MPa</t>
  </si>
  <si>
    <t>INS003</t>
  </si>
  <si>
    <t>RUN50510</t>
  </si>
  <si>
    <t>S0226</t>
  </si>
  <si>
    <t>INS010</t>
  </si>
  <si>
    <t>RUN32313</t>
  </si>
  <si>
    <t>Pa*s</t>
  </si>
  <si>
    <t>INS008</t>
  </si>
  <si>
    <t>RUN68653</t>
  </si>
  <si>
    <t>S0016</t>
  </si>
  <si>
    <t>Conductivity</t>
  </si>
  <si>
    <t>mS/cm</t>
  </si>
  <si>
    <t>INS013</t>
  </si>
  <si>
    <t>RUN52727</t>
  </si>
  <si>
    <t>INS002</t>
  </si>
  <si>
    <t>RUN25038</t>
  </si>
  <si>
    <t>S0275</t>
  </si>
  <si>
    <t>INS014</t>
  </si>
  <si>
    <t>RUN42955</t>
  </si>
  <si>
    <t>S0025</t>
  </si>
  <si>
    <t>S/m</t>
  </si>
  <si>
    <t>RUN99833</t>
  </si>
  <si>
    <t>RUN78487</t>
  </si>
  <si>
    <t>RUN33782</t>
  </si>
  <si>
    <t>INS009</t>
  </si>
  <si>
    <t>RUN40750</t>
  </si>
  <si>
    <t>S0159</t>
  </si>
  <si>
    <t>RUN26237</t>
  </si>
  <si>
    <t>S0199</t>
  </si>
  <si>
    <t>RUN47713</t>
  </si>
  <si>
    <t>INS015</t>
  </si>
  <si>
    <t>RUN68608</t>
  </si>
  <si>
    <t>RUN29008</t>
  </si>
  <si>
    <t>S0287</t>
  </si>
  <si>
    <t>RUN53148</t>
  </si>
  <si>
    <t>INS012</t>
  </si>
  <si>
    <t>RUN54760</t>
  </si>
  <si>
    <t>S0253</t>
  </si>
  <si>
    <t>INS001</t>
  </si>
  <si>
    <t>RUN99963</t>
  </si>
  <si>
    <t>S0195</t>
  </si>
  <si>
    <t>RUN27508</t>
  </si>
  <si>
    <t>RUN15355</t>
  </si>
  <si>
    <t>S0071</t>
  </si>
  <si>
    <t>INS011</t>
  </si>
  <si>
    <t>RUN44773</t>
  </si>
  <si>
    <t>RUN28135</t>
  </si>
  <si>
    <t>RUN43002</t>
  </si>
  <si>
    <t>S0060</t>
  </si>
  <si>
    <t>INS005</t>
  </si>
  <si>
    <t>RUN71997</t>
  </si>
  <si>
    <t>RUN22828</t>
  </si>
  <si>
    <t>S0089</t>
  </si>
  <si>
    <t>RUN53791</t>
  </si>
  <si>
    <t>RUN30447</t>
  </si>
  <si>
    <t>S0085</t>
  </si>
  <si>
    <t>RUN16155</t>
  </si>
  <si>
    <t>RUN72522</t>
  </si>
  <si>
    <t>RUN59067</t>
  </si>
  <si>
    <t>RUN17659</t>
  </si>
  <si>
    <t>S0014</t>
  </si>
  <si>
    <t>RUN65751</t>
  </si>
  <si>
    <t>S0009</t>
  </si>
  <si>
    <t>INS006</t>
  </si>
  <si>
    <t>RUN85451</t>
  </si>
  <si>
    <t>RUN15939</t>
  </si>
  <si>
    <t>RUN37076</t>
  </si>
  <si>
    <t>S0020</t>
  </si>
  <si>
    <t>RUN53527</t>
  </si>
  <si>
    <t>S0270</t>
  </si>
  <si>
    <t>RUN38328</t>
  </si>
  <si>
    <t>RUN48870</t>
  </si>
  <si>
    <t>RUN38001</t>
  </si>
  <si>
    <t>S0137</t>
  </si>
  <si>
    <t>RUN73069</t>
  </si>
  <si>
    <t>RUN32601</t>
  </si>
  <si>
    <t>S0033</t>
  </si>
  <si>
    <t>RUN94289</t>
  </si>
  <si>
    <t>RUN78323</t>
  </si>
  <si>
    <t>RUN95663</t>
  </si>
  <si>
    <t>S0148</t>
  </si>
  <si>
    <t>INS004</t>
  </si>
  <si>
    <t>RUN14956</t>
  </si>
  <si>
    <t>RUN40099</t>
  </si>
  <si>
    <t>RUN94700</t>
  </si>
  <si>
    <t>RUN76668</t>
  </si>
  <si>
    <t>S0078</t>
  </si>
  <si>
    <t>RUN92534</t>
  </si>
  <si>
    <t>RUN55026</t>
  </si>
  <si>
    <t>RUN87801</t>
  </si>
  <si>
    <t>S0228</t>
  </si>
  <si>
    <t>RUN53884</t>
  </si>
  <si>
    <t>RUN95076</t>
  </si>
  <si>
    <t>RUN32412</t>
  </si>
  <si>
    <t>S0096</t>
  </si>
  <si>
    <t>RUN17214</t>
  </si>
  <si>
    <t>S0154</t>
  </si>
  <si>
    <t>RUN55046</t>
  </si>
  <si>
    <t>RUN37128</t>
  </si>
  <si>
    <t>RUN21108</t>
  </si>
  <si>
    <t>S0211</t>
  </si>
  <si>
    <t>RUN42934</t>
  </si>
  <si>
    <t>RUN72021</t>
  </si>
  <si>
    <t>S0052</t>
  </si>
  <si>
    <t>RUN85225</t>
  </si>
  <si>
    <t>RUN80482</t>
  </si>
  <si>
    <t>RUN94892</t>
  </si>
  <si>
    <t>S0157</t>
  </si>
  <si>
    <t>RUN10389</t>
  </si>
  <si>
    <t>RUN29477</t>
  </si>
  <si>
    <t>S0005</t>
  </si>
  <si>
    <t>RUN96610</t>
  </si>
  <si>
    <t>RUN20808</t>
  </si>
  <si>
    <t>S0083</t>
  </si>
  <si>
    <t>RUN36049</t>
  </si>
  <si>
    <t>RUN98278</t>
  </si>
  <si>
    <t>RUN61913</t>
  </si>
  <si>
    <t>S0212</t>
  </si>
  <si>
    <t>RUN97728</t>
  </si>
  <si>
    <t>S0187</t>
  </si>
  <si>
    <t>RUN81291</t>
  </si>
  <si>
    <t>RUN78136</t>
  </si>
  <si>
    <t>RUN40109</t>
  </si>
  <si>
    <t>S0133</t>
  </si>
  <si>
    <t>RUN61707</t>
  </si>
  <si>
    <t>RUN12994</t>
  </si>
  <si>
    <t>RUN52051</t>
  </si>
  <si>
    <t>RUN12093</t>
  </si>
  <si>
    <t>S0058</t>
  </si>
  <si>
    <t>RUN60516</t>
  </si>
  <si>
    <t>S0178</t>
  </si>
  <si>
    <t>RUN76395</t>
  </si>
  <si>
    <t>RUN72943</t>
  </si>
  <si>
    <t>RUN20442</t>
  </si>
  <si>
    <t>S0235</t>
  </si>
  <si>
    <t>RUN70030</t>
  </si>
  <si>
    <t>RUN11014</t>
  </si>
  <si>
    <t>RUN95947</t>
  </si>
  <si>
    <t>RUN30025</t>
  </si>
  <si>
    <t>S0198</t>
  </si>
  <si>
    <t>RUN91982</t>
  </si>
  <si>
    <t>RUN38927</t>
  </si>
  <si>
    <t>S0176</t>
  </si>
  <si>
    <t>RUN45529</t>
  </si>
  <si>
    <t>RUN22356</t>
  </si>
  <si>
    <t>RUN79463</t>
  </si>
  <si>
    <t>RUN76736</t>
  </si>
  <si>
    <t>S0286</t>
  </si>
  <si>
    <t>RUN42854</t>
  </si>
  <si>
    <t>S0120</t>
  </si>
  <si>
    <t>RUN33199</t>
  </si>
  <si>
    <t>RUN74925</t>
  </si>
  <si>
    <t>RUN53939</t>
  </si>
  <si>
    <t>S0074</t>
  </si>
  <si>
    <t>RUN64935</t>
  </si>
  <si>
    <t>S0213</t>
  </si>
  <si>
    <t>RUN18640</t>
  </si>
  <si>
    <t>RUN20799</t>
  </si>
  <si>
    <t>S0222</t>
  </si>
  <si>
    <t>RUN71510</t>
  </si>
  <si>
    <t>RUN60940</t>
  </si>
  <si>
    <t>RUN52056</t>
  </si>
  <si>
    <t>RUN10717</t>
  </si>
  <si>
    <t>S0024</t>
  </si>
  <si>
    <t>RUN33185</t>
  </si>
  <si>
    <t>RUN47548</t>
  </si>
  <si>
    <t>RUN36946</t>
  </si>
  <si>
    <t>RUN97923</t>
  </si>
  <si>
    <t>S0216</t>
  </si>
  <si>
    <t>RUN99211</t>
  </si>
  <si>
    <t>RUN87299</t>
  </si>
  <si>
    <t>S0149</t>
  </si>
  <si>
    <t>RUN44693</t>
  </si>
  <si>
    <t>RUN36069</t>
  </si>
  <si>
    <t>S0266</t>
  </si>
  <si>
    <t>RUN26999</t>
  </si>
  <si>
    <t>S0272</t>
  </si>
  <si>
    <t>RUN31839</t>
  </si>
  <si>
    <t>RUN17485</t>
  </si>
  <si>
    <t>S0160</t>
  </si>
  <si>
    <t>RUN37526</t>
  </si>
  <si>
    <t>RUN47701</t>
  </si>
  <si>
    <t>S0234</t>
  </si>
  <si>
    <t>RUN81246</t>
  </si>
  <si>
    <t>RUN54535</t>
  </si>
  <si>
    <t>RUN85403</t>
  </si>
  <si>
    <t>S0243</t>
  </si>
  <si>
    <t>RUN38302</t>
  </si>
  <si>
    <t>RUN42933</t>
  </si>
  <si>
    <t>S0150</t>
  </si>
  <si>
    <t>RUN56287</t>
  </si>
  <si>
    <t>S0092</t>
  </si>
  <si>
    <t>RUN21094</t>
  </si>
  <si>
    <t>RUN32164</t>
  </si>
  <si>
    <t>RUN62113</t>
  </si>
  <si>
    <t>RUN10570</t>
  </si>
  <si>
    <t>S0053</t>
  </si>
  <si>
    <t>RUN69821</t>
  </si>
  <si>
    <t>S0125</t>
  </si>
  <si>
    <t>RUN96795</t>
  </si>
  <si>
    <t>S0013</t>
  </si>
  <si>
    <t>RUN63027</t>
  </si>
  <si>
    <t>RUN24995</t>
  </si>
  <si>
    <t>RUN88653</t>
  </si>
  <si>
    <t>S0181</t>
  </si>
  <si>
    <t>RUN39768</t>
  </si>
  <si>
    <t>RUN15750</t>
  </si>
  <si>
    <t>S0298</t>
  </si>
  <si>
    <t>RUN35338</t>
  </si>
  <si>
    <t>RUN64567</t>
  </si>
  <si>
    <t>RUN65863</t>
  </si>
  <si>
    <t>S0123</t>
  </si>
  <si>
    <t>RUN76983</t>
  </si>
  <si>
    <t>RUN61934</t>
  </si>
  <si>
    <t>RUN55991</t>
  </si>
  <si>
    <t>S0022</t>
  </si>
  <si>
    <t>RUN96055</t>
  </si>
  <si>
    <t>S0284</t>
  </si>
  <si>
    <t>RUN16587</t>
  </si>
  <si>
    <t>RUN54739</t>
  </si>
  <si>
    <t>RUN30789</t>
  </si>
  <si>
    <t>S0134</t>
  </si>
  <si>
    <t>RUN91972</t>
  </si>
  <si>
    <t>RUN94214</t>
  </si>
  <si>
    <t>RUN82779</t>
  </si>
  <si>
    <t>S0252</t>
  </si>
  <si>
    <t>RUN29942</t>
  </si>
  <si>
    <t>RUN28931</t>
  </si>
  <si>
    <t>S0242</t>
  </si>
  <si>
    <t>RUN81386</t>
  </si>
  <si>
    <t>RUN86474</t>
  </si>
  <si>
    <t>RUN44524</t>
  </si>
  <si>
    <t>RUN82307</t>
  </si>
  <si>
    <t>S0018</t>
  </si>
  <si>
    <t>RUN29456</t>
  </si>
  <si>
    <t>RUN29692</t>
  </si>
  <si>
    <t>RUN26061</t>
  </si>
  <si>
    <t>S0217</t>
  </si>
  <si>
    <t>RUN67767</t>
  </si>
  <si>
    <t>RUN68160</t>
  </si>
  <si>
    <t>S0151</t>
  </si>
  <si>
    <t>RUN21410</t>
  </si>
  <si>
    <t>RUN87475</t>
  </si>
  <si>
    <t>RUN35954</t>
  </si>
  <si>
    <t>RUN58003</t>
  </si>
  <si>
    <t>S0227</t>
  </si>
  <si>
    <t>RUN86524</t>
  </si>
  <si>
    <t>RUN41954</t>
  </si>
  <si>
    <t>RUN71899</t>
  </si>
  <si>
    <t>S0179</t>
  </si>
  <si>
    <t>RUN16511</t>
  </si>
  <si>
    <t>RUN39523</t>
  </si>
  <si>
    <t>RUN35901</t>
  </si>
  <si>
    <t>RUN51430</t>
  </si>
  <si>
    <t>S0264</t>
  </si>
  <si>
    <t>RUN14298</t>
  </si>
  <si>
    <t>RUN44028</t>
  </si>
  <si>
    <t>RUN49019</t>
  </si>
  <si>
    <t>S0042</t>
  </si>
  <si>
    <t>RUN79497</t>
  </si>
  <si>
    <t>RUN39432</t>
  </si>
  <si>
    <t>RUN93948</t>
  </si>
  <si>
    <t>S0110</t>
  </si>
  <si>
    <t>RUN59223</t>
  </si>
  <si>
    <t>S0006</t>
  </si>
  <si>
    <t>RUN19275</t>
  </si>
  <si>
    <t>RUN21795</t>
  </si>
  <si>
    <t>RUN15368</t>
  </si>
  <si>
    <t>RUN99424</t>
  </si>
  <si>
    <t>S0114</t>
  </si>
  <si>
    <t>RUN28279</t>
  </si>
  <si>
    <t>RUN71381</t>
  </si>
  <si>
    <t>S0193</t>
  </si>
  <si>
    <t>RUN56799</t>
  </si>
  <si>
    <t>S0229</t>
  </si>
  <si>
    <t>RUN79390</t>
  </si>
  <si>
    <t>RUN85209</t>
  </si>
  <si>
    <t>RUN11657</t>
  </si>
  <si>
    <t>S0128</t>
  </si>
  <si>
    <t>RUN60599</t>
  </si>
  <si>
    <t>RUN80442</t>
  </si>
  <si>
    <t>RUN53461</t>
  </si>
  <si>
    <t>RUN12123</t>
  </si>
  <si>
    <t>S0027</t>
  </si>
  <si>
    <t>RUN56335</t>
  </si>
  <si>
    <t>S0185</t>
  </si>
  <si>
    <t>RUN16782</t>
  </si>
  <si>
    <t>RUN85874</t>
  </si>
  <si>
    <t>RUN35553</t>
  </si>
  <si>
    <t>S0170</t>
  </si>
  <si>
    <t>RUN11881</t>
  </si>
  <si>
    <t>RUN15877</t>
  </si>
  <si>
    <t>S0180</t>
  </si>
  <si>
    <t>RUN41422</t>
  </si>
  <si>
    <t>S0296</t>
  </si>
  <si>
    <t>RUN62003</t>
  </si>
  <si>
    <t>RUN76630</t>
  </si>
  <si>
    <t>RUN99874</t>
  </si>
  <si>
    <t>S0261</t>
  </si>
  <si>
    <t>RUN80469</t>
  </si>
  <si>
    <t>RUN96486</t>
  </si>
  <si>
    <t>RUN89762</t>
  </si>
  <si>
    <t>RUN69222</t>
  </si>
  <si>
    <t>S0088</t>
  </si>
  <si>
    <t>RUN49560</t>
  </si>
  <si>
    <t>RUN10287</t>
  </si>
  <si>
    <t>S0165</t>
  </si>
  <si>
    <t>RUN24758</t>
  </si>
  <si>
    <t>S0182</t>
  </si>
  <si>
    <t>RUN21984</t>
  </si>
  <si>
    <t>RUN20770</t>
  </si>
  <si>
    <t>RUN39327</t>
  </si>
  <si>
    <t>RUN43783</t>
  </si>
  <si>
    <t>S0240</t>
  </si>
  <si>
    <t>RUN53169</t>
  </si>
  <si>
    <t>S0130</t>
  </si>
  <si>
    <t>RUN79345</t>
  </si>
  <si>
    <t>S0004</t>
  </si>
  <si>
    <t>RUN17452</t>
  </si>
  <si>
    <t>RUN29053</t>
  </si>
  <si>
    <t>RUN89267</t>
  </si>
  <si>
    <t>S0031</t>
  </si>
  <si>
    <t>RUN27046</t>
  </si>
  <si>
    <t>RUN95709</t>
  </si>
  <si>
    <t>RUN35256</t>
  </si>
  <si>
    <t>RUN10864</t>
  </si>
  <si>
    <t>S0135</t>
  </si>
  <si>
    <t>RUN98314</t>
  </si>
  <si>
    <t>RUN94698</t>
  </si>
  <si>
    <t>RUN57014</t>
  </si>
  <si>
    <t>RUN17493</t>
  </si>
  <si>
    <t>S0102</t>
  </si>
  <si>
    <t>RUN57315</t>
  </si>
  <si>
    <t>RUN62664</t>
  </si>
  <si>
    <t>RUN85986</t>
  </si>
  <si>
    <t>RUN23331</t>
  </si>
  <si>
    <t>S0207</t>
  </si>
  <si>
    <t>RUN56121</t>
  </si>
  <si>
    <t>RUN81232</t>
  </si>
  <si>
    <t>S0271</t>
  </si>
  <si>
    <t>RUN70739</t>
  </si>
  <si>
    <t>RUN43367</t>
  </si>
  <si>
    <t>S0205</t>
  </si>
  <si>
    <t>RUN89878</t>
  </si>
  <si>
    <t>RUN14633</t>
  </si>
  <si>
    <t>RUN30827</t>
  </si>
  <si>
    <t>RUN37241</t>
  </si>
  <si>
    <t>S0138</t>
  </si>
  <si>
    <t>RUN66809</t>
  </si>
  <si>
    <t>RUN32490</t>
  </si>
  <si>
    <t>S0231</t>
  </si>
  <si>
    <t>RUN27027</t>
  </si>
  <si>
    <t>RUN92839</t>
  </si>
  <si>
    <t>RUN58785</t>
  </si>
  <si>
    <t>S0069</t>
  </si>
  <si>
    <t>RUN15037</t>
  </si>
  <si>
    <t>RUN81947</t>
  </si>
  <si>
    <t>RUN84852</t>
  </si>
  <si>
    <t>S0064</t>
  </si>
  <si>
    <t>RUN17797</t>
  </si>
  <si>
    <t>S0294</t>
  </si>
  <si>
    <t>RUN26555</t>
  </si>
  <si>
    <t>RUN59056</t>
  </si>
  <si>
    <t>S0208</t>
  </si>
  <si>
    <t>RUN27857</t>
  </si>
  <si>
    <t>RUN97902</t>
  </si>
  <si>
    <t>RUN97593</t>
  </si>
  <si>
    <t>S0203</t>
  </si>
  <si>
    <t>RUN81042</t>
  </si>
  <si>
    <t>RUN86946</t>
  </si>
  <si>
    <t>RUN92476</t>
  </si>
  <si>
    <t>RUN51798</t>
  </si>
  <si>
    <t>S0126</t>
  </si>
  <si>
    <t>RUN85242</t>
  </si>
  <si>
    <t>S0172</t>
  </si>
  <si>
    <t>RUN75066</t>
  </si>
  <si>
    <t>S0056</t>
  </si>
  <si>
    <t>RUN40951</t>
  </si>
  <si>
    <t>RUN78876</t>
  </si>
  <si>
    <t>RUN95961</t>
  </si>
  <si>
    <t>S0007</t>
  </si>
  <si>
    <t>RUN53240</t>
  </si>
  <si>
    <t>RUN65371</t>
  </si>
  <si>
    <t>RUN24745</t>
  </si>
  <si>
    <t>RUN32837</t>
  </si>
  <si>
    <t>S0034</t>
  </si>
  <si>
    <t>RUN32092</t>
  </si>
  <si>
    <t>RUN13159</t>
  </si>
  <si>
    <t>RUN91720</t>
  </si>
  <si>
    <t>S0124</t>
  </si>
  <si>
    <t>RUN16772</t>
  </si>
  <si>
    <t>RUN94517</t>
  </si>
  <si>
    <t>RUN11378</t>
  </si>
  <si>
    <t>RUN71360</t>
  </si>
  <si>
    <t>S0100</t>
  </si>
  <si>
    <t>RUN80354</t>
  </si>
  <si>
    <t>RUN91441</t>
  </si>
  <si>
    <t>RUN94518</t>
  </si>
  <si>
    <t>S0293</t>
  </si>
  <si>
    <t>RUN81833</t>
  </si>
  <si>
    <t>S0057</t>
  </si>
  <si>
    <t>RUN13332</t>
  </si>
  <si>
    <t>RUN17533</t>
  </si>
  <si>
    <t>RUN66827</t>
  </si>
  <si>
    <t>S0196</t>
  </si>
  <si>
    <t>RUN10178</t>
  </si>
  <si>
    <t>RUN82833</t>
  </si>
  <si>
    <t>RUN25187</t>
  </si>
  <si>
    <t>S0104</t>
  </si>
  <si>
    <t>RUN14239</t>
  </si>
  <si>
    <t>RUN41186</t>
  </si>
  <si>
    <t>RUN91395</t>
  </si>
  <si>
    <t>RUN27297</t>
  </si>
  <si>
    <t>S0289</t>
  </si>
  <si>
    <t>RUN54414</t>
  </si>
  <si>
    <t>RUN14922</t>
  </si>
  <si>
    <t>RUN12716</t>
  </si>
  <si>
    <t>RUN60906</t>
  </si>
  <si>
    <t>S0063</t>
  </si>
  <si>
    <t>RUN81139</t>
  </si>
  <si>
    <t>RUN57766</t>
  </si>
  <si>
    <t>RUN47425</t>
  </si>
  <si>
    <t>S0204</t>
  </si>
  <si>
    <t>RUN98844</t>
  </si>
  <si>
    <t>RUN44758</t>
  </si>
  <si>
    <t>RUN74604</t>
  </si>
  <si>
    <t>S0079</t>
  </si>
  <si>
    <t>RUN19130</t>
  </si>
  <si>
    <t>RUN98388</t>
  </si>
  <si>
    <t>RUN67608</t>
  </si>
  <si>
    <t>S0032</t>
  </si>
  <si>
    <t>RUN10215</t>
  </si>
  <si>
    <t>RUN20345</t>
  </si>
  <si>
    <t>S0246</t>
  </si>
  <si>
    <t>RUN81792</t>
  </si>
  <si>
    <t>RUN73261</t>
  </si>
  <si>
    <t>RUN26576</t>
  </si>
  <si>
    <t>S0030</t>
  </si>
  <si>
    <t>RUN66754</t>
  </si>
  <si>
    <t>RUN32813</t>
  </si>
  <si>
    <t>RUN62982</t>
  </si>
  <si>
    <t>S0206</t>
  </si>
  <si>
    <t>RUN34466</t>
  </si>
  <si>
    <t>S0119</t>
  </si>
  <si>
    <t>RUN84219</t>
  </si>
  <si>
    <t>RUN29782</t>
  </si>
  <si>
    <t>RUN34700</t>
  </si>
  <si>
    <t>S0219</t>
  </si>
  <si>
    <t>RUN92821</t>
  </si>
  <si>
    <t>RUN89737</t>
  </si>
  <si>
    <t>RUN73656</t>
  </si>
  <si>
    <t>RUN59768</t>
  </si>
  <si>
    <t>S0021</t>
  </si>
  <si>
    <t>RUN65421</t>
  </si>
  <si>
    <t>RUN24130</t>
  </si>
  <si>
    <t>RUN30977</t>
  </si>
  <si>
    <t>RUN65739</t>
  </si>
  <si>
    <t>S0255</t>
  </si>
  <si>
    <t>RUN42167</t>
  </si>
  <si>
    <t>S0023</t>
  </si>
  <si>
    <t>RUN39968</t>
  </si>
  <si>
    <t>RUN89401</t>
  </si>
  <si>
    <t>RUN42924</t>
  </si>
  <si>
    <t>RUN89795</t>
  </si>
  <si>
    <t>S0230</t>
  </si>
  <si>
    <t>RUN73456</t>
  </si>
  <si>
    <t>S0224</t>
  </si>
  <si>
    <t>RUN95703</t>
  </si>
  <si>
    <t>S0273</t>
  </si>
  <si>
    <t>RUN66117</t>
  </si>
  <si>
    <t>RUN21397</t>
  </si>
  <si>
    <t>RUN55254</t>
  </si>
  <si>
    <t>S0101</t>
  </si>
  <si>
    <t>RUN21549</t>
  </si>
  <si>
    <t>S0055</t>
  </si>
  <si>
    <t>RUN74148</t>
  </si>
  <si>
    <t>RUN14994</t>
  </si>
  <si>
    <t>RUN87355</t>
  </si>
  <si>
    <t>S0065</t>
  </si>
  <si>
    <t>RUN44565</t>
  </si>
  <si>
    <t>RUN22665</t>
  </si>
  <si>
    <t>RUN68232</t>
  </si>
  <si>
    <t>RUN39709</t>
  </si>
  <si>
    <t>S0163</t>
  </si>
  <si>
    <t>RUN40825</t>
  </si>
  <si>
    <t>S0239</t>
  </si>
  <si>
    <t>RUN74952</t>
  </si>
  <si>
    <t>RUN33331</t>
  </si>
  <si>
    <t>RUN99044</t>
  </si>
  <si>
    <t>RUN94523</t>
  </si>
  <si>
    <t>S0169</t>
  </si>
  <si>
    <t>RUN73753</t>
  </si>
  <si>
    <t>S0081</t>
  </si>
  <si>
    <t>RUN49263</t>
  </si>
  <si>
    <t>RUN34600</t>
  </si>
  <si>
    <t>RUN33777</t>
  </si>
  <si>
    <t>RUN60717</t>
  </si>
  <si>
    <t>S0184</t>
  </si>
  <si>
    <t>RUN37689</t>
  </si>
  <si>
    <t>RUN96807</t>
  </si>
  <si>
    <t>RUN57801</t>
  </si>
  <si>
    <t>S0040</t>
  </si>
  <si>
    <t>RUN23569</t>
  </si>
  <si>
    <t>S0094</t>
  </si>
  <si>
    <t>RUN87129</t>
  </si>
  <si>
    <t>RUN77334</t>
  </si>
  <si>
    <t>RUN71465</t>
  </si>
  <si>
    <t>RUN52470</t>
  </si>
  <si>
    <t>S0144</t>
  </si>
  <si>
    <t>RUN42152</t>
  </si>
  <si>
    <t>RUN20763</t>
  </si>
  <si>
    <t>RUN82778</t>
  </si>
  <si>
    <t>RUN98370</t>
  </si>
  <si>
    <t>S0131</t>
  </si>
  <si>
    <t>RUN36627</t>
  </si>
  <si>
    <t>S0166</t>
  </si>
  <si>
    <t>RUN52292</t>
  </si>
  <si>
    <t>S0281</t>
  </si>
  <si>
    <t>RUN37675</t>
  </si>
  <si>
    <t>S0202</t>
  </si>
  <si>
    <t>RUN94335</t>
  </si>
  <si>
    <t>S0117</t>
  </si>
  <si>
    <t>RUN84160</t>
  </si>
  <si>
    <t>RUN79351</t>
  </si>
  <si>
    <t>S0155</t>
  </si>
  <si>
    <t>RUN25823</t>
  </si>
  <si>
    <t>RUN70408</t>
  </si>
  <si>
    <t>S0209</t>
  </si>
  <si>
    <t>RUN54980</t>
  </si>
  <si>
    <t>S0003</t>
  </si>
  <si>
    <t>RUN78593</t>
  </si>
  <si>
    <t>RUN99387</t>
  </si>
  <si>
    <t>RUN49236</t>
  </si>
  <si>
    <t>S0299</t>
  </si>
  <si>
    <t>RUN73879</t>
  </si>
  <si>
    <t>S0121</t>
  </si>
  <si>
    <t>RUN45897</t>
  </si>
  <si>
    <t>RUN75184</t>
  </si>
  <si>
    <t>RUN91515</t>
  </si>
  <si>
    <t>S0118</t>
  </si>
  <si>
    <t>RUN31395</t>
  </si>
  <si>
    <t>S0278</t>
  </si>
  <si>
    <t>RUN38690</t>
  </si>
  <si>
    <t>RUN97475</t>
  </si>
  <si>
    <t>RUN48258</t>
  </si>
  <si>
    <t>S0010</t>
  </si>
  <si>
    <t>RUN18949</t>
  </si>
  <si>
    <t>RUN17837</t>
  </si>
  <si>
    <t>RUN18720</t>
  </si>
  <si>
    <t>RUN46160</t>
  </si>
  <si>
    <t>S0075</t>
  </si>
  <si>
    <t>RUN81387</t>
  </si>
  <si>
    <t>RUN97201</t>
  </si>
  <si>
    <t>RUN89026</t>
  </si>
  <si>
    <t>RUN29867</t>
  </si>
  <si>
    <t>S0051</t>
  </si>
  <si>
    <t>RUN34014</t>
  </si>
  <si>
    <t>RUN48507</t>
  </si>
  <si>
    <t>RUN43085</t>
  </si>
  <si>
    <t>S0105</t>
  </si>
  <si>
    <t>RUN88137</t>
  </si>
  <si>
    <t>RUN94181</t>
  </si>
  <si>
    <t>S0029</t>
  </si>
  <si>
    <t>RUN85020</t>
  </si>
  <si>
    <t>S0191</t>
  </si>
  <si>
    <t>RUN75242</t>
  </si>
  <si>
    <t>S0002</t>
  </si>
  <si>
    <t>RUN99080</t>
  </si>
  <si>
    <t>RUN76381</t>
  </si>
  <si>
    <t>RUN61024</t>
  </si>
  <si>
    <t>RUN61638</t>
  </si>
  <si>
    <t>S0167</t>
  </si>
  <si>
    <t>RUN21814</t>
  </si>
  <si>
    <t>RUN13407</t>
  </si>
  <si>
    <t>S0259</t>
  </si>
  <si>
    <t>RUN36505</t>
  </si>
  <si>
    <t>RUN65711</t>
  </si>
  <si>
    <t>RUN53333</t>
  </si>
  <si>
    <t>RUN30316</t>
  </si>
  <si>
    <t>S0143</t>
  </si>
  <si>
    <t>RUN19589</t>
  </si>
  <si>
    <t>RUN36639</t>
  </si>
  <si>
    <t>RUN95366</t>
  </si>
  <si>
    <t>RUN56505</t>
  </si>
  <si>
    <t>S0122</t>
  </si>
  <si>
    <t>RUN42991</t>
  </si>
  <si>
    <t>RUN17170</t>
  </si>
  <si>
    <t>RUN86768</t>
  </si>
  <si>
    <t>RUN66805</t>
  </si>
  <si>
    <t>S0244</t>
  </si>
  <si>
    <t>RUN84308</t>
  </si>
  <si>
    <t>RUN38036</t>
  </si>
  <si>
    <t>RUN25620</t>
  </si>
  <si>
    <t>S0113</t>
  </si>
  <si>
    <t>RUN38477</t>
  </si>
  <si>
    <t>RUN88194</t>
  </si>
  <si>
    <t>S0221</t>
  </si>
  <si>
    <t>RUN99452</t>
  </si>
  <si>
    <t>RUN59999</t>
  </si>
  <si>
    <t>RUN70231</t>
  </si>
  <si>
    <t>RUN30269</t>
  </si>
  <si>
    <t>S0247</t>
  </si>
  <si>
    <t>RUN79206</t>
  </si>
  <si>
    <t>S0156</t>
  </si>
  <si>
    <t>RUN33104</t>
  </si>
  <si>
    <t>S0164</t>
  </si>
  <si>
    <t>RUN69180</t>
  </si>
  <si>
    <t>RUN59103</t>
  </si>
  <si>
    <t>S0251</t>
  </si>
  <si>
    <t>RUN27706</t>
  </si>
  <si>
    <t>RUN26559</t>
  </si>
  <si>
    <t>S0277</t>
  </si>
  <si>
    <t>RUN94003</t>
  </si>
  <si>
    <t>S0146</t>
  </si>
  <si>
    <t>RUN73668</t>
  </si>
  <si>
    <t>S0082</t>
  </si>
  <si>
    <t>RUN11582</t>
  </si>
  <si>
    <t>RUN47534</t>
  </si>
  <si>
    <t>RUN16073</t>
  </si>
  <si>
    <t>S0136</t>
  </si>
  <si>
    <t>°C</t>
  </si>
  <si>
    <t>RUN26911</t>
  </si>
  <si>
    <t>RUN56728</t>
  </si>
  <si>
    <t>RUN76433</t>
  </si>
  <si>
    <t>S0241</t>
  </si>
  <si>
    <t>RUN86772</t>
  </si>
  <si>
    <t>RUN78112</t>
  </si>
  <si>
    <t>RUN27118</t>
  </si>
  <si>
    <t>RUN93583</t>
  </si>
  <si>
    <t>S0076</t>
  </si>
  <si>
    <t>RUN58671</t>
  </si>
  <si>
    <t>RUN30047</t>
  </si>
  <si>
    <t>RUN48165</t>
  </si>
  <si>
    <t>RUN34783</t>
  </si>
  <si>
    <t>RUN86281</t>
  </si>
  <si>
    <t>S0265</t>
  </si>
  <si>
    <t>RUN72694</t>
  </si>
  <si>
    <t>RUN12597</t>
  </si>
  <si>
    <t>RUN73832</t>
  </si>
  <si>
    <t>RUN64711</t>
  </si>
  <si>
    <t>S0109</t>
  </si>
  <si>
    <t>RUN60192</t>
  </si>
  <si>
    <t>RUN74373</t>
  </si>
  <si>
    <t>RUN24677</t>
  </si>
  <si>
    <t>S0129</t>
  </si>
  <si>
    <t>RUN14102</t>
  </si>
  <si>
    <t>RUN65186</t>
  </si>
  <si>
    <t>S0152</t>
  </si>
  <si>
    <t>RUN15539</t>
  </si>
  <si>
    <t>RUN35117</t>
  </si>
  <si>
    <t>RUN48034</t>
  </si>
  <si>
    <t>RUN51679</t>
  </si>
  <si>
    <t>S0015</t>
  </si>
  <si>
    <t>RUN54518</t>
  </si>
  <si>
    <t>RUN29464</t>
  </si>
  <si>
    <t>RUN92970</t>
  </si>
  <si>
    <t>RUN56336</t>
  </si>
  <si>
    <t>S0008</t>
  </si>
  <si>
    <t>RUN11160</t>
  </si>
  <si>
    <t>RUN11095</t>
  </si>
  <si>
    <t>RUN47656</t>
  </si>
  <si>
    <t>RUN20715</t>
  </si>
  <si>
    <t>RUN26571</t>
  </si>
  <si>
    <t>RUN30566</t>
  </si>
  <si>
    <t>RUN99670</t>
  </si>
  <si>
    <t>RUN51787</t>
  </si>
  <si>
    <t>RUN74226</t>
  </si>
  <si>
    <t>RUN45561</t>
  </si>
  <si>
    <t>RUN31346</t>
  </si>
  <si>
    <t>RUN73355</t>
  </si>
  <si>
    <t>S0103</t>
  </si>
  <si>
    <t>RUN85430</t>
  </si>
  <si>
    <t>RUN27573</t>
  </si>
  <si>
    <t>S0232</t>
  </si>
  <si>
    <t>RUN93661</t>
  </si>
  <si>
    <t>RUN38460</t>
  </si>
  <si>
    <t>RUN39991</t>
  </si>
  <si>
    <t>RUN55647</t>
  </si>
  <si>
    <t>RUN17025</t>
  </si>
  <si>
    <t>RUN88798</t>
  </si>
  <si>
    <t>S0177</t>
  </si>
  <si>
    <t>RUN79002</t>
  </si>
  <si>
    <t>RUN99233</t>
  </si>
  <si>
    <t>RUN39430</t>
  </si>
  <si>
    <t>RUN84034</t>
  </si>
  <si>
    <t>RUN45877</t>
  </si>
  <si>
    <t>RUN56835</t>
  </si>
  <si>
    <t>RUN27140</t>
  </si>
  <si>
    <t>RUN18630</t>
  </si>
  <si>
    <t>RUN10496</t>
  </si>
  <si>
    <t>RUN79726</t>
  </si>
  <si>
    <t>RUN36411</t>
  </si>
  <si>
    <t>RUN10296</t>
  </si>
  <si>
    <t>RUN49322</t>
  </si>
  <si>
    <t>RUN16922</t>
  </si>
  <si>
    <t>RUN37843</t>
  </si>
  <si>
    <t>RUN63526</t>
  </si>
  <si>
    <t>S0098</t>
  </si>
  <si>
    <t>RUN96787</t>
  </si>
  <si>
    <t>RUN63739</t>
  </si>
  <si>
    <t>RUN75453</t>
  </si>
  <si>
    <t>RUN60110</t>
  </si>
  <si>
    <t>RUN92681</t>
  </si>
  <si>
    <t>RUN89303</t>
  </si>
  <si>
    <t>RUN54876</t>
  </si>
  <si>
    <t>RUN75149</t>
  </si>
  <si>
    <t>RUN78682</t>
  </si>
  <si>
    <t>RUN84510</t>
  </si>
  <si>
    <t>S0070</t>
  </si>
  <si>
    <t>RUN38451</t>
  </si>
  <si>
    <t>RUN60812</t>
  </si>
  <si>
    <t>RUN83048</t>
  </si>
  <si>
    <t>RUN88250</t>
  </si>
  <si>
    <t>RUN87711</t>
  </si>
  <si>
    <t>RUN56433</t>
  </si>
  <si>
    <t>RUN40531</t>
  </si>
  <si>
    <t>RUN68480</t>
  </si>
  <si>
    <t>RUN53826</t>
  </si>
  <si>
    <t>RUN79812</t>
  </si>
  <si>
    <t>S0245</t>
  </si>
  <si>
    <t>RUN18245</t>
  </si>
  <si>
    <t>RUN20599</t>
  </si>
  <si>
    <t>RUN76098</t>
  </si>
  <si>
    <t>RUN52940</t>
  </si>
  <si>
    <t>S0220</t>
  </si>
  <si>
    <t>RUN24799</t>
  </si>
  <si>
    <t>RUN59892</t>
  </si>
  <si>
    <t>RUN38287</t>
  </si>
  <si>
    <t>RUN26651</t>
  </si>
  <si>
    <t>RUN82216</t>
  </si>
  <si>
    <t>RUN50004</t>
  </si>
  <si>
    <t>RUN48596</t>
  </si>
  <si>
    <t>RUN93729</t>
  </si>
  <si>
    <t>RUN41357</t>
  </si>
  <si>
    <t>S0260</t>
  </si>
  <si>
    <t>RUN43481</t>
  </si>
  <si>
    <t>RUN22012</t>
  </si>
  <si>
    <t>RUN83228</t>
  </si>
  <si>
    <t>RUN83601</t>
  </si>
  <si>
    <t>RUN27045</t>
  </si>
  <si>
    <t>RUN45497</t>
  </si>
  <si>
    <t>RUN47338</t>
  </si>
  <si>
    <t>RUN62132</t>
  </si>
  <si>
    <t>S0062</t>
  </si>
  <si>
    <t>RUN58817</t>
  </si>
  <si>
    <t>RUN90212</t>
  </si>
  <si>
    <t>RUN95637</t>
  </si>
  <si>
    <t>RUN17283</t>
  </si>
  <si>
    <t>RUN52687</t>
  </si>
  <si>
    <t>RUN47211</t>
  </si>
  <si>
    <t>RUN44033</t>
  </si>
  <si>
    <t>RUN41815</t>
  </si>
  <si>
    <t>RUN97231</t>
  </si>
  <si>
    <t>RUN67623</t>
  </si>
  <si>
    <t>RUN61574</t>
  </si>
  <si>
    <t>RUN98628</t>
  </si>
  <si>
    <t>S0077</t>
  </si>
  <si>
    <t>RUN29199</t>
  </si>
  <si>
    <t>RUN97493</t>
  </si>
  <si>
    <t>RUN85783</t>
  </si>
  <si>
    <t>RUN79358</t>
  </si>
  <si>
    <t>RUN32703</t>
  </si>
  <si>
    <t>RUN17410</t>
  </si>
  <si>
    <t>RUN45367</t>
  </si>
  <si>
    <t>RUN49759</t>
  </si>
  <si>
    <t>RUN26924</t>
  </si>
  <si>
    <t>RUN33052</t>
  </si>
  <si>
    <t>S0276</t>
  </si>
  <si>
    <t>RUN93038</t>
  </si>
  <si>
    <t>S0288</t>
  </si>
  <si>
    <t>RUN41921</t>
  </si>
  <si>
    <t>RUN98913</t>
  </si>
  <si>
    <t>RUN27862</t>
  </si>
  <si>
    <t>RUN56104</t>
  </si>
  <si>
    <t>S0223</t>
  </si>
  <si>
    <t>RUN45361</t>
  </si>
  <si>
    <t>RUN17971</t>
  </si>
  <si>
    <t>RUN38208</t>
  </si>
  <si>
    <t>RUN75587</t>
  </si>
  <si>
    <t>RUN63583</t>
  </si>
  <si>
    <t>RUN36309</t>
  </si>
  <si>
    <t>RUN10255</t>
  </si>
  <si>
    <t>RUN77396</t>
  </si>
  <si>
    <t>RUN74912</t>
  </si>
  <si>
    <t>RUN20567</t>
  </si>
  <si>
    <t>RUN85700</t>
  </si>
  <si>
    <t>RUN98090</t>
  </si>
  <si>
    <t>RUN32075</t>
  </si>
  <si>
    <t>RUN22521</t>
  </si>
  <si>
    <t>S0093</t>
  </si>
  <si>
    <t>RUN59262</t>
  </si>
  <si>
    <t>RUN15239</t>
  </si>
  <si>
    <t>RUN41969</t>
  </si>
  <si>
    <t>RUN97148</t>
  </si>
  <si>
    <t>S0200</t>
  </si>
  <si>
    <t>RUN82790</t>
  </si>
  <si>
    <t>S0038</t>
  </si>
  <si>
    <t>RUN56665</t>
  </si>
  <si>
    <t>S0041</t>
  </si>
  <si>
    <t>RUN54291</t>
  </si>
  <si>
    <t>RUN62107</t>
  </si>
  <si>
    <t>S0026</t>
  </si>
  <si>
    <t>RUN39410</t>
  </si>
  <si>
    <t>RUN42875</t>
  </si>
  <si>
    <t>RUN19465</t>
  </si>
  <si>
    <t>RUN81643</t>
  </si>
  <si>
    <t>S0215</t>
  </si>
  <si>
    <t>RUN43586</t>
  </si>
  <si>
    <t>RUN79831</t>
  </si>
  <si>
    <t>RUN82302</t>
  </si>
  <si>
    <t>RUN49743</t>
  </si>
  <si>
    <t>S0097</t>
  </si>
  <si>
    <t>RUN20523</t>
  </si>
  <si>
    <t>RUN89782</t>
  </si>
  <si>
    <t>RUN62104</t>
  </si>
  <si>
    <t>RUN52244</t>
  </si>
  <si>
    <t>RUN76951</t>
  </si>
  <si>
    <t>RUN89120</t>
  </si>
  <si>
    <t>RUN30229</t>
  </si>
  <si>
    <t>S0091</t>
  </si>
  <si>
    <t>RUN69405</t>
  </si>
  <si>
    <t>RUN13060</t>
  </si>
  <si>
    <t>RUN32597</t>
  </si>
  <si>
    <t>RUN12365</t>
  </si>
  <si>
    <t>S0279</t>
  </si>
  <si>
    <t>RUN41912</t>
  </si>
  <si>
    <t>RUN93721</t>
  </si>
  <si>
    <t>RUN81725</t>
  </si>
  <si>
    <t>RUN72509</t>
  </si>
  <si>
    <t>RUN19596</t>
  </si>
  <si>
    <t>RUN84442</t>
  </si>
  <si>
    <t>RUN44928</t>
  </si>
  <si>
    <t>RUN25619</t>
  </si>
  <si>
    <t>RUN31182</t>
  </si>
  <si>
    <t>RUN28170</t>
  </si>
  <si>
    <t>RUN53147</t>
  </si>
  <si>
    <t>RUN95818</t>
  </si>
  <si>
    <t>RUN95782</t>
  </si>
  <si>
    <t>RUN60355</t>
  </si>
  <si>
    <t>RUN96478</t>
  </si>
  <si>
    <t>RUN23280</t>
  </si>
  <si>
    <t>S0111</t>
  </si>
  <si>
    <t>RUN48057</t>
  </si>
  <si>
    <t>RUN91304</t>
  </si>
  <si>
    <t>RUN98406</t>
  </si>
  <si>
    <t>RUN55667</t>
  </si>
  <si>
    <t>RUN38415</t>
  </si>
  <si>
    <t>RUN63938</t>
  </si>
  <si>
    <t>RUN71836</t>
  </si>
  <si>
    <t>RUN66851</t>
  </si>
  <si>
    <t>RUN13216</t>
  </si>
  <si>
    <t>RUN76266</t>
  </si>
  <si>
    <t>S0268</t>
  </si>
  <si>
    <t>RUN54348</t>
  </si>
  <si>
    <t>S0140</t>
  </si>
  <si>
    <t>RUN59323</t>
  </si>
  <si>
    <t>RUN53271</t>
  </si>
  <si>
    <t>RUN48294</t>
  </si>
  <si>
    <t>S0283</t>
  </si>
  <si>
    <t>RUN39158</t>
  </si>
  <si>
    <t>RUN26191</t>
  </si>
  <si>
    <t>RUN22204</t>
  </si>
  <si>
    <t>S0162</t>
  </si>
  <si>
    <t>RUN58791</t>
  </si>
  <si>
    <t>RUN32488</t>
  </si>
  <si>
    <t>RUN11999</t>
  </si>
  <si>
    <t>RUN74315</t>
  </si>
  <si>
    <t>RUN97687</t>
  </si>
  <si>
    <t>RUN37584</t>
  </si>
  <si>
    <t>RUN19915</t>
  </si>
  <si>
    <t>RUN60460</t>
  </si>
  <si>
    <t>S0188</t>
  </si>
  <si>
    <t>RUN77005</t>
  </si>
  <si>
    <t>RUN96569</t>
  </si>
  <si>
    <t>RUN73688</t>
  </si>
  <si>
    <t>RUN97081</t>
  </si>
  <si>
    <t>RUN94458</t>
  </si>
  <si>
    <t>RUN16336</t>
  </si>
  <si>
    <t>RUN88348</t>
  </si>
  <si>
    <t>RUN86579</t>
  </si>
  <si>
    <t>RUN56539</t>
  </si>
  <si>
    <t>RUN74325</t>
  </si>
  <si>
    <t>RUN66901</t>
  </si>
  <si>
    <t>RUN83366</t>
  </si>
  <si>
    <t>RUN49470</t>
  </si>
  <si>
    <t>S0236</t>
  </si>
  <si>
    <t>RUN41704</t>
  </si>
  <si>
    <t>RUN25909</t>
  </si>
  <si>
    <t>RUN21278</t>
  </si>
  <si>
    <t>S0210</t>
  </si>
  <si>
    <t>RUN72513</t>
  </si>
  <si>
    <t>RUN88692</t>
  </si>
  <si>
    <t>RUN75263</t>
  </si>
  <si>
    <t>RUN65692</t>
  </si>
  <si>
    <t>RUN83251</t>
  </si>
  <si>
    <t>S0116</t>
  </si>
  <si>
    <t>RUN10528</t>
  </si>
  <si>
    <t>RUN84420</t>
  </si>
  <si>
    <t>RUN92948</t>
  </si>
  <si>
    <t>RUN46394</t>
  </si>
  <si>
    <t>RUN16765</t>
  </si>
  <si>
    <t>RUN89322</t>
  </si>
  <si>
    <t>S0028</t>
  </si>
  <si>
    <t>RUN76151</t>
  </si>
  <si>
    <t>RUN93666</t>
  </si>
  <si>
    <t>RUN60241</t>
  </si>
  <si>
    <t>S0068</t>
  </si>
  <si>
    <t>RUN36467</t>
  </si>
  <si>
    <t>RUN99606</t>
  </si>
  <si>
    <t>RUN98666</t>
  </si>
  <si>
    <t>RUN83903</t>
  </si>
  <si>
    <t>RUN56947</t>
  </si>
  <si>
    <t>RUN13952</t>
  </si>
  <si>
    <t>S0174</t>
  </si>
  <si>
    <t>RUN41876</t>
  </si>
  <si>
    <t>RUN17835</t>
  </si>
  <si>
    <t>RUN12389</t>
  </si>
  <si>
    <t>RUN63950</t>
  </si>
  <si>
    <t>RUN94743</t>
  </si>
  <si>
    <t>RUN40104</t>
  </si>
  <si>
    <t>RUN83757</t>
  </si>
  <si>
    <t>S0044</t>
  </si>
  <si>
    <t>RUN12016</t>
  </si>
  <si>
    <t>RUN93106</t>
  </si>
  <si>
    <t>S0067</t>
  </si>
  <si>
    <t>RUN97340</t>
  </si>
  <si>
    <t>RUN67748</t>
  </si>
  <si>
    <t>RUN99521</t>
  </si>
  <si>
    <t>S0248</t>
  </si>
  <si>
    <t>RUN87395</t>
  </si>
  <si>
    <t>RUN60603</t>
  </si>
  <si>
    <t>S0153</t>
  </si>
  <si>
    <t>RUN31683</t>
  </si>
  <si>
    <t>RUN88413</t>
  </si>
  <si>
    <t>S0001</t>
  </si>
  <si>
    <t>RUN33940</t>
  </si>
  <si>
    <t>RUN68414</t>
  </si>
  <si>
    <t>RUN21881</t>
  </si>
  <si>
    <t>RUN48749</t>
  </si>
  <si>
    <t>S0090</t>
  </si>
  <si>
    <t>RUN65041</t>
  </si>
  <si>
    <t>RUN56365</t>
  </si>
  <si>
    <t>RUN64261</t>
  </si>
  <si>
    <t>RUN48255</t>
  </si>
  <si>
    <t>RUN87798</t>
  </si>
  <si>
    <t>RUN72457</t>
  </si>
  <si>
    <t>S0059</t>
  </si>
  <si>
    <t>RUN11454</t>
  </si>
  <si>
    <t>RUN46527</t>
  </si>
  <si>
    <t>RUN85350</t>
  </si>
  <si>
    <t>RUN61543</t>
  </si>
  <si>
    <t>S0175</t>
  </si>
  <si>
    <t>RUN26292</t>
  </si>
  <si>
    <t>S0262</t>
  </si>
  <si>
    <t>RUN14841</t>
  </si>
  <si>
    <t>RUN12473</t>
  </si>
  <si>
    <t>RUN47317</t>
  </si>
  <si>
    <t>S0095</t>
  </si>
  <si>
    <t>RUN89251</t>
  </si>
  <si>
    <t>RUN67619</t>
  </si>
  <si>
    <t>RUN52903</t>
  </si>
  <si>
    <t>RUN79634</t>
  </si>
  <si>
    <t>RUN83079</t>
  </si>
  <si>
    <t>RUN77593</t>
  </si>
  <si>
    <t>RUN31509</t>
  </si>
  <si>
    <t>RUN46365</t>
  </si>
  <si>
    <t>RUN60151</t>
  </si>
  <si>
    <t>RUN68942</t>
  </si>
  <si>
    <t>S0073</t>
  </si>
  <si>
    <t>RUN15506</t>
  </si>
  <si>
    <t>RUN14429</t>
  </si>
  <si>
    <t>RUN95195</t>
  </si>
  <si>
    <t>S0297</t>
  </si>
  <si>
    <t>RUN28830</t>
  </si>
  <si>
    <t>RUN99082</t>
  </si>
  <si>
    <t>RUN52192</t>
  </si>
  <si>
    <t>RUN82328</t>
  </si>
  <si>
    <t>RUN18254</t>
  </si>
  <si>
    <t>RUN13273</t>
  </si>
  <si>
    <t>RUN11080</t>
  </si>
  <si>
    <t>S0190</t>
  </si>
  <si>
    <t>RUN94861</t>
  </si>
  <si>
    <t>RUN64327</t>
  </si>
  <si>
    <t>RUN56111</t>
  </si>
  <si>
    <t>S0257</t>
  </si>
  <si>
    <t>RUN99460</t>
  </si>
  <si>
    <t>RUN84822</t>
  </si>
  <si>
    <t>S0292</t>
  </si>
  <si>
    <t>RUN31348</t>
  </si>
  <si>
    <t>RUN47260</t>
  </si>
  <si>
    <t>RUN63205</t>
  </si>
  <si>
    <t>RUN26167</t>
  </si>
  <si>
    <t>S0107</t>
  </si>
  <si>
    <t>RUN22683</t>
  </si>
  <si>
    <t>RUN46744</t>
  </si>
  <si>
    <t>S0047</t>
  </si>
  <si>
    <t>RUN69330</t>
  </si>
  <si>
    <t>RUN65965</t>
  </si>
  <si>
    <t>RUN20196</t>
  </si>
  <si>
    <t>S0161</t>
  </si>
  <si>
    <t>RUN71600</t>
  </si>
  <si>
    <t>RUN34815</t>
  </si>
  <si>
    <t>RUN43902</t>
  </si>
  <si>
    <t>RUN89434</t>
  </si>
  <si>
    <t>S0011</t>
  </si>
  <si>
    <t>RUN87681</t>
  </si>
  <si>
    <t>S0218</t>
  </si>
  <si>
    <t>RUN42500</t>
  </si>
  <si>
    <t>RUN15375</t>
  </si>
  <si>
    <t>RUN63276</t>
  </si>
  <si>
    <t>RUN37684</t>
  </si>
  <si>
    <t>RUN82725</t>
  </si>
  <si>
    <t>RUN42788</t>
  </si>
  <si>
    <t>S0282</t>
  </si>
  <si>
    <t>RUN20236</t>
  </si>
  <si>
    <t>S0256</t>
  </si>
  <si>
    <t>RUN12853</t>
  </si>
  <si>
    <t>RUN83927</t>
  </si>
  <si>
    <t>RUN87089</t>
  </si>
  <si>
    <t>RUN52840</t>
  </si>
  <si>
    <t>RUN92963</t>
  </si>
  <si>
    <t>RUN96755</t>
  </si>
  <si>
    <t>S0086</t>
  </si>
  <si>
    <t>RUN86749</t>
  </si>
  <si>
    <t>RUN43055</t>
  </si>
  <si>
    <t>RUN13980</t>
  </si>
  <si>
    <t>RUN42322</t>
  </si>
  <si>
    <t>RUN52407</t>
  </si>
  <si>
    <t>RUN13454</t>
  </si>
  <si>
    <t>RUN73528</t>
  </si>
  <si>
    <t>RUN73308</t>
  </si>
  <si>
    <t>S0019</t>
  </si>
  <si>
    <t>RUN98771</t>
  </si>
  <si>
    <t>RUN75563</t>
  </si>
  <si>
    <t>RUN55434</t>
  </si>
  <si>
    <t>RUN99301</t>
  </si>
  <si>
    <t>RUN64649</t>
  </si>
  <si>
    <t>RUN69526</t>
  </si>
  <si>
    <t>RUN80385</t>
  </si>
  <si>
    <t>RUN74274</t>
  </si>
  <si>
    <t>RUN20995</t>
  </si>
  <si>
    <t>RUN44227</t>
  </si>
  <si>
    <t>RUN70167</t>
  </si>
  <si>
    <t>RUN85955</t>
  </si>
  <si>
    <t>RUN14860</t>
  </si>
  <si>
    <t>RUN86700</t>
  </si>
  <si>
    <t>RUN27279</t>
  </si>
  <si>
    <t>S0072</t>
  </si>
  <si>
    <t>RUN16858</t>
  </si>
  <si>
    <t>S0108</t>
  </si>
  <si>
    <t>RUN68046</t>
  </si>
  <si>
    <t>RUN55906</t>
  </si>
  <si>
    <t>S0106</t>
  </si>
  <si>
    <t>RUN11263</t>
  </si>
  <si>
    <t>RUN66132</t>
  </si>
  <si>
    <t>RUN76558</t>
  </si>
  <si>
    <t>RUN75941</t>
  </si>
  <si>
    <t>RUN24219</t>
  </si>
  <si>
    <t>RUN36567</t>
  </si>
  <si>
    <t>RUN93301</t>
  </si>
  <si>
    <t>RUN59979</t>
  </si>
  <si>
    <t>RUN37219</t>
  </si>
  <si>
    <t>RUN41821</t>
  </si>
  <si>
    <t>S0194</t>
  </si>
  <si>
    <t>RUN54440</t>
  </si>
  <si>
    <t>RUN16565</t>
  </si>
  <si>
    <t>RUN17038</t>
  </si>
  <si>
    <t>RUN30875</t>
  </si>
  <si>
    <t>S0189</t>
  </si>
  <si>
    <t>RUN83695</t>
  </si>
  <si>
    <t>S0254</t>
  </si>
  <si>
    <t>RUN27175</t>
  </si>
  <si>
    <t>RUN39022</t>
  </si>
  <si>
    <t>RUN79139</t>
  </si>
  <si>
    <t>RUN36714</t>
  </si>
  <si>
    <t>RUN57836</t>
  </si>
  <si>
    <t>RUN13447</t>
  </si>
  <si>
    <t>S0168</t>
  </si>
  <si>
    <t>RUN85871</t>
  </si>
  <si>
    <t>RUN75365</t>
  </si>
  <si>
    <t>S0300</t>
  </si>
  <si>
    <t>RUN52477</t>
  </si>
  <si>
    <t>S0066</t>
  </si>
  <si>
    <t>RUN78774</t>
  </si>
  <si>
    <t>RUN97329</t>
  </si>
  <si>
    <t>RUN95365</t>
  </si>
  <si>
    <t>RUN10434</t>
  </si>
  <si>
    <t>RUN82048</t>
  </si>
  <si>
    <t>RUN28687</t>
  </si>
  <si>
    <t>RUN31563</t>
  </si>
  <si>
    <t>RUN32838</t>
  </si>
  <si>
    <t>RUN92629</t>
  </si>
  <si>
    <t>RUN70611</t>
  </si>
  <si>
    <t>RUN69220</t>
  </si>
  <si>
    <t>RUN17188</t>
  </si>
  <si>
    <t>RUN60668</t>
  </si>
  <si>
    <t>RUN30954</t>
  </si>
  <si>
    <t>RUN63013</t>
  </si>
  <si>
    <t>RUN40484</t>
  </si>
  <si>
    <t>RUN85846</t>
  </si>
  <si>
    <t>RUN20619</t>
  </si>
  <si>
    <t>RUN17425</t>
  </si>
  <si>
    <t>RUN10704</t>
  </si>
  <si>
    <t>RUN88766</t>
  </si>
  <si>
    <t>S0173</t>
  </si>
  <si>
    <t>RUN57475</t>
  </si>
  <si>
    <t>RUN58398</t>
  </si>
  <si>
    <t>RUN64583</t>
  </si>
  <si>
    <t>RUN56126</t>
  </si>
  <si>
    <t>RUN58155</t>
  </si>
  <si>
    <t>RUN71050</t>
  </si>
  <si>
    <t>RUN17867</t>
  </si>
  <si>
    <t>S0147</t>
  </si>
  <si>
    <t>RUN99711</t>
  </si>
  <si>
    <t>RUN86759</t>
  </si>
  <si>
    <t>RUN31784</t>
  </si>
  <si>
    <t>RUN60604</t>
  </si>
  <si>
    <t>RUN93766</t>
  </si>
  <si>
    <t>RUN97778</t>
  </si>
  <si>
    <t>RUN93533</t>
  </si>
  <si>
    <t>RUN27229</t>
  </si>
  <si>
    <t>S0249</t>
  </si>
  <si>
    <t>RUN82231</t>
  </si>
  <si>
    <t>311.73</t>
  </si>
  <si>
    <t>97302.81</t>
  </si>
  <si>
    <t>296.47</t>
  </si>
  <si>
    <t>111658.06</t>
  </si>
  <si>
    <t>36.67</t>
  </si>
  <si>
    <t>101.92</t>
  </si>
  <si>
    <t>23.79</t>
  </si>
  <si>
    <t>110.85</t>
  </si>
  <si>
    <t>302.92</t>
  </si>
  <si>
    <t>105130.85</t>
  </si>
  <si>
    <t>300.73</t>
  </si>
  <si>
    <t>104667.25</t>
  </si>
  <si>
    <t>16.8</t>
  </si>
  <si>
    <t>83.67</t>
  </si>
  <si>
    <t>22.26</t>
  </si>
  <si>
    <t>81063.85</t>
  </si>
  <si>
    <t>19.17</t>
  </si>
  <si>
    <t>99285.54</t>
  </si>
  <si>
    <t>31.18</t>
  </si>
  <si>
    <t>95307.27</t>
  </si>
  <si>
    <t>28.18</t>
  </si>
  <si>
    <t>87607.42</t>
  </si>
  <si>
    <t>26.39</t>
  </si>
  <si>
    <t>93.51</t>
  </si>
  <si>
    <t>27.62</t>
  </si>
  <si>
    <t>82.62</t>
  </si>
  <si>
    <t>90.36</t>
  </si>
  <si>
    <t>23.36</t>
  </si>
  <si>
    <t>101.55</t>
  </si>
  <si>
    <t>20.66</t>
  </si>
  <si>
    <t>95.24</t>
  </si>
  <si>
    <t>28.02</t>
  </si>
  <si>
    <t>98.3</t>
  </si>
  <si>
    <t>299.86</t>
  </si>
  <si>
    <t>105.5</t>
  </si>
  <si>
    <t>19.72</t>
  </si>
  <si>
    <t>110.58</t>
  </si>
  <si>
    <t>23.58</t>
  </si>
  <si>
    <t>109.83</t>
  </si>
  <si>
    <t>299.25</t>
  </si>
  <si>
    <t>86.74</t>
  </si>
  <si>
    <t>295.04</t>
  </si>
  <si>
    <t>109.71</t>
  </si>
  <si>
    <t>300.01</t>
  </si>
  <si>
    <t>94.13</t>
  </si>
  <si>
    <t>34.82</t>
  </si>
  <si>
    <t>105.14</t>
  </si>
  <si>
    <t>25.88</t>
  </si>
  <si>
    <t>100.82</t>
  </si>
  <si>
    <t>23.62</t>
  </si>
  <si>
    <t>98.91</t>
  </si>
  <si>
    <t>27.19</t>
  </si>
  <si>
    <t>100.2</t>
  </si>
  <si>
    <t>27.96</t>
  </si>
  <si>
    <t>91.53</t>
  </si>
  <si>
    <t>29.94</t>
  </si>
  <si>
    <t>86.49</t>
  </si>
  <si>
    <t>28.38</t>
  </si>
  <si>
    <t>98.97</t>
  </si>
  <si>
    <t>27.69</t>
  </si>
  <si>
    <t>100.52</t>
  </si>
  <si>
    <t>294.9</t>
  </si>
  <si>
    <t>95395.93</t>
  </si>
  <si>
    <t>19.15</t>
  </si>
  <si>
    <t>108485.62</t>
  </si>
  <si>
    <t>23.82</t>
  </si>
  <si>
    <t>101656.59</t>
  </si>
  <si>
    <t>24.5</t>
  </si>
  <si>
    <t>94561.28</t>
  </si>
  <si>
    <t>21.07</t>
  </si>
  <si>
    <t>98298.2</t>
  </si>
  <si>
    <t>20.81</t>
  </si>
  <si>
    <t>104028.22</t>
  </si>
  <si>
    <t>25.92</t>
  </si>
  <si>
    <t>84018.76</t>
  </si>
  <si>
    <t>25.81</t>
  </si>
  <si>
    <t>100413.79</t>
  </si>
  <si>
    <t>295.24</t>
  </si>
  <si>
    <t>110.5</t>
  </si>
  <si>
    <t>293.37</t>
  </si>
  <si>
    <t>104.72</t>
  </si>
  <si>
    <t>299.93</t>
  </si>
  <si>
    <t>87.5</t>
  </si>
  <si>
    <t>295.11</t>
  </si>
  <si>
    <t>107.61</t>
  </si>
  <si>
    <t>290.87</t>
  </si>
  <si>
    <t>107.44</t>
  </si>
  <si>
    <t>21.34</t>
  </si>
  <si>
    <t>102419.36</t>
  </si>
  <si>
    <t>22.89</t>
  </si>
  <si>
    <t>113787.1</t>
  </si>
  <si>
    <t>17.37</t>
  </si>
  <si>
    <t>100325.76</t>
  </si>
  <si>
    <t>24.05</t>
  </si>
  <si>
    <t>104917.96</t>
  </si>
  <si>
    <t>32.1</t>
  </si>
  <si>
    <t>94652.84</t>
  </si>
  <si>
    <t>26.07</t>
  </si>
  <si>
    <t>86188.9</t>
  </si>
  <si>
    <t>31.33</t>
  </si>
  <si>
    <t>96312.04</t>
  </si>
  <si>
    <t>29.79</t>
  </si>
  <si>
    <t>101.09</t>
  </si>
  <si>
    <t>26.74</t>
  </si>
  <si>
    <t>95.13</t>
  </si>
  <si>
    <t>25.17</t>
  </si>
  <si>
    <t>106.79</t>
  </si>
  <si>
    <t>304.12</t>
  </si>
  <si>
    <t>90188.34</t>
  </si>
  <si>
    <t>27.31</t>
  </si>
  <si>
    <t>94.02</t>
  </si>
  <si>
    <t>20.85</t>
  </si>
  <si>
    <t>105.23</t>
  </si>
  <si>
    <t>32.01</t>
  </si>
  <si>
    <t>101.45</t>
  </si>
  <si>
    <t>30.41</t>
  </si>
  <si>
    <t>109955.32</t>
  </si>
  <si>
    <t>24.63</t>
  </si>
  <si>
    <t>97950.76</t>
  </si>
  <si>
    <t>300.35</t>
  </si>
  <si>
    <t>107789.37</t>
  </si>
  <si>
    <t>306.52</t>
  </si>
  <si>
    <t>106955.38</t>
  </si>
  <si>
    <t>299.43</t>
  </si>
  <si>
    <t>96767.62</t>
  </si>
  <si>
    <t>299.97</t>
  </si>
  <si>
    <t>122.9</t>
  </si>
  <si>
    <t>299.09</t>
  </si>
  <si>
    <t>102.3</t>
  </si>
  <si>
    <t>32.47</t>
  </si>
  <si>
    <t>97948.52</t>
  </si>
  <si>
    <t>21.69</t>
  </si>
  <si>
    <t>95036.95</t>
  </si>
  <si>
    <t>22.83</t>
  </si>
  <si>
    <t>94.64</t>
  </si>
  <si>
    <t>25.82</t>
  </si>
  <si>
    <t>99.59</t>
  </si>
  <si>
    <t>29.28</t>
  </si>
  <si>
    <t>95.87</t>
  </si>
  <si>
    <t>300.09</t>
  </si>
  <si>
    <t>100.39</t>
  </si>
  <si>
    <t>299.35</t>
  </si>
  <si>
    <t>103905.94</t>
  </si>
  <si>
    <t>294.06</t>
  </si>
  <si>
    <t>104356.75</t>
  </si>
  <si>
    <t>299.87</t>
  </si>
  <si>
    <t>116734.52</t>
  </si>
  <si>
    <t>30.95</t>
  </si>
  <si>
    <t>110.14</t>
  </si>
  <si>
    <t>29.63</t>
  </si>
  <si>
    <t>121.55</t>
  </si>
  <si>
    <t>26.95</t>
  </si>
  <si>
    <t>30.85</t>
  </si>
  <si>
    <t>107.01</t>
  </si>
  <si>
    <t>28.23</t>
  </si>
  <si>
    <t>88823.3</t>
  </si>
  <si>
    <t>24.93</t>
  </si>
  <si>
    <t>100.54</t>
  </si>
  <si>
    <t>18.54</t>
  </si>
  <si>
    <t>106.9</t>
  </si>
  <si>
    <t>26.32</t>
  </si>
  <si>
    <t>99.26</t>
  </si>
  <si>
    <t>300.45</t>
  </si>
  <si>
    <t>86.5</t>
  </si>
  <si>
    <t>304.52</t>
  </si>
  <si>
    <t>100.76</t>
  </si>
  <si>
    <t>294.33</t>
  </si>
  <si>
    <t>100.38</t>
  </si>
  <si>
    <t>297.1</t>
  </si>
  <si>
    <t>103.04</t>
  </si>
  <si>
    <t>24.99</t>
  </si>
  <si>
    <t>112.72</t>
  </si>
  <si>
    <t>25.57</t>
  </si>
  <si>
    <t>96.13</t>
  </si>
  <si>
    <t>29.89</t>
  </si>
  <si>
    <t>89.93</t>
  </si>
  <si>
    <t>24.23</t>
  </si>
  <si>
    <t>108.56</t>
  </si>
  <si>
    <t>24.48</t>
  </si>
  <si>
    <t>107.8</t>
  </si>
  <si>
    <t>26.77</t>
  </si>
  <si>
    <t>105.49</t>
  </si>
  <si>
    <t>294.46</t>
  </si>
  <si>
    <t>89079.54</t>
  </si>
  <si>
    <t>30.17</t>
  </si>
  <si>
    <t>96105.98</t>
  </si>
  <si>
    <t>22.91</t>
  </si>
  <si>
    <t>97049.1</t>
  </si>
  <si>
    <t>29.59</t>
  </si>
  <si>
    <t>92904.2</t>
  </si>
  <si>
    <t>17.91</t>
  </si>
  <si>
    <t>105998.59</t>
  </si>
  <si>
    <t>22.04</t>
  </si>
  <si>
    <t>84140.17</t>
  </si>
  <si>
    <t>27.65</t>
  </si>
  <si>
    <t>80415.58</t>
  </si>
  <si>
    <t>298.43</t>
  </si>
  <si>
    <t>91.05</t>
  </si>
  <si>
    <t>301.9</t>
  </si>
  <si>
    <t>111.09</t>
  </si>
  <si>
    <t>304.82</t>
  </si>
  <si>
    <t>97.37</t>
  </si>
  <si>
    <t>103.89</t>
  </si>
  <si>
    <t>31.12</t>
  </si>
  <si>
    <t>92</t>
  </si>
  <si>
    <t>109.41</t>
  </si>
  <si>
    <t>25.22</t>
  </si>
  <si>
    <t>102.93</t>
  </si>
  <si>
    <t>18.73</t>
  </si>
  <si>
    <t>85.29</t>
  </si>
  <si>
    <t>106.52</t>
  </si>
  <si>
    <t>16.7</t>
  </si>
  <si>
    <t>118.2</t>
  </si>
  <si>
    <t>311.9</t>
  </si>
  <si>
    <t>114033.7</t>
  </si>
  <si>
    <t>299.14</t>
  </si>
  <si>
    <t>103113.09</t>
  </si>
  <si>
    <t>30.36</t>
  </si>
  <si>
    <t>116.41</t>
  </si>
  <si>
    <t>102.85</t>
  </si>
  <si>
    <t>28.28</t>
  </si>
  <si>
    <t>90.92</t>
  </si>
  <si>
    <t>17.89</t>
  </si>
  <si>
    <t>111050.61</t>
  </si>
  <si>
    <t>21.95</t>
  </si>
  <si>
    <t>110445.14</t>
  </si>
  <si>
    <t>294.94</t>
  </si>
  <si>
    <t>104.55</t>
  </si>
  <si>
    <t>290.71</t>
  </si>
  <si>
    <t>100.95</t>
  </si>
  <si>
    <t>299.83</t>
  </si>
  <si>
    <t>103.16</t>
  </si>
  <si>
    <t>17.32</t>
  </si>
  <si>
    <t>106024.66</t>
  </si>
  <si>
    <t>25.86</t>
  </si>
  <si>
    <t>99320.85</t>
  </si>
  <si>
    <t>297.97</t>
  </si>
  <si>
    <t>92.29</t>
  </si>
  <si>
    <t>33.17</t>
  </si>
  <si>
    <t>117.55</t>
  </si>
  <si>
    <t>22.54</t>
  </si>
  <si>
    <t>97.94</t>
  </si>
  <si>
    <t>30.59</t>
  </si>
  <si>
    <t>32.99</t>
  </si>
  <si>
    <t>102.02</t>
  </si>
  <si>
    <t>105.99</t>
  </si>
  <si>
    <t>23.05</t>
  </si>
  <si>
    <t>105230.79</t>
  </si>
  <si>
    <t>20.1</t>
  </si>
  <si>
    <t>130.62</t>
  </si>
  <si>
    <t>23.44</t>
  </si>
  <si>
    <t>95.81</t>
  </si>
  <si>
    <t>20.96</t>
  </si>
  <si>
    <t>98.51</t>
  </si>
  <si>
    <t>106.3</t>
  </si>
  <si>
    <t>299.59</t>
  </si>
  <si>
    <t>100.75</t>
  </si>
  <si>
    <t>297.55</t>
  </si>
  <si>
    <t>295.69</t>
  </si>
  <si>
    <t>97.15</t>
  </si>
  <si>
    <t>296.94</t>
  </si>
  <si>
    <t>95.89</t>
  </si>
  <si>
    <t>17.93</t>
  </si>
  <si>
    <t>87</t>
  </si>
  <si>
    <t>32.5</t>
  </si>
  <si>
    <t>101.16</t>
  </si>
  <si>
    <t>19.07</t>
  </si>
  <si>
    <t>76.78</t>
  </si>
  <si>
    <t>33.21</t>
  </si>
  <si>
    <t>112.24</t>
  </si>
  <si>
    <t>12.28</t>
  </si>
  <si>
    <t>119.87</t>
  </si>
  <si>
    <t>34.78</t>
  </si>
  <si>
    <t>97.27</t>
  </si>
  <si>
    <t>100.32</t>
  </si>
  <si>
    <t>25.37</t>
  </si>
  <si>
    <t>100953.01</t>
  </si>
  <si>
    <t>21.96</t>
  </si>
  <si>
    <t>94608.77</t>
  </si>
  <si>
    <t>29.17</t>
  </si>
  <si>
    <t>96499.82</t>
  </si>
  <si>
    <t>22.34</t>
  </si>
  <si>
    <t>104.84</t>
  </si>
  <si>
    <t>28.41</t>
  </si>
  <si>
    <t>106.7</t>
  </si>
  <si>
    <t>300.08</t>
  </si>
  <si>
    <t>83347.15</t>
  </si>
  <si>
    <t>293.51</t>
  </si>
  <si>
    <t>90634.94</t>
  </si>
  <si>
    <t>302.47</t>
  </si>
  <si>
    <t>115188.87</t>
  </si>
  <si>
    <t>306.21</t>
  </si>
  <si>
    <t>120236.01</t>
  </si>
  <si>
    <t>100.02</t>
  </si>
  <si>
    <t>295.59</t>
  </si>
  <si>
    <t>92.23</t>
  </si>
  <si>
    <t>290.56</t>
  </si>
  <si>
    <t>107.51</t>
  </si>
  <si>
    <t>19.35</t>
  </si>
  <si>
    <t>103.25</t>
  </si>
  <si>
    <t>21.8</t>
  </si>
  <si>
    <t>98.34</t>
  </si>
  <si>
    <t>25.69</t>
  </si>
  <si>
    <t>105054.04</t>
  </si>
  <si>
    <t>29.37</t>
  </si>
  <si>
    <t>85077.31</t>
  </si>
  <si>
    <t>37.67</t>
  </si>
  <si>
    <t>108760.47</t>
  </si>
  <si>
    <t>29.25</t>
  </si>
  <si>
    <t>95455.39</t>
  </si>
  <si>
    <t>25.14</t>
  </si>
  <si>
    <t>107.98</t>
  </si>
  <si>
    <t>16.75</t>
  </si>
  <si>
    <t>100.1</t>
  </si>
  <si>
    <t>23.14</t>
  </si>
  <si>
    <t>105.66</t>
  </si>
  <si>
    <t>28.64</t>
  </si>
  <si>
    <t>104432.73</t>
  </si>
  <si>
    <t>21.46</t>
  </si>
  <si>
    <t>94977.25</t>
  </si>
  <si>
    <t>26.76</t>
  </si>
  <si>
    <t>94296.49</t>
  </si>
  <si>
    <t>26.35</t>
  </si>
  <si>
    <t>81944.43</t>
  </si>
  <si>
    <t>307.63</t>
  </si>
  <si>
    <t>102197.84</t>
  </si>
  <si>
    <t>287.9</t>
  </si>
  <si>
    <t>101772.19</t>
  </si>
  <si>
    <t>299.76</t>
  </si>
  <si>
    <t>97769.33</t>
  </si>
  <si>
    <t>303.1</t>
  </si>
  <si>
    <t>106776.4</t>
  </si>
  <si>
    <t>295.28</t>
  </si>
  <si>
    <t>95801.37</t>
  </si>
  <si>
    <t>298.78</t>
  </si>
  <si>
    <t>110826.91</t>
  </si>
  <si>
    <t>22.8</t>
  </si>
  <si>
    <t>110.41</t>
  </si>
  <si>
    <t>302.33</t>
  </si>
  <si>
    <t>299.1</t>
  </si>
  <si>
    <t>104.49</t>
  </si>
  <si>
    <t>298.32</t>
  </si>
  <si>
    <t>111.88</t>
  </si>
  <si>
    <t>297.48</t>
  </si>
  <si>
    <t>92.93</t>
  </si>
  <si>
    <t>293.61</t>
  </si>
  <si>
    <t>78.15</t>
  </si>
  <si>
    <t>302.71</t>
  </si>
  <si>
    <t>98.59</t>
  </si>
  <si>
    <t>90.97</t>
  </si>
  <si>
    <t>22.81</t>
  </si>
  <si>
    <t>94618.41</t>
  </si>
  <si>
    <t>78841.58</t>
  </si>
  <si>
    <t>301.91</t>
  </si>
  <si>
    <t>107.32</t>
  </si>
  <si>
    <t>300.65</t>
  </si>
  <si>
    <t>97.19</t>
  </si>
  <si>
    <t>296.9</t>
  </si>
  <si>
    <t>99.06</t>
  </si>
  <si>
    <t>296.6</t>
  </si>
  <si>
    <t>90.31</t>
  </si>
  <si>
    <t>35.91</t>
  </si>
  <si>
    <t>87068.58</t>
  </si>
  <si>
    <t>16.26</t>
  </si>
  <si>
    <t>119.81</t>
  </si>
  <si>
    <t>29.33</t>
  </si>
  <si>
    <t>110.49</t>
  </si>
  <si>
    <t>19.61</t>
  </si>
  <si>
    <t>293.33</t>
  </si>
  <si>
    <t>80906.44</t>
  </si>
  <si>
    <t>294.69</t>
  </si>
  <si>
    <t>110451.35</t>
  </si>
  <si>
    <t>19.75</t>
  </si>
  <si>
    <t>124.29</t>
  </si>
  <si>
    <t>300.31</t>
  </si>
  <si>
    <t>104.7</t>
  </si>
  <si>
    <t>294.59</t>
  </si>
  <si>
    <t>108.42</t>
  </si>
  <si>
    <t>283.62</t>
  </si>
  <si>
    <t>96.25</t>
  </si>
  <si>
    <t>16.84</t>
  </si>
  <si>
    <t>106.08</t>
  </si>
  <si>
    <t>20.05</t>
  </si>
  <si>
    <t>97.56</t>
  </si>
  <si>
    <t>23.06</t>
  </si>
  <si>
    <t>87.06</t>
  </si>
  <si>
    <t>26.4</t>
  </si>
  <si>
    <t>103.62</t>
  </si>
  <si>
    <t>19.36</t>
  </si>
  <si>
    <t>88.03</t>
  </si>
  <si>
    <t>28.03</t>
  </si>
  <si>
    <t>111.15</t>
  </si>
  <si>
    <t>26.12</t>
  </si>
  <si>
    <t>121.14</t>
  </si>
  <si>
    <t>21.71</t>
  </si>
  <si>
    <t>96.08</t>
  </si>
  <si>
    <t>20.78</t>
  </si>
  <si>
    <t>106.63</t>
  </si>
  <si>
    <t>22.73</t>
  </si>
  <si>
    <t>108.95</t>
  </si>
  <si>
    <t>33.44</t>
  </si>
  <si>
    <t>106.84</t>
  </si>
  <si>
    <t>292.33</t>
  </si>
  <si>
    <t>106.09</t>
  </si>
  <si>
    <t>21.53</t>
  </si>
  <si>
    <t>90</t>
  </si>
  <si>
    <t>301.6</t>
  </si>
  <si>
    <t>111.07</t>
  </si>
  <si>
    <t>307.1</t>
  </si>
  <si>
    <t>88.32</t>
  </si>
  <si>
    <t>289.81</t>
  </si>
  <si>
    <t>110.59</t>
  </si>
  <si>
    <t>28.86</t>
  </si>
  <si>
    <t>106.39</t>
  </si>
  <si>
    <t>20.59</t>
  </si>
  <si>
    <t>92.88</t>
  </si>
  <si>
    <t>32.18</t>
  </si>
  <si>
    <t>111.65</t>
  </si>
  <si>
    <t>14.94</t>
  </si>
  <si>
    <t>99.89</t>
  </si>
  <si>
    <t>28.92</t>
  </si>
  <si>
    <t>87.02</t>
  </si>
  <si>
    <t>25.62</t>
  </si>
  <si>
    <t>109.24</t>
  </si>
  <si>
    <t>30.97</t>
  </si>
  <si>
    <t>97.17</t>
  </si>
  <si>
    <t>32.09</t>
  </si>
  <si>
    <t>75.12</t>
  </si>
  <si>
    <t>299.84</t>
  </si>
  <si>
    <t>113.48</t>
  </si>
  <si>
    <t>300.81</t>
  </si>
  <si>
    <t>298.15</t>
  </si>
  <si>
    <t>120.86</t>
  </si>
  <si>
    <t>304.35</t>
  </si>
  <si>
    <t>126.84</t>
  </si>
  <si>
    <t>19.71</t>
  </si>
  <si>
    <t>99.76</t>
  </si>
  <si>
    <t>94.11</t>
  </si>
  <si>
    <t>115.9</t>
  </si>
  <si>
    <t>27.51</t>
  </si>
  <si>
    <t>117.96</t>
  </si>
  <si>
    <t>89.74</t>
  </si>
  <si>
    <t>301.54</t>
  </si>
  <si>
    <t>98.63</t>
  </si>
  <si>
    <t>296.45</t>
  </si>
  <si>
    <t>91.94</t>
  </si>
  <si>
    <t>287.83</t>
  </si>
  <si>
    <t>93.14</t>
  </si>
  <si>
    <t>296.95</t>
  </si>
  <si>
    <t>119928.33</t>
  </si>
  <si>
    <t>96420.94</t>
  </si>
  <si>
    <t>21.17</t>
  </si>
  <si>
    <t>104.83</t>
  </si>
  <si>
    <t>25.4</t>
  </si>
  <si>
    <t>93.19</t>
  </si>
  <si>
    <t>26.27</t>
  </si>
  <si>
    <t>91.84</t>
  </si>
  <si>
    <t>99.24</t>
  </si>
  <si>
    <t>18.07</t>
  </si>
  <si>
    <t>112.02</t>
  </si>
  <si>
    <t>21.47</t>
  </si>
  <si>
    <t>108.99</t>
  </si>
  <si>
    <t>20.93</t>
  </si>
  <si>
    <t>101867.62</t>
  </si>
  <si>
    <t>26.8</t>
  </si>
  <si>
    <t>85.27</t>
  </si>
  <si>
    <t>17</t>
  </si>
  <si>
    <t>108.41</t>
  </si>
  <si>
    <t>27.13</t>
  </si>
  <si>
    <t>104182.06</t>
  </si>
  <si>
    <t>30.32</t>
  </si>
  <si>
    <t>112411.47</t>
  </si>
  <si>
    <t>18.28</t>
  </si>
  <si>
    <t>105053.27</t>
  </si>
  <si>
    <t>34.68</t>
  </si>
  <si>
    <t>106954.02</t>
  </si>
  <si>
    <t>22.61</t>
  </si>
  <si>
    <t>87448.65</t>
  </si>
  <si>
    <t>22.2</t>
  </si>
  <si>
    <t>91710.72</t>
  </si>
  <si>
    <t>26</t>
  </si>
  <si>
    <t>100082.79</t>
  </si>
  <si>
    <t>21.01</t>
  </si>
  <si>
    <t>121.04</t>
  </si>
  <si>
    <t>289.96</t>
  </si>
  <si>
    <t>101196</t>
  </si>
  <si>
    <t>25.66</t>
  </si>
  <si>
    <t>88864.81</t>
  </si>
  <si>
    <t>23.24</t>
  </si>
  <si>
    <t>100585.87</t>
  </si>
  <si>
    <t>27.45</t>
  </si>
  <si>
    <t>101381.32</t>
  </si>
  <si>
    <t>293.66</t>
  </si>
  <si>
    <t>86878.18</t>
  </si>
  <si>
    <t>296.41</t>
  </si>
  <si>
    <t>106766.48</t>
  </si>
  <si>
    <t>306.71</t>
  </si>
  <si>
    <t>82523.63</t>
  </si>
  <si>
    <t>300.53</t>
  </si>
  <si>
    <t>94493.81</t>
  </si>
  <si>
    <t>19.99</t>
  </si>
  <si>
    <t>97163.15</t>
  </si>
  <si>
    <t>19.16</t>
  </si>
  <si>
    <t>88197.16</t>
  </si>
  <si>
    <t>24.75</t>
  </si>
  <si>
    <t>98396.4</t>
  </si>
  <si>
    <t>32.26</t>
  </si>
  <si>
    <t>97.38</t>
  </si>
  <si>
    <t>20.36</t>
  </si>
  <si>
    <t>105.68</t>
  </si>
  <si>
    <t>16.32</t>
  </si>
  <si>
    <t>93.21</t>
  </si>
  <si>
    <t>20.55</t>
  </si>
  <si>
    <t>96.72</t>
  </si>
  <si>
    <t>18.49</t>
  </si>
  <si>
    <t>82.92</t>
  </si>
  <si>
    <t>19.85</t>
  </si>
  <si>
    <t>91.38</t>
  </si>
  <si>
    <t>22.57</t>
  </si>
  <si>
    <t>116.02</t>
  </si>
  <si>
    <t>301.2</t>
  </si>
  <si>
    <t>116.59</t>
  </si>
  <si>
    <t>305.55</t>
  </si>
  <si>
    <t>106.62</t>
  </si>
  <si>
    <t>304.45</t>
  </si>
  <si>
    <t>111.46</t>
  </si>
  <si>
    <t>303.19</t>
  </si>
  <si>
    <t>96.07</t>
  </si>
  <si>
    <t>27.38</t>
  </si>
  <si>
    <t>101.99</t>
  </si>
  <si>
    <t>27.4</t>
  </si>
  <si>
    <t>98.28</t>
  </si>
  <si>
    <t>34.63</t>
  </si>
  <si>
    <t>89.52</t>
  </si>
  <si>
    <t>31.92</t>
  </si>
  <si>
    <t>84.57</t>
  </si>
  <si>
    <t>27.42</t>
  </si>
  <si>
    <t>105.34</t>
  </si>
  <si>
    <t>21.28</t>
  </si>
  <si>
    <t>97.33</t>
  </si>
  <si>
    <t>28.9</t>
  </si>
  <si>
    <t>100.84</t>
  </si>
  <si>
    <t>27.04</t>
  </si>
  <si>
    <t>101.53</t>
  </si>
  <si>
    <t>29.95</t>
  </si>
  <si>
    <t>93.85</t>
  </si>
  <si>
    <t>26.7</t>
  </si>
  <si>
    <t>98.58</t>
  </si>
  <si>
    <t>19.28</t>
  </si>
  <si>
    <t>108.2</t>
  </si>
  <si>
    <t>25.36</t>
  </si>
  <si>
    <t>105.39</t>
  </si>
  <si>
    <t>101.74</t>
  </si>
  <si>
    <t>23.85</t>
  </si>
  <si>
    <t>80.65</t>
  </si>
  <si>
    <t>13.01</t>
  </si>
  <si>
    <t>89.21</t>
  </si>
  <si>
    <t>29.82</t>
  </si>
  <si>
    <t>114504.81</t>
  </si>
  <si>
    <t>85640.9</t>
  </si>
  <si>
    <t>41.22</t>
  </si>
  <si>
    <t>123079.16</t>
  </si>
  <si>
    <t>24.47</t>
  </si>
  <si>
    <t>93.78</t>
  </si>
  <si>
    <t>29.29</t>
  </si>
  <si>
    <t>91.72</t>
  </si>
  <si>
    <t>25.73</t>
  </si>
  <si>
    <t>92.03</t>
  </si>
  <si>
    <t>27.39</t>
  </si>
  <si>
    <t>106.8</t>
  </si>
  <si>
    <t>23.56</t>
  </si>
  <si>
    <t>99.16</t>
  </si>
  <si>
    <t>23.71</t>
  </si>
  <si>
    <t>29.67</t>
  </si>
  <si>
    <t>101.03</t>
  </si>
  <si>
    <t>99.78</t>
  </si>
  <si>
    <t>24.94</t>
  </si>
  <si>
    <t>90.25</t>
  </si>
  <si>
    <t>18.3</t>
  </si>
  <si>
    <t>24.45</t>
  </si>
  <si>
    <t>102.64</t>
  </si>
  <si>
    <t>20.4</t>
  </si>
  <si>
    <t>95.08</t>
  </si>
  <si>
    <t>26.44</t>
  </si>
  <si>
    <t>99076.59</t>
  </si>
  <si>
    <t>17.59</t>
  </si>
  <si>
    <t>99116.81</t>
  </si>
  <si>
    <t>25.01</t>
  </si>
  <si>
    <t>96614.2</t>
  </si>
  <si>
    <t>19.95</t>
  </si>
  <si>
    <t>117.61</t>
  </si>
  <si>
    <t>96.17</t>
  </si>
  <si>
    <t>24.78</t>
  </si>
  <si>
    <t>101.83</t>
  </si>
  <si>
    <t>30.86</t>
  </si>
  <si>
    <t>291.14</t>
  </si>
  <si>
    <t>113.2</t>
  </si>
  <si>
    <t>292.73</t>
  </si>
  <si>
    <t>104.6</t>
  </si>
  <si>
    <t>306.19</t>
  </si>
  <si>
    <t>108.28</t>
  </si>
  <si>
    <t>295.84</t>
  </si>
  <si>
    <t>103.33</t>
  </si>
  <si>
    <t>25.71</t>
  </si>
  <si>
    <t>94.22</t>
  </si>
  <si>
    <t>18.08</t>
  </si>
  <si>
    <t>85634.57</t>
  </si>
  <si>
    <t>26.6</t>
  </si>
  <si>
    <t>116536.17</t>
  </si>
  <si>
    <t>29.98</t>
  </si>
  <si>
    <t>97537.58</t>
  </si>
  <si>
    <t>29.75</t>
  </si>
  <si>
    <t>102430.05</t>
  </si>
  <si>
    <t>297.17</t>
  </si>
  <si>
    <t>102.97</t>
  </si>
  <si>
    <t>21.99</t>
  </si>
  <si>
    <t>82500.11</t>
  </si>
  <si>
    <t>293.47</t>
  </si>
  <si>
    <t>83.36</t>
  </si>
  <si>
    <t>297.53</t>
  </si>
  <si>
    <t>94.31</t>
  </si>
  <si>
    <t>307.85</t>
  </si>
  <si>
    <t>105.86</t>
  </si>
  <si>
    <t>97438.59</t>
  </si>
  <si>
    <t>28.56</t>
  </si>
  <si>
    <t>122642.58</t>
  </si>
  <si>
    <t>29.8</t>
  </si>
  <si>
    <t>104624.84</t>
  </si>
  <si>
    <t>107834.86</t>
  </si>
  <si>
    <t>18.36</t>
  </si>
  <si>
    <t>30.13</t>
  </si>
  <si>
    <t>113.75</t>
  </si>
  <si>
    <t>23.32</t>
  </si>
  <si>
    <t>102.56</t>
  </si>
  <si>
    <t>21.36</t>
  </si>
  <si>
    <t>104.11</t>
  </si>
  <si>
    <t>289.7</t>
  </si>
  <si>
    <t>101933.2</t>
  </si>
  <si>
    <t>21.48</t>
  </si>
  <si>
    <t>100.77</t>
  </si>
  <si>
    <t>40.76</t>
  </si>
  <si>
    <t>88.77</t>
  </si>
  <si>
    <t>14.59</t>
  </si>
  <si>
    <t>119.23</t>
  </si>
  <si>
    <t>23.77</t>
  </si>
  <si>
    <t>108.62</t>
  </si>
  <si>
    <t>20.24</t>
  </si>
  <si>
    <t>100292.51</t>
  </si>
  <si>
    <t>18.17</t>
  </si>
  <si>
    <t>105.93</t>
  </si>
  <si>
    <t>21.85</t>
  </si>
  <si>
    <t>96.78</t>
  </si>
  <si>
    <t>24.6</t>
  </si>
  <si>
    <t>94.21</t>
  </si>
  <si>
    <t>28.48</t>
  </si>
  <si>
    <t>96.14</t>
  </si>
  <si>
    <t>25.93</t>
  </si>
  <si>
    <t>110.61</t>
  </si>
  <si>
    <t>88.49</t>
  </si>
  <si>
    <t>18.82</t>
  </si>
  <si>
    <t>22.82</t>
  </si>
  <si>
    <t>102394.89</t>
  </si>
  <si>
    <t>296.08</t>
  </si>
  <si>
    <t>109.44</t>
  </si>
  <si>
    <t>300.21</t>
  </si>
  <si>
    <t>90.84</t>
  </si>
  <si>
    <t>292.2</t>
  </si>
  <si>
    <t>110.54</t>
  </si>
  <si>
    <t>294.63</t>
  </si>
  <si>
    <t>99.87</t>
  </si>
  <si>
    <t>28.17</t>
  </si>
  <si>
    <t>93018</t>
  </si>
  <si>
    <t>15.44</t>
  </si>
  <si>
    <t>84877.24</t>
  </si>
  <si>
    <t>31.74</t>
  </si>
  <si>
    <t>114976.99</t>
  </si>
  <si>
    <t>18.37</t>
  </si>
  <si>
    <t>90886.65</t>
  </si>
  <si>
    <t>21.18</t>
  </si>
  <si>
    <t>89350.01</t>
  </si>
  <si>
    <t>89.94</t>
  </si>
  <si>
    <t>35.3</t>
  </si>
  <si>
    <t>105712.48</t>
  </si>
  <si>
    <t>17.18</t>
  </si>
  <si>
    <t>92415.37</t>
  </si>
  <si>
    <t>102076.03</t>
  </si>
  <si>
    <t>19.52</t>
  </si>
  <si>
    <t>84649.81</t>
  </si>
  <si>
    <t>297.62</t>
  </si>
  <si>
    <t>111492.59</t>
  </si>
  <si>
    <t>287.37</t>
  </si>
  <si>
    <t>103883.76</t>
  </si>
  <si>
    <t>25.43</t>
  </si>
  <si>
    <t>92530.77</t>
  </si>
  <si>
    <t>297.06</t>
  </si>
  <si>
    <t>100128.29</t>
  </si>
  <si>
    <t>115653.73</t>
  </si>
  <si>
    <t>291.58</t>
  </si>
  <si>
    <t>95158.26</t>
  </si>
  <si>
    <t>296.21</t>
  </si>
  <si>
    <t>98522.78</t>
  </si>
  <si>
    <t>23.35</t>
  </si>
  <si>
    <t>112786.24</t>
  </si>
  <si>
    <t>36.75</t>
  </si>
  <si>
    <t>92839.57</t>
  </si>
  <si>
    <t>24.68</t>
  </si>
  <si>
    <t>112332.15</t>
  </si>
  <si>
    <t>25.31</t>
  </si>
  <si>
    <t>100.9</t>
  </si>
  <si>
    <t>24.9</t>
  </si>
  <si>
    <t>79915.16</t>
  </si>
  <si>
    <t>21.03</t>
  </si>
  <si>
    <t>101493.56</t>
  </si>
  <si>
    <t>19.13</t>
  </si>
  <si>
    <t>99180.48</t>
  </si>
  <si>
    <t>298.38</t>
  </si>
  <si>
    <t>105.58</t>
  </si>
  <si>
    <t>295.74</t>
  </si>
  <si>
    <t>76.08</t>
  </si>
  <si>
    <t>291.28</t>
  </si>
  <si>
    <t>105.2</t>
  </si>
  <si>
    <t>300.25</t>
  </si>
  <si>
    <t>101.77</t>
  </si>
  <si>
    <t>289.56</t>
  </si>
  <si>
    <t>301.11</t>
  </si>
  <si>
    <t>102.1</t>
  </si>
  <si>
    <t>297.69</t>
  </si>
  <si>
    <t>91.12</t>
  </si>
  <si>
    <t>296.72</t>
  </si>
  <si>
    <t>92.5</t>
  </si>
  <si>
    <t>22.28</t>
  </si>
  <si>
    <t>92.38</t>
  </si>
  <si>
    <t>22.85</t>
  </si>
  <si>
    <t>86.41</t>
  </si>
  <si>
    <t>18.4</t>
  </si>
  <si>
    <t>78.76</t>
  </si>
  <si>
    <t>25.23</t>
  </si>
  <si>
    <t>102.62</t>
  </si>
  <si>
    <t>33.03</t>
  </si>
  <si>
    <t>91.02</t>
  </si>
  <si>
    <t>304.49</t>
  </si>
  <si>
    <t>99706.99</t>
  </si>
  <si>
    <t>20.08</t>
  </si>
  <si>
    <t>92074.77</t>
  </si>
  <si>
    <t>102.94</t>
  </si>
  <si>
    <t>20.56</t>
  </si>
  <si>
    <t>113.6</t>
  </si>
  <si>
    <t>16.82</t>
  </si>
  <si>
    <t>89.07</t>
  </si>
  <si>
    <t>98.93</t>
  </si>
  <si>
    <t>19.62</t>
  </si>
  <si>
    <t>116994.36</t>
  </si>
  <si>
    <t>25.8</t>
  </si>
  <si>
    <t>90774.07</t>
  </si>
  <si>
    <t>34</t>
  </si>
  <si>
    <t>101.31</t>
  </si>
  <si>
    <t>21.73</t>
  </si>
  <si>
    <t>100.27</t>
  </si>
  <si>
    <t>17.09</t>
  </si>
  <si>
    <t>99.23</t>
  </si>
  <si>
    <t>26.14</t>
  </si>
  <si>
    <t>96.76</t>
  </si>
  <si>
    <t>301.55</t>
  </si>
  <si>
    <t>108079.57</t>
  </si>
  <si>
    <t>289.44</t>
  </si>
  <si>
    <t>94539.58</t>
  </si>
  <si>
    <t>298.83</t>
  </si>
  <si>
    <t>76283.41</t>
  </si>
  <si>
    <t>300.05</t>
  </si>
  <si>
    <t>94176.93</t>
  </si>
  <si>
    <t>303.51</t>
  </si>
  <si>
    <t>111.69</t>
  </si>
  <si>
    <t>299.77</t>
  </si>
  <si>
    <t>94.67</t>
  </si>
  <si>
    <t>291.36</t>
  </si>
  <si>
    <t>116.57</t>
  </si>
  <si>
    <t>304.8</t>
  </si>
  <si>
    <t>113.21</t>
  </si>
  <si>
    <t>20.64</t>
  </si>
  <si>
    <t>110817.22</t>
  </si>
  <si>
    <t>32.4</t>
  </si>
  <si>
    <t>98106.08</t>
  </si>
  <si>
    <t>24.2</t>
  </si>
  <si>
    <t>111248.37</t>
  </si>
  <si>
    <t>298.13</t>
  </si>
  <si>
    <t>103.71</t>
  </si>
  <si>
    <t>301.19</t>
  </si>
  <si>
    <t>103.11</t>
  </si>
  <si>
    <t>15.32</t>
  </si>
  <si>
    <t>92.39</t>
  </si>
  <si>
    <t>25.5</t>
  </si>
  <si>
    <t>101.24</t>
  </si>
  <si>
    <t>24.17</t>
  </si>
  <si>
    <t>97.82</t>
  </si>
  <si>
    <t>89.43</t>
  </si>
  <si>
    <t>19.27</t>
  </si>
  <si>
    <t>104.66</t>
  </si>
  <si>
    <t>31.22</t>
  </si>
  <si>
    <t>106377.19</t>
  </si>
  <si>
    <t>25.39</t>
  </si>
  <si>
    <t>95386.28</t>
  </si>
  <si>
    <t>20.91</t>
  </si>
  <si>
    <t>95391.68</t>
  </si>
  <si>
    <t>22.05</t>
  </si>
  <si>
    <t>95413.61</t>
  </si>
  <si>
    <t>33.39</t>
  </si>
  <si>
    <t>83346.91</t>
  </si>
  <si>
    <t>28.29</t>
  </si>
  <si>
    <t>99.3</t>
  </si>
  <si>
    <t>30.29</t>
  </si>
  <si>
    <t>98.2</t>
  </si>
  <si>
    <t>304.88</t>
  </si>
  <si>
    <t>87.39</t>
  </si>
  <si>
    <t>300.23</t>
  </si>
  <si>
    <t>99.47</t>
  </si>
  <si>
    <t>288.9</t>
  </si>
  <si>
    <t>91.21</t>
  </si>
  <si>
    <t>23.27</t>
  </si>
  <si>
    <t>101588.21</t>
  </si>
  <si>
    <t>30.9</t>
  </si>
  <si>
    <t>104032.75</t>
  </si>
  <si>
    <t>21.02</t>
  </si>
  <si>
    <t>106838.98</t>
  </si>
  <si>
    <t>84555.66</t>
  </si>
  <si>
    <t>101365.97</t>
  </si>
  <si>
    <t>28.52</t>
  </si>
  <si>
    <t>94723.15</t>
  </si>
  <si>
    <t>25.59</t>
  </si>
  <si>
    <t>104752.77</t>
  </si>
  <si>
    <t>298.54</t>
  </si>
  <si>
    <t>97159.13</t>
  </si>
  <si>
    <t>20.2</t>
  </si>
  <si>
    <t>106858.58</t>
  </si>
  <si>
    <t>26.46</t>
  </si>
  <si>
    <t>87984.12</t>
  </si>
  <si>
    <t>26.17</t>
  </si>
  <si>
    <t>100942.79</t>
  </si>
  <si>
    <t>19.57</t>
  </si>
  <si>
    <t>121141.75</t>
  </si>
  <si>
    <t>105046.34</t>
  </si>
  <si>
    <t>17.51</t>
  </si>
  <si>
    <t>111433.2</t>
  </si>
  <si>
    <t>19.86</t>
  </si>
  <si>
    <t>101124.22</t>
  </si>
  <si>
    <t>21.84</t>
  </si>
  <si>
    <t>102730.38</t>
  </si>
  <si>
    <t>304.57</t>
  </si>
  <si>
    <t>90.74</t>
  </si>
  <si>
    <t>302.88</t>
  </si>
  <si>
    <t>101.37</t>
  </si>
  <si>
    <t>295.16</t>
  </si>
  <si>
    <t>108.63</t>
  </si>
  <si>
    <t>29.1</t>
  </si>
  <si>
    <t>108173.06</t>
  </si>
  <si>
    <t>31.09</t>
  </si>
  <si>
    <t>95118.96</t>
  </si>
  <si>
    <t>296.33</t>
  </si>
  <si>
    <t>108.54</t>
  </si>
  <si>
    <t>305.65</t>
  </si>
  <si>
    <t>100.49</t>
  </si>
  <si>
    <t>110.97</t>
  </si>
  <si>
    <t>295.66</t>
  </si>
  <si>
    <t>89.87</t>
  </si>
  <si>
    <t>295.35</t>
  </si>
  <si>
    <t>102.96</t>
  </si>
  <si>
    <t>295.7</t>
  </si>
  <si>
    <t>115.49</t>
  </si>
  <si>
    <t>291.67</t>
  </si>
  <si>
    <t>93.43</t>
  </si>
  <si>
    <t>24.53</t>
  </si>
  <si>
    <t>94.99</t>
  </si>
  <si>
    <t>93.75</t>
  </si>
  <si>
    <t>34.15</t>
  </si>
  <si>
    <t>102.33</t>
  </si>
  <si>
    <t>19.33</t>
  </si>
  <si>
    <t>103.5</t>
  </si>
  <si>
    <t>30.31</t>
  </si>
  <si>
    <t>98.45</t>
  </si>
  <si>
    <t>27.76</t>
  </si>
  <si>
    <t>96559.02</t>
  </si>
  <si>
    <t>25.74</t>
  </si>
  <si>
    <t>85583.55</t>
  </si>
  <si>
    <t>19.98</t>
  </si>
  <si>
    <t>108347.5</t>
  </si>
  <si>
    <t>18.8</t>
  </si>
  <si>
    <t>107254.34</t>
  </si>
  <si>
    <t>21.14</t>
  </si>
  <si>
    <t>84129.51</t>
  </si>
  <si>
    <t>118.92</t>
  </si>
  <si>
    <t>300.3</t>
  </si>
  <si>
    <t>108.46</t>
  </si>
  <si>
    <t>294.12</t>
  </si>
  <si>
    <t>107.25</t>
  </si>
  <si>
    <t>307.16</t>
  </si>
  <si>
    <t>86.73</t>
  </si>
  <si>
    <t>18.45</t>
  </si>
  <si>
    <t>101.43</t>
  </si>
  <si>
    <t>296.85</t>
  </si>
  <si>
    <t>86.99</t>
  </si>
  <si>
    <t>289.76</t>
  </si>
  <si>
    <t>122383.53</t>
  </si>
  <si>
    <t>302.08</t>
  </si>
  <si>
    <t>90991.62</t>
  </si>
  <si>
    <t>294.15</t>
  </si>
  <si>
    <t>110830</t>
  </si>
  <si>
    <t>299.19</t>
  </si>
  <si>
    <t>89305.13</t>
  </si>
  <si>
    <t>20.07</t>
  </si>
  <si>
    <t>85245.89</t>
  </si>
  <si>
    <t>28.95</t>
  </si>
  <si>
    <t>83991.92</t>
  </si>
  <si>
    <t>302.19</t>
  </si>
  <si>
    <t>115.8</t>
  </si>
  <si>
    <t>312.14</t>
  </si>
  <si>
    <t>297.93</t>
  </si>
  <si>
    <t>89.14</t>
  </si>
  <si>
    <t>297.39</t>
  </si>
  <si>
    <t>118.64</t>
  </si>
  <si>
    <t>289.3</t>
  </si>
  <si>
    <t>95.44</t>
  </si>
  <si>
    <t>307.3</t>
  </si>
  <si>
    <t>93.1</t>
  </si>
  <si>
    <t>300.92</t>
  </si>
  <si>
    <t>99498.71</t>
  </si>
  <si>
    <t>300.12</t>
  </si>
  <si>
    <t>95954.45</t>
  </si>
  <si>
    <t>305.18</t>
  </si>
  <si>
    <t>119584.98</t>
  </si>
  <si>
    <t>18.86</t>
  </si>
  <si>
    <t>113006.45</t>
  </si>
  <si>
    <t>28.43</t>
  </si>
  <si>
    <t>96376.52</t>
  </si>
  <si>
    <t>29.55</t>
  </si>
  <si>
    <t>98164.72</t>
  </si>
  <si>
    <t>104.64</t>
  </si>
  <si>
    <t>95207.12</t>
  </si>
  <si>
    <t>18.61</t>
  </si>
  <si>
    <t>96532.28</t>
  </si>
  <si>
    <t>109015.26</t>
  </si>
  <si>
    <t>18.46</t>
  </si>
  <si>
    <t>108611.85</t>
  </si>
  <si>
    <t>27.68</t>
  </si>
  <si>
    <t>75484.64</t>
  </si>
  <si>
    <t>112334.06</t>
  </si>
  <si>
    <t>84.53</t>
  </si>
  <si>
    <t>30.62</t>
  </si>
  <si>
    <t>106.91</t>
  </si>
  <si>
    <t>22.84</t>
  </si>
  <si>
    <t>118.08</t>
  </si>
  <si>
    <t>22.12</t>
  </si>
  <si>
    <t>19.48</t>
  </si>
  <si>
    <t>95.07</t>
  </si>
  <si>
    <t>30.72</t>
  </si>
  <si>
    <t>106737.57</t>
  </si>
  <si>
    <t>29.49</t>
  </si>
  <si>
    <t>111247.77</t>
  </si>
  <si>
    <t>28.42</t>
  </si>
  <si>
    <t>91.79</t>
  </si>
  <si>
    <t>35.49</t>
  </si>
  <si>
    <t>86145.91</t>
  </si>
  <si>
    <t>27.16</t>
  </si>
  <si>
    <t>96911.38</t>
  </si>
  <si>
    <t>18.67</t>
  </si>
  <si>
    <t>104386.68</t>
  </si>
  <si>
    <t>24.82</t>
  </si>
  <si>
    <t>79326.85</t>
  </si>
  <si>
    <t>24.8</t>
  </si>
  <si>
    <t>98.86</t>
  </si>
  <si>
    <t>295.63</t>
  </si>
  <si>
    <t>99177.46</t>
  </si>
  <si>
    <t>294.01</t>
  </si>
  <si>
    <t>116481.65</t>
  </si>
  <si>
    <t>303.14</t>
  </si>
  <si>
    <t>96551.52</t>
  </si>
  <si>
    <t>22.25</t>
  </si>
  <si>
    <t>105.1</t>
  </si>
  <si>
    <t>93713.3</t>
  </si>
  <si>
    <t>21.86</t>
  </si>
  <si>
    <t>118293.3</t>
  </si>
  <si>
    <t>295.65</t>
  </si>
  <si>
    <t>86.17</t>
  </si>
  <si>
    <t>294.8</t>
  </si>
  <si>
    <t>88.39</t>
  </si>
  <si>
    <t>299.45</t>
  </si>
  <si>
    <t>92932.35</t>
  </si>
  <si>
    <t>21.51</t>
  </si>
  <si>
    <t>101241.76</t>
  </si>
  <si>
    <t>18.65</t>
  </si>
  <si>
    <t>106321.6</t>
  </si>
  <si>
    <t>14.64</t>
  </si>
  <si>
    <t>109933.35</t>
  </si>
  <si>
    <t>26.49</t>
  </si>
  <si>
    <t>95012.74</t>
  </si>
  <si>
    <t>114.96</t>
  </si>
  <si>
    <t>26.53</t>
  </si>
  <si>
    <t>112.47</t>
  </si>
  <si>
    <t>23.6</t>
  </si>
  <si>
    <t>101.02</t>
  </si>
  <si>
    <t>96.2</t>
  </si>
  <si>
    <t>31.53</t>
  </si>
  <si>
    <t>31.46</t>
  </si>
  <si>
    <t>89880.85</t>
  </si>
  <si>
    <t>29.48</t>
  </si>
  <si>
    <t>82596.32</t>
  </si>
  <si>
    <t>303.99</t>
  </si>
  <si>
    <t>105.79</t>
  </si>
  <si>
    <t>298.06</t>
  </si>
  <si>
    <t>95.98</t>
  </si>
  <si>
    <t>298.58</t>
  </si>
  <si>
    <t>90.96</t>
  </si>
  <si>
    <t>298.56</t>
  </si>
  <si>
    <t>96306.81</t>
  </si>
  <si>
    <t>94692.34</t>
  </si>
  <si>
    <t>24.46</t>
  </si>
  <si>
    <t>111121.01</t>
  </si>
  <si>
    <t>91828.87</t>
  </si>
  <si>
    <t>26.09</t>
  </si>
  <si>
    <t>112888.63</t>
  </si>
  <si>
    <t>121430.07</t>
  </si>
  <si>
    <t>89.92</t>
  </si>
  <si>
    <t>16.03</t>
  </si>
  <si>
    <t>114.58</t>
  </si>
  <si>
    <t>21.45</t>
  </si>
  <si>
    <t>99.17</t>
  </si>
  <si>
    <t>94.96</t>
  </si>
  <si>
    <t>27.46</t>
  </si>
  <si>
    <t>90.05</t>
  </si>
  <si>
    <t>28.26</t>
  </si>
  <si>
    <t>105.97</t>
  </si>
  <si>
    <t>288.83</t>
  </si>
  <si>
    <t>110.18</t>
  </si>
  <si>
    <t>295.07</t>
  </si>
  <si>
    <t>77.7</t>
  </si>
  <si>
    <t>20.43</t>
  </si>
  <si>
    <t>78.71</t>
  </si>
  <si>
    <t>24.29</t>
  </si>
  <si>
    <t>96.48</t>
  </si>
  <si>
    <t>96028.85</t>
  </si>
  <si>
    <t>102985.53</t>
  </si>
  <si>
    <t>300.99</t>
  </si>
  <si>
    <t>106589.35</t>
  </si>
  <si>
    <t>26.89</t>
  </si>
  <si>
    <t>90539.7</t>
  </si>
  <si>
    <t>24.4</t>
  </si>
  <si>
    <t>95939.09</t>
  </si>
  <si>
    <t>26.3</t>
  </si>
  <si>
    <t>104807.46</t>
  </si>
  <si>
    <t>35.07</t>
  </si>
  <si>
    <t>101437.65</t>
  </si>
  <si>
    <t>25.15</t>
  </si>
  <si>
    <t>91027.47</t>
  </si>
  <si>
    <t>100161.25</t>
  </si>
  <si>
    <t>30.08</t>
  </si>
  <si>
    <t>106.76</t>
  </si>
  <si>
    <t>20.77</t>
  </si>
  <si>
    <t>88819.4</t>
  </si>
  <si>
    <t>19.87</t>
  </si>
  <si>
    <t>95634.84</t>
  </si>
  <si>
    <t>24.73</t>
  </si>
  <si>
    <t>102864</t>
  </si>
  <si>
    <t>32.57</t>
  </si>
  <si>
    <t>81.62</t>
  </si>
  <si>
    <t>23.34</t>
  </si>
  <si>
    <t>117.45</t>
  </si>
  <si>
    <t>22.5</t>
  </si>
  <si>
    <t>111.97</t>
  </si>
  <si>
    <t>23.88</t>
  </si>
  <si>
    <t>116.81</t>
  </si>
  <si>
    <t>294.81</t>
  </si>
  <si>
    <t>109422.6</t>
  </si>
  <si>
    <t>294</t>
  </si>
  <si>
    <t>95290.08</t>
  </si>
  <si>
    <t>295.71</t>
  </si>
  <si>
    <t>89745.36</t>
  </si>
  <si>
    <t>297.27</t>
  </si>
  <si>
    <t>96408.52</t>
  </si>
  <si>
    <t>99883.54</t>
  </si>
  <si>
    <t>27.03</t>
  </si>
  <si>
    <t>90482.56</t>
  </si>
  <si>
    <t>294.74</t>
  </si>
  <si>
    <t>102115.81</t>
  </si>
  <si>
    <t>297.94</t>
  </si>
  <si>
    <t>97503.06</t>
  </si>
  <si>
    <t>294.31</t>
  </si>
  <si>
    <t>102783.57</t>
  </si>
  <si>
    <t>30.71</t>
  </si>
  <si>
    <t>87.42</t>
  </si>
  <si>
    <t>93.02</t>
  </si>
  <si>
    <t>27.77</t>
  </si>
  <si>
    <t>87.6</t>
  </si>
  <si>
    <t>95.15</t>
  </si>
  <si>
    <t>22.07</t>
  </si>
  <si>
    <t>116.92</t>
  </si>
  <si>
    <t>22.67</t>
  </si>
  <si>
    <t>99117.49</t>
  </si>
  <si>
    <t>24.44</t>
  </si>
  <si>
    <t>85.04</t>
  </si>
  <si>
    <t>19.24</t>
  </si>
  <si>
    <t>19.12</t>
  </si>
  <si>
    <t>108.87</t>
  </si>
  <si>
    <t>37.21</t>
  </si>
  <si>
    <t>104371.27</t>
  </si>
  <si>
    <t>112.55</t>
  </si>
  <si>
    <t>25.11</t>
  </si>
  <si>
    <t>116.94</t>
  </si>
  <si>
    <t>23.54</t>
  </si>
  <si>
    <t>106.69</t>
  </si>
  <si>
    <t>300.83</t>
  </si>
  <si>
    <t>109.48</t>
  </si>
  <si>
    <t>302.85</t>
  </si>
  <si>
    <t>93.97</t>
  </si>
  <si>
    <t>300.29</t>
  </si>
  <si>
    <t>100.09</t>
  </si>
  <si>
    <t>289.1</t>
  </si>
  <si>
    <t>83.99</t>
  </si>
  <si>
    <t>28.82</t>
  </si>
  <si>
    <t>99.66</t>
  </si>
  <si>
    <t>29.24</t>
  </si>
  <si>
    <t>26.38</t>
  </si>
  <si>
    <t>120.42</t>
  </si>
  <si>
    <t>27.98</t>
  </si>
  <si>
    <t>94.46</t>
  </si>
  <si>
    <t>21.57</t>
  </si>
  <si>
    <t>111.63</t>
  </si>
  <si>
    <t>18.57</t>
  </si>
  <si>
    <t>98.85</t>
  </si>
  <si>
    <t>17.69</t>
  </si>
  <si>
    <t>112.99</t>
  </si>
  <si>
    <t>25.38</t>
  </si>
  <si>
    <t>115926.16</t>
  </si>
  <si>
    <t>86988.91</t>
  </si>
  <si>
    <t>95826.62</t>
  </si>
  <si>
    <t>301.58</t>
  </si>
  <si>
    <t>77080.69</t>
  </si>
  <si>
    <t>30.76</t>
  </si>
  <si>
    <t>100.04</t>
  </si>
  <si>
    <t>24.03</t>
  </si>
  <si>
    <t>100.24</t>
  </si>
  <si>
    <t>18.2</t>
  </si>
  <si>
    <t>95.2</t>
  </si>
  <si>
    <t>34.21</t>
  </si>
  <si>
    <t>86.36</t>
  </si>
  <si>
    <t>20.25</t>
  </si>
  <si>
    <t>92820.95</t>
  </si>
  <si>
    <t>31.9</t>
  </si>
  <si>
    <t>108764.73</t>
  </si>
  <si>
    <t>24.09</t>
  </si>
  <si>
    <t>88738.86</t>
  </si>
  <si>
    <t>24.89</t>
  </si>
  <si>
    <t>99.42</t>
  </si>
  <si>
    <t>29.81</t>
  </si>
  <si>
    <t>107.69</t>
  </si>
  <si>
    <t>21.24</t>
  </si>
  <si>
    <t>101.39</t>
  </si>
  <si>
    <t>27.64</t>
  </si>
  <si>
    <t>105.07</t>
  </si>
  <si>
    <t>23.76</t>
  </si>
  <si>
    <t>102.31</t>
  </si>
  <si>
    <t>26.65</t>
  </si>
  <si>
    <t>118045.45</t>
  </si>
  <si>
    <t>24.06</t>
  </si>
  <si>
    <t>90719.81</t>
  </si>
  <si>
    <t>26.56</t>
  </si>
  <si>
    <t>97569.22</t>
  </si>
  <si>
    <t>23.29</t>
  </si>
  <si>
    <t>92884.89</t>
  </si>
  <si>
    <t>29.01</t>
  </si>
  <si>
    <t>107616.22</t>
  </si>
  <si>
    <t>21.83</t>
  </si>
  <si>
    <t>88615.83</t>
  </si>
  <si>
    <t>27.84</t>
  </si>
  <si>
    <t>101454.23</t>
  </si>
  <si>
    <t>17.23</t>
  </si>
  <si>
    <t>106659.49</t>
  </si>
  <si>
    <t>21.06</t>
  </si>
  <si>
    <t>86279.21</t>
  </si>
  <si>
    <t>29.23</t>
  </si>
  <si>
    <t>105091.41</t>
  </si>
  <si>
    <t>34.85</t>
  </si>
  <si>
    <t>120533.39</t>
  </si>
  <si>
    <t>25.27</t>
  </si>
  <si>
    <t>108.65</t>
  </si>
  <si>
    <t>18.71</t>
  </si>
  <si>
    <t>108.79</t>
  </si>
  <si>
    <t>30.44</t>
  </si>
  <si>
    <t>81.3</t>
  </si>
  <si>
    <t>304.83</t>
  </si>
  <si>
    <t>81251.09</t>
  </si>
  <si>
    <t>305.24</t>
  </si>
  <si>
    <t>130948.29</t>
  </si>
  <si>
    <t>295.34</t>
  </si>
  <si>
    <t>100576.97</t>
  </si>
  <si>
    <t>16.13</t>
  </si>
  <si>
    <t>104109.9</t>
  </si>
  <si>
    <t>26.54</t>
  </si>
  <si>
    <t>98395.51</t>
  </si>
  <si>
    <t>23.17</t>
  </si>
  <si>
    <t>107.87</t>
  </si>
  <si>
    <t>33.29</t>
  </si>
  <si>
    <t>95.82</t>
  </si>
  <si>
    <t>118.98</t>
  </si>
  <si>
    <t>305.93</t>
  </si>
  <si>
    <t>101.13</t>
  </si>
  <si>
    <t>103.14</t>
  </si>
  <si>
    <t>14.67</t>
  </si>
  <si>
    <t>121.22</t>
  </si>
  <si>
    <t>14.87</t>
  </si>
  <si>
    <t>86458.82</t>
  </si>
  <si>
    <t>28.14</t>
  </si>
  <si>
    <t>116199.15</t>
  </si>
  <si>
    <t>25.84</t>
  </si>
  <si>
    <t>108766.87</t>
  </si>
  <si>
    <t>291.7</t>
  </si>
  <si>
    <t>95930.26</t>
  </si>
  <si>
    <t>300.97</t>
  </si>
  <si>
    <t>111067.1</t>
  </si>
  <si>
    <t>24.71</t>
  </si>
  <si>
    <t>99.49</t>
  </si>
  <si>
    <t>28.31</t>
  </si>
  <si>
    <t>98.04</t>
  </si>
  <si>
    <t>22.29</t>
  </si>
  <si>
    <t>92.25</t>
  </si>
  <si>
    <t>20.34</t>
  </si>
  <si>
    <t>122.51</t>
  </si>
  <si>
    <t>23.02</t>
  </si>
  <si>
    <t>34.93</t>
  </si>
  <si>
    <t>107.19</t>
  </si>
  <si>
    <t>28.77</t>
  </si>
  <si>
    <t>294.09</t>
  </si>
  <si>
    <t>112535.5</t>
  </si>
  <si>
    <t>302.51</t>
  </si>
  <si>
    <t>124261.93</t>
  </si>
  <si>
    <t>296.75</t>
  </si>
  <si>
    <t>94611.05</t>
  </si>
  <si>
    <t>294.28</t>
  </si>
  <si>
    <t>113680.94</t>
  </si>
  <si>
    <t>297.95</t>
  </si>
  <si>
    <t>99775.31</t>
  </si>
  <si>
    <t>306</t>
  </si>
  <si>
    <t>92900.26</t>
  </si>
  <si>
    <t>95433.02</t>
  </si>
  <si>
    <t>30.75</t>
  </si>
  <si>
    <t>104.93</t>
  </si>
  <si>
    <t>100365</t>
  </si>
  <si>
    <t>21.13</t>
  </si>
  <si>
    <t>112221.98</t>
  </si>
  <si>
    <t>36.85</t>
  </si>
  <si>
    <t>113954.34</t>
  </si>
  <si>
    <t>26.51</t>
  </si>
  <si>
    <t>116739.4</t>
  </si>
  <si>
    <t>87165.24</t>
  </si>
  <si>
    <t>33.78</t>
  </si>
  <si>
    <t>87157.84</t>
  </si>
  <si>
    <t>21.2</t>
  </si>
  <si>
    <t>106636.46</t>
  </si>
  <si>
    <t>295.37</t>
  </si>
  <si>
    <t>87.14</t>
  </si>
  <si>
    <t>301.61</t>
  </si>
  <si>
    <t>103.49</t>
  </si>
  <si>
    <t>22.24</t>
  </si>
  <si>
    <t>90.35</t>
  </si>
  <si>
    <t>27.66</t>
  </si>
  <si>
    <t>104.57</t>
  </si>
  <si>
    <t>23.98</t>
  </si>
  <si>
    <t>98.43</t>
  </si>
  <si>
    <t>32.04</t>
  </si>
  <si>
    <t>104.08</t>
  </si>
  <si>
    <t>107.97</t>
  </si>
  <si>
    <t>82.94</t>
  </si>
  <si>
    <t>25.35</t>
  </si>
  <si>
    <t>109.67</t>
  </si>
  <si>
    <t>27.57</t>
  </si>
  <si>
    <t>82.33</t>
  </si>
  <si>
    <t>22.41</t>
  </si>
  <si>
    <t>87.71</t>
  </si>
  <si>
    <t>107.81</t>
  </si>
  <si>
    <t>26.98</t>
  </si>
  <si>
    <t>105661.87</t>
  </si>
  <si>
    <t>98.16</t>
  </si>
  <si>
    <t>18.89</t>
  </si>
  <si>
    <t>97.54</t>
  </si>
  <si>
    <t>76.74</t>
  </si>
  <si>
    <t>30.91</t>
  </si>
  <si>
    <t>96.77</t>
  </si>
  <si>
    <t>26.11</t>
  </si>
  <si>
    <t>94.19</t>
  </si>
  <si>
    <t>288.54</t>
  </si>
  <si>
    <t>107.94</t>
  </si>
  <si>
    <t>295.36</t>
  </si>
  <si>
    <t>96.88</t>
  </si>
  <si>
    <t>100225.13</t>
  </si>
  <si>
    <t>22.42</t>
  </si>
  <si>
    <t>121245.56</t>
  </si>
  <si>
    <t>24.1</t>
  </si>
  <si>
    <t>100354.98</t>
  </si>
  <si>
    <t>33.72</t>
  </si>
  <si>
    <t>124048.38</t>
  </si>
  <si>
    <t>22.68</t>
  </si>
  <si>
    <t>102384.65</t>
  </si>
  <si>
    <t>22.17</t>
  </si>
  <si>
    <t>78230.49</t>
  </si>
  <si>
    <t>20.86</t>
  </si>
  <si>
    <t>97294.85</t>
  </si>
  <si>
    <t>21.6</t>
  </si>
  <si>
    <t>90619.93</t>
  </si>
  <si>
    <t>27.2</t>
  </si>
  <si>
    <t>99670.1</t>
  </si>
  <si>
    <t>27.18</t>
  </si>
  <si>
    <t>98084.65</t>
  </si>
  <si>
    <t>18.56</t>
  </si>
  <si>
    <t>111838.19</t>
  </si>
  <si>
    <t>302.43</t>
  </si>
  <si>
    <t>298.07</t>
  </si>
  <si>
    <t>89.35</t>
  </si>
  <si>
    <t>297.58</t>
  </si>
  <si>
    <t>105.45</t>
  </si>
  <si>
    <t>19.3</t>
  </si>
  <si>
    <t>21.05</t>
  </si>
  <si>
    <t>104.74</t>
  </si>
  <si>
    <t>29.45</t>
  </si>
  <si>
    <t>106.44</t>
  </si>
  <si>
    <t>101697.48</t>
  </si>
  <si>
    <t>28.04</t>
  </si>
  <si>
    <t>24.36</t>
  </si>
  <si>
    <t>94909.06</t>
  </si>
  <si>
    <t>20.75</t>
  </si>
  <si>
    <t>112646.57</t>
  </si>
  <si>
    <t>291.89</t>
  </si>
  <si>
    <t>100.29</t>
  </si>
  <si>
    <t>23.51</t>
  </si>
  <si>
    <t>84.74</t>
  </si>
  <si>
    <t>29.51</t>
  </si>
  <si>
    <t>107.12</t>
  </si>
  <si>
    <t>293.43</t>
  </si>
  <si>
    <t>118651.2</t>
  </si>
  <si>
    <t>297.01</t>
  </si>
  <si>
    <t>95574.11</t>
  </si>
  <si>
    <t>105458.5</t>
  </si>
  <si>
    <t>295.41</t>
  </si>
  <si>
    <t>79471.26</t>
  </si>
  <si>
    <t>116719.63</t>
  </si>
  <si>
    <t>301.29</t>
  </si>
  <si>
    <t>89703.04</t>
  </si>
  <si>
    <t>301.27</t>
  </si>
  <si>
    <t>88.1</t>
  </si>
  <si>
    <t>296.92</t>
  </si>
  <si>
    <t>305.75</t>
  </si>
  <si>
    <t>97.66</t>
  </si>
  <si>
    <t>23.75</t>
  </si>
  <si>
    <t>111.87</t>
  </si>
  <si>
    <t>33.88</t>
  </si>
  <si>
    <t>104.45</t>
  </si>
  <si>
    <t>21.19</t>
  </si>
  <si>
    <t>97</t>
  </si>
  <si>
    <t>297.91</t>
  </si>
  <si>
    <t>107.53</t>
  </si>
  <si>
    <t>301.04</t>
  </si>
  <si>
    <t>294.85</t>
  </si>
  <si>
    <t>83.07</t>
  </si>
  <si>
    <t>297.75</t>
  </si>
  <si>
    <t>94.58</t>
  </si>
  <si>
    <t>31.71</t>
  </si>
  <si>
    <t>127103.32</t>
  </si>
  <si>
    <t>92822.63</t>
  </si>
  <si>
    <t>27.36</t>
  </si>
  <si>
    <t>105794.81</t>
  </si>
  <si>
    <t>96.29</t>
  </si>
  <si>
    <t>298.22</t>
  </si>
  <si>
    <t>301.8</t>
  </si>
  <si>
    <t>115.39</t>
  </si>
  <si>
    <t>22.51</t>
  </si>
  <si>
    <t>112.14</t>
  </si>
  <si>
    <t>31.04</t>
  </si>
  <si>
    <t>82.45</t>
  </si>
  <si>
    <t>25.29</t>
  </si>
  <si>
    <t>80.91</t>
  </si>
  <si>
    <t>34.62</t>
  </si>
  <si>
    <t>106.92</t>
  </si>
  <si>
    <t>101.44</t>
  </si>
  <si>
    <t>91.78</t>
  </si>
  <si>
    <t>101175.89</t>
  </si>
  <si>
    <t>27.99</t>
  </si>
  <si>
    <t>108533.49</t>
  </si>
  <si>
    <t>26.42</t>
  </si>
  <si>
    <t>89840.4</t>
  </si>
  <si>
    <t>30.68</t>
  </si>
  <si>
    <t>118.57</t>
  </si>
  <si>
    <t>298.03</t>
  </si>
  <si>
    <t>97240.49</t>
  </si>
  <si>
    <t>85274.3</t>
  </si>
  <si>
    <t>30.33</t>
  </si>
  <si>
    <t>112909.56</t>
  </si>
  <si>
    <t>20</t>
  </si>
  <si>
    <t>91449.05</t>
  </si>
  <si>
    <t>20.57</t>
  </si>
  <si>
    <t>78479.62</t>
  </si>
  <si>
    <t>27.91</t>
  </si>
  <si>
    <t>106.02</t>
  </si>
  <si>
    <t>27</t>
  </si>
  <si>
    <t>99.11</t>
  </si>
  <si>
    <t>290.09</t>
  </si>
  <si>
    <t>108.86</t>
  </si>
  <si>
    <t>301.3</t>
  </si>
  <si>
    <t>300.42</t>
  </si>
  <si>
    <t>92302.11</t>
  </si>
  <si>
    <t>296.11</t>
  </si>
  <si>
    <t>104104.03</t>
  </si>
  <si>
    <t>297.09</t>
  </si>
  <si>
    <t>105422.03</t>
  </si>
  <si>
    <t>103007.49</t>
  </si>
  <si>
    <t>26.5</t>
  </si>
  <si>
    <t>107424.44</t>
  </si>
  <si>
    <t>23.5</t>
  </si>
  <si>
    <t>96156.75</t>
  </si>
  <si>
    <t>297.28</t>
  </si>
  <si>
    <t>302.4</t>
  </si>
  <si>
    <t>104.75</t>
  </si>
  <si>
    <t>299.5</t>
  </si>
  <si>
    <t>90.61</t>
  </si>
  <si>
    <t>307.27</t>
  </si>
  <si>
    <t>105.09</t>
  </si>
  <si>
    <t>31.76</t>
  </si>
  <si>
    <t>120.99</t>
  </si>
  <si>
    <t>35.8</t>
  </si>
  <si>
    <t>102.99</t>
  </si>
  <si>
    <t>290.29</t>
  </si>
  <si>
    <t>94.38</t>
  </si>
  <si>
    <t>293.57</t>
  </si>
  <si>
    <t>309.91</t>
  </si>
  <si>
    <t>84.26</t>
  </si>
  <si>
    <t>104591.8</t>
  </si>
  <si>
    <t>299.16</t>
  </si>
  <si>
    <t>97874.5</t>
  </si>
  <si>
    <t>296.66</t>
  </si>
  <si>
    <t>108684.44</t>
  </si>
  <si>
    <t>304.54</t>
  </si>
  <si>
    <t>105704.87</t>
  </si>
  <si>
    <t>305.64</t>
  </si>
  <si>
    <t>99080.73</t>
  </si>
  <si>
    <t>294.49</t>
  </si>
  <si>
    <t>92597.68</t>
  </si>
  <si>
    <t>303.04</t>
  </si>
  <si>
    <t>90784.3</t>
  </si>
  <si>
    <t>297.46</t>
  </si>
  <si>
    <t>109142.6</t>
  </si>
  <si>
    <t>293.64</t>
  </si>
  <si>
    <t>95733.33</t>
  </si>
  <si>
    <t>23.41</t>
  </si>
  <si>
    <t>28.55</t>
  </si>
  <si>
    <t>115.72</t>
  </si>
  <si>
    <t>23.03</t>
  </si>
  <si>
    <t>94.62</t>
  </si>
  <si>
    <t>18.64</t>
  </si>
  <si>
    <t>30.14</t>
  </si>
  <si>
    <t>33.83</t>
  </si>
  <si>
    <t>110.66</t>
  </si>
  <si>
    <t>94.71</t>
  </si>
  <si>
    <t>31.19</t>
  </si>
  <si>
    <t>298.3</t>
  </si>
  <si>
    <t>106.6</t>
  </si>
  <si>
    <t>80.71</t>
  </si>
  <si>
    <t>25.98</t>
  </si>
  <si>
    <t>99.96</t>
  </si>
  <si>
    <t>25.54</t>
  </si>
  <si>
    <t>106.64</t>
  </si>
  <si>
    <t>103.23</t>
  </si>
  <si>
    <t>22.58</t>
  </si>
  <si>
    <t>104.19</t>
  </si>
  <si>
    <t>29.4</t>
  </si>
  <si>
    <t>90.54</t>
  </si>
  <si>
    <t>26.41</t>
  </si>
  <si>
    <t>106.03</t>
  </si>
  <si>
    <t>23.16</t>
  </si>
  <si>
    <t>113.8</t>
  </si>
  <si>
    <t>28.89</t>
  </si>
  <si>
    <t>95.06</t>
  </si>
  <si>
    <t>94.41</t>
  </si>
  <si>
    <t>104359.48</t>
  </si>
  <si>
    <t>41.04</t>
  </si>
  <si>
    <t>91.9</t>
  </si>
  <si>
    <t>115.1</t>
  </si>
  <si>
    <t>295.8</t>
  </si>
  <si>
    <t>111.21</t>
  </si>
  <si>
    <t>305.79</t>
  </si>
  <si>
    <t>99.98</t>
  </si>
  <si>
    <t>293.09</t>
  </si>
  <si>
    <t>108.57</t>
  </si>
  <si>
    <t>23.7</t>
  </si>
  <si>
    <t>98.69</t>
  </si>
  <si>
    <t>17.79</t>
  </si>
  <si>
    <t>26.88</t>
  </si>
  <si>
    <t>94.52</t>
  </si>
  <si>
    <t>24</t>
  </si>
  <si>
    <t>95.84</t>
  </si>
  <si>
    <t>18.22</t>
  </si>
  <si>
    <t>116.76</t>
  </si>
  <si>
    <t>23.72</t>
  </si>
  <si>
    <t>102.48</t>
  </si>
  <si>
    <t>294.78</t>
  </si>
  <si>
    <t>79553.71</t>
  </si>
  <si>
    <t>295.78</t>
  </si>
  <si>
    <t>93003.74</t>
  </si>
  <si>
    <t>17.87</t>
  </si>
  <si>
    <t>106.35</t>
  </si>
  <si>
    <t>292.16</t>
  </si>
  <si>
    <t>102.95</t>
  </si>
  <si>
    <t>286.32</t>
  </si>
  <si>
    <t>303.49</t>
  </si>
  <si>
    <t>103.86</t>
  </si>
  <si>
    <t>301.39</t>
  </si>
  <si>
    <t>77.84</t>
  </si>
  <si>
    <t>25.95</t>
  </si>
  <si>
    <t>92.53</t>
  </si>
  <si>
    <t>31.73</t>
  </si>
  <si>
    <t>36.61</t>
  </si>
  <si>
    <t>91.43</t>
  </si>
  <si>
    <t>28.25</t>
  </si>
  <si>
    <t>106.19</t>
  </si>
  <si>
    <t>30</t>
  </si>
  <si>
    <t>107.08</t>
  </si>
  <si>
    <t>101388.66</t>
  </si>
  <si>
    <t>305.42</t>
  </si>
  <si>
    <t>95200.35</t>
  </si>
  <si>
    <t>298.84</t>
  </si>
  <si>
    <t>96932.46</t>
  </si>
  <si>
    <t>31.14</t>
  </si>
  <si>
    <t>103.54</t>
  </si>
  <si>
    <t>20.45</t>
  </si>
  <si>
    <t>97565.9</t>
  </si>
  <si>
    <t>24.38</t>
  </si>
  <si>
    <t>110313.81</t>
  </si>
  <si>
    <t>35.1</t>
  </si>
  <si>
    <t>93291.22</t>
  </si>
  <si>
    <t>28.71</t>
  </si>
  <si>
    <t>80.1</t>
  </si>
  <si>
    <t>17.46</t>
  </si>
  <si>
    <t>28.85</t>
  </si>
  <si>
    <t>85.87</t>
  </si>
  <si>
    <t>18.38</t>
  </si>
  <si>
    <t>95.64</t>
  </si>
  <si>
    <t>88.35</t>
  </si>
  <si>
    <t>97.93</t>
  </si>
  <si>
    <t>302.5</t>
  </si>
  <si>
    <t>95.09</t>
  </si>
  <si>
    <t>296.61</t>
  </si>
  <si>
    <t>119.44</t>
  </si>
  <si>
    <t>298</t>
  </si>
  <si>
    <t>99.92</t>
  </si>
  <si>
    <t>302.89</t>
  </si>
  <si>
    <t>90742.79</t>
  </si>
  <si>
    <t>302.21</t>
  </si>
  <si>
    <t>108170.37</t>
  </si>
  <si>
    <t>300.39</t>
  </si>
  <si>
    <t>103246.37</t>
  </si>
  <si>
    <t>97.59</t>
  </si>
  <si>
    <t>29.07</t>
  </si>
  <si>
    <t>90.72</t>
  </si>
  <si>
    <t>24.14</t>
  </si>
  <si>
    <t>98213.53</t>
  </si>
  <si>
    <t>25.72</t>
  </si>
  <si>
    <t>90017.07</t>
  </si>
  <si>
    <t>24.35</t>
  </si>
  <si>
    <t>101030.41</t>
  </si>
  <si>
    <t>30.04</t>
  </si>
  <si>
    <t>100.23</t>
  </si>
  <si>
    <t>Result</t>
  </si>
  <si>
    <t>ResultUnit</t>
  </si>
  <si>
    <t/>
  </si>
  <si>
    <t>S0237</t>
  </si>
  <si>
    <t>32.95</t>
  </si>
  <si>
    <t>112.07</t>
  </si>
  <si>
    <t>RUN39394</t>
  </si>
  <si>
    <t>23.57</t>
  </si>
  <si>
    <t>115.88</t>
  </si>
  <si>
    <t>RUN41016</t>
  </si>
  <si>
    <t>99.31</t>
  </si>
  <si>
    <t>RUN10129</t>
  </si>
  <si>
    <t>106.86</t>
  </si>
  <si>
    <t>RUN18833</t>
  </si>
  <si>
    <t>297.37</t>
  </si>
  <si>
    <t>94.33</t>
  </si>
  <si>
    <t>RUN75875</t>
  </si>
  <si>
    <t>298.39</t>
  </si>
  <si>
    <t>113.28</t>
  </si>
  <si>
    <t>RUN76909</t>
  </si>
  <si>
    <t>S0050</t>
  </si>
  <si>
    <t>30.6</t>
  </si>
  <si>
    <t>103.8</t>
  </si>
  <si>
    <t>RUN65476</t>
  </si>
  <si>
    <t>29.15</t>
  </si>
  <si>
    <t>102.83</t>
  </si>
  <si>
    <t>RUN98675</t>
  </si>
  <si>
    <t>14.65</t>
  </si>
  <si>
    <t>88007.96</t>
  </si>
  <si>
    <t>RUN82009</t>
  </si>
  <si>
    <t>16.77</t>
  </si>
  <si>
    <t>84717.75</t>
  </si>
  <si>
    <t>RUN33212</t>
  </si>
  <si>
    <t>18.11</t>
  </si>
  <si>
    <t>106273.92</t>
  </si>
  <si>
    <t>RUN69673</t>
  </si>
  <si>
    <t>33.06</t>
  </si>
  <si>
    <t>109466.18</t>
  </si>
  <si>
    <t>RUN39810</t>
  </si>
  <si>
    <t>300</t>
  </si>
  <si>
    <t>109688.08</t>
  </si>
  <si>
    <t>RUN86637</t>
  </si>
  <si>
    <t>291.48</t>
  </si>
  <si>
    <t>82363.78</t>
  </si>
  <si>
    <t>RUN82644</t>
  </si>
  <si>
    <t>301.46</t>
  </si>
  <si>
    <t>103703.01</t>
  </si>
  <si>
    <t>RUN84642</t>
  </si>
  <si>
    <t>89424.78</t>
  </si>
  <si>
    <t>RUN85503</t>
  </si>
  <si>
    <t>114306.22</t>
  </si>
  <si>
    <t>RUN85676</t>
  </si>
  <si>
    <t>115773.71</t>
  </si>
  <si>
    <t>RUN67391</t>
  </si>
  <si>
    <t>24.34</t>
  </si>
  <si>
    <t>105585.74</t>
  </si>
  <si>
    <t>RUN34067</t>
  </si>
  <si>
    <t>301.23</t>
  </si>
  <si>
    <t>76.79</t>
  </si>
  <si>
    <t>RUN74538</t>
  </si>
  <si>
    <t>298.89</t>
  </si>
  <si>
    <t>RUN21251</t>
  </si>
  <si>
    <t>300.06</t>
  </si>
  <si>
    <t>106.45</t>
  </si>
  <si>
    <t>RUN91443</t>
  </si>
  <si>
    <t>34.79</t>
  </si>
  <si>
    <t>99.29</t>
  </si>
  <si>
    <t>23.19</t>
  </si>
  <si>
    <t>RUN43193</t>
  </si>
  <si>
    <t>92.59</t>
  </si>
  <si>
    <t>RUN93220</t>
  </si>
  <si>
    <t>28.22</t>
  </si>
  <si>
    <t>90.14</t>
  </si>
  <si>
    <t>RUN28423</t>
  </si>
  <si>
    <t>28.76</t>
  </si>
  <si>
    <t>90.19</t>
  </si>
  <si>
    <t>RUN76313</t>
  </si>
  <si>
    <t>32.81</t>
  </si>
  <si>
    <t>92.96</t>
  </si>
  <si>
    <t>RUN97189</t>
  </si>
  <si>
    <t>30.12</t>
  </si>
  <si>
    <t>104.96</t>
  </si>
  <si>
    <t>RUN47918</t>
  </si>
  <si>
    <t>25.87</t>
  </si>
  <si>
    <t>91.49</t>
  </si>
  <si>
    <t>95.61</t>
  </si>
  <si>
    <t>RUN69790</t>
  </si>
  <si>
    <t>302.26</t>
  </si>
  <si>
    <t>100.42</t>
  </si>
  <si>
    <t>RUN87179</t>
  </si>
  <si>
    <t>300.44</t>
  </si>
  <si>
    <t>RUN12860</t>
  </si>
  <si>
    <t>289.63</t>
  </si>
  <si>
    <t>RUN43282</t>
  </si>
  <si>
    <t>90749.69</t>
  </si>
  <si>
    <t>RUN75950</t>
  </si>
  <si>
    <t>298.34</t>
  </si>
  <si>
    <t>93139.49</t>
  </si>
  <si>
    <t>RUN56110</t>
  </si>
  <si>
    <t>97.08</t>
  </si>
  <si>
    <t>RUN51495</t>
  </si>
  <si>
    <t>104.34</t>
  </si>
  <si>
    <t>RUN98567</t>
  </si>
  <si>
    <t>289.74</t>
  </si>
  <si>
    <t>107996.04</t>
  </si>
  <si>
    <t>RUN50880</t>
  </si>
  <si>
    <t>296.42</t>
  </si>
  <si>
    <t>97874.69</t>
  </si>
  <si>
    <t>RUN39024</t>
  </si>
  <si>
    <t>300.88</t>
  </si>
  <si>
    <t>101582.86</t>
  </si>
  <si>
    <t>RUN22941</t>
  </si>
  <si>
    <t>294.87</t>
  </si>
  <si>
    <t>89216.85</t>
  </si>
  <si>
    <t>RUN57027</t>
  </si>
  <si>
    <t>S0258</t>
  </si>
  <si>
    <t>19.8</t>
  </si>
  <si>
    <t>98280.24</t>
  </si>
  <si>
    <t>RUN43978</t>
  </si>
  <si>
    <t>22.45</t>
  </si>
  <si>
    <t>110424.85</t>
  </si>
  <si>
    <t>RUN18916</t>
  </si>
  <si>
    <t>22.23</t>
  </si>
  <si>
    <t>99.52</t>
  </si>
  <si>
    <t>RUN16590</t>
  </si>
  <si>
    <t>291.27</t>
  </si>
  <si>
    <t>90.66</t>
  </si>
  <si>
    <t>RUN99973</t>
  </si>
  <si>
    <t>295.42</t>
  </si>
  <si>
    <t>120.37</t>
  </si>
  <si>
    <t>RUN18167</t>
  </si>
  <si>
    <t>104.68</t>
  </si>
  <si>
    <t>RUN84868</t>
  </si>
  <si>
    <t>26.03</t>
  </si>
  <si>
    <t>83.63</t>
  </si>
  <si>
    <t>RUN77875</t>
  </si>
  <si>
    <t>24.85</t>
  </si>
  <si>
    <t>101.21</t>
  </si>
  <si>
    <t>RUN45539</t>
  </si>
  <si>
    <t>18.39</t>
  </si>
  <si>
    <t>103.82</t>
  </si>
  <si>
    <t>RUN70012</t>
  </si>
  <si>
    <t>289.68</t>
  </si>
  <si>
    <t>92.99</t>
  </si>
  <si>
    <t>RUN15691</t>
  </si>
  <si>
    <t>299.32</t>
  </si>
  <si>
    <t>104.12</t>
  </si>
  <si>
    <t>RUN92032</t>
  </si>
  <si>
    <t>S0295</t>
  </si>
  <si>
    <t>17.29</t>
  </si>
  <si>
    <t>100.93</t>
  </si>
  <si>
    <t>23.84</t>
  </si>
  <si>
    <t>RUN29575</t>
  </si>
  <si>
    <t>22.64</t>
  </si>
  <si>
    <t>103.69</t>
  </si>
  <si>
    <t>RUN63494</t>
  </si>
  <si>
    <t>30.35</t>
  </si>
  <si>
    <t>RUN78906</t>
  </si>
  <si>
    <t>27.78</t>
  </si>
  <si>
    <t>119859.45</t>
  </si>
  <si>
    <t>RUN32555</t>
  </si>
  <si>
    <t>21.23</t>
  </si>
  <si>
    <t>98441.82</t>
  </si>
  <si>
    <t>RUN19808</t>
  </si>
  <si>
    <t>100675.31</t>
  </si>
  <si>
    <t>RUN31883</t>
  </si>
  <si>
    <t>26.02</t>
  </si>
  <si>
    <t>87803.33</t>
  </si>
  <si>
    <t>RUN16861</t>
  </si>
  <si>
    <t>26.36</t>
  </si>
  <si>
    <t>110304.39</t>
  </si>
  <si>
    <t>RUN66152</t>
  </si>
  <si>
    <t>RUN50154</t>
  </si>
  <si>
    <t>22.14</t>
  </si>
  <si>
    <t>101.46</t>
  </si>
  <si>
    <t>RUN98116</t>
  </si>
  <si>
    <t>25.1</t>
  </si>
  <si>
    <t>80.87</t>
  </si>
  <si>
    <t>RUN22122</t>
  </si>
  <si>
    <t>304.73</t>
  </si>
  <si>
    <t>98014.31</t>
  </si>
  <si>
    <t>RUN29514</t>
  </si>
  <si>
    <t>100511.91</t>
  </si>
  <si>
    <t>RUN90331</t>
  </si>
  <si>
    <t>108904.19</t>
  </si>
  <si>
    <t>RUN56668</t>
  </si>
  <si>
    <t>S0112</t>
  </si>
  <si>
    <t>288.47</t>
  </si>
  <si>
    <t>RUN20928</t>
  </si>
  <si>
    <t>295.76</t>
  </si>
  <si>
    <t>105.16</t>
  </si>
  <si>
    <t>RUN31760</t>
  </si>
  <si>
    <t>S0141</t>
  </si>
  <si>
    <t>295.55</t>
  </si>
  <si>
    <t>96821.69</t>
  </si>
  <si>
    <t>RUN59949</t>
  </si>
  <si>
    <t>303.93</t>
  </si>
  <si>
    <t>98144.5</t>
  </si>
  <si>
    <t>RUN47538</t>
  </si>
  <si>
    <t>294.99</t>
  </si>
  <si>
    <t>91971.35</t>
  </si>
  <si>
    <t>RUN87857</t>
  </si>
  <si>
    <t>311.56</t>
  </si>
  <si>
    <t>93395.4</t>
  </si>
  <si>
    <t>RUN81031</t>
  </si>
  <si>
    <t>300.7</t>
  </si>
  <si>
    <t>101414.08</t>
  </si>
  <si>
    <t>RUN49599</t>
  </si>
  <si>
    <t>S0280</t>
  </si>
  <si>
    <t>22.62</t>
  </si>
  <si>
    <t>99.13</t>
  </si>
  <si>
    <t>RUN53199</t>
  </si>
  <si>
    <t>105.95</t>
  </si>
  <si>
    <t>RUN22938</t>
  </si>
  <si>
    <t>92.49</t>
  </si>
  <si>
    <t>RUN95488</t>
  </si>
  <si>
    <t>18.04</t>
  </si>
  <si>
    <t>108.73</t>
  </si>
  <si>
    <t>RUN44961</t>
  </si>
  <si>
    <t>101345.16</t>
  </si>
  <si>
    <t>RUN35041</t>
  </si>
  <si>
    <t>30.89</t>
  </si>
  <si>
    <t>90635.83</t>
  </si>
  <si>
    <t>RUN94546</t>
  </si>
  <si>
    <t>94775.85</t>
  </si>
  <si>
    <t>RUN24999</t>
  </si>
  <si>
    <t>29.05</t>
  </si>
  <si>
    <t>98270.53</t>
  </si>
  <si>
    <t>RUN21164</t>
  </si>
  <si>
    <t>102.81</t>
  </si>
  <si>
    <t>RUN93138</t>
  </si>
  <si>
    <t>99.62</t>
  </si>
  <si>
    <t>RUN92318</t>
  </si>
  <si>
    <t>110.8</t>
  </si>
  <si>
    <t>RUN53739</t>
  </si>
  <si>
    <t>97.24</t>
  </si>
  <si>
    <t>RUN17084</t>
  </si>
  <si>
    <t>21.74</t>
  </si>
  <si>
    <t>90318.71</t>
  </si>
  <si>
    <t>RUN56526</t>
  </si>
  <si>
    <t>21.63</t>
  </si>
  <si>
    <t>93343.85</t>
  </si>
  <si>
    <t>RUN50204</t>
  </si>
  <si>
    <t>27.81</t>
  </si>
  <si>
    <t>88967.64</t>
  </si>
  <si>
    <t>RUN94814</t>
  </si>
  <si>
    <t>25.97</t>
  </si>
  <si>
    <t>102452.92</t>
  </si>
  <si>
    <t>RUN78861</t>
  </si>
  <si>
    <t>29.99</t>
  </si>
  <si>
    <t>111.79</t>
  </si>
  <si>
    <t>RUN77782</t>
  </si>
  <si>
    <t>22.35</t>
  </si>
  <si>
    <t>100.86</t>
  </si>
  <si>
    <t>RUN67135</t>
  </si>
  <si>
    <t>98.53</t>
  </si>
  <si>
    <t>RUN99535</t>
  </si>
  <si>
    <t>114198.37</t>
  </si>
  <si>
    <t>RUN82855</t>
  </si>
  <si>
    <t>84846.7</t>
  </si>
  <si>
    <t>RUN14629</t>
  </si>
  <si>
    <t>35.47</t>
  </si>
  <si>
    <t>94806.98</t>
  </si>
  <si>
    <t>RUN60606</t>
  </si>
  <si>
    <t>85770.6</t>
  </si>
  <si>
    <t>RUN49137</t>
  </si>
  <si>
    <t>23.09</t>
  </si>
  <si>
    <t>RUN58110</t>
  </si>
  <si>
    <t>30.28</t>
  </si>
  <si>
    <t>103.98</t>
  </si>
  <si>
    <t>RUN32568</t>
  </si>
  <si>
    <t>298.08</t>
  </si>
  <si>
    <t>85.28</t>
  </si>
  <si>
    <t>RUN18709</t>
  </si>
  <si>
    <t>293.17</t>
  </si>
  <si>
    <t>80.96</t>
  </si>
  <si>
    <t>302.77</t>
  </si>
  <si>
    <t>112.42</t>
  </si>
  <si>
    <t>RUN10169</t>
  </si>
  <si>
    <t>28.87</t>
  </si>
  <si>
    <t>89.49</t>
  </si>
  <si>
    <t>RUN97399</t>
  </si>
  <si>
    <t>23.87</t>
  </si>
  <si>
    <t>90.11</t>
  </si>
  <si>
    <t>RUN67331</t>
  </si>
  <si>
    <t>24.87</t>
  </si>
  <si>
    <t>101.81</t>
  </si>
  <si>
    <t>RUN45779</t>
  </si>
  <si>
    <t>22.7</t>
  </si>
  <si>
    <t>98.23</t>
  </si>
  <si>
    <t>RUN98151</t>
  </si>
  <si>
    <t>19.74</t>
  </si>
  <si>
    <t>RUN97404</t>
  </si>
  <si>
    <t>S0186</t>
  </si>
  <si>
    <t>17.55</t>
  </si>
  <si>
    <t>90142.67</t>
  </si>
  <si>
    <t>RUN94351</t>
  </si>
  <si>
    <t>25.91</t>
  </si>
  <si>
    <t>94787.68</t>
  </si>
  <si>
    <t>RUN28953</t>
  </si>
  <si>
    <t>101868.33</t>
  </si>
  <si>
    <t>RUN11987</t>
  </si>
  <si>
    <t>15.31</t>
  </si>
  <si>
    <t>101269.69</t>
  </si>
  <si>
    <t>RUN19458</t>
  </si>
  <si>
    <t>S0214</t>
  </si>
  <si>
    <t>24.13</t>
  </si>
  <si>
    <t>116.52</t>
  </si>
  <si>
    <t>RUN26937</t>
  </si>
  <si>
    <t>93.44</t>
  </si>
  <si>
    <t>RUN54885</t>
  </si>
  <si>
    <t>111.22</t>
  </si>
  <si>
    <t>RUN35052</t>
  </si>
  <si>
    <t>19.67</t>
  </si>
  <si>
    <t>91.81</t>
  </si>
  <si>
    <t>RUN53202</t>
  </si>
  <si>
    <t>24.27</t>
  </si>
  <si>
    <t>96914.61</t>
  </si>
  <si>
    <t>RUN45674</t>
  </si>
  <si>
    <t>91317.19</t>
  </si>
  <si>
    <t>RUN68391</t>
  </si>
  <si>
    <t>18.68</t>
  </si>
  <si>
    <t>103548.62</t>
  </si>
  <si>
    <t>RUN43500</t>
  </si>
  <si>
    <t>114428.55</t>
  </si>
  <si>
    <t>RUN41941</t>
  </si>
  <si>
    <t>27.7</t>
  </si>
  <si>
    <t>103.75</t>
  </si>
  <si>
    <t>RUN14858</t>
  </si>
  <si>
    <t>29.44</t>
  </si>
  <si>
    <t>84.17</t>
  </si>
  <si>
    <t>RUN31078</t>
  </si>
  <si>
    <t>19.23</t>
  </si>
  <si>
    <t>RUN89921</t>
  </si>
  <si>
    <t>21.97</t>
  </si>
  <si>
    <t>115.65</t>
  </si>
  <si>
    <t>RUN27216</t>
  </si>
  <si>
    <t>S0037</t>
  </si>
  <si>
    <t>RUN10891</t>
  </si>
  <si>
    <t>109801.09</t>
  </si>
  <si>
    <t>RUN49412</t>
  </si>
  <si>
    <t>307.04</t>
  </si>
  <si>
    <t>105614.44</t>
  </si>
  <si>
    <t>RUN35972</t>
  </si>
  <si>
    <t>296.39</t>
  </si>
  <si>
    <t>95740.75</t>
  </si>
  <si>
    <t>RUN28055</t>
  </si>
  <si>
    <t>307.37</t>
  </si>
  <si>
    <t>104621.54</t>
  </si>
  <si>
    <t>RUN46253</t>
  </si>
  <si>
    <t>26.66</t>
  </si>
  <si>
    <t>102</t>
  </si>
  <si>
    <t>RUN46180</t>
  </si>
  <si>
    <t>28.69</t>
  </si>
  <si>
    <t>114</t>
  </si>
  <si>
    <t>RUN17163</t>
  </si>
  <si>
    <t>23.53</t>
  </si>
  <si>
    <t>87.81</t>
  </si>
  <si>
    <t>RUN38688</t>
  </si>
  <si>
    <t>19.45</t>
  </si>
  <si>
    <t>93.64</t>
  </si>
  <si>
    <t>RUN32942</t>
  </si>
  <si>
    <t>75626.1</t>
  </si>
  <si>
    <t>RUN68434</t>
  </si>
  <si>
    <t>102299.28</t>
  </si>
  <si>
    <t>RUN50693</t>
  </si>
  <si>
    <t>24.59</t>
  </si>
  <si>
    <t>106572.54</t>
  </si>
  <si>
    <t>RUN21440</t>
  </si>
  <si>
    <t>89.75</t>
  </si>
  <si>
    <t>RUN81839</t>
  </si>
  <si>
    <t>25.45</t>
  </si>
  <si>
    <t>RUN87521</t>
  </si>
  <si>
    <t>30.4</t>
  </si>
  <si>
    <t>95.5</t>
  </si>
  <si>
    <t>RUN59050</t>
  </si>
  <si>
    <t>304.24</t>
  </si>
  <si>
    <t>110.35</t>
  </si>
  <si>
    <t>RUN47748</t>
  </si>
  <si>
    <t>22.98</t>
  </si>
  <si>
    <t>84381.56</t>
  </si>
  <si>
    <t>RUN52801</t>
  </si>
  <si>
    <t>26.1</t>
  </si>
  <si>
    <t>105796.51</t>
  </si>
  <si>
    <t>RUN77602</t>
  </si>
  <si>
    <t>92070.4</t>
  </si>
  <si>
    <t>RUN63096</t>
  </si>
  <si>
    <t>89488.51</t>
  </si>
  <si>
    <t>RUN23140</t>
  </si>
  <si>
    <t>S0045</t>
  </si>
  <si>
    <t>298.63</t>
  </si>
  <si>
    <t>85688.12</t>
  </si>
  <si>
    <t>RUN94042</t>
  </si>
  <si>
    <t>302.01</t>
  </si>
  <si>
    <t>115000.36</t>
  </si>
  <si>
    <t>RUN33371</t>
  </si>
  <si>
    <t>291.65</t>
  </si>
  <si>
    <t>105055.08</t>
  </si>
  <si>
    <t>RUN93804</t>
  </si>
  <si>
    <t>301.34</t>
  </si>
  <si>
    <t>92915.12</t>
  </si>
  <si>
    <t>RUN78264</t>
  </si>
  <si>
    <t>290.76</t>
  </si>
  <si>
    <t>84296.74</t>
  </si>
  <si>
    <t>RUN35575</t>
  </si>
  <si>
    <t>103259.33</t>
  </si>
  <si>
    <t>RUN32970</t>
  </si>
  <si>
    <t>96723.81</t>
  </si>
  <si>
    <t>RUN85147</t>
  </si>
  <si>
    <t>18.15</t>
  </si>
  <si>
    <t>93.07</t>
  </si>
  <si>
    <t>RUN44621</t>
  </si>
  <si>
    <t>30.45</t>
  </si>
  <si>
    <t>RUN78458</t>
  </si>
  <si>
    <t>25.67</t>
  </si>
  <si>
    <t>119.7</t>
  </si>
  <si>
    <t>RUN13323</t>
  </si>
  <si>
    <t>296.32</t>
  </si>
  <si>
    <t>120509.71</t>
  </si>
  <si>
    <t>RUN20847</t>
  </si>
  <si>
    <t>113.63</t>
  </si>
  <si>
    <t>RUN45098</t>
  </si>
  <si>
    <t>26.22</t>
  </si>
  <si>
    <t>93.93</t>
  </si>
  <si>
    <t>RUN41177</t>
  </si>
  <si>
    <t>16.29</t>
  </si>
  <si>
    <t>95.45</t>
  </si>
  <si>
    <t>RUN15305</t>
  </si>
  <si>
    <t>119.15</t>
  </si>
  <si>
    <t>RUN51604</t>
  </si>
  <si>
    <t>26.45</t>
  </si>
  <si>
    <t>100439.01</t>
  </si>
  <si>
    <t>RUN56235</t>
  </si>
  <si>
    <t>21.7</t>
  </si>
  <si>
    <t>113.86</t>
  </si>
  <si>
    <t>RUN70046</t>
  </si>
  <si>
    <t>297.13</t>
  </si>
  <si>
    <t>110.69</t>
  </si>
  <si>
    <t>RUN41957</t>
  </si>
  <si>
    <t>300.51</t>
  </si>
  <si>
    <t>96.1</t>
  </si>
  <si>
    <t>294.52</t>
  </si>
  <si>
    <t>89.22</t>
  </si>
  <si>
    <t>RUN44143</t>
  </si>
  <si>
    <t>S0225</t>
  </si>
  <si>
    <t>24.54</t>
  </si>
  <si>
    <t>97.13</t>
  </si>
  <si>
    <t>RUN90596</t>
  </si>
  <si>
    <t>RUN51965</t>
  </si>
  <si>
    <t>19.38</t>
  </si>
  <si>
    <t>89357.58</t>
  </si>
  <si>
    <t>RUN76753</t>
  </si>
  <si>
    <t>26.26</t>
  </si>
  <si>
    <t>114566.16</t>
  </si>
  <si>
    <t>RUN84155</t>
  </si>
  <si>
    <t>91355.7</t>
  </si>
  <si>
    <t>RUN54261</t>
  </si>
  <si>
    <t>15.92</t>
  </si>
  <si>
    <t>107.9</t>
  </si>
  <si>
    <t>RUN80780</t>
  </si>
  <si>
    <t>85.57</t>
  </si>
  <si>
    <t>RUN32340</t>
  </si>
  <si>
    <t>S0142</t>
  </si>
  <si>
    <t>304.64</t>
  </si>
  <si>
    <t>102.82</t>
  </si>
  <si>
    <t>RUN26076</t>
  </si>
  <si>
    <t>113.97</t>
  </si>
  <si>
    <t>RUN34809</t>
  </si>
  <si>
    <t>303.17</t>
  </si>
  <si>
    <t>92.41</t>
  </si>
  <si>
    <t>RUN81066</t>
  </si>
  <si>
    <t>91.62</t>
  </si>
  <si>
    <t>RUN99199</t>
  </si>
  <si>
    <t>RUN35992</t>
  </si>
  <si>
    <t>26.48</t>
  </si>
  <si>
    <t>84.89</t>
  </si>
  <si>
    <t>RUN45271</t>
  </si>
  <si>
    <t>12.89</t>
  </si>
  <si>
    <t>88.67</t>
  </si>
  <si>
    <t>RUN90562</t>
  </si>
  <si>
    <t>96.44</t>
  </si>
  <si>
    <t>RUN95870</t>
  </si>
  <si>
    <t>21</t>
  </si>
  <si>
    <t>99.82</t>
  </si>
  <si>
    <t>RUN70496</t>
  </si>
  <si>
    <t>22.36</t>
  </si>
  <si>
    <t>90.21</t>
  </si>
  <si>
    <t>RUN91122</t>
  </si>
  <si>
    <t>23.61</t>
  </si>
  <si>
    <t>RUN68552</t>
  </si>
  <si>
    <t>S0267</t>
  </si>
  <si>
    <t>106.87</t>
  </si>
  <si>
    <t>RUN17139</t>
  </si>
  <si>
    <t>19.42</t>
  </si>
  <si>
    <t>RUN64020</t>
  </si>
  <si>
    <t>23.26</t>
  </si>
  <si>
    <t>107.13</t>
  </si>
  <si>
    <t>RUN54789</t>
  </si>
  <si>
    <t>21.65</t>
  </si>
  <si>
    <t>98.49</t>
  </si>
  <si>
    <t>RUN64203</t>
  </si>
  <si>
    <t>92519.09</t>
  </si>
  <si>
    <t>RUN63520</t>
  </si>
  <si>
    <t>89737.58</t>
  </si>
  <si>
    <t>RUN87219</t>
  </si>
  <si>
    <t>27.37</t>
  </si>
  <si>
    <t>RUN57080</t>
  </si>
  <si>
    <t>S0269</t>
  </si>
  <si>
    <t>307.14</t>
  </si>
  <si>
    <t>101711.21</t>
  </si>
  <si>
    <t>RUN17832</t>
  </si>
  <si>
    <t>307.26</t>
  </si>
  <si>
    <t>95939.71</t>
  </si>
  <si>
    <t>RUN92092</t>
  </si>
  <si>
    <t>297.81</t>
  </si>
  <si>
    <t>109996.89</t>
  </si>
  <si>
    <t>RUN11694</t>
  </si>
  <si>
    <t>28.1</t>
  </si>
  <si>
    <t>107.03</t>
  </si>
  <si>
    <t>RUN57646</t>
  </si>
  <si>
    <t>26.63</t>
  </si>
  <si>
    <t>RUN35381</t>
  </si>
  <si>
    <t>S0035</t>
  </si>
  <si>
    <t>111107.53</t>
  </si>
  <si>
    <t>RUN98652</t>
  </si>
  <si>
    <t>297.41</t>
  </si>
  <si>
    <t>104660.13</t>
  </si>
  <si>
    <t>RUN80599</t>
  </si>
  <si>
    <t>302.11</t>
  </si>
  <si>
    <t>103838.68</t>
  </si>
  <si>
    <t>RUN51504</t>
  </si>
  <si>
    <t>294.02</t>
  </si>
  <si>
    <t>112.11</t>
  </si>
  <si>
    <t>RUN33641</t>
  </si>
  <si>
    <t>286.79</t>
  </si>
  <si>
    <t>107.63</t>
  </si>
  <si>
    <t>RUN81474</t>
  </si>
  <si>
    <t>296.7</t>
  </si>
  <si>
    <t>107.16</t>
  </si>
  <si>
    <t>RUN79998</t>
  </si>
  <si>
    <t>302.13</t>
  </si>
  <si>
    <t>91.22</t>
  </si>
  <si>
    <t>RUN23394</t>
  </si>
  <si>
    <t>23.55</t>
  </si>
  <si>
    <t>98.42</t>
  </si>
  <si>
    <t>RUN77847</t>
  </si>
  <si>
    <t>24.69</t>
  </si>
  <si>
    <t>98.13</t>
  </si>
  <si>
    <t>RUN10757</t>
  </si>
  <si>
    <t>29.3</t>
  </si>
  <si>
    <t>RUN97562</t>
  </si>
  <si>
    <t>30.42</t>
  </si>
  <si>
    <t>94.28</t>
  </si>
  <si>
    <t>RUN81333</t>
  </si>
  <si>
    <t>100.5</t>
  </si>
  <si>
    <t>RUN23138</t>
  </si>
  <si>
    <t>RUN57930</t>
  </si>
  <si>
    <t>24.83</t>
  </si>
  <si>
    <t>96.84</t>
  </si>
  <si>
    <t>RUN38610</t>
  </si>
  <si>
    <t>14.44</t>
  </si>
  <si>
    <t>115573.9</t>
  </si>
  <si>
    <t>RUN89614</t>
  </si>
  <si>
    <t>18.19</t>
  </si>
  <si>
    <t>124376.7</t>
  </si>
  <si>
    <t>RUN60553</t>
  </si>
  <si>
    <t>27.06</t>
  </si>
  <si>
    <t>70530.96</t>
  </si>
  <si>
    <t>RUN26983</t>
  </si>
  <si>
    <t>22.01</t>
  </si>
  <si>
    <t>106.17</t>
  </si>
  <si>
    <t>RUN23105</t>
  </si>
  <si>
    <t>87.8</t>
  </si>
  <si>
    <t>RUN68397</t>
  </si>
  <si>
    <t>S0061</t>
  </si>
  <si>
    <t>24.04</t>
  </si>
  <si>
    <t>86.6</t>
  </si>
  <si>
    <t>RUN86676</t>
  </si>
  <si>
    <t>29.83</t>
  </si>
  <si>
    <t>86.45</t>
  </si>
  <si>
    <t>RUN91163</t>
  </si>
  <si>
    <t>103142.67</t>
  </si>
  <si>
    <t>RUN71829</t>
  </si>
  <si>
    <t>29.5</t>
  </si>
  <si>
    <t>109184.18</t>
  </si>
  <si>
    <t>RUN38820</t>
  </si>
  <si>
    <t>104026.4</t>
  </si>
  <si>
    <t>RUN55706</t>
  </si>
  <si>
    <t>26.71</t>
  </si>
  <si>
    <t>100598.53</t>
  </si>
  <si>
    <t>RUN81150</t>
  </si>
  <si>
    <t>29.6</t>
  </si>
  <si>
    <t>111.06</t>
  </si>
  <si>
    <t>RUN32480</t>
  </si>
  <si>
    <t>108.18</t>
  </si>
  <si>
    <t>RUN18149</t>
  </si>
  <si>
    <t>96.05</t>
  </si>
  <si>
    <t>RUN28201</t>
  </si>
  <si>
    <t>29.32</t>
  </si>
  <si>
    <t>122.69</t>
  </si>
  <si>
    <t>RUN76103</t>
  </si>
  <si>
    <t>29.47</t>
  </si>
  <si>
    <t>103.34</t>
  </si>
  <si>
    <t>RUN43864</t>
  </si>
  <si>
    <t>23.38</t>
  </si>
  <si>
    <t>110.23</t>
  </si>
  <si>
    <t>RUN92593</t>
  </si>
  <si>
    <t>107.09</t>
  </si>
  <si>
    <t>RUN41286</t>
  </si>
  <si>
    <t>23.18</t>
  </si>
  <si>
    <t>95.33</t>
  </si>
  <si>
    <t>RUN68630</t>
  </si>
  <si>
    <t>93.84</t>
  </si>
  <si>
    <t>RUN37299</t>
  </si>
  <si>
    <t>68.25</t>
  </si>
  <si>
    <t>RUN60530</t>
  </si>
  <si>
    <t>18.25</t>
  </si>
  <si>
    <t>105.9</t>
  </si>
  <si>
    <t>RUN95837</t>
  </si>
  <si>
    <t>26.15</t>
  </si>
  <si>
    <t>93.72</t>
  </si>
  <si>
    <t>RUN81677</t>
  </si>
  <si>
    <t>109.58</t>
  </si>
  <si>
    <t>RUN26444</t>
  </si>
  <si>
    <t>108.6</t>
  </si>
  <si>
    <t>RUN52690</t>
  </si>
  <si>
    <t>RUN19554</t>
  </si>
  <si>
    <t>S0043</t>
  </si>
  <si>
    <t>24.28</t>
  </si>
  <si>
    <t>RUN27038</t>
  </si>
  <si>
    <t>32.67</t>
  </si>
  <si>
    <t>RUN37262</t>
  </si>
  <si>
    <t>106.01</t>
  </si>
  <si>
    <t>RUN27221</t>
  </si>
  <si>
    <t>97.42</t>
  </si>
  <si>
    <t>RUN98794</t>
  </si>
  <si>
    <t>297.63</t>
  </si>
  <si>
    <t>100.01</t>
  </si>
  <si>
    <t>RUN19888</t>
  </si>
  <si>
    <t>313.93</t>
  </si>
  <si>
    <t>RUN48912</t>
  </si>
  <si>
    <t>302.28</t>
  </si>
  <si>
    <t>116.06</t>
  </si>
  <si>
    <t>RUN90336</t>
  </si>
  <si>
    <t>105.25</t>
  </si>
  <si>
    <t>RUN33618</t>
  </si>
  <si>
    <t>22.72</t>
  </si>
  <si>
    <t>104261.57</t>
  </si>
  <si>
    <t>RUN62492</t>
  </si>
  <si>
    <t>27.59</t>
  </si>
  <si>
    <t>111.58</t>
  </si>
  <si>
    <t>RUN65773</t>
  </si>
  <si>
    <t>28.67</t>
  </si>
  <si>
    <t>101.58</t>
  </si>
  <si>
    <t>RUN57219</t>
  </si>
  <si>
    <t>118.34</t>
  </si>
  <si>
    <t>RUN19182</t>
  </si>
  <si>
    <t>18.85</t>
  </si>
  <si>
    <t>112.2</t>
  </si>
  <si>
    <t>RUN94418</t>
  </si>
  <si>
    <t>15.19</t>
  </si>
  <si>
    <t>95.26</t>
  </si>
  <si>
    <t>RUN33267</t>
  </si>
  <si>
    <t>97.53</t>
  </si>
  <si>
    <t>RUN92915</t>
  </si>
  <si>
    <t>106.46</t>
  </si>
  <si>
    <t>RUN33674</t>
  </si>
  <si>
    <t>28.99</t>
  </si>
  <si>
    <t>RUN92990</t>
  </si>
  <si>
    <t>300.22</t>
  </si>
  <si>
    <t>103.09</t>
  </si>
  <si>
    <t>RUN65361</t>
  </si>
  <si>
    <t>302.12</t>
  </si>
  <si>
    <t>94.91</t>
  </si>
  <si>
    <t>RUN19895</t>
  </si>
  <si>
    <t>26.75</t>
  </si>
  <si>
    <t>103.42</t>
  </si>
  <si>
    <t>RUN37431</t>
  </si>
  <si>
    <t>30.5</t>
  </si>
  <si>
    <t>100.72</t>
  </si>
  <si>
    <t>RUN79015</t>
  </si>
  <si>
    <t>18.21</t>
  </si>
  <si>
    <t>110.08</t>
  </si>
  <si>
    <t>RUN79290</t>
  </si>
  <si>
    <t>29.35</t>
  </si>
  <si>
    <t>112.27</t>
  </si>
  <si>
    <t>RUN75471</t>
  </si>
  <si>
    <t>S0049</t>
  </si>
  <si>
    <t>19.58</t>
  </si>
  <si>
    <t>121.01</t>
  </si>
  <si>
    <t>RUN26533</t>
  </si>
  <si>
    <t>21.58</t>
  </si>
  <si>
    <t>89.2</t>
  </si>
  <si>
    <t>RUN66921</t>
  </si>
  <si>
    <t>28.79</t>
  </si>
  <si>
    <t>109.86</t>
  </si>
  <si>
    <t>RUN39295</t>
  </si>
  <si>
    <t>22.21</t>
  </si>
  <si>
    <t>97733.38</t>
  </si>
  <si>
    <t>RUN78248</t>
  </si>
  <si>
    <t>S0238</t>
  </si>
  <si>
    <t>97634.04</t>
  </si>
  <si>
    <t>100110.47</t>
  </si>
  <si>
    <t>RUN87614</t>
  </si>
  <si>
    <t>19.08</t>
  </si>
  <si>
    <t>95013.09</t>
  </si>
  <si>
    <t>RUN58225</t>
  </si>
  <si>
    <t>295.53</t>
  </si>
  <si>
    <t>RUN20621</t>
  </si>
  <si>
    <t>300.78</t>
  </si>
  <si>
    <t>76.11</t>
  </si>
  <si>
    <t>RUN67055</t>
  </si>
  <si>
    <t>92.73</t>
  </si>
  <si>
    <t>RUN75252</t>
  </si>
  <si>
    <t>96.06</t>
  </si>
  <si>
    <t>RUN10858</t>
  </si>
  <si>
    <t>19.47</t>
  </si>
  <si>
    <t>96.85</t>
  </si>
  <si>
    <t>RUN71457</t>
  </si>
  <si>
    <t>93.58</t>
  </si>
  <si>
    <t>RUN80162</t>
  </si>
  <si>
    <t>22.44</t>
  </si>
  <si>
    <t>109.03</t>
  </si>
  <si>
    <t>RUN33233</t>
  </si>
  <si>
    <t>22.33</t>
  </si>
  <si>
    <t>95.7</t>
  </si>
  <si>
    <t>RUN96643</t>
  </si>
  <si>
    <t>17.6</t>
  </si>
  <si>
    <t>RUN40480</t>
  </si>
  <si>
    <t>32.74</t>
  </si>
  <si>
    <t>99.32</t>
  </si>
  <si>
    <t>RUN84525</t>
  </si>
  <si>
    <t>19.69</t>
  </si>
  <si>
    <t>109.61</t>
  </si>
  <si>
    <t>RUN40255</t>
  </si>
  <si>
    <t>79.27</t>
  </si>
  <si>
    <t>RUN37937</t>
  </si>
  <si>
    <t>28.97</t>
  </si>
  <si>
    <t>100435.5</t>
  </si>
  <si>
    <t>RUN66023</t>
  </si>
  <si>
    <t>101227.29</t>
  </si>
  <si>
    <t>RUN87195</t>
  </si>
  <si>
    <t>95062.2</t>
  </si>
  <si>
    <t>RUN91646</t>
  </si>
  <si>
    <t>100695.36</t>
  </si>
  <si>
    <t>RUN72580</t>
  </si>
  <si>
    <t>S0039</t>
  </si>
  <si>
    <t>17.42</t>
  </si>
  <si>
    <t>91.86</t>
  </si>
  <si>
    <t>RUN21628</t>
  </si>
  <si>
    <t>26.83</t>
  </si>
  <si>
    <t>107.78</t>
  </si>
  <si>
    <t>RUN60333</t>
  </si>
  <si>
    <t>107.76</t>
  </si>
  <si>
    <t>RUN29856</t>
  </si>
  <si>
    <t>18.29</t>
  </si>
  <si>
    <t>100445.44</t>
  </si>
  <si>
    <t>RUN31601</t>
  </si>
  <si>
    <t>93679.31</t>
  </si>
  <si>
    <t>RUN16028</t>
  </si>
  <si>
    <t>18.83</t>
  </si>
  <si>
    <t>85484.1</t>
  </si>
  <si>
    <t>RUN17482</t>
  </si>
  <si>
    <t>93660.33</t>
  </si>
  <si>
    <t>RUN53558</t>
  </si>
  <si>
    <t>91997.27</t>
  </si>
  <si>
    <t>RUN82084</t>
  </si>
  <si>
    <t>17.95</t>
  </si>
  <si>
    <t>111599.62</t>
  </si>
  <si>
    <t>RUN24024</t>
  </si>
  <si>
    <t>S0145</t>
  </si>
  <si>
    <t>RUN24656</t>
  </si>
  <si>
    <t>RUN64176</t>
  </si>
  <si>
    <t>116.05</t>
  </si>
  <si>
    <t>RUN47353</t>
  </si>
  <si>
    <t>24.98</t>
  </si>
  <si>
    <t>105698.76</t>
  </si>
  <si>
    <t>RUN11238</t>
  </si>
  <si>
    <t>110955.12</t>
  </si>
  <si>
    <t>RUN65701</t>
  </si>
  <si>
    <t>S0080</t>
  </si>
  <si>
    <t>298.65</t>
  </si>
  <si>
    <t>96536.47</t>
  </si>
  <si>
    <t>RUN68951</t>
  </si>
  <si>
    <t>294.88</t>
  </si>
  <si>
    <t>96240.07</t>
  </si>
  <si>
    <t>RUN52589</t>
  </si>
  <si>
    <t>306.16</t>
  </si>
  <si>
    <t>130873.14</t>
  </si>
  <si>
    <t>RUN84181</t>
  </si>
  <si>
    <t>288.87</t>
  </si>
  <si>
    <t>104.86</t>
  </si>
  <si>
    <t>RUN98095</t>
  </si>
  <si>
    <t>298.66</t>
  </si>
  <si>
    <t>95.47</t>
  </si>
  <si>
    <t>RUN93169</t>
  </si>
  <si>
    <t>20.9</t>
  </si>
  <si>
    <t>104692.75</t>
  </si>
  <si>
    <t>RUN64431</t>
  </si>
  <si>
    <t>20.13</t>
  </si>
  <si>
    <t>88619.73</t>
  </si>
  <si>
    <t>RUN42863</t>
  </si>
  <si>
    <t>23.25</t>
  </si>
  <si>
    <t>109030.58</t>
  </si>
  <si>
    <t>RUN50058</t>
  </si>
  <si>
    <t>29.54</t>
  </si>
  <si>
    <t>121773.2</t>
  </si>
  <si>
    <t>RUN31661</t>
  </si>
  <si>
    <t>297.43</t>
  </si>
  <si>
    <t>RUN13728</t>
  </si>
  <si>
    <t>301.44</t>
  </si>
  <si>
    <t>99.51</t>
  </si>
  <si>
    <t>RUN92060</t>
  </si>
  <si>
    <t>118.43</t>
  </si>
  <si>
    <t>RUN39400</t>
  </si>
  <si>
    <t>17.41</t>
  </si>
  <si>
    <t>101537.16</t>
  </si>
  <si>
    <t>RUN13236</t>
  </si>
  <si>
    <t>17.72</t>
  </si>
  <si>
    <t>121037.61</t>
  </si>
  <si>
    <t>RUN34122</t>
  </si>
  <si>
    <t>92815.29</t>
  </si>
  <si>
    <t>RUN96314</t>
  </si>
  <si>
    <t>92462.92</t>
  </si>
  <si>
    <t>RUN14723</t>
  </si>
  <si>
    <t>22.31</t>
  </si>
  <si>
    <t>105034.34</t>
  </si>
  <si>
    <t>RUN30239</t>
  </si>
  <si>
    <t>24.95</t>
  </si>
  <si>
    <t>84815.11</t>
  </si>
  <si>
    <t>RUN78669</t>
  </si>
  <si>
    <t>27.24</t>
  </si>
  <si>
    <t>109920.78</t>
  </si>
  <si>
    <t>RUN98417</t>
  </si>
  <si>
    <t>23.48</t>
  </si>
  <si>
    <t>113071.35</t>
  </si>
  <si>
    <t>RUN17354</t>
  </si>
  <si>
    <t>33.81</t>
  </si>
  <si>
    <t>103273.03</t>
  </si>
  <si>
    <t>RUN70385</t>
  </si>
  <si>
    <t>298.28</t>
  </si>
  <si>
    <t>101.34</t>
  </si>
  <si>
    <t>RUN79076</t>
  </si>
  <si>
    <t>296.44</t>
  </si>
  <si>
    <t>111.26</t>
  </si>
  <si>
    <t>RUN59741</t>
  </si>
  <si>
    <t>104.39</t>
  </si>
  <si>
    <t>RUN73202</t>
  </si>
  <si>
    <t>293.38</t>
  </si>
  <si>
    <t>91.54</t>
  </si>
  <si>
    <t>RUN79563</t>
  </si>
  <si>
    <t>27.6</t>
  </si>
  <si>
    <t>95.16</t>
  </si>
  <si>
    <t>RUN77680</t>
  </si>
  <si>
    <t>103.53</t>
  </si>
  <si>
    <t>RUN28254</t>
  </si>
  <si>
    <t>23</t>
  </si>
  <si>
    <t>106.66</t>
  </si>
  <si>
    <t>RUN99527</t>
  </si>
  <si>
    <t>100.65</t>
  </si>
  <si>
    <t>RUN50028</t>
  </si>
  <si>
    <t>90950.49</t>
  </si>
  <si>
    <t>RUN15277</t>
  </si>
  <si>
    <t>304.92</t>
  </si>
  <si>
    <t>104315.33</t>
  </si>
  <si>
    <t>RUN18800</t>
  </si>
  <si>
    <t>304.9</t>
  </si>
  <si>
    <t>92213.1</t>
  </si>
  <si>
    <t>RUN59671</t>
  </si>
  <si>
    <t>25.47</t>
  </si>
  <si>
    <t>RUN46821</t>
  </si>
  <si>
    <t>23.91</t>
  </si>
  <si>
    <t>107.79</t>
  </si>
  <si>
    <t>RUN81250</t>
  </si>
  <si>
    <t>27.97</t>
  </si>
  <si>
    <t>92.32</t>
  </si>
  <si>
    <t>RUN45983</t>
  </si>
  <si>
    <t>93.88</t>
  </si>
  <si>
    <t>RUN41574</t>
  </si>
  <si>
    <t>22.79</t>
  </si>
  <si>
    <t>RUN19213</t>
  </si>
  <si>
    <t>26.13</t>
  </si>
  <si>
    <t>84.02</t>
  </si>
  <si>
    <t>RUN62485</t>
  </si>
  <si>
    <t>297.44</t>
  </si>
  <si>
    <t>117293.01</t>
  </si>
  <si>
    <t>293.85</t>
  </si>
  <si>
    <t>112821.63</t>
  </si>
  <si>
    <t>RUN88062</t>
  </si>
  <si>
    <t>302.31</t>
  </si>
  <si>
    <t>129.9</t>
  </si>
  <si>
    <t>RUN56308</t>
  </si>
  <si>
    <t>308.33</t>
  </si>
  <si>
    <t>114.76</t>
  </si>
  <si>
    <t>RUN58372</t>
  </si>
  <si>
    <t>292.04</t>
  </si>
  <si>
    <t>88.82</t>
  </si>
  <si>
    <t>RUN96371</t>
  </si>
  <si>
    <t>299.74</t>
  </si>
  <si>
    <t>116.48</t>
  </si>
  <si>
    <t>RUN70530</t>
  </si>
  <si>
    <t>292.26</t>
  </si>
  <si>
    <t>98545.12</t>
  </si>
  <si>
    <t>RUN17088</t>
  </si>
  <si>
    <t>301.14</t>
  </si>
  <si>
    <t>90244.67</t>
  </si>
  <si>
    <t>RUN94403</t>
  </si>
  <si>
    <t>295.52</t>
  </si>
  <si>
    <t>77.17</t>
  </si>
  <si>
    <t>RUN23018</t>
  </si>
  <si>
    <t>102.92</t>
  </si>
  <si>
    <t>RUN28722</t>
  </si>
  <si>
    <t>19.5</t>
  </si>
  <si>
    <t>98.27</t>
  </si>
  <si>
    <t>RUN29299</t>
  </si>
  <si>
    <t>33.38</t>
  </si>
  <si>
    <t>98.06</t>
  </si>
  <si>
    <t>RUN83728</t>
  </si>
  <si>
    <t>S0139</t>
  </si>
  <si>
    <t>20.69</t>
  </si>
  <si>
    <t>86949.75</t>
  </si>
  <si>
    <t>RUN15279</t>
  </si>
  <si>
    <t>103292.5</t>
  </si>
  <si>
    <t>RUN42525</t>
  </si>
  <si>
    <t>18.35</t>
  </si>
  <si>
    <t>101851.23</t>
  </si>
  <si>
    <t>RUN27875</t>
  </si>
  <si>
    <t>97528.28</t>
  </si>
  <si>
    <t>RUN94886</t>
  </si>
  <si>
    <t>77309.23</t>
  </si>
  <si>
    <t>RUN84783</t>
  </si>
  <si>
    <t>S0012</t>
  </si>
  <si>
    <t>21.55</t>
  </si>
  <si>
    <t>RUN40875</t>
  </si>
  <si>
    <t>18.43</t>
  </si>
  <si>
    <t>81.52</t>
  </si>
  <si>
    <t>RUN51835</t>
  </si>
  <si>
    <t>27.87</t>
  </si>
  <si>
    <t>95.03</t>
  </si>
  <si>
    <t>RUN51341</t>
  </si>
  <si>
    <t>S0291</t>
  </si>
  <si>
    <t>299.7</t>
  </si>
  <si>
    <t>100157.94</t>
  </si>
  <si>
    <t>RUN71289</t>
  </si>
  <si>
    <t>296.15</t>
  </si>
  <si>
    <t>109068.71</t>
  </si>
  <si>
    <t>RUN67290</t>
  </si>
  <si>
    <t>299.46</t>
  </si>
  <si>
    <t>89460.6</t>
  </si>
  <si>
    <t>RUN26350</t>
  </si>
  <si>
    <t>306.69</t>
  </si>
  <si>
    <t>111208.81</t>
  </si>
  <si>
    <t>RUN12944</t>
  </si>
  <si>
    <t>21.42</t>
  </si>
  <si>
    <t>88423.1</t>
  </si>
  <si>
    <t>RUN65852</t>
  </si>
  <si>
    <t>86867.98</t>
  </si>
  <si>
    <t>RUN74038</t>
  </si>
  <si>
    <t>100178.32</t>
  </si>
  <si>
    <t>RUN84628</t>
  </si>
  <si>
    <t>27.61</t>
  </si>
  <si>
    <t>RUN89996</t>
  </si>
  <si>
    <t>25.04</t>
  </si>
  <si>
    <t>103813.52</t>
  </si>
  <si>
    <t>RUN81445</t>
  </si>
  <si>
    <t>25.76</t>
  </si>
  <si>
    <t>109.5</t>
  </si>
  <si>
    <t>RUN25793</t>
  </si>
  <si>
    <t>16.83</t>
  </si>
  <si>
    <t>RUN90882</t>
  </si>
  <si>
    <t>RUN26265</t>
  </si>
  <si>
    <t>21.52</t>
  </si>
  <si>
    <t>94.77</t>
  </si>
  <si>
    <t>RUN88670</t>
  </si>
  <si>
    <t>30.15</t>
  </si>
  <si>
    <t>95284.25</t>
  </si>
  <si>
    <t>RUN34583</t>
  </si>
  <si>
    <t>26.04</t>
  </si>
  <si>
    <t>113.85</t>
  </si>
  <si>
    <t>RUN13571</t>
  </si>
  <si>
    <t>293.15</t>
  </si>
  <si>
    <t>96044.94</t>
  </si>
  <si>
    <t>RUN90225</t>
  </si>
  <si>
    <t>16.17</t>
  </si>
  <si>
    <t>104.98</t>
  </si>
  <si>
    <t>RUN87373</t>
  </si>
  <si>
    <t>35.92</t>
  </si>
  <si>
    <t>94.56</t>
  </si>
  <si>
    <t>RUN96290</t>
  </si>
  <si>
    <t>105.17</t>
  </si>
  <si>
    <t>RUN76199</t>
  </si>
  <si>
    <t>33.67</t>
  </si>
  <si>
    <t>89.3</t>
  </si>
  <si>
    <t>RUN63642</t>
  </si>
  <si>
    <t>24.49</t>
  </si>
  <si>
    <t>93.81</t>
  </si>
  <si>
    <t>RUN99928</t>
  </si>
  <si>
    <t>30.38</t>
  </si>
  <si>
    <t>111.1</t>
  </si>
  <si>
    <t>RUN46764</t>
  </si>
  <si>
    <t>94.93</t>
  </si>
  <si>
    <t>RUN49720</t>
  </si>
  <si>
    <t>21.98</t>
  </si>
  <si>
    <t>102.19</t>
  </si>
  <si>
    <t>RUN78993</t>
  </si>
  <si>
    <t>86.35</t>
  </si>
  <si>
    <t>RUN87264</t>
  </si>
  <si>
    <t>S0183</t>
  </si>
  <si>
    <t>27.48</t>
  </si>
  <si>
    <t>114.83</t>
  </si>
  <si>
    <t>RUN98304</t>
  </si>
  <si>
    <t>89.55</t>
  </si>
  <si>
    <t>RUN36576</t>
  </si>
  <si>
    <t>24.65</t>
  </si>
  <si>
    <t>RUN67326</t>
  </si>
  <si>
    <t>21.3</t>
  </si>
  <si>
    <t>91.95</t>
  </si>
  <si>
    <t>RUN48377</t>
  </si>
  <si>
    <t>23.21</t>
  </si>
  <si>
    <t>111.4</t>
  </si>
  <si>
    <t>RUN69893</t>
  </si>
  <si>
    <t>97.96</t>
  </si>
  <si>
    <t>RUN49062</t>
  </si>
  <si>
    <t>28.59</t>
  </si>
  <si>
    <t>96.64</t>
  </si>
  <si>
    <t>RUN63986</t>
  </si>
  <si>
    <t>RUN77986</t>
  </si>
  <si>
    <t>89.84</t>
  </si>
  <si>
    <t>RUN53386</t>
  </si>
  <si>
    <t>114.48</t>
  </si>
  <si>
    <t>RUN87585</t>
  </si>
  <si>
    <t>15.42</t>
  </si>
  <si>
    <t>89.7</t>
  </si>
  <si>
    <t>RUN21850</t>
  </si>
  <si>
    <t>32.03</t>
  </si>
  <si>
    <t>87.92</t>
  </si>
  <si>
    <t>RUN66202</t>
  </si>
  <si>
    <t>296.28</t>
  </si>
  <si>
    <t>100437.17</t>
  </si>
  <si>
    <t>RUN31553</t>
  </si>
  <si>
    <t>294.38</t>
  </si>
  <si>
    <t>105367.75</t>
  </si>
  <si>
    <t>RUN79235</t>
  </si>
  <si>
    <t>101.7</t>
  </si>
  <si>
    <t>RUN66278</t>
  </si>
  <si>
    <t>28.53</t>
  </si>
  <si>
    <t>97.09</t>
  </si>
  <si>
    <t>RUN30407</t>
  </si>
  <si>
    <t>34.51</t>
  </si>
  <si>
    <t>97.12</t>
  </si>
  <si>
    <t>RUN54405</t>
  </si>
  <si>
    <t>S0263</t>
  </si>
  <si>
    <t>301.73</t>
  </si>
  <si>
    <t>80.13</t>
  </si>
  <si>
    <t>RUN49056</t>
  </si>
  <si>
    <t>294.79</t>
  </si>
  <si>
    <t>RUN90118</t>
  </si>
  <si>
    <t>104.53</t>
  </si>
  <si>
    <t>RUN13825</t>
  </si>
  <si>
    <t>294.26</t>
  </si>
  <si>
    <t>RUN84693</t>
  </si>
  <si>
    <t>308.81</t>
  </si>
  <si>
    <t>86.9</t>
  </si>
  <si>
    <t>RUN71377</t>
  </si>
  <si>
    <t>27.26</t>
  </si>
  <si>
    <t>79.94</t>
  </si>
  <si>
    <t>RUN57582</t>
  </si>
  <si>
    <t>302.27</t>
  </si>
  <si>
    <t>112.21</t>
  </si>
  <si>
    <t>RUN11772</t>
  </si>
  <si>
    <t>298.41</t>
  </si>
  <si>
    <t>101.27</t>
  </si>
  <si>
    <t>RUN93504</t>
  </si>
  <si>
    <t>297.29</t>
  </si>
  <si>
    <t>104.2</t>
  </si>
  <si>
    <t>RUN25624</t>
  </si>
  <si>
    <t>294.95</t>
  </si>
  <si>
    <t>77742.67</t>
  </si>
  <si>
    <t>RUN90446</t>
  </si>
  <si>
    <t>304.1</t>
  </si>
  <si>
    <t>85757.69</t>
  </si>
  <si>
    <t>RUN90260</t>
  </si>
  <si>
    <t>309.99</t>
  </si>
  <si>
    <t>108560.48</t>
  </si>
  <si>
    <t>RUN54700</t>
  </si>
  <si>
    <t>96.34</t>
  </si>
  <si>
    <t>RUN70878</t>
  </si>
  <si>
    <t>S0087</t>
  </si>
  <si>
    <t>25.3</t>
  </si>
  <si>
    <t>108964.25</t>
  </si>
  <si>
    <t>RUN46397</t>
  </si>
  <si>
    <t>295.08</t>
  </si>
  <si>
    <t>91.09</t>
  </si>
  <si>
    <t>RUN29943</t>
  </si>
  <si>
    <t>26.55</t>
  </si>
  <si>
    <t>101.08</t>
  </si>
  <si>
    <t>RUN14753</t>
  </si>
  <si>
    <t>20.29</t>
  </si>
  <si>
    <t>86.97</t>
  </si>
  <si>
    <t>RUN19635</t>
  </si>
  <si>
    <t>21.04</t>
  </si>
  <si>
    <t>RUN33022</t>
  </si>
  <si>
    <t>24.62</t>
  </si>
  <si>
    <t>96.55</t>
  </si>
  <si>
    <t>RUN80639</t>
  </si>
  <si>
    <t>RUN61127</t>
  </si>
  <si>
    <t>27.02</t>
  </si>
  <si>
    <t>96.32</t>
  </si>
  <si>
    <t>RUN32966</t>
  </si>
  <si>
    <t>13.86</t>
  </si>
  <si>
    <t>118.95</t>
  </si>
  <si>
    <t>RUN24244</t>
  </si>
  <si>
    <t>18.7</t>
  </si>
  <si>
    <t>111463.49</t>
  </si>
  <si>
    <t>RUN11208</t>
  </si>
  <si>
    <t>18</t>
  </si>
  <si>
    <t>99400.74</t>
  </si>
  <si>
    <t>RUN34274</t>
  </si>
  <si>
    <t>97468.6</t>
  </si>
  <si>
    <t>RUN36641</t>
  </si>
  <si>
    <t>307.46</t>
  </si>
  <si>
    <t>114.04</t>
  </si>
  <si>
    <t>RUN92368</t>
  </si>
  <si>
    <t>108.01</t>
  </si>
  <si>
    <t>RUN44307</t>
  </si>
  <si>
    <t>77.65</t>
  </si>
  <si>
    <t>RUN11601</t>
  </si>
  <si>
    <t>290.16</t>
  </si>
  <si>
    <t>107.29</t>
  </si>
  <si>
    <t>RUN81101</t>
  </si>
  <si>
    <t>83.13</t>
  </si>
  <si>
    <t>RUN74926</t>
  </si>
  <si>
    <t>301.07</t>
  </si>
  <si>
    <t>RUN25426</t>
  </si>
  <si>
    <t>299.62</t>
  </si>
  <si>
    <t>RUN21845</t>
  </si>
  <si>
    <t>293.39</t>
  </si>
  <si>
    <t>117.58</t>
  </si>
  <si>
    <t>RUN89925</t>
  </si>
  <si>
    <t>S0285</t>
  </si>
  <si>
    <t>90.38</t>
  </si>
  <si>
    <t>RUN52354</t>
  </si>
  <si>
    <t>17.04</t>
  </si>
  <si>
    <t>103.68</t>
  </si>
  <si>
    <t>RUN69337</t>
  </si>
  <si>
    <t>98.41</t>
  </si>
  <si>
    <t>RUN59545</t>
  </si>
  <si>
    <t>98</t>
  </si>
  <si>
    <t>RUN17509</t>
  </si>
  <si>
    <t>81.34</t>
  </si>
  <si>
    <t>RUN89518</t>
  </si>
  <si>
    <t>21.4</t>
  </si>
  <si>
    <t>94.61</t>
  </si>
  <si>
    <t>RUN16799</t>
  </si>
  <si>
    <t>20.23</t>
  </si>
  <si>
    <t>84.59</t>
  </si>
  <si>
    <t>RUN78917</t>
  </si>
  <si>
    <t>103.35</t>
  </si>
  <si>
    <t>RUN95510</t>
  </si>
  <si>
    <t>23.46</t>
  </si>
  <si>
    <t>RUN83245</t>
  </si>
  <si>
    <t>24.37</t>
  </si>
  <si>
    <t>106.61</t>
  </si>
  <si>
    <t>RUN73004</t>
  </si>
  <si>
    <t>31.97</t>
  </si>
  <si>
    <t>107653.06</t>
  </si>
  <si>
    <t>RUN27399</t>
  </si>
  <si>
    <t>101314.1</t>
  </si>
  <si>
    <t>RUN59274</t>
  </si>
  <si>
    <t>96.92</t>
  </si>
  <si>
    <t>RUN40269</t>
  </si>
  <si>
    <t>24.76</t>
  </si>
  <si>
    <t>107.57</t>
  </si>
  <si>
    <t>RUN67423</t>
  </si>
  <si>
    <t>32.39</t>
  </si>
  <si>
    <t>89.53</t>
  </si>
  <si>
    <t>RUN65713</t>
  </si>
  <si>
    <t>25.78</t>
  </si>
  <si>
    <t>104.91</t>
  </si>
  <si>
    <t>RUN91132</t>
  </si>
  <si>
    <t>S0046</t>
  </si>
  <si>
    <t>292.84</t>
  </si>
  <si>
    <t>98.64</t>
  </si>
  <si>
    <t>RUN90252</t>
  </si>
  <si>
    <t>RUN20114</t>
  </si>
  <si>
    <t>295.44</t>
  </si>
  <si>
    <t>104.23</t>
  </si>
  <si>
    <t>RUN93319</t>
  </si>
  <si>
    <t>297.04</t>
  </si>
  <si>
    <t>96.52</t>
  </si>
  <si>
    <t>RUN95469</t>
  </si>
  <si>
    <t>290.52</t>
  </si>
  <si>
    <t>105.52</t>
  </si>
  <si>
    <t>RUN84975</t>
  </si>
  <si>
    <t>298.74</t>
  </si>
  <si>
    <t>RUN75035</t>
  </si>
  <si>
    <t>288.21</t>
  </si>
  <si>
    <t>100304.24</t>
  </si>
  <si>
    <t>RUN68204</t>
  </si>
  <si>
    <t>107.52</t>
  </si>
  <si>
    <t>RUN97469</t>
  </si>
  <si>
    <t>22.56</t>
  </si>
  <si>
    <t>RUN34425</t>
  </si>
  <si>
    <t>19.7</t>
  </si>
  <si>
    <t>91.41</t>
  </si>
  <si>
    <t>RUN47535</t>
  </si>
  <si>
    <t>18.23</t>
  </si>
  <si>
    <t>106.73</t>
  </si>
  <si>
    <t>RUN91118</t>
  </si>
  <si>
    <t>24.81</t>
  </si>
  <si>
    <t>84.66</t>
  </si>
  <si>
    <t>RUN92565</t>
  </si>
  <si>
    <t>85048.02</t>
  </si>
  <si>
    <t>RUN47471</t>
  </si>
  <si>
    <t>24.96</t>
  </si>
  <si>
    <t>88381.97</t>
  </si>
  <si>
    <t>RUN64888</t>
  </si>
  <si>
    <t>33.75</t>
  </si>
  <si>
    <t>105652.93</t>
  </si>
  <si>
    <t>RUN22770</t>
  </si>
  <si>
    <t>30.52</t>
  </si>
  <si>
    <t>103188.37</t>
  </si>
  <si>
    <t>RUN96181</t>
  </si>
  <si>
    <t>22.86</t>
  </si>
  <si>
    <t>92.94</t>
  </si>
  <si>
    <t>RUN39076</t>
  </si>
  <si>
    <t>92.34</t>
  </si>
  <si>
    <t>RUN98591</t>
  </si>
  <si>
    <t>107.54</t>
  </si>
  <si>
    <t>RUN42261</t>
  </si>
  <si>
    <t>Month</t>
  </si>
  <si>
    <t>Temperature(°C)</t>
  </si>
  <si>
    <t>Pressure(Mpa)</t>
  </si>
  <si>
    <t>Material</t>
  </si>
  <si>
    <t>MaterialFamily</t>
  </si>
  <si>
    <t>Batch</t>
  </si>
  <si>
    <t>Project</t>
  </si>
  <si>
    <t>ReceivedDate</t>
  </si>
  <si>
    <t>Operator</t>
  </si>
  <si>
    <t>PolymerA</t>
  </si>
  <si>
    <t>Polymer</t>
  </si>
  <si>
    <t>B109</t>
  </si>
  <si>
    <t>P004</t>
  </si>
  <si>
    <t>EM</t>
  </si>
  <si>
    <t>CeramicY</t>
  </si>
  <si>
    <t>Ceramic</t>
  </si>
  <si>
    <t>B096</t>
  </si>
  <si>
    <t>P002</t>
  </si>
  <si>
    <t>AlloyX</t>
  </si>
  <si>
    <t>Metal</t>
  </si>
  <si>
    <t>B116</t>
  </si>
  <si>
    <t>P001</t>
  </si>
  <si>
    <t>DL</t>
  </si>
  <si>
    <t>PolymerB</t>
  </si>
  <si>
    <t>B094</t>
  </si>
  <si>
    <t>P003</t>
  </si>
  <si>
    <t>Graphene</t>
  </si>
  <si>
    <t>Carbon</t>
  </si>
  <si>
    <t>B047</t>
  </si>
  <si>
    <t>B099</t>
  </si>
  <si>
    <t>BM</t>
  </si>
  <si>
    <t>B055</t>
  </si>
  <si>
    <t>CT</t>
  </si>
  <si>
    <t>B040</t>
  </si>
  <si>
    <t>B052</t>
  </si>
  <si>
    <t>B016</t>
  </si>
  <si>
    <t>B013</t>
  </si>
  <si>
    <t>B114</t>
  </si>
  <si>
    <t>B106</t>
  </si>
  <si>
    <t>B030</t>
  </si>
  <si>
    <t>B019</t>
  </si>
  <si>
    <t>B017</t>
  </si>
  <si>
    <t>S0017</t>
  </si>
  <si>
    <t>B063</t>
  </si>
  <si>
    <t>B092</t>
  </si>
  <si>
    <t>B058</t>
  </si>
  <si>
    <t>B090</t>
  </si>
  <si>
    <t>B101</t>
  </si>
  <si>
    <t>B117</t>
  </si>
  <si>
    <t>AK</t>
  </si>
  <si>
    <t>B062</t>
  </si>
  <si>
    <t>B023</t>
  </si>
  <si>
    <t>B009</t>
  </si>
  <si>
    <t>B012</t>
  </si>
  <si>
    <t>B001</t>
  </si>
  <si>
    <t>B111</t>
  </si>
  <si>
    <t>B034</t>
  </si>
  <si>
    <t>S0036</t>
  </si>
  <si>
    <t>B118</t>
  </si>
  <si>
    <t>B048</t>
  </si>
  <si>
    <t>B089</t>
  </si>
  <si>
    <t>B104</t>
  </si>
  <si>
    <t>B061</t>
  </si>
  <si>
    <t>B103</t>
  </si>
  <si>
    <t>B064</t>
  </si>
  <si>
    <t>S0048</t>
  </si>
  <si>
    <t>B069</t>
  </si>
  <si>
    <t>B022</t>
  </si>
  <si>
    <t>B093</t>
  </si>
  <si>
    <t>B119</t>
  </si>
  <si>
    <t>B067</t>
  </si>
  <si>
    <t>B076</t>
  </si>
  <si>
    <t>B026</t>
  </si>
  <si>
    <t>B051</t>
  </si>
  <si>
    <t>B086</t>
  </si>
  <si>
    <t>B057</t>
  </si>
  <si>
    <t>B029</t>
  </si>
  <si>
    <t>B078</t>
  </si>
  <si>
    <t>B113</t>
  </si>
  <si>
    <t>B110</t>
  </si>
  <si>
    <t>B085</t>
  </si>
  <si>
    <t>B039</t>
  </si>
  <si>
    <t>B100</t>
  </si>
  <si>
    <t>B033</t>
  </si>
  <si>
    <t>S0084</t>
  </si>
  <si>
    <t>B010</t>
  </si>
  <si>
    <t>B095</t>
  </si>
  <si>
    <t>B004</t>
  </si>
  <si>
    <t>S0099</t>
  </si>
  <si>
    <t>B024</t>
  </si>
  <si>
    <t>B080</t>
  </si>
  <si>
    <t>B002</t>
  </si>
  <si>
    <t>B032</t>
  </si>
  <si>
    <t>B091</t>
  </si>
  <si>
    <t>B084</t>
  </si>
  <si>
    <t>B050</t>
  </si>
  <si>
    <t>B035</t>
  </si>
  <si>
    <t>S0115</t>
  </si>
  <si>
    <t>B043</t>
  </si>
  <si>
    <t>B065</t>
  </si>
  <si>
    <t>B074</t>
  </si>
  <si>
    <t>B044</t>
  </si>
  <si>
    <t>S0127</t>
  </si>
  <si>
    <t>B046</t>
  </si>
  <si>
    <t>S0132</t>
  </si>
  <si>
    <t>B115</t>
  </si>
  <si>
    <t>B087</t>
  </si>
  <si>
    <t>B081</t>
  </si>
  <si>
    <t>B008</t>
  </si>
  <si>
    <t>B105</t>
  </si>
  <si>
    <t>B007</t>
  </si>
  <si>
    <t>B068</t>
  </si>
  <si>
    <t>B075</t>
  </si>
  <si>
    <t>B036</t>
  </si>
  <si>
    <t>B021</t>
  </si>
  <si>
    <t>S0158</t>
  </si>
  <si>
    <t>B073</t>
  </si>
  <si>
    <t>B049</t>
  </si>
  <si>
    <t>B112</t>
  </si>
  <si>
    <t>B082</t>
  </si>
  <si>
    <t>S0171</t>
  </si>
  <si>
    <t>B037</t>
  </si>
  <si>
    <t>S0192</t>
  </si>
  <si>
    <t>B059</t>
  </si>
  <si>
    <t>S0197</t>
  </si>
  <si>
    <t>S0201</t>
  </si>
  <si>
    <t>B071</t>
  </si>
  <si>
    <t>B028</t>
  </si>
  <si>
    <t>B083</t>
  </si>
  <si>
    <t>B025</t>
  </si>
  <si>
    <t>B053</t>
  </si>
  <si>
    <t>B042</t>
  </si>
  <si>
    <t>B014</t>
  </si>
  <si>
    <t>S0233</t>
  </si>
  <si>
    <t>B005</t>
  </si>
  <si>
    <t>B107</t>
  </si>
  <si>
    <t>B018</t>
  </si>
  <si>
    <t>B108</t>
  </si>
  <si>
    <t>B102</t>
  </si>
  <si>
    <t>S0250</t>
  </si>
  <si>
    <t>B027</t>
  </si>
  <si>
    <t>B066</t>
  </si>
  <si>
    <t>B038</t>
  </si>
  <si>
    <t>B045</t>
  </si>
  <si>
    <t>S0274</t>
  </si>
  <si>
    <t>B070</t>
  </si>
  <si>
    <t>B031</t>
  </si>
  <si>
    <t>B054</t>
  </si>
  <si>
    <t>S0290</t>
  </si>
  <si>
    <t>B020</t>
  </si>
  <si>
    <t>B072</t>
  </si>
  <si>
    <t>B003</t>
  </si>
  <si>
    <t>B077</t>
  </si>
  <si>
    <t>Result_Unit_Canonical</t>
  </si>
  <si>
    <t>Min_Result</t>
  </si>
  <si>
    <t>Max_Result</t>
  </si>
  <si>
    <t>FullName</t>
  </si>
  <si>
    <t xml:space="preserve"> </t>
  </si>
  <si>
    <t>Results(properUnits)</t>
  </si>
  <si>
    <t>2.69653970229347E+308</t>
  </si>
  <si>
    <t>Outliers</t>
  </si>
  <si>
    <t>Fail/Pass_Limits</t>
  </si>
  <si>
    <t>Correct Temperature</t>
  </si>
  <si>
    <t>Temperature_Pass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</si>
</sst>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4" formatCode="[$-409]mmmm\ d\,\ yyyy;@"/>
    </dxf>
    <dxf>
      <numFmt numFmtId="0" formatCode="General"/>
    </dxf>
  </dxfs>
  <tableStyles count="0" defaultTableStyle="TableStyleMedium2" defaultPivotStyle="PivotStyleLight16"/>
  <colors>
    <mruColors>
      <color rgb="FF99CCFF"/>
      <color rgb="FFCC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9" unboundColumnsRight="15">
    <queryTableFields count="26">
      <queryTableField id="1" name="SampleID" tableColumnId="54"/>
      <queryTableField id="2" name="TestDate" tableColumnId="55"/>
      <queryTableField id="3" name="TestType" tableColumnId="56"/>
      <queryTableField id="4" name="Temperature" tableColumnId="57"/>
      <queryTableField id="5" name="TempUnit" tableColumnId="58"/>
      <queryTableField id="6" name="Pressure" tableColumnId="59"/>
      <queryTableField id="7" name="PressUnit" tableColumnId="60"/>
      <queryTableField id="8" name="Result" tableColumnId="61"/>
      <queryTableField id="9" name="ResultUnit" tableColumnId="62"/>
      <queryTableField id="10" name="InstrumentID" tableColumnId="63"/>
      <queryTableField id="11" name="RunID" tableColumnId="64"/>
      <queryTableField id="23" dataBound="0" tableColumnId="66"/>
      <queryTableField id="27" dataBound="0" tableColumnId="1"/>
      <queryTableField id="28" dataBound="0" tableColumnId="2"/>
      <queryTableField id="22" dataBound="0" tableColumnId="67"/>
      <queryTableField id="21" dataBound="0" tableColumnId="68"/>
      <queryTableField id="20" dataBound="0" tableColumnId="69"/>
      <queryTableField id="19" dataBound="0" tableColumnId="70"/>
      <queryTableField id="18" dataBound="0" tableColumnId="71"/>
      <queryTableField id="17" dataBound="0" tableColumnId="72"/>
      <queryTableField id="16" dataBound="0" tableColumnId="73"/>
      <queryTableField id="15" dataBound="0" tableColumnId="74"/>
      <queryTableField id="14" dataBound="0" tableColumnId="75"/>
      <queryTableField id="13" dataBound="0" tableColumnId="76"/>
      <queryTableField id="26" dataBound="0" tableColumnId="79"/>
      <queryTableField id="25" dataBound="0" tableColumnId="7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AllResults" displayName="AllResults" ref="A1:Z1330" tableType="queryTable" totalsRowShown="0">
  <autoFilter ref="A1:Z1330"/>
  <tableColumns count="26">
    <tableColumn id="54" uniqueName="54" name="SampleID" queryTableFieldId="1" dataDxfId="25"/>
    <tableColumn id="55" uniqueName="55" name="TestDate" queryTableFieldId="2" dataDxfId="24"/>
    <tableColumn id="56" uniqueName="56" name="TestType" queryTableFieldId="3" dataDxfId="23"/>
    <tableColumn id="57" uniqueName="57" name="Temperature" queryTableFieldId="4" dataDxfId="22"/>
    <tableColumn id="58" uniqueName="58" name="TempUnit" queryTableFieldId="5" dataDxfId="21"/>
    <tableColumn id="59" uniqueName="59" name="Pressure" queryTableFieldId="6" dataDxfId="20"/>
    <tableColumn id="60" uniqueName="60" name="PressUnit" queryTableFieldId="7" dataDxfId="19"/>
    <tableColumn id="61" uniqueName="61" name="Result" queryTableFieldId="8" dataDxfId="18"/>
    <tableColumn id="62" uniqueName="62" name="ResultUnit" queryTableFieldId="9" dataDxfId="17"/>
    <tableColumn id="63" uniqueName="63" name="InstrumentID" queryTableFieldId="10" dataDxfId="16"/>
    <tableColumn id="64" uniqueName="64" name="RunID" queryTableFieldId="11" dataDxfId="15"/>
    <tableColumn id="66" uniqueName="66" name="Temperature(°C)" queryTableFieldId="23" dataDxfId="14"/>
    <tableColumn id="1" uniqueName="1" name="Correct Temperature" queryTableFieldId="27" dataDxfId="13">
      <calculatedColumnFormula>IF(L2&gt;0, L2, " ")</calculatedColumnFormula>
    </tableColumn>
    <tableColumn id="2" uniqueName="2" name="Temperature_Pass" queryTableFieldId="28" dataDxfId="12">
      <calculatedColumnFormula>IF(M2="", "Fail", IF(M2=" ", "Fail", IF(M2&gt;0, "Pass", FALSE)))</calculatedColumnFormula>
    </tableColumn>
    <tableColumn id="67" uniqueName="67" name="Pressure(Mpa)" queryTableFieldId="22" dataDxfId="11"/>
    <tableColumn id="68" uniqueName="68" name="Results(properUnits)" queryTableFieldId="21" dataDxfId="10"/>
    <tableColumn id="69" uniqueName="69" name="Month" queryTableFieldId="20" dataDxfId="9">
      <calculatedColumnFormula>TEXT(B2,"MMMM")</calculatedColumnFormula>
    </tableColumn>
    <tableColumn id="70" uniqueName="70" name="Material" queryTableFieldId="19" dataDxfId="8"/>
    <tableColumn id="71" uniqueName="71" name="MaterialFamily" queryTableFieldId="18" dataDxfId="7"/>
    <tableColumn id="72" uniqueName="72" name="Batch" queryTableFieldId="17" dataDxfId="6"/>
    <tableColumn id="73" uniqueName="73" name="Project" queryTableFieldId="16" dataDxfId="5"/>
    <tableColumn id="74" uniqueName="74" name="FullName" queryTableFieldId="15" dataDxfId="4"/>
    <tableColumn id="75" uniqueName="75" name="Min_Result" queryTableFieldId="14" dataDxfId="3"/>
    <tableColumn id="76" uniqueName="76" name="Max_Result" queryTableFieldId="13" dataDxfId="2"/>
    <tableColumn id="79" uniqueName="79" name="Fail/Pass_Limits" queryTableFieldId="26" dataDxfId="1">
      <calculatedColumnFormula>IF(AND(P2&gt;=W2, P2&lt;=X2), "Pass", "Fail")</calculatedColumnFormula>
    </tableColumn>
    <tableColumn id="78" uniqueName="78" name="Outliers" queryTableFieldId="25" dataDxfId="0">
      <calculatedColumnFormula>IF(OR(P2&lt;=-1000000,P2&gt;=1000000),"Check","OK")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0"/>
  <sheetViews>
    <sheetView tabSelected="1" workbookViewId="0">
      <selection activeCell="O35" sqref="O35"/>
    </sheetView>
  </sheetViews>
  <sheetFormatPr defaultRowHeight="14.5" x14ac:dyDescent="0.35"/>
  <cols>
    <col min="1" max="1" width="11" bestFit="1" customWidth="1"/>
    <col min="2" max="2" width="15.7265625" style="2" bestFit="1" customWidth="1"/>
    <col min="3" max="3" width="11.08984375" bestFit="1" customWidth="1"/>
    <col min="4" max="4" width="14.08984375" style="3" bestFit="1" customWidth="1"/>
    <col min="5" max="5" width="11.36328125" bestFit="1" customWidth="1"/>
    <col min="6" max="6" width="10.36328125" bestFit="1" customWidth="1"/>
    <col min="7" max="7" width="11.08984375" bestFit="1" customWidth="1"/>
    <col min="8" max="9" width="11.81640625" style="3" bestFit="1" customWidth="1"/>
    <col min="10" max="10" width="14.36328125" bestFit="1" customWidth="1"/>
    <col min="11" max="11" width="9.453125" bestFit="1" customWidth="1"/>
    <col min="12" max="12" width="17.26953125" style="6" bestFit="1" customWidth="1"/>
    <col min="13" max="13" width="15.54296875" style="6" bestFit="1" customWidth="1"/>
    <col min="14" max="14" width="15.54296875" style="6" customWidth="1"/>
    <col min="15" max="15" width="20.6328125" style="6" bestFit="1" customWidth="1"/>
    <col min="16" max="16" width="8.81640625" bestFit="1" customWidth="1"/>
    <col min="17" max="17" width="12.453125" bestFit="1" customWidth="1"/>
    <col min="18" max="18" width="17.90625" bestFit="1" customWidth="1"/>
    <col min="19" max="19" width="10.08984375" bestFit="1" customWidth="1"/>
    <col min="20" max="20" width="11.36328125" bestFit="1" customWidth="1"/>
    <col min="21" max="21" width="20.54296875" bestFit="1" customWidth="1"/>
    <col min="22" max="22" width="12.54296875" bestFit="1" customWidth="1"/>
    <col min="23" max="23" width="12.90625" bestFit="1" customWidth="1"/>
    <col min="24" max="24" width="16.453125" bestFit="1" customWidth="1"/>
    <col min="25" max="25" width="12.90625" customWidth="1"/>
  </cols>
  <sheetData>
    <row r="1" spans="1:28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2705</v>
      </c>
      <c r="I1" s="3" t="s">
        <v>2706</v>
      </c>
      <c r="J1" s="1" t="s">
        <v>7</v>
      </c>
      <c r="K1" s="1" t="s">
        <v>8</v>
      </c>
      <c r="L1" s="6" t="s">
        <v>3936</v>
      </c>
      <c r="M1" s="6" t="s">
        <v>4097</v>
      </c>
      <c r="N1" s="6" t="s">
        <v>4098</v>
      </c>
      <c r="O1" s="6" t="s">
        <v>3937</v>
      </c>
      <c r="P1" s="6" t="s">
        <v>4093</v>
      </c>
      <c r="Q1" t="s">
        <v>3935</v>
      </c>
      <c r="R1" s="7" t="s">
        <v>3938</v>
      </c>
      <c r="S1" s="7" t="s">
        <v>3939</v>
      </c>
      <c r="T1" s="7" t="s">
        <v>3940</v>
      </c>
      <c r="U1" s="7" t="s">
        <v>3941</v>
      </c>
      <c r="V1" t="s">
        <v>4091</v>
      </c>
      <c r="W1" t="s">
        <v>4089</v>
      </c>
      <c r="X1" t="s">
        <v>4090</v>
      </c>
      <c r="Y1" t="s">
        <v>4096</v>
      </c>
      <c r="Z1" t="s">
        <v>4095</v>
      </c>
    </row>
    <row r="2" spans="1:28" x14ac:dyDescent="0.35">
      <c r="A2" s="1" t="s">
        <v>9</v>
      </c>
      <c r="B2" s="2">
        <v>45661</v>
      </c>
      <c r="C2" s="1" t="s">
        <v>10</v>
      </c>
      <c r="D2" s="3" t="s">
        <v>1140</v>
      </c>
      <c r="E2" s="1" t="s">
        <v>11</v>
      </c>
      <c r="F2" s="1" t="s">
        <v>1141</v>
      </c>
      <c r="G2" s="1" t="s">
        <v>12</v>
      </c>
      <c r="H2" s="1">
        <v>1158.1869999999999</v>
      </c>
      <c r="I2" s="4" t="s">
        <v>13</v>
      </c>
      <c r="J2" s="1" t="s">
        <v>14</v>
      </c>
      <c r="K2" s="1" t="s">
        <v>15</v>
      </c>
      <c r="L2" s="6">
        <f t="shared" ref="L2:L65" si="0">IF(E2="K",D2-273.15,IF(E2="°C",D2))</f>
        <v>38.580000000000041</v>
      </c>
      <c r="M2" s="6">
        <f t="shared" ref="M2:M65" si="1">IF(L2&gt;0, L2, " ")</f>
        <v>38.580000000000041</v>
      </c>
      <c r="N2" s="6" t="str">
        <f t="shared" ref="N2:N65" si="2">IF(M2="", "Fail", IF(M2=" ", "Fail", IF(M2&gt;0, "Pass", FALSE)))</f>
        <v>Pass</v>
      </c>
      <c r="O2" s="6">
        <f t="shared" ref="O2:O65" si="3">IF(G2="kPa",F2/1000,IF(G2="MPa",F2))</f>
        <v>97.302809999999994</v>
      </c>
      <c r="P2" s="6">
        <f t="shared" ref="P2:P33" si="4">IF(C2="Viscosity",
      IF(J2="mPa*s", H2/1000, H2),
   IF(C2="Tensile",
      IF(J2="kPa", H2/1000, H2),
   IF(C2="Conductivity",
      IF(J2="mS/cm", H2/10, H2),
   "")))</f>
        <v>1158.1869999999999</v>
      </c>
      <c r="Q2" s="5" t="str">
        <f t="shared" ref="Q2:Q65" si="5">TEXT(B2,"MMMM")</f>
        <v>January</v>
      </c>
      <c r="R2" s="3" t="str">
        <f>VLOOKUP(A2, Samples_Master!$A$2:$I$301, 2, FALSE)</f>
        <v>AlloyX</v>
      </c>
      <c r="S2" s="3" t="str">
        <f>VLOOKUP(A2, Samples_Master!$A$2:$I$301, 3, FALSE)</f>
        <v>Metal</v>
      </c>
      <c r="T2" s="3" t="str">
        <f>VLOOKUP(A2, Samples_Master!$A$2:$I$301, 4, FALSE)</f>
        <v>B076</v>
      </c>
      <c r="U2" s="3" t="str">
        <f>VLOOKUP(A2, Samples_Master!$A$2:$I$301, 5, FALSE)</f>
        <v>P004</v>
      </c>
      <c r="V2" s="3" t="str">
        <f t="shared" ref="V2:V65" si="6">R2&amp;"_"&amp;C2</f>
        <v>AlloyX_Viscosity</v>
      </c>
      <c r="W2" s="3">
        <f>VLOOKUP(V2, Spec_Limits!$A$2:$I$301, 5, FALSE)</f>
        <v>0.2</v>
      </c>
      <c r="X2" s="3">
        <f>VLOOKUP(V2, Spec_Limits!$A$2:$I$301, 6, FALSE)</f>
        <v>1.5</v>
      </c>
      <c r="Y2" s="3" t="str">
        <f t="shared" ref="Y2:Y65" si="7">IF(AND(P2&gt;=W2, P2&lt;=X2), "Pass", "Fail")</f>
        <v>Fail</v>
      </c>
      <c r="Z2" s="3" t="str">
        <f t="shared" ref="Z2:Z65" si="8">IF(OR(P2&lt;=-1000000,P2&gt;=1000000),"Check","OK")</f>
        <v>OK</v>
      </c>
    </row>
    <row r="3" spans="1:28" x14ac:dyDescent="0.35">
      <c r="A3" s="1" t="s">
        <v>9</v>
      </c>
      <c r="B3" s="2">
        <v>45665</v>
      </c>
      <c r="C3" s="1" t="s">
        <v>16</v>
      </c>
      <c r="D3" s="3" t="s">
        <v>1142</v>
      </c>
      <c r="E3" s="1" t="s">
        <v>11</v>
      </c>
      <c r="F3" s="1" t="s">
        <v>1143</v>
      </c>
      <c r="G3" s="1" t="s">
        <v>12</v>
      </c>
      <c r="H3" s="1">
        <v>87.546999999999997</v>
      </c>
      <c r="I3" s="4" t="s">
        <v>17</v>
      </c>
      <c r="J3" s="1" t="s">
        <v>18</v>
      </c>
      <c r="K3" s="1" t="s">
        <v>19</v>
      </c>
      <c r="L3" s="6">
        <f t="shared" si="0"/>
        <v>23.32000000000005</v>
      </c>
      <c r="M3" s="6">
        <f t="shared" si="1"/>
        <v>23.32000000000005</v>
      </c>
      <c r="N3" s="6" t="str">
        <f t="shared" si="2"/>
        <v>Pass</v>
      </c>
      <c r="O3" s="6">
        <f t="shared" si="3"/>
        <v>111.65805999999999</v>
      </c>
      <c r="P3" s="6">
        <f t="shared" si="4"/>
        <v>87.546999999999997</v>
      </c>
      <c r="Q3" s="5" t="str">
        <f t="shared" si="5"/>
        <v>January</v>
      </c>
      <c r="R3" s="3" t="str">
        <f>VLOOKUP(A3, Samples_Master!$A$2:$I$301, 2, FALSE)</f>
        <v>AlloyX</v>
      </c>
      <c r="S3" s="3" t="str">
        <f>VLOOKUP(A3, Samples_Master!$A$2:$I$301, 3, FALSE)</f>
        <v>Metal</v>
      </c>
      <c r="T3" s="3" t="str">
        <f>VLOOKUP(A3, Samples_Master!$A$2:$I$301, 4, FALSE)</f>
        <v>B076</v>
      </c>
      <c r="U3" s="3" t="str">
        <f>VLOOKUP(A3, Samples_Master!$A$2:$I$301, 5, FALSE)</f>
        <v>P004</v>
      </c>
      <c r="V3" s="3" t="str">
        <f t="shared" si="6"/>
        <v>AlloyX_Tensile</v>
      </c>
      <c r="W3" s="3">
        <f>VLOOKUP(V3, Spec_Limits!$A$2:$I$301, 5, FALSE)</f>
        <v>60</v>
      </c>
      <c r="X3" s="3">
        <f>VLOOKUP(V3, Spec_Limits!$A$2:$I$301, 6, FALSE)</f>
        <v>120</v>
      </c>
      <c r="Y3" s="3" t="str">
        <f t="shared" si="7"/>
        <v>Pass</v>
      </c>
      <c r="Z3" s="3" t="str">
        <f t="shared" si="8"/>
        <v>OK</v>
      </c>
      <c r="AB3" s="4"/>
    </row>
    <row r="4" spans="1:28" x14ac:dyDescent="0.35">
      <c r="A4" s="1" t="s">
        <v>20</v>
      </c>
      <c r="B4" s="2">
        <v>45679</v>
      </c>
      <c r="C4" s="1" t="s">
        <v>10</v>
      </c>
      <c r="D4" s="3" t="s">
        <v>1144</v>
      </c>
      <c r="E4" s="1" t="s">
        <v>637</v>
      </c>
      <c r="F4" s="1" t="s">
        <v>1145</v>
      </c>
      <c r="G4" s="1" t="s">
        <v>17</v>
      </c>
      <c r="H4" s="1">
        <v>2082.8249999999998</v>
      </c>
      <c r="I4" s="4" t="s">
        <v>13</v>
      </c>
      <c r="J4" s="1" t="s">
        <v>21</v>
      </c>
      <c r="K4" s="1" t="s">
        <v>22</v>
      </c>
      <c r="L4" s="6" t="str">
        <f t="shared" si="0"/>
        <v>36.67</v>
      </c>
      <c r="M4" s="6" t="str">
        <f t="shared" si="1"/>
        <v>36.67</v>
      </c>
      <c r="N4" s="6" t="str">
        <f t="shared" si="2"/>
        <v>Pass</v>
      </c>
      <c r="O4" s="6" t="str">
        <f t="shared" si="3"/>
        <v>101.92</v>
      </c>
      <c r="P4" s="6">
        <f t="shared" si="4"/>
        <v>2082.8249999999998</v>
      </c>
      <c r="Q4" s="5" t="str">
        <f t="shared" si="5"/>
        <v>January</v>
      </c>
      <c r="R4" s="3" t="str">
        <f>VLOOKUP(A4, Samples_Master!$A$2:$I$301, 2, FALSE)</f>
        <v>PolymerA</v>
      </c>
      <c r="S4" s="3" t="str">
        <f>VLOOKUP(A4, Samples_Master!$A$2:$I$301, 3, FALSE)</f>
        <v>Polymer</v>
      </c>
      <c r="T4" s="3" t="str">
        <f>VLOOKUP(A4, Samples_Master!$A$2:$I$301, 4, FALSE)</f>
        <v>B109</v>
      </c>
      <c r="U4" s="3" t="str">
        <f>VLOOKUP(A4, Samples_Master!$A$2:$I$301, 5, FALSE)</f>
        <v>P004</v>
      </c>
      <c r="V4" s="3" t="str">
        <f t="shared" si="6"/>
        <v>PolymerA_Viscosity</v>
      </c>
      <c r="W4" s="3">
        <f>VLOOKUP(V4, Spec_Limits!$A$2:$I$301, 5, FALSE)</f>
        <v>0.5</v>
      </c>
      <c r="X4" s="3">
        <f>VLOOKUP(V4, Spec_Limits!$A$2:$I$301, 6, FALSE)</f>
        <v>2.5</v>
      </c>
      <c r="Y4" s="3" t="str">
        <f t="shared" si="7"/>
        <v>Fail</v>
      </c>
      <c r="Z4" s="3" t="str">
        <f t="shared" si="8"/>
        <v>OK</v>
      </c>
    </row>
    <row r="5" spans="1:28" x14ac:dyDescent="0.35">
      <c r="A5" s="1" t="s">
        <v>20</v>
      </c>
      <c r="B5" s="2">
        <v>45660</v>
      </c>
      <c r="C5" s="1" t="s">
        <v>10</v>
      </c>
      <c r="D5" s="3" t="s">
        <v>1146</v>
      </c>
      <c r="E5" s="1" t="s">
        <v>637</v>
      </c>
      <c r="F5" s="1" t="s">
        <v>1147</v>
      </c>
      <c r="G5" s="1" t="s">
        <v>17</v>
      </c>
      <c r="H5" s="1">
        <v>1.496</v>
      </c>
      <c r="I5" s="4" t="s">
        <v>23</v>
      </c>
      <c r="J5" s="1" t="s">
        <v>24</v>
      </c>
      <c r="K5" s="1" t="s">
        <v>25</v>
      </c>
      <c r="L5" s="6" t="str">
        <f t="shared" si="0"/>
        <v>23.79</v>
      </c>
      <c r="M5" s="6" t="str">
        <f t="shared" si="1"/>
        <v>23.79</v>
      </c>
      <c r="N5" s="6" t="str">
        <f t="shared" si="2"/>
        <v>Pass</v>
      </c>
      <c r="O5" s="6" t="str">
        <f t="shared" si="3"/>
        <v>110.85</v>
      </c>
      <c r="P5" s="6">
        <f t="shared" si="4"/>
        <v>1.496</v>
      </c>
      <c r="Q5" s="5" t="str">
        <f t="shared" si="5"/>
        <v>January</v>
      </c>
      <c r="R5" s="3" t="str">
        <f>VLOOKUP(A5, Samples_Master!$A$2:$I$301, 2, FALSE)</f>
        <v>PolymerA</v>
      </c>
      <c r="S5" s="3" t="str">
        <f>VLOOKUP(A5, Samples_Master!$A$2:$I$301, 3, FALSE)</f>
        <v>Polymer</v>
      </c>
      <c r="T5" s="3" t="str">
        <f>VLOOKUP(A5, Samples_Master!$A$2:$I$301, 4, FALSE)</f>
        <v>B109</v>
      </c>
      <c r="U5" s="3" t="str">
        <f>VLOOKUP(A5, Samples_Master!$A$2:$I$301, 5, FALSE)</f>
        <v>P004</v>
      </c>
      <c r="V5" s="3" t="str">
        <f t="shared" si="6"/>
        <v>PolymerA_Viscosity</v>
      </c>
      <c r="W5" s="3">
        <f>VLOOKUP(V5, Spec_Limits!$A$2:$I$301, 5, FALSE)</f>
        <v>0.5</v>
      </c>
      <c r="X5" s="3">
        <f>VLOOKUP(V5, Spec_Limits!$A$2:$I$301, 6, FALSE)</f>
        <v>2.5</v>
      </c>
      <c r="Y5" s="3" t="str">
        <f t="shared" si="7"/>
        <v>Pass</v>
      </c>
      <c r="Z5" s="3" t="str">
        <f t="shared" si="8"/>
        <v>OK</v>
      </c>
    </row>
    <row r="6" spans="1:28" x14ac:dyDescent="0.35">
      <c r="A6" s="1" t="s">
        <v>26</v>
      </c>
      <c r="B6" s="2">
        <v>45662</v>
      </c>
      <c r="C6" s="1" t="s">
        <v>27</v>
      </c>
      <c r="D6" s="3" t="s">
        <v>1148</v>
      </c>
      <c r="E6" s="1" t="s">
        <v>11</v>
      </c>
      <c r="F6" s="1" t="s">
        <v>1149</v>
      </c>
      <c r="G6" s="1" t="s">
        <v>12</v>
      </c>
      <c r="H6" s="1">
        <v>9812.7389999999996</v>
      </c>
      <c r="I6" s="4" t="s">
        <v>28</v>
      </c>
      <c r="J6" s="1" t="s">
        <v>29</v>
      </c>
      <c r="K6" s="1" t="s">
        <v>30</v>
      </c>
      <c r="L6" s="6">
        <f t="shared" si="0"/>
        <v>29.770000000000039</v>
      </c>
      <c r="M6" s="6">
        <f t="shared" si="1"/>
        <v>29.770000000000039</v>
      </c>
      <c r="N6" s="6" t="str">
        <f t="shared" si="2"/>
        <v>Pass</v>
      </c>
      <c r="O6" s="6">
        <f t="shared" si="3"/>
        <v>105.13085000000001</v>
      </c>
      <c r="P6" s="6">
        <f t="shared" si="4"/>
        <v>9812.7389999999996</v>
      </c>
      <c r="Q6" s="5" t="str">
        <f t="shared" si="5"/>
        <v>January</v>
      </c>
      <c r="R6" s="3" t="str">
        <f>VLOOKUP(A6, Samples_Master!$A$2:$I$301, 2, FALSE)</f>
        <v>Graphene</v>
      </c>
      <c r="S6" s="3" t="str">
        <f>VLOOKUP(A6, Samples_Master!$A$2:$I$301, 3, FALSE)</f>
        <v>Carbon</v>
      </c>
      <c r="T6" s="3" t="str">
        <f>VLOOKUP(A6, Samples_Master!$A$2:$I$301, 4, FALSE)</f>
        <v>B017</v>
      </c>
      <c r="U6" s="3" t="str">
        <f>VLOOKUP(A6, Samples_Master!$A$2:$I$301, 5, FALSE)</f>
        <v>P004</v>
      </c>
      <c r="V6" s="3" t="str">
        <f t="shared" si="6"/>
        <v>Graphene_Conductivity</v>
      </c>
      <c r="W6" s="3">
        <f>VLOOKUP(V6, Spec_Limits!$A$2:$I$301, 5, FALSE)</f>
        <v>20000</v>
      </c>
      <c r="X6" s="3">
        <f>VLOOKUP(V6, Spec_Limits!$A$2:$I$301, 6, FALSE)</f>
        <v>80000</v>
      </c>
      <c r="Y6" s="3" t="str">
        <f t="shared" si="7"/>
        <v>Fail</v>
      </c>
      <c r="Z6" s="3" t="str">
        <f t="shared" si="8"/>
        <v>OK</v>
      </c>
    </row>
    <row r="7" spans="1:28" x14ac:dyDescent="0.35">
      <c r="A7" s="1" t="s">
        <v>26</v>
      </c>
      <c r="B7" s="2">
        <v>45660</v>
      </c>
      <c r="C7" s="1" t="s">
        <v>27</v>
      </c>
      <c r="D7" s="3" t="s">
        <v>1150</v>
      </c>
      <c r="E7" s="1" t="s">
        <v>11</v>
      </c>
      <c r="F7" s="1" t="s">
        <v>1151</v>
      </c>
      <c r="G7" s="1" t="s">
        <v>12</v>
      </c>
      <c r="H7" s="1">
        <v>9214.9060000000009</v>
      </c>
      <c r="I7" s="4" t="s">
        <v>28</v>
      </c>
      <c r="J7" s="1" t="s">
        <v>31</v>
      </c>
      <c r="K7" s="1" t="s">
        <v>32</v>
      </c>
      <c r="L7" s="6">
        <f t="shared" si="0"/>
        <v>27.580000000000041</v>
      </c>
      <c r="M7" s="6">
        <f t="shared" si="1"/>
        <v>27.580000000000041</v>
      </c>
      <c r="N7" s="6" t="str">
        <f t="shared" si="2"/>
        <v>Pass</v>
      </c>
      <c r="O7" s="6">
        <f t="shared" si="3"/>
        <v>104.66725</v>
      </c>
      <c r="P7" s="6">
        <f t="shared" si="4"/>
        <v>9214.9060000000009</v>
      </c>
      <c r="Q7" s="5" t="str">
        <f t="shared" si="5"/>
        <v>January</v>
      </c>
      <c r="R7" s="3" t="str">
        <f>VLOOKUP(A7, Samples_Master!$A$2:$I$301, 2, FALSE)</f>
        <v>Graphene</v>
      </c>
      <c r="S7" s="3" t="str">
        <f>VLOOKUP(A7, Samples_Master!$A$2:$I$301, 3, FALSE)</f>
        <v>Carbon</v>
      </c>
      <c r="T7" s="3" t="str">
        <f>VLOOKUP(A7, Samples_Master!$A$2:$I$301, 4, FALSE)</f>
        <v>B017</v>
      </c>
      <c r="U7" s="3" t="str">
        <f>VLOOKUP(A7, Samples_Master!$A$2:$I$301, 5, FALSE)</f>
        <v>P004</v>
      </c>
      <c r="V7" s="3" t="str">
        <f t="shared" si="6"/>
        <v>Graphene_Conductivity</v>
      </c>
      <c r="W7" s="3">
        <f>VLOOKUP(V7, Spec_Limits!$A$2:$I$301, 5, FALSE)</f>
        <v>20000</v>
      </c>
      <c r="X7" s="3">
        <f>VLOOKUP(V7, Spec_Limits!$A$2:$I$301, 6, FALSE)</f>
        <v>80000</v>
      </c>
      <c r="Y7" s="3" t="str">
        <f t="shared" si="7"/>
        <v>Fail</v>
      </c>
      <c r="Z7" s="3" t="str">
        <f t="shared" si="8"/>
        <v>OK</v>
      </c>
    </row>
    <row r="8" spans="1:28" x14ac:dyDescent="0.35">
      <c r="A8" s="1" t="s">
        <v>33</v>
      </c>
      <c r="B8" s="2">
        <v>45660</v>
      </c>
      <c r="C8" s="1" t="s">
        <v>16</v>
      </c>
      <c r="D8" s="3" t="s">
        <v>1152</v>
      </c>
      <c r="E8" s="1" t="s">
        <v>637</v>
      </c>
      <c r="F8" s="1" t="s">
        <v>1153</v>
      </c>
      <c r="G8" s="1" t="s">
        <v>17</v>
      </c>
      <c r="H8" s="1">
        <v>68.09</v>
      </c>
      <c r="I8" s="4" t="s">
        <v>17</v>
      </c>
      <c r="J8" s="1" t="s">
        <v>34</v>
      </c>
      <c r="K8" s="1" t="s">
        <v>35</v>
      </c>
      <c r="L8" s="6" t="str">
        <f t="shared" si="0"/>
        <v>16.8</v>
      </c>
      <c r="M8" s="6" t="str">
        <f t="shared" si="1"/>
        <v>16.8</v>
      </c>
      <c r="N8" s="6" t="str">
        <f t="shared" si="2"/>
        <v>Pass</v>
      </c>
      <c r="O8" s="6" t="str">
        <f t="shared" si="3"/>
        <v>83.67</v>
      </c>
      <c r="P8" s="6">
        <f t="shared" si="4"/>
        <v>68.09</v>
      </c>
      <c r="Q8" s="5" t="str">
        <f t="shared" si="5"/>
        <v>January</v>
      </c>
      <c r="R8" s="3" t="str">
        <f>VLOOKUP(A8, Samples_Master!$A$2:$I$301, 2, FALSE)</f>
        <v>PolymerB</v>
      </c>
      <c r="S8" s="3" t="str">
        <f>VLOOKUP(A8, Samples_Master!$A$2:$I$301, 3, FALSE)</f>
        <v>Polymer</v>
      </c>
      <c r="T8" s="3" t="str">
        <f>VLOOKUP(A8, Samples_Master!$A$2:$I$301, 4, FALSE)</f>
        <v>B031</v>
      </c>
      <c r="U8" s="3" t="str">
        <f>VLOOKUP(A8, Samples_Master!$A$2:$I$301, 5, FALSE)</f>
        <v>P002</v>
      </c>
      <c r="V8" s="3" t="str">
        <f t="shared" si="6"/>
        <v>PolymerB_Tensile</v>
      </c>
      <c r="W8" s="3">
        <f>VLOOKUP(V8, Spec_Limits!$A$2:$I$301, 5, FALSE)</f>
        <v>40</v>
      </c>
      <c r="X8" s="3">
        <f>VLOOKUP(V8, Spec_Limits!$A$2:$I$301, 6, FALSE)</f>
        <v>100</v>
      </c>
      <c r="Y8" s="3" t="str">
        <f t="shared" si="7"/>
        <v>Pass</v>
      </c>
      <c r="Z8" s="3" t="str">
        <f t="shared" si="8"/>
        <v>OK</v>
      </c>
    </row>
    <row r="9" spans="1:28" x14ac:dyDescent="0.35">
      <c r="A9" s="1" t="s">
        <v>36</v>
      </c>
      <c r="B9" s="2">
        <v>45680</v>
      </c>
      <c r="C9" s="1" t="s">
        <v>27</v>
      </c>
      <c r="D9" s="3" t="s">
        <v>1154</v>
      </c>
      <c r="E9" s="1" t="s">
        <v>637</v>
      </c>
      <c r="F9" s="1" t="s">
        <v>1155</v>
      </c>
      <c r="G9" s="1" t="s">
        <v>12</v>
      </c>
      <c r="H9" s="1">
        <v>853.32299999999998</v>
      </c>
      <c r="I9" s="4" t="s">
        <v>37</v>
      </c>
      <c r="J9" s="1" t="s">
        <v>31</v>
      </c>
      <c r="K9" s="1" t="s">
        <v>38</v>
      </c>
      <c r="L9" s="6" t="str">
        <f t="shared" si="0"/>
        <v>22.26</v>
      </c>
      <c r="M9" s="6" t="str">
        <f t="shared" si="1"/>
        <v>22.26</v>
      </c>
      <c r="N9" s="6" t="str">
        <f t="shared" si="2"/>
        <v>Pass</v>
      </c>
      <c r="O9" s="6">
        <f t="shared" si="3"/>
        <v>81.063850000000002</v>
      </c>
      <c r="P9" s="6">
        <f t="shared" si="4"/>
        <v>853.32299999999998</v>
      </c>
      <c r="Q9" s="5" t="str">
        <f t="shared" si="5"/>
        <v>January</v>
      </c>
      <c r="R9" s="3" t="str">
        <f>VLOOKUP(A9, Samples_Master!$A$2:$I$301, 2, FALSE)</f>
        <v>PolymerB</v>
      </c>
      <c r="S9" s="3" t="str">
        <f>VLOOKUP(A9, Samples_Master!$A$2:$I$301, 3, FALSE)</f>
        <v>Polymer</v>
      </c>
      <c r="T9" s="3" t="str">
        <f>VLOOKUP(A9, Samples_Master!$A$2:$I$301, 4, FALSE)</f>
        <v>B117</v>
      </c>
      <c r="U9" s="3" t="str">
        <f>VLOOKUP(A9, Samples_Master!$A$2:$I$301, 5, FALSE)</f>
        <v>P004</v>
      </c>
      <c r="V9" s="3" t="str">
        <f t="shared" si="6"/>
        <v>PolymerB_Conductivity</v>
      </c>
      <c r="W9" s="3">
        <f>VLOOKUP(V9, Spec_Limits!$A$2:$I$301, 5, FALSE)</f>
        <v>100</v>
      </c>
      <c r="X9" s="3">
        <f>VLOOKUP(V9, Spec_Limits!$A$2:$I$301, 6, FALSE)</f>
        <v>2000</v>
      </c>
      <c r="Y9" s="3" t="str">
        <f t="shared" si="7"/>
        <v>Pass</v>
      </c>
      <c r="Z9" s="3" t="str">
        <f t="shared" si="8"/>
        <v>OK</v>
      </c>
      <c r="AA9" t="s">
        <v>4092</v>
      </c>
    </row>
    <row r="10" spans="1:28" x14ac:dyDescent="0.35">
      <c r="A10" s="1" t="s">
        <v>36</v>
      </c>
      <c r="B10" s="2">
        <v>45685</v>
      </c>
      <c r="C10" s="1" t="s">
        <v>16</v>
      </c>
      <c r="D10" s="3" t="s">
        <v>1156</v>
      </c>
      <c r="E10" s="1" t="s">
        <v>637</v>
      </c>
      <c r="F10" s="1" t="s">
        <v>1157</v>
      </c>
      <c r="G10" s="1" t="s">
        <v>12</v>
      </c>
      <c r="H10" s="1">
        <v>79.813000000000002</v>
      </c>
      <c r="I10" s="4" t="s">
        <v>17</v>
      </c>
      <c r="J10" s="1" t="s">
        <v>31</v>
      </c>
      <c r="K10" s="1" t="s">
        <v>39</v>
      </c>
      <c r="L10" s="6" t="str">
        <f t="shared" si="0"/>
        <v>19.17</v>
      </c>
      <c r="M10" s="6" t="str">
        <f t="shared" si="1"/>
        <v>19.17</v>
      </c>
      <c r="N10" s="6" t="str">
        <f t="shared" si="2"/>
        <v>Pass</v>
      </c>
      <c r="O10" s="6">
        <f t="shared" si="3"/>
        <v>99.285539999999997</v>
      </c>
      <c r="P10" s="6">
        <f t="shared" si="4"/>
        <v>79.813000000000002</v>
      </c>
      <c r="Q10" s="5" t="str">
        <f t="shared" si="5"/>
        <v>January</v>
      </c>
      <c r="R10" s="3" t="str">
        <f>VLOOKUP(A10, Samples_Master!$A$2:$I$301, 2, FALSE)</f>
        <v>PolymerB</v>
      </c>
      <c r="S10" s="3" t="str">
        <f>VLOOKUP(A10, Samples_Master!$A$2:$I$301, 3, FALSE)</f>
        <v>Polymer</v>
      </c>
      <c r="T10" s="3" t="str">
        <f>VLOOKUP(A10, Samples_Master!$A$2:$I$301, 4, FALSE)</f>
        <v>B117</v>
      </c>
      <c r="U10" s="3" t="str">
        <f>VLOOKUP(A10, Samples_Master!$A$2:$I$301, 5, FALSE)</f>
        <v>P004</v>
      </c>
      <c r="V10" s="3" t="str">
        <f t="shared" si="6"/>
        <v>PolymerB_Tensile</v>
      </c>
      <c r="W10" s="3">
        <f>VLOOKUP(V10, Spec_Limits!$A$2:$I$301, 5, FALSE)</f>
        <v>40</v>
      </c>
      <c r="X10" s="3">
        <f>VLOOKUP(V10, Spec_Limits!$A$2:$I$301, 6, FALSE)</f>
        <v>100</v>
      </c>
      <c r="Y10" s="3" t="str">
        <f t="shared" si="7"/>
        <v>Pass</v>
      </c>
      <c r="Z10" s="3" t="str">
        <f t="shared" si="8"/>
        <v>OK</v>
      </c>
    </row>
    <row r="11" spans="1:28" x14ac:dyDescent="0.35">
      <c r="A11" s="1" t="s">
        <v>36</v>
      </c>
      <c r="B11" s="2">
        <v>45679</v>
      </c>
      <c r="C11" s="1" t="s">
        <v>16</v>
      </c>
      <c r="D11" s="3" t="s">
        <v>1158</v>
      </c>
      <c r="E11" s="1" t="s">
        <v>637</v>
      </c>
      <c r="F11" s="1" t="s">
        <v>1159</v>
      </c>
      <c r="G11" s="1" t="s">
        <v>12</v>
      </c>
      <c r="H11" s="1">
        <v>63.023000000000003</v>
      </c>
      <c r="I11" s="4" t="s">
        <v>17</v>
      </c>
      <c r="J11" s="1" t="s">
        <v>29</v>
      </c>
      <c r="K11" s="1" t="s">
        <v>40</v>
      </c>
      <c r="L11" s="6" t="str">
        <f t="shared" si="0"/>
        <v>31.18</v>
      </c>
      <c r="M11" s="6" t="str">
        <f t="shared" si="1"/>
        <v>31.18</v>
      </c>
      <c r="N11" s="6" t="str">
        <f t="shared" si="2"/>
        <v>Pass</v>
      </c>
      <c r="O11" s="6">
        <f t="shared" si="3"/>
        <v>95.307270000000003</v>
      </c>
      <c r="P11" s="6">
        <f t="shared" si="4"/>
        <v>63.023000000000003</v>
      </c>
      <c r="Q11" s="5" t="str">
        <f t="shared" si="5"/>
        <v>January</v>
      </c>
      <c r="R11" s="3" t="str">
        <f>VLOOKUP(A11, Samples_Master!$A$2:$I$301, 2, FALSE)</f>
        <v>PolymerB</v>
      </c>
      <c r="S11" s="3" t="str">
        <f>VLOOKUP(A11, Samples_Master!$A$2:$I$301, 3, FALSE)</f>
        <v>Polymer</v>
      </c>
      <c r="T11" s="3" t="str">
        <f>VLOOKUP(A11, Samples_Master!$A$2:$I$301, 4, FALSE)</f>
        <v>B117</v>
      </c>
      <c r="U11" s="3" t="str">
        <f>VLOOKUP(A11, Samples_Master!$A$2:$I$301, 5, FALSE)</f>
        <v>P004</v>
      </c>
      <c r="V11" s="3" t="str">
        <f t="shared" si="6"/>
        <v>PolymerB_Tensile</v>
      </c>
      <c r="W11" s="3">
        <f>VLOOKUP(V11, Spec_Limits!$A$2:$I$301, 5, FALSE)</f>
        <v>40</v>
      </c>
      <c r="X11" s="3">
        <f>VLOOKUP(V11, Spec_Limits!$A$2:$I$301, 6, FALSE)</f>
        <v>100</v>
      </c>
      <c r="Y11" s="3" t="str">
        <f t="shared" si="7"/>
        <v>Pass</v>
      </c>
      <c r="Z11" s="3" t="str">
        <f t="shared" si="8"/>
        <v>OK</v>
      </c>
    </row>
    <row r="12" spans="1:28" x14ac:dyDescent="0.35">
      <c r="A12" s="1" t="s">
        <v>36</v>
      </c>
      <c r="B12" s="2">
        <v>45682</v>
      </c>
      <c r="C12" s="1" t="s">
        <v>10</v>
      </c>
      <c r="D12" s="3" t="s">
        <v>1160</v>
      </c>
      <c r="E12" s="1" t="s">
        <v>637</v>
      </c>
      <c r="F12" s="1" t="s">
        <v>1161</v>
      </c>
      <c r="G12" s="1" t="s">
        <v>12</v>
      </c>
      <c r="H12" s="1">
        <v>1.3240000000000001</v>
      </c>
      <c r="I12" s="4" t="s">
        <v>23</v>
      </c>
      <c r="J12" s="1" t="s">
        <v>41</v>
      </c>
      <c r="K12" s="1" t="s">
        <v>42</v>
      </c>
      <c r="L12" s="6" t="str">
        <f t="shared" si="0"/>
        <v>28.18</v>
      </c>
      <c r="M12" s="6" t="str">
        <f t="shared" si="1"/>
        <v>28.18</v>
      </c>
      <c r="N12" s="6" t="str">
        <f t="shared" si="2"/>
        <v>Pass</v>
      </c>
      <c r="O12" s="6">
        <f t="shared" si="3"/>
        <v>87.607420000000005</v>
      </c>
      <c r="P12" s="6">
        <f t="shared" si="4"/>
        <v>1.3240000000000001</v>
      </c>
      <c r="Q12" s="5" t="str">
        <f t="shared" si="5"/>
        <v>January</v>
      </c>
      <c r="R12" s="3" t="str">
        <f>VLOOKUP(A12, Samples_Master!$A$2:$I$301, 2, FALSE)</f>
        <v>PolymerB</v>
      </c>
      <c r="S12" s="3" t="str">
        <f>VLOOKUP(A12, Samples_Master!$A$2:$I$301, 3, FALSE)</f>
        <v>Polymer</v>
      </c>
      <c r="T12" s="3" t="str">
        <f>VLOOKUP(A12, Samples_Master!$A$2:$I$301, 4, FALSE)</f>
        <v>B117</v>
      </c>
      <c r="U12" s="3" t="str">
        <f>VLOOKUP(A12, Samples_Master!$A$2:$I$301, 5, FALSE)</f>
        <v>P004</v>
      </c>
      <c r="V12" s="3" t="str">
        <f t="shared" si="6"/>
        <v>PolymerB_Viscosity</v>
      </c>
      <c r="W12" s="3">
        <f>VLOOKUP(V12, Spec_Limits!$A$2:$I$301, 5, FALSE)</f>
        <v>0.5</v>
      </c>
      <c r="X12" s="3">
        <f>VLOOKUP(V12, Spec_Limits!$A$2:$I$301, 6, FALSE)</f>
        <v>2.5</v>
      </c>
      <c r="Y12" s="3" t="str">
        <f t="shared" si="7"/>
        <v>Pass</v>
      </c>
      <c r="Z12" s="3" t="str">
        <f t="shared" si="8"/>
        <v>OK</v>
      </c>
    </row>
    <row r="13" spans="1:28" x14ac:dyDescent="0.35">
      <c r="A13" s="1" t="s">
        <v>43</v>
      </c>
      <c r="B13" s="2">
        <v>45671</v>
      </c>
      <c r="C13" s="1" t="s">
        <v>10</v>
      </c>
      <c r="D13" s="3" t="s">
        <v>1162</v>
      </c>
      <c r="E13" s="1" t="s">
        <v>637</v>
      </c>
      <c r="F13" s="1" t="s">
        <v>1163</v>
      </c>
      <c r="G13" s="1" t="s">
        <v>17</v>
      </c>
      <c r="H13" s="1">
        <v>1.3759999999999999</v>
      </c>
      <c r="I13" s="4" t="s">
        <v>23</v>
      </c>
      <c r="J13" s="1" t="s">
        <v>31</v>
      </c>
      <c r="K13" s="1" t="s">
        <v>44</v>
      </c>
      <c r="L13" s="6" t="str">
        <f t="shared" si="0"/>
        <v>26.39</v>
      </c>
      <c r="M13" s="6" t="str">
        <f t="shared" si="1"/>
        <v>26.39</v>
      </c>
      <c r="N13" s="6" t="str">
        <f t="shared" si="2"/>
        <v>Pass</v>
      </c>
      <c r="O13" s="6" t="str">
        <f t="shared" si="3"/>
        <v>93.51</v>
      </c>
      <c r="P13" s="6">
        <f t="shared" si="4"/>
        <v>1.3759999999999999</v>
      </c>
      <c r="Q13" s="5" t="str">
        <f t="shared" si="5"/>
        <v>January</v>
      </c>
      <c r="R13" s="3" t="str">
        <f>VLOOKUP(A13, Samples_Master!$A$2:$I$301, 2, FALSE)</f>
        <v>PolymerA</v>
      </c>
      <c r="S13" s="3" t="str">
        <f>VLOOKUP(A13, Samples_Master!$A$2:$I$301, 3, FALSE)</f>
        <v>Polymer</v>
      </c>
      <c r="T13" s="3" t="str">
        <f>VLOOKUP(A13, Samples_Master!$A$2:$I$301, 4, FALSE)</f>
        <v>B010</v>
      </c>
      <c r="U13" s="3" t="str">
        <f>VLOOKUP(A13, Samples_Master!$A$2:$I$301, 5, FALSE)</f>
        <v>P001</v>
      </c>
      <c r="V13" s="3" t="str">
        <f t="shared" si="6"/>
        <v>PolymerA_Viscosity</v>
      </c>
      <c r="W13" s="3">
        <f>VLOOKUP(V13, Spec_Limits!$A$2:$I$301, 5, FALSE)</f>
        <v>0.5</v>
      </c>
      <c r="X13" s="3">
        <f>VLOOKUP(V13, Spec_Limits!$A$2:$I$301, 6, FALSE)</f>
        <v>2.5</v>
      </c>
      <c r="Y13" s="3" t="str">
        <f t="shared" si="7"/>
        <v>Pass</v>
      </c>
      <c r="Z13" s="3" t="str">
        <f t="shared" si="8"/>
        <v>OK</v>
      </c>
    </row>
    <row r="14" spans="1:28" x14ac:dyDescent="0.35">
      <c r="A14" s="1" t="s">
        <v>45</v>
      </c>
      <c r="B14" s="2">
        <v>45671</v>
      </c>
      <c r="C14" s="1" t="s">
        <v>16</v>
      </c>
      <c r="D14" s="3" t="s">
        <v>1164</v>
      </c>
      <c r="E14" s="1" t="s">
        <v>637</v>
      </c>
      <c r="F14" s="1" t="s">
        <v>1165</v>
      </c>
      <c r="G14" s="1" t="s">
        <v>17</v>
      </c>
      <c r="H14" s="1">
        <v>81.653999999999996</v>
      </c>
      <c r="I14" s="4" t="s">
        <v>17</v>
      </c>
      <c r="J14" s="1" t="s">
        <v>31</v>
      </c>
      <c r="K14" s="1" t="s">
        <v>46</v>
      </c>
      <c r="L14" s="6" t="str">
        <f t="shared" si="0"/>
        <v>27.62</v>
      </c>
      <c r="M14" s="6" t="str">
        <f t="shared" si="1"/>
        <v>27.62</v>
      </c>
      <c r="N14" s="6" t="str">
        <f t="shared" si="2"/>
        <v>Pass</v>
      </c>
      <c r="O14" s="6" t="str">
        <f t="shared" si="3"/>
        <v>82.62</v>
      </c>
      <c r="P14" s="6">
        <f t="shared" si="4"/>
        <v>81.653999999999996</v>
      </c>
      <c r="Q14" s="5" t="str">
        <f t="shared" si="5"/>
        <v>January</v>
      </c>
      <c r="R14" s="3" t="str">
        <f>VLOOKUP(A14, Samples_Master!$A$2:$I$301, 2, FALSE)</f>
        <v>AlloyX</v>
      </c>
      <c r="S14" s="3" t="str">
        <f>VLOOKUP(A14, Samples_Master!$A$2:$I$301, 3, FALSE)</f>
        <v>Metal</v>
      </c>
      <c r="T14" s="3" t="str">
        <f>VLOOKUP(A14, Samples_Master!$A$2:$I$301, 4, FALSE)</f>
        <v>B012</v>
      </c>
      <c r="U14" s="3" t="str">
        <f>VLOOKUP(A14, Samples_Master!$A$2:$I$301, 5, FALSE)</f>
        <v>P004</v>
      </c>
      <c r="V14" s="3" t="str">
        <f t="shared" si="6"/>
        <v>AlloyX_Tensile</v>
      </c>
      <c r="W14" s="3">
        <f>VLOOKUP(V14, Spec_Limits!$A$2:$I$301, 5, FALSE)</f>
        <v>60</v>
      </c>
      <c r="X14" s="3">
        <f>VLOOKUP(V14, Spec_Limits!$A$2:$I$301, 6, FALSE)</f>
        <v>120</v>
      </c>
      <c r="Y14" s="3" t="str">
        <f t="shared" si="7"/>
        <v>Pass</v>
      </c>
      <c r="Z14" s="3" t="str">
        <f t="shared" si="8"/>
        <v>OK</v>
      </c>
    </row>
    <row r="15" spans="1:28" x14ac:dyDescent="0.35">
      <c r="A15" s="1" t="s">
        <v>45</v>
      </c>
      <c r="B15" s="2">
        <v>45682</v>
      </c>
      <c r="C15" s="1" t="s">
        <v>27</v>
      </c>
      <c r="D15" s="3" t="s">
        <v>2707</v>
      </c>
      <c r="E15" s="1" t="s">
        <v>637</v>
      </c>
      <c r="F15" s="1" t="s">
        <v>1166</v>
      </c>
      <c r="G15" s="1" t="s">
        <v>17</v>
      </c>
      <c r="H15" s="1">
        <v>1033.97</v>
      </c>
      <c r="I15" s="4" t="s">
        <v>37</v>
      </c>
      <c r="J15" s="1" t="s">
        <v>47</v>
      </c>
      <c r="K15" s="1" t="s">
        <v>48</v>
      </c>
      <c r="L15" s="6" t="str">
        <f t="shared" si="0"/>
        <v/>
      </c>
      <c r="M15" s="6" t="str">
        <f t="shared" si="1"/>
        <v/>
      </c>
      <c r="N15" s="6" t="str">
        <f t="shared" si="2"/>
        <v>Fail</v>
      </c>
      <c r="O15" s="6" t="str">
        <f t="shared" si="3"/>
        <v>90.36</v>
      </c>
      <c r="P15" s="6">
        <f t="shared" si="4"/>
        <v>1033.97</v>
      </c>
      <c r="Q15" s="5" t="str">
        <f t="shared" si="5"/>
        <v>January</v>
      </c>
      <c r="R15" s="3" t="str">
        <f>VLOOKUP(A15, Samples_Master!$A$2:$I$301, 2, FALSE)</f>
        <v>AlloyX</v>
      </c>
      <c r="S15" s="3" t="str">
        <f>VLOOKUP(A15, Samples_Master!$A$2:$I$301, 3, FALSE)</f>
        <v>Metal</v>
      </c>
      <c r="T15" s="3" t="str">
        <f>VLOOKUP(A15, Samples_Master!$A$2:$I$301, 4, FALSE)</f>
        <v>B012</v>
      </c>
      <c r="U15" s="3" t="str">
        <f>VLOOKUP(A15, Samples_Master!$A$2:$I$301, 5, FALSE)</f>
        <v>P004</v>
      </c>
      <c r="V15" s="3" t="str">
        <f t="shared" si="6"/>
        <v>AlloyX_Conductivity</v>
      </c>
      <c r="W15" s="3">
        <f>VLOOKUP(V15, Spec_Limits!$A$2:$I$301, 5, FALSE)</f>
        <v>100</v>
      </c>
      <c r="X15" s="3">
        <f>VLOOKUP(V15, Spec_Limits!$A$2:$I$301, 6, FALSE)</f>
        <v>2000</v>
      </c>
      <c r="Y15" s="3" t="str">
        <f t="shared" si="7"/>
        <v>Pass</v>
      </c>
      <c r="Z15" s="3" t="str">
        <f t="shared" si="8"/>
        <v>OK</v>
      </c>
    </row>
    <row r="16" spans="1:28" x14ac:dyDescent="0.35">
      <c r="A16" s="1" t="s">
        <v>45</v>
      </c>
      <c r="B16" s="2">
        <v>45668</v>
      </c>
      <c r="C16" s="1" t="s">
        <v>10</v>
      </c>
      <c r="D16" s="3" t="s">
        <v>1167</v>
      </c>
      <c r="E16" s="1" t="s">
        <v>637</v>
      </c>
      <c r="F16" s="1" t="s">
        <v>1168</v>
      </c>
      <c r="G16" s="1" t="s">
        <v>17</v>
      </c>
      <c r="H16" s="1">
        <v>1.048</v>
      </c>
      <c r="I16" s="4" t="s">
        <v>23</v>
      </c>
      <c r="J16" s="1" t="s">
        <v>41</v>
      </c>
      <c r="K16" s="1" t="s">
        <v>49</v>
      </c>
      <c r="L16" s="6" t="str">
        <f t="shared" si="0"/>
        <v>23.36</v>
      </c>
      <c r="M16" s="6" t="str">
        <f t="shared" si="1"/>
        <v>23.36</v>
      </c>
      <c r="N16" s="6" t="str">
        <f t="shared" si="2"/>
        <v>Pass</v>
      </c>
      <c r="O16" s="6" t="str">
        <f t="shared" si="3"/>
        <v>101.55</v>
      </c>
      <c r="P16" s="6">
        <f t="shared" si="4"/>
        <v>1.048</v>
      </c>
      <c r="Q16" s="5" t="str">
        <f t="shared" si="5"/>
        <v>January</v>
      </c>
      <c r="R16" s="3" t="str">
        <f>VLOOKUP(A16, Samples_Master!$A$2:$I$301, 2, FALSE)</f>
        <v>AlloyX</v>
      </c>
      <c r="S16" s="3" t="str">
        <f>VLOOKUP(A16, Samples_Master!$A$2:$I$301, 3, FALSE)</f>
        <v>Metal</v>
      </c>
      <c r="T16" s="3" t="str">
        <f>VLOOKUP(A16, Samples_Master!$A$2:$I$301, 4, FALSE)</f>
        <v>B012</v>
      </c>
      <c r="U16" s="3" t="str">
        <f>VLOOKUP(A16, Samples_Master!$A$2:$I$301, 5, FALSE)</f>
        <v>P004</v>
      </c>
      <c r="V16" s="3" t="str">
        <f t="shared" si="6"/>
        <v>AlloyX_Viscosity</v>
      </c>
      <c r="W16" s="3">
        <f>VLOOKUP(V16, Spec_Limits!$A$2:$I$301, 5, FALSE)</f>
        <v>0.2</v>
      </c>
      <c r="X16" s="3">
        <f>VLOOKUP(V16, Spec_Limits!$A$2:$I$301, 6, FALSE)</f>
        <v>1.5</v>
      </c>
      <c r="Y16" s="3" t="str">
        <f t="shared" si="7"/>
        <v>Pass</v>
      </c>
      <c r="Z16" s="3" t="str">
        <f t="shared" si="8"/>
        <v>OK</v>
      </c>
    </row>
    <row r="17" spans="1:26" x14ac:dyDescent="0.35">
      <c r="A17" s="1" t="s">
        <v>50</v>
      </c>
      <c r="B17" s="2">
        <v>45661</v>
      </c>
      <c r="C17" s="1" t="s">
        <v>16</v>
      </c>
      <c r="D17" s="3" t="s">
        <v>1169</v>
      </c>
      <c r="E17" s="1" t="s">
        <v>637</v>
      </c>
      <c r="F17" s="1" t="s">
        <v>1170</v>
      </c>
      <c r="G17" s="1" t="s">
        <v>17</v>
      </c>
      <c r="H17" s="1">
        <v>78.744</v>
      </c>
      <c r="I17" s="4" t="s">
        <v>17</v>
      </c>
      <c r="J17" s="1" t="s">
        <v>31</v>
      </c>
      <c r="K17" s="1" t="s">
        <v>51</v>
      </c>
      <c r="L17" s="6" t="str">
        <f t="shared" si="0"/>
        <v>20.66</v>
      </c>
      <c r="M17" s="6" t="str">
        <f t="shared" si="1"/>
        <v>20.66</v>
      </c>
      <c r="N17" s="6" t="str">
        <f t="shared" si="2"/>
        <v>Pass</v>
      </c>
      <c r="O17" s="6" t="str">
        <f t="shared" si="3"/>
        <v>95.24</v>
      </c>
      <c r="P17" s="6">
        <f t="shared" si="4"/>
        <v>78.744</v>
      </c>
      <c r="Q17" s="5" t="str">
        <f t="shared" si="5"/>
        <v>January</v>
      </c>
      <c r="R17" s="3" t="str">
        <f>VLOOKUP(A17, Samples_Master!$A$2:$I$301, 2, FALSE)</f>
        <v>PolymerB</v>
      </c>
      <c r="S17" s="3" t="str">
        <f>VLOOKUP(A17, Samples_Master!$A$2:$I$301, 3, FALSE)</f>
        <v>Polymer</v>
      </c>
      <c r="T17" s="3" t="str">
        <f>VLOOKUP(A17, Samples_Master!$A$2:$I$301, 4, FALSE)</f>
        <v>B045</v>
      </c>
      <c r="U17" s="3" t="str">
        <f>VLOOKUP(A17, Samples_Master!$A$2:$I$301, 5, FALSE)</f>
        <v>P002</v>
      </c>
      <c r="V17" s="3" t="str">
        <f t="shared" si="6"/>
        <v>PolymerB_Tensile</v>
      </c>
      <c r="W17" s="3">
        <f>VLOOKUP(V17, Spec_Limits!$A$2:$I$301, 5, FALSE)</f>
        <v>40</v>
      </c>
      <c r="X17" s="3">
        <f>VLOOKUP(V17, Spec_Limits!$A$2:$I$301, 6, FALSE)</f>
        <v>100</v>
      </c>
      <c r="Y17" s="3" t="str">
        <f t="shared" si="7"/>
        <v>Pass</v>
      </c>
      <c r="Z17" s="3" t="str">
        <f t="shared" si="8"/>
        <v>OK</v>
      </c>
    </row>
    <row r="18" spans="1:26" x14ac:dyDescent="0.35">
      <c r="A18" s="1" t="s">
        <v>50</v>
      </c>
      <c r="B18" s="2">
        <v>45658</v>
      </c>
      <c r="C18" s="1" t="s">
        <v>10</v>
      </c>
      <c r="D18" s="3" t="s">
        <v>1171</v>
      </c>
      <c r="E18" s="1" t="s">
        <v>637</v>
      </c>
      <c r="F18" s="1" t="s">
        <v>1172</v>
      </c>
      <c r="G18" s="1" t="s">
        <v>17</v>
      </c>
      <c r="H18" s="1">
        <v>1</v>
      </c>
      <c r="I18" s="4" t="s">
        <v>23</v>
      </c>
      <c r="J18" s="1" t="s">
        <v>52</v>
      </c>
      <c r="K18" s="1" t="s">
        <v>53</v>
      </c>
      <c r="L18" s="6" t="str">
        <f t="shared" si="0"/>
        <v>28.02</v>
      </c>
      <c r="M18" s="6" t="str">
        <f t="shared" si="1"/>
        <v>28.02</v>
      </c>
      <c r="N18" s="6" t="str">
        <f t="shared" si="2"/>
        <v>Pass</v>
      </c>
      <c r="O18" s="6" t="str">
        <f t="shared" si="3"/>
        <v>98.3</v>
      </c>
      <c r="P18" s="6">
        <f t="shared" si="4"/>
        <v>1</v>
      </c>
      <c r="Q18" s="5" t="str">
        <f t="shared" si="5"/>
        <v>January</v>
      </c>
      <c r="R18" s="3" t="str">
        <f>VLOOKUP(A18, Samples_Master!$A$2:$I$301, 2, FALSE)</f>
        <v>PolymerB</v>
      </c>
      <c r="S18" s="3" t="str">
        <f>VLOOKUP(A18, Samples_Master!$A$2:$I$301, 3, FALSE)</f>
        <v>Polymer</v>
      </c>
      <c r="T18" s="3" t="str">
        <f>VLOOKUP(A18, Samples_Master!$A$2:$I$301, 4, FALSE)</f>
        <v>B045</v>
      </c>
      <c r="U18" s="3" t="str">
        <f>VLOOKUP(A18, Samples_Master!$A$2:$I$301, 5, FALSE)</f>
        <v>P002</v>
      </c>
      <c r="V18" s="3" t="str">
        <f t="shared" si="6"/>
        <v>PolymerB_Viscosity</v>
      </c>
      <c r="W18" s="3">
        <f>VLOOKUP(V18, Spec_Limits!$A$2:$I$301, 5, FALSE)</f>
        <v>0.5</v>
      </c>
      <c r="X18" s="3">
        <f>VLOOKUP(V18, Spec_Limits!$A$2:$I$301, 6, FALSE)</f>
        <v>2.5</v>
      </c>
      <c r="Y18" s="3" t="str">
        <f t="shared" si="7"/>
        <v>Pass</v>
      </c>
      <c r="Z18" s="3" t="str">
        <f t="shared" si="8"/>
        <v>OK</v>
      </c>
    </row>
    <row r="19" spans="1:26" x14ac:dyDescent="0.35">
      <c r="A19" s="1" t="s">
        <v>54</v>
      </c>
      <c r="B19" s="2">
        <v>45662</v>
      </c>
      <c r="C19" s="1" t="s">
        <v>16</v>
      </c>
      <c r="D19" s="3" t="s">
        <v>1173</v>
      </c>
      <c r="E19" s="1" t="s">
        <v>11</v>
      </c>
      <c r="F19" s="1" t="s">
        <v>1174</v>
      </c>
      <c r="G19" s="1" t="s">
        <v>17</v>
      </c>
      <c r="H19" s="1">
        <v>85.68</v>
      </c>
      <c r="I19" s="4" t="s">
        <v>17</v>
      </c>
      <c r="J19" s="1" t="s">
        <v>55</v>
      </c>
      <c r="K19" s="1" t="s">
        <v>56</v>
      </c>
      <c r="L19" s="6">
        <f t="shared" si="0"/>
        <v>26.710000000000036</v>
      </c>
      <c r="M19" s="6">
        <f t="shared" si="1"/>
        <v>26.710000000000036</v>
      </c>
      <c r="N19" s="6" t="str">
        <f t="shared" si="2"/>
        <v>Pass</v>
      </c>
      <c r="O19" s="6" t="str">
        <f t="shared" si="3"/>
        <v>105.5</v>
      </c>
      <c r="P19" s="6">
        <f t="shared" si="4"/>
        <v>85.68</v>
      </c>
      <c r="Q19" s="5" t="str">
        <f t="shared" si="5"/>
        <v>January</v>
      </c>
      <c r="R19" s="3" t="str">
        <f>VLOOKUP(A19, Samples_Master!$A$2:$I$301, 2, FALSE)</f>
        <v>AlloyX</v>
      </c>
      <c r="S19" s="3" t="str">
        <f>VLOOKUP(A19, Samples_Master!$A$2:$I$301, 3, FALSE)</f>
        <v>Metal</v>
      </c>
      <c r="T19" s="3" t="str">
        <f>VLOOKUP(A19, Samples_Master!$A$2:$I$301, 4, FALSE)</f>
        <v>B009</v>
      </c>
      <c r="U19" s="3" t="str">
        <f>VLOOKUP(A19, Samples_Master!$A$2:$I$301, 5, FALSE)</f>
        <v>P003</v>
      </c>
      <c r="V19" s="3" t="str">
        <f t="shared" si="6"/>
        <v>AlloyX_Tensile</v>
      </c>
      <c r="W19" s="3">
        <f>VLOOKUP(V19, Spec_Limits!$A$2:$I$301, 5, FALSE)</f>
        <v>60</v>
      </c>
      <c r="X19" s="3">
        <f>VLOOKUP(V19, Spec_Limits!$A$2:$I$301, 6, FALSE)</f>
        <v>120</v>
      </c>
      <c r="Y19" s="3" t="str">
        <f t="shared" si="7"/>
        <v>Pass</v>
      </c>
      <c r="Z19" s="3" t="str">
        <f t="shared" si="8"/>
        <v>OK</v>
      </c>
    </row>
    <row r="20" spans="1:26" x14ac:dyDescent="0.35">
      <c r="A20" s="1" t="s">
        <v>57</v>
      </c>
      <c r="B20" s="2">
        <v>45667</v>
      </c>
      <c r="C20" s="1" t="s">
        <v>27</v>
      </c>
      <c r="D20" s="3" t="s">
        <v>1175</v>
      </c>
      <c r="E20" s="1" t="s">
        <v>637</v>
      </c>
      <c r="F20" s="1" t="s">
        <v>1176</v>
      </c>
      <c r="G20" s="1" t="s">
        <v>17</v>
      </c>
      <c r="H20" s="1">
        <v>850.82600000000002</v>
      </c>
      <c r="I20" s="4" t="s">
        <v>37</v>
      </c>
      <c r="J20" s="1" t="s">
        <v>55</v>
      </c>
      <c r="K20" s="1" t="s">
        <v>58</v>
      </c>
      <c r="L20" s="6" t="str">
        <f t="shared" si="0"/>
        <v>19.72</v>
      </c>
      <c r="M20" s="6" t="str">
        <f t="shared" si="1"/>
        <v>19.72</v>
      </c>
      <c r="N20" s="6" t="str">
        <f t="shared" si="2"/>
        <v>Pass</v>
      </c>
      <c r="O20" s="6" t="str">
        <f t="shared" si="3"/>
        <v>110.58</v>
      </c>
      <c r="P20" s="6">
        <f t="shared" si="4"/>
        <v>850.82600000000002</v>
      </c>
      <c r="Q20" s="5" t="str">
        <f t="shared" si="5"/>
        <v>January</v>
      </c>
      <c r="R20" s="3" t="str">
        <f>VLOOKUP(A20, Samples_Master!$A$2:$I$301, 2, FALSE)</f>
        <v>PolymerA</v>
      </c>
      <c r="S20" s="3" t="str">
        <f>VLOOKUP(A20, Samples_Master!$A$2:$I$301, 3, FALSE)</f>
        <v>Polymer</v>
      </c>
      <c r="T20" s="3" t="str">
        <f>VLOOKUP(A20, Samples_Master!$A$2:$I$301, 4, FALSE)</f>
        <v>B059</v>
      </c>
      <c r="U20" s="3" t="str">
        <f>VLOOKUP(A20, Samples_Master!$A$2:$I$301, 5, FALSE)</f>
        <v>P003</v>
      </c>
      <c r="V20" s="3" t="str">
        <f t="shared" si="6"/>
        <v>PolymerA_Conductivity</v>
      </c>
      <c r="W20" s="3">
        <f>VLOOKUP(V20, Spec_Limits!$A$2:$I$301, 5, FALSE)</f>
        <v>100</v>
      </c>
      <c r="X20" s="3">
        <f>VLOOKUP(V20, Spec_Limits!$A$2:$I$301, 6, FALSE)</f>
        <v>2000</v>
      </c>
      <c r="Y20" s="3" t="str">
        <f t="shared" si="7"/>
        <v>Pass</v>
      </c>
      <c r="Z20" s="3" t="str">
        <f t="shared" si="8"/>
        <v>OK</v>
      </c>
    </row>
    <row r="21" spans="1:26" x14ac:dyDescent="0.35">
      <c r="A21" s="1" t="s">
        <v>57</v>
      </c>
      <c r="B21" s="2">
        <v>45673</v>
      </c>
      <c r="C21" s="1" t="s">
        <v>10</v>
      </c>
      <c r="D21" s="3" t="s">
        <v>1177</v>
      </c>
      <c r="E21" s="1" t="s">
        <v>637</v>
      </c>
      <c r="F21" s="1" t="s">
        <v>1178</v>
      </c>
      <c r="G21" s="1" t="s">
        <v>17</v>
      </c>
      <c r="H21" s="1">
        <v>1.177</v>
      </c>
      <c r="I21" s="4" t="s">
        <v>23</v>
      </c>
      <c r="J21" s="1" t="s">
        <v>31</v>
      </c>
      <c r="K21" s="1" t="s">
        <v>59</v>
      </c>
      <c r="L21" s="6" t="str">
        <f t="shared" si="0"/>
        <v>23.58</v>
      </c>
      <c r="M21" s="6" t="str">
        <f t="shared" si="1"/>
        <v>23.58</v>
      </c>
      <c r="N21" s="6" t="str">
        <f t="shared" si="2"/>
        <v>Pass</v>
      </c>
      <c r="O21" s="6" t="str">
        <f t="shared" si="3"/>
        <v>109.83</v>
      </c>
      <c r="P21" s="6">
        <f t="shared" si="4"/>
        <v>1.177</v>
      </c>
      <c r="Q21" s="5" t="str">
        <f t="shared" si="5"/>
        <v>January</v>
      </c>
      <c r="R21" s="3" t="str">
        <f>VLOOKUP(A21, Samples_Master!$A$2:$I$301, 2, FALSE)</f>
        <v>PolymerA</v>
      </c>
      <c r="S21" s="3" t="str">
        <f>VLOOKUP(A21, Samples_Master!$A$2:$I$301, 3, FALSE)</f>
        <v>Polymer</v>
      </c>
      <c r="T21" s="3" t="str">
        <f>VLOOKUP(A21, Samples_Master!$A$2:$I$301, 4, FALSE)</f>
        <v>B059</v>
      </c>
      <c r="U21" s="3" t="str">
        <f>VLOOKUP(A21, Samples_Master!$A$2:$I$301, 5, FALSE)</f>
        <v>P003</v>
      </c>
      <c r="V21" s="3" t="str">
        <f t="shared" si="6"/>
        <v>PolymerA_Viscosity</v>
      </c>
      <c r="W21" s="3">
        <f>VLOOKUP(V21, Spec_Limits!$A$2:$I$301, 5, FALSE)</f>
        <v>0.5</v>
      </c>
      <c r="X21" s="3">
        <f>VLOOKUP(V21, Spec_Limits!$A$2:$I$301, 6, FALSE)</f>
        <v>2.5</v>
      </c>
      <c r="Y21" s="3" t="str">
        <f t="shared" si="7"/>
        <v>Pass</v>
      </c>
      <c r="Z21" s="3" t="str">
        <f t="shared" si="8"/>
        <v>OK</v>
      </c>
    </row>
    <row r="22" spans="1:26" x14ac:dyDescent="0.35">
      <c r="A22" s="1" t="s">
        <v>60</v>
      </c>
      <c r="B22" s="2">
        <v>45663</v>
      </c>
      <c r="C22" s="1" t="s">
        <v>27</v>
      </c>
      <c r="D22" s="3" t="s">
        <v>1179</v>
      </c>
      <c r="E22" s="1" t="s">
        <v>11</v>
      </c>
      <c r="F22" s="1" t="s">
        <v>1180</v>
      </c>
      <c r="G22" s="1" t="s">
        <v>17</v>
      </c>
      <c r="H22" s="1">
        <v>1205.4000000000001</v>
      </c>
      <c r="I22" s="4" t="s">
        <v>37</v>
      </c>
      <c r="J22" s="1" t="s">
        <v>61</v>
      </c>
      <c r="K22" s="1" t="s">
        <v>62</v>
      </c>
      <c r="L22" s="6">
        <f t="shared" si="0"/>
        <v>26.100000000000023</v>
      </c>
      <c r="M22" s="6">
        <f t="shared" si="1"/>
        <v>26.100000000000023</v>
      </c>
      <c r="N22" s="6" t="str">
        <f t="shared" si="2"/>
        <v>Pass</v>
      </c>
      <c r="O22" s="6" t="str">
        <f t="shared" si="3"/>
        <v>86.74</v>
      </c>
      <c r="P22" s="6">
        <f t="shared" si="4"/>
        <v>1205.4000000000001</v>
      </c>
      <c r="Q22" s="5" t="str">
        <f t="shared" si="5"/>
        <v>January</v>
      </c>
      <c r="R22" s="3" t="str">
        <f>VLOOKUP(A22, Samples_Master!$A$2:$I$301, 2, FALSE)</f>
        <v>AlloyX</v>
      </c>
      <c r="S22" s="3" t="str">
        <f>VLOOKUP(A22, Samples_Master!$A$2:$I$301, 3, FALSE)</f>
        <v>Metal</v>
      </c>
      <c r="T22" s="3" t="str">
        <f>VLOOKUP(A22, Samples_Master!$A$2:$I$301, 4, FALSE)</f>
        <v>B069</v>
      </c>
      <c r="U22" s="3" t="str">
        <f>VLOOKUP(A22, Samples_Master!$A$2:$I$301, 5, FALSE)</f>
        <v>P004</v>
      </c>
      <c r="V22" s="3" t="str">
        <f t="shared" si="6"/>
        <v>AlloyX_Conductivity</v>
      </c>
      <c r="W22" s="3">
        <f>VLOOKUP(V22, Spec_Limits!$A$2:$I$301, 5, FALSE)</f>
        <v>100</v>
      </c>
      <c r="X22" s="3">
        <f>VLOOKUP(V22, Spec_Limits!$A$2:$I$301, 6, FALSE)</f>
        <v>2000</v>
      </c>
      <c r="Y22" s="3" t="str">
        <f t="shared" si="7"/>
        <v>Pass</v>
      </c>
      <c r="Z22" s="3" t="str">
        <f t="shared" si="8"/>
        <v>OK</v>
      </c>
    </row>
    <row r="23" spans="1:26" x14ac:dyDescent="0.35">
      <c r="A23" s="1" t="s">
        <v>60</v>
      </c>
      <c r="B23" s="2">
        <v>45659</v>
      </c>
      <c r="C23" s="1" t="s">
        <v>16</v>
      </c>
      <c r="D23" s="3" t="s">
        <v>1181</v>
      </c>
      <c r="E23" s="1" t="s">
        <v>11</v>
      </c>
      <c r="F23" s="1" t="s">
        <v>1182</v>
      </c>
      <c r="G23" s="1" t="s">
        <v>17</v>
      </c>
      <c r="H23" s="1">
        <v>109.227</v>
      </c>
      <c r="I23" s="4" t="s">
        <v>17</v>
      </c>
      <c r="J23" s="1" t="s">
        <v>41</v>
      </c>
      <c r="K23" s="1" t="s">
        <v>63</v>
      </c>
      <c r="L23" s="6">
        <f t="shared" si="0"/>
        <v>21.890000000000043</v>
      </c>
      <c r="M23" s="6">
        <f t="shared" si="1"/>
        <v>21.890000000000043</v>
      </c>
      <c r="N23" s="6" t="str">
        <f t="shared" si="2"/>
        <v>Pass</v>
      </c>
      <c r="O23" s="6" t="str">
        <f t="shared" si="3"/>
        <v>109.71</v>
      </c>
      <c r="P23" s="6">
        <f t="shared" si="4"/>
        <v>109.227</v>
      </c>
      <c r="Q23" s="5" t="str">
        <f t="shared" si="5"/>
        <v>January</v>
      </c>
      <c r="R23" s="3" t="str">
        <f>VLOOKUP(A23, Samples_Master!$A$2:$I$301, 2, FALSE)</f>
        <v>AlloyX</v>
      </c>
      <c r="S23" s="3" t="str">
        <f>VLOOKUP(A23, Samples_Master!$A$2:$I$301, 3, FALSE)</f>
        <v>Metal</v>
      </c>
      <c r="T23" s="3" t="str">
        <f>VLOOKUP(A23, Samples_Master!$A$2:$I$301, 4, FALSE)</f>
        <v>B069</v>
      </c>
      <c r="U23" s="3" t="str">
        <f>VLOOKUP(A23, Samples_Master!$A$2:$I$301, 5, FALSE)</f>
        <v>P004</v>
      </c>
      <c r="V23" s="3" t="str">
        <f t="shared" si="6"/>
        <v>AlloyX_Tensile</v>
      </c>
      <c r="W23" s="3">
        <f>VLOOKUP(V23, Spec_Limits!$A$2:$I$301, 5, FALSE)</f>
        <v>60</v>
      </c>
      <c r="X23" s="3">
        <f>VLOOKUP(V23, Spec_Limits!$A$2:$I$301, 6, FALSE)</f>
        <v>120</v>
      </c>
      <c r="Y23" s="3" t="str">
        <f t="shared" si="7"/>
        <v>Pass</v>
      </c>
      <c r="Z23" s="3" t="str">
        <f t="shared" si="8"/>
        <v>OK</v>
      </c>
    </row>
    <row r="24" spans="1:26" x14ac:dyDescent="0.35">
      <c r="A24" s="1" t="s">
        <v>60</v>
      </c>
      <c r="B24" s="2">
        <v>45678</v>
      </c>
      <c r="C24" s="1" t="s">
        <v>27</v>
      </c>
      <c r="D24" s="3" t="s">
        <v>1183</v>
      </c>
      <c r="E24" s="1" t="s">
        <v>11</v>
      </c>
      <c r="F24" s="1" t="s">
        <v>1184</v>
      </c>
      <c r="G24" s="1" t="s">
        <v>17</v>
      </c>
      <c r="H24" s="1">
        <v>714.14700000000005</v>
      </c>
      <c r="I24" s="4" t="s">
        <v>37</v>
      </c>
      <c r="J24" s="1" t="s">
        <v>52</v>
      </c>
      <c r="K24" s="1" t="s">
        <v>64</v>
      </c>
      <c r="L24" s="6">
        <f t="shared" si="0"/>
        <v>26.860000000000014</v>
      </c>
      <c r="M24" s="6">
        <f t="shared" si="1"/>
        <v>26.860000000000014</v>
      </c>
      <c r="N24" s="6" t="str">
        <f t="shared" si="2"/>
        <v>Pass</v>
      </c>
      <c r="O24" s="6" t="str">
        <f t="shared" si="3"/>
        <v>94.13</v>
      </c>
      <c r="P24" s="6">
        <f t="shared" si="4"/>
        <v>714.14700000000005</v>
      </c>
      <c r="Q24" s="5" t="str">
        <f t="shared" si="5"/>
        <v>January</v>
      </c>
      <c r="R24" s="3" t="str">
        <f>VLOOKUP(A24, Samples_Master!$A$2:$I$301, 2, FALSE)</f>
        <v>AlloyX</v>
      </c>
      <c r="S24" s="3" t="str">
        <f>VLOOKUP(A24, Samples_Master!$A$2:$I$301, 3, FALSE)</f>
        <v>Metal</v>
      </c>
      <c r="T24" s="3" t="str">
        <f>VLOOKUP(A24, Samples_Master!$A$2:$I$301, 4, FALSE)</f>
        <v>B069</v>
      </c>
      <c r="U24" s="3" t="str">
        <f>VLOOKUP(A24, Samples_Master!$A$2:$I$301, 5, FALSE)</f>
        <v>P004</v>
      </c>
      <c r="V24" s="3" t="str">
        <f t="shared" si="6"/>
        <v>AlloyX_Conductivity</v>
      </c>
      <c r="W24" s="3">
        <f>VLOOKUP(V24, Spec_Limits!$A$2:$I$301, 5, FALSE)</f>
        <v>100</v>
      </c>
      <c r="X24" s="3">
        <f>VLOOKUP(V24, Spec_Limits!$A$2:$I$301, 6, FALSE)</f>
        <v>2000</v>
      </c>
      <c r="Y24" s="3" t="str">
        <f t="shared" si="7"/>
        <v>Pass</v>
      </c>
      <c r="Z24" s="3" t="str">
        <f t="shared" si="8"/>
        <v>OK</v>
      </c>
    </row>
    <row r="25" spans="1:26" x14ac:dyDescent="0.35">
      <c r="A25" s="1" t="s">
        <v>65</v>
      </c>
      <c r="B25" s="2">
        <v>45672</v>
      </c>
      <c r="C25" s="1" t="s">
        <v>10</v>
      </c>
      <c r="D25" s="3" t="s">
        <v>1185</v>
      </c>
      <c r="E25" s="1" t="s">
        <v>637</v>
      </c>
      <c r="F25" s="1" t="s">
        <v>1186</v>
      </c>
      <c r="G25" s="1" t="s">
        <v>17</v>
      </c>
      <c r="H25" s="1">
        <v>1.536</v>
      </c>
      <c r="I25" s="4" t="s">
        <v>23</v>
      </c>
      <c r="J25" s="1" t="s">
        <v>66</v>
      </c>
      <c r="K25" s="1" t="s">
        <v>67</v>
      </c>
      <c r="L25" s="6" t="str">
        <f t="shared" si="0"/>
        <v>34.82</v>
      </c>
      <c r="M25" s="6" t="str">
        <f t="shared" si="1"/>
        <v>34.82</v>
      </c>
      <c r="N25" s="6" t="str">
        <f t="shared" si="2"/>
        <v>Pass</v>
      </c>
      <c r="O25" s="6" t="str">
        <f t="shared" si="3"/>
        <v>105.14</v>
      </c>
      <c r="P25" s="6">
        <f t="shared" si="4"/>
        <v>1.536</v>
      </c>
      <c r="Q25" s="5" t="str">
        <f t="shared" si="5"/>
        <v>January</v>
      </c>
      <c r="R25" s="3" t="str">
        <f>VLOOKUP(A25, Samples_Master!$A$2:$I$301, 2, FALSE)</f>
        <v>PolymerA</v>
      </c>
      <c r="S25" s="3" t="str">
        <f>VLOOKUP(A25, Samples_Master!$A$2:$I$301, 3, FALSE)</f>
        <v>Polymer</v>
      </c>
      <c r="T25" s="3" t="str">
        <f>VLOOKUP(A25, Samples_Master!$A$2:$I$301, 4, FALSE)</f>
        <v>B057</v>
      </c>
      <c r="U25" s="3" t="str">
        <f>VLOOKUP(A25, Samples_Master!$A$2:$I$301, 5, FALSE)</f>
        <v>P004</v>
      </c>
      <c r="V25" s="3" t="str">
        <f t="shared" si="6"/>
        <v>PolymerA_Viscosity</v>
      </c>
      <c r="W25" s="3">
        <f>VLOOKUP(V25, Spec_Limits!$A$2:$I$301, 5, FALSE)</f>
        <v>0.5</v>
      </c>
      <c r="X25" s="3">
        <f>VLOOKUP(V25, Spec_Limits!$A$2:$I$301, 6, FALSE)</f>
        <v>2.5</v>
      </c>
      <c r="Y25" s="3" t="str">
        <f t="shared" si="7"/>
        <v>Pass</v>
      </c>
      <c r="Z25" s="3" t="str">
        <f t="shared" si="8"/>
        <v>OK</v>
      </c>
    </row>
    <row r="26" spans="1:26" x14ac:dyDescent="0.35">
      <c r="A26" s="1" t="s">
        <v>65</v>
      </c>
      <c r="B26" s="2">
        <v>45677</v>
      </c>
      <c r="C26" s="1" t="s">
        <v>16</v>
      </c>
      <c r="D26" s="3" t="s">
        <v>1187</v>
      </c>
      <c r="E26" s="1" t="s">
        <v>637</v>
      </c>
      <c r="F26" s="1" t="s">
        <v>1188</v>
      </c>
      <c r="G26" s="1" t="s">
        <v>17</v>
      </c>
      <c r="H26" s="1">
        <v>76.59</v>
      </c>
      <c r="I26" s="4" t="s">
        <v>17</v>
      </c>
      <c r="J26" s="1" t="s">
        <v>24</v>
      </c>
      <c r="K26" s="1" t="s">
        <v>68</v>
      </c>
      <c r="L26" s="6" t="str">
        <f t="shared" si="0"/>
        <v>25.88</v>
      </c>
      <c r="M26" s="6" t="str">
        <f t="shared" si="1"/>
        <v>25.88</v>
      </c>
      <c r="N26" s="6" t="str">
        <f t="shared" si="2"/>
        <v>Pass</v>
      </c>
      <c r="O26" s="6" t="str">
        <f t="shared" si="3"/>
        <v>100.82</v>
      </c>
      <c r="P26" s="6">
        <f t="shared" si="4"/>
        <v>76.59</v>
      </c>
      <c r="Q26" s="5" t="str">
        <f t="shared" si="5"/>
        <v>January</v>
      </c>
      <c r="R26" s="3" t="str">
        <f>VLOOKUP(A26, Samples_Master!$A$2:$I$301, 2, FALSE)</f>
        <v>PolymerA</v>
      </c>
      <c r="S26" s="3" t="str">
        <f>VLOOKUP(A26, Samples_Master!$A$2:$I$301, 3, FALSE)</f>
        <v>Polymer</v>
      </c>
      <c r="T26" s="3" t="str">
        <f>VLOOKUP(A26, Samples_Master!$A$2:$I$301, 4, FALSE)</f>
        <v>B057</v>
      </c>
      <c r="U26" s="3" t="str">
        <f>VLOOKUP(A26, Samples_Master!$A$2:$I$301, 5, FALSE)</f>
        <v>P004</v>
      </c>
      <c r="V26" s="3" t="str">
        <f t="shared" si="6"/>
        <v>PolymerA_Tensile</v>
      </c>
      <c r="W26" s="3">
        <f>VLOOKUP(V26, Spec_Limits!$A$2:$I$301, 5, FALSE)</f>
        <v>40</v>
      </c>
      <c r="X26" s="3">
        <f>VLOOKUP(V26, Spec_Limits!$A$2:$I$301, 6, FALSE)</f>
        <v>100</v>
      </c>
      <c r="Y26" s="3" t="str">
        <f t="shared" si="7"/>
        <v>Pass</v>
      </c>
      <c r="Z26" s="3" t="str">
        <f t="shared" si="8"/>
        <v>OK</v>
      </c>
    </row>
    <row r="27" spans="1:26" x14ac:dyDescent="0.35">
      <c r="A27" s="1" t="s">
        <v>69</v>
      </c>
      <c r="B27" s="2">
        <v>45680</v>
      </c>
      <c r="C27" s="1" t="s">
        <v>27</v>
      </c>
      <c r="D27" s="3" t="s">
        <v>1189</v>
      </c>
      <c r="E27" s="1" t="s">
        <v>637</v>
      </c>
      <c r="F27" s="1" t="s">
        <v>1190</v>
      </c>
      <c r="G27" s="1" t="s">
        <v>17</v>
      </c>
      <c r="H27" s="1">
        <v>6778.5060000000003</v>
      </c>
      <c r="I27" s="4" t="s">
        <v>28</v>
      </c>
      <c r="J27" s="1" t="s">
        <v>52</v>
      </c>
      <c r="K27" s="1" t="s">
        <v>70</v>
      </c>
      <c r="L27" s="6" t="str">
        <f t="shared" si="0"/>
        <v>23.62</v>
      </c>
      <c r="M27" s="6" t="str">
        <f t="shared" si="1"/>
        <v>23.62</v>
      </c>
      <c r="N27" s="6" t="str">
        <f t="shared" si="2"/>
        <v>Pass</v>
      </c>
      <c r="O27" s="6" t="str">
        <f t="shared" si="3"/>
        <v>98.91</v>
      </c>
      <c r="P27" s="6">
        <f t="shared" si="4"/>
        <v>6778.5060000000003</v>
      </c>
      <c r="Q27" s="5" t="str">
        <f t="shared" si="5"/>
        <v>January</v>
      </c>
      <c r="R27" s="3" t="str">
        <f>VLOOKUP(A27, Samples_Master!$A$2:$I$301, 2, FALSE)</f>
        <v>AlloyX</v>
      </c>
      <c r="S27" s="3" t="str">
        <f>VLOOKUP(A27, Samples_Master!$A$2:$I$301, 3, FALSE)</f>
        <v>Metal</v>
      </c>
      <c r="T27" s="3" t="str">
        <f>VLOOKUP(A27, Samples_Master!$A$2:$I$301, 4, FALSE)</f>
        <v>B052</v>
      </c>
      <c r="U27" s="3" t="str">
        <f>VLOOKUP(A27, Samples_Master!$A$2:$I$301, 5, FALSE)</f>
        <v>P002</v>
      </c>
      <c r="V27" s="3" t="str">
        <f t="shared" si="6"/>
        <v>AlloyX_Conductivity</v>
      </c>
      <c r="W27" s="3">
        <f>VLOOKUP(V27, Spec_Limits!$A$2:$I$301, 5, FALSE)</f>
        <v>100</v>
      </c>
      <c r="X27" s="3">
        <f>VLOOKUP(V27, Spec_Limits!$A$2:$I$301, 6, FALSE)</f>
        <v>2000</v>
      </c>
      <c r="Y27" s="3" t="str">
        <f t="shared" si="7"/>
        <v>Fail</v>
      </c>
      <c r="Z27" s="3" t="str">
        <f t="shared" si="8"/>
        <v>OK</v>
      </c>
    </row>
    <row r="28" spans="1:26" x14ac:dyDescent="0.35">
      <c r="A28" s="1" t="s">
        <v>69</v>
      </c>
      <c r="B28" s="2">
        <v>45663</v>
      </c>
      <c r="C28" s="1" t="s">
        <v>27</v>
      </c>
      <c r="D28" s="3" t="s">
        <v>1191</v>
      </c>
      <c r="E28" s="1" t="s">
        <v>637</v>
      </c>
      <c r="F28" s="1" t="s">
        <v>1192</v>
      </c>
      <c r="G28" s="1" t="s">
        <v>17</v>
      </c>
      <c r="H28" s="1">
        <v>968.21500000000003</v>
      </c>
      <c r="I28" s="4" t="s">
        <v>37</v>
      </c>
      <c r="J28" s="1" t="s">
        <v>14</v>
      </c>
      <c r="K28" s="1" t="s">
        <v>71</v>
      </c>
      <c r="L28" s="6" t="str">
        <f t="shared" si="0"/>
        <v>27.19</v>
      </c>
      <c r="M28" s="6" t="str">
        <f t="shared" si="1"/>
        <v>27.19</v>
      </c>
      <c r="N28" s="6" t="str">
        <f t="shared" si="2"/>
        <v>Pass</v>
      </c>
      <c r="O28" s="6" t="str">
        <f t="shared" si="3"/>
        <v>100.2</v>
      </c>
      <c r="P28" s="6">
        <f t="shared" si="4"/>
        <v>968.21500000000003</v>
      </c>
      <c r="Q28" s="5" t="str">
        <f t="shared" si="5"/>
        <v>January</v>
      </c>
      <c r="R28" s="3" t="str">
        <f>VLOOKUP(A28, Samples_Master!$A$2:$I$301, 2, FALSE)</f>
        <v>AlloyX</v>
      </c>
      <c r="S28" s="3" t="str">
        <f>VLOOKUP(A28, Samples_Master!$A$2:$I$301, 3, FALSE)</f>
        <v>Metal</v>
      </c>
      <c r="T28" s="3" t="str">
        <f>VLOOKUP(A28, Samples_Master!$A$2:$I$301, 4, FALSE)</f>
        <v>B052</v>
      </c>
      <c r="U28" s="3" t="str">
        <f>VLOOKUP(A28, Samples_Master!$A$2:$I$301, 5, FALSE)</f>
        <v>P002</v>
      </c>
      <c r="V28" s="3" t="str">
        <f t="shared" si="6"/>
        <v>AlloyX_Conductivity</v>
      </c>
      <c r="W28" s="3">
        <f>VLOOKUP(V28, Spec_Limits!$A$2:$I$301, 5, FALSE)</f>
        <v>100</v>
      </c>
      <c r="X28" s="3">
        <f>VLOOKUP(V28, Spec_Limits!$A$2:$I$301, 6, FALSE)</f>
        <v>2000</v>
      </c>
      <c r="Y28" s="3" t="str">
        <f t="shared" si="7"/>
        <v>Pass</v>
      </c>
      <c r="Z28" s="3" t="str">
        <f t="shared" si="8"/>
        <v>OK</v>
      </c>
    </row>
    <row r="29" spans="1:26" x14ac:dyDescent="0.35">
      <c r="A29" s="1" t="s">
        <v>72</v>
      </c>
      <c r="B29" s="2">
        <v>45682</v>
      </c>
      <c r="C29" s="1" t="s">
        <v>16</v>
      </c>
      <c r="D29" s="3" t="s">
        <v>1193</v>
      </c>
      <c r="E29" s="1" t="s">
        <v>637</v>
      </c>
      <c r="F29" s="1" t="s">
        <v>1194</v>
      </c>
      <c r="G29" s="1" t="s">
        <v>17</v>
      </c>
      <c r="H29" s="1">
        <v>77.311999999999998</v>
      </c>
      <c r="I29" s="4" t="s">
        <v>17</v>
      </c>
      <c r="J29" s="1" t="s">
        <v>34</v>
      </c>
      <c r="K29" s="1" t="s">
        <v>73</v>
      </c>
      <c r="L29" s="6" t="str">
        <f t="shared" si="0"/>
        <v>27.96</v>
      </c>
      <c r="M29" s="6" t="str">
        <f t="shared" si="1"/>
        <v>27.96</v>
      </c>
      <c r="N29" s="6" t="str">
        <f t="shared" si="2"/>
        <v>Pass</v>
      </c>
      <c r="O29" s="6" t="str">
        <f t="shared" si="3"/>
        <v>91.53</v>
      </c>
      <c r="P29" s="6">
        <f t="shared" si="4"/>
        <v>77.311999999999998</v>
      </c>
      <c r="Q29" s="5" t="str">
        <f t="shared" si="5"/>
        <v>January</v>
      </c>
      <c r="R29" s="3" t="str">
        <f>VLOOKUP(A29, Samples_Master!$A$2:$I$301, 2, FALSE)</f>
        <v>PolymerA</v>
      </c>
      <c r="S29" s="3" t="str">
        <f>VLOOKUP(A29, Samples_Master!$A$2:$I$301, 3, FALSE)</f>
        <v>Polymer</v>
      </c>
      <c r="T29" s="3" t="str">
        <f>VLOOKUP(A29, Samples_Master!$A$2:$I$301, 4, FALSE)</f>
        <v>B118</v>
      </c>
      <c r="U29" s="3" t="str">
        <f>VLOOKUP(A29, Samples_Master!$A$2:$I$301, 5, FALSE)</f>
        <v>P001</v>
      </c>
      <c r="V29" s="3" t="str">
        <f t="shared" si="6"/>
        <v>PolymerA_Tensile</v>
      </c>
      <c r="W29" s="3">
        <f>VLOOKUP(V29, Spec_Limits!$A$2:$I$301, 5, FALSE)</f>
        <v>40</v>
      </c>
      <c r="X29" s="3">
        <f>VLOOKUP(V29, Spec_Limits!$A$2:$I$301, 6, FALSE)</f>
        <v>100</v>
      </c>
      <c r="Y29" s="3" t="str">
        <f t="shared" si="7"/>
        <v>Pass</v>
      </c>
      <c r="Z29" s="3" t="str">
        <f t="shared" si="8"/>
        <v>OK</v>
      </c>
    </row>
    <row r="30" spans="1:26" x14ac:dyDescent="0.35">
      <c r="A30" s="1" t="s">
        <v>72</v>
      </c>
      <c r="B30" s="2">
        <v>45665</v>
      </c>
      <c r="C30" s="1" t="s">
        <v>16</v>
      </c>
      <c r="D30" s="3" t="s">
        <v>1195</v>
      </c>
      <c r="E30" s="1" t="s">
        <v>637</v>
      </c>
      <c r="F30" s="1" t="s">
        <v>1196</v>
      </c>
      <c r="G30" s="1" t="s">
        <v>17</v>
      </c>
      <c r="H30" s="1">
        <v>76.701999999999998</v>
      </c>
      <c r="I30" s="4" t="s">
        <v>17</v>
      </c>
      <c r="J30" s="1" t="s">
        <v>29</v>
      </c>
      <c r="K30" s="1" t="s">
        <v>74</v>
      </c>
      <c r="L30" s="6" t="str">
        <f t="shared" si="0"/>
        <v>29.94</v>
      </c>
      <c r="M30" s="6" t="str">
        <f t="shared" si="1"/>
        <v>29.94</v>
      </c>
      <c r="N30" s="6" t="str">
        <f t="shared" si="2"/>
        <v>Pass</v>
      </c>
      <c r="O30" s="6" t="str">
        <f t="shared" si="3"/>
        <v>86.49</v>
      </c>
      <c r="P30" s="6">
        <f t="shared" si="4"/>
        <v>76.701999999999998</v>
      </c>
      <c r="Q30" s="5" t="str">
        <f t="shared" si="5"/>
        <v>January</v>
      </c>
      <c r="R30" s="3" t="str">
        <f>VLOOKUP(A30, Samples_Master!$A$2:$I$301, 2, FALSE)</f>
        <v>PolymerA</v>
      </c>
      <c r="S30" s="3" t="str">
        <f>VLOOKUP(A30, Samples_Master!$A$2:$I$301, 3, FALSE)</f>
        <v>Polymer</v>
      </c>
      <c r="T30" s="3" t="str">
        <f>VLOOKUP(A30, Samples_Master!$A$2:$I$301, 4, FALSE)</f>
        <v>B118</v>
      </c>
      <c r="U30" s="3" t="str">
        <f>VLOOKUP(A30, Samples_Master!$A$2:$I$301, 5, FALSE)</f>
        <v>P001</v>
      </c>
      <c r="V30" s="3" t="str">
        <f t="shared" si="6"/>
        <v>PolymerA_Tensile</v>
      </c>
      <c r="W30" s="3">
        <f>VLOOKUP(V30, Spec_Limits!$A$2:$I$301, 5, FALSE)</f>
        <v>40</v>
      </c>
      <c r="X30" s="3">
        <f>VLOOKUP(V30, Spec_Limits!$A$2:$I$301, 6, FALSE)</f>
        <v>100</v>
      </c>
      <c r="Y30" s="3" t="str">
        <f t="shared" si="7"/>
        <v>Pass</v>
      </c>
      <c r="Z30" s="3" t="str">
        <f t="shared" si="8"/>
        <v>OK</v>
      </c>
    </row>
    <row r="31" spans="1:26" x14ac:dyDescent="0.35">
      <c r="A31" s="1" t="s">
        <v>72</v>
      </c>
      <c r="B31" s="2">
        <v>45672</v>
      </c>
      <c r="C31" s="1" t="s">
        <v>16</v>
      </c>
      <c r="D31" s="3" t="s">
        <v>1197</v>
      </c>
      <c r="E31" s="1" t="s">
        <v>637</v>
      </c>
      <c r="F31" s="1" t="s">
        <v>1198</v>
      </c>
      <c r="G31" s="1" t="s">
        <v>17</v>
      </c>
      <c r="H31" s="1">
        <v>53.567999999999998</v>
      </c>
      <c r="I31" s="4" t="s">
        <v>17</v>
      </c>
      <c r="J31" s="1" t="s">
        <v>52</v>
      </c>
      <c r="K31" s="1" t="s">
        <v>75</v>
      </c>
      <c r="L31" s="6" t="str">
        <f t="shared" si="0"/>
        <v>28.38</v>
      </c>
      <c r="M31" s="6" t="str">
        <f t="shared" si="1"/>
        <v>28.38</v>
      </c>
      <c r="N31" s="6" t="str">
        <f t="shared" si="2"/>
        <v>Pass</v>
      </c>
      <c r="O31" s="6" t="str">
        <f t="shared" si="3"/>
        <v>98.97</v>
      </c>
      <c r="P31" s="6">
        <f t="shared" si="4"/>
        <v>53.567999999999998</v>
      </c>
      <c r="Q31" s="5" t="str">
        <f t="shared" si="5"/>
        <v>January</v>
      </c>
      <c r="R31" s="3" t="str">
        <f>VLOOKUP(A31, Samples_Master!$A$2:$I$301, 2, FALSE)</f>
        <v>PolymerA</v>
      </c>
      <c r="S31" s="3" t="str">
        <f>VLOOKUP(A31, Samples_Master!$A$2:$I$301, 3, FALSE)</f>
        <v>Polymer</v>
      </c>
      <c r="T31" s="3" t="str">
        <f>VLOOKUP(A31, Samples_Master!$A$2:$I$301, 4, FALSE)</f>
        <v>B118</v>
      </c>
      <c r="U31" s="3" t="str">
        <f>VLOOKUP(A31, Samples_Master!$A$2:$I$301, 5, FALSE)</f>
        <v>P001</v>
      </c>
      <c r="V31" s="3" t="str">
        <f t="shared" si="6"/>
        <v>PolymerA_Tensile</v>
      </c>
      <c r="W31" s="3">
        <f>VLOOKUP(V31, Spec_Limits!$A$2:$I$301, 5, FALSE)</f>
        <v>40</v>
      </c>
      <c r="X31" s="3">
        <f>VLOOKUP(V31, Spec_Limits!$A$2:$I$301, 6, FALSE)</f>
        <v>100</v>
      </c>
      <c r="Y31" s="3" t="str">
        <f t="shared" si="7"/>
        <v>Pass</v>
      </c>
      <c r="Z31" s="3" t="str">
        <f t="shared" si="8"/>
        <v>OK</v>
      </c>
    </row>
    <row r="32" spans="1:26" x14ac:dyDescent="0.35">
      <c r="A32" s="1" t="s">
        <v>72</v>
      </c>
      <c r="B32" s="2">
        <v>45684</v>
      </c>
      <c r="C32" s="1" t="s">
        <v>16</v>
      </c>
      <c r="D32" s="3" t="s">
        <v>1199</v>
      </c>
      <c r="E32" s="1" t="s">
        <v>637</v>
      </c>
      <c r="F32" s="1" t="s">
        <v>1200</v>
      </c>
      <c r="G32" s="1" t="s">
        <v>17</v>
      </c>
      <c r="H32" s="1">
        <v>67.942999999999998</v>
      </c>
      <c r="I32" s="4" t="s">
        <v>17</v>
      </c>
      <c r="J32" s="1" t="s">
        <v>21</v>
      </c>
      <c r="K32" s="1" t="s">
        <v>76</v>
      </c>
      <c r="L32" s="6" t="str">
        <f t="shared" si="0"/>
        <v>27.69</v>
      </c>
      <c r="M32" s="6" t="str">
        <f t="shared" si="1"/>
        <v>27.69</v>
      </c>
      <c r="N32" s="6" t="str">
        <f t="shared" si="2"/>
        <v>Pass</v>
      </c>
      <c r="O32" s="6" t="str">
        <f t="shared" si="3"/>
        <v>100.52</v>
      </c>
      <c r="P32" s="6">
        <f t="shared" si="4"/>
        <v>67.942999999999998</v>
      </c>
      <c r="Q32" s="5" t="str">
        <f t="shared" si="5"/>
        <v>January</v>
      </c>
      <c r="R32" s="3" t="str">
        <f>VLOOKUP(A32, Samples_Master!$A$2:$I$301, 2, FALSE)</f>
        <v>PolymerA</v>
      </c>
      <c r="S32" s="3" t="str">
        <f>VLOOKUP(A32, Samples_Master!$A$2:$I$301, 3, FALSE)</f>
        <v>Polymer</v>
      </c>
      <c r="T32" s="3" t="str">
        <f>VLOOKUP(A32, Samples_Master!$A$2:$I$301, 4, FALSE)</f>
        <v>B118</v>
      </c>
      <c r="U32" s="3" t="str">
        <f>VLOOKUP(A32, Samples_Master!$A$2:$I$301, 5, FALSE)</f>
        <v>P001</v>
      </c>
      <c r="V32" s="3" t="str">
        <f t="shared" si="6"/>
        <v>PolymerA_Tensile</v>
      </c>
      <c r="W32" s="3">
        <f>VLOOKUP(V32, Spec_Limits!$A$2:$I$301, 5, FALSE)</f>
        <v>40</v>
      </c>
      <c r="X32" s="3">
        <f>VLOOKUP(V32, Spec_Limits!$A$2:$I$301, 6, FALSE)</f>
        <v>100</v>
      </c>
      <c r="Y32" s="3" t="str">
        <f t="shared" si="7"/>
        <v>Pass</v>
      </c>
      <c r="Z32" s="3" t="str">
        <f t="shared" si="8"/>
        <v>OK</v>
      </c>
    </row>
    <row r="33" spans="1:26" x14ac:dyDescent="0.35">
      <c r="A33" s="1" t="s">
        <v>77</v>
      </c>
      <c r="B33" s="2">
        <v>45670</v>
      </c>
      <c r="C33" s="1" t="s">
        <v>27</v>
      </c>
      <c r="D33" s="3" t="s">
        <v>1201</v>
      </c>
      <c r="E33" s="1" t="s">
        <v>11</v>
      </c>
      <c r="F33" s="1" t="s">
        <v>1202</v>
      </c>
      <c r="G33" s="1" t="s">
        <v>12</v>
      </c>
      <c r="H33" s="1">
        <v>1016.186</v>
      </c>
      <c r="I33" s="4" t="s">
        <v>37</v>
      </c>
      <c r="J33" s="1" t="s">
        <v>66</v>
      </c>
      <c r="K33" s="1" t="s">
        <v>78</v>
      </c>
      <c r="L33" s="6">
        <f t="shared" si="0"/>
        <v>21.75</v>
      </c>
      <c r="M33" s="6">
        <f t="shared" si="1"/>
        <v>21.75</v>
      </c>
      <c r="N33" s="6" t="str">
        <f t="shared" si="2"/>
        <v>Pass</v>
      </c>
      <c r="O33" s="6">
        <f t="shared" si="3"/>
        <v>95.395929999999993</v>
      </c>
      <c r="P33" s="6">
        <f t="shared" si="4"/>
        <v>1016.186</v>
      </c>
      <c r="Q33" s="5" t="str">
        <f t="shared" si="5"/>
        <v>January</v>
      </c>
      <c r="R33" s="3" t="str">
        <f>VLOOKUP(A33, Samples_Master!$A$2:$I$301, 2, FALSE)</f>
        <v>PolymerA</v>
      </c>
      <c r="S33" s="3" t="str">
        <f>VLOOKUP(A33, Samples_Master!$A$2:$I$301, 3, FALSE)</f>
        <v>Polymer</v>
      </c>
      <c r="T33" s="3" t="str">
        <f>VLOOKUP(A33, Samples_Master!$A$2:$I$301, 4, FALSE)</f>
        <v>B030</v>
      </c>
      <c r="U33" s="3" t="str">
        <f>VLOOKUP(A33, Samples_Master!$A$2:$I$301, 5, FALSE)</f>
        <v>P004</v>
      </c>
      <c r="V33" s="3" t="str">
        <f t="shared" si="6"/>
        <v>PolymerA_Conductivity</v>
      </c>
      <c r="W33" s="3">
        <f>VLOOKUP(V33, Spec_Limits!$A$2:$I$301, 5, FALSE)</f>
        <v>100</v>
      </c>
      <c r="X33" s="3">
        <f>VLOOKUP(V33, Spec_Limits!$A$2:$I$301, 6, FALSE)</f>
        <v>2000</v>
      </c>
      <c r="Y33" s="3" t="str">
        <f t="shared" si="7"/>
        <v>Pass</v>
      </c>
      <c r="Z33" s="3" t="str">
        <f t="shared" si="8"/>
        <v>OK</v>
      </c>
    </row>
    <row r="34" spans="1:26" x14ac:dyDescent="0.35">
      <c r="A34" s="1" t="s">
        <v>79</v>
      </c>
      <c r="B34" s="2">
        <v>45681</v>
      </c>
      <c r="C34" s="1" t="s">
        <v>16</v>
      </c>
      <c r="D34" s="3" t="s">
        <v>1203</v>
      </c>
      <c r="E34" s="1" t="s">
        <v>637</v>
      </c>
      <c r="F34" s="1" t="s">
        <v>1204</v>
      </c>
      <c r="G34" s="1" t="s">
        <v>12</v>
      </c>
      <c r="H34" s="1">
        <v>76.385000000000005</v>
      </c>
      <c r="I34" s="4" t="s">
        <v>17</v>
      </c>
      <c r="J34" s="1" t="s">
        <v>80</v>
      </c>
      <c r="K34" s="1" t="s">
        <v>81</v>
      </c>
      <c r="L34" s="6" t="str">
        <f t="shared" si="0"/>
        <v>19.15</v>
      </c>
      <c r="M34" s="6" t="str">
        <f t="shared" si="1"/>
        <v>19.15</v>
      </c>
      <c r="N34" s="6" t="str">
        <f t="shared" si="2"/>
        <v>Pass</v>
      </c>
      <c r="O34" s="6">
        <f t="shared" si="3"/>
        <v>108.48562</v>
      </c>
      <c r="P34" s="6">
        <f t="shared" ref="P34:P65" si="9">IF(C34="Viscosity",
      IF(J34="mPa*s", H34/1000, H34),
   IF(C34="Tensile",
      IF(J34="kPa", H34/1000, H34),
   IF(C34="Conductivity",
      IF(J34="mS/cm", H34/10, H34),
   "")))</f>
        <v>76.385000000000005</v>
      </c>
      <c r="Q34" s="5" t="str">
        <f t="shared" si="5"/>
        <v>January</v>
      </c>
      <c r="R34" s="3" t="str">
        <f>VLOOKUP(A34, Samples_Master!$A$2:$I$301, 2, FALSE)</f>
        <v>PolymerB</v>
      </c>
      <c r="S34" s="3" t="str">
        <f>VLOOKUP(A34, Samples_Master!$A$2:$I$301, 3, FALSE)</f>
        <v>Polymer</v>
      </c>
      <c r="T34" s="3" t="str">
        <f>VLOOKUP(A34, Samples_Master!$A$2:$I$301, 4, FALSE)</f>
        <v>B052</v>
      </c>
      <c r="U34" s="3" t="str">
        <f>VLOOKUP(A34, Samples_Master!$A$2:$I$301, 5, FALSE)</f>
        <v>P001</v>
      </c>
      <c r="V34" s="3" t="str">
        <f t="shared" si="6"/>
        <v>PolymerB_Tensile</v>
      </c>
      <c r="W34" s="3">
        <f>VLOOKUP(V34, Spec_Limits!$A$2:$I$301, 5, FALSE)</f>
        <v>40</v>
      </c>
      <c r="X34" s="3">
        <f>VLOOKUP(V34, Spec_Limits!$A$2:$I$301, 6, FALSE)</f>
        <v>100</v>
      </c>
      <c r="Y34" s="3" t="str">
        <f t="shared" si="7"/>
        <v>Pass</v>
      </c>
      <c r="Z34" s="3" t="str">
        <f t="shared" si="8"/>
        <v>OK</v>
      </c>
    </row>
    <row r="35" spans="1:26" x14ac:dyDescent="0.35">
      <c r="A35" s="1" t="s">
        <v>79</v>
      </c>
      <c r="B35" s="2">
        <v>45675</v>
      </c>
      <c r="C35" s="1" t="s">
        <v>10</v>
      </c>
      <c r="D35" s="3" t="s">
        <v>1205</v>
      </c>
      <c r="E35" s="1" t="s">
        <v>637</v>
      </c>
      <c r="F35" s="1" t="s">
        <v>1206</v>
      </c>
      <c r="G35" s="1" t="s">
        <v>12</v>
      </c>
      <c r="H35" s="1">
        <v>1.147</v>
      </c>
      <c r="I35" s="4" t="s">
        <v>23</v>
      </c>
      <c r="J35" s="1" t="s">
        <v>66</v>
      </c>
      <c r="K35" s="1" t="s">
        <v>82</v>
      </c>
      <c r="L35" s="6" t="str">
        <f t="shared" si="0"/>
        <v>23.82</v>
      </c>
      <c r="M35" s="6" t="str">
        <f t="shared" si="1"/>
        <v>23.82</v>
      </c>
      <c r="N35" s="6" t="str">
        <f t="shared" si="2"/>
        <v>Pass</v>
      </c>
      <c r="O35" s="6">
        <f t="shared" si="3"/>
        <v>101.65658999999999</v>
      </c>
      <c r="P35" s="6">
        <f t="shared" si="9"/>
        <v>1.147</v>
      </c>
      <c r="Q35" s="5" t="str">
        <f t="shared" si="5"/>
        <v>January</v>
      </c>
      <c r="R35" s="3" t="str">
        <f>VLOOKUP(A35, Samples_Master!$A$2:$I$301, 2, FALSE)</f>
        <v>PolymerB</v>
      </c>
      <c r="S35" s="3" t="str">
        <f>VLOOKUP(A35, Samples_Master!$A$2:$I$301, 3, FALSE)</f>
        <v>Polymer</v>
      </c>
      <c r="T35" s="3" t="str">
        <f>VLOOKUP(A35, Samples_Master!$A$2:$I$301, 4, FALSE)</f>
        <v>B052</v>
      </c>
      <c r="U35" s="3" t="str">
        <f>VLOOKUP(A35, Samples_Master!$A$2:$I$301, 5, FALSE)</f>
        <v>P001</v>
      </c>
      <c r="V35" s="3" t="str">
        <f t="shared" si="6"/>
        <v>PolymerB_Viscosity</v>
      </c>
      <c r="W35" s="3">
        <f>VLOOKUP(V35, Spec_Limits!$A$2:$I$301, 5, FALSE)</f>
        <v>0.5</v>
      </c>
      <c r="X35" s="3">
        <f>VLOOKUP(V35, Spec_Limits!$A$2:$I$301, 6, FALSE)</f>
        <v>2.5</v>
      </c>
      <c r="Y35" s="3" t="str">
        <f t="shared" si="7"/>
        <v>Pass</v>
      </c>
      <c r="Z35" s="3" t="str">
        <f t="shared" si="8"/>
        <v>OK</v>
      </c>
    </row>
    <row r="36" spans="1:26" x14ac:dyDescent="0.35">
      <c r="A36" s="1" t="s">
        <v>79</v>
      </c>
      <c r="B36" s="2">
        <v>45683</v>
      </c>
      <c r="C36" s="1" t="s">
        <v>16</v>
      </c>
      <c r="D36" s="3" t="s">
        <v>1207</v>
      </c>
      <c r="E36" s="1" t="s">
        <v>637</v>
      </c>
      <c r="F36" s="1" t="s">
        <v>1208</v>
      </c>
      <c r="G36" s="1" t="s">
        <v>12</v>
      </c>
      <c r="H36" s="1">
        <v>80.355999999999995</v>
      </c>
      <c r="I36" s="4" t="s">
        <v>17</v>
      </c>
      <c r="J36" s="1" t="s">
        <v>66</v>
      </c>
      <c r="K36" s="1" t="s">
        <v>83</v>
      </c>
      <c r="L36" s="6" t="str">
        <f t="shared" si="0"/>
        <v>24.5</v>
      </c>
      <c r="M36" s="6" t="str">
        <f t="shared" si="1"/>
        <v>24.5</v>
      </c>
      <c r="N36" s="6" t="str">
        <f t="shared" si="2"/>
        <v>Pass</v>
      </c>
      <c r="O36" s="6">
        <f t="shared" si="3"/>
        <v>94.561279999999996</v>
      </c>
      <c r="P36" s="6">
        <f t="shared" si="9"/>
        <v>80.355999999999995</v>
      </c>
      <c r="Q36" s="5" t="str">
        <f t="shared" si="5"/>
        <v>January</v>
      </c>
      <c r="R36" s="3" t="str">
        <f>VLOOKUP(A36, Samples_Master!$A$2:$I$301, 2, FALSE)</f>
        <v>PolymerB</v>
      </c>
      <c r="S36" s="3" t="str">
        <f>VLOOKUP(A36, Samples_Master!$A$2:$I$301, 3, FALSE)</f>
        <v>Polymer</v>
      </c>
      <c r="T36" s="3" t="str">
        <f>VLOOKUP(A36, Samples_Master!$A$2:$I$301, 4, FALSE)</f>
        <v>B052</v>
      </c>
      <c r="U36" s="3" t="str">
        <f>VLOOKUP(A36, Samples_Master!$A$2:$I$301, 5, FALSE)</f>
        <v>P001</v>
      </c>
      <c r="V36" s="3" t="str">
        <f t="shared" si="6"/>
        <v>PolymerB_Tensile</v>
      </c>
      <c r="W36" s="3">
        <f>VLOOKUP(V36, Spec_Limits!$A$2:$I$301, 5, FALSE)</f>
        <v>40</v>
      </c>
      <c r="X36" s="3">
        <f>VLOOKUP(V36, Spec_Limits!$A$2:$I$301, 6, FALSE)</f>
        <v>100</v>
      </c>
      <c r="Y36" s="3" t="str">
        <f t="shared" si="7"/>
        <v>Pass</v>
      </c>
      <c r="Z36" s="3" t="str">
        <f t="shared" si="8"/>
        <v>OK</v>
      </c>
    </row>
    <row r="37" spans="1:26" x14ac:dyDescent="0.35">
      <c r="A37" s="1" t="s">
        <v>84</v>
      </c>
      <c r="B37" s="2">
        <v>45663</v>
      </c>
      <c r="C37" s="1" t="s">
        <v>10</v>
      </c>
      <c r="D37" s="3" t="s">
        <v>1209</v>
      </c>
      <c r="E37" s="1" t="s">
        <v>637</v>
      </c>
      <c r="F37" s="1" t="s">
        <v>1210</v>
      </c>
      <c r="G37" s="1" t="s">
        <v>12</v>
      </c>
      <c r="H37" s="1">
        <v>0.77400000000000002</v>
      </c>
      <c r="I37" s="4" t="s">
        <v>23</v>
      </c>
      <c r="J37" s="1" t="s">
        <v>29</v>
      </c>
      <c r="K37" s="1" t="s">
        <v>85</v>
      </c>
      <c r="L37" s="6" t="str">
        <f t="shared" si="0"/>
        <v>21.07</v>
      </c>
      <c r="M37" s="6" t="str">
        <f t="shared" si="1"/>
        <v>21.07</v>
      </c>
      <c r="N37" s="6" t="str">
        <f t="shared" si="2"/>
        <v>Pass</v>
      </c>
      <c r="O37" s="6">
        <f t="shared" si="3"/>
        <v>98.298199999999994</v>
      </c>
      <c r="P37" s="6">
        <f t="shared" si="9"/>
        <v>0.77400000000000002</v>
      </c>
      <c r="Q37" s="5" t="str">
        <f t="shared" si="5"/>
        <v>January</v>
      </c>
      <c r="R37" s="3" t="str">
        <f>VLOOKUP(A37, Samples_Master!$A$2:$I$301, 2, FALSE)</f>
        <v>PolymerA</v>
      </c>
      <c r="S37" s="3" t="str">
        <f>VLOOKUP(A37, Samples_Master!$A$2:$I$301, 3, FALSE)</f>
        <v>Polymer</v>
      </c>
      <c r="T37" s="3" t="str">
        <f>VLOOKUP(A37, Samples_Master!$A$2:$I$301, 4, FALSE)</f>
        <v>B058</v>
      </c>
      <c r="U37" s="3" t="str">
        <f>VLOOKUP(A37, Samples_Master!$A$2:$I$301, 5, FALSE)</f>
        <v>P001</v>
      </c>
      <c r="V37" s="3" t="str">
        <f t="shared" si="6"/>
        <v>PolymerA_Viscosity</v>
      </c>
      <c r="W37" s="3">
        <f>VLOOKUP(V37, Spec_Limits!$A$2:$I$301, 5, FALSE)</f>
        <v>0.5</v>
      </c>
      <c r="X37" s="3">
        <f>VLOOKUP(V37, Spec_Limits!$A$2:$I$301, 6, FALSE)</f>
        <v>2.5</v>
      </c>
      <c r="Y37" s="3" t="str">
        <f t="shared" si="7"/>
        <v>Pass</v>
      </c>
      <c r="Z37" s="3" t="str">
        <f t="shared" si="8"/>
        <v>OK</v>
      </c>
    </row>
    <row r="38" spans="1:26" x14ac:dyDescent="0.35">
      <c r="A38" s="1" t="s">
        <v>86</v>
      </c>
      <c r="B38" s="2">
        <v>45669</v>
      </c>
      <c r="C38" s="1" t="s">
        <v>27</v>
      </c>
      <c r="D38" s="3" t="s">
        <v>1211</v>
      </c>
      <c r="E38" s="1" t="s">
        <v>637</v>
      </c>
      <c r="F38" s="1" t="s">
        <v>1212</v>
      </c>
      <c r="G38" s="1" t="s">
        <v>12</v>
      </c>
      <c r="H38" s="1">
        <v>802.54399999999998</v>
      </c>
      <c r="I38" s="4" t="s">
        <v>37</v>
      </c>
      <c r="J38" s="1" t="s">
        <v>80</v>
      </c>
      <c r="K38" s="1" t="s">
        <v>87</v>
      </c>
      <c r="L38" s="6" t="str">
        <f t="shared" si="0"/>
        <v>20.81</v>
      </c>
      <c r="M38" s="6" t="str">
        <f t="shared" si="1"/>
        <v>20.81</v>
      </c>
      <c r="N38" s="6" t="str">
        <f t="shared" si="2"/>
        <v>Pass</v>
      </c>
      <c r="O38" s="6">
        <f t="shared" si="3"/>
        <v>104.02822</v>
      </c>
      <c r="P38" s="6">
        <f t="shared" si="9"/>
        <v>802.54399999999998</v>
      </c>
      <c r="Q38" s="5" t="str">
        <f t="shared" si="5"/>
        <v>January</v>
      </c>
      <c r="R38" s="3" t="str">
        <f>VLOOKUP(A38, Samples_Master!$A$2:$I$301, 2, FALSE)</f>
        <v>PolymerA</v>
      </c>
      <c r="S38" s="3" t="str">
        <f>VLOOKUP(A38, Samples_Master!$A$2:$I$301, 3, FALSE)</f>
        <v>Polymer</v>
      </c>
      <c r="T38" s="3" t="str">
        <f>VLOOKUP(A38, Samples_Master!$A$2:$I$301, 4, FALSE)</f>
        <v>B089</v>
      </c>
      <c r="U38" s="3" t="str">
        <f>VLOOKUP(A38, Samples_Master!$A$2:$I$301, 5, FALSE)</f>
        <v>P002</v>
      </c>
      <c r="V38" s="3" t="str">
        <f t="shared" si="6"/>
        <v>PolymerA_Conductivity</v>
      </c>
      <c r="W38" s="3">
        <f>VLOOKUP(V38, Spec_Limits!$A$2:$I$301, 5, FALSE)</f>
        <v>100</v>
      </c>
      <c r="X38" s="3">
        <f>VLOOKUP(V38, Spec_Limits!$A$2:$I$301, 6, FALSE)</f>
        <v>2000</v>
      </c>
      <c r="Y38" s="3" t="str">
        <f t="shared" si="7"/>
        <v>Pass</v>
      </c>
      <c r="Z38" s="3" t="str">
        <f t="shared" si="8"/>
        <v>OK</v>
      </c>
    </row>
    <row r="39" spans="1:26" x14ac:dyDescent="0.35">
      <c r="A39" s="1" t="s">
        <v>86</v>
      </c>
      <c r="B39" s="2">
        <v>45682</v>
      </c>
      <c r="C39" s="1" t="s">
        <v>16</v>
      </c>
      <c r="D39" s="3" t="s">
        <v>1213</v>
      </c>
      <c r="E39" s="1" t="s">
        <v>637</v>
      </c>
      <c r="F39" s="1" t="s">
        <v>1214</v>
      </c>
      <c r="G39" s="1" t="s">
        <v>12</v>
      </c>
      <c r="H39" s="1">
        <v>74.622</v>
      </c>
      <c r="I39" s="4" t="s">
        <v>17</v>
      </c>
      <c r="J39" s="1" t="s">
        <v>31</v>
      </c>
      <c r="K39" s="1" t="s">
        <v>88</v>
      </c>
      <c r="L39" s="6" t="str">
        <f t="shared" si="0"/>
        <v>25.92</v>
      </c>
      <c r="M39" s="6" t="str">
        <f t="shared" si="1"/>
        <v>25.92</v>
      </c>
      <c r="N39" s="6" t="str">
        <f t="shared" si="2"/>
        <v>Pass</v>
      </c>
      <c r="O39" s="6">
        <f t="shared" si="3"/>
        <v>84.01876</v>
      </c>
      <c r="P39" s="6">
        <f t="shared" si="9"/>
        <v>74.622</v>
      </c>
      <c r="Q39" s="5" t="str">
        <f t="shared" si="5"/>
        <v>January</v>
      </c>
      <c r="R39" s="3" t="str">
        <f>VLOOKUP(A39, Samples_Master!$A$2:$I$301, 2, FALSE)</f>
        <v>PolymerA</v>
      </c>
      <c r="S39" s="3" t="str">
        <f>VLOOKUP(A39, Samples_Master!$A$2:$I$301, 3, FALSE)</f>
        <v>Polymer</v>
      </c>
      <c r="T39" s="3" t="str">
        <f>VLOOKUP(A39, Samples_Master!$A$2:$I$301, 4, FALSE)</f>
        <v>B089</v>
      </c>
      <c r="U39" s="3" t="str">
        <f>VLOOKUP(A39, Samples_Master!$A$2:$I$301, 5, FALSE)</f>
        <v>P002</v>
      </c>
      <c r="V39" s="3" t="str">
        <f t="shared" si="6"/>
        <v>PolymerA_Tensile</v>
      </c>
      <c r="W39" s="3">
        <f>VLOOKUP(V39, Spec_Limits!$A$2:$I$301, 5, FALSE)</f>
        <v>40</v>
      </c>
      <c r="X39" s="3">
        <f>VLOOKUP(V39, Spec_Limits!$A$2:$I$301, 6, FALSE)</f>
        <v>100</v>
      </c>
      <c r="Y39" s="3" t="str">
        <f t="shared" si="7"/>
        <v>Pass</v>
      </c>
      <c r="Z39" s="3" t="str">
        <f t="shared" si="8"/>
        <v>OK</v>
      </c>
    </row>
    <row r="40" spans="1:26" x14ac:dyDescent="0.35">
      <c r="A40" s="1" t="s">
        <v>86</v>
      </c>
      <c r="B40" s="2">
        <v>45684</v>
      </c>
      <c r="C40" s="1" t="s">
        <v>16</v>
      </c>
      <c r="D40" s="3" t="s">
        <v>1215</v>
      </c>
      <c r="E40" s="1" t="s">
        <v>637</v>
      </c>
      <c r="F40" s="1" t="s">
        <v>1216</v>
      </c>
      <c r="G40" s="1" t="s">
        <v>12</v>
      </c>
      <c r="H40" s="1">
        <v>75.486999999999995</v>
      </c>
      <c r="I40" s="4" t="s">
        <v>17</v>
      </c>
      <c r="J40" s="1" t="s">
        <v>29</v>
      </c>
      <c r="K40" s="1" t="s">
        <v>89</v>
      </c>
      <c r="L40" s="6" t="str">
        <f t="shared" si="0"/>
        <v>25.81</v>
      </c>
      <c r="M40" s="6" t="str">
        <f t="shared" si="1"/>
        <v>25.81</v>
      </c>
      <c r="N40" s="6" t="str">
        <f t="shared" si="2"/>
        <v>Pass</v>
      </c>
      <c r="O40" s="6">
        <f t="shared" si="3"/>
        <v>100.41378999999999</v>
      </c>
      <c r="P40" s="6">
        <f t="shared" si="9"/>
        <v>75.486999999999995</v>
      </c>
      <c r="Q40" s="5" t="str">
        <f t="shared" si="5"/>
        <v>January</v>
      </c>
      <c r="R40" s="3" t="str">
        <f>VLOOKUP(A40, Samples_Master!$A$2:$I$301, 2, FALSE)</f>
        <v>PolymerA</v>
      </c>
      <c r="S40" s="3" t="str">
        <f>VLOOKUP(A40, Samples_Master!$A$2:$I$301, 3, FALSE)</f>
        <v>Polymer</v>
      </c>
      <c r="T40" s="3" t="str">
        <f>VLOOKUP(A40, Samples_Master!$A$2:$I$301, 4, FALSE)</f>
        <v>B089</v>
      </c>
      <c r="U40" s="3" t="str">
        <f>VLOOKUP(A40, Samples_Master!$A$2:$I$301, 5, FALSE)</f>
        <v>P002</v>
      </c>
      <c r="V40" s="3" t="str">
        <f t="shared" si="6"/>
        <v>PolymerA_Tensile</v>
      </c>
      <c r="W40" s="3">
        <f>VLOOKUP(V40, Spec_Limits!$A$2:$I$301, 5, FALSE)</f>
        <v>40</v>
      </c>
      <c r="X40" s="3">
        <f>VLOOKUP(V40, Spec_Limits!$A$2:$I$301, 6, FALSE)</f>
        <v>100</v>
      </c>
      <c r="Y40" s="3" t="str">
        <f t="shared" si="7"/>
        <v>Pass</v>
      </c>
      <c r="Z40" s="3" t="str">
        <f t="shared" si="8"/>
        <v>OK</v>
      </c>
    </row>
    <row r="41" spans="1:26" x14ac:dyDescent="0.35">
      <c r="A41" s="1" t="s">
        <v>90</v>
      </c>
      <c r="B41" s="2">
        <v>45661</v>
      </c>
      <c r="C41" s="1" t="s">
        <v>16</v>
      </c>
      <c r="D41" s="3" t="s">
        <v>1217</v>
      </c>
      <c r="E41" s="1" t="s">
        <v>11</v>
      </c>
      <c r="F41" s="1" t="s">
        <v>1218</v>
      </c>
      <c r="G41" s="1" t="s">
        <v>17</v>
      </c>
      <c r="H41" s="1">
        <v>66.822000000000003</v>
      </c>
      <c r="I41" s="4" t="s">
        <v>17</v>
      </c>
      <c r="J41" s="1" t="s">
        <v>47</v>
      </c>
      <c r="K41" s="1" t="s">
        <v>91</v>
      </c>
      <c r="L41" s="6">
        <f t="shared" si="0"/>
        <v>22.090000000000032</v>
      </c>
      <c r="M41" s="6">
        <f t="shared" si="1"/>
        <v>22.090000000000032</v>
      </c>
      <c r="N41" s="6" t="str">
        <f t="shared" si="2"/>
        <v>Pass</v>
      </c>
      <c r="O41" s="6" t="str">
        <f t="shared" si="3"/>
        <v>110.5</v>
      </c>
      <c r="P41" s="6">
        <f t="shared" si="9"/>
        <v>66.822000000000003</v>
      </c>
      <c r="Q41" s="5" t="str">
        <f t="shared" si="5"/>
        <v>January</v>
      </c>
      <c r="R41" s="3" t="str">
        <f>VLOOKUP(A41, Samples_Master!$A$2:$I$301, 2, FALSE)</f>
        <v>PolymerB</v>
      </c>
      <c r="S41" s="3" t="str">
        <f>VLOOKUP(A41, Samples_Master!$A$2:$I$301, 3, FALSE)</f>
        <v>Polymer</v>
      </c>
      <c r="T41" s="3" t="str">
        <f>VLOOKUP(A41, Samples_Master!$A$2:$I$301, 4, FALSE)</f>
        <v>B081</v>
      </c>
      <c r="U41" s="3" t="str">
        <f>VLOOKUP(A41, Samples_Master!$A$2:$I$301, 5, FALSE)</f>
        <v>P001</v>
      </c>
      <c r="V41" s="3" t="str">
        <f t="shared" si="6"/>
        <v>PolymerB_Tensile</v>
      </c>
      <c r="W41" s="3">
        <f>VLOOKUP(V41, Spec_Limits!$A$2:$I$301, 5, FALSE)</f>
        <v>40</v>
      </c>
      <c r="X41" s="3">
        <f>VLOOKUP(V41, Spec_Limits!$A$2:$I$301, 6, FALSE)</f>
        <v>100</v>
      </c>
      <c r="Y41" s="3" t="str">
        <f t="shared" si="7"/>
        <v>Pass</v>
      </c>
      <c r="Z41" s="3" t="str">
        <f t="shared" si="8"/>
        <v>OK</v>
      </c>
    </row>
    <row r="42" spans="1:26" x14ac:dyDescent="0.35">
      <c r="A42" s="1" t="s">
        <v>90</v>
      </c>
      <c r="B42" s="2">
        <v>45666</v>
      </c>
      <c r="C42" s="1" t="s">
        <v>10</v>
      </c>
      <c r="D42" s="3" t="s">
        <v>1219</v>
      </c>
      <c r="E42" s="1" t="s">
        <v>11</v>
      </c>
      <c r="F42" s="1" t="s">
        <v>1220</v>
      </c>
      <c r="G42" s="1" t="s">
        <v>17</v>
      </c>
      <c r="H42" s="1">
        <v>1.8939999999999999</v>
      </c>
      <c r="I42" s="4" t="s">
        <v>23</v>
      </c>
      <c r="J42" s="1" t="s">
        <v>66</v>
      </c>
      <c r="K42" s="1" t="s">
        <v>92</v>
      </c>
      <c r="L42" s="6">
        <f t="shared" si="0"/>
        <v>20.220000000000027</v>
      </c>
      <c r="M42" s="6">
        <f t="shared" si="1"/>
        <v>20.220000000000027</v>
      </c>
      <c r="N42" s="6" t="str">
        <f t="shared" si="2"/>
        <v>Pass</v>
      </c>
      <c r="O42" s="6" t="str">
        <f t="shared" si="3"/>
        <v>104.72</v>
      </c>
      <c r="P42" s="6">
        <f t="shared" si="9"/>
        <v>1.8939999999999999</v>
      </c>
      <c r="Q42" s="5" t="str">
        <f t="shared" si="5"/>
        <v>January</v>
      </c>
      <c r="R42" s="3" t="str">
        <f>VLOOKUP(A42, Samples_Master!$A$2:$I$301, 2, FALSE)</f>
        <v>PolymerB</v>
      </c>
      <c r="S42" s="3" t="str">
        <f>VLOOKUP(A42, Samples_Master!$A$2:$I$301, 3, FALSE)</f>
        <v>Polymer</v>
      </c>
      <c r="T42" s="3" t="str">
        <f>VLOOKUP(A42, Samples_Master!$A$2:$I$301, 4, FALSE)</f>
        <v>B081</v>
      </c>
      <c r="U42" s="3" t="str">
        <f>VLOOKUP(A42, Samples_Master!$A$2:$I$301, 5, FALSE)</f>
        <v>P001</v>
      </c>
      <c r="V42" s="3" t="str">
        <f t="shared" si="6"/>
        <v>PolymerB_Viscosity</v>
      </c>
      <c r="W42" s="3">
        <f>VLOOKUP(V42, Spec_Limits!$A$2:$I$301, 5, FALSE)</f>
        <v>0.5</v>
      </c>
      <c r="X42" s="3">
        <f>VLOOKUP(V42, Spec_Limits!$A$2:$I$301, 6, FALSE)</f>
        <v>2.5</v>
      </c>
      <c r="Y42" s="3" t="str">
        <f t="shared" si="7"/>
        <v>Pass</v>
      </c>
      <c r="Z42" s="3" t="str">
        <f t="shared" si="8"/>
        <v>OK</v>
      </c>
    </row>
    <row r="43" spans="1:26" x14ac:dyDescent="0.35">
      <c r="A43" s="1" t="s">
        <v>93</v>
      </c>
      <c r="B43" s="2">
        <v>45685</v>
      </c>
      <c r="C43" s="1" t="s">
        <v>16</v>
      </c>
      <c r="D43" s="3" t="s">
        <v>1221</v>
      </c>
      <c r="E43" s="1" t="s">
        <v>11</v>
      </c>
      <c r="F43" s="1" t="s">
        <v>1222</v>
      </c>
      <c r="G43" s="1" t="s">
        <v>17</v>
      </c>
      <c r="H43" s="1">
        <v>97.254000000000005</v>
      </c>
      <c r="I43" s="4" t="s">
        <v>17</v>
      </c>
      <c r="J43" s="1" t="s">
        <v>24</v>
      </c>
      <c r="K43" s="1" t="s">
        <v>94</v>
      </c>
      <c r="L43" s="6">
        <f t="shared" si="0"/>
        <v>26.78000000000003</v>
      </c>
      <c r="M43" s="6">
        <f t="shared" si="1"/>
        <v>26.78000000000003</v>
      </c>
      <c r="N43" s="6" t="str">
        <f t="shared" si="2"/>
        <v>Pass</v>
      </c>
      <c r="O43" s="6" t="str">
        <f t="shared" si="3"/>
        <v>87.5</v>
      </c>
      <c r="P43" s="6">
        <f t="shared" si="9"/>
        <v>97.254000000000005</v>
      </c>
      <c r="Q43" s="5" t="str">
        <f t="shared" si="5"/>
        <v>January</v>
      </c>
      <c r="R43" s="3" t="str">
        <f>VLOOKUP(A43, Samples_Master!$A$2:$I$301, 2, FALSE)</f>
        <v>Graphene</v>
      </c>
      <c r="S43" s="3" t="str">
        <f>VLOOKUP(A43, Samples_Master!$A$2:$I$301, 3, FALSE)</f>
        <v>Carbon</v>
      </c>
      <c r="T43" s="3" t="str">
        <f>VLOOKUP(A43, Samples_Master!$A$2:$I$301, 4, FALSE)</f>
        <v>B001</v>
      </c>
      <c r="U43" s="3" t="str">
        <f>VLOOKUP(A43, Samples_Master!$A$2:$I$301, 5, FALSE)</f>
        <v>P003</v>
      </c>
      <c r="V43" s="3" t="str">
        <f t="shared" si="6"/>
        <v>Graphene_Tensile</v>
      </c>
      <c r="W43" s="3">
        <f>VLOOKUP(V43, Spec_Limits!$A$2:$I$301, 5, FALSE)</f>
        <v>60</v>
      </c>
      <c r="X43" s="3">
        <f>VLOOKUP(V43, Spec_Limits!$A$2:$I$301, 6, FALSE)</f>
        <v>120</v>
      </c>
      <c r="Y43" s="3" t="str">
        <f t="shared" si="7"/>
        <v>Pass</v>
      </c>
      <c r="Z43" s="3" t="str">
        <f t="shared" si="8"/>
        <v>OK</v>
      </c>
    </row>
    <row r="44" spans="1:26" x14ac:dyDescent="0.35">
      <c r="A44" s="1" t="s">
        <v>93</v>
      </c>
      <c r="B44" s="2">
        <v>45670</v>
      </c>
      <c r="C44" s="1" t="s">
        <v>10</v>
      </c>
      <c r="D44" s="3" t="s">
        <v>1223</v>
      </c>
      <c r="E44" s="1" t="s">
        <v>11</v>
      </c>
      <c r="F44" s="1" t="s">
        <v>1224</v>
      </c>
      <c r="G44" s="1" t="s">
        <v>17</v>
      </c>
      <c r="H44" s="1">
        <v>632.81600000000003</v>
      </c>
      <c r="I44" s="4" t="s">
        <v>13</v>
      </c>
      <c r="J44" s="1" t="s">
        <v>21</v>
      </c>
      <c r="K44" s="1" t="s">
        <v>95</v>
      </c>
      <c r="L44" s="6">
        <f t="shared" si="0"/>
        <v>21.960000000000036</v>
      </c>
      <c r="M44" s="6">
        <f t="shared" si="1"/>
        <v>21.960000000000036</v>
      </c>
      <c r="N44" s="6" t="str">
        <f t="shared" si="2"/>
        <v>Pass</v>
      </c>
      <c r="O44" s="6" t="str">
        <f t="shared" si="3"/>
        <v>107.61</v>
      </c>
      <c r="P44" s="6">
        <f t="shared" si="9"/>
        <v>632.81600000000003</v>
      </c>
      <c r="Q44" s="5" t="str">
        <f t="shared" si="5"/>
        <v>January</v>
      </c>
      <c r="R44" s="3" t="str">
        <f>VLOOKUP(A44, Samples_Master!$A$2:$I$301, 2, FALSE)</f>
        <v>Graphene</v>
      </c>
      <c r="S44" s="3" t="str">
        <f>VLOOKUP(A44, Samples_Master!$A$2:$I$301, 3, FALSE)</f>
        <v>Carbon</v>
      </c>
      <c r="T44" s="3" t="str">
        <f>VLOOKUP(A44, Samples_Master!$A$2:$I$301, 4, FALSE)</f>
        <v>B001</v>
      </c>
      <c r="U44" s="3" t="str">
        <f>VLOOKUP(A44, Samples_Master!$A$2:$I$301, 5, FALSE)</f>
        <v>P003</v>
      </c>
      <c r="V44" s="3" t="str">
        <f t="shared" si="6"/>
        <v>Graphene_Viscosity</v>
      </c>
      <c r="W44" s="3">
        <f>VLOOKUP(V44, Spec_Limits!$A$2:$I$301, 5, FALSE)</f>
        <v>0.2</v>
      </c>
      <c r="X44" s="3">
        <f>VLOOKUP(V44, Spec_Limits!$A$2:$I$301, 6, FALSE)</f>
        <v>1.5</v>
      </c>
      <c r="Y44" s="3" t="str">
        <f t="shared" si="7"/>
        <v>Fail</v>
      </c>
      <c r="Z44" s="3" t="str">
        <f t="shared" si="8"/>
        <v>OK</v>
      </c>
    </row>
    <row r="45" spans="1:26" x14ac:dyDescent="0.35">
      <c r="A45" s="1" t="s">
        <v>93</v>
      </c>
      <c r="B45" s="2">
        <v>45676</v>
      </c>
      <c r="C45" s="1" t="s">
        <v>16</v>
      </c>
      <c r="D45" s="3" t="s">
        <v>1225</v>
      </c>
      <c r="E45" s="1" t="s">
        <v>11</v>
      </c>
      <c r="F45" s="1" t="s">
        <v>1226</v>
      </c>
      <c r="G45" s="1" t="s">
        <v>17</v>
      </c>
      <c r="H45" s="1">
        <v>87.825000000000003</v>
      </c>
      <c r="I45" s="4" t="s">
        <v>17</v>
      </c>
      <c r="J45" s="1" t="s">
        <v>55</v>
      </c>
      <c r="K45" s="1" t="s">
        <v>96</v>
      </c>
      <c r="L45" s="6">
        <f t="shared" si="0"/>
        <v>17.720000000000027</v>
      </c>
      <c r="M45" s="6">
        <f t="shared" si="1"/>
        <v>17.720000000000027</v>
      </c>
      <c r="N45" s="6" t="str">
        <f t="shared" si="2"/>
        <v>Pass</v>
      </c>
      <c r="O45" s="6" t="str">
        <f t="shared" si="3"/>
        <v>107.44</v>
      </c>
      <c r="P45" s="6">
        <f t="shared" si="9"/>
        <v>87.825000000000003</v>
      </c>
      <c r="Q45" s="5" t="str">
        <f t="shared" si="5"/>
        <v>January</v>
      </c>
      <c r="R45" s="3" t="str">
        <f>VLOOKUP(A45, Samples_Master!$A$2:$I$301, 2, FALSE)</f>
        <v>Graphene</v>
      </c>
      <c r="S45" s="3" t="str">
        <f>VLOOKUP(A45, Samples_Master!$A$2:$I$301, 3, FALSE)</f>
        <v>Carbon</v>
      </c>
      <c r="T45" s="3" t="str">
        <f>VLOOKUP(A45, Samples_Master!$A$2:$I$301, 4, FALSE)</f>
        <v>B001</v>
      </c>
      <c r="U45" s="3" t="str">
        <f>VLOOKUP(A45, Samples_Master!$A$2:$I$301, 5, FALSE)</f>
        <v>P003</v>
      </c>
      <c r="V45" s="3" t="str">
        <f t="shared" si="6"/>
        <v>Graphene_Tensile</v>
      </c>
      <c r="W45" s="3">
        <f>VLOOKUP(V45, Spec_Limits!$A$2:$I$301, 5, FALSE)</f>
        <v>60</v>
      </c>
      <c r="X45" s="3">
        <f>VLOOKUP(V45, Spec_Limits!$A$2:$I$301, 6, FALSE)</f>
        <v>120</v>
      </c>
      <c r="Y45" s="3" t="str">
        <f t="shared" si="7"/>
        <v>Pass</v>
      </c>
      <c r="Z45" s="3" t="str">
        <f t="shared" si="8"/>
        <v>OK</v>
      </c>
    </row>
    <row r="46" spans="1:26" x14ac:dyDescent="0.35">
      <c r="A46" s="1" t="s">
        <v>97</v>
      </c>
      <c r="B46" s="2">
        <v>45670</v>
      </c>
      <c r="C46" s="1" t="s">
        <v>10</v>
      </c>
      <c r="D46" s="3" t="s">
        <v>1227</v>
      </c>
      <c r="E46" s="1" t="s">
        <v>637</v>
      </c>
      <c r="F46" s="1" t="s">
        <v>1228</v>
      </c>
      <c r="G46" s="1" t="s">
        <v>12</v>
      </c>
      <c r="H46" s="1">
        <v>0.28899999999999998</v>
      </c>
      <c r="I46" s="4" t="s">
        <v>23</v>
      </c>
      <c r="J46" s="1" t="s">
        <v>98</v>
      </c>
      <c r="K46" s="1" t="s">
        <v>99</v>
      </c>
      <c r="L46" s="6" t="str">
        <f t="shared" si="0"/>
        <v>21.34</v>
      </c>
      <c r="M46" s="6" t="str">
        <f t="shared" si="1"/>
        <v>21.34</v>
      </c>
      <c r="N46" s="6" t="str">
        <f t="shared" si="2"/>
        <v>Pass</v>
      </c>
      <c r="O46" s="6">
        <f t="shared" si="3"/>
        <v>102.41936</v>
      </c>
      <c r="P46" s="6">
        <f t="shared" si="9"/>
        <v>0.28899999999999998</v>
      </c>
      <c r="Q46" s="5" t="str">
        <f t="shared" si="5"/>
        <v>January</v>
      </c>
      <c r="R46" s="3" t="str">
        <f>VLOOKUP(A46, Samples_Master!$A$2:$I$301, 2, FALSE)</f>
        <v>Graphene</v>
      </c>
      <c r="S46" s="3" t="str">
        <f>VLOOKUP(A46, Samples_Master!$A$2:$I$301, 3, FALSE)</f>
        <v>Polymer</v>
      </c>
      <c r="T46" s="3" t="str">
        <f>VLOOKUP(A46, Samples_Master!$A$2:$I$301, 4, FALSE)</f>
        <v>B068</v>
      </c>
      <c r="U46" s="3" t="str">
        <f>VLOOKUP(A46, Samples_Master!$A$2:$I$301, 5, FALSE)</f>
        <v>P001</v>
      </c>
      <c r="V46" s="3" t="str">
        <f t="shared" si="6"/>
        <v>Graphene_Viscosity</v>
      </c>
      <c r="W46" s="3">
        <f>VLOOKUP(V46, Spec_Limits!$A$2:$I$301, 5, FALSE)</f>
        <v>0.2</v>
      </c>
      <c r="X46" s="3">
        <f>VLOOKUP(V46, Spec_Limits!$A$2:$I$301, 6, FALSE)</f>
        <v>1.5</v>
      </c>
      <c r="Y46" s="3" t="str">
        <f t="shared" si="7"/>
        <v>Pass</v>
      </c>
      <c r="Z46" s="3" t="str">
        <f t="shared" si="8"/>
        <v>OK</v>
      </c>
    </row>
    <row r="47" spans="1:26" x14ac:dyDescent="0.35">
      <c r="A47" s="1" t="s">
        <v>97</v>
      </c>
      <c r="B47" s="2">
        <v>45683</v>
      </c>
      <c r="C47" s="1" t="s">
        <v>10</v>
      </c>
      <c r="D47" s="3" t="s">
        <v>1229</v>
      </c>
      <c r="E47" s="1" t="s">
        <v>637</v>
      </c>
      <c r="F47" s="1" t="s">
        <v>1230</v>
      </c>
      <c r="G47" s="1" t="s">
        <v>12</v>
      </c>
      <c r="H47" s="1">
        <v>0.42699999999999999</v>
      </c>
      <c r="I47" s="4" t="s">
        <v>23</v>
      </c>
      <c r="J47" s="1" t="s">
        <v>21</v>
      </c>
      <c r="K47" s="1" t="s">
        <v>100</v>
      </c>
      <c r="L47" s="6" t="str">
        <f t="shared" si="0"/>
        <v>22.89</v>
      </c>
      <c r="M47" s="6" t="str">
        <f t="shared" si="1"/>
        <v>22.89</v>
      </c>
      <c r="N47" s="6" t="str">
        <f t="shared" si="2"/>
        <v>Pass</v>
      </c>
      <c r="O47" s="6">
        <f t="shared" si="3"/>
        <v>113.78710000000001</v>
      </c>
      <c r="P47" s="6">
        <f t="shared" si="9"/>
        <v>0.42699999999999999</v>
      </c>
      <c r="Q47" s="5" t="str">
        <f t="shared" si="5"/>
        <v>January</v>
      </c>
      <c r="R47" s="3" t="str">
        <f>VLOOKUP(A47, Samples_Master!$A$2:$I$301, 2, FALSE)</f>
        <v>Graphene</v>
      </c>
      <c r="S47" s="3" t="str">
        <f>VLOOKUP(A47, Samples_Master!$A$2:$I$301, 3, FALSE)</f>
        <v>Polymer</v>
      </c>
      <c r="T47" s="3" t="str">
        <f>VLOOKUP(A47, Samples_Master!$A$2:$I$301, 4, FALSE)</f>
        <v>B068</v>
      </c>
      <c r="U47" s="3" t="str">
        <f>VLOOKUP(A47, Samples_Master!$A$2:$I$301, 5, FALSE)</f>
        <v>P001</v>
      </c>
      <c r="V47" s="3" t="str">
        <f t="shared" si="6"/>
        <v>Graphene_Viscosity</v>
      </c>
      <c r="W47" s="3">
        <f>VLOOKUP(V47, Spec_Limits!$A$2:$I$301, 5, FALSE)</f>
        <v>0.2</v>
      </c>
      <c r="X47" s="3">
        <f>VLOOKUP(V47, Spec_Limits!$A$2:$I$301, 6, FALSE)</f>
        <v>1.5</v>
      </c>
      <c r="Y47" s="3" t="str">
        <f t="shared" si="7"/>
        <v>Pass</v>
      </c>
      <c r="Z47" s="3" t="str">
        <f t="shared" si="8"/>
        <v>OK</v>
      </c>
    </row>
    <row r="48" spans="1:26" x14ac:dyDescent="0.35">
      <c r="A48" s="1" t="s">
        <v>97</v>
      </c>
      <c r="B48" s="2">
        <v>45670</v>
      </c>
      <c r="C48" s="1" t="s">
        <v>16</v>
      </c>
      <c r="D48" s="3" t="s">
        <v>1231</v>
      </c>
      <c r="E48" s="1" t="s">
        <v>637</v>
      </c>
      <c r="F48" s="1" t="s">
        <v>1232</v>
      </c>
      <c r="G48" s="1" t="s">
        <v>12</v>
      </c>
      <c r="H48" s="1">
        <v>72.138999999999996</v>
      </c>
      <c r="I48" s="4" t="s">
        <v>17</v>
      </c>
      <c r="J48" s="1" t="s">
        <v>41</v>
      </c>
      <c r="K48" s="1" t="s">
        <v>101</v>
      </c>
      <c r="L48" s="6" t="str">
        <f t="shared" si="0"/>
        <v>17.37</v>
      </c>
      <c r="M48" s="6" t="str">
        <f t="shared" si="1"/>
        <v>17.37</v>
      </c>
      <c r="N48" s="6" t="str">
        <f t="shared" si="2"/>
        <v>Pass</v>
      </c>
      <c r="O48" s="6">
        <f t="shared" si="3"/>
        <v>100.32575999999999</v>
      </c>
      <c r="P48" s="6">
        <f t="shared" si="9"/>
        <v>72.138999999999996</v>
      </c>
      <c r="Q48" s="5" t="str">
        <f t="shared" si="5"/>
        <v>January</v>
      </c>
      <c r="R48" s="3" t="str">
        <f>VLOOKUP(A48, Samples_Master!$A$2:$I$301, 2, FALSE)</f>
        <v>Graphene</v>
      </c>
      <c r="S48" s="3" t="str">
        <f>VLOOKUP(A48, Samples_Master!$A$2:$I$301, 3, FALSE)</f>
        <v>Polymer</v>
      </c>
      <c r="T48" s="3" t="str">
        <f>VLOOKUP(A48, Samples_Master!$A$2:$I$301, 4, FALSE)</f>
        <v>B068</v>
      </c>
      <c r="U48" s="3" t="str">
        <f>VLOOKUP(A48, Samples_Master!$A$2:$I$301, 5, FALSE)</f>
        <v>P001</v>
      </c>
      <c r="V48" s="3" t="str">
        <f t="shared" si="6"/>
        <v>Graphene_Tensile</v>
      </c>
      <c r="W48" s="3">
        <f>VLOOKUP(V48, Spec_Limits!$A$2:$I$301, 5, FALSE)</f>
        <v>60</v>
      </c>
      <c r="X48" s="3">
        <f>VLOOKUP(V48, Spec_Limits!$A$2:$I$301, 6, FALSE)</f>
        <v>120</v>
      </c>
      <c r="Y48" s="3" t="str">
        <f t="shared" si="7"/>
        <v>Pass</v>
      </c>
      <c r="Z48" s="3" t="str">
        <f t="shared" si="8"/>
        <v>OK</v>
      </c>
    </row>
    <row r="49" spans="1:26" x14ac:dyDescent="0.35">
      <c r="A49" s="1" t="s">
        <v>97</v>
      </c>
      <c r="B49" s="2">
        <v>45669</v>
      </c>
      <c r="C49" s="1" t="s">
        <v>10</v>
      </c>
      <c r="D49" s="3" t="s">
        <v>1233</v>
      </c>
      <c r="E49" s="1" t="s">
        <v>637</v>
      </c>
      <c r="F49" s="1" t="s">
        <v>1234</v>
      </c>
      <c r="G49" s="1" t="s">
        <v>12</v>
      </c>
      <c r="H49" s="1">
        <v>1.3109999999999999</v>
      </c>
      <c r="I49" s="4" t="s">
        <v>23</v>
      </c>
      <c r="J49" s="1" t="s">
        <v>21</v>
      </c>
      <c r="K49" s="1" t="s">
        <v>102</v>
      </c>
      <c r="L49" s="6" t="str">
        <f t="shared" si="0"/>
        <v>24.05</v>
      </c>
      <c r="M49" s="6" t="str">
        <f t="shared" si="1"/>
        <v>24.05</v>
      </c>
      <c r="N49" s="6" t="str">
        <f t="shared" si="2"/>
        <v>Pass</v>
      </c>
      <c r="O49" s="6">
        <f t="shared" si="3"/>
        <v>104.91796000000001</v>
      </c>
      <c r="P49" s="6">
        <f t="shared" si="9"/>
        <v>1.3109999999999999</v>
      </c>
      <c r="Q49" s="5" t="str">
        <f t="shared" si="5"/>
        <v>January</v>
      </c>
      <c r="R49" s="3" t="str">
        <f>VLOOKUP(A49, Samples_Master!$A$2:$I$301, 2, FALSE)</f>
        <v>Graphene</v>
      </c>
      <c r="S49" s="3" t="str">
        <f>VLOOKUP(A49, Samples_Master!$A$2:$I$301, 3, FALSE)</f>
        <v>Polymer</v>
      </c>
      <c r="T49" s="3" t="str">
        <f>VLOOKUP(A49, Samples_Master!$A$2:$I$301, 4, FALSE)</f>
        <v>B068</v>
      </c>
      <c r="U49" s="3" t="str">
        <f>VLOOKUP(A49, Samples_Master!$A$2:$I$301, 5, FALSE)</f>
        <v>P001</v>
      </c>
      <c r="V49" s="3" t="str">
        <f t="shared" si="6"/>
        <v>Graphene_Viscosity</v>
      </c>
      <c r="W49" s="3">
        <f>VLOOKUP(V49, Spec_Limits!$A$2:$I$301, 5, FALSE)</f>
        <v>0.2</v>
      </c>
      <c r="X49" s="3">
        <f>VLOOKUP(V49, Spec_Limits!$A$2:$I$301, 6, FALSE)</f>
        <v>1.5</v>
      </c>
      <c r="Y49" s="3" t="str">
        <f t="shared" si="7"/>
        <v>Pass</v>
      </c>
      <c r="Z49" s="3" t="str">
        <f t="shared" si="8"/>
        <v>OK</v>
      </c>
    </row>
    <row r="50" spans="1:26" x14ac:dyDescent="0.35">
      <c r="A50" s="1" t="s">
        <v>103</v>
      </c>
      <c r="B50" s="2">
        <v>45673</v>
      </c>
      <c r="C50" s="1" t="s">
        <v>10</v>
      </c>
      <c r="D50" s="3" t="s">
        <v>1235</v>
      </c>
      <c r="E50" s="1" t="s">
        <v>637</v>
      </c>
      <c r="F50" s="1" t="s">
        <v>1236</v>
      </c>
      <c r="G50" s="1" t="s">
        <v>12</v>
      </c>
      <c r="H50" s="1">
        <v>0.374</v>
      </c>
      <c r="I50" s="4" t="s">
        <v>23</v>
      </c>
      <c r="J50" s="1" t="s">
        <v>18</v>
      </c>
      <c r="K50" s="1" t="s">
        <v>104</v>
      </c>
      <c r="L50" s="6" t="str">
        <f t="shared" si="0"/>
        <v>32.1</v>
      </c>
      <c r="M50" s="6" t="str">
        <f t="shared" si="1"/>
        <v>32.1</v>
      </c>
      <c r="N50" s="6" t="str">
        <f t="shared" si="2"/>
        <v>Pass</v>
      </c>
      <c r="O50" s="6">
        <f t="shared" si="3"/>
        <v>94.652839999999998</v>
      </c>
      <c r="P50" s="6">
        <f t="shared" si="9"/>
        <v>0.374</v>
      </c>
      <c r="Q50" s="5" t="str">
        <f t="shared" si="5"/>
        <v>January</v>
      </c>
      <c r="R50" s="3" t="str">
        <f>VLOOKUP(A50, Samples_Master!$A$2:$I$301, 2, FALSE)</f>
        <v>Graphene</v>
      </c>
      <c r="S50" s="3" t="str">
        <f>VLOOKUP(A50, Samples_Master!$A$2:$I$301, 3, FALSE)</f>
        <v>Carbon</v>
      </c>
      <c r="T50" s="3" t="str">
        <f>VLOOKUP(A50, Samples_Master!$A$2:$I$301, 4, FALSE)</f>
        <v>B039</v>
      </c>
      <c r="U50" s="3" t="str">
        <f>VLOOKUP(A50, Samples_Master!$A$2:$I$301, 5, FALSE)</f>
        <v>P001</v>
      </c>
      <c r="V50" s="3" t="str">
        <f t="shared" si="6"/>
        <v>Graphene_Viscosity</v>
      </c>
      <c r="W50" s="3">
        <f>VLOOKUP(V50, Spec_Limits!$A$2:$I$301, 5, FALSE)</f>
        <v>0.2</v>
      </c>
      <c r="X50" s="3">
        <f>VLOOKUP(V50, Spec_Limits!$A$2:$I$301, 6, FALSE)</f>
        <v>1.5</v>
      </c>
      <c r="Y50" s="3" t="str">
        <f t="shared" si="7"/>
        <v>Pass</v>
      </c>
      <c r="Z50" s="3" t="str">
        <f t="shared" si="8"/>
        <v>OK</v>
      </c>
    </row>
    <row r="51" spans="1:26" x14ac:dyDescent="0.35">
      <c r="A51" s="1" t="s">
        <v>103</v>
      </c>
      <c r="B51" s="2">
        <v>45683</v>
      </c>
      <c r="C51" s="1" t="s">
        <v>16</v>
      </c>
      <c r="D51" s="3" t="s">
        <v>1237</v>
      </c>
      <c r="E51" s="1" t="s">
        <v>637</v>
      </c>
      <c r="F51" s="1" t="s">
        <v>1238</v>
      </c>
      <c r="G51" s="1" t="s">
        <v>12</v>
      </c>
      <c r="H51" s="1">
        <v>106.622</v>
      </c>
      <c r="I51" s="4" t="s">
        <v>17</v>
      </c>
      <c r="J51" s="1" t="s">
        <v>47</v>
      </c>
      <c r="K51" s="1" t="s">
        <v>105</v>
      </c>
      <c r="L51" s="6" t="str">
        <f t="shared" si="0"/>
        <v>26.07</v>
      </c>
      <c r="M51" s="6" t="str">
        <f t="shared" si="1"/>
        <v>26.07</v>
      </c>
      <c r="N51" s="6" t="str">
        <f t="shared" si="2"/>
        <v>Pass</v>
      </c>
      <c r="O51" s="6">
        <f t="shared" si="3"/>
        <v>86.18889999999999</v>
      </c>
      <c r="P51" s="6">
        <f t="shared" si="9"/>
        <v>106.622</v>
      </c>
      <c r="Q51" s="5" t="str">
        <f t="shared" si="5"/>
        <v>January</v>
      </c>
      <c r="R51" s="3" t="str">
        <f>VLOOKUP(A51, Samples_Master!$A$2:$I$301, 2, FALSE)</f>
        <v>Graphene</v>
      </c>
      <c r="S51" s="3" t="str">
        <f>VLOOKUP(A51, Samples_Master!$A$2:$I$301, 3, FALSE)</f>
        <v>Carbon</v>
      </c>
      <c r="T51" s="3" t="str">
        <f>VLOOKUP(A51, Samples_Master!$A$2:$I$301, 4, FALSE)</f>
        <v>B039</v>
      </c>
      <c r="U51" s="3" t="str">
        <f>VLOOKUP(A51, Samples_Master!$A$2:$I$301, 5, FALSE)</f>
        <v>P001</v>
      </c>
      <c r="V51" s="3" t="str">
        <f t="shared" si="6"/>
        <v>Graphene_Tensile</v>
      </c>
      <c r="W51" s="3">
        <f>VLOOKUP(V51, Spec_Limits!$A$2:$I$301, 5, FALSE)</f>
        <v>60</v>
      </c>
      <c r="X51" s="3">
        <f>VLOOKUP(V51, Spec_Limits!$A$2:$I$301, 6, FALSE)</f>
        <v>120</v>
      </c>
      <c r="Y51" s="3" t="str">
        <f t="shared" si="7"/>
        <v>Pass</v>
      </c>
      <c r="Z51" s="3" t="str">
        <f t="shared" si="8"/>
        <v>OK</v>
      </c>
    </row>
    <row r="52" spans="1:26" x14ac:dyDescent="0.35">
      <c r="A52" s="1" t="s">
        <v>103</v>
      </c>
      <c r="B52" s="2">
        <v>45681</v>
      </c>
      <c r="C52" s="1" t="s">
        <v>10</v>
      </c>
      <c r="D52" s="3" t="s">
        <v>1239</v>
      </c>
      <c r="E52" s="1" t="s">
        <v>637</v>
      </c>
      <c r="F52" s="1" t="s">
        <v>1240</v>
      </c>
      <c r="G52" s="1" t="s">
        <v>12</v>
      </c>
      <c r="H52" s="1">
        <v>0.65600000000000003</v>
      </c>
      <c r="I52" s="4" t="s">
        <v>23</v>
      </c>
      <c r="J52" s="1" t="s">
        <v>24</v>
      </c>
      <c r="K52" s="1" t="s">
        <v>106</v>
      </c>
      <c r="L52" s="6" t="str">
        <f t="shared" si="0"/>
        <v>31.33</v>
      </c>
      <c r="M52" s="6" t="str">
        <f t="shared" si="1"/>
        <v>31.33</v>
      </c>
      <c r="N52" s="6" t="str">
        <f t="shared" si="2"/>
        <v>Pass</v>
      </c>
      <c r="O52" s="6">
        <f t="shared" si="3"/>
        <v>96.312039999999996</v>
      </c>
      <c r="P52" s="6">
        <f t="shared" si="9"/>
        <v>0.65600000000000003</v>
      </c>
      <c r="Q52" s="5" t="str">
        <f t="shared" si="5"/>
        <v>January</v>
      </c>
      <c r="R52" s="3" t="str">
        <f>VLOOKUP(A52, Samples_Master!$A$2:$I$301, 2, FALSE)</f>
        <v>Graphene</v>
      </c>
      <c r="S52" s="3" t="str">
        <f>VLOOKUP(A52, Samples_Master!$A$2:$I$301, 3, FALSE)</f>
        <v>Carbon</v>
      </c>
      <c r="T52" s="3" t="str">
        <f>VLOOKUP(A52, Samples_Master!$A$2:$I$301, 4, FALSE)</f>
        <v>B039</v>
      </c>
      <c r="U52" s="3" t="str">
        <f>VLOOKUP(A52, Samples_Master!$A$2:$I$301, 5, FALSE)</f>
        <v>P001</v>
      </c>
      <c r="V52" s="3" t="str">
        <f t="shared" si="6"/>
        <v>Graphene_Viscosity</v>
      </c>
      <c r="W52" s="3">
        <f>VLOOKUP(V52, Spec_Limits!$A$2:$I$301, 5, FALSE)</f>
        <v>0.2</v>
      </c>
      <c r="X52" s="3">
        <f>VLOOKUP(V52, Spec_Limits!$A$2:$I$301, 6, FALSE)</f>
        <v>1.5</v>
      </c>
      <c r="Y52" s="3" t="str">
        <f t="shared" si="7"/>
        <v>Pass</v>
      </c>
      <c r="Z52" s="3" t="str">
        <f t="shared" si="8"/>
        <v>OK</v>
      </c>
    </row>
    <row r="53" spans="1:26" x14ac:dyDescent="0.35">
      <c r="A53" s="1" t="s">
        <v>107</v>
      </c>
      <c r="B53" s="2">
        <v>45681</v>
      </c>
      <c r="C53" s="1" t="s">
        <v>16</v>
      </c>
      <c r="D53" s="3" t="s">
        <v>1241</v>
      </c>
      <c r="E53" s="1" t="s">
        <v>11</v>
      </c>
      <c r="F53" s="1" t="s">
        <v>1242</v>
      </c>
      <c r="G53" s="1" t="s">
        <v>17</v>
      </c>
      <c r="H53" s="1">
        <v>80.525000000000006</v>
      </c>
      <c r="I53" s="4" t="s">
        <v>17</v>
      </c>
      <c r="J53" s="1" t="s">
        <v>14</v>
      </c>
      <c r="K53" s="1" t="s">
        <v>108</v>
      </c>
      <c r="L53" s="6">
        <f t="shared" si="0"/>
        <v>-243.35999999999999</v>
      </c>
      <c r="M53" s="6" t="str">
        <f t="shared" si="1"/>
        <v xml:space="preserve"> </v>
      </c>
      <c r="N53" s="6" t="str">
        <f t="shared" si="2"/>
        <v>Fail</v>
      </c>
      <c r="O53" s="6" t="str">
        <f t="shared" si="3"/>
        <v>101.09</v>
      </c>
      <c r="P53" s="6">
        <f t="shared" si="9"/>
        <v>80.525000000000006</v>
      </c>
      <c r="Q53" s="5" t="str">
        <f t="shared" si="5"/>
        <v>January</v>
      </c>
      <c r="R53" s="3" t="str">
        <f>VLOOKUP(A53, Samples_Master!$A$2:$I$301, 2, FALSE)</f>
        <v>PolymerA</v>
      </c>
      <c r="S53" s="3" t="str">
        <f>VLOOKUP(A53, Samples_Master!$A$2:$I$301, 3, FALSE)</f>
        <v>Polymer</v>
      </c>
      <c r="T53" s="3" t="str">
        <f>VLOOKUP(A53, Samples_Master!$A$2:$I$301, 4, FALSE)</f>
        <v>B042</v>
      </c>
      <c r="U53" s="3" t="str">
        <f>VLOOKUP(A53, Samples_Master!$A$2:$I$301, 5, FALSE)</f>
        <v>P004</v>
      </c>
      <c r="V53" s="3" t="str">
        <f t="shared" si="6"/>
        <v>PolymerA_Tensile</v>
      </c>
      <c r="W53" s="3">
        <f>VLOOKUP(V53, Spec_Limits!$A$2:$I$301, 5, FALSE)</f>
        <v>40</v>
      </c>
      <c r="X53" s="3">
        <f>VLOOKUP(V53, Spec_Limits!$A$2:$I$301, 6, FALSE)</f>
        <v>100</v>
      </c>
      <c r="Y53" s="3" t="str">
        <f t="shared" si="7"/>
        <v>Pass</v>
      </c>
      <c r="Z53" s="3" t="str">
        <f t="shared" si="8"/>
        <v>OK</v>
      </c>
    </row>
    <row r="54" spans="1:26" x14ac:dyDescent="0.35">
      <c r="A54" s="1" t="s">
        <v>107</v>
      </c>
      <c r="B54" s="2">
        <v>45667</v>
      </c>
      <c r="C54" s="1" t="s">
        <v>16</v>
      </c>
      <c r="D54" s="3" t="s">
        <v>1243</v>
      </c>
      <c r="E54" s="1" t="s">
        <v>11</v>
      </c>
      <c r="F54" s="1" t="s">
        <v>1244</v>
      </c>
      <c r="G54" s="1" t="s">
        <v>17</v>
      </c>
      <c r="H54" s="1">
        <v>63.243000000000002</v>
      </c>
      <c r="I54" s="4" t="s">
        <v>17</v>
      </c>
      <c r="J54" s="1" t="s">
        <v>14</v>
      </c>
      <c r="K54" s="1" t="s">
        <v>109</v>
      </c>
      <c r="L54" s="6">
        <f t="shared" si="0"/>
        <v>-246.40999999999997</v>
      </c>
      <c r="M54" s="6" t="str">
        <f t="shared" si="1"/>
        <v xml:space="preserve"> </v>
      </c>
      <c r="N54" s="6" t="str">
        <f t="shared" si="2"/>
        <v>Fail</v>
      </c>
      <c r="O54" s="6" t="str">
        <f t="shared" si="3"/>
        <v>95.13</v>
      </c>
      <c r="P54" s="6">
        <f t="shared" si="9"/>
        <v>63.243000000000002</v>
      </c>
      <c r="Q54" s="5" t="str">
        <f t="shared" si="5"/>
        <v>January</v>
      </c>
      <c r="R54" s="3" t="str">
        <f>VLOOKUP(A54, Samples_Master!$A$2:$I$301, 2, FALSE)</f>
        <v>PolymerA</v>
      </c>
      <c r="S54" s="3" t="str">
        <f>VLOOKUP(A54, Samples_Master!$A$2:$I$301, 3, FALSE)</f>
        <v>Polymer</v>
      </c>
      <c r="T54" s="3" t="str">
        <f>VLOOKUP(A54, Samples_Master!$A$2:$I$301, 4, FALSE)</f>
        <v>B042</v>
      </c>
      <c r="U54" s="3" t="str">
        <f>VLOOKUP(A54, Samples_Master!$A$2:$I$301, 5, FALSE)</f>
        <v>P004</v>
      </c>
      <c r="V54" s="3" t="str">
        <f t="shared" si="6"/>
        <v>PolymerA_Tensile</v>
      </c>
      <c r="W54" s="3">
        <f>VLOOKUP(V54, Spec_Limits!$A$2:$I$301, 5, FALSE)</f>
        <v>40</v>
      </c>
      <c r="X54" s="3">
        <f>VLOOKUP(V54, Spec_Limits!$A$2:$I$301, 6, FALSE)</f>
        <v>100</v>
      </c>
      <c r="Y54" s="3" t="str">
        <f t="shared" si="7"/>
        <v>Pass</v>
      </c>
      <c r="Z54" s="3" t="str">
        <f t="shared" si="8"/>
        <v>OK</v>
      </c>
    </row>
    <row r="55" spans="1:26" x14ac:dyDescent="0.35">
      <c r="A55" s="1" t="s">
        <v>107</v>
      </c>
      <c r="B55" s="2">
        <v>45672</v>
      </c>
      <c r="C55" s="1" t="s">
        <v>16</v>
      </c>
      <c r="D55" s="3" t="s">
        <v>1245</v>
      </c>
      <c r="E55" s="1" t="s">
        <v>637</v>
      </c>
      <c r="F55" s="1" t="s">
        <v>1246</v>
      </c>
      <c r="G55" s="1" t="s">
        <v>17</v>
      </c>
      <c r="H55" s="1">
        <v>58.512</v>
      </c>
      <c r="I55" s="4" t="s">
        <v>17</v>
      </c>
      <c r="J55" s="1" t="s">
        <v>66</v>
      </c>
      <c r="K55" s="1" t="s">
        <v>110</v>
      </c>
      <c r="L55" s="6" t="str">
        <f t="shared" si="0"/>
        <v>25.17</v>
      </c>
      <c r="M55" s="6" t="str">
        <f t="shared" si="1"/>
        <v>25.17</v>
      </c>
      <c r="N55" s="6" t="str">
        <f t="shared" si="2"/>
        <v>Pass</v>
      </c>
      <c r="O55" s="6" t="str">
        <f t="shared" si="3"/>
        <v>106.79</v>
      </c>
      <c r="P55" s="6">
        <f t="shared" si="9"/>
        <v>58.512</v>
      </c>
      <c r="Q55" s="5" t="str">
        <f t="shared" si="5"/>
        <v>January</v>
      </c>
      <c r="R55" s="3" t="str">
        <f>VLOOKUP(A55, Samples_Master!$A$2:$I$301, 2, FALSE)</f>
        <v>PolymerA</v>
      </c>
      <c r="S55" s="3" t="str">
        <f>VLOOKUP(A55, Samples_Master!$A$2:$I$301, 3, FALSE)</f>
        <v>Polymer</v>
      </c>
      <c r="T55" s="3" t="str">
        <f>VLOOKUP(A55, Samples_Master!$A$2:$I$301, 4, FALSE)</f>
        <v>B042</v>
      </c>
      <c r="U55" s="3" t="str">
        <f>VLOOKUP(A55, Samples_Master!$A$2:$I$301, 5, FALSE)</f>
        <v>P004</v>
      </c>
      <c r="V55" s="3" t="str">
        <f t="shared" si="6"/>
        <v>PolymerA_Tensile</v>
      </c>
      <c r="W55" s="3">
        <f>VLOOKUP(V55, Spec_Limits!$A$2:$I$301, 5, FALSE)</f>
        <v>40</v>
      </c>
      <c r="X55" s="3">
        <f>VLOOKUP(V55, Spec_Limits!$A$2:$I$301, 6, FALSE)</f>
        <v>100</v>
      </c>
      <c r="Y55" s="3" t="str">
        <f t="shared" si="7"/>
        <v>Pass</v>
      </c>
      <c r="Z55" s="3" t="str">
        <f t="shared" si="8"/>
        <v>OK</v>
      </c>
    </row>
    <row r="56" spans="1:26" x14ac:dyDescent="0.35">
      <c r="A56" s="1" t="s">
        <v>111</v>
      </c>
      <c r="B56" s="2">
        <v>45673</v>
      </c>
      <c r="C56" s="1" t="s">
        <v>16</v>
      </c>
      <c r="D56" s="3" t="s">
        <v>1247</v>
      </c>
      <c r="E56" s="1" t="s">
        <v>11</v>
      </c>
      <c r="F56" s="1" t="s">
        <v>1248</v>
      </c>
      <c r="G56" s="1" t="s">
        <v>12</v>
      </c>
      <c r="H56" s="1">
        <v>65.355999999999995</v>
      </c>
      <c r="I56" s="4" t="s">
        <v>17</v>
      </c>
      <c r="J56" s="1" t="s">
        <v>61</v>
      </c>
      <c r="K56" s="1" t="s">
        <v>112</v>
      </c>
      <c r="L56" s="6">
        <f t="shared" si="0"/>
        <v>30.970000000000027</v>
      </c>
      <c r="M56" s="6">
        <f t="shared" si="1"/>
        <v>30.970000000000027</v>
      </c>
      <c r="N56" s="6" t="str">
        <f t="shared" si="2"/>
        <v>Pass</v>
      </c>
      <c r="O56" s="6">
        <f t="shared" si="3"/>
        <v>90.188339999999997</v>
      </c>
      <c r="P56" s="6">
        <f t="shared" si="9"/>
        <v>65.355999999999995</v>
      </c>
      <c r="Q56" s="5" t="str">
        <f t="shared" si="5"/>
        <v>January</v>
      </c>
      <c r="R56" s="3" t="str">
        <f>VLOOKUP(A56, Samples_Master!$A$2:$I$301, 2, FALSE)</f>
        <v>PolymerB</v>
      </c>
      <c r="S56" s="3" t="str">
        <f>VLOOKUP(A56, Samples_Master!$A$2:$I$301, 3, FALSE)</f>
        <v>Polymer</v>
      </c>
      <c r="T56" s="3" t="str">
        <f>VLOOKUP(A56, Samples_Master!$A$2:$I$301, 4, FALSE)</f>
        <v>B069</v>
      </c>
      <c r="U56" s="3" t="str">
        <f>VLOOKUP(A56, Samples_Master!$A$2:$I$301, 5, FALSE)</f>
        <v>P002</v>
      </c>
      <c r="V56" s="3" t="str">
        <f t="shared" si="6"/>
        <v>PolymerB_Tensile</v>
      </c>
      <c r="W56" s="3">
        <f>VLOOKUP(V56, Spec_Limits!$A$2:$I$301, 5, FALSE)</f>
        <v>40</v>
      </c>
      <c r="X56" s="3">
        <f>VLOOKUP(V56, Spec_Limits!$A$2:$I$301, 6, FALSE)</f>
        <v>100</v>
      </c>
      <c r="Y56" s="3" t="str">
        <f t="shared" si="7"/>
        <v>Pass</v>
      </c>
      <c r="Z56" s="3" t="str">
        <f t="shared" si="8"/>
        <v>OK</v>
      </c>
    </row>
    <row r="57" spans="1:26" x14ac:dyDescent="0.35">
      <c r="A57" s="1" t="s">
        <v>113</v>
      </c>
      <c r="B57" s="2">
        <v>45674</v>
      </c>
      <c r="C57" s="1" t="s">
        <v>27</v>
      </c>
      <c r="D57" s="3" t="s">
        <v>1249</v>
      </c>
      <c r="E57" s="1" t="s">
        <v>637</v>
      </c>
      <c r="F57" s="1" t="s">
        <v>1250</v>
      </c>
      <c r="G57" s="1" t="s">
        <v>17</v>
      </c>
      <c r="H57" s="1">
        <v>1155.5920000000001</v>
      </c>
      <c r="I57" s="4" t="s">
        <v>37</v>
      </c>
      <c r="J57" s="1" t="s">
        <v>61</v>
      </c>
      <c r="K57" s="1" t="s">
        <v>114</v>
      </c>
      <c r="L57" s="6" t="str">
        <f t="shared" si="0"/>
        <v>27.31</v>
      </c>
      <c r="M57" s="6" t="str">
        <f t="shared" si="1"/>
        <v>27.31</v>
      </c>
      <c r="N57" s="6" t="str">
        <f t="shared" si="2"/>
        <v>Pass</v>
      </c>
      <c r="O57" s="6" t="str">
        <f t="shared" si="3"/>
        <v>94.02</v>
      </c>
      <c r="P57" s="6">
        <f t="shared" si="9"/>
        <v>1155.5920000000001</v>
      </c>
      <c r="Q57" s="5" t="str">
        <f t="shared" si="5"/>
        <v>January</v>
      </c>
      <c r="R57" s="3" t="str">
        <f>VLOOKUP(A57, Samples_Master!$A$2:$I$301, 2, FALSE)</f>
        <v>PolymerB</v>
      </c>
      <c r="S57" s="3" t="str">
        <f>VLOOKUP(A57, Samples_Master!$A$2:$I$301, 3, FALSE)</f>
        <v>Polymer</v>
      </c>
      <c r="T57" s="3" t="str">
        <f>VLOOKUP(A57, Samples_Master!$A$2:$I$301, 4, FALSE)</f>
        <v>B029</v>
      </c>
      <c r="U57" s="3" t="str">
        <f>VLOOKUP(A57, Samples_Master!$A$2:$I$301, 5, FALSE)</f>
        <v>P003</v>
      </c>
      <c r="V57" s="3" t="str">
        <f t="shared" si="6"/>
        <v>PolymerB_Conductivity</v>
      </c>
      <c r="W57" s="3">
        <f>VLOOKUP(V57, Spec_Limits!$A$2:$I$301, 5, FALSE)</f>
        <v>100</v>
      </c>
      <c r="X57" s="3">
        <f>VLOOKUP(V57, Spec_Limits!$A$2:$I$301, 6, FALSE)</f>
        <v>2000</v>
      </c>
      <c r="Y57" s="3" t="str">
        <f t="shared" si="7"/>
        <v>Pass</v>
      </c>
      <c r="Z57" s="3" t="str">
        <f t="shared" si="8"/>
        <v>OK</v>
      </c>
    </row>
    <row r="58" spans="1:26" x14ac:dyDescent="0.35">
      <c r="A58" s="1" t="s">
        <v>113</v>
      </c>
      <c r="B58" s="2">
        <v>45667</v>
      </c>
      <c r="C58" s="1" t="s">
        <v>10</v>
      </c>
      <c r="D58" s="3" t="s">
        <v>1251</v>
      </c>
      <c r="E58" s="1" t="s">
        <v>637</v>
      </c>
      <c r="F58" s="1" t="s">
        <v>1252</v>
      </c>
      <c r="G58" s="1" t="s">
        <v>17</v>
      </c>
      <c r="H58" s="1">
        <v>1467.3589999999999</v>
      </c>
      <c r="I58" s="4" t="s">
        <v>13</v>
      </c>
      <c r="J58" s="1" t="s">
        <v>80</v>
      </c>
      <c r="K58" s="1" t="s">
        <v>115</v>
      </c>
      <c r="L58" s="6" t="str">
        <f t="shared" si="0"/>
        <v>20.85</v>
      </c>
      <c r="M58" s="6" t="str">
        <f t="shared" si="1"/>
        <v>20.85</v>
      </c>
      <c r="N58" s="6" t="str">
        <f t="shared" si="2"/>
        <v>Pass</v>
      </c>
      <c r="O58" s="6" t="str">
        <f t="shared" si="3"/>
        <v>105.23</v>
      </c>
      <c r="P58" s="6">
        <f t="shared" si="9"/>
        <v>1467.3589999999999</v>
      </c>
      <c r="Q58" s="5" t="str">
        <f t="shared" si="5"/>
        <v>January</v>
      </c>
      <c r="R58" s="3" t="str">
        <f>VLOOKUP(A58, Samples_Master!$A$2:$I$301, 2, FALSE)</f>
        <v>PolymerB</v>
      </c>
      <c r="S58" s="3" t="str">
        <f>VLOOKUP(A58, Samples_Master!$A$2:$I$301, 3, FALSE)</f>
        <v>Polymer</v>
      </c>
      <c r="T58" s="3" t="str">
        <f>VLOOKUP(A58, Samples_Master!$A$2:$I$301, 4, FALSE)</f>
        <v>B029</v>
      </c>
      <c r="U58" s="3" t="str">
        <f>VLOOKUP(A58, Samples_Master!$A$2:$I$301, 5, FALSE)</f>
        <v>P003</v>
      </c>
      <c r="V58" s="3" t="str">
        <f t="shared" si="6"/>
        <v>PolymerB_Viscosity</v>
      </c>
      <c r="W58" s="3">
        <f>VLOOKUP(V58, Spec_Limits!$A$2:$I$301, 5, FALSE)</f>
        <v>0.5</v>
      </c>
      <c r="X58" s="3">
        <f>VLOOKUP(V58, Spec_Limits!$A$2:$I$301, 6, FALSE)</f>
        <v>2.5</v>
      </c>
      <c r="Y58" s="3" t="str">
        <f t="shared" si="7"/>
        <v>Fail</v>
      </c>
      <c r="Z58" s="3" t="str">
        <f t="shared" si="8"/>
        <v>OK</v>
      </c>
    </row>
    <row r="59" spans="1:26" x14ac:dyDescent="0.35">
      <c r="A59" s="1" t="s">
        <v>113</v>
      </c>
      <c r="B59" s="2">
        <v>45684</v>
      </c>
      <c r="C59" s="1" t="s">
        <v>16</v>
      </c>
      <c r="D59" s="3" t="s">
        <v>1253</v>
      </c>
      <c r="E59" s="1" t="s">
        <v>637</v>
      </c>
      <c r="F59" s="1" t="s">
        <v>1254</v>
      </c>
      <c r="G59" s="1" t="s">
        <v>17</v>
      </c>
      <c r="H59" s="1">
        <v>74.915000000000006</v>
      </c>
      <c r="I59" s="4" t="s">
        <v>17</v>
      </c>
      <c r="J59" s="1" t="s">
        <v>66</v>
      </c>
      <c r="K59" s="1" t="s">
        <v>116</v>
      </c>
      <c r="L59" s="6" t="str">
        <f t="shared" si="0"/>
        <v>32.01</v>
      </c>
      <c r="M59" s="6" t="str">
        <f t="shared" si="1"/>
        <v>32.01</v>
      </c>
      <c r="N59" s="6" t="str">
        <f t="shared" si="2"/>
        <v>Pass</v>
      </c>
      <c r="O59" s="6" t="str">
        <f t="shared" si="3"/>
        <v>101.45</v>
      </c>
      <c r="P59" s="6">
        <f t="shared" si="9"/>
        <v>74.915000000000006</v>
      </c>
      <c r="Q59" s="5" t="str">
        <f t="shared" si="5"/>
        <v>January</v>
      </c>
      <c r="R59" s="3" t="str">
        <f>VLOOKUP(A59, Samples_Master!$A$2:$I$301, 2, FALSE)</f>
        <v>PolymerB</v>
      </c>
      <c r="S59" s="3" t="str">
        <f>VLOOKUP(A59, Samples_Master!$A$2:$I$301, 3, FALSE)</f>
        <v>Polymer</v>
      </c>
      <c r="T59" s="3" t="str">
        <f>VLOOKUP(A59, Samples_Master!$A$2:$I$301, 4, FALSE)</f>
        <v>B029</v>
      </c>
      <c r="U59" s="3" t="str">
        <f>VLOOKUP(A59, Samples_Master!$A$2:$I$301, 5, FALSE)</f>
        <v>P003</v>
      </c>
      <c r="V59" s="3" t="str">
        <f t="shared" si="6"/>
        <v>PolymerB_Tensile</v>
      </c>
      <c r="W59" s="3">
        <f>VLOOKUP(V59, Spec_Limits!$A$2:$I$301, 5, FALSE)</f>
        <v>40</v>
      </c>
      <c r="X59" s="3">
        <f>VLOOKUP(V59, Spec_Limits!$A$2:$I$301, 6, FALSE)</f>
        <v>100</v>
      </c>
      <c r="Y59" s="3" t="str">
        <f t="shared" si="7"/>
        <v>Pass</v>
      </c>
      <c r="Z59" s="3" t="str">
        <f t="shared" si="8"/>
        <v>OK</v>
      </c>
    </row>
    <row r="60" spans="1:26" x14ac:dyDescent="0.35">
      <c r="A60" s="1" t="s">
        <v>117</v>
      </c>
      <c r="B60" s="2">
        <v>45680</v>
      </c>
      <c r="C60" s="1" t="s">
        <v>16</v>
      </c>
      <c r="D60" s="3" t="s">
        <v>1255</v>
      </c>
      <c r="E60" s="1" t="s">
        <v>637</v>
      </c>
      <c r="F60" s="1" t="s">
        <v>1256</v>
      </c>
      <c r="G60" s="1" t="s">
        <v>12</v>
      </c>
      <c r="H60" s="1">
        <v>78.161000000000001</v>
      </c>
      <c r="I60" s="4" t="s">
        <v>17</v>
      </c>
      <c r="J60" s="1" t="s">
        <v>21</v>
      </c>
      <c r="K60" s="1" t="s">
        <v>118</v>
      </c>
      <c r="L60" s="6" t="str">
        <f t="shared" si="0"/>
        <v>30.41</v>
      </c>
      <c r="M60" s="6" t="str">
        <f t="shared" si="1"/>
        <v>30.41</v>
      </c>
      <c r="N60" s="6" t="str">
        <f t="shared" si="2"/>
        <v>Pass</v>
      </c>
      <c r="O60" s="6">
        <f t="shared" si="3"/>
        <v>109.95532</v>
      </c>
      <c r="P60" s="6">
        <f t="shared" si="9"/>
        <v>78.161000000000001</v>
      </c>
      <c r="Q60" s="5" t="str">
        <f t="shared" si="5"/>
        <v>January</v>
      </c>
      <c r="R60" s="3" t="str">
        <f>VLOOKUP(A60, Samples_Master!$A$2:$I$301, 2, FALSE)</f>
        <v>PolymerB</v>
      </c>
      <c r="S60" s="3" t="str">
        <f>VLOOKUP(A60, Samples_Master!$A$2:$I$301, 3, FALSE)</f>
        <v>Polymer</v>
      </c>
      <c r="T60" s="3" t="str">
        <f>VLOOKUP(A60, Samples_Master!$A$2:$I$301, 4, FALSE)</f>
        <v>B111</v>
      </c>
      <c r="U60" s="3" t="str">
        <f>VLOOKUP(A60, Samples_Master!$A$2:$I$301, 5, FALSE)</f>
        <v>P002</v>
      </c>
      <c r="V60" s="3" t="str">
        <f t="shared" si="6"/>
        <v>PolymerB_Tensile</v>
      </c>
      <c r="W60" s="3">
        <f>VLOOKUP(V60, Spec_Limits!$A$2:$I$301, 5, FALSE)</f>
        <v>40</v>
      </c>
      <c r="X60" s="3">
        <f>VLOOKUP(V60, Spec_Limits!$A$2:$I$301, 6, FALSE)</f>
        <v>100</v>
      </c>
      <c r="Y60" s="3" t="str">
        <f t="shared" si="7"/>
        <v>Pass</v>
      </c>
      <c r="Z60" s="3" t="str">
        <f t="shared" si="8"/>
        <v>OK</v>
      </c>
    </row>
    <row r="61" spans="1:26" x14ac:dyDescent="0.35">
      <c r="A61" s="1" t="s">
        <v>117</v>
      </c>
      <c r="B61" s="2">
        <v>45666</v>
      </c>
      <c r="C61" s="1" t="s">
        <v>27</v>
      </c>
      <c r="D61" s="3" t="s">
        <v>1257</v>
      </c>
      <c r="E61" s="1" t="s">
        <v>637</v>
      </c>
      <c r="F61" s="1" t="s">
        <v>1258</v>
      </c>
      <c r="G61" s="1" t="s">
        <v>12</v>
      </c>
      <c r="H61" s="1">
        <v>783.03099999999995</v>
      </c>
      <c r="I61" s="4" t="s">
        <v>37</v>
      </c>
      <c r="J61" s="1" t="s">
        <v>29</v>
      </c>
      <c r="K61" s="1" t="s">
        <v>119</v>
      </c>
      <c r="L61" s="6" t="str">
        <f t="shared" si="0"/>
        <v>24.63</v>
      </c>
      <c r="M61" s="6" t="str">
        <f t="shared" si="1"/>
        <v>24.63</v>
      </c>
      <c r="N61" s="6" t="str">
        <f t="shared" si="2"/>
        <v>Pass</v>
      </c>
      <c r="O61" s="6">
        <f t="shared" si="3"/>
        <v>97.950759999999988</v>
      </c>
      <c r="P61" s="6">
        <f t="shared" si="9"/>
        <v>783.03099999999995</v>
      </c>
      <c r="Q61" s="5" t="str">
        <f t="shared" si="5"/>
        <v>January</v>
      </c>
      <c r="R61" s="3" t="str">
        <f>VLOOKUP(A61, Samples_Master!$A$2:$I$301, 2, FALSE)</f>
        <v>PolymerB</v>
      </c>
      <c r="S61" s="3" t="str">
        <f>VLOOKUP(A61, Samples_Master!$A$2:$I$301, 3, FALSE)</f>
        <v>Polymer</v>
      </c>
      <c r="T61" s="3" t="str">
        <f>VLOOKUP(A61, Samples_Master!$A$2:$I$301, 4, FALSE)</f>
        <v>B111</v>
      </c>
      <c r="U61" s="3" t="str">
        <f>VLOOKUP(A61, Samples_Master!$A$2:$I$301, 5, FALSE)</f>
        <v>P002</v>
      </c>
      <c r="V61" s="3" t="str">
        <f t="shared" si="6"/>
        <v>PolymerB_Conductivity</v>
      </c>
      <c r="W61" s="3">
        <f>VLOOKUP(V61, Spec_Limits!$A$2:$I$301, 5, FALSE)</f>
        <v>100</v>
      </c>
      <c r="X61" s="3">
        <f>VLOOKUP(V61, Spec_Limits!$A$2:$I$301, 6, FALSE)</f>
        <v>2000</v>
      </c>
      <c r="Y61" s="3" t="str">
        <f t="shared" si="7"/>
        <v>Pass</v>
      </c>
      <c r="Z61" s="3" t="str">
        <f t="shared" si="8"/>
        <v>OK</v>
      </c>
    </row>
    <row r="62" spans="1:26" x14ac:dyDescent="0.35">
      <c r="A62" s="1" t="s">
        <v>120</v>
      </c>
      <c r="B62" s="2">
        <v>45658</v>
      </c>
      <c r="C62" s="1" t="s">
        <v>27</v>
      </c>
      <c r="D62" s="3" t="s">
        <v>1259</v>
      </c>
      <c r="E62" s="1" t="s">
        <v>11</v>
      </c>
      <c r="F62" s="1" t="s">
        <v>1260</v>
      </c>
      <c r="G62" s="1" t="s">
        <v>12</v>
      </c>
      <c r="H62" s="1">
        <v>9144.4320000000007</v>
      </c>
      <c r="I62" s="4" t="s">
        <v>28</v>
      </c>
      <c r="J62" s="1" t="s">
        <v>55</v>
      </c>
      <c r="K62" s="1" t="s">
        <v>121</v>
      </c>
      <c r="L62" s="6">
        <f t="shared" si="0"/>
        <v>27.200000000000045</v>
      </c>
      <c r="M62" s="6">
        <f t="shared" si="1"/>
        <v>27.200000000000045</v>
      </c>
      <c r="N62" s="6" t="str">
        <f t="shared" si="2"/>
        <v>Pass</v>
      </c>
      <c r="O62" s="6">
        <f t="shared" si="3"/>
        <v>107.78936999999999</v>
      </c>
      <c r="P62" s="6">
        <f t="shared" si="9"/>
        <v>9144.4320000000007</v>
      </c>
      <c r="Q62" s="5" t="str">
        <f t="shared" si="5"/>
        <v>January</v>
      </c>
      <c r="R62" s="3" t="str">
        <f>VLOOKUP(A62, Samples_Master!$A$2:$I$301, 2, FALSE)</f>
        <v>AlloyX</v>
      </c>
      <c r="S62" s="3" t="str">
        <f>VLOOKUP(A62, Samples_Master!$A$2:$I$301, 3, FALSE)</f>
        <v>Metal</v>
      </c>
      <c r="T62" s="3" t="str">
        <f>VLOOKUP(A62, Samples_Master!$A$2:$I$301, 4, FALSE)</f>
        <v>B119</v>
      </c>
      <c r="U62" s="3" t="str">
        <f>VLOOKUP(A62, Samples_Master!$A$2:$I$301, 5, FALSE)</f>
        <v>P004</v>
      </c>
      <c r="V62" s="3" t="str">
        <f t="shared" si="6"/>
        <v>AlloyX_Conductivity</v>
      </c>
      <c r="W62" s="3">
        <f>VLOOKUP(V62, Spec_Limits!$A$2:$I$301, 5, FALSE)</f>
        <v>100</v>
      </c>
      <c r="X62" s="3">
        <f>VLOOKUP(V62, Spec_Limits!$A$2:$I$301, 6, FALSE)</f>
        <v>2000</v>
      </c>
      <c r="Y62" s="3" t="str">
        <f t="shared" si="7"/>
        <v>Fail</v>
      </c>
      <c r="Z62" s="3" t="str">
        <f t="shared" si="8"/>
        <v>OK</v>
      </c>
    </row>
    <row r="63" spans="1:26" x14ac:dyDescent="0.35">
      <c r="A63" s="1" t="s">
        <v>120</v>
      </c>
      <c r="B63" s="2">
        <v>45675</v>
      </c>
      <c r="C63" s="1" t="s">
        <v>16</v>
      </c>
      <c r="D63" s="3" t="s">
        <v>1261</v>
      </c>
      <c r="E63" s="1" t="s">
        <v>11</v>
      </c>
      <c r="F63" s="1" t="s">
        <v>1262</v>
      </c>
      <c r="G63" s="1" t="s">
        <v>12</v>
      </c>
      <c r="H63" s="1">
        <v>100.18899999999999</v>
      </c>
      <c r="I63" s="4" t="s">
        <v>17</v>
      </c>
      <c r="J63" s="1" t="s">
        <v>55</v>
      </c>
      <c r="K63" s="1" t="s">
        <v>122</v>
      </c>
      <c r="L63" s="6">
        <f t="shared" si="0"/>
        <v>33.370000000000005</v>
      </c>
      <c r="M63" s="6">
        <f t="shared" si="1"/>
        <v>33.370000000000005</v>
      </c>
      <c r="N63" s="6" t="str">
        <f t="shared" si="2"/>
        <v>Pass</v>
      </c>
      <c r="O63" s="6">
        <f t="shared" si="3"/>
        <v>106.95538000000001</v>
      </c>
      <c r="P63" s="6">
        <f t="shared" si="9"/>
        <v>100.18899999999999</v>
      </c>
      <c r="Q63" s="5" t="str">
        <f t="shared" si="5"/>
        <v>January</v>
      </c>
      <c r="R63" s="3" t="str">
        <f>VLOOKUP(A63, Samples_Master!$A$2:$I$301, 2, FALSE)</f>
        <v>AlloyX</v>
      </c>
      <c r="S63" s="3" t="str">
        <f>VLOOKUP(A63, Samples_Master!$A$2:$I$301, 3, FALSE)</f>
        <v>Metal</v>
      </c>
      <c r="T63" s="3" t="str">
        <f>VLOOKUP(A63, Samples_Master!$A$2:$I$301, 4, FALSE)</f>
        <v>B119</v>
      </c>
      <c r="U63" s="3" t="str">
        <f>VLOOKUP(A63, Samples_Master!$A$2:$I$301, 5, FALSE)</f>
        <v>P004</v>
      </c>
      <c r="V63" s="3" t="str">
        <f t="shared" si="6"/>
        <v>AlloyX_Tensile</v>
      </c>
      <c r="W63" s="3">
        <f>VLOOKUP(V63, Spec_Limits!$A$2:$I$301, 5, FALSE)</f>
        <v>60</v>
      </c>
      <c r="X63" s="3">
        <f>VLOOKUP(V63, Spec_Limits!$A$2:$I$301, 6, FALSE)</f>
        <v>120</v>
      </c>
      <c r="Y63" s="3" t="str">
        <f t="shared" si="7"/>
        <v>Pass</v>
      </c>
      <c r="Z63" s="3" t="str">
        <f t="shared" si="8"/>
        <v>OK</v>
      </c>
    </row>
    <row r="64" spans="1:26" x14ac:dyDescent="0.35">
      <c r="A64" s="1" t="s">
        <v>120</v>
      </c>
      <c r="B64" s="2">
        <v>45681</v>
      </c>
      <c r="C64" s="1" t="s">
        <v>27</v>
      </c>
      <c r="D64" s="3" t="s">
        <v>1263</v>
      </c>
      <c r="E64" s="1" t="s">
        <v>11</v>
      </c>
      <c r="F64" s="1" t="s">
        <v>1264</v>
      </c>
      <c r="G64" s="1" t="s">
        <v>12</v>
      </c>
      <c r="H64" s="1">
        <v>1068.848</v>
      </c>
      <c r="I64" s="4" t="s">
        <v>37</v>
      </c>
      <c r="J64" s="1" t="s">
        <v>61</v>
      </c>
      <c r="K64" s="1" t="s">
        <v>123</v>
      </c>
      <c r="L64" s="6">
        <f t="shared" si="0"/>
        <v>26.28000000000003</v>
      </c>
      <c r="M64" s="6">
        <f t="shared" si="1"/>
        <v>26.28000000000003</v>
      </c>
      <c r="N64" s="6" t="str">
        <f t="shared" si="2"/>
        <v>Pass</v>
      </c>
      <c r="O64" s="6">
        <f t="shared" si="3"/>
        <v>96.767619999999994</v>
      </c>
      <c r="P64" s="6">
        <f t="shared" si="9"/>
        <v>1068.848</v>
      </c>
      <c r="Q64" s="5" t="str">
        <f t="shared" si="5"/>
        <v>January</v>
      </c>
      <c r="R64" s="3" t="str">
        <f>VLOOKUP(A64, Samples_Master!$A$2:$I$301, 2, FALSE)</f>
        <v>AlloyX</v>
      </c>
      <c r="S64" s="3" t="str">
        <f>VLOOKUP(A64, Samples_Master!$A$2:$I$301, 3, FALSE)</f>
        <v>Metal</v>
      </c>
      <c r="T64" s="3" t="str">
        <f>VLOOKUP(A64, Samples_Master!$A$2:$I$301, 4, FALSE)</f>
        <v>B119</v>
      </c>
      <c r="U64" s="3" t="str">
        <f>VLOOKUP(A64, Samples_Master!$A$2:$I$301, 5, FALSE)</f>
        <v>P004</v>
      </c>
      <c r="V64" s="3" t="str">
        <f t="shared" si="6"/>
        <v>AlloyX_Conductivity</v>
      </c>
      <c r="W64" s="3">
        <f>VLOOKUP(V64, Spec_Limits!$A$2:$I$301, 5, FALSE)</f>
        <v>100</v>
      </c>
      <c r="X64" s="3">
        <f>VLOOKUP(V64, Spec_Limits!$A$2:$I$301, 6, FALSE)</f>
        <v>2000</v>
      </c>
      <c r="Y64" s="3" t="str">
        <f t="shared" si="7"/>
        <v>Pass</v>
      </c>
      <c r="Z64" s="3" t="str">
        <f t="shared" si="8"/>
        <v>OK</v>
      </c>
    </row>
    <row r="65" spans="1:26" x14ac:dyDescent="0.35">
      <c r="A65" s="1" t="s">
        <v>124</v>
      </c>
      <c r="B65" s="2">
        <v>45662</v>
      </c>
      <c r="C65" s="1" t="s">
        <v>10</v>
      </c>
      <c r="D65" s="3" t="s">
        <v>1265</v>
      </c>
      <c r="E65" s="1" t="s">
        <v>11</v>
      </c>
      <c r="F65" s="1" t="s">
        <v>1266</v>
      </c>
      <c r="G65" s="1" t="s">
        <v>17</v>
      </c>
      <c r="H65" s="1">
        <v>2.0710000000000002</v>
      </c>
      <c r="I65" s="4" t="s">
        <v>23</v>
      </c>
      <c r="J65" s="1" t="s">
        <v>61</v>
      </c>
      <c r="K65" s="1" t="s">
        <v>125</v>
      </c>
      <c r="L65" s="6">
        <f t="shared" si="0"/>
        <v>26.82000000000005</v>
      </c>
      <c r="M65" s="6">
        <f t="shared" si="1"/>
        <v>26.82000000000005</v>
      </c>
      <c r="N65" s="6" t="str">
        <f t="shared" si="2"/>
        <v>Pass</v>
      </c>
      <c r="O65" s="6" t="str">
        <f t="shared" si="3"/>
        <v>122.9</v>
      </c>
      <c r="P65" s="6">
        <f t="shared" si="9"/>
        <v>2.0710000000000002</v>
      </c>
      <c r="Q65" s="5" t="str">
        <f t="shared" si="5"/>
        <v>January</v>
      </c>
      <c r="R65" s="3" t="str">
        <f>VLOOKUP(A65, Samples_Master!$A$2:$I$301, 2, FALSE)</f>
        <v>PolymerB</v>
      </c>
      <c r="S65" s="3" t="str">
        <f>VLOOKUP(A65, Samples_Master!$A$2:$I$301, 3, FALSE)</f>
        <v>Polymer</v>
      </c>
      <c r="T65" s="3" t="str">
        <f>VLOOKUP(A65, Samples_Master!$A$2:$I$301, 4, FALSE)</f>
        <v>B021</v>
      </c>
      <c r="U65" s="3" t="str">
        <f>VLOOKUP(A65, Samples_Master!$A$2:$I$301, 5, FALSE)</f>
        <v>P004</v>
      </c>
      <c r="V65" s="3" t="str">
        <f t="shared" si="6"/>
        <v>PolymerB_Viscosity</v>
      </c>
      <c r="W65" s="3">
        <f>VLOOKUP(V65, Spec_Limits!$A$2:$I$301, 5, FALSE)</f>
        <v>0.5</v>
      </c>
      <c r="X65" s="3">
        <f>VLOOKUP(V65, Spec_Limits!$A$2:$I$301, 6, FALSE)</f>
        <v>2.5</v>
      </c>
      <c r="Y65" s="3" t="str">
        <f t="shared" si="7"/>
        <v>Pass</v>
      </c>
      <c r="Z65" s="3" t="str">
        <f t="shared" si="8"/>
        <v>OK</v>
      </c>
    </row>
    <row r="66" spans="1:26" x14ac:dyDescent="0.35">
      <c r="A66" s="1" t="s">
        <v>124</v>
      </c>
      <c r="B66" s="2">
        <v>45659</v>
      </c>
      <c r="C66" s="1" t="s">
        <v>16</v>
      </c>
      <c r="D66" s="3" t="s">
        <v>1267</v>
      </c>
      <c r="E66" s="1" t="s">
        <v>11</v>
      </c>
      <c r="F66" s="1" t="s">
        <v>1268</v>
      </c>
      <c r="G66" s="1" t="s">
        <v>17</v>
      </c>
      <c r="H66" s="1">
        <v>80.540999999999997</v>
      </c>
      <c r="I66" s="4" t="s">
        <v>17</v>
      </c>
      <c r="J66" s="1" t="s">
        <v>24</v>
      </c>
      <c r="K66" s="1" t="s">
        <v>126</v>
      </c>
      <c r="L66" s="6">
        <f t="shared" ref="L66:L129" si="10">IF(E66="K",D66-273.15,IF(E66="°C",D66))</f>
        <v>25.939999999999998</v>
      </c>
      <c r="M66" s="6">
        <f t="shared" ref="M66:M129" si="11">IF(L66&gt;0, L66, " ")</f>
        <v>25.939999999999998</v>
      </c>
      <c r="N66" s="6" t="str">
        <f t="shared" ref="N66:N129" si="12">IF(M66="", "Fail", IF(M66=" ", "Fail", IF(M66&gt;0, "Pass", FALSE)))</f>
        <v>Pass</v>
      </c>
      <c r="O66" s="6" t="str">
        <f t="shared" ref="O66:O129" si="13">IF(G66="kPa",F66/1000,IF(G66="MPa",F66))</f>
        <v>102.3</v>
      </c>
      <c r="P66" s="6">
        <f t="shared" ref="P66:P97" si="14">IF(C66="Viscosity",
      IF(J66="mPa*s", H66/1000, H66),
   IF(C66="Tensile",
      IF(J66="kPa", H66/1000, H66),
   IF(C66="Conductivity",
      IF(J66="mS/cm", H66/10, H66),
   "")))</f>
        <v>80.540999999999997</v>
      </c>
      <c r="Q66" s="5" t="str">
        <f t="shared" ref="Q66:Q129" si="15">TEXT(B66,"MMMM")</f>
        <v>January</v>
      </c>
      <c r="R66" s="3" t="str">
        <f>VLOOKUP(A66, Samples_Master!$A$2:$I$301, 2, FALSE)</f>
        <v>PolymerB</v>
      </c>
      <c r="S66" s="3" t="str">
        <f>VLOOKUP(A66, Samples_Master!$A$2:$I$301, 3, FALSE)</f>
        <v>Polymer</v>
      </c>
      <c r="T66" s="3" t="str">
        <f>VLOOKUP(A66, Samples_Master!$A$2:$I$301, 4, FALSE)</f>
        <v>B021</v>
      </c>
      <c r="U66" s="3" t="str">
        <f>VLOOKUP(A66, Samples_Master!$A$2:$I$301, 5, FALSE)</f>
        <v>P004</v>
      </c>
      <c r="V66" s="3" t="str">
        <f t="shared" ref="V66:V129" si="16">R66&amp;"_"&amp;C66</f>
        <v>PolymerB_Tensile</v>
      </c>
      <c r="W66" s="3">
        <f>VLOOKUP(V66, Spec_Limits!$A$2:$I$301, 5, FALSE)</f>
        <v>40</v>
      </c>
      <c r="X66" s="3">
        <f>VLOOKUP(V66, Spec_Limits!$A$2:$I$301, 6, FALSE)</f>
        <v>100</v>
      </c>
      <c r="Y66" s="3" t="str">
        <f t="shared" ref="Y66:Y129" si="17">IF(AND(P66&gt;=W66, P66&lt;=X66), "Pass", "Fail")</f>
        <v>Pass</v>
      </c>
      <c r="Z66" s="3" t="str">
        <f t="shared" ref="Z66:Z129" si="18">IF(OR(P66&lt;=-1000000,P66&gt;=1000000),"Check","OK")</f>
        <v>OK</v>
      </c>
    </row>
    <row r="67" spans="1:26" x14ac:dyDescent="0.35">
      <c r="A67" s="1" t="s">
        <v>127</v>
      </c>
      <c r="B67" s="2">
        <v>45675</v>
      </c>
      <c r="C67" s="1" t="s">
        <v>10</v>
      </c>
      <c r="D67" s="3" t="s">
        <v>1269</v>
      </c>
      <c r="E67" s="1" t="s">
        <v>637</v>
      </c>
      <c r="F67" s="1" t="s">
        <v>1270</v>
      </c>
      <c r="G67" s="1" t="s">
        <v>12</v>
      </c>
      <c r="H67" s="1">
        <v>658.87699999999995</v>
      </c>
      <c r="I67" s="4" t="s">
        <v>13</v>
      </c>
      <c r="J67" s="1" t="s">
        <v>14</v>
      </c>
      <c r="K67" s="1" t="s">
        <v>128</v>
      </c>
      <c r="L67" s="6" t="str">
        <f t="shared" si="10"/>
        <v>32.47</v>
      </c>
      <c r="M67" s="6" t="str">
        <f t="shared" si="11"/>
        <v>32.47</v>
      </c>
      <c r="N67" s="6" t="str">
        <f t="shared" si="12"/>
        <v>Pass</v>
      </c>
      <c r="O67" s="6">
        <f t="shared" si="13"/>
        <v>97.948520000000002</v>
      </c>
      <c r="P67" s="6">
        <f t="shared" si="14"/>
        <v>658.87699999999995</v>
      </c>
      <c r="Q67" s="5" t="str">
        <f t="shared" si="15"/>
        <v>January</v>
      </c>
      <c r="R67" s="3" t="str">
        <f>VLOOKUP(A67, Samples_Master!$A$2:$I$301, 2, FALSE)</f>
        <v>Graphene</v>
      </c>
      <c r="S67" s="3" t="str">
        <f>VLOOKUP(A67, Samples_Master!$A$2:$I$301, 3, FALSE)</f>
        <v>Carbon</v>
      </c>
      <c r="T67" s="3" t="str">
        <f>VLOOKUP(A67, Samples_Master!$A$2:$I$301, 4, FALSE)</f>
        <v>B047</v>
      </c>
      <c r="U67" s="3" t="str">
        <f>VLOOKUP(A67, Samples_Master!$A$2:$I$301, 5, FALSE)</f>
        <v>P004</v>
      </c>
      <c r="V67" s="3" t="str">
        <f t="shared" si="16"/>
        <v>Graphene_Viscosity</v>
      </c>
      <c r="W67" s="3">
        <f>VLOOKUP(V67, Spec_Limits!$A$2:$I$301, 5, FALSE)</f>
        <v>0.2</v>
      </c>
      <c r="X67" s="3">
        <f>VLOOKUP(V67, Spec_Limits!$A$2:$I$301, 6, FALSE)</f>
        <v>1.5</v>
      </c>
      <c r="Y67" s="3" t="str">
        <f t="shared" si="17"/>
        <v>Fail</v>
      </c>
      <c r="Z67" s="3" t="str">
        <f t="shared" si="18"/>
        <v>OK</v>
      </c>
    </row>
    <row r="68" spans="1:26" x14ac:dyDescent="0.35">
      <c r="A68" s="1" t="s">
        <v>127</v>
      </c>
      <c r="B68" s="2">
        <v>45663</v>
      </c>
      <c r="C68" s="1" t="s">
        <v>10</v>
      </c>
      <c r="D68" s="3" t="s">
        <v>1271</v>
      </c>
      <c r="E68" s="1" t="s">
        <v>637</v>
      </c>
      <c r="F68" s="1" t="s">
        <v>1272</v>
      </c>
      <c r="G68" s="1" t="s">
        <v>12</v>
      </c>
      <c r="H68" s="1">
        <v>0.432</v>
      </c>
      <c r="I68" s="4" t="s">
        <v>23</v>
      </c>
      <c r="J68" s="1" t="s">
        <v>55</v>
      </c>
      <c r="K68" s="1" t="s">
        <v>129</v>
      </c>
      <c r="L68" s="6" t="str">
        <f t="shared" si="10"/>
        <v>21.69</v>
      </c>
      <c r="M68" s="6" t="str">
        <f t="shared" si="11"/>
        <v>21.69</v>
      </c>
      <c r="N68" s="6" t="str">
        <f t="shared" si="12"/>
        <v>Pass</v>
      </c>
      <c r="O68" s="6">
        <f t="shared" si="13"/>
        <v>95.03694999999999</v>
      </c>
      <c r="P68" s="6">
        <f t="shared" si="14"/>
        <v>0.432</v>
      </c>
      <c r="Q68" s="5" t="str">
        <f t="shared" si="15"/>
        <v>January</v>
      </c>
      <c r="R68" s="3" t="str">
        <f>VLOOKUP(A68, Samples_Master!$A$2:$I$301, 2, FALSE)</f>
        <v>Graphene</v>
      </c>
      <c r="S68" s="3" t="str">
        <f>VLOOKUP(A68, Samples_Master!$A$2:$I$301, 3, FALSE)</f>
        <v>Carbon</v>
      </c>
      <c r="T68" s="3" t="str">
        <f>VLOOKUP(A68, Samples_Master!$A$2:$I$301, 4, FALSE)</f>
        <v>B047</v>
      </c>
      <c r="U68" s="3" t="str">
        <f>VLOOKUP(A68, Samples_Master!$A$2:$I$301, 5, FALSE)</f>
        <v>P004</v>
      </c>
      <c r="V68" s="3" t="str">
        <f t="shared" si="16"/>
        <v>Graphene_Viscosity</v>
      </c>
      <c r="W68" s="3">
        <f>VLOOKUP(V68, Spec_Limits!$A$2:$I$301, 5, FALSE)</f>
        <v>0.2</v>
      </c>
      <c r="X68" s="3">
        <f>VLOOKUP(V68, Spec_Limits!$A$2:$I$301, 6, FALSE)</f>
        <v>1.5</v>
      </c>
      <c r="Y68" s="3" t="str">
        <f t="shared" si="17"/>
        <v>Pass</v>
      </c>
      <c r="Z68" s="3" t="str">
        <f t="shared" si="18"/>
        <v>OK</v>
      </c>
    </row>
    <row r="69" spans="1:26" x14ac:dyDescent="0.35">
      <c r="A69" s="1" t="s">
        <v>130</v>
      </c>
      <c r="B69" s="2">
        <v>45662</v>
      </c>
      <c r="C69" s="1" t="s">
        <v>10</v>
      </c>
      <c r="D69" s="3" t="s">
        <v>1273</v>
      </c>
      <c r="E69" s="1" t="s">
        <v>637</v>
      </c>
      <c r="F69" s="1" t="s">
        <v>1274</v>
      </c>
      <c r="G69" s="1" t="s">
        <v>17</v>
      </c>
      <c r="H69" s="1">
        <v>0.61699999999999999</v>
      </c>
      <c r="I69" s="4" t="s">
        <v>23</v>
      </c>
      <c r="J69" s="1" t="s">
        <v>61</v>
      </c>
      <c r="K69" s="1" t="s">
        <v>131</v>
      </c>
      <c r="L69" s="6" t="str">
        <f t="shared" si="10"/>
        <v>22.83</v>
      </c>
      <c r="M69" s="6" t="str">
        <f t="shared" si="11"/>
        <v>22.83</v>
      </c>
      <c r="N69" s="6" t="str">
        <f t="shared" si="12"/>
        <v>Pass</v>
      </c>
      <c r="O69" s="6" t="str">
        <f t="shared" si="13"/>
        <v>94.64</v>
      </c>
      <c r="P69" s="6">
        <f t="shared" si="14"/>
        <v>0.61699999999999999</v>
      </c>
      <c r="Q69" s="5" t="str">
        <f t="shared" si="15"/>
        <v>January</v>
      </c>
      <c r="R69" s="3" t="str">
        <f>VLOOKUP(A69, Samples_Master!$A$2:$I$301, 2, FALSE)</f>
        <v>PolymerA</v>
      </c>
      <c r="S69" s="3" t="str">
        <f>VLOOKUP(A69, Samples_Master!$A$2:$I$301, 3, FALSE)</f>
        <v>Polymer</v>
      </c>
      <c r="T69" s="3" t="str">
        <f>VLOOKUP(A69, Samples_Master!$A$2:$I$301, 4, FALSE)</f>
        <v>B023</v>
      </c>
      <c r="U69" s="3" t="str">
        <f>VLOOKUP(A69, Samples_Master!$A$2:$I$301, 5, FALSE)</f>
        <v>P004</v>
      </c>
      <c r="V69" s="3" t="str">
        <f t="shared" si="16"/>
        <v>PolymerA_Viscosity</v>
      </c>
      <c r="W69" s="3">
        <f>VLOOKUP(V69, Spec_Limits!$A$2:$I$301, 5, FALSE)</f>
        <v>0.5</v>
      </c>
      <c r="X69" s="3">
        <f>VLOOKUP(V69, Spec_Limits!$A$2:$I$301, 6, FALSE)</f>
        <v>2.5</v>
      </c>
      <c r="Y69" s="3" t="str">
        <f t="shared" si="17"/>
        <v>Pass</v>
      </c>
      <c r="Z69" s="3" t="str">
        <f t="shared" si="18"/>
        <v>OK</v>
      </c>
    </row>
    <row r="70" spans="1:26" x14ac:dyDescent="0.35">
      <c r="A70" s="1" t="s">
        <v>130</v>
      </c>
      <c r="B70" s="2">
        <v>45680</v>
      </c>
      <c r="C70" s="1" t="s">
        <v>16</v>
      </c>
      <c r="D70" s="3" t="s">
        <v>1275</v>
      </c>
      <c r="E70" s="1" t="s">
        <v>637</v>
      </c>
      <c r="F70" s="1" t="s">
        <v>1276</v>
      </c>
      <c r="G70" s="1" t="s">
        <v>17</v>
      </c>
      <c r="H70" s="1">
        <v>77.009</v>
      </c>
      <c r="I70" s="4" t="s">
        <v>17</v>
      </c>
      <c r="J70" s="1" t="s">
        <v>34</v>
      </c>
      <c r="K70" s="1" t="s">
        <v>132</v>
      </c>
      <c r="L70" s="6" t="str">
        <f t="shared" si="10"/>
        <v>25.82</v>
      </c>
      <c r="M70" s="6" t="str">
        <f t="shared" si="11"/>
        <v>25.82</v>
      </c>
      <c r="N70" s="6" t="str">
        <f t="shared" si="12"/>
        <v>Pass</v>
      </c>
      <c r="O70" s="6" t="str">
        <f t="shared" si="13"/>
        <v>99.59</v>
      </c>
      <c r="P70" s="6">
        <f t="shared" si="14"/>
        <v>77.009</v>
      </c>
      <c r="Q70" s="5" t="str">
        <f t="shared" si="15"/>
        <v>January</v>
      </c>
      <c r="R70" s="3" t="str">
        <f>VLOOKUP(A70, Samples_Master!$A$2:$I$301, 2, FALSE)</f>
        <v>PolymerA</v>
      </c>
      <c r="S70" s="3" t="str">
        <f>VLOOKUP(A70, Samples_Master!$A$2:$I$301, 3, FALSE)</f>
        <v>Polymer</v>
      </c>
      <c r="T70" s="3" t="str">
        <f>VLOOKUP(A70, Samples_Master!$A$2:$I$301, 4, FALSE)</f>
        <v>B023</v>
      </c>
      <c r="U70" s="3" t="str">
        <f>VLOOKUP(A70, Samples_Master!$A$2:$I$301, 5, FALSE)</f>
        <v>P004</v>
      </c>
      <c r="V70" s="3" t="str">
        <f t="shared" si="16"/>
        <v>PolymerA_Tensile</v>
      </c>
      <c r="W70" s="3">
        <f>VLOOKUP(V70, Spec_Limits!$A$2:$I$301, 5, FALSE)</f>
        <v>40</v>
      </c>
      <c r="X70" s="3">
        <f>VLOOKUP(V70, Spec_Limits!$A$2:$I$301, 6, FALSE)</f>
        <v>100</v>
      </c>
      <c r="Y70" s="3" t="str">
        <f t="shared" si="17"/>
        <v>Pass</v>
      </c>
      <c r="Z70" s="3" t="str">
        <f t="shared" si="18"/>
        <v>OK</v>
      </c>
    </row>
    <row r="71" spans="1:26" x14ac:dyDescent="0.35">
      <c r="A71" s="1" t="s">
        <v>130</v>
      </c>
      <c r="B71" s="2">
        <v>45675</v>
      </c>
      <c r="C71" s="1" t="s">
        <v>10</v>
      </c>
      <c r="D71" s="3" t="s">
        <v>1277</v>
      </c>
      <c r="E71" s="1" t="s">
        <v>637</v>
      </c>
      <c r="F71" s="1" t="s">
        <v>1278</v>
      </c>
      <c r="G71" s="1" t="s">
        <v>17</v>
      </c>
      <c r="H71" s="1">
        <v>1.4039999999999999</v>
      </c>
      <c r="I71" s="4" t="s">
        <v>23</v>
      </c>
      <c r="J71" s="1" t="s">
        <v>47</v>
      </c>
      <c r="K71" s="1" t="s">
        <v>133</v>
      </c>
      <c r="L71" s="6" t="str">
        <f t="shared" si="10"/>
        <v>29.28</v>
      </c>
      <c r="M71" s="6" t="str">
        <f t="shared" si="11"/>
        <v>29.28</v>
      </c>
      <c r="N71" s="6" t="str">
        <f t="shared" si="12"/>
        <v>Pass</v>
      </c>
      <c r="O71" s="6" t="str">
        <f t="shared" si="13"/>
        <v>95.87</v>
      </c>
      <c r="P71" s="6">
        <f t="shared" si="14"/>
        <v>1.4039999999999999</v>
      </c>
      <c r="Q71" s="5" t="str">
        <f t="shared" si="15"/>
        <v>January</v>
      </c>
      <c r="R71" s="3" t="str">
        <f>VLOOKUP(A71, Samples_Master!$A$2:$I$301, 2, FALSE)</f>
        <v>PolymerA</v>
      </c>
      <c r="S71" s="3" t="str">
        <f>VLOOKUP(A71, Samples_Master!$A$2:$I$301, 3, FALSE)</f>
        <v>Polymer</v>
      </c>
      <c r="T71" s="3" t="str">
        <f>VLOOKUP(A71, Samples_Master!$A$2:$I$301, 4, FALSE)</f>
        <v>B023</v>
      </c>
      <c r="U71" s="3" t="str">
        <f>VLOOKUP(A71, Samples_Master!$A$2:$I$301, 5, FALSE)</f>
        <v>P004</v>
      </c>
      <c r="V71" s="3" t="str">
        <f t="shared" si="16"/>
        <v>PolymerA_Viscosity</v>
      </c>
      <c r="W71" s="3">
        <f>VLOOKUP(V71, Spec_Limits!$A$2:$I$301, 5, FALSE)</f>
        <v>0.5</v>
      </c>
      <c r="X71" s="3">
        <f>VLOOKUP(V71, Spec_Limits!$A$2:$I$301, 6, FALSE)</f>
        <v>2.5</v>
      </c>
      <c r="Y71" s="3" t="str">
        <f t="shared" si="17"/>
        <v>Pass</v>
      </c>
      <c r="Z71" s="3" t="str">
        <f t="shared" si="18"/>
        <v>OK</v>
      </c>
    </row>
    <row r="72" spans="1:26" x14ac:dyDescent="0.35">
      <c r="A72" s="1" t="s">
        <v>134</v>
      </c>
      <c r="B72" s="2">
        <v>45674</v>
      </c>
      <c r="C72" s="1" t="s">
        <v>10</v>
      </c>
      <c r="D72" s="3" t="s">
        <v>1279</v>
      </c>
      <c r="E72" s="1" t="s">
        <v>11</v>
      </c>
      <c r="F72" s="1" t="s">
        <v>1280</v>
      </c>
      <c r="G72" s="1" t="s">
        <v>17</v>
      </c>
      <c r="H72" s="1">
        <v>0.76500000000000001</v>
      </c>
      <c r="I72" s="4" t="s">
        <v>23</v>
      </c>
      <c r="J72" s="1" t="s">
        <v>61</v>
      </c>
      <c r="K72" s="1" t="s">
        <v>135</v>
      </c>
      <c r="L72" s="6">
        <f t="shared" si="10"/>
        <v>26.939999999999998</v>
      </c>
      <c r="M72" s="6">
        <f t="shared" si="11"/>
        <v>26.939999999999998</v>
      </c>
      <c r="N72" s="6" t="str">
        <f t="shared" si="12"/>
        <v>Pass</v>
      </c>
      <c r="O72" s="6" t="str">
        <f t="shared" si="13"/>
        <v>100.39</v>
      </c>
      <c r="P72" s="6">
        <f t="shared" si="14"/>
        <v>0.76500000000000001</v>
      </c>
      <c r="Q72" s="5" t="str">
        <f t="shared" si="15"/>
        <v>January</v>
      </c>
      <c r="R72" s="3" t="str">
        <f>VLOOKUP(A72, Samples_Master!$A$2:$I$301, 2, FALSE)</f>
        <v>PolymerB</v>
      </c>
      <c r="S72" s="3" t="str">
        <f>VLOOKUP(A72, Samples_Master!$A$2:$I$301, 3, FALSE)</f>
        <v>Polymer</v>
      </c>
      <c r="T72" s="3" t="str">
        <f>VLOOKUP(A72, Samples_Master!$A$2:$I$301, 4, FALSE)</f>
        <v>B016</v>
      </c>
      <c r="U72" s="3" t="str">
        <f>VLOOKUP(A72, Samples_Master!$A$2:$I$301, 5, FALSE)</f>
        <v>P004</v>
      </c>
      <c r="V72" s="3" t="str">
        <f t="shared" si="16"/>
        <v>PolymerB_Viscosity</v>
      </c>
      <c r="W72" s="3">
        <f>VLOOKUP(V72, Spec_Limits!$A$2:$I$301, 5, FALSE)</f>
        <v>0.5</v>
      </c>
      <c r="X72" s="3">
        <f>VLOOKUP(V72, Spec_Limits!$A$2:$I$301, 6, FALSE)</f>
        <v>2.5</v>
      </c>
      <c r="Y72" s="3" t="str">
        <f t="shared" si="17"/>
        <v>Pass</v>
      </c>
      <c r="Z72" s="3" t="str">
        <f t="shared" si="18"/>
        <v>OK</v>
      </c>
    </row>
    <row r="73" spans="1:26" x14ac:dyDescent="0.35">
      <c r="A73" s="1" t="s">
        <v>136</v>
      </c>
      <c r="B73" s="2">
        <v>45660</v>
      </c>
      <c r="C73" s="1" t="s">
        <v>16</v>
      </c>
      <c r="D73" s="3" t="s">
        <v>1281</v>
      </c>
      <c r="E73" s="1" t="s">
        <v>11</v>
      </c>
      <c r="F73" s="1" t="s">
        <v>1282</v>
      </c>
      <c r="G73" s="1" t="s">
        <v>12</v>
      </c>
      <c r="H73" s="1">
        <v>119.447</v>
      </c>
      <c r="I73" s="4" t="s">
        <v>17</v>
      </c>
      <c r="J73" s="1" t="s">
        <v>31</v>
      </c>
      <c r="K73" s="1" t="s">
        <v>137</v>
      </c>
      <c r="L73" s="6">
        <f t="shared" si="10"/>
        <v>26.200000000000045</v>
      </c>
      <c r="M73" s="6">
        <f t="shared" si="11"/>
        <v>26.200000000000045</v>
      </c>
      <c r="N73" s="6" t="str">
        <f t="shared" si="12"/>
        <v>Pass</v>
      </c>
      <c r="O73" s="6">
        <f t="shared" si="13"/>
        <v>103.90594</v>
      </c>
      <c r="P73" s="6">
        <f t="shared" si="14"/>
        <v>119.447</v>
      </c>
      <c r="Q73" s="5" t="str">
        <f t="shared" si="15"/>
        <v>January</v>
      </c>
      <c r="R73" s="3" t="str">
        <f>VLOOKUP(A73, Samples_Master!$A$2:$I$301, 2, FALSE)</f>
        <v>AlloyX</v>
      </c>
      <c r="S73" s="3" t="str">
        <f>VLOOKUP(A73, Samples_Master!$A$2:$I$301, 3, FALSE)</f>
        <v>Metal</v>
      </c>
      <c r="T73" s="3" t="str">
        <f>VLOOKUP(A73, Samples_Master!$A$2:$I$301, 4, FALSE)</f>
        <v>B017</v>
      </c>
      <c r="U73" s="3" t="str">
        <f>VLOOKUP(A73, Samples_Master!$A$2:$I$301, 5, FALSE)</f>
        <v>P003</v>
      </c>
      <c r="V73" s="3" t="str">
        <f t="shared" si="16"/>
        <v>AlloyX_Tensile</v>
      </c>
      <c r="W73" s="3">
        <f>VLOOKUP(V73, Spec_Limits!$A$2:$I$301, 5, FALSE)</f>
        <v>60</v>
      </c>
      <c r="X73" s="3">
        <f>VLOOKUP(V73, Spec_Limits!$A$2:$I$301, 6, FALSE)</f>
        <v>120</v>
      </c>
      <c r="Y73" s="3" t="str">
        <f t="shared" si="17"/>
        <v>Pass</v>
      </c>
      <c r="Z73" s="3" t="str">
        <f t="shared" si="18"/>
        <v>OK</v>
      </c>
    </row>
    <row r="74" spans="1:26" x14ac:dyDescent="0.35">
      <c r="A74" s="1" t="s">
        <v>136</v>
      </c>
      <c r="B74" s="2">
        <v>45677</v>
      </c>
      <c r="C74" s="1" t="s">
        <v>10</v>
      </c>
      <c r="D74" s="3" t="s">
        <v>1283</v>
      </c>
      <c r="E74" s="1" t="s">
        <v>11</v>
      </c>
      <c r="F74" s="1" t="s">
        <v>1284</v>
      </c>
      <c r="G74" s="1" t="s">
        <v>12</v>
      </c>
      <c r="H74" s="1">
        <v>444.22699999999998</v>
      </c>
      <c r="I74" s="4" t="s">
        <v>13</v>
      </c>
      <c r="J74" s="1" t="s">
        <v>61</v>
      </c>
      <c r="K74" s="1" t="s">
        <v>138</v>
      </c>
      <c r="L74" s="6">
        <f t="shared" si="10"/>
        <v>20.910000000000025</v>
      </c>
      <c r="M74" s="6">
        <f t="shared" si="11"/>
        <v>20.910000000000025</v>
      </c>
      <c r="N74" s="6" t="str">
        <f t="shared" si="12"/>
        <v>Pass</v>
      </c>
      <c r="O74" s="6">
        <f t="shared" si="13"/>
        <v>104.35675000000001</v>
      </c>
      <c r="P74" s="6">
        <f t="shared" si="14"/>
        <v>444.22699999999998</v>
      </c>
      <c r="Q74" s="5" t="str">
        <f t="shared" si="15"/>
        <v>January</v>
      </c>
      <c r="R74" s="3" t="str">
        <f>VLOOKUP(A74, Samples_Master!$A$2:$I$301, 2, FALSE)</f>
        <v>AlloyX</v>
      </c>
      <c r="S74" s="3" t="str">
        <f>VLOOKUP(A74, Samples_Master!$A$2:$I$301, 3, FALSE)</f>
        <v>Metal</v>
      </c>
      <c r="T74" s="3" t="str">
        <f>VLOOKUP(A74, Samples_Master!$A$2:$I$301, 4, FALSE)</f>
        <v>B017</v>
      </c>
      <c r="U74" s="3" t="str">
        <f>VLOOKUP(A74, Samples_Master!$A$2:$I$301, 5, FALSE)</f>
        <v>P003</v>
      </c>
      <c r="V74" s="3" t="str">
        <f t="shared" si="16"/>
        <v>AlloyX_Viscosity</v>
      </c>
      <c r="W74" s="3">
        <f>VLOOKUP(V74, Spec_Limits!$A$2:$I$301, 5, FALSE)</f>
        <v>0.2</v>
      </c>
      <c r="X74" s="3">
        <f>VLOOKUP(V74, Spec_Limits!$A$2:$I$301, 6, FALSE)</f>
        <v>1.5</v>
      </c>
      <c r="Y74" s="3" t="str">
        <f t="shared" si="17"/>
        <v>Fail</v>
      </c>
      <c r="Z74" s="3" t="str">
        <f t="shared" si="18"/>
        <v>OK</v>
      </c>
    </row>
    <row r="75" spans="1:26" x14ac:dyDescent="0.35">
      <c r="A75" s="1" t="s">
        <v>136</v>
      </c>
      <c r="B75" s="2">
        <v>45672</v>
      </c>
      <c r="C75" s="1" t="s">
        <v>16</v>
      </c>
      <c r="D75" s="3" t="s">
        <v>1285</v>
      </c>
      <c r="E75" s="1" t="s">
        <v>11</v>
      </c>
      <c r="F75" s="1" t="s">
        <v>1286</v>
      </c>
      <c r="G75" s="1" t="s">
        <v>12</v>
      </c>
      <c r="H75" s="1">
        <v>106.086</v>
      </c>
      <c r="I75" s="4" t="s">
        <v>17</v>
      </c>
      <c r="J75" s="1" t="s">
        <v>31</v>
      </c>
      <c r="K75" s="1" t="s">
        <v>139</v>
      </c>
      <c r="L75" s="6">
        <f t="shared" si="10"/>
        <v>26.720000000000027</v>
      </c>
      <c r="M75" s="6">
        <f t="shared" si="11"/>
        <v>26.720000000000027</v>
      </c>
      <c r="N75" s="6" t="str">
        <f t="shared" si="12"/>
        <v>Pass</v>
      </c>
      <c r="O75" s="6">
        <f t="shared" si="13"/>
        <v>116.73452</v>
      </c>
      <c r="P75" s="6">
        <f t="shared" si="14"/>
        <v>106.086</v>
      </c>
      <c r="Q75" s="5" t="str">
        <f t="shared" si="15"/>
        <v>January</v>
      </c>
      <c r="R75" s="3" t="str">
        <f>VLOOKUP(A75, Samples_Master!$A$2:$I$301, 2, FALSE)</f>
        <v>AlloyX</v>
      </c>
      <c r="S75" s="3" t="str">
        <f>VLOOKUP(A75, Samples_Master!$A$2:$I$301, 3, FALSE)</f>
        <v>Metal</v>
      </c>
      <c r="T75" s="3" t="str">
        <f>VLOOKUP(A75, Samples_Master!$A$2:$I$301, 4, FALSE)</f>
        <v>B017</v>
      </c>
      <c r="U75" s="3" t="str">
        <f>VLOOKUP(A75, Samples_Master!$A$2:$I$301, 5, FALSE)</f>
        <v>P003</v>
      </c>
      <c r="V75" s="3" t="str">
        <f t="shared" si="16"/>
        <v>AlloyX_Tensile</v>
      </c>
      <c r="W75" s="3">
        <f>VLOOKUP(V75, Spec_Limits!$A$2:$I$301, 5, FALSE)</f>
        <v>60</v>
      </c>
      <c r="X75" s="3">
        <f>VLOOKUP(V75, Spec_Limits!$A$2:$I$301, 6, FALSE)</f>
        <v>120</v>
      </c>
      <c r="Y75" s="3" t="str">
        <f t="shared" si="17"/>
        <v>Pass</v>
      </c>
      <c r="Z75" s="3" t="str">
        <f t="shared" si="18"/>
        <v>OK</v>
      </c>
    </row>
    <row r="76" spans="1:26" x14ac:dyDescent="0.35">
      <c r="A76" s="1" t="s">
        <v>140</v>
      </c>
      <c r="B76" s="2">
        <v>45661</v>
      </c>
      <c r="C76" s="1" t="s">
        <v>16</v>
      </c>
      <c r="D76" s="3" t="s">
        <v>1287</v>
      </c>
      <c r="E76" s="1" t="s">
        <v>637</v>
      </c>
      <c r="F76" s="1" t="s">
        <v>1288</v>
      </c>
      <c r="G76" s="1" t="s">
        <v>17</v>
      </c>
      <c r="H76" s="1">
        <v>71.099999999999994</v>
      </c>
      <c r="I76" s="4" t="s">
        <v>17</v>
      </c>
      <c r="J76" s="1" t="s">
        <v>61</v>
      </c>
      <c r="K76" s="1" t="s">
        <v>141</v>
      </c>
      <c r="L76" s="6" t="str">
        <f t="shared" si="10"/>
        <v>30.95</v>
      </c>
      <c r="M76" s="6" t="str">
        <f t="shared" si="11"/>
        <v>30.95</v>
      </c>
      <c r="N76" s="6" t="str">
        <f t="shared" si="12"/>
        <v>Pass</v>
      </c>
      <c r="O76" s="6" t="str">
        <f t="shared" si="13"/>
        <v>110.14</v>
      </c>
      <c r="P76" s="6">
        <f t="shared" si="14"/>
        <v>71.099999999999994</v>
      </c>
      <c r="Q76" s="5" t="str">
        <f t="shared" si="15"/>
        <v>January</v>
      </c>
      <c r="R76" s="3" t="str">
        <f>VLOOKUP(A76, Samples_Master!$A$2:$I$301, 2, FALSE)</f>
        <v>Graphene</v>
      </c>
      <c r="S76" s="3" t="str">
        <f>VLOOKUP(A76, Samples_Master!$A$2:$I$301, 3, FALSE)</f>
        <v>Carbon</v>
      </c>
      <c r="T76" s="3" t="str">
        <f>VLOOKUP(A76, Samples_Master!$A$2:$I$301, 4, FALSE)</f>
        <v>B115</v>
      </c>
      <c r="U76" s="3" t="str">
        <f>VLOOKUP(A76, Samples_Master!$A$2:$I$301, 5, FALSE)</f>
        <v>P004</v>
      </c>
      <c r="V76" s="3" t="str">
        <f t="shared" si="16"/>
        <v>Graphene_Tensile</v>
      </c>
      <c r="W76" s="3">
        <f>VLOOKUP(V76, Spec_Limits!$A$2:$I$301, 5, FALSE)</f>
        <v>60</v>
      </c>
      <c r="X76" s="3">
        <f>VLOOKUP(V76, Spec_Limits!$A$2:$I$301, 6, FALSE)</f>
        <v>120</v>
      </c>
      <c r="Y76" s="3" t="str">
        <f t="shared" si="17"/>
        <v>Pass</v>
      </c>
      <c r="Z76" s="3" t="str">
        <f t="shared" si="18"/>
        <v>OK</v>
      </c>
    </row>
    <row r="77" spans="1:26" x14ac:dyDescent="0.35">
      <c r="A77" s="1" t="s">
        <v>140</v>
      </c>
      <c r="B77" s="2">
        <v>45684</v>
      </c>
      <c r="C77" s="1" t="s">
        <v>16</v>
      </c>
      <c r="D77" s="3" t="s">
        <v>1289</v>
      </c>
      <c r="E77" s="1" t="s">
        <v>637</v>
      </c>
      <c r="F77" s="1" t="s">
        <v>1290</v>
      </c>
      <c r="G77" s="1" t="s">
        <v>17</v>
      </c>
      <c r="H77" s="1">
        <v>78.269000000000005</v>
      </c>
      <c r="I77" s="4" t="s">
        <v>17</v>
      </c>
      <c r="J77" s="1" t="s">
        <v>80</v>
      </c>
      <c r="K77" s="1" t="s">
        <v>142</v>
      </c>
      <c r="L77" s="6" t="str">
        <f t="shared" si="10"/>
        <v>29.63</v>
      </c>
      <c r="M77" s="6" t="str">
        <f t="shared" si="11"/>
        <v>29.63</v>
      </c>
      <c r="N77" s="6" t="str">
        <f t="shared" si="12"/>
        <v>Pass</v>
      </c>
      <c r="O77" s="6" t="str">
        <f t="shared" si="13"/>
        <v>121.55</v>
      </c>
      <c r="P77" s="6">
        <f t="shared" si="14"/>
        <v>78.269000000000005</v>
      </c>
      <c r="Q77" s="5" t="str">
        <f t="shared" si="15"/>
        <v>January</v>
      </c>
      <c r="R77" s="3" t="str">
        <f>VLOOKUP(A77, Samples_Master!$A$2:$I$301, 2, FALSE)</f>
        <v>Graphene</v>
      </c>
      <c r="S77" s="3" t="str">
        <f>VLOOKUP(A77, Samples_Master!$A$2:$I$301, 3, FALSE)</f>
        <v>Carbon</v>
      </c>
      <c r="T77" s="3" t="str">
        <f>VLOOKUP(A77, Samples_Master!$A$2:$I$301, 4, FALSE)</f>
        <v>B115</v>
      </c>
      <c r="U77" s="3" t="str">
        <f>VLOOKUP(A77, Samples_Master!$A$2:$I$301, 5, FALSE)</f>
        <v>P004</v>
      </c>
      <c r="V77" s="3" t="str">
        <f t="shared" si="16"/>
        <v>Graphene_Tensile</v>
      </c>
      <c r="W77" s="3">
        <f>VLOOKUP(V77, Spec_Limits!$A$2:$I$301, 5, FALSE)</f>
        <v>60</v>
      </c>
      <c r="X77" s="3">
        <f>VLOOKUP(V77, Spec_Limits!$A$2:$I$301, 6, FALSE)</f>
        <v>120</v>
      </c>
      <c r="Y77" s="3" t="str">
        <f t="shared" si="17"/>
        <v>Pass</v>
      </c>
      <c r="Z77" s="3" t="str">
        <f t="shared" si="18"/>
        <v>OK</v>
      </c>
    </row>
    <row r="78" spans="1:26" x14ac:dyDescent="0.35">
      <c r="A78" s="1" t="s">
        <v>140</v>
      </c>
      <c r="B78" s="2">
        <v>45674</v>
      </c>
      <c r="C78" s="1" t="s">
        <v>27</v>
      </c>
      <c r="D78" s="3" t="s">
        <v>1291</v>
      </c>
      <c r="E78" s="1" t="s">
        <v>637</v>
      </c>
      <c r="F78" s="1" t="s">
        <v>1180</v>
      </c>
      <c r="G78" s="1" t="s">
        <v>17</v>
      </c>
      <c r="H78" s="1">
        <v>65709.766000000003</v>
      </c>
      <c r="I78" s="4" t="s">
        <v>37</v>
      </c>
      <c r="J78" s="1" t="s">
        <v>29</v>
      </c>
      <c r="K78" s="1" t="s">
        <v>143</v>
      </c>
      <c r="L78" s="6" t="str">
        <f t="shared" si="10"/>
        <v>26.95</v>
      </c>
      <c r="M78" s="6" t="str">
        <f t="shared" si="11"/>
        <v>26.95</v>
      </c>
      <c r="N78" s="6" t="str">
        <f t="shared" si="12"/>
        <v>Pass</v>
      </c>
      <c r="O78" s="6" t="str">
        <f t="shared" si="13"/>
        <v>86.74</v>
      </c>
      <c r="P78" s="6">
        <f t="shared" si="14"/>
        <v>65709.766000000003</v>
      </c>
      <c r="Q78" s="5" t="str">
        <f t="shared" si="15"/>
        <v>January</v>
      </c>
      <c r="R78" s="3" t="str">
        <f>VLOOKUP(A78, Samples_Master!$A$2:$I$301, 2, FALSE)</f>
        <v>Graphene</v>
      </c>
      <c r="S78" s="3" t="str">
        <f>VLOOKUP(A78, Samples_Master!$A$2:$I$301, 3, FALSE)</f>
        <v>Carbon</v>
      </c>
      <c r="T78" s="3" t="str">
        <f>VLOOKUP(A78, Samples_Master!$A$2:$I$301, 4, FALSE)</f>
        <v>B115</v>
      </c>
      <c r="U78" s="3" t="str">
        <f>VLOOKUP(A78, Samples_Master!$A$2:$I$301, 5, FALSE)</f>
        <v>P004</v>
      </c>
      <c r="V78" s="3" t="str">
        <f t="shared" si="16"/>
        <v>Graphene_Conductivity</v>
      </c>
      <c r="W78" s="3">
        <f>VLOOKUP(V78, Spec_Limits!$A$2:$I$301, 5, FALSE)</f>
        <v>20000</v>
      </c>
      <c r="X78" s="3">
        <f>VLOOKUP(V78, Spec_Limits!$A$2:$I$301, 6, FALSE)</f>
        <v>80000</v>
      </c>
      <c r="Y78" s="3" t="str">
        <f t="shared" si="17"/>
        <v>Pass</v>
      </c>
      <c r="Z78" s="3" t="str">
        <f t="shared" si="18"/>
        <v>OK</v>
      </c>
    </row>
    <row r="79" spans="1:26" x14ac:dyDescent="0.35">
      <c r="A79" s="1" t="s">
        <v>140</v>
      </c>
      <c r="B79" s="2">
        <v>45666</v>
      </c>
      <c r="C79" s="1" t="s">
        <v>27</v>
      </c>
      <c r="D79" s="3" t="s">
        <v>1292</v>
      </c>
      <c r="E79" s="1" t="s">
        <v>637</v>
      </c>
      <c r="F79" s="1" t="s">
        <v>1293</v>
      </c>
      <c r="G79" s="1" t="s">
        <v>17</v>
      </c>
      <c r="H79" s="1">
        <v>51004.726999999999</v>
      </c>
      <c r="I79" s="4" t="s">
        <v>37</v>
      </c>
      <c r="J79" s="1" t="s">
        <v>29</v>
      </c>
      <c r="K79" s="1" t="s">
        <v>144</v>
      </c>
      <c r="L79" s="6" t="str">
        <f t="shared" si="10"/>
        <v>30.85</v>
      </c>
      <c r="M79" s="6" t="str">
        <f t="shared" si="11"/>
        <v>30.85</v>
      </c>
      <c r="N79" s="6" t="str">
        <f t="shared" si="12"/>
        <v>Pass</v>
      </c>
      <c r="O79" s="6" t="str">
        <f t="shared" si="13"/>
        <v>107.01</v>
      </c>
      <c r="P79" s="6">
        <f t="shared" si="14"/>
        <v>51004.726999999999</v>
      </c>
      <c r="Q79" s="5" t="str">
        <f t="shared" si="15"/>
        <v>January</v>
      </c>
      <c r="R79" s="3" t="str">
        <f>VLOOKUP(A79, Samples_Master!$A$2:$I$301, 2, FALSE)</f>
        <v>Graphene</v>
      </c>
      <c r="S79" s="3" t="str">
        <f>VLOOKUP(A79, Samples_Master!$A$2:$I$301, 3, FALSE)</f>
        <v>Carbon</v>
      </c>
      <c r="T79" s="3" t="str">
        <f>VLOOKUP(A79, Samples_Master!$A$2:$I$301, 4, FALSE)</f>
        <v>B115</v>
      </c>
      <c r="U79" s="3" t="str">
        <f>VLOOKUP(A79, Samples_Master!$A$2:$I$301, 5, FALSE)</f>
        <v>P004</v>
      </c>
      <c r="V79" s="3" t="str">
        <f t="shared" si="16"/>
        <v>Graphene_Conductivity</v>
      </c>
      <c r="W79" s="3">
        <f>VLOOKUP(V79, Spec_Limits!$A$2:$I$301, 5, FALSE)</f>
        <v>20000</v>
      </c>
      <c r="X79" s="3">
        <f>VLOOKUP(V79, Spec_Limits!$A$2:$I$301, 6, FALSE)</f>
        <v>80000</v>
      </c>
      <c r="Y79" s="3" t="str">
        <f t="shared" si="17"/>
        <v>Pass</v>
      </c>
      <c r="Z79" s="3" t="str">
        <f t="shared" si="18"/>
        <v>OK</v>
      </c>
    </row>
    <row r="80" spans="1:26" x14ac:dyDescent="0.35">
      <c r="A80" s="1" t="s">
        <v>145</v>
      </c>
      <c r="B80" s="2">
        <v>45677</v>
      </c>
      <c r="C80" s="1" t="s">
        <v>10</v>
      </c>
      <c r="D80" s="3" t="s">
        <v>1294</v>
      </c>
      <c r="E80" s="1" t="s">
        <v>637</v>
      </c>
      <c r="F80" s="1" t="s">
        <v>1295</v>
      </c>
      <c r="G80" s="1" t="s">
        <v>12</v>
      </c>
      <c r="H80" s="1">
        <v>1.31</v>
      </c>
      <c r="I80" s="4" t="s">
        <v>23</v>
      </c>
      <c r="J80" s="1" t="s">
        <v>61</v>
      </c>
      <c r="K80" s="1" t="s">
        <v>146</v>
      </c>
      <c r="L80" s="6" t="str">
        <f t="shared" si="10"/>
        <v>28.23</v>
      </c>
      <c r="M80" s="6" t="str">
        <f t="shared" si="11"/>
        <v>28.23</v>
      </c>
      <c r="N80" s="6" t="str">
        <f t="shared" si="12"/>
        <v>Pass</v>
      </c>
      <c r="O80" s="6">
        <f t="shared" si="13"/>
        <v>88.823300000000003</v>
      </c>
      <c r="P80" s="6">
        <f t="shared" si="14"/>
        <v>1.31</v>
      </c>
      <c r="Q80" s="5" t="str">
        <f t="shared" si="15"/>
        <v>January</v>
      </c>
      <c r="R80" s="3" t="str">
        <f>VLOOKUP(A80, Samples_Master!$A$2:$I$301, 2, FALSE)</f>
        <v>Graphene</v>
      </c>
      <c r="S80" s="3" t="str">
        <f>VLOOKUP(A80, Samples_Master!$A$2:$I$301, 3, FALSE)</f>
        <v>Carbon</v>
      </c>
      <c r="T80" s="3" t="str">
        <f>VLOOKUP(A80, Samples_Master!$A$2:$I$301, 4, FALSE)</f>
        <v>B101</v>
      </c>
      <c r="U80" s="3" t="str">
        <f>VLOOKUP(A80, Samples_Master!$A$2:$I$301, 5, FALSE)</f>
        <v>P004</v>
      </c>
      <c r="V80" s="3" t="str">
        <f t="shared" si="16"/>
        <v>Graphene_Viscosity</v>
      </c>
      <c r="W80" s="3">
        <f>VLOOKUP(V80, Spec_Limits!$A$2:$I$301, 5, FALSE)</f>
        <v>0.2</v>
      </c>
      <c r="X80" s="3">
        <f>VLOOKUP(V80, Spec_Limits!$A$2:$I$301, 6, FALSE)</f>
        <v>1.5</v>
      </c>
      <c r="Y80" s="3" t="str">
        <f t="shared" si="17"/>
        <v>Pass</v>
      </c>
      <c r="Z80" s="3" t="str">
        <f t="shared" si="18"/>
        <v>OK</v>
      </c>
    </row>
    <row r="81" spans="1:26" x14ac:dyDescent="0.35">
      <c r="A81" s="1" t="s">
        <v>147</v>
      </c>
      <c r="B81" s="2">
        <v>45676</v>
      </c>
      <c r="C81" s="1" t="s">
        <v>27</v>
      </c>
      <c r="D81" s="3" t="s">
        <v>1296</v>
      </c>
      <c r="E81" s="1" t="s">
        <v>637</v>
      </c>
      <c r="F81" s="1" t="s">
        <v>1297</v>
      </c>
      <c r="G81" s="1" t="s">
        <v>17</v>
      </c>
      <c r="H81" s="1">
        <v>1136.6659999999999</v>
      </c>
      <c r="I81" s="4" t="s">
        <v>37</v>
      </c>
      <c r="J81" s="1" t="s">
        <v>24</v>
      </c>
      <c r="K81" s="1" t="s">
        <v>148</v>
      </c>
      <c r="L81" s="6" t="str">
        <f t="shared" si="10"/>
        <v>24.93</v>
      </c>
      <c r="M81" s="6" t="str">
        <f t="shared" si="11"/>
        <v>24.93</v>
      </c>
      <c r="N81" s="6" t="str">
        <f t="shared" si="12"/>
        <v>Pass</v>
      </c>
      <c r="O81" s="6" t="str">
        <f t="shared" si="13"/>
        <v>100.54</v>
      </c>
      <c r="P81" s="6">
        <f t="shared" si="14"/>
        <v>1136.6659999999999</v>
      </c>
      <c r="Q81" s="5" t="str">
        <f t="shared" si="15"/>
        <v>January</v>
      </c>
      <c r="R81" s="3" t="str">
        <f>VLOOKUP(A81, Samples_Master!$A$2:$I$301, 2, FALSE)</f>
        <v>PolymerA</v>
      </c>
      <c r="S81" s="3" t="str">
        <f>VLOOKUP(A81, Samples_Master!$A$2:$I$301, 3, FALSE)</f>
        <v>Polymer</v>
      </c>
      <c r="T81" s="3" t="str">
        <f>VLOOKUP(A81, Samples_Master!$A$2:$I$301, 4, FALSE)</f>
        <v>B012</v>
      </c>
      <c r="U81" s="3" t="str">
        <f>VLOOKUP(A81, Samples_Master!$A$2:$I$301, 5, FALSE)</f>
        <v>P002</v>
      </c>
      <c r="V81" s="3" t="str">
        <f t="shared" si="16"/>
        <v>PolymerA_Conductivity</v>
      </c>
      <c r="W81" s="3">
        <f>VLOOKUP(V81, Spec_Limits!$A$2:$I$301, 5, FALSE)</f>
        <v>100</v>
      </c>
      <c r="X81" s="3">
        <f>VLOOKUP(V81, Spec_Limits!$A$2:$I$301, 6, FALSE)</f>
        <v>2000</v>
      </c>
      <c r="Y81" s="3" t="str">
        <f t="shared" si="17"/>
        <v>Pass</v>
      </c>
      <c r="Z81" s="3" t="str">
        <f t="shared" si="18"/>
        <v>OK</v>
      </c>
    </row>
    <row r="82" spans="1:26" x14ac:dyDescent="0.35">
      <c r="A82" s="1" t="s">
        <v>147</v>
      </c>
      <c r="B82" s="2">
        <v>45680</v>
      </c>
      <c r="C82" s="1" t="s">
        <v>10</v>
      </c>
      <c r="D82" s="3" t="s">
        <v>1298</v>
      </c>
      <c r="E82" s="1" t="s">
        <v>637</v>
      </c>
      <c r="F82" s="1" t="s">
        <v>1299</v>
      </c>
      <c r="G82" s="1" t="s">
        <v>17</v>
      </c>
      <c r="H82" s="1">
        <v>1.099</v>
      </c>
      <c r="I82" s="4" t="s">
        <v>23</v>
      </c>
      <c r="J82" s="1" t="s">
        <v>47</v>
      </c>
      <c r="K82" s="1" t="s">
        <v>149</v>
      </c>
      <c r="L82" s="6" t="str">
        <f t="shared" si="10"/>
        <v>18.54</v>
      </c>
      <c r="M82" s="6" t="str">
        <f t="shared" si="11"/>
        <v>18.54</v>
      </c>
      <c r="N82" s="6" t="str">
        <f t="shared" si="12"/>
        <v>Pass</v>
      </c>
      <c r="O82" s="6" t="str">
        <f t="shared" si="13"/>
        <v>106.9</v>
      </c>
      <c r="P82" s="6">
        <f t="shared" si="14"/>
        <v>1.099</v>
      </c>
      <c r="Q82" s="5" t="str">
        <f t="shared" si="15"/>
        <v>January</v>
      </c>
      <c r="R82" s="3" t="str">
        <f>VLOOKUP(A82, Samples_Master!$A$2:$I$301, 2, FALSE)</f>
        <v>PolymerA</v>
      </c>
      <c r="S82" s="3" t="str">
        <f>VLOOKUP(A82, Samples_Master!$A$2:$I$301, 3, FALSE)</f>
        <v>Polymer</v>
      </c>
      <c r="T82" s="3" t="str">
        <f>VLOOKUP(A82, Samples_Master!$A$2:$I$301, 4, FALSE)</f>
        <v>B012</v>
      </c>
      <c r="U82" s="3" t="str">
        <f>VLOOKUP(A82, Samples_Master!$A$2:$I$301, 5, FALSE)</f>
        <v>P002</v>
      </c>
      <c r="V82" s="3" t="str">
        <f t="shared" si="16"/>
        <v>PolymerA_Viscosity</v>
      </c>
      <c r="W82" s="3">
        <f>VLOOKUP(V82, Spec_Limits!$A$2:$I$301, 5, FALSE)</f>
        <v>0.5</v>
      </c>
      <c r="X82" s="3">
        <f>VLOOKUP(V82, Spec_Limits!$A$2:$I$301, 6, FALSE)</f>
        <v>2.5</v>
      </c>
      <c r="Y82" s="3" t="str">
        <f t="shared" si="17"/>
        <v>Pass</v>
      </c>
      <c r="Z82" s="3" t="str">
        <f t="shared" si="18"/>
        <v>OK</v>
      </c>
    </row>
    <row r="83" spans="1:26" x14ac:dyDescent="0.35">
      <c r="A83" s="1" t="s">
        <v>147</v>
      </c>
      <c r="B83" s="2">
        <v>45668</v>
      </c>
      <c r="C83" s="1" t="s">
        <v>27</v>
      </c>
      <c r="D83" s="3" t="s">
        <v>1300</v>
      </c>
      <c r="E83" s="1" t="s">
        <v>637</v>
      </c>
      <c r="F83" s="1" t="s">
        <v>1301</v>
      </c>
      <c r="G83" s="1" t="s">
        <v>17</v>
      </c>
      <c r="H83" s="1">
        <v>739.46299999999997</v>
      </c>
      <c r="I83" s="4" t="s">
        <v>37</v>
      </c>
      <c r="J83" s="1" t="s">
        <v>31</v>
      </c>
      <c r="K83" s="1" t="s">
        <v>150</v>
      </c>
      <c r="L83" s="6" t="str">
        <f t="shared" si="10"/>
        <v>26.32</v>
      </c>
      <c r="M83" s="6" t="str">
        <f t="shared" si="11"/>
        <v>26.32</v>
      </c>
      <c r="N83" s="6" t="str">
        <f t="shared" si="12"/>
        <v>Pass</v>
      </c>
      <c r="O83" s="6" t="str">
        <f t="shared" si="13"/>
        <v>99.26</v>
      </c>
      <c r="P83" s="6">
        <f t="shared" si="14"/>
        <v>739.46299999999997</v>
      </c>
      <c r="Q83" s="5" t="str">
        <f t="shared" si="15"/>
        <v>January</v>
      </c>
      <c r="R83" s="3" t="str">
        <f>VLOOKUP(A83, Samples_Master!$A$2:$I$301, 2, FALSE)</f>
        <v>PolymerA</v>
      </c>
      <c r="S83" s="3" t="str">
        <f>VLOOKUP(A83, Samples_Master!$A$2:$I$301, 3, FALSE)</f>
        <v>Polymer</v>
      </c>
      <c r="T83" s="3" t="str">
        <f>VLOOKUP(A83, Samples_Master!$A$2:$I$301, 4, FALSE)</f>
        <v>B012</v>
      </c>
      <c r="U83" s="3" t="str">
        <f>VLOOKUP(A83, Samples_Master!$A$2:$I$301, 5, FALSE)</f>
        <v>P002</v>
      </c>
      <c r="V83" s="3" t="str">
        <f t="shared" si="16"/>
        <v>PolymerA_Conductivity</v>
      </c>
      <c r="W83" s="3">
        <f>VLOOKUP(V83, Spec_Limits!$A$2:$I$301, 5, FALSE)</f>
        <v>100</v>
      </c>
      <c r="X83" s="3">
        <f>VLOOKUP(V83, Spec_Limits!$A$2:$I$301, 6, FALSE)</f>
        <v>2000</v>
      </c>
      <c r="Y83" s="3" t="str">
        <f t="shared" si="17"/>
        <v>Pass</v>
      </c>
      <c r="Z83" s="3" t="str">
        <f t="shared" si="18"/>
        <v>OK</v>
      </c>
    </row>
    <row r="84" spans="1:26" x14ac:dyDescent="0.35">
      <c r="A84" s="1" t="s">
        <v>151</v>
      </c>
      <c r="B84" s="2">
        <v>45675</v>
      </c>
      <c r="C84" s="1" t="s">
        <v>10</v>
      </c>
      <c r="D84" s="3" t="s">
        <v>1302</v>
      </c>
      <c r="E84" s="1" t="s">
        <v>11</v>
      </c>
      <c r="F84" s="1" t="s">
        <v>1303</v>
      </c>
      <c r="G84" s="1" t="s">
        <v>17</v>
      </c>
      <c r="H84" s="1">
        <v>0.28399999999999997</v>
      </c>
      <c r="I84" s="4" t="s">
        <v>23</v>
      </c>
      <c r="J84" s="1" t="s">
        <v>80</v>
      </c>
      <c r="K84" s="1" t="s">
        <v>152</v>
      </c>
      <c r="L84" s="6">
        <f t="shared" si="10"/>
        <v>27.300000000000011</v>
      </c>
      <c r="M84" s="6">
        <f t="shared" si="11"/>
        <v>27.300000000000011</v>
      </c>
      <c r="N84" s="6" t="str">
        <f t="shared" si="12"/>
        <v>Pass</v>
      </c>
      <c r="O84" s="6" t="str">
        <f t="shared" si="13"/>
        <v>86.5</v>
      </c>
      <c r="P84" s="6">
        <f t="shared" si="14"/>
        <v>0.28399999999999997</v>
      </c>
      <c r="Q84" s="5" t="str">
        <f t="shared" si="15"/>
        <v>January</v>
      </c>
      <c r="R84" s="3" t="str">
        <f>VLOOKUP(A84, Samples_Master!$A$2:$I$301, 2, FALSE)</f>
        <v>Graphene</v>
      </c>
      <c r="S84" s="3" t="str">
        <f>VLOOKUP(A84, Samples_Master!$A$2:$I$301, 3, FALSE)</f>
        <v>Carbon</v>
      </c>
      <c r="T84" s="3" t="str">
        <f>VLOOKUP(A84, Samples_Master!$A$2:$I$301, 4, FALSE)</f>
        <v>B087</v>
      </c>
      <c r="U84" s="3" t="str">
        <f>VLOOKUP(A84, Samples_Master!$A$2:$I$301, 5, FALSE)</f>
        <v>P001</v>
      </c>
      <c r="V84" s="3" t="str">
        <f t="shared" si="16"/>
        <v>Graphene_Viscosity</v>
      </c>
      <c r="W84" s="3">
        <f>VLOOKUP(V84, Spec_Limits!$A$2:$I$301, 5, FALSE)</f>
        <v>0.2</v>
      </c>
      <c r="X84" s="3">
        <f>VLOOKUP(V84, Spec_Limits!$A$2:$I$301, 6, FALSE)</f>
        <v>1.5</v>
      </c>
      <c r="Y84" s="3" t="str">
        <f t="shared" si="17"/>
        <v>Pass</v>
      </c>
      <c r="Z84" s="3" t="str">
        <f t="shared" si="18"/>
        <v>OK</v>
      </c>
    </row>
    <row r="85" spans="1:26" x14ac:dyDescent="0.35">
      <c r="A85" s="1" t="s">
        <v>151</v>
      </c>
      <c r="B85" s="2">
        <v>45667</v>
      </c>
      <c r="C85" s="1" t="s">
        <v>27</v>
      </c>
      <c r="D85" s="3" t="s">
        <v>1304</v>
      </c>
      <c r="E85" s="1" t="s">
        <v>11</v>
      </c>
      <c r="F85" s="1" t="s">
        <v>1305</v>
      </c>
      <c r="G85" s="1" t="s">
        <v>17</v>
      </c>
      <c r="H85" s="1">
        <v>61140.235999999997</v>
      </c>
      <c r="I85" s="4" t="s">
        <v>37</v>
      </c>
      <c r="J85" s="1" t="s">
        <v>80</v>
      </c>
      <c r="K85" s="1" t="s">
        <v>153</v>
      </c>
      <c r="L85" s="6">
        <f t="shared" si="10"/>
        <v>31.370000000000005</v>
      </c>
      <c r="M85" s="6">
        <f t="shared" si="11"/>
        <v>31.370000000000005</v>
      </c>
      <c r="N85" s="6" t="str">
        <f t="shared" si="12"/>
        <v>Pass</v>
      </c>
      <c r="O85" s="6" t="str">
        <f t="shared" si="13"/>
        <v>100.76</v>
      </c>
      <c r="P85" s="6">
        <f t="shared" si="14"/>
        <v>61140.235999999997</v>
      </c>
      <c r="Q85" s="5" t="str">
        <f t="shared" si="15"/>
        <v>January</v>
      </c>
      <c r="R85" s="3" t="str">
        <f>VLOOKUP(A85, Samples_Master!$A$2:$I$301, 2, FALSE)</f>
        <v>Graphene</v>
      </c>
      <c r="S85" s="3" t="str">
        <f>VLOOKUP(A85, Samples_Master!$A$2:$I$301, 3, FALSE)</f>
        <v>Carbon</v>
      </c>
      <c r="T85" s="3" t="str">
        <f>VLOOKUP(A85, Samples_Master!$A$2:$I$301, 4, FALSE)</f>
        <v>B087</v>
      </c>
      <c r="U85" s="3" t="str">
        <f>VLOOKUP(A85, Samples_Master!$A$2:$I$301, 5, FALSE)</f>
        <v>P001</v>
      </c>
      <c r="V85" s="3" t="str">
        <f t="shared" si="16"/>
        <v>Graphene_Conductivity</v>
      </c>
      <c r="W85" s="3">
        <f>VLOOKUP(V85, Spec_Limits!$A$2:$I$301, 5, FALSE)</f>
        <v>20000</v>
      </c>
      <c r="X85" s="3">
        <f>VLOOKUP(V85, Spec_Limits!$A$2:$I$301, 6, FALSE)</f>
        <v>80000</v>
      </c>
      <c r="Y85" s="3" t="str">
        <f t="shared" si="17"/>
        <v>Pass</v>
      </c>
      <c r="Z85" s="3" t="str">
        <f t="shared" si="18"/>
        <v>OK</v>
      </c>
    </row>
    <row r="86" spans="1:26" x14ac:dyDescent="0.35">
      <c r="A86" s="1" t="s">
        <v>151</v>
      </c>
      <c r="B86" s="2">
        <v>45682</v>
      </c>
      <c r="C86" s="1" t="s">
        <v>10</v>
      </c>
      <c r="D86" s="3" t="s">
        <v>1306</v>
      </c>
      <c r="E86" s="1" t="s">
        <v>11</v>
      </c>
      <c r="F86" s="1" t="s">
        <v>1307</v>
      </c>
      <c r="G86" s="1" t="s">
        <v>17</v>
      </c>
      <c r="H86" s="1">
        <v>1.0049999999999999</v>
      </c>
      <c r="I86" s="4" t="s">
        <v>23</v>
      </c>
      <c r="J86" s="1" t="s">
        <v>14</v>
      </c>
      <c r="K86" s="1" t="s">
        <v>154</v>
      </c>
      <c r="L86" s="6">
        <f t="shared" si="10"/>
        <v>21.180000000000007</v>
      </c>
      <c r="M86" s="6">
        <f t="shared" si="11"/>
        <v>21.180000000000007</v>
      </c>
      <c r="N86" s="6" t="str">
        <f t="shared" si="12"/>
        <v>Pass</v>
      </c>
      <c r="O86" s="6" t="str">
        <f t="shared" si="13"/>
        <v>100.38</v>
      </c>
      <c r="P86" s="6">
        <f t="shared" si="14"/>
        <v>1.0049999999999999</v>
      </c>
      <c r="Q86" s="5" t="str">
        <f t="shared" si="15"/>
        <v>January</v>
      </c>
      <c r="R86" s="3" t="str">
        <f>VLOOKUP(A86, Samples_Master!$A$2:$I$301, 2, FALSE)</f>
        <v>Graphene</v>
      </c>
      <c r="S86" s="3" t="str">
        <f>VLOOKUP(A86, Samples_Master!$A$2:$I$301, 3, FALSE)</f>
        <v>Carbon</v>
      </c>
      <c r="T86" s="3" t="str">
        <f>VLOOKUP(A86, Samples_Master!$A$2:$I$301, 4, FALSE)</f>
        <v>B087</v>
      </c>
      <c r="U86" s="3" t="str">
        <f>VLOOKUP(A86, Samples_Master!$A$2:$I$301, 5, FALSE)</f>
        <v>P001</v>
      </c>
      <c r="V86" s="3" t="str">
        <f t="shared" si="16"/>
        <v>Graphene_Viscosity</v>
      </c>
      <c r="W86" s="3">
        <f>VLOOKUP(V86, Spec_Limits!$A$2:$I$301, 5, FALSE)</f>
        <v>0.2</v>
      </c>
      <c r="X86" s="3">
        <f>VLOOKUP(V86, Spec_Limits!$A$2:$I$301, 6, FALSE)</f>
        <v>1.5</v>
      </c>
      <c r="Y86" s="3" t="str">
        <f t="shared" si="17"/>
        <v>Pass</v>
      </c>
      <c r="Z86" s="3" t="str">
        <f t="shared" si="18"/>
        <v>OK</v>
      </c>
    </row>
    <row r="87" spans="1:26" x14ac:dyDescent="0.35">
      <c r="A87" s="1" t="s">
        <v>151</v>
      </c>
      <c r="B87" s="2">
        <v>45681</v>
      </c>
      <c r="C87" s="1" t="s">
        <v>16</v>
      </c>
      <c r="D87" s="3" t="s">
        <v>1308</v>
      </c>
      <c r="E87" s="1" t="s">
        <v>11</v>
      </c>
      <c r="F87" s="1" t="s">
        <v>1309</v>
      </c>
      <c r="G87" s="1" t="s">
        <v>17</v>
      </c>
      <c r="H87" s="1">
        <v>98.659000000000006</v>
      </c>
      <c r="I87" s="4" t="s">
        <v>17</v>
      </c>
      <c r="J87" s="1" t="s">
        <v>61</v>
      </c>
      <c r="K87" s="1" t="s">
        <v>155</v>
      </c>
      <c r="L87" s="6">
        <f t="shared" si="10"/>
        <v>23.950000000000045</v>
      </c>
      <c r="M87" s="6">
        <f t="shared" si="11"/>
        <v>23.950000000000045</v>
      </c>
      <c r="N87" s="6" t="str">
        <f t="shared" si="12"/>
        <v>Pass</v>
      </c>
      <c r="O87" s="6" t="str">
        <f t="shared" si="13"/>
        <v>103.04</v>
      </c>
      <c r="P87" s="6">
        <f t="shared" si="14"/>
        <v>98.659000000000006</v>
      </c>
      <c r="Q87" s="5" t="str">
        <f t="shared" si="15"/>
        <v>January</v>
      </c>
      <c r="R87" s="3" t="str">
        <f>VLOOKUP(A87, Samples_Master!$A$2:$I$301, 2, FALSE)</f>
        <v>Graphene</v>
      </c>
      <c r="S87" s="3" t="str">
        <f>VLOOKUP(A87, Samples_Master!$A$2:$I$301, 3, FALSE)</f>
        <v>Carbon</v>
      </c>
      <c r="T87" s="3" t="str">
        <f>VLOOKUP(A87, Samples_Master!$A$2:$I$301, 4, FALSE)</f>
        <v>B087</v>
      </c>
      <c r="U87" s="3" t="str">
        <f>VLOOKUP(A87, Samples_Master!$A$2:$I$301, 5, FALSE)</f>
        <v>P001</v>
      </c>
      <c r="V87" s="3" t="str">
        <f t="shared" si="16"/>
        <v>Graphene_Tensile</v>
      </c>
      <c r="W87" s="3">
        <f>VLOOKUP(V87, Spec_Limits!$A$2:$I$301, 5, FALSE)</f>
        <v>60</v>
      </c>
      <c r="X87" s="3">
        <f>VLOOKUP(V87, Spec_Limits!$A$2:$I$301, 6, FALSE)</f>
        <v>120</v>
      </c>
      <c r="Y87" s="3" t="str">
        <f t="shared" si="17"/>
        <v>Pass</v>
      </c>
      <c r="Z87" s="3" t="str">
        <f t="shared" si="18"/>
        <v>OK</v>
      </c>
    </row>
    <row r="88" spans="1:26" x14ac:dyDescent="0.35">
      <c r="A88" s="1" t="s">
        <v>156</v>
      </c>
      <c r="B88" s="2">
        <v>45675</v>
      </c>
      <c r="C88" s="1" t="s">
        <v>10</v>
      </c>
      <c r="D88" s="3" t="s">
        <v>1310</v>
      </c>
      <c r="E88" s="1" t="s">
        <v>637</v>
      </c>
      <c r="F88" s="1" t="s">
        <v>1311</v>
      </c>
      <c r="G88" s="1" t="s">
        <v>17</v>
      </c>
      <c r="H88" s="1">
        <v>453.91300000000001</v>
      </c>
      <c r="I88" s="4" t="s">
        <v>13</v>
      </c>
      <c r="J88" s="1" t="s">
        <v>31</v>
      </c>
      <c r="K88" s="1" t="s">
        <v>157</v>
      </c>
      <c r="L88" s="6" t="str">
        <f t="shared" si="10"/>
        <v>24.99</v>
      </c>
      <c r="M88" s="6" t="str">
        <f t="shared" si="11"/>
        <v>24.99</v>
      </c>
      <c r="N88" s="6" t="str">
        <f t="shared" si="12"/>
        <v>Pass</v>
      </c>
      <c r="O88" s="6" t="str">
        <f t="shared" si="13"/>
        <v>112.72</v>
      </c>
      <c r="P88" s="6">
        <f t="shared" si="14"/>
        <v>453.91300000000001</v>
      </c>
      <c r="Q88" s="5" t="str">
        <f t="shared" si="15"/>
        <v>January</v>
      </c>
      <c r="R88" s="3" t="str">
        <f>VLOOKUP(A88, Samples_Master!$A$2:$I$301, 2, FALSE)</f>
        <v>AlloyX</v>
      </c>
      <c r="S88" s="3" t="str">
        <f>VLOOKUP(A88, Samples_Master!$A$2:$I$301, 3, FALSE)</f>
        <v>Metal</v>
      </c>
      <c r="T88" s="3" t="str">
        <f>VLOOKUP(A88, Samples_Master!$A$2:$I$301, 4, FALSE)</f>
        <v>B100</v>
      </c>
      <c r="U88" s="3" t="str">
        <f>VLOOKUP(A88, Samples_Master!$A$2:$I$301, 5, FALSE)</f>
        <v>P002</v>
      </c>
      <c r="V88" s="3" t="str">
        <f t="shared" si="16"/>
        <v>AlloyX_Viscosity</v>
      </c>
      <c r="W88" s="3">
        <f>VLOOKUP(V88, Spec_Limits!$A$2:$I$301, 5, FALSE)</f>
        <v>0.2</v>
      </c>
      <c r="X88" s="3">
        <f>VLOOKUP(V88, Spec_Limits!$A$2:$I$301, 6, FALSE)</f>
        <v>1.5</v>
      </c>
      <c r="Y88" s="3" t="str">
        <f t="shared" si="17"/>
        <v>Fail</v>
      </c>
      <c r="Z88" s="3" t="str">
        <f t="shared" si="18"/>
        <v>OK</v>
      </c>
    </row>
    <row r="89" spans="1:26" x14ac:dyDescent="0.35">
      <c r="A89" s="1" t="s">
        <v>156</v>
      </c>
      <c r="B89" s="2">
        <v>45661</v>
      </c>
      <c r="C89" s="1" t="s">
        <v>16</v>
      </c>
      <c r="D89" s="3" t="s">
        <v>1312</v>
      </c>
      <c r="E89" s="1" t="s">
        <v>637</v>
      </c>
      <c r="F89" s="1" t="s">
        <v>1313</v>
      </c>
      <c r="G89" s="1" t="s">
        <v>17</v>
      </c>
      <c r="H89" s="1">
        <v>89.454999999999998</v>
      </c>
      <c r="I89" s="4" t="s">
        <v>17</v>
      </c>
      <c r="J89" s="1" t="s">
        <v>80</v>
      </c>
      <c r="K89" s="1" t="s">
        <v>158</v>
      </c>
      <c r="L89" s="6" t="str">
        <f t="shared" si="10"/>
        <v>25.57</v>
      </c>
      <c r="M89" s="6" t="str">
        <f t="shared" si="11"/>
        <v>25.57</v>
      </c>
      <c r="N89" s="6" t="str">
        <f t="shared" si="12"/>
        <v>Pass</v>
      </c>
      <c r="O89" s="6" t="str">
        <f t="shared" si="13"/>
        <v>96.13</v>
      </c>
      <c r="P89" s="6">
        <f t="shared" si="14"/>
        <v>89.454999999999998</v>
      </c>
      <c r="Q89" s="5" t="str">
        <f t="shared" si="15"/>
        <v>January</v>
      </c>
      <c r="R89" s="3" t="str">
        <f>VLOOKUP(A89, Samples_Master!$A$2:$I$301, 2, FALSE)</f>
        <v>AlloyX</v>
      </c>
      <c r="S89" s="3" t="str">
        <f>VLOOKUP(A89, Samples_Master!$A$2:$I$301, 3, FALSE)</f>
        <v>Metal</v>
      </c>
      <c r="T89" s="3" t="str">
        <f>VLOOKUP(A89, Samples_Master!$A$2:$I$301, 4, FALSE)</f>
        <v>B100</v>
      </c>
      <c r="U89" s="3" t="str">
        <f>VLOOKUP(A89, Samples_Master!$A$2:$I$301, 5, FALSE)</f>
        <v>P002</v>
      </c>
      <c r="V89" s="3" t="str">
        <f t="shared" si="16"/>
        <v>AlloyX_Tensile</v>
      </c>
      <c r="W89" s="3">
        <f>VLOOKUP(V89, Spec_Limits!$A$2:$I$301, 5, FALSE)</f>
        <v>60</v>
      </c>
      <c r="X89" s="3">
        <f>VLOOKUP(V89, Spec_Limits!$A$2:$I$301, 6, FALSE)</f>
        <v>120</v>
      </c>
      <c r="Y89" s="3" t="str">
        <f t="shared" si="17"/>
        <v>Pass</v>
      </c>
      <c r="Z89" s="3" t="str">
        <f t="shared" si="18"/>
        <v>OK</v>
      </c>
    </row>
    <row r="90" spans="1:26" x14ac:dyDescent="0.35">
      <c r="A90" s="1" t="s">
        <v>159</v>
      </c>
      <c r="B90" s="2">
        <v>45678</v>
      </c>
      <c r="C90" s="1" t="s">
        <v>10</v>
      </c>
      <c r="D90" s="3" t="s">
        <v>1314</v>
      </c>
      <c r="E90" s="1" t="s">
        <v>637</v>
      </c>
      <c r="F90" s="1" t="s">
        <v>1315</v>
      </c>
      <c r="G90" s="1" t="s">
        <v>17</v>
      </c>
      <c r="H90" s="1">
        <v>791.38699999999994</v>
      </c>
      <c r="I90" s="4" t="s">
        <v>13</v>
      </c>
      <c r="J90" s="1" t="s">
        <v>29</v>
      </c>
      <c r="K90" s="1" t="s">
        <v>160</v>
      </c>
      <c r="L90" s="6" t="str">
        <f t="shared" si="10"/>
        <v>29.89</v>
      </c>
      <c r="M90" s="6" t="str">
        <f t="shared" si="11"/>
        <v>29.89</v>
      </c>
      <c r="N90" s="6" t="str">
        <f t="shared" si="12"/>
        <v>Pass</v>
      </c>
      <c r="O90" s="6" t="str">
        <f t="shared" si="13"/>
        <v>89.93</v>
      </c>
      <c r="P90" s="6">
        <f t="shared" si="14"/>
        <v>791.38699999999994</v>
      </c>
      <c r="Q90" s="5" t="str">
        <f t="shared" si="15"/>
        <v>January</v>
      </c>
      <c r="R90" s="3" t="str">
        <f>VLOOKUP(A90, Samples_Master!$A$2:$I$301, 2, FALSE)</f>
        <v>Graphene</v>
      </c>
      <c r="S90" s="3" t="str">
        <f>VLOOKUP(A90, Samples_Master!$A$2:$I$301, 3, FALSE)</f>
        <v>Carbon</v>
      </c>
      <c r="T90" s="3" t="str">
        <f>VLOOKUP(A90, Samples_Master!$A$2:$I$301, 4, FALSE)</f>
        <v>B096</v>
      </c>
      <c r="U90" s="3" t="str">
        <f>VLOOKUP(A90, Samples_Master!$A$2:$I$301, 5, FALSE)</f>
        <v>P004</v>
      </c>
      <c r="V90" s="3" t="str">
        <f t="shared" si="16"/>
        <v>Graphene_Viscosity</v>
      </c>
      <c r="W90" s="3">
        <f>VLOOKUP(V90, Spec_Limits!$A$2:$I$301, 5, FALSE)</f>
        <v>0.2</v>
      </c>
      <c r="X90" s="3">
        <f>VLOOKUP(V90, Spec_Limits!$A$2:$I$301, 6, FALSE)</f>
        <v>1.5</v>
      </c>
      <c r="Y90" s="3" t="str">
        <f t="shared" si="17"/>
        <v>Fail</v>
      </c>
      <c r="Z90" s="3" t="str">
        <f t="shared" si="18"/>
        <v>OK</v>
      </c>
    </row>
    <row r="91" spans="1:26" x14ac:dyDescent="0.35">
      <c r="A91" s="1" t="s">
        <v>159</v>
      </c>
      <c r="B91" s="2">
        <v>45676</v>
      </c>
      <c r="C91" s="1" t="s">
        <v>27</v>
      </c>
      <c r="D91" s="3" t="s">
        <v>1316</v>
      </c>
      <c r="E91" s="1" t="s">
        <v>637</v>
      </c>
      <c r="F91" s="1" t="s">
        <v>1317</v>
      </c>
      <c r="G91" s="1" t="s">
        <v>17</v>
      </c>
      <c r="H91" s="1">
        <v>643668.46</v>
      </c>
      <c r="I91" s="4" t="s">
        <v>28</v>
      </c>
      <c r="J91" s="1" t="s">
        <v>18</v>
      </c>
      <c r="K91" s="1" t="s">
        <v>161</v>
      </c>
      <c r="L91" s="6" t="str">
        <f t="shared" si="10"/>
        <v>24.23</v>
      </c>
      <c r="M91" s="6" t="str">
        <f t="shared" si="11"/>
        <v>24.23</v>
      </c>
      <c r="N91" s="6" t="str">
        <f t="shared" si="12"/>
        <v>Pass</v>
      </c>
      <c r="O91" s="6" t="str">
        <f t="shared" si="13"/>
        <v>108.56</v>
      </c>
      <c r="P91" s="6">
        <f t="shared" si="14"/>
        <v>643668.46</v>
      </c>
      <c r="Q91" s="5" t="str">
        <f t="shared" si="15"/>
        <v>January</v>
      </c>
      <c r="R91" s="3" t="str">
        <f>VLOOKUP(A91, Samples_Master!$A$2:$I$301, 2, FALSE)</f>
        <v>Graphene</v>
      </c>
      <c r="S91" s="3" t="str">
        <f>VLOOKUP(A91, Samples_Master!$A$2:$I$301, 3, FALSE)</f>
        <v>Carbon</v>
      </c>
      <c r="T91" s="3" t="str">
        <f>VLOOKUP(A91, Samples_Master!$A$2:$I$301, 4, FALSE)</f>
        <v>B096</v>
      </c>
      <c r="U91" s="3" t="str">
        <f>VLOOKUP(A91, Samples_Master!$A$2:$I$301, 5, FALSE)</f>
        <v>P004</v>
      </c>
      <c r="V91" s="3" t="str">
        <f t="shared" si="16"/>
        <v>Graphene_Conductivity</v>
      </c>
      <c r="W91" s="3">
        <f>VLOOKUP(V91, Spec_Limits!$A$2:$I$301, 5, FALSE)</f>
        <v>20000</v>
      </c>
      <c r="X91" s="3">
        <f>VLOOKUP(V91, Spec_Limits!$A$2:$I$301, 6, FALSE)</f>
        <v>80000</v>
      </c>
      <c r="Y91" s="3" t="str">
        <f t="shared" si="17"/>
        <v>Fail</v>
      </c>
      <c r="Z91" s="3" t="str">
        <f t="shared" si="18"/>
        <v>OK</v>
      </c>
    </row>
    <row r="92" spans="1:26" x14ac:dyDescent="0.35">
      <c r="A92" s="1" t="s">
        <v>159</v>
      </c>
      <c r="B92" s="2">
        <v>45683</v>
      </c>
      <c r="C92" s="1" t="s">
        <v>16</v>
      </c>
      <c r="D92" s="3" t="s">
        <v>1318</v>
      </c>
      <c r="E92" s="1" t="s">
        <v>637</v>
      </c>
      <c r="F92" s="1" t="s">
        <v>1319</v>
      </c>
      <c r="G92" s="1" t="s">
        <v>17</v>
      </c>
      <c r="H92" s="1">
        <v>70.525000000000006</v>
      </c>
      <c r="I92" s="4" t="s">
        <v>17</v>
      </c>
      <c r="J92" s="1" t="s">
        <v>98</v>
      </c>
      <c r="K92" s="1" t="s">
        <v>162</v>
      </c>
      <c r="L92" s="6" t="str">
        <f t="shared" si="10"/>
        <v>24.48</v>
      </c>
      <c r="M92" s="6" t="str">
        <f t="shared" si="11"/>
        <v>24.48</v>
      </c>
      <c r="N92" s="6" t="str">
        <f t="shared" si="12"/>
        <v>Pass</v>
      </c>
      <c r="O92" s="6" t="str">
        <f t="shared" si="13"/>
        <v>107.8</v>
      </c>
      <c r="P92" s="6">
        <f t="shared" si="14"/>
        <v>70.525000000000006</v>
      </c>
      <c r="Q92" s="5" t="str">
        <f t="shared" si="15"/>
        <v>January</v>
      </c>
      <c r="R92" s="3" t="str">
        <f>VLOOKUP(A92, Samples_Master!$A$2:$I$301, 2, FALSE)</f>
        <v>Graphene</v>
      </c>
      <c r="S92" s="3" t="str">
        <f>VLOOKUP(A92, Samples_Master!$A$2:$I$301, 3, FALSE)</f>
        <v>Carbon</v>
      </c>
      <c r="T92" s="3" t="str">
        <f>VLOOKUP(A92, Samples_Master!$A$2:$I$301, 4, FALSE)</f>
        <v>B096</v>
      </c>
      <c r="U92" s="3" t="str">
        <f>VLOOKUP(A92, Samples_Master!$A$2:$I$301, 5, FALSE)</f>
        <v>P004</v>
      </c>
      <c r="V92" s="3" t="str">
        <f t="shared" si="16"/>
        <v>Graphene_Tensile</v>
      </c>
      <c r="W92" s="3">
        <f>VLOOKUP(V92, Spec_Limits!$A$2:$I$301, 5, FALSE)</f>
        <v>60</v>
      </c>
      <c r="X92" s="3">
        <f>VLOOKUP(V92, Spec_Limits!$A$2:$I$301, 6, FALSE)</f>
        <v>120</v>
      </c>
      <c r="Y92" s="3" t="str">
        <f t="shared" si="17"/>
        <v>Pass</v>
      </c>
      <c r="Z92" s="3" t="str">
        <f t="shared" si="18"/>
        <v>OK</v>
      </c>
    </row>
    <row r="93" spans="1:26" x14ac:dyDescent="0.35">
      <c r="A93" s="1" t="s">
        <v>159</v>
      </c>
      <c r="B93" s="2">
        <v>45661</v>
      </c>
      <c r="C93" s="1" t="s">
        <v>27</v>
      </c>
      <c r="D93" s="3" t="s">
        <v>1320</v>
      </c>
      <c r="E93" s="1" t="s">
        <v>637</v>
      </c>
      <c r="F93" s="1" t="s">
        <v>1321</v>
      </c>
      <c r="G93" s="1" t="s">
        <v>17</v>
      </c>
      <c r="H93" s="1">
        <v>461756.63099999999</v>
      </c>
      <c r="I93" s="4" t="s">
        <v>28</v>
      </c>
      <c r="J93" s="1" t="s">
        <v>34</v>
      </c>
      <c r="K93" s="1" t="s">
        <v>163</v>
      </c>
      <c r="L93" s="6" t="str">
        <f t="shared" si="10"/>
        <v>26.77</v>
      </c>
      <c r="M93" s="6" t="str">
        <f t="shared" si="11"/>
        <v>26.77</v>
      </c>
      <c r="N93" s="6" t="str">
        <f t="shared" si="12"/>
        <v>Pass</v>
      </c>
      <c r="O93" s="6" t="str">
        <f t="shared" si="13"/>
        <v>105.49</v>
      </c>
      <c r="P93" s="6">
        <f t="shared" si="14"/>
        <v>461756.63099999999</v>
      </c>
      <c r="Q93" s="5" t="str">
        <f t="shared" si="15"/>
        <v>January</v>
      </c>
      <c r="R93" s="3" t="str">
        <f>VLOOKUP(A93, Samples_Master!$A$2:$I$301, 2, FALSE)</f>
        <v>Graphene</v>
      </c>
      <c r="S93" s="3" t="str">
        <f>VLOOKUP(A93, Samples_Master!$A$2:$I$301, 3, FALSE)</f>
        <v>Carbon</v>
      </c>
      <c r="T93" s="3" t="str">
        <f>VLOOKUP(A93, Samples_Master!$A$2:$I$301, 4, FALSE)</f>
        <v>B096</v>
      </c>
      <c r="U93" s="3" t="str">
        <f>VLOOKUP(A93, Samples_Master!$A$2:$I$301, 5, FALSE)</f>
        <v>P004</v>
      </c>
      <c r="V93" s="3" t="str">
        <f t="shared" si="16"/>
        <v>Graphene_Conductivity</v>
      </c>
      <c r="W93" s="3">
        <f>VLOOKUP(V93, Spec_Limits!$A$2:$I$301, 5, FALSE)</f>
        <v>20000</v>
      </c>
      <c r="X93" s="3">
        <f>VLOOKUP(V93, Spec_Limits!$A$2:$I$301, 6, FALSE)</f>
        <v>80000</v>
      </c>
      <c r="Y93" s="3" t="str">
        <f t="shared" si="17"/>
        <v>Fail</v>
      </c>
      <c r="Z93" s="3" t="str">
        <f t="shared" si="18"/>
        <v>OK</v>
      </c>
    </row>
    <row r="94" spans="1:26" x14ac:dyDescent="0.35">
      <c r="A94" s="1" t="s">
        <v>164</v>
      </c>
      <c r="B94" s="2">
        <v>45666</v>
      </c>
      <c r="C94" s="1" t="s">
        <v>16</v>
      </c>
      <c r="D94" s="3" t="s">
        <v>1322</v>
      </c>
      <c r="E94" s="1" t="s">
        <v>11</v>
      </c>
      <c r="F94" s="1" t="s">
        <v>1323</v>
      </c>
      <c r="G94" s="1" t="s">
        <v>12</v>
      </c>
      <c r="H94" s="1">
        <v>84.304000000000002</v>
      </c>
      <c r="I94" s="4" t="s">
        <v>17</v>
      </c>
      <c r="J94" s="1" t="s">
        <v>80</v>
      </c>
      <c r="K94" s="1" t="s">
        <v>165</v>
      </c>
      <c r="L94" s="6">
        <f t="shared" si="10"/>
        <v>21.310000000000002</v>
      </c>
      <c r="M94" s="6">
        <f t="shared" si="11"/>
        <v>21.310000000000002</v>
      </c>
      <c r="N94" s="6" t="str">
        <f t="shared" si="12"/>
        <v>Pass</v>
      </c>
      <c r="O94" s="6">
        <f t="shared" si="13"/>
        <v>89.079539999999994</v>
      </c>
      <c r="P94" s="6">
        <f t="shared" si="14"/>
        <v>84.304000000000002</v>
      </c>
      <c r="Q94" s="5" t="str">
        <f t="shared" si="15"/>
        <v>January</v>
      </c>
      <c r="R94" s="3" t="str">
        <f>VLOOKUP(A94, Samples_Master!$A$2:$I$301, 2, FALSE)</f>
        <v>Graphene</v>
      </c>
      <c r="S94" s="3" t="str">
        <f>VLOOKUP(A94, Samples_Master!$A$2:$I$301, 3, FALSE)</f>
        <v>Carbon</v>
      </c>
      <c r="T94" s="3" t="str">
        <f>VLOOKUP(A94, Samples_Master!$A$2:$I$301, 4, FALSE)</f>
        <v>B067</v>
      </c>
      <c r="U94" s="3" t="str">
        <f>VLOOKUP(A94, Samples_Master!$A$2:$I$301, 5, FALSE)</f>
        <v>P002</v>
      </c>
      <c r="V94" s="3" t="str">
        <f t="shared" si="16"/>
        <v>Graphene_Tensile</v>
      </c>
      <c r="W94" s="3">
        <f>VLOOKUP(V94, Spec_Limits!$A$2:$I$301, 5, FALSE)</f>
        <v>60</v>
      </c>
      <c r="X94" s="3">
        <f>VLOOKUP(V94, Spec_Limits!$A$2:$I$301, 6, FALSE)</f>
        <v>120</v>
      </c>
      <c r="Y94" s="3" t="str">
        <f t="shared" si="17"/>
        <v>Pass</v>
      </c>
      <c r="Z94" s="3" t="str">
        <f t="shared" si="18"/>
        <v>OK</v>
      </c>
    </row>
    <row r="95" spans="1:26" x14ac:dyDescent="0.35">
      <c r="A95" s="1" t="s">
        <v>166</v>
      </c>
      <c r="B95" s="2">
        <v>45672</v>
      </c>
      <c r="C95" s="1" t="s">
        <v>27</v>
      </c>
      <c r="D95" s="3" t="s">
        <v>1324</v>
      </c>
      <c r="E95" s="1" t="s">
        <v>637</v>
      </c>
      <c r="F95" s="1" t="s">
        <v>1325</v>
      </c>
      <c r="G95" s="1" t="s">
        <v>12</v>
      </c>
      <c r="H95" s="1">
        <v>1197.7260000000001</v>
      </c>
      <c r="I95" s="4" t="s">
        <v>37</v>
      </c>
      <c r="J95" s="1" t="s">
        <v>66</v>
      </c>
      <c r="K95" s="1" t="s">
        <v>167</v>
      </c>
      <c r="L95" s="6" t="str">
        <f t="shared" si="10"/>
        <v>30.17</v>
      </c>
      <c r="M95" s="6" t="str">
        <f t="shared" si="11"/>
        <v>30.17</v>
      </c>
      <c r="N95" s="6" t="str">
        <f t="shared" si="12"/>
        <v>Pass</v>
      </c>
      <c r="O95" s="6">
        <f t="shared" si="13"/>
        <v>96.105980000000002</v>
      </c>
      <c r="P95" s="6">
        <f t="shared" si="14"/>
        <v>1197.7260000000001</v>
      </c>
      <c r="Q95" s="5" t="str">
        <f t="shared" si="15"/>
        <v>January</v>
      </c>
      <c r="R95" s="3" t="str">
        <f>VLOOKUP(A95, Samples_Master!$A$2:$I$301, 2, FALSE)</f>
        <v>PolymerB</v>
      </c>
      <c r="S95" s="3" t="str">
        <f>VLOOKUP(A95, Samples_Master!$A$2:$I$301, 3, FALSE)</f>
        <v>Polymer</v>
      </c>
      <c r="T95" s="3" t="str">
        <f>VLOOKUP(A95, Samples_Master!$A$2:$I$301, 4, FALSE)</f>
        <v>B067</v>
      </c>
      <c r="U95" s="3" t="str">
        <f>VLOOKUP(A95, Samples_Master!$A$2:$I$301, 5, FALSE)</f>
        <v>P003</v>
      </c>
      <c r="V95" s="3" t="str">
        <f t="shared" si="16"/>
        <v>PolymerB_Conductivity</v>
      </c>
      <c r="W95" s="3">
        <f>VLOOKUP(V95, Spec_Limits!$A$2:$I$301, 5, FALSE)</f>
        <v>100</v>
      </c>
      <c r="X95" s="3">
        <f>VLOOKUP(V95, Spec_Limits!$A$2:$I$301, 6, FALSE)</f>
        <v>2000</v>
      </c>
      <c r="Y95" s="3" t="str">
        <f t="shared" si="17"/>
        <v>Pass</v>
      </c>
      <c r="Z95" s="3" t="str">
        <f t="shared" si="18"/>
        <v>OK</v>
      </c>
    </row>
    <row r="96" spans="1:26" x14ac:dyDescent="0.35">
      <c r="A96" s="1" t="s">
        <v>166</v>
      </c>
      <c r="B96" s="2">
        <v>45679</v>
      </c>
      <c r="C96" s="1" t="s">
        <v>10</v>
      </c>
      <c r="D96" s="3" t="s">
        <v>1326</v>
      </c>
      <c r="E96" s="1" t="s">
        <v>637</v>
      </c>
      <c r="F96" s="1" t="s">
        <v>1327</v>
      </c>
      <c r="G96" s="1" t="s">
        <v>12</v>
      </c>
      <c r="H96" s="1">
        <v>1.69</v>
      </c>
      <c r="I96" s="4" t="s">
        <v>23</v>
      </c>
      <c r="J96" s="1" t="s">
        <v>80</v>
      </c>
      <c r="K96" s="1" t="s">
        <v>168</v>
      </c>
      <c r="L96" s="6" t="str">
        <f t="shared" si="10"/>
        <v>22.91</v>
      </c>
      <c r="M96" s="6" t="str">
        <f t="shared" si="11"/>
        <v>22.91</v>
      </c>
      <c r="N96" s="6" t="str">
        <f t="shared" si="12"/>
        <v>Pass</v>
      </c>
      <c r="O96" s="6">
        <f t="shared" si="13"/>
        <v>97.04910000000001</v>
      </c>
      <c r="P96" s="6">
        <f t="shared" si="14"/>
        <v>1.69</v>
      </c>
      <c r="Q96" s="5" t="str">
        <f t="shared" si="15"/>
        <v>January</v>
      </c>
      <c r="R96" s="3" t="str">
        <f>VLOOKUP(A96, Samples_Master!$A$2:$I$301, 2, FALSE)</f>
        <v>PolymerB</v>
      </c>
      <c r="S96" s="3" t="str">
        <f>VLOOKUP(A96, Samples_Master!$A$2:$I$301, 3, FALSE)</f>
        <v>Polymer</v>
      </c>
      <c r="T96" s="3" t="str">
        <f>VLOOKUP(A96, Samples_Master!$A$2:$I$301, 4, FALSE)</f>
        <v>B067</v>
      </c>
      <c r="U96" s="3" t="str">
        <f>VLOOKUP(A96, Samples_Master!$A$2:$I$301, 5, FALSE)</f>
        <v>P003</v>
      </c>
      <c r="V96" s="3" t="str">
        <f t="shared" si="16"/>
        <v>PolymerB_Viscosity</v>
      </c>
      <c r="W96" s="3">
        <f>VLOOKUP(V96, Spec_Limits!$A$2:$I$301, 5, FALSE)</f>
        <v>0.5</v>
      </c>
      <c r="X96" s="3">
        <f>VLOOKUP(V96, Spec_Limits!$A$2:$I$301, 6, FALSE)</f>
        <v>2.5</v>
      </c>
      <c r="Y96" s="3" t="str">
        <f t="shared" si="17"/>
        <v>Pass</v>
      </c>
      <c r="Z96" s="3" t="str">
        <f t="shared" si="18"/>
        <v>OK</v>
      </c>
    </row>
    <row r="97" spans="1:26" x14ac:dyDescent="0.35">
      <c r="A97" s="1" t="s">
        <v>166</v>
      </c>
      <c r="B97" s="2">
        <v>45685</v>
      </c>
      <c r="C97" s="1" t="s">
        <v>16</v>
      </c>
      <c r="D97" s="3" t="s">
        <v>1328</v>
      </c>
      <c r="E97" s="1" t="s">
        <v>637</v>
      </c>
      <c r="F97" s="1" t="s">
        <v>1329</v>
      </c>
      <c r="G97" s="1" t="s">
        <v>12</v>
      </c>
      <c r="H97" s="1">
        <v>57.414999999999999</v>
      </c>
      <c r="I97" s="4" t="s">
        <v>17</v>
      </c>
      <c r="J97" s="1" t="s">
        <v>18</v>
      </c>
      <c r="K97" s="1" t="s">
        <v>169</v>
      </c>
      <c r="L97" s="6" t="str">
        <f t="shared" si="10"/>
        <v>29.59</v>
      </c>
      <c r="M97" s="6" t="str">
        <f t="shared" si="11"/>
        <v>29.59</v>
      </c>
      <c r="N97" s="6" t="str">
        <f t="shared" si="12"/>
        <v>Pass</v>
      </c>
      <c r="O97" s="6">
        <f t="shared" si="13"/>
        <v>92.904200000000003</v>
      </c>
      <c r="P97" s="6">
        <f t="shared" si="14"/>
        <v>57.414999999999999</v>
      </c>
      <c r="Q97" s="5" t="str">
        <f t="shared" si="15"/>
        <v>January</v>
      </c>
      <c r="R97" s="3" t="str">
        <f>VLOOKUP(A97, Samples_Master!$A$2:$I$301, 2, FALSE)</f>
        <v>PolymerB</v>
      </c>
      <c r="S97" s="3" t="str">
        <f>VLOOKUP(A97, Samples_Master!$A$2:$I$301, 3, FALSE)</f>
        <v>Polymer</v>
      </c>
      <c r="T97" s="3" t="str">
        <f>VLOOKUP(A97, Samples_Master!$A$2:$I$301, 4, FALSE)</f>
        <v>B067</v>
      </c>
      <c r="U97" s="3" t="str">
        <f>VLOOKUP(A97, Samples_Master!$A$2:$I$301, 5, FALSE)</f>
        <v>P003</v>
      </c>
      <c r="V97" s="3" t="str">
        <f t="shared" si="16"/>
        <v>PolymerB_Tensile</v>
      </c>
      <c r="W97" s="3">
        <f>VLOOKUP(V97, Spec_Limits!$A$2:$I$301, 5, FALSE)</f>
        <v>40</v>
      </c>
      <c r="X97" s="3">
        <f>VLOOKUP(V97, Spec_Limits!$A$2:$I$301, 6, FALSE)</f>
        <v>100</v>
      </c>
      <c r="Y97" s="3" t="str">
        <f t="shared" si="17"/>
        <v>Pass</v>
      </c>
      <c r="Z97" s="3" t="str">
        <f t="shared" si="18"/>
        <v>OK</v>
      </c>
    </row>
    <row r="98" spans="1:26" x14ac:dyDescent="0.35">
      <c r="A98" s="1" t="s">
        <v>170</v>
      </c>
      <c r="B98" s="2">
        <v>45672</v>
      </c>
      <c r="C98" s="1" t="s">
        <v>10</v>
      </c>
      <c r="D98" s="3" t="s">
        <v>1330</v>
      </c>
      <c r="E98" s="1" t="s">
        <v>637</v>
      </c>
      <c r="F98" s="1" t="s">
        <v>1331</v>
      </c>
      <c r="G98" s="1" t="s">
        <v>12</v>
      </c>
      <c r="H98" s="1">
        <v>0.75600000000000001</v>
      </c>
      <c r="I98" s="4" t="s">
        <v>23</v>
      </c>
      <c r="J98" s="1" t="s">
        <v>34</v>
      </c>
      <c r="K98" s="1" t="s">
        <v>171</v>
      </c>
      <c r="L98" s="6" t="str">
        <f t="shared" si="10"/>
        <v>17.91</v>
      </c>
      <c r="M98" s="6" t="str">
        <f t="shared" si="11"/>
        <v>17.91</v>
      </c>
      <c r="N98" s="6" t="str">
        <f t="shared" si="12"/>
        <v>Pass</v>
      </c>
      <c r="O98" s="6">
        <f t="shared" si="13"/>
        <v>105.99858999999999</v>
      </c>
      <c r="P98" s="6">
        <f t="shared" ref="P98:P129" si="19">IF(C98="Viscosity",
      IF(J98="mPa*s", H98/1000, H98),
   IF(C98="Tensile",
      IF(J98="kPa", H98/1000, H98),
   IF(C98="Conductivity",
      IF(J98="mS/cm", H98/10, H98),
   "")))</f>
        <v>0.75600000000000001</v>
      </c>
      <c r="Q98" s="5" t="str">
        <f t="shared" si="15"/>
        <v>January</v>
      </c>
      <c r="R98" s="3" t="str">
        <f>VLOOKUP(A98, Samples_Master!$A$2:$I$301, 2, FALSE)</f>
        <v>AlloyX</v>
      </c>
      <c r="S98" s="3" t="str">
        <f>VLOOKUP(A98, Samples_Master!$A$2:$I$301, 3, FALSE)</f>
        <v>Metal</v>
      </c>
      <c r="T98" s="3" t="str">
        <f>VLOOKUP(A98, Samples_Master!$A$2:$I$301, 4, FALSE)</f>
        <v>B090</v>
      </c>
      <c r="U98" s="3" t="str">
        <f>VLOOKUP(A98, Samples_Master!$A$2:$I$301, 5, FALSE)</f>
        <v>P002</v>
      </c>
      <c r="V98" s="3" t="str">
        <f t="shared" si="16"/>
        <v>AlloyX_Viscosity</v>
      </c>
      <c r="W98" s="3">
        <f>VLOOKUP(V98, Spec_Limits!$A$2:$I$301, 5, FALSE)</f>
        <v>0.2</v>
      </c>
      <c r="X98" s="3">
        <f>VLOOKUP(V98, Spec_Limits!$A$2:$I$301, 6, FALSE)</f>
        <v>1.5</v>
      </c>
      <c r="Y98" s="3" t="str">
        <f t="shared" si="17"/>
        <v>Pass</v>
      </c>
      <c r="Z98" s="3" t="str">
        <f t="shared" si="18"/>
        <v>OK</v>
      </c>
    </row>
    <row r="99" spans="1:26" x14ac:dyDescent="0.35">
      <c r="A99" s="1" t="s">
        <v>172</v>
      </c>
      <c r="B99" s="2">
        <v>45667</v>
      </c>
      <c r="C99" s="1" t="s">
        <v>10</v>
      </c>
      <c r="D99" s="3" t="s">
        <v>1332</v>
      </c>
      <c r="E99" s="1" t="s">
        <v>637</v>
      </c>
      <c r="F99" s="1" t="s">
        <v>1333</v>
      </c>
      <c r="G99" s="1" t="s">
        <v>12</v>
      </c>
      <c r="H99" s="1">
        <v>0.54800000000000004</v>
      </c>
      <c r="I99" s="4" t="s">
        <v>23</v>
      </c>
      <c r="J99" s="1" t="s">
        <v>24</v>
      </c>
      <c r="K99" s="1" t="s">
        <v>173</v>
      </c>
      <c r="L99" s="6" t="str">
        <f t="shared" si="10"/>
        <v>22.04</v>
      </c>
      <c r="M99" s="6" t="str">
        <f t="shared" si="11"/>
        <v>22.04</v>
      </c>
      <c r="N99" s="6" t="str">
        <f t="shared" si="12"/>
        <v>Pass</v>
      </c>
      <c r="O99" s="6">
        <f t="shared" si="13"/>
        <v>84.140169999999998</v>
      </c>
      <c r="P99" s="6">
        <f t="shared" si="19"/>
        <v>0.54800000000000004</v>
      </c>
      <c r="Q99" s="5" t="str">
        <f t="shared" si="15"/>
        <v>January</v>
      </c>
      <c r="R99" s="3" t="str">
        <f>VLOOKUP(A99, Samples_Master!$A$2:$I$301, 2, FALSE)</f>
        <v>PolymerB</v>
      </c>
      <c r="S99" s="3" t="str">
        <f>VLOOKUP(A99, Samples_Master!$A$2:$I$301, 3, FALSE)</f>
        <v>Polymer</v>
      </c>
      <c r="T99" s="3" t="str">
        <f>VLOOKUP(A99, Samples_Master!$A$2:$I$301, 4, FALSE)</f>
        <v>B117</v>
      </c>
      <c r="U99" s="3" t="str">
        <f>VLOOKUP(A99, Samples_Master!$A$2:$I$301, 5, FALSE)</f>
        <v>P001</v>
      </c>
      <c r="V99" s="3" t="str">
        <f t="shared" si="16"/>
        <v>PolymerB_Viscosity</v>
      </c>
      <c r="W99" s="3">
        <f>VLOOKUP(V99, Spec_Limits!$A$2:$I$301, 5, FALSE)</f>
        <v>0.5</v>
      </c>
      <c r="X99" s="3">
        <f>VLOOKUP(V99, Spec_Limits!$A$2:$I$301, 6, FALSE)</f>
        <v>2.5</v>
      </c>
      <c r="Y99" s="3" t="str">
        <f t="shared" si="17"/>
        <v>Pass</v>
      </c>
      <c r="Z99" s="3" t="str">
        <f t="shared" si="18"/>
        <v>OK</v>
      </c>
    </row>
    <row r="100" spans="1:26" x14ac:dyDescent="0.35">
      <c r="A100" s="1" t="s">
        <v>172</v>
      </c>
      <c r="B100" s="2">
        <v>45672</v>
      </c>
      <c r="C100" s="1" t="s">
        <v>16</v>
      </c>
      <c r="D100" s="3" t="s">
        <v>1334</v>
      </c>
      <c r="E100" s="1" t="s">
        <v>637</v>
      </c>
      <c r="F100" s="1" t="s">
        <v>1335</v>
      </c>
      <c r="G100" s="1" t="s">
        <v>12</v>
      </c>
      <c r="H100" s="1">
        <v>66.412000000000006</v>
      </c>
      <c r="I100" s="4" t="s">
        <v>17</v>
      </c>
      <c r="J100" s="1" t="s">
        <v>29</v>
      </c>
      <c r="K100" s="1" t="s">
        <v>174</v>
      </c>
      <c r="L100" s="6" t="str">
        <f t="shared" si="10"/>
        <v>27.65</v>
      </c>
      <c r="M100" s="6" t="str">
        <f t="shared" si="11"/>
        <v>27.65</v>
      </c>
      <c r="N100" s="6" t="str">
        <f t="shared" si="12"/>
        <v>Pass</v>
      </c>
      <c r="O100" s="6">
        <f t="shared" si="13"/>
        <v>80.415580000000006</v>
      </c>
      <c r="P100" s="6">
        <f t="shared" si="19"/>
        <v>66.412000000000006</v>
      </c>
      <c r="Q100" s="5" t="str">
        <f t="shared" si="15"/>
        <v>January</v>
      </c>
      <c r="R100" s="3" t="str">
        <f>VLOOKUP(A100, Samples_Master!$A$2:$I$301, 2, FALSE)</f>
        <v>PolymerB</v>
      </c>
      <c r="S100" s="3" t="str">
        <f>VLOOKUP(A100, Samples_Master!$A$2:$I$301, 3, FALSE)</f>
        <v>Polymer</v>
      </c>
      <c r="T100" s="3" t="str">
        <f>VLOOKUP(A100, Samples_Master!$A$2:$I$301, 4, FALSE)</f>
        <v>B117</v>
      </c>
      <c r="U100" s="3" t="str">
        <f>VLOOKUP(A100, Samples_Master!$A$2:$I$301, 5, FALSE)</f>
        <v>P001</v>
      </c>
      <c r="V100" s="3" t="str">
        <f t="shared" si="16"/>
        <v>PolymerB_Tensile</v>
      </c>
      <c r="W100" s="3">
        <f>VLOOKUP(V100, Spec_Limits!$A$2:$I$301, 5, FALSE)</f>
        <v>40</v>
      </c>
      <c r="X100" s="3">
        <f>VLOOKUP(V100, Spec_Limits!$A$2:$I$301, 6, FALSE)</f>
        <v>100</v>
      </c>
      <c r="Y100" s="3" t="str">
        <f t="shared" si="17"/>
        <v>Pass</v>
      </c>
      <c r="Z100" s="3" t="str">
        <f t="shared" si="18"/>
        <v>OK</v>
      </c>
    </row>
    <row r="101" spans="1:26" x14ac:dyDescent="0.35">
      <c r="A101" s="1" t="s">
        <v>175</v>
      </c>
      <c r="B101" s="2">
        <v>45683</v>
      </c>
      <c r="C101" s="1" t="s">
        <v>16</v>
      </c>
      <c r="D101" s="3" t="s">
        <v>1336</v>
      </c>
      <c r="E101" s="1" t="s">
        <v>11</v>
      </c>
      <c r="F101" s="1" t="s">
        <v>1337</v>
      </c>
      <c r="G101" s="1" t="s">
        <v>17</v>
      </c>
      <c r="H101" s="1">
        <v>65.918999999999997</v>
      </c>
      <c r="I101" s="4" t="s">
        <v>17</v>
      </c>
      <c r="J101" s="1" t="s">
        <v>55</v>
      </c>
      <c r="K101" s="1" t="s">
        <v>176</v>
      </c>
      <c r="L101" s="6">
        <f t="shared" si="10"/>
        <v>25.28000000000003</v>
      </c>
      <c r="M101" s="6">
        <f t="shared" si="11"/>
        <v>25.28000000000003</v>
      </c>
      <c r="N101" s="6" t="str">
        <f t="shared" si="12"/>
        <v>Pass</v>
      </c>
      <c r="O101" s="6" t="str">
        <f t="shared" si="13"/>
        <v>91.05</v>
      </c>
      <c r="P101" s="6">
        <f t="shared" si="19"/>
        <v>65.918999999999997</v>
      </c>
      <c r="Q101" s="5" t="str">
        <f t="shared" si="15"/>
        <v>January</v>
      </c>
      <c r="R101" s="3" t="str">
        <f>VLOOKUP(A101, Samples_Master!$A$2:$I$301, 2, FALSE)</f>
        <v>PolymerB</v>
      </c>
      <c r="S101" s="3" t="str">
        <f>VLOOKUP(A101, Samples_Master!$A$2:$I$301, 3, FALSE)</f>
        <v>Polymer</v>
      </c>
      <c r="T101" s="3" t="str">
        <f>VLOOKUP(A101, Samples_Master!$A$2:$I$301, 4, FALSE)</f>
        <v>B023</v>
      </c>
      <c r="U101" s="3" t="str">
        <f>VLOOKUP(A101, Samples_Master!$A$2:$I$301, 5, FALSE)</f>
        <v>P003</v>
      </c>
      <c r="V101" s="3" t="str">
        <f t="shared" si="16"/>
        <v>PolymerB_Tensile</v>
      </c>
      <c r="W101" s="3">
        <f>VLOOKUP(V101, Spec_Limits!$A$2:$I$301, 5, FALSE)</f>
        <v>40</v>
      </c>
      <c r="X101" s="3">
        <f>VLOOKUP(V101, Spec_Limits!$A$2:$I$301, 6, FALSE)</f>
        <v>100</v>
      </c>
      <c r="Y101" s="3" t="str">
        <f t="shared" si="17"/>
        <v>Pass</v>
      </c>
      <c r="Z101" s="3" t="str">
        <f t="shared" si="18"/>
        <v>OK</v>
      </c>
    </row>
    <row r="102" spans="1:26" x14ac:dyDescent="0.35">
      <c r="A102" s="1" t="s">
        <v>175</v>
      </c>
      <c r="B102" s="2">
        <v>45668</v>
      </c>
      <c r="C102" s="1" t="s">
        <v>16</v>
      </c>
      <c r="D102" s="3" t="s">
        <v>1338</v>
      </c>
      <c r="E102" s="1" t="s">
        <v>11</v>
      </c>
      <c r="F102" s="1" t="s">
        <v>1339</v>
      </c>
      <c r="G102" s="1" t="s">
        <v>17</v>
      </c>
      <c r="H102" s="1">
        <v>75.373000000000005</v>
      </c>
      <c r="I102" s="4" t="s">
        <v>17</v>
      </c>
      <c r="J102" s="1" t="s">
        <v>41</v>
      </c>
      <c r="K102" s="1" t="s">
        <v>177</v>
      </c>
      <c r="L102" s="6">
        <f t="shared" si="10"/>
        <v>28.75</v>
      </c>
      <c r="M102" s="6">
        <f t="shared" si="11"/>
        <v>28.75</v>
      </c>
      <c r="N102" s="6" t="str">
        <f t="shared" si="12"/>
        <v>Pass</v>
      </c>
      <c r="O102" s="6" t="str">
        <f t="shared" si="13"/>
        <v>111.09</v>
      </c>
      <c r="P102" s="6">
        <f t="shared" si="19"/>
        <v>75.373000000000005</v>
      </c>
      <c r="Q102" s="5" t="str">
        <f t="shared" si="15"/>
        <v>January</v>
      </c>
      <c r="R102" s="3" t="str">
        <f>VLOOKUP(A102, Samples_Master!$A$2:$I$301, 2, FALSE)</f>
        <v>PolymerB</v>
      </c>
      <c r="S102" s="3" t="str">
        <f>VLOOKUP(A102, Samples_Master!$A$2:$I$301, 3, FALSE)</f>
        <v>Polymer</v>
      </c>
      <c r="T102" s="3" t="str">
        <f>VLOOKUP(A102, Samples_Master!$A$2:$I$301, 4, FALSE)</f>
        <v>B023</v>
      </c>
      <c r="U102" s="3" t="str">
        <f>VLOOKUP(A102, Samples_Master!$A$2:$I$301, 5, FALSE)</f>
        <v>P003</v>
      </c>
      <c r="V102" s="3" t="str">
        <f t="shared" si="16"/>
        <v>PolymerB_Tensile</v>
      </c>
      <c r="W102" s="3">
        <f>VLOOKUP(V102, Spec_Limits!$A$2:$I$301, 5, FALSE)</f>
        <v>40</v>
      </c>
      <c r="X102" s="3">
        <f>VLOOKUP(V102, Spec_Limits!$A$2:$I$301, 6, FALSE)</f>
        <v>100</v>
      </c>
      <c r="Y102" s="3" t="str">
        <f t="shared" si="17"/>
        <v>Pass</v>
      </c>
      <c r="Z102" s="3" t="str">
        <f t="shared" si="18"/>
        <v>OK</v>
      </c>
    </row>
    <row r="103" spans="1:26" x14ac:dyDescent="0.35">
      <c r="A103" s="1" t="s">
        <v>175</v>
      </c>
      <c r="B103" s="2">
        <v>45673</v>
      </c>
      <c r="C103" s="1" t="s">
        <v>10</v>
      </c>
      <c r="D103" s="3" t="s">
        <v>1340</v>
      </c>
      <c r="E103" s="1" t="s">
        <v>11</v>
      </c>
      <c r="F103" s="1" t="s">
        <v>1341</v>
      </c>
      <c r="G103" s="1" t="s">
        <v>17</v>
      </c>
      <c r="H103" s="1">
        <v>1445.627</v>
      </c>
      <c r="I103" s="4" t="s">
        <v>13</v>
      </c>
      <c r="J103" s="1" t="s">
        <v>41</v>
      </c>
      <c r="K103" s="1" t="s">
        <v>178</v>
      </c>
      <c r="L103" s="6">
        <f t="shared" si="10"/>
        <v>31.670000000000016</v>
      </c>
      <c r="M103" s="6">
        <f t="shared" si="11"/>
        <v>31.670000000000016</v>
      </c>
      <c r="N103" s="6" t="str">
        <f t="shared" si="12"/>
        <v>Pass</v>
      </c>
      <c r="O103" s="6" t="str">
        <f t="shared" si="13"/>
        <v>97.37</v>
      </c>
      <c r="P103" s="6">
        <f t="shared" si="19"/>
        <v>1445.627</v>
      </c>
      <c r="Q103" s="5" t="str">
        <f t="shared" si="15"/>
        <v>January</v>
      </c>
      <c r="R103" s="3" t="str">
        <f>VLOOKUP(A103, Samples_Master!$A$2:$I$301, 2, FALSE)</f>
        <v>PolymerB</v>
      </c>
      <c r="S103" s="3" t="str">
        <f>VLOOKUP(A103, Samples_Master!$A$2:$I$301, 3, FALSE)</f>
        <v>Polymer</v>
      </c>
      <c r="T103" s="3" t="str">
        <f>VLOOKUP(A103, Samples_Master!$A$2:$I$301, 4, FALSE)</f>
        <v>B023</v>
      </c>
      <c r="U103" s="3" t="str">
        <f>VLOOKUP(A103, Samples_Master!$A$2:$I$301, 5, FALSE)</f>
        <v>P003</v>
      </c>
      <c r="V103" s="3" t="str">
        <f t="shared" si="16"/>
        <v>PolymerB_Viscosity</v>
      </c>
      <c r="W103" s="3">
        <f>VLOOKUP(V103, Spec_Limits!$A$2:$I$301, 5, FALSE)</f>
        <v>0.5</v>
      </c>
      <c r="X103" s="3">
        <f>VLOOKUP(V103, Spec_Limits!$A$2:$I$301, 6, FALSE)</f>
        <v>2.5</v>
      </c>
      <c r="Y103" s="3" t="str">
        <f t="shared" si="17"/>
        <v>Fail</v>
      </c>
      <c r="Z103" s="3" t="str">
        <f t="shared" si="18"/>
        <v>OK</v>
      </c>
    </row>
    <row r="104" spans="1:26" x14ac:dyDescent="0.35">
      <c r="A104" s="1" t="s">
        <v>175</v>
      </c>
      <c r="B104" s="2">
        <v>45666</v>
      </c>
      <c r="C104" s="1" t="s">
        <v>10</v>
      </c>
      <c r="D104" s="3" t="s">
        <v>1183</v>
      </c>
      <c r="E104" s="1" t="s">
        <v>11</v>
      </c>
      <c r="F104" s="1" t="s">
        <v>1342</v>
      </c>
      <c r="G104" s="1" t="s">
        <v>17</v>
      </c>
      <c r="H104" s="1">
        <v>1.2789999999999999</v>
      </c>
      <c r="I104" s="4" t="s">
        <v>23</v>
      </c>
      <c r="J104" s="1" t="s">
        <v>14</v>
      </c>
      <c r="K104" s="1" t="s">
        <v>179</v>
      </c>
      <c r="L104" s="6">
        <f t="shared" si="10"/>
        <v>26.860000000000014</v>
      </c>
      <c r="M104" s="6">
        <f t="shared" si="11"/>
        <v>26.860000000000014</v>
      </c>
      <c r="N104" s="6" t="str">
        <f t="shared" si="12"/>
        <v>Pass</v>
      </c>
      <c r="O104" s="6" t="str">
        <f t="shared" si="13"/>
        <v>103.89</v>
      </c>
      <c r="P104" s="6">
        <f t="shared" si="19"/>
        <v>1.2789999999999999</v>
      </c>
      <c r="Q104" s="5" t="str">
        <f t="shared" si="15"/>
        <v>January</v>
      </c>
      <c r="R104" s="3" t="str">
        <f>VLOOKUP(A104, Samples_Master!$A$2:$I$301, 2, FALSE)</f>
        <v>PolymerB</v>
      </c>
      <c r="S104" s="3" t="str">
        <f>VLOOKUP(A104, Samples_Master!$A$2:$I$301, 3, FALSE)</f>
        <v>Polymer</v>
      </c>
      <c r="T104" s="3" t="str">
        <f>VLOOKUP(A104, Samples_Master!$A$2:$I$301, 4, FALSE)</f>
        <v>B023</v>
      </c>
      <c r="U104" s="3" t="str">
        <f>VLOOKUP(A104, Samples_Master!$A$2:$I$301, 5, FALSE)</f>
        <v>P003</v>
      </c>
      <c r="V104" s="3" t="str">
        <f t="shared" si="16"/>
        <v>PolymerB_Viscosity</v>
      </c>
      <c r="W104" s="3">
        <f>VLOOKUP(V104, Spec_Limits!$A$2:$I$301, 5, FALSE)</f>
        <v>0.5</v>
      </c>
      <c r="X104" s="3">
        <f>VLOOKUP(V104, Spec_Limits!$A$2:$I$301, 6, FALSE)</f>
        <v>2.5</v>
      </c>
      <c r="Y104" s="3" t="str">
        <f t="shared" si="17"/>
        <v>Pass</v>
      </c>
      <c r="Z104" s="3" t="str">
        <f t="shared" si="18"/>
        <v>OK</v>
      </c>
    </row>
    <row r="105" spans="1:26" x14ac:dyDescent="0.35">
      <c r="A105" s="1" t="s">
        <v>180</v>
      </c>
      <c r="B105" s="2">
        <v>45682</v>
      </c>
      <c r="C105" s="1" t="s">
        <v>16</v>
      </c>
      <c r="D105" s="3" t="s">
        <v>1343</v>
      </c>
      <c r="E105" s="1" t="s">
        <v>637</v>
      </c>
      <c r="F105" s="1" t="s">
        <v>1344</v>
      </c>
      <c r="G105" s="1" t="s">
        <v>17</v>
      </c>
      <c r="H105" s="1">
        <v>69.364999999999995</v>
      </c>
      <c r="I105" s="4" t="s">
        <v>17</v>
      </c>
      <c r="J105" s="1" t="s">
        <v>24</v>
      </c>
      <c r="K105" s="1" t="s">
        <v>181</v>
      </c>
      <c r="L105" s="6" t="str">
        <f t="shared" si="10"/>
        <v>31.12</v>
      </c>
      <c r="M105" s="6" t="str">
        <f t="shared" si="11"/>
        <v>31.12</v>
      </c>
      <c r="N105" s="6" t="str">
        <f t="shared" si="12"/>
        <v>Pass</v>
      </c>
      <c r="O105" s="6" t="str">
        <f t="shared" si="13"/>
        <v>92</v>
      </c>
      <c r="P105" s="6">
        <f t="shared" si="19"/>
        <v>69.364999999999995</v>
      </c>
      <c r="Q105" s="5" t="str">
        <f t="shared" si="15"/>
        <v>January</v>
      </c>
      <c r="R105" s="3" t="str">
        <f>VLOOKUP(A105, Samples_Master!$A$2:$I$301, 2, FALSE)</f>
        <v>PolymerA</v>
      </c>
      <c r="S105" s="3" t="str">
        <f>VLOOKUP(A105, Samples_Master!$A$2:$I$301, 3, FALSE)</f>
        <v>Polymer</v>
      </c>
      <c r="T105" s="3" t="str">
        <f>VLOOKUP(A105, Samples_Master!$A$2:$I$301, 4, FALSE)</f>
        <v>B090</v>
      </c>
      <c r="U105" s="3" t="str">
        <f>VLOOKUP(A105, Samples_Master!$A$2:$I$301, 5, FALSE)</f>
        <v>P003</v>
      </c>
      <c r="V105" s="3" t="str">
        <f t="shared" si="16"/>
        <v>PolymerA_Tensile</v>
      </c>
      <c r="W105" s="3">
        <f>VLOOKUP(V105, Spec_Limits!$A$2:$I$301, 5, FALSE)</f>
        <v>40</v>
      </c>
      <c r="X105" s="3">
        <f>VLOOKUP(V105, Spec_Limits!$A$2:$I$301, 6, FALSE)</f>
        <v>100</v>
      </c>
      <c r="Y105" s="3" t="str">
        <f t="shared" si="17"/>
        <v>Pass</v>
      </c>
      <c r="Z105" s="3" t="str">
        <f t="shared" si="18"/>
        <v>OK</v>
      </c>
    </row>
    <row r="106" spans="1:26" x14ac:dyDescent="0.35">
      <c r="A106" s="1" t="s">
        <v>180</v>
      </c>
      <c r="B106" s="2">
        <v>45682</v>
      </c>
      <c r="C106" s="1" t="s">
        <v>27</v>
      </c>
      <c r="D106" s="3" t="s">
        <v>1189</v>
      </c>
      <c r="E106" s="1" t="s">
        <v>637</v>
      </c>
      <c r="F106" s="1" t="s">
        <v>1345</v>
      </c>
      <c r="G106" s="1" t="s">
        <v>17</v>
      </c>
      <c r="H106" s="1">
        <v>924.04100000000005</v>
      </c>
      <c r="I106" s="4" t="s">
        <v>37</v>
      </c>
      <c r="J106" s="1" t="s">
        <v>55</v>
      </c>
      <c r="K106" s="1" t="s">
        <v>182</v>
      </c>
      <c r="L106" s="6" t="str">
        <f t="shared" si="10"/>
        <v>23.62</v>
      </c>
      <c r="M106" s="6" t="str">
        <f t="shared" si="11"/>
        <v>23.62</v>
      </c>
      <c r="N106" s="6" t="str">
        <f t="shared" si="12"/>
        <v>Pass</v>
      </c>
      <c r="O106" s="6" t="str">
        <f t="shared" si="13"/>
        <v>109.41</v>
      </c>
      <c r="P106" s="6">
        <f t="shared" si="19"/>
        <v>924.04100000000005</v>
      </c>
      <c r="Q106" s="5" t="str">
        <f t="shared" si="15"/>
        <v>January</v>
      </c>
      <c r="R106" s="3" t="str">
        <f>VLOOKUP(A106, Samples_Master!$A$2:$I$301, 2, FALSE)</f>
        <v>PolymerA</v>
      </c>
      <c r="S106" s="3" t="str">
        <f>VLOOKUP(A106, Samples_Master!$A$2:$I$301, 3, FALSE)</f>
        <v>Polymer</v>
      </c>
      <c r="T106" s="3" t="str">
        <f>VLOOKUP(A106, Samples_Master!$A$2:$I$301, 4, FALSE)</f>
        <v>B090</v>
      </c>
      <c r="U106" s="3" t="str">
        <f>VLOOKUP(A106, Samples_Master!$A$2:$I$301, 5, FALSE)</f>
        <v>P003</v>
      </c>
      <c r="V106" s="3" t="str">
        <f t="shared" si="16"/>
        <v>PolymerA_Conductivity</v>
      </c>
      <c r="W106" s="3">
        <f>VLOOKUP(V106, Spec_Limits!$A$2:$I$301, 5, FALSE)</f>
        <v>100</v>
      </c>
      <c r="X106" s="3">
        <f>VLOOKUP(V106, Spec_Limits!$A$2:$I$301, 6, FALSE)</f>
        <v>2000</v>
      </c>
      <c r="Y106" s="3" t="str">
        <f t="shared" si="17"/>
        <v>Pass</v>
      </c>
      <c r="Z106" s="3" t="str">
        <f t="shared" si="18"/>
        <v>OK</v>
      </c>
    </row>
    <row r="107" spans="1:26" x14ac:dyDescent="0.35">
      <c r="A107" s="1" t="s">
        <v>180</v>
      </c>
      <c r="B107" s="2">
        <v>45684</v>
      </c>
      <c r="C107" s="1" t="s">
        <v>10</v>
      </c>
      <c r="D107" s="3" t="s">
        <v>1346</v>
      </c>
      <c r="E107" s="1" t="s">
        <v>637</v>
      </c>
      <c r="F107" s="1" t="s">
        <v>1347</v>
      </c>
      <c r="G107" s="1" t="s">
        <v>17</v>
      </c>
      <c r="H107" s="1">
        <v>1.3029999999999999</v>
      </c>
      <c r="I107" s="4" t="s">
        <v>23</v>
      </c>
      <c r="J107" s="1" t="s">
        <v>21</v>
      </c>
      <c r="K107" s="1" t="s">
        <v>183</v>
      </c>
      <c r="L107" s="6" t="str">
        <f t="shared" si="10"/>
        <v>25.22</v>
      </c>
      <c r="M107" s="6" t="str">
        <f t="shared" si="11"/>
        <v>25.22</v>
      </c>
      <c r="N107" s="6" t="str">
        <f t="shared" si="12"/>
        <v>Pass</v>
      </c>
      <c r="O107" s="6" t="str">
        <f t="shared" si="13"/>
        <v>102.93</v>
      </c>
      <c r="P107" s="6">
        <f t="shared" si="19"/>
        <v>1.3029999999999999</v>
      </c>
      <c r="Q107" s="5" t="str">
        <f t="shared" si="15"/>
        <v>January</v>
      </c>
      <c r="R107" s="3" t="str">
        <f>VLOOKUP(A107, Samples_Master!$A$2:$I$301, 2, FALSE)</f>
        <v>PolymerA</v>
      </c>
      <c r="S107" s="3" t="str">
        <f>VLOOKUP(A107, Samples_Master!$A$2:$I$301, 3, FALSE)</f>
        <v>Polymer</v>
      </c>
      <c r="T107" s="3" t="str">
        <f>VLOOKUP(A107, Samples_Master!$A$2:$I$301, 4, FALSE)</f>
        <v>B090</v>
      </c>
      <c r="U107" s="3" t="str">
        <f>VLOOKUP(A107, Samples_Master!$A$2:$I$301, 5, FALSE)</f>
        <v>P003</v>
      </c>
      <c r="V107" s="3" t="str">
        <f t="shared" si="16"/>
        <v>PolymerA_Viscosity</v>
      </c>
      <c r="W107" s="3">
        <f>VLOOKUP(V107, Spec_Limits!$A$2:$I$301, 5, FALSE)</f>
        <v>0.5</v>
      </c>
      <c r="X107" s="3">
        <f>VLOOKUP(V107, Spec_Limits!$A$2:$I$301, 6, FALSE)</f>
        <v>2.5</v>
      </c>
      <c r="Y107" s="3" t="str">
        <f t="shared" si="17"/>
        <v>Pass</v>
      </c>
      <c r="Z107" s="3" t="str">
        <f t="shared" si="18"/>
        <v>OK</v>
      </c>
    </row>
    <row r="108" spans="1:26" x14ac:dyDescent="0.35">
      <c r="A108" s="1" t="s">
        <v>180</v>
      </c>
      <c r="B108" s="2">
        <v>45684</v>
      </c>
      <c r="C108" s="1" t="s">
        <v>16</v>
      </c>
      <c r="D108" s="3" t="s">
        <v>1348</v>
      </c>
      <c r="E108" s="1" t="s">
        <v>637</v>
      </c>
      <c r="F108" s="1" t="s">
        <v>1349</v>
      </c>
      <c r="G108" s="1" t="s">
        <v>17</v>
      </c>
      <c r="H108" s="1">
        <v>68.132000000000005</v>
      </c>
      <c r="I108" s="4" t="s">
        <v>17</v>
      </c>
      <c r="J108" s="1" t="s">
        <v>52</v>
      </c>
      <c r="K108" s="1" t="s">
        <v>184</v>
      </c>
      <c r="L108" s="6" t="str">
        <f t="shared" si="10"/>
        <v>18.73</v>
      </c>
      <c r="M108" s="6" t="str">
        <f t="shared" si="11"/>
        <v>18.73</v>
      </c>
      <c r="N108" s="6" t="str">
        <f t="shared" si="12"/>
        <v>Pass</v>
      </c>
      <c r="O108" s="6" t="str">
        <f t="shared" si="13"/>
        <v>85.29</v>
      </c>
      <c r="P108" s="6">
        <f t="shared" si="19"/>
        <v>68.132000000000005</v>
      </c>
      <c r="Q108" s="5" t="str">
        <f t="shared" si="15"/>
        <v>January</v>
      </c>
      <c r="R108" s="3" t="str">
        <f>VLOOKUP(A108, Samples_Master!$A$2:$I$301, 2, FALSE)</f>
        <v>PolymerA</v>
      </c>
      <c r="S108" s="3" t="str">
        <f>VLOOKUP(A108, Samples_Master!$A$2:$I$301, 3, FALSE)</f>
        <v>Polymer</v>
      </c>
      <c r="T108" s="3" t="str">
        <f>VLOOKUP(A108, Samples_Master!$A$2:$I$301, 4, FALSE)</f>
        <v>B090</v>
      </c>
      <c r="U108" s="3" t="str">
        <f>VLOOKUP(A108, Samples_Master!$A$2:$I$301, 5, FALSE)</f>
        <v>P003</v>
      </c>
      <c r="V108" s="3" t="str">
        <f t="shared" si="16"/>
        <v>PolymerA_Tensile</v>
      </c>
      <c r="W108" s="3">
        <f>VLOOKUP(V108, Spec_Limits!$A$2:$I$301, 5, FALSE)</f>
        <v>40</v>
      </c>
      <c r="X108" s="3">
        <f>VLOOKUP(V108, Spec_Limits!$A$2:$I$301, 6, FALSE)</f>
        <v>100</v>
      </c>
      <c r="Y108" s="3" t="str">
        <f t="shared" si="17"/>
        <v>Pass</v>
      </c>
      <c r="Z108" s="3" t="str">
        <f t="shared" si="18"/>
        <v>OK</v>
      </c>
    </row>
    <row r="109" spans="1:26" x14ac:dyDescent="0.35">
      <c r="A109" s="1" t="s">
        <v>185</v>
      </c>
      <c r="B109" s="2">
        <v>45685</v>
      </c>
      <c r="C109" s="1" t="s">
        <v>10</v>
      </c>
      <c r="D109" s="3" t="s">
        <v>2707</v>
      </c>
      <c r="E109" s="1" t="s">
        <v>637</v>
      </c>
      <c r="F109" s="1" t="s">
        <v>1350</v>
      </c>
      <c r="G109" s="1" t="s">
        <v>17</v>
      </c>
      <c r="H109" s="1">
        <v>0.84499999999999997</v>
      </c>
      <c r="I109" s="4" t="s">
        <v>23</v>
      </c>
      <c r="J109" s="1" t="s">
        <v>47</v>
      </c>
      <c r="K109" s="1" t="s">
        <v>186</v>
      </c>
      <c r="L109" s="6" t="str">
        <f t="shared" si="10"/>
        <v/>
      </c>
      <c r="M109" s="6" t="str">
        <f t="shared" si="11"/>
        <v/>
      </c>
      <c r="N109" s="6" t="str">
        <f t="shared" si="12"/>
        <v>Fail</v>
      </c>
      <c r="O109" s="6" t="str">
        <f t="shared" si="13"/>
        <v>106.52</v>
      </c>
      <c r="P109" s="6">
        <f t="shared" si="19"/>
        <v>0.84499999999999997</v>
      </c>
      <c r="Q109" s="5" t="str">
        <f t="shared" si="15"/>
        <v>January</v>
      </c>
      <c r="R109" s="3" t="str">
        <f>VLOOKUP(A109, Samples_Master!$A$2:$I$301, 2, FALSE)</f>
        <v>PolymerA</v>
      </c>
      <c r="S109" s="3" t="str">
        <f>VLOOKUP(A109, Samples_Master!$A$2:$I$301, 3, FALSE)</f>
        <v>Polymer</v>
      </c>
      <c r="T109" s="3" t="str">
        <f>VLOOKUP(A109, Samples_Master!$A$2:$I$301, 4, FALSE)</f>
        <v>B012</v>
      </c>
      <c r="U109" s="3" t="str">
        <f>VLOOKUP(A109, Samples_Master!$A$2:$I$301, 5, FALSE)</f>
        <v>P004</v>
      </c>
      <c r="V109" s="3" t="str">
        <f t="shared" si="16"/>
        <v>PolymerA_Viscosity</v>
      </c>
      <c r="W109" s="3">
        <f>VLOOKUP(V109, Spec_Limits!$A$2:$I$301, 5, FALSE)</f>
        <v>0.5</v>
      </c>
      <c r="X109" s="3">
        <f>VLOOKUP(V109, Spec_Limits!$A$2:$I$301, 6, FALSE)</f>
        <v>2.5</v>
      </c>
      <c r="Y109" s="3" t="str">
        <f t="shared" si="17"/>
        <v>Pass</v>
      </c>
      <c r="Z109" s="3" t="str">
        <f t="shared" si="18"/>
        <v>OK</v>
      </c>
    </row>
    <row r="110" spans="1:26" x14ac:dyDescent="0.35">
      <c r="A110" s="1" t="s">
        <v>185</v>
      </c>
      <c r="B110" s="2">
        <v>45664</v>
      </c>
      <c r="C110" s="1" t="s">
        <v>16</v>
      </c>
      <c r="D110" s="3" t="s">
        <v>1351</v>
      </c>
      <c r="E110" s="1" t="s">
        <v>637</v>
      </c>
      <c r="F110" s="1" t="s">
        <v>1352</v>
      </c>
      <c r="G110" s="1" t="s">
        <v>17</v>
      </c>
      <c r="H110" s="1">
        <v>82.066000000000003</v>
      </c>
      <c r="I110" s="4" t="s">
        <v>17</v>
      </c>
      <c r="J110" s="1" t="s">
        <v>21</v>
      </c>
      <c r="K110" s="1" t="s">
        <v>187</v>
      </c>
      <c r="L110" s="6" t="str">
        <f t="shared" si="10"/>
        <v>16.7</v>
      </c>
      <c r="M110" s="6" t="str">
        <f t="shared" si="11"/>
        <v>16.7</v>
      </c>
      <c r="N110" s="6" t="str">
        <f t="shared" si="12"/>
        <v>Pass</v>
      </c>
      <c r="O110" s="6" t="str">
        <f t="shared" si="13"/>
        <v>118.2</v>
      </c>
      <c r="P110" s="6">
        <f t="shared" si="19"/>
        <v>82.066000000000003</v>
      </c>
      <c r="Q110" s="5" t="str">
        <f t="shared" si="15"/>
        <v>January</v>
      </c>
      <c r="R110" s="3" t="str">
        <f>VLOOKUP(A110, Samples_Master!$A$2:$I$301, 2, FALSE)</f>
        <v>PolymerA</v>
      </c>
      <c r="S110" s="3" t="str">
        <f>VLOOKUP(A110, Samples_Master!$A$2:$I$301, 3, FALSE)</f>
        <v>Polymer</v>
      </c>
      <c r="T110" s="3" t="str">
        <f>VLOOKUP(A110, Samples_Master!$A$2:$I$301, 4, FALSE)</f>
        <v>B012</v>
      </c>
      <c r="U110" s="3" t="str">
        <f>VLOOKUP(A110, Samples_Master!$A$2:$I$301, 5, FALSE)</f>
        <v>P004</v>
      </c>
      <c r="V110" s="3" t="str">
        <f t="shared" si="16"/>
        <v>PolymerA_Tensile</v>
      </c>
      <c r="W110" s="3">
        <f>VLOOKUP(V110, Spec_Limits!$A$2:$I$301, 5, FALSE)</f>
        <v>40</v>
      </c>
      <c r="X110" s="3">
        <f>VLOOKUP(V110, Spec_Limits!$A$2:$I$301, 6, FALSE)</f>
        <v>100</v>
      </c>
      <c r="Y110" s="3" t="str">
        <f t="shared" si="17"/>
        <v>Pass</v>
      </c>
      <c r="Z110" s="3" t="str">
        <f t="shared" si="18"/>
        <v>OK</v>
      </c>
    </row>
    <row r="111" spans="1:26" x14ac:dyDescent="0.35">
      <c r="A111" s="1" t="s">
        <v>188</v>
      </c>
      <c r="B111" s="2">
        <v>45666</v>
      </c>
      <c r="C111" s="1" t="s">
        <v>10</v>
      </c>
      <c r="D111" s="3" t="s">
        <v>1353</v>
      </c>
      <c r="E111" s="1" t="s">
        <v>11</v>
      </c>
      <c r="F111" s="1" t="s">
        <v>1354</v>
      </c>
      <c r="G111" s="1" t="s">
        <v>12</v>
      </c>
      <c r="H111" s="1">
        <v>1.0089999999999999</v>
      </c>
      <c r="I111" s="4" t="s">
        <v>23</v>
      </c>
      <c r="J111" s="1" t="s">
        <v>47</v>
      </c>
      <c r="K111" s="1" t="s">
        <v>189</v>
      </c>
      <c r="L111" s="6">
        <f t="shared" si="10"/>
        <v>38.75</v>
      </c>
      <c r="M111" s="6">
        <f t="shared" si="11"/>
        <v>38.75</v>
      </c>
      <c r="N111" s="6" t="str">
        <f t="shared" si="12"/>
        <v>Pass</v>
      </c>
      <c r="O111" s="6">
        <f t="shared" si="13"/>
        <v>114.0337</v>
      </c>
      <c r="P111" s="6">
        <f t="shared" si="19"/>
        <v>1.0089999999999999</v>
      </c>
      <c r="Q111" s="5" t="str">
        <f t="shared" si="15"/>
        <v>January</v>
      </c>
      <c r="R111" s="3" t="str">
        <f>VLOOKUP(A111, Samples_Master!$A$2:$I$301, 2, FALSE)</f>
        <v>Graphene</v>
      </c>
      <c r="S111" s="3" t="str">
        <f>VLOOKUP(A111, Samples_Master!$A$2:$I$301, 3, FALSE)</f>
        <v>Carbon</v>
      </c>
      <c r="T111" s="3" t="str">
        <f>VLOOKUP(A111, Samples_Master!$A$2:$I$301, 4, FALSE)</f>
        <v>B058</v>
      </c>
      <c r="U111" s="3" t="str">
        <f>VLOOKUP(A111, Samples_Master!$A$2:$I$301, 5, FALSE)</f>
        <v>P001</v>
      </c>
      <c r="V111" s="3" t="str">
        <f t="shared" si="16"/>
        <v>Graphene_Viscosity</v>
      </c>
      <c r="W111" s="3">
        <f>VLOOKUP(V111, Spec_Limits!$A$2:$I$301, 5, FALSE)</f>
        <v>0.2</v>
      </c>
      <c r="X111" s="3">
        <f>VLOOKUP(V111, Spec_Limits!$A$2:$I$301, 6, FALSE)</f>
        <v>1.5</v>
      </c>
      <c r="Y111" s="3" t="str">
        <f t="shared" si="17"/>
        <v>Pass</v>
      </c>
      <c r="Z111" s="3" t="str">
        <f t="shared" si="18"/>
        <v>OK</v>
      </c>
    </row>
    <row r="112" spans="1:26" x14ac:dyDescent="0.35">
      <c r="A112" s="1" t="s">
        <v>188</v>
      </c>
      <c r="B112" s="2">
        <v>45662</v>
      </c>
      <c r="C112" s="1" t="s">
        <v>10</v>
      </c>
      <c r="D112" s="3" t="s">
        <v>1355</v>
      </c>
      <c r="E112" s="1" t="s">
        <v>11</v>
      </c>
      <c r="F112" s="1" t="s">
        <v>1356</v>
      </c>
      <c r="G112" s="1" t="s">
        <v>12</v>
      </c>
      <c r="H112" s="1">
        <v>1309.9870000000001</v>
      </c>
      <c r="I112" s="4" t="s">
        <v>13</v>
      </c>
      <c r="J112" s="1" t="s">
        <v>66</v>
      </c>
      <c r="K112" s="1" t="s">
        <v>190</v>
      </c>
      <c r="L112" s="6">
        <f t="shared" si="10"/>
        <v>25.990000000000009</v>
      </c>
      <c r="M112" s="6">
        <f t="shared" si="11"/>
        <v>25.990000000000009</v>
      </c>
      <c r="N112" s="6" t="str">
        <f t="shared" si="12"/>
        <v>Pass</v>
      </c>
      <c r="O112" s="6">
        <f t="shared" si="13"/>
        <v>103.11309</v>
      </c>
      <c r="P112" s="6">
        <f t="shared" si="19"/>
        <v>1309.9870000000001</v>
      </c>
      <c r="Q112" s="5" t="str">
        <f t="shared" si="15"/>
        <v>January</v>
      </c>
      <c r="R112" s="3" t="str">
        <f>VLOOKUP(A112, Samples_Master!$A$2:$I$301, 2, FALSE)</f>
        <v>Graphene</v>
      </c>
      <c r="S112" s="3" t="str">
        <f>VLOOKUP(A112, Samples_Master!$A$2:$I$301, 3, FALSE)</f>
        <v>Carbon</v>
      </c>
      <c r="T112" s="3" t="str">
        <f>VLOOKUP(A112, Samples_Master!$A$2:$I$301, 4, FALSE)</f>
        <v>B058</v>
      </c>
      <c r="U112" s="3" t="str">
        <f>VLOOKUP(A112, Samples_Master!$A$2:$I$301, 5, FALSE)</f>
        <v>P001</v>
      </c>
      <c r="V112" s="3" t="str">
        <f t="shared" si="16"/>
        <v>Graphene_Viscosity</v>
      </c>
      <c r="W112" s="3">
        <f>VLOOKUP(V112, Spec_Limits!$A$2:$I$301, 5, FALSE)</f>
        <v>0.2</v>
      </c>
      <c r="X112" s="3">
        <f>VLOOKUP(V112, Spec_Limits!$A$2:$I$301, 6, FALSE)</f>
        <v>1.5</v>
      </c>
      <c r="Y112" s="3" t="str">
        <f t="shared" si="17"/>
        <v>Fail</v>
      </c>
      <c r="Z112" s="3" t="str">
        <f t="shared" si="18"/>
        <v>OK</v>
      </c>
    </row>
    <row r="113" spans="1:26" x14ac:dyDescent="0.35">
      <c r="A113" s="1" t="s">
        <v>191</v>
      </c>
      <c r="B113" s="2">
        <v>45673</v>
      </c>
      <c r="C113" s="1" t="s">
        <v>16</v>
      </c>
      <c r="D113" s="3" t="s">
        <v>1357</v>
      </c>
      <c r="E113" s="1" t="s">
        <v>637</v>
      </c>
      <c r="F113" s="1" t="s">
        <v>1358</v>
      </c>
      <c r="G113" s="1" t="s">
        <v>17</v>
      </c>
      <c r="H113" s="1">
        <v>82.132999999999996</v>
      </c>
      <c r="I113" s="4" t="s">
        <v>17</v>
      </c>
      <c r="J113" s="1" t="s">
        <v>24</v>
      </c>
      <c r="K113" s="1" t="s">
        <v>192</v>
      </c>
      <c r="L113" s="6" t="str">
        <f t="shared" si="10"/>
        <v>30.36</v>
      </c>
      <c r="M113" s="6" t="str">
        <f t="shared" si="11"/>
        <v>30.36</v>
      </c>
      <c r="N113" s="6" t="str">
        <f t="shared" si="12"/>
        <v>Pass</v>
      </c>
      <c r="O113" s="6" t="str">
        <f t="shared" si="13"/>
        <v>116.41</v>
      </c>
      <c r="P113" s="6">
        <f t="shared" si="19"/>
        <v>82.132999999999996</v>
      </c>
      <c r="Q113" s="5" t="str">
        <f t="shared" si="15"/>
        <v>January</v>
      </c>
      <c r="R113" s="3" t="str">
        <f>VLOOKUP(A113, Samples_Master!$A$2:$I$301, 2, FALSE)</f>
        <v>AlloyX</v>
      </c>
      <c r="S113" s="3" t="str">
        <f>VLOOKUP(A113, Samples_Master!$A$2:$I$301, 3, FALSE)</f>
        <v>Metal</v>
      </c>
      <c r="T113" s="3" t="str">
        <f>VLOOKUP(A113, Samples_Master!$A$2:$I$301, 4, FALSE)</f>
        <v>B086</v>
      </c>
      <c r="U113" s="3" t="str">
        <f>VLOOKUP(A113, Samples_Master!$A$2:$I$301, 5, FALSE)</f>
        <v>P001</v>
      </c>
      <c r="V113" s="3" t="str">
        <f t="shared" si="16"/>
        <v>AlloyX_Tensile</v>
      </c>
      <c r="W113" s="3">
        <f>VLOOKUP(V113, Spec_Limits!$A$2:$I$301, 5, FALSE)</f>
        <v>60</v>
      </c>
      <c r="X113" s="3">
        <f>VLOOKUP(V113, Spec_Limits!$A$2:$I$301, 6, FALSE)</f>
        <v>120</v>
      </c>
      <c r="Y113" s="3" t="str">
        <f t="shared" si="17"/>
        <v>Pass</v>
      </c>
      <c r="Z113" s="3" t="str">
        <f t="shared" si="18"/>
        <v>OK</v>
      </c>
    </row>
    <row r="114" spans="1:26" x14ac:dyDescent="0.35">
      <c r="A114" s="1" t="s">
        <v>193</v>
      </c>
      <c r="B114" s="2">
        <v>45668</v>
      </c>
      <c r="C114" s="1" t="s">
        <v>16</v>
      </c>
      <c r="D114" s="3" t="s">
        <v>1324</v>
      </c>
      <c r="E114" s="1" t="s">
        <v>637</v>
      </c>
      <c r="F114" s="1" t="s">
        <v>1359</v>
      </c>
      <c r="G114" s="1" t="s">
        <v>17</v>
      </c>
      <c r="H114" s="1">
        <v>94.787999999999997</v>
      </c>
      <c r="I114" s="4" t="s">
        <v>17</v>
      </c>
      <c r="J114" s="1" t="s">
        <v>47</v>
      </c>
      <c r="K114" s="1" t="s">
        <v>194</v>
      </c>
      <c r="L114" s="6" t="str">
        <f t="shared" si="10"/>
        <v>30.17</v>
      </c>
      <c r="M114" s="6" t="str">
        <f t="shared" si="11"/>
        <v>30.17</v>
      </c>
      <c r="N114" s="6" t="str">
        <f t="shared" si="12"/>
        <v>Pass</v>
      </c>
      <c r="O114" s="6" t="str">
        <f t="shared" si="13"/>
        <v>102.85</v>
      </c>
      <c r="P114" s="6">
        <f t="shared" si="19"/>
        <v>94.787999999999997</v>
      </c>
      <c r="Q114" s="5" t="str">
        <f t="shared" si="15"/>
        <v>January</v>
      </c>
      <c r="R114" s="3" t="str">
        <f>VLOOKUP(A114, Samples_Master!$A$2:$I$301, 2, FALSE)</f>
        <v>AlloyX</v>
      </c>
      <c r="S114" s="3" t="str">
        <f>VLOOKUP(A114, Samples_Master!$A$2:$I$301, 3, FALSE)</f>
        <v>Metal</v>
      </c>
      <c r="T114" s="3" t="str">
        <f>VLOOKUP(A114, Samples_Master!$A$2:$I$301, 4, FALSE)</f>
        <v>B004</v>
      </c>
      <c r="U114" s="3" t="str">
        <f>VLOOKUP(A114, Samples_Master!$A$2:$I$301, 5, FALSE)</f>
        <v>P003</v>
      </c>
      <c r="V114" s="3" t="str">
        <f t="shared" si="16"/>
        <v>AlloyX_Tensile</v>
      </c>
      <c r="W114" s="3">
        <f>VLOOKUP(V114, Spec_Limits!$A$2:$I$301, 5, FALSE)</f>
        <v>60</v>
      </c>
      <c r="X114" s="3">
        <f>VLOOKUP(V114, Spec_Limits!$A$2:$I$301, 6, FALSE)</f>
        <v>120</v>
      </c>
      <c r="Y114" s="3" t="str">
        <f t="shared" si="17"/>
        <v>Pass</v>
      </c>
      <c r="Z114" s="3" t="str">
        <f t="shared" si="18"/>
        <v>OK</v>
      </c>
    </row>
    <row r="115" spans="1:26" x14ac:dyDescent="0.35">
      <c r="A115" s="1" t="s">
        <v>193</v>
      </c>
      <c r="B115" s="2">
        <v>45683</v>
      </c>
      <c r="C115" s="1" t="s">
        <v>16</v>
      </c>
      <c r="D115" s="3" t="s">
        <v>1360</v>
      </c>
      <c r="E115" s="1" t="s">
        <v>637</v>
      </c>
      <c r="F115" s="1" t="s">
        <v>1361</v>
      </c>
      <c r="G115" s="1" t="s">
        <v>17</v>
      </c>
      <c r="H115" s="1">
        <v>108.23099999999999</v>
      </c>
      <c r="I115" s="4" t="s">
        <v>17</v>
      </c>
      <c r="J115" s="1" t="s">
        <v>14</v>
      </c>
      <c r="K115" s="1" t="s">
        <v>195</v>
      </c>
      <c r="L115" s="6" t="str">
        <f t="shared" si="10"/>
        <v>28.28</v>
      </c>
      <c r="M115" s="6" t="str">
        <f t="shared" si="11"/>
        <v>28.28</v>
      </c>
      <c r="N115" s="6" t="str">
        <f t="shared" si="12"/>
        <v>Pass</v>
      </c>
      <c r="O115" s="6" t="str">
        <f t="shared" si="13"/>
        <v>90.92</v>
      </c>
      <c r="P115" s="6">
        <f t="shared" si="19"/>
        <v>108.23099999999999</v>
      </c>
      <c r="Q115" s="5" t="str">
        <f t="shared" si="15"/>
        <v>January</v>
      </c>
      <c r="R115" s="3" t="str">
        <f>VLOOKUP(A115, Samples_Master!$A$2:$I$301, 2, FALSE)</f>
        <v>AlloyX</v>
      </c>
      <c r="S115" s="3" t="str">
        <f>VLOOKUP(A115, Samples_Master!$A$2:$I$301, 3, FALSE)</f>
        <v>Metal</v>
      </c>
      <c r="T115" s="3" t="str">
        <f>VLOOKUP(A115, Samples_Master!$A$2:$I$301, 4, FALSE)</f>
        <v>B004</v>
      </c>
      <c r="U115" s="3" t="str">
        <f>VLOOKUP(A115, Samples_Master!$A$2:$I$301, 5, FALSE)</f>
        <v>P003</v>
      </c>
      <c r="V115" s="3" t="str">
        <f t="shared" si="16"/>
        <v>AlloyX_Tensile</v>
      </c>
      <c r="W115" s="3">
        <f>VLOOKUP(V115, Spec_Limits!$A$2:$I$301, 5, FALSE)</f>
        <v>60</v>
      </c>
      <c r="X115" s="3">
        <f>VLOOKUP(V115, Spec_Limits!$A$2:$I$301, 6, FALSE)</f>
        <v>120</v>
      </c>
      <c r="Y115" s="3" t="str">
        <f t="shared" si="17"/>
        <v>Pass</v>
      </c>
      <c r="Z115" s="3" t="str">
        <f t="shared" si="18"/>
        <v>OK</v>
      </c>
    </row>
    <row r="116" spans="1:26" x14ac:dyDescent="0.35">
      <c r="A116" s="1" t="s">
        <v>196</v>
      </c>
      <c r="B116" s="2">
        <v>45670</v>
      </c>
      <c r="C116" s="1" t="s">
        <v>27</v>
      </c>
      <c r="D116" s="3" t="s">
        <v>1362</v>
      </c>
      <c r="E116" s="1" t="s">
        <v>637</v>
      </c>
      <c r="F116" s="1" t="s">
        <v>1363</v>
      </c>
      <c r="G116" s="1" t="s">
        <v>12</v>
      </c>
      <c r="H116" s="1">
        <v>595.65</v>
      </c>
      <c r="I116" s="4" t="s">
        <v>37</v>
      </c>
      <c r="J116" s="1" t="s">
        <v>61</v>
      </c>
      <c r="K116" s="1" t="s">
        <v>197</v>
      </c>
      <c r="L116" s="6" t="str">
        <f t="shared" si="10"/>
        <v>17.89</v>
      </c>
      <c r="M116" s="6" t="str">
        <f t="shared" si="11"/>
        <v>17.89</v>
      </c>
      <c r="N116" s="6" t="str">
        <f t="shared" si="12"/>
        <v>Pass</v>
      </c>
      <c r="O116" s="6">
        <f t="shared" si="13"/>
        <v>111.05061000000001</v>
      </c>
      <c r="P116" s="6">
        <f t="shared" si="19"/>
        <v>595.65</v>
      </c>
      <c r="Q116" s="5" t="str">
        <f t="shared" si="15"/>
        <v>January</v>
      </c>
      <c r="R116" s="3" t="str">
        <f>VLOOKUP(A116, Samples_Master!$A$2:$I$301, 2, FALSE)</f>
        <v>AlloyX</v>
      </c>
      <c r="S116" s="3" t="str">
        <f>VLOOKUP(A116, Samples_Master!$A$2:$I$301, 3, FALSE)</f>
        <v>Metal</v>
      </c>
      <c r="T116" s="3" t="str">
        <f>VLOOKUP(A116, Samples_Master!$A$2:$I$301, 4, FALSE)</f>
        <v>B101</v>
      </c>
      <c r="U116" s="3" t="str">
        <f>VLOOKUP(A116, Samples_Master!$A$2:$I$301, 5, FALSE)</f>
        <v>P001</v>
      </c>
      <c r="V116" s="3" t="str">
        <f t="shared" si="16"/>
        <v>AlloyX_Conductivity</v>
      </c>
      <c r="W116" s="3">
        <f>VLOOKUP(V116, Spec_Limits!$A$2:$I$301, 5, FALSE)</f>
        <v>100</v>
      </c>
      <c r="X116" s="3">
        <f>VLOOKUP(V116, Spec_Limits!$A$2:$I$301, 6, FALSE)</f>
        <v>2000</v>
      </c>
      <c r="Y116" s="3" t="str">
        <f t="shared" si="17"/>
        <v>Pass</v>
      </c>
      <c r="Z116" s="3" t="str">
        <f t="shared" si="18"/>
        <v>OK</v>
      </c>
    </row>
    <row r="117" spans="1:26" x14ac:dyDescent="0.35">
      <c r="A117" s="1" t="s">
        <v>196</v>
      </c>
      <c r="B117" s="2">
        <v>45661</v>
      </c>
      <c r="C117" s="1" t="s">
        <v>16</v>
      </c>
      <c r="D117" s="3" t="s">
        <v>1364</v>
      </c>
      <c r="E117" s="1" t="s">
        <v>637</v>
      </c>
      <c r="F117" s="1" t="s">
        <v>1365</v>
      </c>
      <c r="G117" s="1" t="s">
        <v>12</v>
      </c>
      <c r="H117" s="1">
        <v>96.445999999999998</v>
      </c>
      <c r="I117" s="4" t="s">
        <v>17</v>
      </c>
      <c r="J117" s="1" t="s">
        <v>14</v>
      </c>
      <c r="K117" s="1" t="s">
        <v>198</v>
      </c>
      <c r="L117" s="6" t="str">
        <f t="shared" si="10"/>
        <v>21.95</v>
      </c>
      <c r="M117" s="6" t="str">
        <f t="shared" si="11"/>
        <v>21.95</v>
      </c>
      <c r="N117" s="6" t="str">
        <f t="shared" si="12"/>
        <v>Pass</v>
      </c>
      <c r="O117" s="6">
        <f t="shared" si="13"/>
        <v>110.44513999999999</v>
      </c>
      <c r="P117" s="6">
        <f t="shared" si="19"/>
        <v>96.445999999999998</v>
      </c>
      <c r="Q117" s="5" t="str">
        <f t="shared" si="15"/>
        <v>January</v>
      </c>
      <c r="R117" s="3" t="str">
        <f>VLOOKUP(A117, Samples_Master!$A$2:$I$301, 2, FALSE)</f>
        <v>AlloyX</v>
      </c>
      <c r="S117" s="3" t="str">
        <f>VLOOKUP(A117, Samples_Master!$A$2:$I$301, 3, FALSE)</f>
        <v>Metal</v>
      </c>
      <c r="T117" s="3" t="str">
        <f>VLOOKUP(A117, Samples_Master!$A$2:$I$301, 4, FALSE)</f>
        <v>B101</v>
      </c>
      <c r="U117" s="3" t="str">
        <f>VLOOKUP(A117, Samples_Master!$A$2:$I$301, 5, FALSE)</f>
        <v>P001</v>
      </c>
      <c r="V117" s="3" t="str">
        <f t="shared" si="16"/>
        <v>AlloyX_Tensile</v>
      </c>
      <c r="W117" s="3">
        <f>VLOOKUP(V117, Spec_Limits!$A$2:$I$301, 5, FALSE)</f>
        <v>60</v>
      </c>
      <c r="X117" s="3">
        <f>VLOOKUP(V117, Spec_Limits!$A$2:$I$301, 6, FALSE)</f>
        <v>120</v>
      </c>
      <c r="Y117" s="3" t="str">
        <f t="shared" si="17"/>
        <v>Pass</v>
      </c>
      <c r="Z117" s="3" t="str">
        <f t="shared" si="18"/>
        <v>OK</v>
      </c>
    </row>
    <row r="118" spans="1:26" x14ac:dyDescent="0.35">
      <c r="A118" s="1" t="s">
        <v>199</v>
      </c>
      <c r="B118" s="2">
        <v>45678</v>
      </c>
      <c r="C118" s="1" t="s">
        <v>27</v>
      </c>
      <c r="D118" s="3" t="s">
        <v>1366</v>
      </c>
      <c r="E118" s="1" t="s">
        <v>11</v>
      </c>
      <c r="F118" s="1" t="s">
        <v>1367</v>
      </c>
      <c r="G118" s="1" t="s">
        <v>17</v>
      </c>
      <c r="H118" s="1">
        <v>752.65099999999995</v>
      </c>
      <c r="I118" s="4" t="s">
        <v>37</v>
      </c>
      <c r="J118" s="1" t="s">
        <v>18</v>
      </c>
      <c r="K118" s="1" t="s">
        <v>200</v>
      </c>
      <c r="L118" s="6">
        <f t="shared" si="10"/>
        <v>21.79000000000002</v>
      </c>
      <c r="M118" s="6">
        <f t="shared" si="11"/>
        <v>21.79000000000002</v>
      </c>
      <c r="N118" s="6" t="str">
        <f t="shared" si="12"/>
        <v>Pass</v>
      </c>
      <c r="O118" s="6" t="str">
        <f t="shared" si="13"/>
        <v>104.55</v>
      </c>
      <c r="P118" s="6">
        <f t="shared" si="19"/>
        <v>752.65099999999995</v>
      </c>
      <c r="Q118" s="5" t="str">
        <f t="shared" si="15"/>
        <v>January</v>
      </c>
      <c r="R118" s="3" t="str">
        <f>VLOOKUP(A118, Samples_Master!$A$2:$I$301, 2, FALSE)</f>
        <v>PolymerB</v>
      </c>
      <c r="S118" s="3" t="str">
        <f>VLOOKUP(A118, Samples_Master!$A$2:$I$301, 3, FALSE)</f>
        <v>Polymer</v>
      </c>
      <c r="T118" s="3" t="str">
        <f>VLOOKUP(A118, Samples_Master!$A$2:$I$301, 4, FALSE)</f>
        <v>B035</v>
      </c>
      <c r="U118" s="3" t="str">
        <f>VLOOKUP(A118, Samples_Master!$A$2:$I$301, 5, FALSE)</f>
        <v>P004</v>
      </c>
      <c r="V118" s="3" t="str">
        <f t="shared" si="16"/>
        <v>PolymerB_Conductivity</v>
      </c>
      <c r="W118" s="3">
        <f>VLOOKUP(V118, Spec_Limits!$A$2:$I$301, 5, FALSE)</f>
        <v>100</v>
      </c>
      <c r="X118" s="3">
        <f>VLOOKUP(V118, Spec_Limits!$A$2:$I$301, 6, FALSE)</f>
        <v>2000</v>
      </c>
      <c r="Y118" s="3" t="str">
        <f t="shared" si="17"/>
        <v>Pass</v>
      </c>
      <c r="Z118" s="3" t="str">
        <f t="shared" si="18"/>
        <v>OK</v>
      </c>
    </row>
    <row r="119" spans="1:26" x14ac:dyDescent="0.35">
      <c r="A119" s="1" t="s">
        <v>199</v>
      </c>
      <c r="B119" s="2">
        <v>45681</v>
      </c>
      <c r="C119" s="1" t="s">
        <v>10</v>
      </c>
      <c r="D119" s="3" t="s">
        <v>1368</v>
      </c>
      <c r="E119" s="1" t="s">
        <v>11</v>
      </c>
      <c r="F119" s="1" t="s">
        <v>1369</v>
      </c>
      <c r="G119" s="1" t="s">
        <v>17</v>
      </c>
      <c r="H119" s="1">
        <v>1.1950000000000001</v>
      </c>
      <c r="I119" s="4" t="s">
        <v>23</v>
      </c>
      <c r="J119" s="1" t="s">
        <v>34</v>
      </c>
      <c r="K119" s="1" t="s">
        <v>201</v>
      </c>
      <c r="L119" s="6">
        <f t="shared" si="10"/>
        <v>17.560000000000002</v>
      </c>
      <c r="M119" s="6">
        <f t="shared" si="11"/>
        <v>17.560000000000002</v>
      </c>
      <c r="N119" s="6" t="str">
        <f t="shared" si="12"/>
        <v>Pass</v>
      </c>
      <c r="O119" s="6" t="str">
        <f t="shared" si="13"/>
        <v>100.95</v>
      </c>
      <c r="P119" s="6">
        <f t="shared" si="19"/>
        <v>1.1950000000000001</v>
      </c>
      <c r="Q119" s="5" t="str">
        <f t="shared" si="15"/>
        <v>January</v>
      </c>
      <c r="R119" s="3" t="str">
        <f>VLOOKUP(A119, Samples_Master!$A$2:$I$301, 2, FALSE)</f>
        <v>PolymerB</v>
      </c>
      <c r="S119" s="3" t="str">
        <f>VLOOKUP(A119, Samples_Master!$A$2:$I$301, 3, FALSE)</f>
        <v>Polymer</v>
      </c>
      <c r="T119" s="3" t="str">
        <f>VLOOKUP(A119, Samples_Master!$A$2:$I$301, 4, FALSE)</f>
        <v>B035</v>
      </c>
      <c r="U119" s="3" t="str">
        <f>VLOOKUP(A119, Samples_Master!$A$2:$I$301, 5, FALSE)</f>
        <v>P004</v>
      </c>
      <c r="V119" s="3" t="str">
        <f t="shared" si="16"/>
        <v>PolymerB_Viscosity</v>
      </c>
      <c r="W119" s="3">
        <f>VLOOKUP(V119, Spec_Limits!$A$2:$I$301, 5, FALSE)</f>
        <v>0.5</v>
      </c>
      <c r="X119" s="3">
        <f>VLOOKUP(V119, Spec_Limits!$A$2:$I$301, 6, FALSE)</f>
        <v>2.5</v>
      </c>
      <c r="Y119" s="3" t="str">
        <f t="shared" si="17"/>
        <v>Pass</v>
      </c>
      <c r="Z119" s="3" t="str">
        <f t="shared" si="18"/>
        <v>OK</v>
      </c>
    </row>
    <row r="120" spans="1:26" x14ac:dyDescent="0.35">
      <c r="A120" s="1" t="s">
        <v>199</v>
      </c>
      <c r="B120" s="2">
        <v>45663</v>
      </c>
      <c r="C120" s="1" t="s">
        <v>16</v>
      </c>
      <c r="D120" s="3" t="s">
        <v>1370</v>
      </c>
      <c r="E120" s="1" t="s">
        <v>11</v>
      </c>
      <c r="F120" s="1" t="s">
        <v>1371</v>
      </c>
      <c r="G120" s="1" t="s">
        <v>17</v>
      </c>
      <c r="H120" s="1">
        <v>74.692999999999998</v>
      </c>
      <c r="I120" s="4" t="s">
        <v>17</v>
      </c>
      <c r="J120" s="1" t="s">
        <v>61</v>
      </c>
      <c r="K120" s="1" t="s">
        <v>202</v>
      </c>
      <c r="L120" s="6">
        <f t="shared" si="10"/>
        <v>26.680000000000007</v>
      </c>
      <c r="M120" s="6">
        <f t="shared" si="11"/>
        <v>26.680000000000007</v>
      </c>
      <c r="N120" s="6" t="str">
        <f t="shared" si="12"/>
        <v>Pass</v>
      </c>
      <c r="O120" s="6" t="str">
        <f t="shared" si="13"/>
        <v>103.16</v>
      </c>
      <c r="P120" s="6">
        <f t="shared" si="19"/>
        <v>74.692999999999998</v>
      </c>
      <c r="Q120" s="5" t="str">
        <f t="shared" si="15"/>
        <v>January</v>
      </c>
      <c r="R120" s="3" t="str">
        <f>VLOOKUP(A120, Samples_Master!$A$2:$I$301, 2, FALSE)</f>
        <v>PolymerB</v>
      </c>
      <c r="S120" s="3" t="str">
        <f>VLOOKUP(A120, Samples_Master!$A$2:$I$301, 3, FALSE)</f>
        <v>Polymer</v>
      </c>
      <c r="T120" s="3" t="str">
        <f>VLOOKUP(A120, Samples_Master!$A$2:$I$301, 4, FALSE)</f>
        <v>B035</v>
      </c>
      <c r="U120" s="3" t="str">
        <f>VLOOKUP(A120, Samples_Master!$A$2:$I$301, 5, FALSE)</f>
        <v>P004</v>
      </c>
      <c r="V120" s="3" t="str">
        <f t="shared" si="16"/>
        <v>PolymerB_Tensile</v>
      </c>
      <c r="W120" s="3">
        <f>VLOOKUP(V120, Spec_Limits!$A$2:$I$301, 5, FALSE)</f>
        <v>40</v>
      </c>
      <c r="X120" s="3">
        <f>VLOOKUP(V120, Spec_Limits!$A$2:$I$301, 6, FALSE)</f>
        <v>100</v>
      </c>
      <c r="Y120" s="3" t="str">
        <f t="shared" si="17"/>
        <v>Pass</v>
      </c>
      <c r="Z120" s="3" t="str">
        <f t="shared" si="18"/>
        <v>OK</v>
      </c>
    </row>
    <row r="121" spans="1:26" x14ac:dyDescent="0.35">
      <c r="A121" s="1" t="s">
        <v>203</v>
      </c>
      <c r="B121" s="2">
        <v>45684</v>
      </c>
      <c r="C121" s="1" t="s">
        <v>27</v>
      </c>
      <c r="D121" s="3" t="s">
        <v>1372</v>
      </c>
      <c r="E121" s="1" t="s">
        <v>637</v>
      </c>
      <c r="F121" s="1" t="s">
        <v>1373</v>
      </c>
      <c r="G121" s="1" t="s">
        <v>12</v>
      </c>
      <c r="H121" s="1">
        <v>1060.463</v>
      </c>
      <c r="I121" s="4" t="s">
        <v>37</v>
      </c>
      <c r="J121" s="1" t="s">
        <v>18</v>
      </c>
      <c r="K121" s="1" t="s">
        <v>204</v>
      </c>
      <c r="L121" s="6" t="str">
        <f t="shared" si="10"/>
        <v>17.32</v>
      </c>
      <c r="M121" s="6" t="str">
        <f t="shared" si="11"/>
        <v>17.32</v>
      </c>
      <c r="N121" s="6" t="str">
        <f t="shared" si="12"/>
        <v>Pass</v>
      </c>
      <c r="O121" s="6">
        <f t="shared" si="13"/>
        <v>106.02466</v>
      </c>
      <c r="P121" s="6">
        <f t="shared" si="19"/>
        <v>1060.463</v>
      </c>
      <c r="Q121" s="5" t="str">
        <f t="shared" si="15"/>
        <v>January</v>
      </c>
      <c r="R121" s="3" t="str">
        <f>VLOOKUP(A121, Samples_Master!$A$2:$I$301, 2, FALSE)</f>
        <v>CeramicY</v>
      </c>
      <c r="S121" s="3" t="str">
        <f>VLOOKUP(A121, Samples_Master!$A$2:$I$301, 3, FALSE)</f>
        <v>Ceramic</v>
      </c>
      <c r="T121" s="3" t="str">
        <f>VLOOKUP(A121, Samples_Master!$A$2:$I$301, 4, FALSE)</f>
        <v>B074</v>
      </c>
      <c r="U121" s="3" t="str">
        <f>VLOOKUP(A121, Samples_Master!$A$2:$I$301, 5, FALSE)</f>
        <v>P003</v>
      </c>
      <c r="V121" s="3" t="str">
        <f t="shared" si="16"/>
        <v>CeramicY_Conductivity</v>
      </c>
      <c r="W121" s="3">
        <f>VLOOKUP(V121, Spec_Limits!$A$2:$I$301, 5, FALSE)</f>
        <v>100</v>
      </c>
      <c r="X121" s="3">
        <f>VLOOKUP(V121, Spec_Limits!$A$2:$I$301, 6, FALSE)</f>
        <v>2000</v>
      </c>
      <c r="Y121" s="3" t="str">
        <f t="shared" si="17"/>
        <v>Pass</v>
      </c>
      <c r="Z121" s="3" t="str">
        <f t="shared" si="18"/>
        <v>OK</v>
      </c>
    </row>
    <row r="122" spans="1:26" x14ac:dyDescent="0.35">
      <c r="A122" s="1" t="s">
        <v>203</v>
      </c>
      <c r="B122" s="2">
        <v>45685</v>
      </c>
      <c r="C122" s="1" t="s">
        <v>16</v>
      </c>
      <c r="D122" s="3" t="s">
        <v>1374</v>
      </c>
      <c r="E122" s="1" t="s">
        <v>637</v>
      </c>
      <c r="F122" s="1" t="s">
        <v>1375</v>
      </c>
      <c r="G122" s="1" t="s">
        <v>12</v>
      </c>
      <c r="H122" s="1">
        <v>68.091999999999999</v>
      </c>
      <c r="I122" s="4" t="s">
        <v>17</v>
      </c>
      <c r="J122" s="1" t="s">
        <v>66</v>
      </c>
      <c r="K122" s="1" t="s">
        <v>205</v>
      </c>
      <c r="L122" s="6" t="str">
        <f t="shared" si="10"/>
        <v>25.86</v>
      </c>
      <c r="M122" s="6" t="str">
        <f t="shared" si="11"/>
        <v>25.86</v>
      </c>
      <c r="N122" s="6" t="str">
        <f t="shared" si="12"/>
        <v>Pass</v>
      </c>
      <c r="O122" s="6">
        <f t="shared" si="13"/>
        <v>99.320850000000007</v>
      </c>
      <c r="P122" s="6">
        <f t="shared" si="19"/>
        <v>68.091999999999999</v>
      </c>
      <c r="Q122" s="5" t="str">
        <f t="shared" si="15"/>
        <v>January</v>
      </c>
      <c r="R122" s="3" t="str">
        <f>VLOOKUP(A122, Samples_Master!$A$2:$I$301, 2, FALSE)</f>
        <v>CeramicY</v>
      </c>
      <c r="S122" s="3" t="str">
        <f>VLOOKUP(A122, Samples_Master!$A$2:$I$301, 3, FALSE)</f>
        <v>Ceramic</v>
      </c>
      <c r="T122" s="3" t="str">
        <f>VLOOKUP(A122, Samples_Master!$A$2:$I$301, 4, FALSE)</f>
        <v>B074</v>
      </c>
      <c r="U122" s="3" t="str">
        <f>VLOOKUP(A122, Samples_Master!$A$2:$I$301, 5, FALSE)</f>
        <v>P003</v>
      </c>
      <c r="V122" s="3" t="str">
        <f t="shared" si="16"/>
        <v>CeramicY_Tensile</v>
      </c>
      <c r="W122" s="3">
        <f>VLOOKUP(V122, Spec_Limits!$A$2:$I$301, 5, FALSE)</f>
        <v>40</v>
      </c>
      <c r="X122" s="3">
        <f>VLOOKUP(V122, Spec_Limits!$A$2:$I$301, 6, FALSE)</f>
        <v>100</v>
      </c>
      <c r="Y122" s="3" t="str">
        <f t="shared" si="17"/>
        <v>Pass</v>
      </c>
      <c r="Z122" s="3" t="str">
        <f t="shared" si="18"/>
        <v>OK</v>
      </c>
    </row>
    <row r="123" spans="1:26" x14ac:dyDescent="0.35">
      <c r="A123" s="1" t="s">
        <v>206</v>
      </c>
      <c r="B123" s="2">
        <v>45683</v>
      </c>
      <c r="C123" s="1" t="s">
        <v>10</v>
      </c>
      <c r="D123" s="3" t="s">
        <v>1376</v>
      </c>
      <c r="E123" s="1" t="s">
        <v>11</v>
      </c>
      <c r="F123" s="1" t="s">
        <v>1377</v>
      </c>
      <c r="G123" s="1" t="s">
        <v>17</v>
      </c>
      <c r="H123" s="1">
        <v>1.1399999999999999</v>
      </c>
      <c r="I123" s="4" t="s">
        <v>23</v>
      </c>
      <c r="J123" s="1" t="s">
        <v>18</v>
      </c>
      <c r="K123" s="1" t="s">
        <v>207</v>
      </c>
      <c r="L123" s="6">
        <f t="shared" si="10"/>
        <v>24.82000000000005</v>
      </c>
      <c r="M123" s="6">
        <f t="shared" si="11"/>
        <v>24.82000000000005</v>
      </c>
      <c r="N123" s="6" t="str">
        <f t="shared" si="12"/>
        <v>Pass</v>
      </c>
      <c r="O123" s="6" t="str">
        <f t="shared" si="13"/>
        <v>92.29</v>
      </c>
      <c r="P123" s="6">
        <f t="shared" si="19"/>
        <v>1.1399999999999999</v>
      </c>
      <c r="Q123" s="5" t="str">
        <f t="shared" si="15"/>
        <v>January</v>
      </c>
      <c r="R123" s="3" t="str">
        <f>VLOOKUP(A123, Samples_Master!$A$2:$I$301, 2, FALSE)</f>
        <v>PolymerA</v>
      </c>
      <c r="S123" s="3" t="str">
        <f>VLOOKUP(A123, Samples_Master!$A$2:$I$301, 3, FALSE)</f>
        <v>Polymer</v>
      </c>
      <c r="T123" s="3" t="str">
        <f>VLOOKUP(A123, Samples_Master!$A$2:$I$301, 4, FALSE)</f>
        <v>B117</v>
      </c>
      <c r="U123" s="3" t="str">
        <f>VLOOKUP(A123, Samples_Master!$A$2:$I$301, 5, FALSE)</f>
        <v>P002</v>
      </c>
      <c r="V123" s="3" t="str">
        <f t="shared" si="16"/>
        <v>PolymerA_Viscosity</v>
      </c>
      <c r="W123" s="3">
        <f>VLOOKUP(V123, Spec_Limits!$A$2:$I$301, 5, FALSE)</f>
        <v>0.5</v>
      </c>
      <c r="X123" s="3">
        <f>VLOOKUP(V123, Spec_Limits!$A$2:$I$301, 6, FALSE)</f>
        <v>2.5</v>
      </c>
      <c r="Y123" s="3" t="str">
        <f t="shared" si="17"/>
        <v>Pass</v>
      </c>
      <c r="Z123" s="3" t="str">
        <f t="shared" si="18"/>
        <v>OK</v>
      </c>
    </row>
    <row r="124" spans="1:26" x14ac:dyDescent="0.35">
      <c r="A124" s="1" t="s">
        <v>208</v>
      </c>
      <c r="B124" s="2">
        <v>45677</v>
      </c>
      <c r="C124" s="1" t="s">
        <v>27</v>
      </c>
      <c r="D124" s="3" t="s">
        <v>1378</v>
      </c>
      <c r="E124" s="1" t="s">
        <v>637</v>
      </c>
      <c r="F124" s="1" t="s">
        <v>1379</v>
      </c>
      <c r="G124" s="1" t="s">
        <v>17</v>
      </c>
      <c r="H124" s="1">
        <v>1242.193</v>
      </c>
      <c r="I124" s="4" t="s">
        <v>37</v>
      </c>
      <c r="J124" s="1" t="s">
        <v>18</v>
      </c>
      <c r="K124" s="1" t="s">
        <v>209</v>
      </c>
      <c r="L124" s="6" t="str">
        <f t="shared" si="10"/>
        <v>33.17</v>
      </c>
      <c r="M124" s="6" t="str">
        <f t="shared" si="11"/>
        <v>33.17</v>
      </c>
      <c r="N124" s="6" t="str">
        <f t="shared" si="12"/>
        <v>Pass</v>
      </c>
      <c r="O124" s="6" t="str">
        <f t="shared" si="13"/>
        <v>117.55</v>
      </c>
      <c r="P124" s="6">
        <f t="shared" si="19"/>
        <v>1242.193</v>
      </c>
      <c r="Q124" s="5" t="str">
        <f t="shared" si="15"/>
        <v>January</v>
      </c>
      <c r="R124" s="3" t="str">
        <f>VLOOKUP(A124, Samples_Master!$A$2:$I$301, 2, FALSE)</f>
        <v>AlloyX</v>
      </c>
      <c r="S124" s="3" t="str">
        <f>VLOOKUP(A124, Samples_Master!$A$2:$I$301, 3, FALSE)</f>
        <v>Metal</v>
      </c>
      <c r="T124" s="3" t="str">
        <f>VLOOKUP(A124, Samples_Master!$A$2:$I$301, 4, FALSE)</f>
        <v>B019</v>
      </c>
      <c r="U124" s="3" t="str">
        <f>VLOOKUP(A124, Samples_Master!$A$2:$I$301, 5, FALSE)</f>
        <v>P004</v>
      </c>
      <c r="V124" s="3" t="str">
        <f t="shared" si="16"/>
        <v>AlloyX_Conductivity</v>
      </c>
      <c r="W124" s="3">
        <f>VLOOKUP(V124, Spec_Limits!$A$2:$I$301, 5, FALSE)</f>
        <v>100</v>
      </c>
      <c r="X124" s="3">
        <f>VLOOKUP(V124, Spec_Limits!$A$2:$I$301, 6, FALSE)</f>
        <v>2000</v>
      </c>
      <c r="Y124" s="3" t="str">
        <f t="shared" si="17"/>
        <v>Pass</v>
      </c>
      <c r="Z124" s="3" t="str">
        <f t="shared" si="18"/>
        <v>OK</v>
      </c>
    </row>
    <row r="125" spans="1:26" x14ac:dyDescent="0.35">
      <c r="A125" s="1" t="s">
        <v>208</v>
      </c>
      <c r="B125" s="2">
        <v>45684</v>
      </c>
      <c r="C125" s="1" t="s">
        <v>27</v>
      </c>
      <c r="D125" s="3" t="s">
        <v>1380</v>
      </c>
      <c r="E125" s="1" t="s">
        <v>637</v>
      </c>
      <c r="F125" s="1" t="s">
        <v>1381</v>
      </c>
      <c r="G125" s="1" t="s">
        <v>17</v>
      </c>
      <c r="H125" s="1">
        <v>940.12</v>
      </c>
      <c r="I125" s="4" t="s">
        <v>37</v>
      </c>
      <c r="J125" s="1" t="s">
        <v>66</v>
      </c>
      <c r="K125" s="1" t="s">
        <v>210</v>
      </c>
      <c r="L125" s="6" t="str">
        <f t="shared" si="10"/>
        <v>22.54</v>
      </c>
      <c r="M125" s="6" t="str">
        <f t="shared" si="11"/>
        <v>22.54</v>
      </c>
      <c r="N125" s="6" t="str">
        <f t="shared" si="12"/>
        <v>Pass</v>
      </c>
      <c r="O125" s="6" t="str">
        <f t="shared" si="13"/>
        <v>97.94</v>
      </c>
      <c r="P125" s="6">
        <f t="shared" si="19"/>
        <v>940.12</v>
      </c>
      <c r="Q125" s="5" t="str">
        <f t="shared" si="15"/>
        <v>January</v>
      </c>
      <c r="R125" s="3" t="str">
        <f>VLOOKUP(A125, Samples_Master!$A$2:$I$301, 2, FALSE)</f>
        <v>AlloyX</v>
      </c>
      <c r="S125" s="3" t="str">
        <f>VLOOKUP(A125, Samples_Master!$A$2:$I$301, 3, FALSE)</f>
        <v>Metal</v>
      </c>
      <c r="T125" s="3" t="str">
        <f>VLOOKUP(A125, Samples_Master!$A$2:$I$301, 4, FALSE)</f>
        <v>B019</v>
      </c>
      <c r="U125" s="3" t="str">
        <f>VLOOKUP(A125, Samples_Master!$A$2:$I$301, 5, FALSE)</f>
        <v>P004</v>
      </c>
      <c r="V125" s="3" t="str">
        <f t="shared" si="16"/>
        <v>AlloyX_Conductivity</v>
      </c>
      <c r="W125" s="3">
        <f>VLOOKUP(V125, Spec_Limits!$A$2:$I$301, 5, FALSE)</f>
        <v>100</v>
      </c>
      <c r="X125" s="3">
        <f>VLOOKUP(V125, Spec_Limits!$A$2:$I$301, 6, FALSE)</f>
        <v>2000</v>
      </c>
      <c r="Y125" s="3" t="str">
        <f t="shared" si="17"/>
        <v>Pass</v>
      </c>
      <c r="Z125" s="3" t="str">
        <f t="shared" si="18"/>
        <v>OK</v>
      </c>
    </row>
    <row r="126" spans="1:26" x14ac:dyDescent="0.35">
      <c r="A126" s="1" t="s">
        <v>208</v>
      </c>
      <c r="B126" s="2">
        <v>45668</v>
      </c>
      <c r="C126" s="1" t="s">
        <v>27</v>
      </c>
      <c r="D126" s="3" t="s">
        <v>1382</v>
      </c>
      <c r="E126" s="1" t="s">
        <v>637</v>
      </c>
      <c r="F126" s="1" t="s">
        <v>1321</v>
      </c>
      <c r="G126" s="1" t="s">
        <v>17</v>
      </c>
      <c r="H126" s="1">
        <v>972.952</v>
      </c>
      <c r="I126" s="4" t="s">
        <v>37</v>
      </c>
      <c r="J126" s="1" t="s">
        <v>29</v>
      </c>
      <c r="K126" s="1" t="s">
        <v>211</v>
      </c>
      <c r="L126" s="6" t="str">
        <f t="shared" si="10"/>
        <v>30.59</v>
      </c>
      <c r="M126" s="6" t="str">
        <f t="shared" si="11"/>
        <v>30.59</v>
      </c>
      <c r="N126" s="6" t="str">
        <f t="shared" si="12"/>
        <v>Pass</v>
      </c>
      <c r="O126" s="6" t="str">
        <f t="shared" si="13"/>
        <v>105.49</v>
      </c>
      <c r="P126" s="6">
        <f t="shared" si="19"/>
        <v>972.952</v>
      </c>
      <c r="Q126" s="5" t="str">
        <f t="shared" si="15"/>
        <v>January</v>
      </c>
      <c r="R126" s="3" t="str">
        <f>VLOOKUP(A126, Samples_Master!$A$2:$I$301, 2, FALSE)</f>
        <v>AlloyX</v>
      </c>
      <c r="S126" s="3" t="str">
        <f>VLOOKUP(A126, Samples_Master!$A$2:$I$301, 3, FALSE)</f>
        <v>Metal</v>
      </c>
      <c r="T126" s="3" t="str">
        <f>VLOOKUP(A126, Samples_Master!$A$2:$I$301, 4, FALSE)</f>
        <v>B019</v>
      </c>
      <c r="U126" s="3" t="str">
        <f>VLOOKUP(A126, Samples_Master!$A$2:$I$301, 5, FALSE)</f>
        <v>P004</v>
      </c>
      <c r="V126" s="3" t="str">
        <f t="shared" si="16"/>
        <v>AlloyX_Conductivity</v>
      </c>
      <c r="W126" s="3">
        <f>VLOOKUP(V126, Spec_Limits!$A$2:$I$301, 5, FALSE)</f>
        <v>100</v>
      </c>
      <c r="X126" s="3">
        <f>VLOOKUP(V126, Spec_Limits!$A$2:$I$301, 6, FALSE)</f>
        <v>2000</v>
      </c>
      <c r="Y126" s="3" t="str">
        <f t="shared" si="17"/>
        <v>Pass</v>
      </c>
      <c r="Z126" s="3" t="str">
        <f t="shared" si="18"/>
        <v>OK</v>
      </c>
    </row>
    <row r="127" spans="1:26" x14ac:dyDescent="0.35">
      <c r="A127" s="1" t="s">
        <v>208</v>
      </c>
      <c r="B127" s="2">
        <v>45680</v>
      </c>
      <c r="C127" s="1" t="s">
        <v>16</v>
      </c>
      <c r="D127" s="3" t="s">
        <v>1383</v>
      </c>
      <c r="E127" s="1" t="s">
        <v>637</v>
      </c>
      <c r="F127" s="1" t="s">
        <v>1384</v>
      </c>
      <c r="G127" s="1" t="s">
        <v>17</v>
      </c>
      <c r="H127" s="1">
        <v>97.828999999999994</v>
      </c>
      <c r="I127" s="4" t="s">
        <v>17</v>
      </c>
      <c r="J127" s="1" t="s">
        <v>41</v>
      </c>
      <c r="K127" s="1" t="s">
        <v>212</v>
      </c>
      <c r="L127" s="6" t="str">
        <f t="shared" si="10"/>
        <v>32.99</v>
      </c>
      <c r="M127" s="6" t="str">
        <f t="shared" si="11"/>
        <v>32.99</v>
      </c>
      <c r="N127" s="6" t="str">
        <f t="shared" si="12"/>
        <v>Pass</v>
      </c>
      <c r="O127" s="6" t="str">
        <f t="shared" si="13"/>
        <v>102.02</v>
      </c>
      <c r="P127" s="6">
        <f t="shared" si="19"/>
        <v>97.828999999999994</v>
      </c>
      <c r="Q127" s="5" t="str">
        <f t="shared" si="15"/>
        <v>January</v>
      </c>
      <c r="R127" s="3" t="str">
        <f>VLOOKUP(A127, Samples_Master!$A$2:$I$301, 2, FALSE)</f>
        <v>AlloyX</v>
      </c>
      <c r="S127" s="3" t="str">
        <f>VLOOKUP(A127, Samples_Master!$A$2:$I$301, 3, FALSE)</f>
        <v>Metal</v>
      </c>
      <c r="T127" s="3" t="str">
        <f>VLOOKUP(A127, Samples_Master!$A$2:$I$301, 4, FALSE)</f>
        <v>B019</v>
      </c>
      <c r="U127" s="3" t="str">
        <f>VLOOKUP(A127, Samples_Master!$A$2:$I$301, 5, FALSE)</f>
        <v>P004</v>
      </c>
      <c r="V127" s="3" t="str">
        <f t="shared" si="16"/>
        <v>AlloyX_Tensile</v>
      </c>
      <c r="W127" s="3">
        <f>VLOOKUP(V127, Spec_Limits!$A$2:$I$301, 5, FALSE)</f>
        <v>60</v>
      </c>
      <c r="X127" s="3">
        <f>VLOOKUP(V127, Spec_Limits!$A$2:$I$301, 6, FALSE)</f>
        <v>120</v>
      </c>
      <c r="Y127" s="3" t="str">
        <f t="shared" si="17"/>
        <v>Pass</v>
      </c>
      <c r="Z127" s="3" t="str">
        <f t="shared" si="18"/>
        <v>OK</v>
      </c>
    </row>
    <row r="128" spans="1:26" x14ac:dyDescent="0.35">
      <c r="A128" s="1" t="s">
        <v>213</v>
      </c>
      <c r="B128" s="2">
        <v>45675</v>
      </c>
      <c r="C128" s="1" t="s">
        <v>10</v>
      </c>
      <c r="D128" s="3" t="s">
        <v>1338</v>
      </c>
      <c r="E128" s="1" t="s">
        <v>11</v>
      </c>
      <c r="F128" s="1" t="s">
        <v>1385</v>
      </c>
      <c r="G128" s="1" t="s">
        <v>17</v>
      </c>
      <c r="H128" s="1">
        <v>0.39900000000000002</v>
      </c>
      <c r="I128" s="4" t="s">
        <v>23</v>
      </c>
      <c r="J128" s="1" t="s">
        <v>47</v>
      </c>
      <c r="K128" s="1" t="s">
        <v>214</v>
      </c>
      <c r="L128" s="6">
        <f t="shared" si="10"/>
        <v>28.75</v>
      </c>
      <c r="M128" s="6">
        <f t="shared" si="11"/>
        <v>28.75</v>
      </c>
      <c r="N128" s="6" t="str">
        <f t="shared" si="12"/>
        <v>Pass</v>
      </c>
      <c r="O128" s="6" t="str">
        <f t="shared" si="13"/>
        <v>105.99</v>
      </c>
      <c r="P128" s="6">
        <f t="shared" si="19"/>
        <v>0.39900000000000002</v>
      </c>
      <c r="Q128" s="5" t="str">
        <f t="shared" si="15"/>
        <v>January</v>
      </c>
      <c r="R128" s="3" t="str">
        <f>VLOOKUP(A128, Samples_Master!$A$2:$I$301, 2, FALSE)</f>
        <v>CeramicY</v>
      </c>
      <c r="S128" s="3" t="str">
        <f>VLOOKUP(A128, Samples_Master!$A$2:$I$301, 3, FALSE)</f>
        <v>Ceramic</v>
      </c>
      <c r="T128" s="3" t="str">
        <f>VLOOKUP(A128, Samples_Master!$A$2:$I$301, 4, FALSE)</f>
        <v>B067</v>
      </c>
      <c r="U128" s="3" t="str">
        <f>VLOOKUP(A128, Samples_Master!$A$2:$I$301, 5, FALSE)</f>
        <v>P002</v>
      </c>
      <c r="V128" s="3" t="str">
        <f t="shared" si="16"/>
        <v>CeramicY_Viscosity</v>
      </c>
      <c r="W128" s="3">
        <f>VLOOKUP(V128, Spec_Limits!$A$2:$I$301, 5, FALSE)</f>
        <v>0.2</v>
      </c>
      <c r="X128" s="3">
        <f>VLOOKUP(V128, Spec_Limits!$A$2:$I$301, 6, FALSE)</f>
        <v>1.5</v>
      </c>
      <c r="Y128" s="3" t="str">
        <f t="shared" si="17"/>
        <v>Pass</v>
      </c>
      <c r="Z128" s="3" t="str">
        <f t="shared" si="18"/>
        <v>OK</v>
      </c>
    </row>
    <row r="129" spans="1:26" x14ac:dyDescent="0.35">
      <c r="A129" s="1" t="s">
        <v>215</v>
      </c>
      <c r="B129" s="2">
        <v>45668</v>
      </c>
      <c r="C129" s="1" t="s">
        <v>16</v>
      </c>
      <c r="D129" s="3" t="s">
        <v>1386</v>
      </c>
      <c r="E129" s="1" t="s">
        <v>637</v>
      </c>
      <c r="F129" s="1" t="s">
        <v>1387</v>
      </c>
      <c r="G129" s="1" t="s">
        <v>12</v>
      </c>
      <c r="H129" s="1">
        <v>83.308999999999997</v>
      </c>
      <c r="I129" s="4" t="s">
        <v>17</v>
      </c>
      <c r="J129" s="1" t="s">
        <v>47</v>
      </c>
      <c r="K129" s="1" t="s">
        <v>216</v>
      </c>
      <c r="L129" s="6" t="str">
        <f t="shared" si="10"/>
        <v>23.05</v>
      </c>
      <c r="M129" s="6" t="str">
        <f t="shared" si="11"/>
        <v>23.05</v>
      </c>
      <c r="N129" s="6" t="str">
        <f t="shared" si="12"/>
        <v>Pass</v>
      </c>
      <c r="O129" s="6">
        <f t="shared" si="13"/>
        <v>105.23079</v>
      </c>
      <c r="P129" s="6">
        <f t="shared" si="19"/>
        <v>83.308999999999997</v>
      </c>
      <c r="Q129" s="5" t="str">
        <f t="shared" si="15"/>
        <v>January</v>
      </c>
      <c r="R129" s="3" t="str">
        <f>VLOOKUP(A129, Samples_Master!$A$2:$I$301, 2, FALSE)</f>
        <v>PolymerA</v>
      </c>
      <c r="S129" s="3" t="str">
        <f>VLOOKUP(A129, Samples_Master!$A$2:$I$301, 3, FALSE)</f>
        <v>Polymer</v>
      </c>
      <c r="T129" s="3" t="str">
        <f>VLOOKUP(A129, Samples_Master!$A$2:$I$301, 4, FALSE)</f>
        <v>B043</v>
      </c>
      <c r="U129" s="3" t="str">
        <f>VLOOKUP(A129, Samples_Master!$A$2:$I$301, 5, FALSE)</f>
        <v>P001</v>
      </c>
      <c r="V129" s="3" t="str">
        <f t="shared" si="16"/>
        <v>PolymerA_Tensile</v>
      </c>
      <c r="W129" s="3">
        <f>VLOOKUP(V129, Spec_Limits!$A$2:$I$301, 5, FALSE)</f>
        <v>40</v>
      </c>
      <c r="X129" s="3">
        <f>VLOOKUP(V129, Spec_Limits!$A$2:$I$301, 6, FALSE)</f>
        <v>100</v>
      </c>
      <c r="Y129" s="3" t="str">
        <f t="shared" si="17"/>
        <v>Pass</v>
      </c>
      <c r="Z129" s="3" t="str">
        <f t="shared" si="18"/>
        <v>OK</v>
      </c>
    </row>
    <row r="130" spans="1:26" x14ac:dyDescent="0.35">
      <c r="A130" s="1" t="s">
        <v>217</v>
      </c>
      <c r="B130" s="2">
        <v>45663</v>
      </c>
      <c r="C130" s="1" t="s">
        <v>27</v>
      </c>
      <c r="D130" s="3" t="s">
        <v>1388</v>
      </c>
      <c r="E130" s="1" t="s">
        <v>637</v>
      </c>
      <c r="F130" s="1" t="s">
        <v>1389</v>
      </c>
      <c r="G130" s="1" t="s">
        <v>17</v>
      </c>
      <c r="H130" s="1">
        <v>524.20399999999995</v>
      </c>
      <c r="I130" s="4" t="s">
        <v>37</v>
      </c>
      <c r="J130" s="1" t="s">
        <v>31</v>
      </c>
      <c r="K130" s="1" t="s">
        <v>218</v>
      </c>
      <c r="L130" s="6" t="str">
        <f t="shared" ref="L130:L193" si="20">IF(E130="K",D130-273.15,IF(E130="°C",D130))</f>
        <v>20.1</v>
      </c>
      <c r="M130" s="6" t="str">
        <f t="shared" ref="M130:M193" si="21">IF(L130&gt;0, L130, " ")</f>
        <v>20.1</v>
      </c>
      <c r="N130" s="6" t="str">
        <f t="shared" ref="N130:N193" si="22">IF(M130="", "Fail", IF(M130=" ", "Fail", IF(M130&gt;0, "Pass", FALSE)))</f>
        <v>Pass</v>
      </c>
      <c r="O130" s="6" t="str">
        <f t="shared" ref="O130:O193" si="23">IF(G130="kPa",F130/1000,IF(G130="MPa",F130))</f>
        <v>130.62</v>
      </c>
      <c r="P130" s="6">
        <f t="shared" ref="P130:P142" si="24">IF(C130="Viscosity",
      IF(J130="mPa*s", H130/1000, H130),
   IF(C130="Tensile",
      IF(J130="kPa", H130/1000, H130),
   IF(C130="Conductivity",
      IF(J130="mS/cm", H130/10, H130),
   "")))</f>
        <v>524.20399999999995</v>
      </c>
      <c r="Q130" s="5" t="str">
        <f t="shared" ref="Q130:Q193" si="25">TEXT(B130,"MMMM")</f>
        <v>January</v>
      </c>
      <c r="R130" s="3" t="str">
        <f>VLOOKUP(A130, Samples_Master!$A$2:$I$301, 2, FALSE)</f>
        <v>AlloyX</v>
      </c>
      <c r="S130" s="3" t="str">
        <f>VLOOKUP(A130, Samples_Master!$A$2:$I$301, 3, FALSE)</f>
        <v>Metal</v>
      </c>
      <c r="T130" s="3" t="str">
        <f>VLOOKUP(A130, Samples_Master!$A$2:$I$301, 4, FALSE)</f>
        <v>B106</v>
      </c>
      <c r="U130" s="3" t="str">
        <f>VLOOKUP(A130, Samples_Master!$A$2:$I$301, 5, FALSE)</f>
        <v>P002</v>
      </c>
      <c r="V130" s="3" t="str">
        <f t="shared" ref="V130:V193" si="26">R130&amp;"_"&amp;C130</f>
        <v>AlloyX_Conductivity</v>
      </c>
      <c r="W130" s="3">
        <f>VLOOKUP(V130, Spec_Limits!$A$2:$I$301, 5, FALSE)</f>
        <v>100</v>
      </c>
      <c r="X130" s="3">
        <f>VLOOKUP(V130, Spec_Limits!$A$2:$I$301, 6, FALSE)</f>
        <v>2000</v>
      </c>
      <c r="Y130" s="3" t="str">
        <f t="shared" ref="Y130:Y193" si="27">IF(AND(P130&gt;=W130, P130&lt;=X130), "Pass", "Fail")</f>
        <v>Pass</v>
      </c>
      <c r="Z130" s="3" t="str">
        <f t="shared" ref="Z130:Z193" si="28">IF(OR(P130&lt;=-1000000,P130&gt;=1000000),"Check","OK")</f>
        <v>OK</v>
      </c>
    </row>
    <row r="131" spans="1:26" x14ac:dyDescent="0.35">
      <c r="A131" s="1" t="s">
        <v>217</v>
      </c>
      <c r="B131" s="2">
        <v>45668</v>
      </c>
      <c r="C131" s="1" t="s">
        <v>16</v>
      </c>
      <c r="D131" s="3" t="s">
        <v>1390</v>
      </c>
      <c r="E131" s="1" t="s">
        <v>637</v>
      </c>
      <c r="F131" s="1" t="s">
        <v>1391</v>
      </c>
      <c r="G131" s="1" t="s">
        <v>17</v>
      </c>
      <c r="H131" s="1">
        <v>92.988</v>
      </c>
      <c r="I131" s="4" t="s">
        <v>17</v>
      </c>
      <c r="J131" s="1" t="s">
        <v>80</v>
      </c>
      <c r="K131" s="1" t="s">
        <v>219</v>
      </c>
      <c r="L131" s="6" t="str">
        <f t="shared" si="20"/>
        <v>23.44</v>
      </c>
      <c r="M131" s="6" t="str">
        <f t="shared" si="21"/>
        <v>23.44</v>
      </c>
      <c r="N131" s="6" t="str">
        <f t="shared" si="22"/>
        <v>Pass</v>
      </c>
      <c r="O131" s="6" t="str">
        <f t="shared" si="23"/>
        <v>95.81</v>
      </c>
      <c r="P131" s="6">
        <f t="shared" si="24"/>
        <v>92.988</v>
      </c>
      <c r="Q131" s="5" t="str">
        <f t="shared" si="25"/>
        <v>January</v>
      </c>
      <c r="R131" s="3" t="str">
        <f>VLOOKUP(A131, Samples_Master!$A$2:$I$301, 2, FALSE)</f>
        <v>AlloyX</v>
      </c>
      <c r="S131" s="3" t="str">
        <f>VLOOKUP(A131, Samples_Master!$A$2:$I$301, 3, FALSE)</f>
        <v>Metal</v>
      </c>
      <c r="T131" s="3" t="str">
        <f>VLOOKUP(A131, Samples_Master!$A$2:$I$301, 4, FALSE)</f>
        <v>B106</v>
      </c>
      <c r="U131" s="3" t="str">
        <f>VLOOKUP(A131, Samples_Master!$A$2:$I$301, 5, FALSE)</f>
        <v>P002</v>
      </c>
      <c r="V131" s="3" t="str">
        <f t="shared" si="26"/>
        <v>AlloyX_Tensile</v>
      </c>
      <c r="W131" s="3">
        <f>VLOOKUP(V131, Spec_Limits!$A$2:$I$301, 5, FALSE)</f>
        <v>60</v>
      </c>
      <c r="X131" s="3">
        <f>VLOOKUP(V131, Spec_Limits!$A$2:$I$301, 6, FALSE)</f>
        <v>120</v>
      </c>
      <c r="Y131" s="3" t="str">
        <f t="shared" si="27"/>
        <v>Pass</v>
      </c>
      <c r="Z131" s="3" t="str">
        <f t="shared" si="28"/>
        <v>OK</v>
      </c>
    </row>
    <row r="132" spans="1:26" x14ac:dyDescent="0.35">
      <c r="A132" s="1" t="s">
        <v>217</v>
      </c>
      <c r="B132" s="2">
        <v>45673</v>
      </c>
      <c r="C132" s="1" t="s">
        <v>16</v>
      </c>
      <c r="D132" s="3" t="s">
        <v>1392</v>
      </c>
      <c r="E132" s="1" t="s">
        <v>637</v>
      </c>
      <c r="F132" s="1" t="s">
        <v>1393</v>
      </c>
      <c r="G132" s="1" t="s">
        <v>17</v>
      </c>
      <c r="H132" s="1">
        <v>101.179</v>
      </c>
      <c r="I132" s="4" t="s">
        <v>17</v>
      </c>
      <c r="J132" s="1" t="s">
        <v>34</v>
      </c>
      <c r="K132" s="1" t="s">
        <v>220</v>
      </c>
      <c r="L132" s="6" t="str">
        <f t="shared" si="20"/>
        <v>20.96</v>
      </c>
      <c r="M132" s="6" t="str">
        <f t="shared" si="21"/>
        <v>20.96</v>
      </c>
      <c r="N132" s="6" t="str">
        <f t="shared" si="22"/>
        <v>Pass</v>
      </c>
      <c r="O132" s="6" t="str">
        <f t="shared" si="23"/>
        <v>98.51</v>
      </c>
      <c r="P132" s="6">
        <f t="shared" si="24"/>
        <v>101.179</v>
      </c>
      <c r="Q132" s="5" t="str">
        <f t="shared" si="25"/>
        <v>January</v>
      </c>
      <c r="R132" s="3" t="str">
        <f>VLOOKUP(A132, Samples_Master!$A$2:$I$301, 2, FALSE)</f>
        <v>AlloyX</v>
      </c>
      <c r="S132" s="3" t="str">
        <f>VLOOKUP(A132, Samples_Master!$A$2:$I$301, 3, FALSE)</f>
        <v>Metal</v>
      </c>
      <c r="T132" s="3" t="str">
        <f>VLOOKUP(A132, Samples_Master!$A$2:$I$301, 4, FALSE)</f>
        <v>B106</v>
      </c>
      <c r="U132" s="3" t="str">
        <f>VLOOKUP(A132, Samples_Master!$A$2:$I$301, 5, FALSE)</f>
        <v>P002</v>
      </c>
      <c r="V132" s="3" t="str">
        <f t="shared" si="26"/>
        <v>AlloyX_Tensile</v>
      </c>
      <c r="W132" s="3">
        <f>VLOOKUP(V132, Spec_Limits!$A$2:$I$301, 5, FALSE)</f>
        <v>60</v>
      </c>
      <c r="X132" s="3">
        <f>VLOOKUP(V132, Spec_Limits!$A$2:$I$301, 6, FALSE)</f>
        <v>120</v>
      </c>
      <c r="Y132" s="3" t="str">
        <f t="shared" si="27"/>
        <v>Pass</v>
      </c>
      <c r="Z132" s="3" t="str">
        <f t="shared" si="28"/>
        <v>OK</v>
      </c>
    </row>
    <row r="133" spans="1:26" x14ac:dyDescent="0.35">
      <c r="A133" s="1" t="s">
        <v>221</v>
      </c>
      <c r="B133" s="2">
        <v>45681</v>
      </c>
      <c r="C133" s="1" t="s">
        <v>16</v>
      </c>
      <c r="D133" s="3" t="s">
        <v>2707</v>
      </c>
      <c r="E133" s="1" t="s">
        <v>11</v>
      </c>
      <c r="F133" s="1" t="s">
        <v>1394</v>
      </c>
      <c r="G133" s="1" t="s">
        <v>17</v>
      </c>
      <c r="H133" s="1">
        <v>61.957000000000001</v>
      </c>
      <c r="I133" s="4" t="s">
        <v>17</v>
      </c>
      <c r="J133" s="1" t="s">
        <v>47</v>
      </c>
      <c r="K133" s="1" t="s">
        <v>222</v>
      </c>
      <c r="M133" s="6" t="str">
        <f t="shared" si="21"/>
        <v xml:space="preserve"> </v>
      </c>
      <c r="N133" s="6" t="str">
        <f t="shared" si="22"/>
        <v>Fail</v>
      </c>
      <c r="O133" s="6" t="str">
        <f t="shared" si="23"/>
        <v>106.3</v>
      </c>
      <c r="P133" s="6">
        <f t="shared" si="24"/>
        <v>61.957000000000001</v>
      </c>
      <c r="Q133" s="5" t="str">
        <f t="shared" si="25"/>
        <v>January</v>
      </c>
      <c r="R133" s="3" t="str">
        <f>VLOOKUP(A133, Samples_Master!$A$2:$I$301, 2, FALSE)</f>
        <v>PolymerA</v>
      </c>
      <c r="S133" s="3" t="str">
        <f>VLOOKUP(A133, Samples_Master!$A$2:$I$301, 3, FALSE)</f>
        <v>Polymer</v>
      </c>
      <c r="T133" s="3" t="str">
        <f>VLOOKUP(A133, Samples_Master!$A$2:$I$301, 4, FALSE)</f>
        <v>B013</v>
      </c>
      <c r="U133" s="3" t="str">
        <f>VLOOKUP(A133, Samples_Master!$A$2:$I$301, 5, FALSE)</f>
        <v>P002</v>
      </c>
      <c r="V133" s="3" t="str">
        <f t="shared" si="26"/>
        <v>PolymerA_Tensile</v>
      </c>
      <c r="W133" s="3">
        <f>VLOOKUP(V133, Spec_Limits!$A$2:$I$301, 5, FALSE)</f>
        <v>40</v>
      </c>
      <c r="X133" s="3">
        <f>VLOOKUP(V133, Spec_Limits!$A$2:$I$301, 6, FALSE)</f>
        <v>100</v>
      </c>
      <c r="Y133" s="3" t="str">
        <f t="shared" si="27"/>
        <v>Pass</v>
      </c>
      <c r="Z133" s="3" t="str">
        <f t="shared" si="28"/>
        <v>OK</v>
      </c>
    </row>
    <row r="134" spans="1:26" x14ac:dyDescent="0.35">
      <c r="A134" s="1" t="s">
        <v>221</v>
      </c>
      <c r="B134" s="2">
        <v>45677</v>
      </c>
      <c r="C134" s="1" t="s">
        <v>27</v>
      </c>
      <c r="D134" s="3" t="s">
        <v>1395</v>
      </c>
      <c r="E134" s="1" t="s">
        <v>11</v>
      </c>
      <c r="F134" s="1" t="s">
        <v>1396</v>
      </c>
      <c r="G134" s="1" t="s">
        <v>17</v>
      </c>
      <c r="H134" s="1">
        <v>1098.124</v>
      </c>
      <c r="I134" s="4" t="s">
        <v>37</v>
      </c>
      <c r="J134" s="1" t="s">
        <v>52</v>
      </c>
      <c r="K134" s="1" t="s">
        <v>223</v>
      </c>
      <c r="L134" s="6">
        <f t="shared" si="20"/>
        <v>26.439999999999998</v>
      </c>
      <c r="M134" s="6">
        <f t="shared" si="21"/>
        <v>26.439999999999998</v>
      </c>
      <c r="N134" s="6" t="str">
        <f t="shared" si="22"/>
        <v>Pass</v>
      </c>
      <c r="O134" s="6" t="str">
        <f t="shared" si="23"/>
        <v>100.75</v>
      </c>
      <c r="P134" s="6">
        <f t="shared" si="24"/>
        <v>1098.124</v>
      </c>
      <c r="Q134" s="5" t="str">
        <f t="shared" si="25"/>
        <v>January</v>
      </c>
      <c r="R134" s="3" t="str">
        <f>VLOOKUP(A134, Samples_Master!$A$2:$I$301, 2, FALSE)</f>
        <v>PolymerA</v>
      </c>
      <c r="S134" s="3" t="str">
        <f>VLOOKUP(A134, Samples_Master!$A$2:$I$301, 3, FALSE)</f>
        <v>Polymer</v>
      </c>
      <c r="T134" s="3" t="str">
        <f>VLOOKUP(A134, Samples_Master!$A$2:$I$301, 4, FALSE)</f>
        <v>B013</v>
      </c>
      <c r="U134" s="3" t="str">
        <f>VLOOKUP(A134, Samples_Master!$A$2:$I$301, 5, FALSE)</f>
        <v>P002</v>
      </c>
      <c r="V134" s="3" t="str">
        <f t="shared" si="26"/>
        <v>PolymerA_Conductivity</v>
      </c>
      <c r="W134" s="3">
        <f>VLOOKUP(V134, Spec_Limits!$A$2:$I$301, 5, FALSE)</f>
        <v>100</v>
      </c>
      <c r="X134" s="3">
        <f>VLOOKUP(V134, Spec_Limits!$A$2:$I$301, 6, FALSE)</f>
        <v>2000</v>
      </c>
      <c r="Y134" s="3" t="str">
        <f t="shared" si="27"/>
        <v>Pass</v>
      </c>
      <c r="Z134" s="3" t="str">
        <f t="shared" si="28"/>
        <v>OK</v>
      </c>
    </row>
    <row r="135" spans="1:26" x14ac:dyDescent="0.35">
      <c r="A135" s="1" t="s">
        <v>224</v>
      </c>
      <c r="B135" s="2">
        <v>45669</v>
      </c>
      <c r="C135" s="1" t="s">
        <v>27</v>
      </c>
      <c r="D135" s="3" t="s">
        <v>1397</v>
      </c>
      <c r="E135" s="1" t="s">
        <v>11</v>
      </c>
      <c r="F135" s="1" t="s">
        <v>1381</v>
      </c>
      <c r="G135" s="1" t="s">
        <v>12</v>
      </c>
      <c r="H135" s="1">
        <v>613.35500000000002</v>
      </c>
      <c r="I135" s="4" t="s">
        <v>37</v>
      </c>
      <c r="J135" s="1" t="s">
        <v>31</v>
      </c>
      <c r="K135" s="1" t="s">
        <v>225</v>
      </c>
      <c r="L135" s="6">
        <f t="shared" si="20"/>
        <v>24.400000000000034</v>
      </c>
      <c r="M135" s="6">
        <f t="shared" si="21"/>
        <v>24.400000000000034</v>
      </c>
      <c r="N135" s="6" t="str">
        <f t="shared" si="22"/>
        <v>Pass</v>
      </c>
      <c r="O135" s="6">
        <f t="shared" si="23"/>
        <v>9.7939999999999999E-2</v>
      </c>
      <c r="P135" s="6">
        <f t="shared" si="24"/>
        <v>613.35500000000002</v>
      </c>
      <c r="Q135" s="5" t="str">
        <f t="shared" si="25"/>
        <v>January</v>
      </c>
      <c r="R135" s="3" t="str">
        <f>VLOOKUP(A135, Samples_Master!$A$2:$I$301, 2, FALSE)</f>
        <v>PolymerA</v>
      </c>
      <c r="S135" s="3" t="str">
        <f>VLOOKUP(A135, Samples_Master!$A$2:$I$301, 3, FALSE)</f>
        <v>Polymer</v>
      </c>
      <c r="T135" s="3" t="str">
        <f>VLOOKUP(A135, Samples_Master!$A$2:$I$301, 4, FALSE)</f>
        <v>B001</v>
      </c>
      <c r="U135" s="3" t="str">
        <f>VLOOKUP(A135, Samples_Master!$A$2:$I$301, 5, FALSE)</f>
        <v>P001</v>
      </c>
      <c r="V135" s="3" t="str">
        <f t="shared" si="26"/>
        <v>PolymerA_Conductivity</v>
      </c>
      <c r="W135" s="3">
        <f>VLOOKUP(V135, Spec_Limits!$A$2:$I$301, 5, FALSE)</f>
        <v>100</v>
      </c>
      <c r="X135" s="3">
        <f>VLOOKUP(V135, Spec_Limits!$A$2:$I$301, 6, FALSE)</f>
        <v>2000</v>
      </c>
      <c r="Y135" s="3" t="str">
        <f t="shared" si="27"/>
        <v>Pass</v>
      </c>
      <c r="Z135" s="3" t="str">
        <f t="shared" si="28"/>
        <v>OK</v>
      </c>
    </row>
    <row r="136" spans="1:26" x14ac:dyDescent="0.35">
      <c r="A136" s="1" t="s">
        <v>224</v>
      </c>
      <c r="B136" s="2">
        <v>45682</v>
      </c>
      <c r="C136" s="1" t="s">
        <v>10</v>
      </c>
      <c r="D136" s="3" t="s">
        <v>1398</v>
      </c>
      <c r="E136" s="1" t="s">
        <v>11</v>
      </c>
      <c r="F136" s="1" t="s">
        <v>1399</v>
      </c>
      <c r="G136" s="1" t="s">
        <v>12</v>
      </c>
      <c r="H136" s="1">
        <v>1197.528</v>
      </c>
      <c r="I136" s="4" t="s">
        <v>13</v>
      </c>
      <c r="J136" s="1" t="s">
        <v>24</v>
      </c>
      <c r="K136" s="1" t="s">
        <v>226</v>
      </c>
      <c r="L136" s="6">
        <f t="shared" si="20"/>
        <v>22.54000000000002</v>
      </c>
      <c r="M136" s="6">
        <f t="shared" si="21"/>
        <v>22.54000000000002</v>
      </c>
      <c r="N136" s="6" t="str">
        <f t="shared" si="22"/>
        <v>Pass</v>
      </c>
      <c r="O136" s="6">
        <f t="shared" si="23"/>
        <v>9.715E-2</v>
      </c>
      <c r="P136" s="6">
        <f t="shared" si="24"/>
        <v>1197.528</v>
      </c>
      <c r="Q136" s="5" t="str">
        <f t="shared" si="25"/>
        <v>January</v>
      </c>
      <c r="R136" s="3" t="str">
        <f>VLOOKUP(A136, Samples_Master!$A$2:$I$301, 2, FALSE)</f>
        <v>PolymerA</v>
      </c>
      <c r="S136" s="3" t="str">
        <f>VLOOKUP(A136, Samples_Master!$A$2:$I$301, 3, FALSE)</f>
        <v>Polymer</v>
      </c>
      <c r="T136" s="3" t="str">
        <f>VLOOKUP(A136, Samples_Master!$A$2:$I$301, 4, FALSE)</f>
        <v>B001</v>
      </c>
      <c r="U136" s="3" t="str">
        <f>VLOOKUP(A136, Samples_Master!$A$2:$I$301, 5, FALSE)</f>
        <v>P001</v>
      </c>
      <c r="V136" s="3" t="str">
        <f t="shared" si="26"/>
        <v>PolymerA_Viscosity</v>
      </c>
      <c r="W136" s="3">
        <f>VLOOKUP(V136, Spec_Limits!$A$2:$I$301, 5, FALSE)</f>
        <v>0.5</v>
      </c>
      <c r="X136" s="3">
        <f>VLOOKUP(V136, Spec_Limits!$A$2:$I$301, 6, FALSE)</f>
        <v>2.5</v>
      </c>
      <c r="Y136" s="3" t="str">
        <f t="shared" si="27"/>
        <v>Fail</v>
      </c>
      <c r="Z136" s="3" t="str">
        <f t="shared" si="28"/>
        <v>OK</v>
      </c>
    </row>
    <row r="137" spans="1:26" x14ac:dyDescent="0.35">
      <c r="A137" s="1" t="s">
        <v>224</v>
      </c>
      <c r="B137" s="2">
        <v>45665</v>
      </c>
      <c r="C137" s="1" t="s">
        <v>16</v>
      </c>
      <c r="D137" s="3" t="s">
        <v>1400</v>
      </c>
      <c r="E137" s="1" t="s">
        <v>11</v>
      </c>
      <c r="F137" s="1" t="s">
        <v>1401</v>
      </c>
      <c r="G137" s="1" t="s">
        <v>17</v>
      </c>
      <c r="H137" s="1">
        <v>65.16</v>
      </c>
      <c r="I137" s="4" t="s">
        <v>17</v>
      </c>
      <c r="J137" s="1" t="s">
        <v>34</v>
      </c>
      <c r="K137" s="1" t="s">
        <v>227</v>
      </c>
      <c r="L137" s="6">
        <f t="shared" si="20"/>
        <v>23.79000000000002</v>
      </c>
      <c r="M137" s="6">
        <f t="shared" si="21"/>
        <v>23.79000000000002</v>
      </c>
      <c r="N137" s="6" t="str">
        <f t="shared" si="22"/>
        <v>Pass</v>
      </c>
      <c r="O137" s="6" t="str">
        <f t="shared" si="23"/>
        <v>95.89</v>
      </c>
      <c r="P137" s="6">
        <f t="shared" si="24"/>
        <v>65.16</v>
      </c>
      <c r="Q137" s="5" t="str">
        <f t="shared" si="25"/>
        <v>January</v>
      </c>
      <c r="R137" s="3" t="str">
        <f>VLOOKUP(A137, Samples_Master!$A$2:$I$301, 2, FALSE)</f>
        <v>PolymerA</v>
      </c>
      <c r="S137" s="3" t="str">
        <f>VLOOKUP(A137, Samples_Master!$A$2:$I$301, 3, FALSE)</f>
        <v>Polymer</v>
      </c>
      <c r="T137" s="3" t="str">
        <f>VLOOKUP(A137, Samples_Master!$A$2:$I$301, 4, FALSE)</f>
        <v>B001</v>
      </c>
      <c r="U137" s="3" t="str">
        <f>VLOOKUP(A137, Samples_Master!$A$2:$I$301, 5, FALSE)</f>
        <v>P001</v>
      </c>
      <c r="V137" s="3" t="str">
        <f t="shared" si="26"/>
        <v>PolymerA_Tensile</v>
      </c>
      <c r="W137" s="3">
        <f>VLOOKUP(V137, Spec_Limits!$A$2:$I$301, 5, FALSE)</f>
        <v>40</v>
      </c>
      <c r="X137" s="3">
        <f>VLOOKUP(V137, Spec_Limits!$A$2:$I$301, 6, FALSE)</f>
        <v>100</v>
      </c>
      <c r="Y137" s="3" t="str">
        <f t="shared" si="27"/>
        <v>Pass</v>
      </c>
      <c r="Z137" s="3" t="str">
        <f t="shared" si="28"/>
        <v>OK</v>
      </c>
    </row>
    <row r="138" spans="1:26" x14ac:dyDescent="0.35">
      <c r="A138" s="1" t="s">
        <v>228</v>
      </c>
      <c r="B138" s="2">
        <v>45663</v>
      </c>
      <c r="C138" s="1" t="s">
        <v>27</v>
      </c>
      <c r="D138" s="3" t="s">
        <v>1402</v>
      </c>
      <c r="E138" s="1" t="s">
        <v>637</v>
      </c>
      <c r="F138" s="1" t="s">
        <v>1403</v>
      </c>
      <c r="G138" s="1" t="s">
        <v>17</v>
      </c>
      <c r="H138" s="1">
        <v>1012.7670000000001</v>
      </c>
      <c r="I138" s="4" t="s">
        <v>37</v>
      </c>
      <c r="J138" s="1" t="s">
        <v>21</v>
      </c>
      <c r="K138" s="1" t="s">
        <v>229</v>
      </c>
      <c r="L138" s="6" t="str">
        <f t="shared" si="20"/>
        <v>17.93</v>
      </c>
      <c r="M138" s="6" t="str">
        <f t="shared" si="21"/>
        <v>17.93</v>
      </c>
      <c r="N138" s="6" t="str">
        <f t="shared" si="22"/>
        <v>Pass</v>
      </c>
      <c r="O138" s="6" t="str">
        <f t="shared" si="23"/>
        <v>87</v>
      </c>
      <c r="P138" s="6">
        <f t="shared" si="24"/>
        <v>1012.7670000000001</v>
      </c>
      <c r="Q138" s="5" t="str">
        <f t="shared" si="25"/>
        <v>January</v>
      </c>
      <c r="R138" s="3" t="str">
        <f>VLOOKUP(A138, Samples_Master!$A$2:$I$301, 2, FALSE)</f>
        <v>PolymerA</v>
      </c>
      <c r="S138" s="3" t="str">
        <f>VLOOKUP(A138, Samples_Master!$A$2:$I$301, 3, FALSE)</f>
        <v>Polymer</v>
      </c>
      <c r="T138" s="3" t="str">
        <f>VLOOKUP(A138, Samples_Master!$A$2:$I$301, 4, FALSE)</f>
        <v>B040</v>
      </c>
      <c r="U138" s="3" t="str">
        <f>VLOOKUP(A138, Samples_Master!$A$2:$I$301, 5, FALSE)</f>
        <v>P001</v>
      </c>
      <c r="V138" s="3" t="str">
        <f t="shared" si="26"/>
        <v>PolymerA_Conductivity</v>
      </c>
      <c r="W138" s="3">
        <f>VLOOKUP(V138, Spec_Limits!$A$2:$I$301, 5, FALSE)</f>
        <v>100</v>
      </c>
      <c r="X138" s="3">
        <f>VLOOKUP(V138, Spec_Limits!$A$2:$I$301, 6, FALSE)</f>
        <v>2000</v>
      </c>
      <c r="Y138" s="3" t="str">
        <f t="shared" si="27"/>
        <v>Pass</v>
      </c>
      <c r="Z138" s="3" t="str">
        <f t="shared" si="28"/>
        <v>OK</v>
      </c>
    </row>
    <row r="139" spans="1:26" x14ac:dyDescent="0.35">
      <c r="A139" s="1" t="s">
        <v>228</v>
      </c>
      <c r="B139" s="2">
        <v>45658</v>
      </c>
      <c r="C139" s="1" t="s">
        <v>16</v>
      </c>
      <c r="D139" s="3" t="s">
        <v>1404</v>
      </c>
      <c r="E139" s="1" t="s">
        <v>637</v>
      </c>
      <c r="F139" s="1" t="s">
        <v>1405</v>
      </c>
      <c r="G139" s="1" t="s">
        <v>17</v>
      </c>
      <c r="H139" s="1">
        <v>68.989999999999995</v>
      </c>
      <c r="I139" s="4" t="s">
        <v>17</v>
      </c>
      <c r="J139" s="1" t="s">
        <v>14</v>
      </c>
      <c r="K139" s="1" t="s">
        <v>230</v>
      </c>
      <c r="L139" s="6" t="str">
        <f t="shared" si="20"/>
        <v>32.5</v>
      </c>
      <c r="M139" s="6" t="str">
        <f t="shared" si="21"/>
        <v>32.5</v>
      </c>
      <c r="N139" s="6" t="str">
        <f t="shared" si="22"/>
        <v>Pass</v>
      </c>
      <c r="O139" s="6" t="str">
        <f t="shared" si="23"/>
        <v>101.16</v>
      </c>
      <c r="P139" s="6">
        <f t="shared" si="24"/>
        <v>68.989999999999995</v>
      </c>
      <c r="Q139" s="5" t="str">
        <f t="shared" si="25"/>
        <v>January</v>
      </c>
      <c r="R139" s="3" t="str">
        <f>VLOOKUP(A139, Samples_Master!$A$2:$I$301, 2, FALSE)</f>
        <v>PolymerA</v>
      </c>
      <c r="S139" s="3" t="str">
        <f>VLOOKUP(A139, Samples_Master!$A$2:$I$301, 3, FALSE)</f>
        <v>Polymer</v>
      </c>
      <c r="T139" s="3" t="str">
        <f>VLOOKUP(A139, Samples_Master!$A$2:$I$301, 4, FALSE)</f>
        <v>B040</v>
      </c>
      <c r="U139" s="3" t="str">
        <f>VLOOKUP(A139, Samples_Master!$A$2:$I$301, 5, FALSE)</f>
        <v>P001</v>
      </c>
      <c r="V139" s="3" t="str">
        <f t="shared" si="26"/>
        <v>PolymerA_Tensile</v>
      </c>
      <c r="W139" s="3">
        <f>VLOOKUP(V139, Spec_Limits!$A$2:$I$301, 5, FALSE)</f>
        <v>40</v>
      </c>
      <c r="X139" s="3">
        <f>VLOOKUP(V139, Spec_Limits!$A$2:$I$301, 6, FALSE)</f>
        <v>100</v>
      </c>
      <c r="Y139" s="3" t="str">
        <f t="shared" si="27"/>
        <v>Pass</v>
      </c>
      <c r="Z139" s="3" t="str">
        <f t="shared" si="28"/>
        <v>OK</v>
      </c>
    </row>
    <row r="140" spans="1:26" x14ac:dyDescent="0.35">
      <c r="A140" s="1" t="s">
        <v>228</v>
      </c>
      <c r="B140" s="2">
        <v>45676</v>
      </c>
      <c r="C140" s="1" t="s">
        <v>16</v>
      </c>
      <c r="D140" s="3" t="s">
        <v>1406</v>
      </c>
      <c r="E140" s="1" t="s">
        <v>637</v>
      </c>
      <c r="F140" s="1" t="s">
        <v>1407</v>
      </c>
      <c r="G140" s="1" t="s">
        <v>17</v>
      </c>
      <c r="H140" s="1">
        <v>75.418000000000006</v>
      </c>
      <c r="I140" s="4" t="s">
        <v>17</v>
      </c>
      <c r="J140" s="1" t="s">
        <v>52</v>
      </c>
      <c r="K140" s="1" t="s">
        <v>231</v>
      </c>
      <c r="L140" s="6" t="str">
        <f t="shared" si="20"/>
        <v>19.07</v>
      </c>
      <c r="M140" s="6" t="str">
        <f t="shared" si="21"/>
        <v>19.07</v>
      </c>
      <c r="N140" s="6" t="str">
        <f t="shared" si="22"/>
        <v>Pass</v>
      </c>
      <c r="O140" s="6" t="str">
        <f t="shared" si="23"/>
        <v>76.78</v>
      </c>
      <c r="P140" s="6">
        <f t="shared" si="24"/>
        <v>75.418000000000006</v>
      </c>
      <c r="Q140" s="5" t="str">
        <f t="shared" si="25"/>
        <v>January</v>
      </c>
      <c r="R140" s="3" t="str">
        <f>VLOOKUP(A140, Samples_Master!$A$2:$I$301, 2, FALSE)</f>
        <v>PolymerA</v>
      </c>
      <c r="S140" s="3" t="str">
        <f>VLOOKUP(A140, Samples_Master!$A$2:$I$301, 3, FALSE)</f>
        <v>Polymer</v>
      </c>
      <c r="T140" s="3" t="str">
        <f>VLOOKUP(A140, Samples_Master!$A$2:$I$301, 4, FALSE)</f>
        <v>B040</v>
      </c>
      <c r="U140" s="3" t="str">
        <f>VLOOKUP(A140, Samples_Master!$A$2:$I$301, 5, FALSE)</f>
        <v>P001</v>
      </c>
      <c r="V140" s="3" t="str">
        <f t="shared" si="26"/>
        <v>PolymerA_Tensile</v>
      </c>
      <c r="W140" s="3">
        <f>VLOOKUP(V140, Spec_Limits!$A$2:$I$301, 5, FALSE)</f>
        <v>40</v>
      </c>
      <c r="X140" s="3">
        <f>VLOOKUP(V140, Spec_Limits!$A$2:$I$301, 6, FALSE)</f>
        <v>100</v>
      </c>
      <c r="Y140" s="3" t="str">
        <f t="shared" si="27"/>
        <v>Pass</v>
      </c>
      <c r="Z140" s="3" t="str">
        <f t="shared" si="28"/>
        <v>OK</v>
      </c>
    </row>
    <row r="141" spans="1:26" x14ac:dyDescent="0.35">
      <c r="A141" s="1" t="s">
        <v>232</v>
      </c>
      <c r="B141" s="2">
        <v>45674</v>
      </c>
      <c r="C141" s="1" t="s">
        <v>16</v>
      </c>
      <c r="D141" s="3" t="s">
        <v>1408</v>
      </c>
      <c r="E141" s="1" t="s">
        <v>637</v>
      </c>
      <c r="F141" s="1" t="s">
        <v>1409</v>
      </c>
      <c r="G141" s="1" t="s">
        <v>17</v>
      </c>
      <c r="H141" s="1">
        <v>91.641999999999996</v>
      </c>
      <c r="I141" s="4" t="s">
        <v>17</v>
      </c>
      <c r="J141" s="1" t="s">
        <v>41</v>
      </c>
      <c r="K141" s="1" t="s">
        <v>233</v>
      </c>
      <c r="L141" s="6" t="str">
        <f t="shared" si="20"/>
        <v>33.21</v>
      </c>
      <c r="M141" s="6" t="str">
        <f t="shared" si="21"/>
        <v>33.21</v>
      </c>
      <c r="N141" s="6" t="str">
        <f t="shared" si="22"/>
        <v>Pass</v>
      </c>
      <c r="O141" s="6" t="str">
        <f t="shared" si="23"/>
        <v>112.24</v>
      </c>
      <c r="P141" s="6">
        <f t="shared" si="24"/>
        <v>91.641999999999996</v>
      </c>
      <c r="Q141" s="5" t="str">
        <f t="shared" si="25"/>
        <v>January</v>
      </c>
      <c r="R141" s="3" t="str">
        <f>VLOOKUP(A141, Samples_Master!$A$2:$I$301, 2, FALSE)</f>
        <v>Graphene</v>
      </c>
      <c r="S141" s="3" t="str">
        <f>VLOOKUP(A141, Samples_Master!$A$2:$I$301, 3, FALSE)</f>
        <v>Carbon</v>
      </c>
      <c r="T141" s="3" t="str">
        <f>VLOOKUP(A141, Samples_Master!$A$2:$I$301, 4, FALSE)</f>
        <v>B090</v>
      </c>
      <c r="U141" s="3" t="str">
        <f>VLOOKUP(A141, Samples_Master!$A$2:$I$301, 5, FALSE)</f>
        <v>P002</v>
      </c>
      <c r="V141" s="3" t="str">
        <f t="shared" si="26"/>
        <v>Graphene_Tensile</v>
      </c>
      <c r="W141" s="3">
        <f>VLOOKUP(V141, Spec_Limits!$A$2:$I$301, 5, FALSE)</f>
        <v>60</v>
      </c>
      <c r="X141" s="3">
        <f>VLOOKUP(V141, Spec_Limits!$A$2:$I$301, 6, FALSE)</f>
        <v>120</v>
      </c>
      <c r="Y141" s="3" t="str">
        <f t="shared" si="27"/>
        <v>Pass</v>
      </c>
      <c r="Z141" s="3" t="str">
        <f t="shared" si="28"/>
        <v>OK</v>
      </c>
    </row>
    <row r="142" spans="1:26" x14ac:dyDescent="0.35">
      <c r="A142" s="1" t="s">
        <v>234</v>
      </c>
      <c r="B142" s="2">
        <v>45663</v>
      </c>
      <c r="C142" s="1" t="s">
        <v>16</v>
      </c>
      <c r="D142" s="3" t="s">
        <v>1410</v>
      </c>
      <c r="E142" s="1" t="s">
        <v>637</v>
      </c>
      <c r="F142" s="1" t="s">
        <v>1411</v>
      </c>
      <c r="G142" s="1" t="s">
        <v>17</v>
      </c>
      <c r="H142" s="1">
        <v>98.962999999999994</v>
      </c>
      <c r="I142" s="4" t="s">
        <v>17</v>
      </c>
      <c r="J142" s="1" t="s">
        <v>18</v>
      </c>
      <c r="K142" s="1" t="s">
        <v>235</v>
      </c>
      <c r="L142" s="6" t="str">
        <f t="shared" si="20"/>
        <v>12.28</v>
      </c>
      <c r="M142" s="6" t="str">
        <f t="shared" si="21"/>
        <v>12.28</v>
      </c>
      <c r="N142" s="6" t="str">
        <f t="shared" si="22"/>
        <v>Pass</v>
      </c>
      <c r="O142" s="6" t="str">
        <f t="shared" si="23"/>
        <v>119.87</v>
      </c>
      <c r="P142" s="6">
        <f t="shared" si="24"/>
        <v>98.962999999999994</v>
      </c>
      <c r="Q142" s="5" t="str">
        <f t="shared" si="25"/>
        <v>January</v>
      </c>
      <c r="R142" s="3" t="str">
        <f>VLOOKUP(A142, Samples_Master!$A$2:$I$301, 2, FALSE)</f>
        <v>Graphene</v>
      </c>
      <c r="S142" s="3" t="str">
        <f>VLOOKUP(A142, Samples_Master!$A$2:$I$301, 3, FALSE)</f>
        <v>Carbon</v>
      </c>
      <c r="T142" s="3" t="str">
        <f>VLOOKUP(A142, Samples_Master!$A$2:$I$301, 4, FALSE)</f>
        <v>B019</v>
      </c>
      <c r="U142" s="3" t="str">
        <f>VLOOKUP(A142, Samples_Master!$A$2:$I$301, 5, FALSE)</f>
        <v>P001</v>
      </c>
      <c r="V142" s="3" t="str">
        <f t="shared" si="26"/>
        <v>Graphene_Tensile</v>
      </c>
      <c r="W142" s="3">
        <f>VLOOKUP(V142, Spec_Limits!$A$2:$I$301, 5, FALSE)</f>
        <v>60</v>
      </c>
      <c r="X142" s="3">
        <f>VLOOKUP(V142, Spec_Limits!$A$2:$I$301, 6, FALSE)</f>
        <v>120</v>
      </c>
      <c r="Y142" s="3" t="str">
        <f t="shared" si="27"/>
        <v>Pass</v>
      </c>
      <c r="Z142" s="3" t="str">
        <f t="shared" si="28"/>
        <v>OK</v>
      </c>
    </row>
    <row r="143" spans="1:26" x14ac:dyDescent="0.35">
      <c r="A143" s="1" t="s">
        <v>234</v>
      </c>
      <c r="B143" s="2">
        <v>45680</v>
      </c>
      <c r="C143" s="1" t="s">
        <v>16</v>
      </c>
      <c r="D143" s="3" t="s">
        <v>1412</v>
      </c>
      <c r="E143" s="1" t="s">
        <v>637</v>
      </c>
      <c r="F143" s="1" t="s">
        <v>1413</v>
      </c>
      <c r="G143" s="1" t="s">
        <v>17</v>
      </c>
      <c r="H143" s="1"/>
      <c r="I143" s="4" t="s">
        <v>17</v>
      </c>
      <c r="J143" s="1" t="s">
        <v>14</v>
      </c>
      <c r="K143" s="1" t="s">
        <v>236</v>
      </c>
      <c r="L143" s="6" t="str">
        <f t="shared" si="20"/>
        <v>34.78</v>
      </c>
      <c r="M143" s="6" t="str">
        <f t="shared" si="21"/>
        <v>34.78</v>
      </c>
      <c r="N143" s="6" t="str">
        <f t="shared" si="22"/>
        <v>Pass</v>
      </c>
      <c r="O143" s="6" t="str">
        <f t="shared" si="23"/>
        <v>97.27</v>
      </c>
      <c r="P143" s="6"/>
      <c r="Q143" s="5" t="str">
        <f t="shared" si="25"/>
        <v>January</v>
      </c>
      <c r="R143" s="3" t="str">
        <f>VLOOKUP(A143, Samples_Master!$A$2:$I$301, 2, FALSE)</f>
        <v>Graphene</v>
      </c>
      <c r="S143" s="3" t="str">
        <f>VLOOKUP(A143, Samples_Master!$A$2:$I$301, 3, FALSE)</f>
        <v>Carbon</v>
      </c>
      <c r="T143" s="3" t="str">
        <f>VLOOKUP(A143, Samples_Master!$A$2:$I$301, 4, FALSE)</f>
        <v>B019</v>
      </c>
      <c r="U143" s="3" t="str">
        <f>VLOOKUP(A143, Samples_Master!$A$2:$I$301, 5, FALSE)</f>
        <v>P001</v>
      </c>
      <c r="V143" s="3" t="str">
        <f t="shared" si="26"/>
        <v>Graphene_Tensile</v>
      </c>
      <c r="W143" s="3">
        <f>VLOOKUP(V143, Spec_Limits!$A$2:$I$301, 5, FALSE)</f>
        <v>60</v>
      </c>
      <c r="X143" s="3">
        <f>VLOOKUP(V143, Spec_Limits!$A$2:$I$301, 6, FALSE)</f>
        <v>120</v>
      </c>
      <c r="Y143" s="3" t="str">
        <f t="shared" si="27"/>
        <v>Fail</v>
      </c>
      <c r="Z143" s="3" t="str">
        <f t="shared" si="28"/>
        <v>OK</v>
      </c>
    </row>
    <row r="144" spans="1:26" x14ac:dyDescent="0.35">
      <c r="A144" s="1" t="s">
        <v>234</v>
      </c>
      <c r="B144" s="2">
        <v>45671</v>
      </c>
      <c r="C144" s="1" t="s">
        <v>10</v>
      </c>
      <c r="D144" s="3" t="s">
        <v>1289</v>
      </c>
      <c r="E144" s="1" t="s">
        <v>637</v>
      </c>
      <c r="F144" s="1" t="s">
        <v>1414</v>
      </c>
      <c r="G144" s="1" t="s">
        <v>17</v>
      </c>
      <c r="H144" s="1">
        <v>1.319</v>
      </c>
      <c r="I144" s="4" t="s">
        <v>23</v>
      </c>
      <c r="J144" s="1" t="s">
        <v>47</v>
      </c>
      <c r="K144" s="1" t="s">
        <v>237</v>
      </c>
      <c r="L144" s="6" t="str">
        <f t="shared" si="20"/>
        <v>29.63</v>
      </c>
      <c r="M144" s="6" t="str">
        <f t="shared" si="21"/>
        <v>29.63</v>
      </c>
      <c r="N144" s="6" t="str">
        <f t="shared" si="22"/>
        <v>Pass</v>
      </c>
      <c r="O144" s="6" t="str">
        <f t="shared" si="23"/>
        <v>100.32</v>
      </c>
      <c r="P144" s="6">
        <f t="shared" ref="P144:P175" si="29">IF(C144="Viscosity",
      IF(J144="mPa*s", H144/1000, H144),
   IF(C144="Tensile",
      IF(J144="kPa", H144/1000, H144),
   IF(C144="Conductivity",
      IF(J144="mS/cm", H144/10, H144),
   "")))</f>
        <v>1.319</v>
      </c>
      <c r="Q144" s="5" t="str">
        <f t="shared" si="25"/>
        <v>January</v>
      </c>
      <c r="R144" s="3" t="str">
        <f>VLOOKUP(A144, Samples_Master!$A$2:$I$301, 2, FALSE)</f>
        <v>Graphene</v>
      </c>
      <c r="S144" s="3" t="str">
        <f>VLOOKUP(A144, Samples_Master!$A$2:$I$301, 3, FALSE)</f>
        <v>Carbon</v>
      </c>
      <c r="T144" s="3" t="str">
        <f>VLOOKUP(A144, Samples_Master!$A$2:$I$301, 4, FALSE)</f>
        <v>B019</v>
      </c>
      <c r="U144" s="3" t="str">
        <f>VLOOKUP(A144, Samples_Master!$A$2:$I$301, 5, FALSE)</f>
        <v>P001</v>
      </c>
      <c r="V144" s="3" t="str">
        <f t="shared" si="26"/>
        <v>Graphene_Viscosity</v>
      </c>
      <c r="W144" s="3">
        <f>VLOOKUP(V144, Spec_Limits!$A$2:$I$301, 5, FALSE)</f>
        <v>0.2</v>
      </c>
      <c r="X144" s="3">
        <f>VLOOKUP(V144, Spec_Limits!$A$2:$I$301, 6, FALSE)</f>
        <v>1.5</v>
      </c>
      <c r="Y144" s="3" t="str">
        <f t="shared" si="27"/>
        <v>Pass</v>
      </c>
      <c r="Z144" s="3" t="str">
        <f t="shared" si="28"/>
        <v>OK</v>
      </c>
    </row>
    <row r="145" spans="1:26" x14ac:dyDescent="0.35">
      <c r="A145" s="1" t="s">
        <v>238</v>
      </c>
      <c r="B145" s="2">
        <v>45663</v>
      </c>
      <c r="C145" s="1" t="s">
        <v>27</v>
      </c>
      <c r="D145" s="3" t="s">
        <v>1415</v>
      </c>
      <c r="E145" s="1" t="s">
        <v>637</v>
      </c>
      <c r="F145" s="1" t="s">
        <v>1416</v>
      </c>
      <c r="G145" s="1" t="s">
        <v>12</v>
      </c>
      <c r="H145" s="1">
        <v>842.63300000000004</v>
      </c>
      <c r="I145" s="4" t="s">
        <v>37</v>
      </c>
      <c r="J145" s="1" t="s">
        <v>24</v>
      </c>
      <c r="K145" s="1" t="s">
        <v>239</v>
      </c>
      <c r="L145" s="6" t="str">
        <f t="shared" si="20"/>
        <v>25.37</v>
      </c>
      <c r="M145" s="6" t="str">
        <f t="shared" si="21"/>
        <v>25.37</v>
      </c>
      <c r="N145" s="6" t="str">
        <f t="shared" si="22"/>
        <v>Pass</v>
      </c>
      <c r="O145" s="6">
        <f t="shared" si="23"/>
        <v>100.95300999999999</v>
      </c>
      <c r="P145" s="6">
        <f t="shared" si="29"/>
        <v>842.63300000000004</v>
      </c>
      <c r="Q145" s="5" t="str">
        <f t="shared" si="25"/>
        <v>January</v>
      </c>
      <c r="R145" s="3" t="str">
        <f>VLOOKUP(A145, Samples_Master!$A$2:$I$301, 2, FALSE)</f>
        <v>PolymerA</v>
      </c>
      <c r="S145" s="3" t="str">
        <f>VLOOKUP(A145, Samples_Master!$A$2:$I$301, 3, FALSE)</f>
        <v>Polymer</v>
      </c>
      <c r="T145" s="3" t="str">
        <f>VLOOKUP(A145, Samples_Master!$A$2:$I$301, 4, FALSE)</f>
        <v>B114</v>
      </c>
      <c r="U145" s="3" t="str">
        <f>VLOOKUP(A145, Samples_Master!$A$2:$I$301, 5, FALSE)</f>
        <v>P001</v>
      </c>
      <c r="V145" s="3" t="str">
        <f t="shared" si="26"/>
        <v>PolymerA_Conductivity</v>
      </c>
      <c r="W145" s="3">
        <f>VLOOKUP(V145, Spec_Limits!$A$2:$I$301, 5, FALSE)</f>
        <v>100</v>
      </c>
      <c r="X145" s="3">
        <f>VLOOKUP(V145, Spec_Limits!$A$2:$I$301, 6, FALSE)</f>
        <v>2000</v>
      </c>
      <c r="Y145" s="3" t="str">
        <f t="shared" si="27"/>
        <v>Pass</v>
      </c>
      <c r="Z145" s="3" t="str">
        <f t="shared" si="28"/>
        <v>OK</v>
      </c>
    </row>
    <row r="146" spans="1:26" x14ac:dyDescent="0.35">
      <c r="A146" s="1" t="s">
        <v>238</v>
      </c>
      <c r="B146" s="2">
        <v>45663</v>
      </c>
      <c r="C146" s="1" t="s">
        <v>16</v>
      </c>
      <c r="D146" s="3" t="s">
        <v>1417</v>
      </c>
      <c r="E146" s="1" t="s">
        <v>637</v>
      </c>
      <c r="F146" s="1" t="s">
        <v>1418</v>
      </c>
      <c r="G146" s="1" t="s">
        <v>12</v>
      </c>
      <c r="H146" s="1">
        <v>64.516999999999996</v>
      </c>
      <c r="I146" s="4" t="s">
        <v>17</v>
      </c>
      <c r="J146" s="1" t="s">
        <v>24</v>
      </c>
      <c r="K146" s="1" t="s">
        <v>240</v>
      </c>
      <c r="L146" s="6" t="str">
        <f t="shared" si="20"/>
        <v>21.96</v>
      </c>
      <c r="M146" s="6" t="str">
        <f t="shared" si="21"/>
        <v>21.96</v>
      </c>
      <c r="N146" s="6" t="str">
        <f t="shared" si="22"/>
        <v>Pass</v>
      </c>
      <c r="O146" s="6">
        <f t="shared" si="23"/>
        <v>94.608770000000007</v>
      </c>
      <c r="P146" s="6">
        <f t="shared" si="29"/>
        <v>64.516999999999996</v>
      </c>
      <c r="Q146" s="5" t="str">
        <f t="shared" si="25"/>
        <v>January</v>
      </c>
      <c r="R146" s="3" t="str">
        <f>VLOOKUP(A146, Samples_Master!$A$2:$I$301, 2, FALSE)</f>
        <v>PolymerA</v>
      </c>
      <c r="S146" s="3" t="str">
        <f>VLOOKUP(A146, Samples_Master!$A$2:$I$301, 3, FALSE)</f>
        <v>Polymer</v>
      </c>
      <c r="T146" s="3" t="str">
        <f>VLOOKUP(A146, Samples_Master!$A$2:$I$301, 4, FALSE)</f>
        <v>B114</v>
      </c>
      <c r="U146" s="3" t="str">
        <f>VLOOKUP(A146, Samples_Master!$A$2:$I$301, 5, FALSE)</f>
        <v>P001</v>
      </c>
      <c r="V146" s="3" t="str">
        <f t="shared" si="26"/>
        <v>PolymerA_Tensile</v>
      </c>
      <c r="W146" s="3">
        <f>VLOOKUP(V146, Spec_Limits!$A$2:$I$301, 5, FALSE)</f>
        <v>40</v>
      </c>
      <c r="X146" s="3">
        <f>VLOOKUP(V146, Spec_Limits!$A$2:$I$301, 6, FALSE)</f>
        <v>100</v>
      </c>
      <c r="Y146" s="3" t="str">
        <f t="shared" si="27"/>
        <v>Pass</v>
      </c>
      <c r="Z146" s="3" t="str">
        <f t="shared" si="28"/>
        <v>OK</v>
      </c>
    </row>
    <row r="147" spans="1:26" x14ac:dyDescent="0.35">
      <c r="A147" s="1" t="s">
        <v>238</v>
      </c>
      <c r="B147" s="2">
        <v>45660</v>
      </c>
      <c r="C147" s="1" t="s">
        <v>10</v>
      </c>
      <c r="D147" s="3" t="s">
        <v>1419</v>
      </c>
      <c r="E147" s="1" t="s">
        <v>637</v>
      </c>
      <c r="F147" s="1" t="s">
        <v>1420</v>
      </c>
      <c r="G147" s="1" t="s">
        <v>12</v>
      </c>
      <c r="H147" s="1">
        <v>901.58</v>
      </c>
      <c r="I147" s="4" t="s">
        <v>13</v>
      </c>
      <c r="J147" s="1" t="s">
        <v>61</v>
      </c>
      <c r="K147" s="1" t="s">
        <v>241</v>
      </c>
      <c r="L147" s="6" t="str">
        <f t="shared" si="20"/>
        <v>29.17</v>
      </c>
      <c r="M147" s="6" t="str">
        <f t="shared" si="21"/>
        <v>29.17</v>
      </c>
      <c r="N147" s="6" t="str">
        <f t="shared" si="22"/>
        <v>Pass</v>
      </c>
      <c r="O147" s="6">
        <f t="shared" si="23"/>
        <v>96.499820000000014</v>
      </c>
      <c r="P147" s="6">
        <f t="shared" si="29"/>
        <v>901.58</v>
      </c>
      <c r="Q147" s="5" t="str">
        <f t="shared" si="25"/>
        <v>January</v>
      </c>
      <c r="R147" s="3" t="str">
        <f>VLOOKUP(A147, Samples_Master!$A$2:$I$301, 2, FALSE)</f>
        <v>PolymerA</v>
      </c>
      <c r="S147" s="3" t="str">
        <f>VLOOKUP(A147, Samples_Master!$A$2:$I$301, 3, FALSE)</f>
        <v>Polymer</v>
      </c>
      <c r="T147" s="3" t="str">
        <f>VLOOKUP(A147, Samples_Master!$A$2:$I$301, 4, FALSE)</f>
        <v>B114</v>
      </c>
      <c r="U147" s="3" t="str">
        <f>VLOOKUP(A147, Samples_Master!$A$2:$I$301, 5, FALSE)</f>
        <v>P001</v>
      </c>
      <c r="V147" s="3" t="str">
        <f t="shared" si="26"/>
        <v>PolymerA_Viscosity</v>
      </c>
      <c r="W147" s="3">
        <f>VLOOKUP(V147, Spec_Limits!$A$2:$I$301, 5, FALSE)</f>
        <v>0.5</v>
      </c>
      <c r="X147" s="3">
        <f>VLOOKUP(V147, Spec_Limits!$A$2:$I$301, 6, FALSE)</f>
        <v>2.5</v>
      </c>
      <c r="Y147" s="3" t="str">
        <f t="shared" si="27"/>
        <v>Fail</v>
      </c>
      <c r="Z147" s="3" t="str">
        <f t="shared" si="28"/>
        <v>OK</v>
      </c>
    </row>
    <row r="148" spans="1:26" x14ac:dyDescent="0.35">
      <c r="A148" s="1" t="s">
        <v>242</v>
      </c>
      <c r="B148" s="2">
        <v>45683</v>
      </c>
      <c r="C148" s="1" t="s">
        <v>27</v>
      </c>
      <c r="D148" s="3" t="s">
        <v>1421</v>
      </c>
      <c r="E148" s="1" t="s">
        <v>637</v>
      </c>
      <c r="F148" s="1" t="s">
        <v>1422</v>
      </c>
      <c r="G148" s="1" t="s">
        <v>17</v>
      </c>
      <c r="H148" s="1">
        <v>524.42700000000002</v>
      </c>
      <c r="I148" s="4" t="s">
        <v>37</v>
      </c>
      <c r="J148" s="1" t="s">
        <v>98</v>
      </c>
      <c r="K148" s="1" t="s">
        <v>243</v>
      </c>
      <c r="L148" s="6" t="str">
        <f t="shared" si="20"/>
        <v>22.34</v>
      </c>
      <c r="M148" s="6" t="str">
        <f t="shared" si="21"/>
        <v>22.34</v>
      </c>
      <c r="N148" s="6" t="str">
        <f t="shared" si="22"/>
        <v>Pass</v>
      </c>
      <c r="O148" s="6" t="str">
        <f t="shared" si="23"/>
        <v>104.84</v>
      </c>
      <c r="P148" s="6">
        <f t="shared" si="29"/>
        <v>524.42700000000002</v>
      </c>
      <c r="Q148" s="5" t="str">
        <f t="shared" si="25"/>
        <v>January</v>
      </c>
      <c r="R148" s="3" t="str">
        <f>VLOOKUP(A148, Samples_Master!$A$2:$I$301, 2, FALSE)</f>
        <v>PolymerA</v>
      </c>
      <c r="S148" s="3" t="str">
        <f>VLOOKUP(A148, Samples_Master!$A$2:$I$301, 3, FALSE)</f>
        <v>Polymer</v>
      </c>
      <c r="T148" s="3" t="str">
        <f>VLOOKUP(A148, Samples_Master!$A$2:$I$301, 4, FALSE)</f>
        <v>B042</v>
      </c>
      <c r="U148" s="3" t="str">
        <f>VLOOKUP(A148, Samples_Master!$A$2:$I$301, 5, FALSE)</f>
        <v>P003</v>
      </c>
      <c r="V148" s="3" t="str">
        <f t="shared" si="26"/>
        <v>PolymerA_Conductivity</v>
      </c>
      <c r="W148" s="3">
        <f>VLOOKUP(V148, Spec_Limits!$A$2:$I$301, 5, FALSE)</f>
        <v>100</v>
      </c>
      <c r="X148" s="3">
        <f>VLOOKUP(V148, Spec_Limits!$A$2:$I$301, 6, FALSE)</f>
        <v>2000</v>
      </c>
      <c r="Y148" s="3" t="str">
        <f t="shared" si="27"/>
        <v>Pass</v>
      </c>
      <c r="Z148" s="3" t="str">
        <f t="shared" si="28"/>
        <v>OK</v>
      </c>
    </row>
    <row r="149" spans="1:26" x14ac:dyDescent="0.35">
      <c r="A149" s="1" t="s">
        <v>242</v>
      </c>
      <c r="B149" s="2">
        <v>45674</v>
      </c>
      <c r="C149" s="1" t="s">
        <v>10</v>
      </c>
      <c r="D149" s="3" t="s">
        <v>1423</v>
      </c>
      <c r="E149" s="1" t="s">
        <v>637</v>
      </c>
      <c r="F149" s="1" t="s">
        <v>1424</v>
      </c>
      <c r="G149" s="1" t="s">
        <v>17</v>
      </c>
      <c r="H149" s="1">
        <v>1.8460000000000001</v>
      </c>
      <c r="I149" s="4" t="s">
        <v>23</v>
      </c>
      <c r="J149" s="1" t="s">
        <v>98</v>
      </c>
      <c r="K149" s="1" t="s">
        <v>244</v>
      </c>
      <c r="L149" s="6" t="str">
        <f t="shared" si="20"/>
        <v>28.41</v>
      </c>
      <c r="M149" s="6" t="str">
        <f t="shared" si="21"/>
        <v>28.41</v>
      </c>
      <c r="N149" s="6" t="str">
        <f t="shared" si="22"/>
        <v>Pass</v>
      </c>
      <c r="O149" s="6" t="str">
        <f t="shared" si="23"/>
        <v>106.7</v>
      </c>
      <c r="P149" s="6">
        <f t="shared" si="29"/>
        <v>1.8460000000000001</v>
      </c>
      <c r="Q149" s="5" t="str">
        <f t="shared" si="25"/>
        <v>January</v>
      </c>
      <c r="R149" s="3" t="str">
        <f>VLOOKUP(A149, Samples_Master!$A$2:$I$301, 2, FALSE)</f>
        <v>PolymerA</v>
      </c>
      <c r="S149" s="3" t="str">
        <f>VLOOKUP(A149, Samples_Master!$A$2:$I$301, 3, FALSE)</f>
        <v>Polymer</v>
      </c>
      <c r="T149" s="3" t="str">
        <f>VLOOKUP(A149, Samples_Master!$A$2:$I$301, 4, FALSE)</f>
        <v>B042</v>
      </c>
      <c r="U149" s="3" t="str">
        <f>VLOOKUP(A149, Samples_Master!$A$2:$I$301, 5, FALSE)</f>
        <v>P003</v>
      </c>
      <c r="V149" s="3" t="str">
        <f t="shared" si="26"/>
        <v>PolymerA_Viscosity</v>
      </c>
      <c r="W149" s="3">
        <f>VLOOKUP(V149, Spec_Limits!$A$2:$I$301, 5, FALSE)</f>
        <v>0.5</v>
      </c>
      <c r="X149" s="3">
        <f>VLOOKUP(V149, Spec_Limits!$A$2:$I$301, 6, FALSE)</f>
        <v>2.5</v>
      </c>
      <c r="Y149" s="3" t="str">
        <f t="shared" si="27"/>
        <v>Pass</v>
      </c>
      <c r="Z149" s="3" t="str">
        <f t="shared" si="28"/>
        <v>OK</v>
      </c>
    </row>
    <row r="150" spans="1:26" x14ac:dyDescent="0.35">
      <c r="A150" s="1" t="s">
        <v>245</v>
      </c>
      <c r="B150" s="2">
        <v>45665</v>
      </c>
      <c r="C150" s="1" t="s">
        <v>16</v>
      </c>
      <c r="D150" s="3" t="s">
        <v>1425</v>
      </c>
      <c r="E150" s="1" t="s">
        <v>11</v>
      </c>
      <c r="F150" s="1" t="s">
        <v>1426</v>
      </c>
      <c r="G150" s="1" t="s">
        <v>12</v>
      </c>
      <c r="H150" s="1">
        <v>63.637</v>
      </c>
      <c r="I150" s="4" t="s">
        <v>17</v>
      </c>
      <c r="J150" s="1" t="s">
        <v>31</v>
      </c>
      <c r="K150" s="1" t="s">
        <v>246</v>
      </c>
      <c r="L150" s="6">
        <f t="shared" si="20"/>
        <v>26.930000000000007</v>
      </c>
      <c r="M150" s="6">
        <f t="shared" si="21"/>
        <v>26.930000000000007</v>
      </c>
      <c r="N150" s="6" t="str">
        <f t="shared" si="22"/>
        <v>Pass</v>
      </c>
      <c r="O150" s="6">
        <f t="shared" si="23"/>
        <v>83.347149999999999</v>
      </c>
      <c r="P150" s="6">
        <f t="shared" si="29"/>
        <v>63.637</v>
      </c>
      <c r="Q150" s="5" t="str">
        <f t="shared" si="25"/>
        <v>January</v>
      </c>
      <c r="R150" s="3" t="str">
        <f>VLOOKUP(A150, Samples_Master!$A$2:$I$301, 2, FALSE)</f>
        <v>CeramicY</v>
      </c>
      <c r="S150" s="3" t="str">
        <f>VLOOKUP(A150, Samples_Master!$A$2:$I$301, 3, FALSE)</f>
        <v>Ceramic</v>
      </c>
      <c r="T150" s="3" t="str">
        <f>VLOOKUP(A150, Samples_Master!$A$2:$I$301, 4, FALSE)</f>
        <v>B009</v>
      </c>
      <c r="U150" s="3" t="str">
        <f>VLOOKUP(A150, Samples_Master!$A$2:$I$301, 5, FALSE)</f>
        <v>P003</v>
      </c>
      <c r="V150" s="3" t="str">
        <f t="shared" si="26"/>
        <v>CeramicY_Tensile</v>
      </c>
      <c r="W150" s="3">
        <f>VLOOKUP(V150, Spec_Limits!$A$2:$I$301, 5, FALSE)</f>
        <v>40</v>
      </c>
      <c r="X150" s="3">
        <f>VLOOKUP(V150, Spec_Limits!$A$2:$I$301, 6, FALSE)</f>
        <v>100</v>
      </c>
      <c r="Y150" s="3" t="str">
        <f t="shared" si="27"/>
        <v>Pass</v>
      </c>
      <c r="Z150" s="3" t="str">
        <f t="shared" si="28"/>
        <v>OK</v>
      </c>
    </row>
    <row r="151" spans="1:26" x14ac:dyDescent="0.35">
      <c r="A151" s="1" t="s">
        <v>245</v>
      </c>
      <c r="B151" s="2">
        <v>45683</v>
      </c>
      <c r="C151" s="1" t="s">
        <v>16</v>
      </c>
      <c r="D151" s="3" t="s">
        <v>1427</v>
      </c>
      <c r="E151" s="1" t="s">
        <v>11</v>
      </c>
      <c r="F151" s="1" t="s">
        <v>1428</v>
      </c>
      <c r="G151" s="1" t="s">
        <v>12</v>
      </c>
      <c r="H151" s="1">
        <v>63.322000000000003</v>
      </c>
      <c r="I151" s="4" t="s">
        <v>17</v>
      </c>
      <c r="J151" s="1" t="s">
        <v>47</v>
      </c>
      <c r="K151" s="1" t="s">
        <v>247</v>
      </c>
      <c r="L151" s="6">
        <f t="shared" si="20"/>
        <v>20.360000000000014</v>
      </c>
      <c r="M151" s="6">
        <f t="shared" si="21"/>
        <v>20.360000000000014</v>
      </c>
      <c r="N151" s="6" t="str">
        <f t="shared" si="22"/>
        <v>Pass</v>
      </c>
      <c r="O151" s="6">
        <f t="shared" si="23"/>
        <v>90.63494</v>
      </c>
      <c r="P151" s="6">
        <f t="shared" si="29"/>
        <v>63.322000000000003</v>
      </c>
      <c r="Q151" s="5" t="str">
        <f t="shared" si="25"/>
        <v>January</v>
      </c>
      <c r="R151" s="3" t="str">
        <f>VLOOKUP(A151, Samples_Master!$A$2:$I$301, 2, FALSE)</f>
        <v>CeramicY</v>
      </c>
      <c r="S151" s="3" t="str">
        <f>VLOOKUP(A151, Samples_Master!$A$2:$I$301, 3, FALSE)</f>
        <v>Ceramic</v>
      </c>
      <c r="T151" s="3" t="str">
        <f>VLOOKUP(A151, Samples_Master!$A$2:$I$301, 4, FALSE)</f>
        <v>B009</v>
      </c>
      <c r="U151" s="3" t="str">
        <f>VLOOKUP(A151, Samples_Master!$A$2:$I$301, 5, FALSE)</f>
        <v>P003</v>
      </c>
      <c r="V151" s="3" t="str">
        <f t="shared" si="26"/>
        <v>CeramicY_Tensile</v>
      </c>
      <c r="W151" s="3">
        <f>VLOOKUP(V151, Spec_Limits!$A$2:$I$301, 5, FALSE)</f>
        <v>40</v>
      </c>
      <c r="X151" s="3">
        <f>VLOOKUP(V151, Spec_Limits!$A$2:$I$301, 6, FALSE)</f>
        <v>100</v>
      </c>
      <c r="Y151" s="3" t="str">
        <f t="shared" si="27"/>
        <v>Pass</v>
      </c>
      <c r="Z151" s="3" t="str">
        <f t="shared" si="28"/>
        <v>OK</v>
      </c>
    </row>
    <row r="152" spans="1:26" x14ac:dyDescent="0.35">
      <c r="A152" s="1" t="s">
        <v>245</v>
      </c>
      <c r="B152" s="2">
        <v>45670</v>
      </c>
      <c r="C152" s="1" t="s">
        <v>10</v>
      </c>
      <c r="D152" s="3" t="s">
        <v>1429</v>
      </c>
      <c r="E152" s="1" t="s">
        <v>11</v>
      </c>
      <c r="F152" s="1" t="s">
        <v>1430</v>
      </c>
      <c r="G152" s="1" t="s">
        <v>12</v>
      </c>
      <c r="H152" s="1">
        <v>823.99300000000005</v>
      </c>
      <c r="I152" s="4" t="s">
        <v>13</v>
      </c>
      <c r="J152" s="1" t="s">
        <v>31</v>
      </c>
      <c r="K152" s="1" t="s">
        <v>248</v>
      </c>
      <c r="L152" s="6">
        <f t="shared" si="20"/>
        <v>29.32000000000005</v>
      </c>
      <c r="M152" s="6">
        <f t="shared" si="21"/>
        <v>29.32000000000005</v>
      </c>
      <c r="N152" s="6" t="str">
        <f t="shared" si="22"/>
        <v>Pass</v>
      </c>
      <c r="O152" s="6">
        <f t="shared" si="23"/>
        <v>115.18886999999999</v>
      </c>
      <c r="P152" s="6">
        <f t="shared" si="29"/>
        <v>823.99300000000005</v>
      </c>
      <c r="Q152" s="5" t="str">
        <f t="shared" si="25"/>
        <v>January</v>
      </c>
      <c r="R152" s="3" t="str">
        <f>VLOOKUP(A152, Samples_Master!$A$2:$I$301, 2, FALSE)</f>
        <v>CeramicY</v>
      </c>
      <c r="S152" s="3" t="str">
        <f>VLOOKUP(A152, Samples_Master!$A$2:$I$301, 3, FALSE)</f>
        <v>Ceramic</v>
      </c>
      <c r="T152" s="3" t="str">
        <f>VLOOKUP(A152, Samples_Master!$A$2:$I$301, 4, FALSE)</f>
        <v>B009</v>
      </c>
      <c r="U152" s="3" t="str">
        <f>VLOOKUP(A152, Samples_Master!$A$2:$I$301, 5, FALSE)</f>
        <v>P003</v>
      </c>
      <c r="V152" s="3" t="str">
        <f t="shared" si="26"/>
        <v>CeramicY_Viscosity</v>
      </c>
      <c r="W152" s="3">
        <f>VLOOKUP(V152, Spec_Limits!$A$2:$I$301, 5, FALSE)</f>
        <v>0.2</v>
      </c>
      <c r="X152" s="3">
        <f>VLOOKUP(V152, Spec_Limits!$A$2:$I$301, 6, FALSE)</f>
        <v>1.5</v>
      </c>
      <c r="Y152" s="3" t="str">
        <f t="shared" si="27"/>
        <v>Fail</v>
      </c>
      <c r="Z152" s="3" t="str">
        <f t="shared" si="28"/>
        <v>OK</v>
      </c>
    </row>
    <row r="153" spans="1:26" x14ac:dyDescent="0.35">
      <c r="A153" s="1" t="s">
        <v>245</v>
      </c>
      <c r="B153" s="2">
        <v>45673</v>
      </c>
      <c r="C153" s="1" t="s">
        <v>10</v>
      </c>
      <c r="D153" s="3" t="s">
        <v>1431</v>
      </c>
      <c r="E153" s="1" t="s">
        <v>11</v>
      </c>
      <c r="F153" s="1" t="s">
        <v>1432</v>
      </c>
      <c r="G153" s="1" t="s">
        <v>12</v>
      </c>
      <c r="H153" s="1">
        <v>715.37</v>
      </c>
      <c r="I153" s="4" t="s">
        <v>13</v>
      </c>
      <c r="J153" s="1" t="s">
        <v>14</v>
      </c>
      <c r="K153" s="1" t="s">
        <v>249</v>
      </c>
      <c r="L153" s="6">
        <f t="shared" si="20"/>
        <v>33.06</v>
      </c>
      <c r="M153" s="6">
        <f t="shared" si="21"/>
        <v>33.06</v>
      </c>
      <c r="N153" s="6" t="str">
        <f t="shared" si="22"/>
        <v>Pass</v>
      </c>
      <c r="O153" s="6">
        <f t="shared" si="23"/>
        <v>120.23600999999999</v>
      </c>
      <c r="P153" s="6">
        <f t="shared" si="29"/>
        <v>715.37</v>
      </c>
      <c r="Q153" s="5" t="str">
        <f t="shared" si="25"/>
        <v>January</v>
      </c>
      <c r="R153" s="3" t="str">
        <f>VLOOKUP(A153, Samples_Master!$A$2:$I$301, 2, FALSE)</f>
        <v>CeramicY</v>
      </c>
      <c r="S153" s="3" t="str">
        <f>VLOOKUP(A153, Samples_Master!$A$2:$I$301, 3, FALSE)</f>
        <v>Ceramic</v>
      </c>
      <c r="T153" s="3" t="str">
        <f>VLOOKUP(A153, Samples_Master!$A$2:$I$301, 4, FALSE)</f>
        <v>B009</v>
      </c>
      <c r="U153" s="3" t="str">
        <f>VLOOKUP(A153, Samples_Master!$A$2:$I$301, 5, FALSE)</f>
        <v>P003</v>
      </c>
      <c r="V153" s="3" t="str">
        <f t="shared" si="26"/>
        <v>CeramicY_Viscosity</v>
      </c>
      <c r="W153" s="3">
        <f>VLOOKUP(V153, Spec_Limits!$A$2:$I$301, 5, FALSE)</f>
        <v>0.2</v>
      </c>
      <c r="X153" s="3">
        <f>VLOOKUP(V153, Spec_Limits!$A$2:$I$301, 6, FALSE)</f>
        <v>1.5</v>
      </c>
      <c r="Y153" s="3" t="str">
        <f t="shared" si="27"/>
        <v>Fail</v>
      </c>
      <c r="Z153" s="3" t="str">
        <f t="shared" si="28"/>
        <v>OK</v>
      </c>
    </row>
    <row r="154" spans="1:26" x14ac:dyDescent="0.35">
      <c r="A154" s="1" t="s">
        <v>250</v>
      </c>
      <c r="B154" s="2">
        <v>45679</v>
      </c>
      <c r="C154" s="1" t="s">
        <v>10</v>
      </c>
      <c r="D154" s="3" t="s">
        <v>1201</v>
      </c>
      <c r="E154" s="1" t="s">
        <v>11</v>
      </c>
      <c r="F154" s="1" t="s">
        <v>1433</v>
      </c>
      <c r="G154" s="1" t="s">
        <v>17</v>
      </c>
      <c r="H154" s="1">
        <v>0.81699999999999995</v>
      </c>
      <c r="I154" s="4" t="s">
        <v>23</v>
      </c>
      <c r="J154" s="1" t="s">
        <v>47</v>
      </c>
      <c r="K154" s="1" t="s">
        <v>251</v>
      </c>
      <c r="L154" s="6">
        <f t="shared" si="20"/>
        <v>21.75</v>
      </c>
      <c r="M154" s="6">
        <f t="shared" si="21"/>
        <v>21.75</v>
      </c>
      <c r="N154" s="6" t="str">
        <f t="shared" si="22"/>
        <v>Pass</v>
      </c>
      <c r="O154" s="6" t="str">
        <f t="shared" si="23"/>
        <v>100.02</v>
      </c>
      <c r="P154" s="6">
        <f t="shared" si="29"/>
        <v>0.81699999999999995</v>
      </c>
      <c r="Q154" s="5" t="str">
        <f t="shared" si="25"/>
        <v>January</v>
      </c>
      <c r="R154" s="3" t="str">
        <f>VLOOKUP(A154, Samples_Master!$A$2:$I$301, 2, FALSE)</f>
        <v>Graphene</v>
      </c>
      <c r="S154" s="3" t="str">
        <f>VLOOKUP(A154, Samples_Master!$A$2:$I$301, 3, FALSE)</f>
        <v>Polymer</v>
      </c>
      <c r="T154" s="3" t="str">
        <f>VLOOKUP(A154, Samples_Master!$A$2:$I$301, 4, FALSE)</f>
        <v>B019</v>
      </c>
      <c r="U154" s="3" t="str">
        <f>VLOOKUP(A154, Samples_Master!$A$2:$I$301, 5, FALSE)</f>
        <v>P001</v>
      </c>
      <c r="V154" s="3" t="str">
        <f t="shared" si="26"/>
        <v>Graphene_Viscosity</v>
      </c>
      <c r="W154" s="3">
        <f>VLOOKUP(V154, Spec_Limits!$A$2:$I$301, 5, FALSE)</f>
        <v>0.2</v>
      </c>
      <c r="X154" s="3">
        <f>VLOOKUP(V154, Spec_Limits!$A$2:$I$301, 6, FALSE)</f>
        <v>1.5</v>
      </c>
      <c r="Y154" s="3" t="str">
        <f t="shared" si="27"/>
        <v>Pass</v>
      </c>
      <c r="Z154" s="3" t="str">
        <f t="shared" si="28"/>
        <v>OK</v>
      </c>
    </row>
    <row r="155" spans="1:26" x14ac:dyDescent="0.35">
      <c r="A155" s="1" t="s">
        <v>250</v>
      </c>
      <c r="B155" s="2">
        <v>45669</v>
      </c>
      <c r="C155" s="1" t="s">
        <v>27</v>
      </c>
      <c r="D155" s="3" t="s">
        <v>1434</v>
      </c>
      <c r="E155" s="1" t="s">
        <v>11</v>
      </c>
      <c r="F155" s="1" t="s">
        <v>1435</v>
      </c>
      <c r="G155" s="1" t="s">
        <v>17</v>
      </c>
      <c r="H155" s="1">
        <v>973.33100000000002</v>
      </c>
      <c r="I155" s="4" t="s">
        <v>37</v>
      </c>
      <c r="J155" s="1" t="s">
        <v>55</v>
      </c>
      <c r="K155" s="1" t="s">
        <v>252</v>
      </c>
      <c r="L155" s="6">
        <f t="shared" si="20"/>
        <v>22.439999999999998</v>
      </c>
      <c r="M155" s="6">
        <f t="shared" si="21"/>
        <v>22.439999999999998</v>
      </c>
      <c r="N155" s="6" t="str">
        <f t="shared" si="22"/>
        <v>Pass</v>
      </c>
      <c r="O155" s="6" t="str">
        <f t="shared" si="23"/>
        <v>92.23</v>
      </c>
      <c r="P155" s="6">
        <f t="shared" si="29"/>
        <v>973.33100000000002</v>
      </c>
      <c r="Q155" s="5" t="str">
        <f t="shared" si="25"/>
        <v>January</v>
      </c>
      <c r="R155" s="3" t="str">
        <f>VLOOKUP(A155, Samples_Master!$A$2:$I$301, 2, FALSE)</f>
        <v>Graphene</v>
      </c>
      <c r="S155" s="3" t="str">
        <f>VLOOKUP(A155, Samples_Master!$A$2:$I$301, 3, FALSE)</f>
        <v>Polymer</v>
      </c>
      <c r="T155" s="3" t="str">
        <f>VLOOKUP(A155, Samples_Master!$A$2:$I$301, 4, FALSE)</f>
        <v>B019</v>
      </c>
      <c r="U155" s="3" t="str">
        <f>VLOOKUP(A155, Samples_Master!$A$2:$I$301, 5, FALSE)</f>
        <v>P001</v>
      </c>
      <c r="V155" s="3" t="str">
        <f t="shared" si="26"/>
        <v>Graphene_Conductivity</v>
      </c>
      <c r="W155" s="3">
        <f>VLOOKUP(V155, Spec_Limits!$A$2:$I$301, 5, FALSE)</f>
        <v>20000</v>
      </c>
      <c r="X155" s="3">
        <f>VLOOKUP(V155, Spec_Limits!$A$2:$I$301, 6, FALSE)</f>
        <v>80000</v>
      </c>
      <c r="Y155" s="3" t="str">
        <f t="shared" si="27"/>
        <v>Fail</v>
      </c>
      <c r="Z155" s="3" t="str">
        <f t="shared" si="28"/>
        <v>OK</v>
      </c>
    </row>
    <row r="156" spans="1:26" x14ac:dyDescent="0.35">
      <c r="A156" s="1" t="s">
        <v>250</v>
      </c>
      <c r="B156" s="2">
        <v>45665</v>
      </c>
      <c r="C156" s="1" t="s">
        <v>16</v>
      </c>
      <c r="D156" s="3" t="s">
        <v>1436</v>
      </c>
      <c r="E156" s="1" t="s">
        <v>11</v>
      </c>
      <c r="F156" s="1" t="s">
        <v>1437</v>
      </c>
      <c r="G156" s="1" t="s">
        <v>17</v>
      </c>
      <c r="H156" s="1">
        <v>65.837999999999994</v>
      </c>
      <c r="I156" s="4" t="s">
        <v>17</v>
      </c>
      <c r="J156" s="1" t="s">
        <v>21</v>
      </c>
      <c r="K156" s="1" t="s">
        <v>253</v>
      </c>
      <c r="L156" s="6">
        <f t="shared" si="20"/>
        <v>17.410000000000025</v>
      </c>
      <c r="M156" s="6">
        <f t="shared" si="21"/>
        <v>17.410000000000025</v>
      </c>
      <c r="N156" s="6" t="str">
        <f t="shared" si="22"/>
        <v>Pass</v>
      </c>
      <c r="O156" s="6" t="str">
        <f t="shared" si="23"/>
        <v>107.51</v>
      </c>
      <c r="P156" s="6">
        <f t="shared" si="29"/>
        <v>65.837999999999994</v>
      </c>
      <c r="Q156" s="5" t="str">
        <f t="shared" si="25"/>
        <v>January</v>
      </c>
      <c r="R156" s="3" t="str">
        <f>VLOOKUP(A156, Samples_Master!$A$2:$I$301, 2, FALSE)</f>
        <v>Graphene</v>
      </c>
      <c r="S156" s="3" t="str">
        <f>VLOOKUP(A156, Samples_Master!$A$2:$I$301, 3, FALSE)</f>
        <v>Polymer</v>
      </c>
      <c r="T156" s="3" t="str">
        <f>VLOOKUP(A156, Samples_Master!$A$2:$I$301, 4, FALSE)</f>
        <v>B019</v>
      </c>
      <c r="U156" s="3" t="str">
        <f>VLOOKUP(A156, Samples_Master!$A$2:$I$301, 5, FALSE)</f>
        <v>P001</v>
      </c>
      <c r="V156" s="3" t="str">
        <f t="shared" si="26"/>
        <v>Graphene_Tensile</v>
      </c>
      <c r="W156" s="3">
        <f>VLOOKUP(V156, Spec_Limits!$A$2:$I$301, 5, FALSE)</f>
        <v>60</v>
      </c>
      <c r="X156" s="3">
        <f>VLOOKUP(V156, Spec_Limits!$A$2:$I$301, 6, FALSE)</f>
        <v>120</v>
      </c>
      <c r="Y156" s="3" t="str">
        <f t="shared" si="27"/>
        <v>Pass</v>
      </c>
      <c r="Z156" s="3" t="str">
        <f t="shared" si="28"/>
        <v>OK</v>
      </c>
    </row>
    <row r="157" spans="1:26" x14ac:dyDescent="0.35">
      <c r="A157" s="1" t="s">
        <v>254</v>
      </c>
      <c r="B157" s="2">
        <v>45678</v>
      </c>
      <c r="C157" s="1" t="s">
        <v>27</v>
      </c>
      <c r="D157" s="3" t="s">
        <v>1438</v>
      </c>
      <c r="E157" s="1" t="s">
        <v>637</v>
      </c>
      <c r="F157" s="1" t="s">
        <v>1439</v>
      </c>
      <c r="G157" s="1" t="s">
        <v>17</v>
      </c>
      <c r="H157" s="1">
        <v>688.43899999999996</v>
      </c>
      <c r="I157" s="4" t="s">
        <v>37</v>
      </c>
      <c r="J157" s="1" t="s">
        <v>66</v>
      </c>
      <c r="K157" s="1" t="s">
        <v>255</v>
      </c>
      <c r="L157" s="6" t="str">
        <f t="shared" si="20"/>
        <v>19.35</v>
      </c>
      <c r="M157" s="6" t="str">
        <f t="shared" si="21"/>
        <v>19.35</v>
      </c>
      <c r="N157" s="6" t="str">
        <f t="shared" si="22"/>
        <v>Pass</v>
      </c>
      <c r="O157" s="6" t="str">
        <f t="shared" si="23"/>
        <v>103.25</v>
      </c>
      <c r="P157" s="6">
        <f t="shared" si="29"/>
        <v>688.43899999999996</v>
      </c>
      <c r="Q157" s="5" t="str">
        <f t="shared" si="25"/>
        <v>January</v>
      </c>
      <c r="R157" s="3" t="str">
        <f>VLOOKUP(A157, Samples_Master!$A$2:$I$301, 2, FALSE)</f>
        <v>PolymerA</v>
      </c>
      <c r="S157" s="3" t="str">
        <f>VLOOKUP(A157, Samples_Master!$A$2:$I$301, 3, FALSE)</f>
        <v>Polymer</v>
      </c>
      <c r="T157" s="3" t="str">
        <f>VLOOKUP(A157, Samples_Master!$A$2:$I$301, 4, FALSE)</f>
        <v>B025</v>
      </c>
      <c r="U157" s="3" t="str">
        <f>VLOOKUP(A157, Samples_Master!$A$2:$I$301, 5, FALSE)</f>
        <v>P003</v>
      </c>
      <c r="V157" s="3" t="str">
        <f t="shared" si="26"/>
        <v>PolymerA_Conductivity</v>
      </c>
      <c r="W157" s="3">
        <f>VLOOKUP(V157, Spec_Limits!$A$2:$I$301, 5, FALSE)</f>
        <v>100</v>
      </c>
      <c r="X157" s="3">
        <f>VLOOKUP(V157, Spec_Limits!$A$2:$I$301, 6, FALSE)</f>
        <v>2000</v>
      </c>
      <c r="Y157" s="3" t="str">
        <f t="shared" si="27"/>
        <v>Pass</v>
      </c>
      <c r="Z157" s="3" t="str">
        <f t="shared" si="28"/>
        <v>OK</v>
      </c>
    </row>
    <row r="158" spans="1:26" x14ac:dyDescent="0.35">
      <c r="A158" s="1" t="s">
        <v>254</v>
      </c>
      <c r="B158" s="2">
        <v>45668</v>
      </c>
      <c r="C158" s="1" t="s">
        <v>27</v>
      </c>
      <c r="D158" s="3" t="s">
        <v>1440</v>
      </c>
      <c r="E158" s="1" t="s">
        <v>637</v>
      </c>
      <c r="F158" s="1" t="s">
        <v>1441</v>
      </c>
      <c r="G158" s="1" t="s">
        <v>17</v>
      </c>
      <c r="H158" s="1">
        <v>1183.4639999999999</v>
      </c>
      <c r="I158" s="4" t="s">
        <v>37</v>
      </c>
      <c r="J158" s="1" t="s">
        <v>24</v>
      </c>
      <c r="K158" s="1" t="s">
        <v>256</v>
      </c>
      <c r="L158" s="6" t="str">
        <f t="shared" si="20"/>
        <v>21.8</v>
      </c>
      <c r="M158" s="6" t="str">
        <f t="shared" si="21"/>
        <v>21.8</v>
      </c>
      <c r="N158" s="6" t="str">
        <f t="shared" si="22"/>
        <v>Pass</v>
      </c>
      <c r="O158" s="6" t="str">
        <f t="shared" si="23"/>
        <v>98.34</v>
      </c>
      <c r="P158" s="6">
        <f t="shared" si="29"/>
        <v>1183.4639999999999</v>
      </c>
      <c r="Q158" s="5" t="str">
        <f t="shared" si="25"/>
        <v>January</v>
      </c>
      <c r="R158" s="3" t="str">
        <f>VLOOKUP(A158, Samples_Master!$A$2:$I$301, 2, FALSE)</f>
        <v>PolymerA</v>
      </c>
      <c r="S158" s="3" t="str">
        <f>VLOOKUP(A158, Samples_Master!$A$2:$I$301, 3, FALSE)</f>
        <v>Polymer</v>
      </c>
      <c r="T158" s="3" t="str">
        <f>VLOOKUP(A158, Samples_Master!$A$2:$I$301, 4, FALSE)</f>
        <v>B025</v>
      </c>
      <c r="U158" s="3" t="str">
        <f>VLOOKUP(A158, Samples_Master!$A$2:$I$301, 5, FALSE)</f>
        <v>P003</v>
      </c>
      <c r="V158" s="3" t="str">
        <f t="shared" si="26"/>
        <v>PolymerA_Conductivity</v>
      </c>
      <c r="W158" s="3">
        <f>VLOOKUP(V158, Spec_Limits!$A$2:$I$301, 5, FALSE)</f>
        <v>100</v>
      </c>
      <c r="X158" s="3">
        <f>VLOOKUP(V158, Spec_Limits!$A$2:$I$301, 6, FALSE)</f>
        <v>2000</v>
      </c>
      <c r="Y158" s="3" t="str">
        <f t="shared" si="27"/>
        <v>Pass</v>
      </c>
      <c r="Z158" s="3" t="str">
        <f t="shared" si="28"/>
        <v>OK</v>
      </c>
    </row>
    <row r="159" spans="1:26" x14ac:dyDescent="0.35">
      <c r="A159" s="1" t="s">
        <v>257</v>
      </c>
      <c r="B159" s="2">
        <v>45674</v>
      </c>
      <c r="C159" s="1" t="s">
        <v>27</v>
      </c>
      <c r="D159" s="3" t="s">
        <v>1442</v>
      </c>
      <c r="E159" s="1" t="s">
        <v>637</v>
      </c>
      <c r="F159" s="1" t="s">
        <v>1443</v>
      </c>
      <c r="G159" s="1" t="s">
        <v>12</v>
      </c>
      <c r="H159" s="1">
        <v>848.96100000000001</v>
      </c>
      <c r="I159" s="4" t="s">
        <v>37</v>
      </c>
      <c r="J159" s="1" t="s">
        <v>80</v>
      </c>
      <c r="K159" s="1" t="s">
        <v>258</v>
      </c>
      <c r="L159" s="6" t="str">
        <f t="shared" si="20"/>
        <v>25.69</v>
      </c>
      <c r="M159" s="6" t="str">
        <f t="shared" si="21"/>
        <v>25.69</v>
      </c>
      <c r="N159" s="6" t="str">
        <f t="shared" si="22"/>
        <v>Pass</v>
      </c>
      <c r="O159" s="6">
        <f t="shared" si="23"/>
        <v>105.05404</v>
      </c>
      <c r="P159" s="6">
        <f t="shared" si="29"/>
        <v>848.96100000000001</v>
      </c>
      <c r="Q159" s="5" t="str">
        <f t="shared" si="25"/>
        <v>January</v>
      </c>
      <c r="R159" s="3" t="str">
        <f>VLOOKUP(A159, Samples_Master!$A$2:$I$301, 2, FALSE)</f>
        <v>CeramicY</v>
      </c>
      <c r="S159" s="3" t="str">
        <f>VLOOKUP(A159, Samples_Master!$A$2:$I$301, 3, FALSE)</f>
        <v>Ceramic</v>
      </c>
      <c r="T159" s="3" t="str">
        <f>VLOOKUP(A159, Samples_Master!$A$2:$I$301, 4, FALSE)</f>
        <v>B114</v>
      </c>
      <c r="U159" s="3" t="str">
        <f>VLOOKUP(A159, Samples_Master!$A$2:$I$301, 5, FALSE)</f>
        <v>P001</v>
      </c>
      <c r="V159" s="3" t="str">
        <f t="shared" si="26"/>
        <v>CeramicY_Conductivity</v>
      </c>
      <c r="W159" s="3">
        <f>VLOOKUP(V159, Spec_Limits!$A$2:$I$301, 5, FALSE)</f>
        <v>100</v>
      </c>
      <c r="X159" s="3">
        <f>VLOOKUP(V159, Spec_Limits!$A$2:$I$301, 6, FALSE)</f>
        <v>2000</v>
      </c>
      <c r="Y159" s="3" t="str">
        <f t="shared" si="27"/>
        <v>Pass</v>
      </c>
      <c r="Z159" s="3" t="str">
        <f t="shared" si="28"/>
        <v>OK</v>
      </c>
    </row>
    <row r="160" spans="1:26" x14ac:dyDescent="0.35">
      <c r="A160" s="1" t="s">
        <v>257</v>
      </c>
      <c r="B160" s="2">
        <v>45679</v>
      </c>
      <c r="C160" s="1" t="s">
        <v>16</v>
      </c>
      <c r="D160" s="3" t="s">
        <v>1444</v>
      </c>
      <c r="E160" s="1" t="s">
        <v>637</v>
      </c>
      <c r="F160" s="1" t="s">
        <v>1445</v>
      </c>
      <c r="G160" s="1" t="s">
        <v>12</v>
      </c>
      <c r="H160" s="1">
        <v>71.61</v>
      </c>
      <c r="I160" s="4" t="s">
        <v>17</v>
      </c>
      <c r="J160" s="1" t="s">
        <v>21</v>
      </c>
      <c r="K160" s="1" t="s">
        <v>259</v>
      </c>
      <c r="L160" s="6" t="str">
        <f t="shared" si="20"/>
        <v>29.37</v>
      </c>
      <c r="M160" s="6" t="str">
        <f t="shared" si="21"/>
        <v>29.37</v>
      </c>
      <c r="N160" s="6" t="str">
        <f t="shared" si="22"/>
        <v>Pass</v>
      </c>
      <c r="O160" s="6">
        <f t="shared" si="23"/>
        <v>85.077309999999997</v>
      </c>
      <c r="P160" s="6">
        <f t="shared" si="29"/>
        <v>71.61</v>
      </c>
      <c r="Q160" s="5" t="str">
        <f t="shared" si="25"/>
        <v>January</v>
      </c>
      <c r="R160" s="3" t="str">
        <f>VLOOKUP(A160, Samples_Master!$A$2:$I$301, 2, FALSE)</f>
        <v>CeramicY</v>
      </c>
      <c r="S160" s="3" t="str">
        <f>VLOOKUP(A160, Samples_Master!$A$2:$I$301, 3, FALSE)</f>
        <v>Ceramic</v>
      </c>
      <c r="T160" s="3" t="str">
        <f>VLOOKUP(A160, Samples_Master!$A$2:$I$301, 4, FALSE)</f>
        <v>B114</v>
      </c>
      <c r="U160" s="3" t="str">
        <f>VLOOKUP(A160, Samples_Master!$A$2:$I$301, 5, FALSE)</f>
        <v>P001</v>
      </c>
      <c r="V160" s="3" t="str">
        <f t="shared" si="26"/>
        <v>CeramicY_Tensile</v>
      </c>
      <c r="W160" s="3">
        <f>VLOOKUP(V160, Spec_Limits!$A$2:$I$301, 5, FALSE)</f>
        <v>40</v>
      </c>
      <c r="X160" s="3">
        <f>VLOOKUP(V160, Spec_Limits!$A$2:$I$301, 6, FALSE)</f>
        <v>100</v>
      </c>
      <c r="Y160" s="3" t="str">
        <f t="shared" si="27"/>
        <v>Pass</v>
      </c>
      <c r="Z160" s="3" t="str">
        <f t="shared" si="28"/>
        <v>OK</v>
      </c>
    </row>
    <row r="161" spans="1:26" x14ac:dyDescent="0.35">
      <c r="A161" s="1" t="s">
        <v>257</v>
      </c>
      <c r="B161" s="2">
        <v>45683</v>
      </c>
      <c r="C161" s="1" t="s">
        <v>27</v>
      </c>
      <c r="D161" s="3" t="s">
        <v>1446</v>
      </c>
      <c r="E161" s="1" t="s">
        <v>637</v>
      </c>
      <c r="F161" s="1" t="s">
        <v>1447</v>
      </c>
      <c r="G161" s="1" t="s">
        <v>12</v>
      </c>
      <c r="H161" s="1">
        <v>11681.677</v>
      </c>
      <c r="I161" s="4" t="s">
        <v>28</v>
      </c>
      <c r="J161" s="1" t="s">
        <v>52</v>
      </c>
      <c r="K161" s="1" t="s">
        <v>260</v>
      </c>
      <c r="L161" s="6" t="str">
        <f t="shared" si="20"/>
        <v>37.67</v>
      </c>
      <c r="M161" s="6" t="str">
        <f t="shared" si="21"/>
        <v>37.67</v>
      </c>
      <c r="N161" s="6" t="str">
        <f t="shared" si="22"/>
        <v>Pass</v>
      </c>
      <c r="O161" s="6">
        <f t="shared" si="23"/>
        <v>108.76047</v>
      </c>
      <c r="P161" s="6">
        <f t="shared" si="29"/>
        <v>11681.677</v>
      </c>
      <c r="Q161" s="5" t="str">
        <f t="shared" si="25"/>
        <v>January</v>
      </c>
      <c r="R161" s="3" t="str">
        <f>VLOOKUP(A161, Samples_Master!$A$2:$I$301, 2, FALSE)</f>
        <v>CeramicY</v>
      </c>
      <c r="S161" s="3" t="str">
        <f>VLOOKUP(A161, Samples_Master!$A$2:$I$301, 3, FALSE)</f>
        <v>Ceramic</v>
      </c>
      <c r="T161" s="3" t="str">
        <f>VLOOKUP(A161, Samples_Master!$A$2:$I$301, 4, FALSE)</f>
        <v>B114</v>
      </c>
      <c r="U161" s="3" t="str">
        <f>VLOOKUP(A161, Samples_Master!$A$2:$I$301, 5, FALSE)</f>
        <v>P001</v>
      </c>
      <c r="V161" s="3" t="str">
        <f t="shared" si="26"/>
        <v>CeramicY_Conductivity</v>
      </c>
      <c r="W161" s="3">
        <f>VLOOKUP(V161, Spec_Limits!$A$2:$I$301, 5, FALSE)</f>
        <v>100</v>
      </c>
      <c r="X161" s="3">
        <f>VLOOKUP(V161, Spec_Limits!$A$2:$I$301, 6, FALSE)</f>
        <v>2000</v>
      </c>
      <c r="Y161" s="3" t="str">
        <f t="shared" si="27"/>
        <v>Fail</v>
      </c>
      <c r="Z161" s="3" t="str">
        <f t="shared" si="28"/>
        <v>OK</v>
      </c>
    </row>
    <row r="162" spans="1:26" x14ac:dyDescent="0.35">
      <c r="A162" s="1" t="s">
        <v>257</v>
      </c>
      <c r="B162" s="2">
        <v>45681</v>
      </c>
      <c r="C162" s="1" t="s">
        <v>16</v>
      </c>
      <c r="D162" s="3" t="s">
        <v>1448</v>
      </c>
      <c r="E162" s="1" t="s">
        <v>637</v>
      </c>
      <c r="F162" s="1" t="s">
        <v>1449</v>
      </c>
      <c r="G162" s="1" t="s">
        <v>12</v>
      </c>
      <c r="H162" s="1">
        <v>73.287999999999997</v>
      </c>
      <c r="I162" s="4" t="s">
        <v>17</v>
      </c>
      <c r="J162" s="1" t="s">
        <v>31</v>
      </c>
      <c r="K162" s="1" t="s">
        <v>261</v>
      </c>
      <c r="L162" s="6" t="str">
        <f t="shared" si="20"/>
        <v>29.25</v>
      </c>
      <c r="M162" s="6" t="str">
        <f t="shared" si="21"/>
        <v>29.25</v>
      </c>
      <c r="N162" s="6" t="str">
        <f t="shared" si="22"/>
        <v>Pass</v>
      </c>
      <c r="O162" s="6">
        <f t="shared" si="23"/>
        <v>95.455389999999994</v>
      </c>
      <c r="P162" s="6">
        <f t="shared" si="29"/>
        <v>73.287999999999997</v>
      </c>
      <c r="Q162" s="5" t="str">
        <f t="shared" si="25"/>
        <v>January</v>
      </c>
      <c r="R162" s="3" t="str">
        <f>VLOOKUP(A162, Samples_Master!$A$2:$I$301, 2, FALSE)</f>
        <v>CeramicY</v>
      </c>
      <c r="S162" s="3" t="str">
        <f>VLOOKUP(A162, Samples_Master!$A$2:$I$301, 3, FALSE)</f>
        <v>Ceramic</v>
      </c>
      <c r="T162" s="3" t="str">
        <f>VLOOKUP(A162, Samples_Master!$A$2:$I$301, 4, FALSE)</f>
        <v>B114</v>
      </c>
      <c r="U162" s="3" t="str">
        <f>VLOOKUP(A162, Samples_Master!$A$2:$I$301, 5, FALSE)</f>
        <v>P001</v>
      </c>
      <c r="V162" s="3" t="str">
        <f t="shared" si="26"/>
        <v>CeramicY_Tensile</v>
      </c>
      <c r="W162" s="3">
        <f>VLOOKUP(V162, Spec_Limits!$A$2:$I$301, 5, FALSE)</f>
        <v>40</v>
      </c>
      <c r="X162" s="3">
        <f>VLOOKUP(V162, Spec_Limits!$A$2:$I$301, 6, FALSE)</f>
        <v>100</v>
      </c>
      <c r="Y162" s="3" t="str">
        <f t="shared" si="27"/>
        <v>Pass</v>
      </c>
      <c r="Z162" s="3" t="str">
        <f t="shared" si="28"/>
        <v>OK</v>
      </c>
    </row>
    <row r="163" spans="1:26" x14ac:dyDescent="0.35">
      <c r="A163" s="1" t="s">
        <v>262</v>
      </c>
      <c r="B163" s="2">
        <v>45681</v>
      </c>
      <c r="C163" s="1" t="s">
        <v>16</v>
      </c>
      <c r="D163" s="3" t="s">
        <v>1450</v>
      </c>
      <c r="E163" s="1" t="s">
        <v>637</v>
      </c>
      <c r="F163" s="1" t="s">
        <v>1451</v>
      </c>
      <c r="G163" s="1" t="s">
        <v>17</v>
      </c>
      <c r="H163" s="1">
        <v>60.131</v>
      </c>
      <c r="I163" s="4" t="s">
        <v>17</v>
      </c>
      <c r="J163" s="1" t="s">
        <v>14</v>
      </c>
      <c r="K163" s="1" t="s">
        <v>263</v>
      </c>
      <c r="L163" s="6" t="str">
        <f t="shared" si="20"/>
        <v>25.14</v>
      </c>
      <c r="M163" s="6" t="str">
        <f t="shared" si="21"/>
        <v>25.14</v>
      </c>
      <c r="N163" s="6" t="str">
        <f t="shared" si="22"/>
        <v>Pass</v>
      </c>
      <c r="O163" s="6" t="str">
        <f t="shared" si="23"/>
        <v>107.98</v>
      </c>
      <c r="P163" s="6">
        <f t="shared" si="29"/>
        <v>60.131</v>
      </c>
      <c r="Q163" s="5" t="str">
        <f t="shared" si="25"/>
        <v>January</v>
      </c>
      <c r="R163" s="3" t="str">
        <f>VLOOKUP(A163, Samples_Master!$A$2:$I$301, 2, FALSE)</f>
        <v>CeramicY</v>
      </c>
      <c r="S163" s="3" t="str">
        <f>VLOOKUP(A163, Samples_Master!$A$2:$I$301, 3, FALSE)</f>
        <v>Ceramic</v>
      </c>
      <c r="T163" s="3" t="str">
        <f>VLOOKUP(A163, Samples_Master!$A$2:$I$301, 4, FALSE)</f>
        <v>B053</v>
      </c>
      <c r="U163" s="3" t="str">
        <f>VLOOKUP(A163, Samples_Master!$A$2:$I$301, 5, FALSE)</f>
        <v>P002</v>
      </c>
      <c r="V163" s="3" t="str">
        <f t="shared" si="26"/>
        <v>CeramicY_Tensile</v>
      </c>
      <c r="W163" s="3">
        <f>VLOOKUP(V163, Spec_Limits!$A$2:$I$301, 5, FALSE)</f>
        <v>40</v>
      </c>
      <c r="X163" s="3">
        <f>VLOOKUP(V163, Spec_Limits!$A$2:$I$301, 6, FALSE)</f>
        <v>100</v>
      </c>
      <c r="Y163" s="3" t="str">
        <f t="shared" si="27"/>
        <v>Pass</v>
      </c>
      <c r="Z163" s="3" t="str">
        <f t="shared" si="28"/>
        <v>OK</v>
      </c>
    </row>
    <row r="164" spans="1:26" x14ac:dyDescent="0.35">
      <c r="A164" s="1" t="s">
        <v>262</v>
      </c>
      <c r="B164" s="2">
        <v>45665</v>
      </c>
      <c r="C164" s="1" t="s">
        <v>10</v>
      </c>
      <c r="D164" s="3" t="s">
        <v>1452</v>
      </c>
      <c r="E164" s="1" t="s">
        <v>637</v>
      </c>
      <c r="F164" s="1" t="s">
        <v>1453</v>
      </c>
      <c r="G164" s="1" t="s">
        <v>17</v>
      </c>
      <c r="H164" s="1">
        <v>1422.691</v>
      </c>
      <c r="I164" s="4" t="s">
        <v>13</v>
      </c>
      <c r="J164" s="1" t="s">
        <v>21</v>
      </c>
      <c r="K164" s="1" t="s">
        <v>264</v>
      </c>
      <c r="L164" s="6" t="str">
        <f t="shared" si="20"/>
        <v>16.75</v>
      </c>
      <c r="M164" s="6" t="str">
        <f t="shared" si="21"/>
        <v>16.75</v>
      </c>
      <c r="N164" s="6" t="str">
        <f t="shared" si="22"/>
        <v>Pass</v>
      </c>
      <c r="O164" s="6" t="str">
        <f t="shared" si="23"/>
        <v>100.1</v>
      </c>
      <c r="P164" s="6">
        <f t="shared" si="29"/>
        <v>1422.691</v>
      </c>
      <c r="Q164" s="5" t="str">
        <f t="shared" si="25"/>
        <v>January</v>
      </c>
      <c r="R164" s="3" t="str">
        <f>VLOOKUP(A164, Samples_Master!$A$2:$I$301, 2, FALSE)</f>
        <v>CeramicY</v>
      </c>
      <c r="S164" s="3" t="str">
        <f>VLOOKUP(A164, Samples_Master!$A$2:$I$301, 3, FALSE)</f>
        <v>Ceramic</v>
      </c>
      <c r="T164" s="3" t="str">
        <f>VLOOKUP(A164, Samples_Master!$A$2:$I$301, 4, FALSE)</f>
        <v>B053</v>
      </c>
      <c r="U164" s="3" t="str">
        <f>VLOOKUP(A164, Samples_Master!$A$2:$I$301, 5, FALSE)</f>
        <v>P002</v>
      </c>
      <c r="V164" s="3" t="str">
        <f t="shared" si="26"/>
        <v>CeramicY_Viscosity</v>
      </c>
      <c r="W164" s="3">
        <f>VLOOKUP(V164, Spec_Limits!$A$2:$I$301, 5, FALSE)</f>
        <v>0.2</v>
      </c>
      <c r="X164" s="3">
        <f>VLOOKUP(V164, Spec_Limits!$A$2:$I$301, 6, FALSE)</f>
        <v>1.5</v>
      </c>
      <c r="Y164" s="3" t="str">
        <f t="shared" si="27"/>
        <v>Fail</v>
      </c>
      <c r="Z164" s="3" t="str">
        <f t="shared" si="28"/>
        <v>OK</v>
      </c>
    </row>
    <row r="165" spans="1:26" x14ac:dyDescent="0.35">
      <c r="A165" s="1" t="s">
        <v>262</v>
      </c>
      <c r="B165" s="2">
        <v>45672</v>
      </c>
      <c r="C165" s="1" t="s">
        <v>27</v>
      </c>
      <c r="D165" s="3" t="s">
        <v>1454</v>
      </c>
      <c r="E165" s="1" t="s">
        <v>637</v>
      </c>
      <c r="F165" s="1" t="s">
        <v>1455</v>
      </c>
      <c r="G165" s="1" t="s">
        <v>17</v>
      </c>
      <c r="H165" s="1">
        <v>974.75300000000004</v>
      </c>
      <c r="I165" s="4" t="s">
        <v>37</v>
      </c>
      <c r="J165" s="1" t="s">
        <v>18</v>
      </c>
      <c r="K165" s="1" t="s">
        <v>265</v>
      </c>
      <c r="L165" s="6" t="str">
        <f t="shared" si="20"/>
        <v>23.14</v>
      </c>
      <c r="M165" s="6" t="str">
        <f t="shared" si="21"/>
        <v>23.14</v>
      </c>
      <c r="N165" s="6" t="str">
        <f t="shared" si="22"/>
        <v>Pass</v>
      </c>
      <c r="O165" s="6" t="str">
        <f t="shared" si="23"/>
        <v>105.66</v>
      </c>
      <c r="P165" s="6">
        <f t="shared" si="29"/>
        <v>974.75300000000004</v>
      </c>
      <c r="Q165" s="5" t="str">
        <f t="shared" si="25"/>
        <v>January</v>
      </c>
      <c r="R165" s="3" t="str">
        <f>VLOOKUP(A165, Samples_Master!$A$2:$I$301, 2, FALSE)</f>
        <v>CeramicY</v>
      </c>
      <c r="S165" s="3" t="str">
        <f>VLOOKUP(A165, Samples_Master!$A$2:$I$301, 3, FALSE)</f>
        <v>Ceramic</v>
      </c>
      <c r="T165" s="3" t="str">
        <f>VLOOKUP(A165, Samples_Master!$A$2:$I$301, 4, FALSE)</f>
        <v>B053</v>
      </c>
      <c r="U165" s="3" t="str">
        <f>VLOOKUP(A165, Samples_Master!$A$2:$I$301, 5, FALSE)</f>
        <v>P002</v>
      </c>
      <c r="V165" s="3" t="str">
        <f t="shared" si="26"/>
        <v>CeramicY_Conductivity</v>
      </c>
      <c r="W165" s="3">
        <f>VLOOKUP(V165, Spec_Limits!$A$2:$I$301, 5, FALSE)</f>
        <v>100</v>
      </c>
      <c r="X165" s="3">
        <f>VLOOKUP(V165, Spec_Limits!$A$2:$I$301, 6, FALSE)</f>
        <v>2000</v>
      </c>
      <c r="Y165" s="3" t="str">
        <f t="shared" si="27"/>
        <v>Pass</v>
      </c>
      <c r="Z165" s="3" t="str">
        <f t="shared" si="28"/>
        <v>OK</v>
      </c>
    </row>
    <row r="166" spans="1:26" x14ac:dyDescent="0.35">
      <c r="A166" s="1" t="s">
        <v>266</v>
      </c>
      <c r="B166" s="2">
        <v>45661</v>
      </c>
      <c r="C166" s="1" t="s">
        <v>16</v>
      </c>
      <c r="D166" s="3" t="s">
        <v>1456</v>
      </c>
      <c r="E166" s="1" t="s">
        <v>637</v>
      </c>
      <c r="F166" s="1" t="s">
        <v>1457</v>
      </c>
      <c r="G166" s="1" t="s">
        <v>12</v>
      </c>
      <c r="H166" s="1">
        <v>82.710999999999999</v>
      </c>
      <c r="I166" s="4" t="s">
        <v>17</v>
      </c>
      <c r="J166" s="1" t="s">
        <v>14</v>
      </c>
      <c r="K166" s="1" t="s">
        <v>267</v>
      </c>
      <c r="L166" s="6" t="str">
        <f t="shared" si="20"/>
        <v>28.64</v>
      </c>
      <c r="M166" s="6" t="str">
        <f t="shared" si="21"/>
        <v>28.64</v>
      </c>
      <c r="N166" s="6" t="str">
        <f t="shared" si="22"/>
        <v>Pass</v>
      </c>
      <c r="O166" s="6">
        <f t="shared" si="23"/>
        <v>104.43272999999999</v>
      </c>
      <c r="P166" s="6">
        <f t="shared" si="29"/>
        <v>82.710999999999999</v>
      </c>
      <c r="Q166" s="5" t="str">
        <f t="shared" si="25"/>
        <v>January</v>
      </c>
      <c r="R166" s="3" t="str">
        <f>VLOOKUP(A166, Samples_Master!$A$2:$I$301, 2, FALSE)</f>
        <v>CeramicY</v>
      </c>
      <c r="S166" s="3" t="str">
        <f>VLOOKUP(A166, Samples_Master!$A$2:$I$301, 3, FALSE)</f>
        <v>Ceramic</v>
      </c>
      <c r="T166" s="3" t="str">
        <f>VLOOKUP(A166, Samples_Master!$A$2:$I$301, 4, FALSE)</f>
        <v>B113</v>
      </c>
      <c r="U166" s="3" t="str">
        <f>VLOOKUP(A166, Samples_Master!$A$2:$I$301, 5, FALSE)</f>
        <v>P004</v>
      </c>
      <c r="V166" s="3" t="str">
        <f t="shared" si="26"/>
        <v>CeramicY_Tensile</v>
      </c>
      <c r="W166" s="3">
        <f>VLOOKUP(V166, Spec_Limits!$A$2:$I$301, 5, FALSE)</f>
        <v>40</v>
      </c>
      <c r="X166" s="3">
        <f>VLOOKUP(V166, Spec_Limits!$A$2:$I$301, 6, FALSE)</f>
        <v>100</v>
      </c>
      <c r="Y166" s="3" t="str">
        <f t="shared" si="27"/>
        <v>Pass</v>
      </c>
      <c r="Z166" s="3" t="str">
        <f t="shared" si="28"/>
        <v>OK</v>
      </c>
    </row>
    <row r="167" spans="1:26" x14ac:dyDescent="0.35">
      <c r="A167" s="1" t="s">
        <v>266</v>
      </c>
      <c r="B167" s="2">
        <v>45683</v>
      </c>
      <c r="C167" s="1" t="s">
        <v>16</v>
      </c>
      <c r="D167" s="3" t="s">
        <v>1458</v>
      </c>
      <c r="E167" s="1" t="s">
        <v>637</v>
      </c>
      <c r="F167" s="1" t="s">
        <v>1459</v>
      </c>
      <c r="G167" s="1" t="s">
        <v>12</v>
      </c>
      <c r="H167" s="1">
        <v>65.072000000000003</v>
      </c>
      <c r="I167" s="4" t="s">
        <v>17</v>
      </c>
      <c r="J167" s="1" t="s">
        <v>41</v>
      </c>
      <c r="K167" s="1" t="s">
        <v>268</v>
      </c>
      <c r="L167" s="6" t="str">
        <f t="shared" si="20"/>
        <v>21.46</v>
      </c>
      <c r="M167" s="6" t="str">
        <f t="shared" si="21"/>
        <v>21.46</v>
      </c>
      <c r="N167" s="6" t="str">
        <f t="shared" si="22"/>
        <v>Pass</v>
      </c>
      <c r="O167" s="6">
        <f t="shared" si="23"/>
        <v>94.977249999999998</v>
      </c>
      <c r="P167" s="6">
        <f t="shared" si="29"/>
        <v>65.072000000000003</v>
      </c>
      <c r="Q167" s="5" t="str">
        <f t="shared" si="25"/>
        <v>January</v>
      </c>
      <c r="R167" s="3" t="str">
        <f>VLOOKUP(A167, Samples_Master!$A$2:$I$301, 2, FALSE)</f>
        <v>CeramicY</v>
      </c>
      <c r="S167" s="3" t="str">
        <f>VLOOKUP(A167, Samples_Master!$A$2:$I$301, 3, FALSE)</f>
        <v>Ceramic</v>
      </c>
      <c r="T167" s="3" t="str">
        <f>VLOOKUP(A167, Samples_Master!$A$2:$I$301, 4, FALSE)</f>
        <v>B113</v>
      </c>
      <c r="U167" s="3" t="str">
        <f>VLOOKUP(A167, Samples_Master!$A$2:$I$301, 5, FALSE)</f>
        <v>P004</v>
      </c>
      <c r="V167" s="3" t="str">
        <f t="shared" si="26"/>
        <v>CeramicY_Tensile</v>
      </c>
      <c r="W167" s="3">
        <f>VLOOKUP(V167, Spec_Limits!$A$2:$I$301, 5, FALSE)</f>
        <v>40</v>
      </c>
      <c r="X167" s="3">
        <f>VLOOKUP(V167, Spec_Limits!$A$2:$I$301, 6, FALSE)</f>
        <v>100</v>
      </c>
      <c r="Y167" s="3" t="str">
        <f t="shared" si="27"/>
        <v>Pass</v>
      </c>
      <c r="Z167" s="3" t="str">
        <f t="shared" si="28"/>
        <v>OK</v>
      </c>
    </row>
    <row r="168" spans="1:26" x14ac:dyDescent="0.35">
      <c r="A168" s="1" t="s">
        <v>266</v>
      </c>
      <c r="B168" s="2">
        <v>45683</v>
      </c>
      <c r="C168" s="1" t="s">
        <v>27</v>
      </c>
      <c r="D168" s="3" t="s">
        <v>1460</v>
      </c>
      <c r="E168" s="1" t="s">
        <v>11</v>
      </c>
      <c r="F168" s="1" t="s">
        <v>1461</v>
      </c>
      <c r="G168" s="1" t="s">
        <v>12</v>
      </c>
      <c r="H168" s="1">
        <v>344.84899999999999</v>
      </c>
      <c r="I168" s="4" t="s">
        <v>37</v>
      </c>
      <c r="J168" s="1" t="s">
        <v>98</v>
      </c>
      <c r="K168" s="1" t="s">
        <v>269</v>
      </c>
      <c r="L168" s="6">
        <f t="shared" si="20"/>
        <v>-246.39</v>
      </c>
      <c r="M168" s="6" t="str">
        <f t="shared" si="21"/>
        <v xml:space="preserve"> </v>
      </c>
      <c r="N168" s="6" t="str">
        <f t="shared" si="22"/>
        <v>Fail</v>
      </c>
      <c r="O168" s="6">
        <f t="shared" si="23"/>
        <v>94.296490000000006</v>
      </c>
      <c r="P168" s="6">
        <f t="shared" si="29"/>
        <v>344.84899999999999</v>
      </c>
      <c r="Q168" s="5" t="str">
        <f t="shared" si="25"/>
        <v>January</v>
      </c>
      <c r="R168" s="3" t="str">
        <f>VLOOKUP(A168, Samples_Master!$A$2:$I$301, 2, FALSE)</f>
        <v>CeramicY</v>
      </c>
      <c r="S168" s="3" t="str">
        <f>VLOOKUP(A168, Samples_Master!$A$2:$I$301, 3, FALSE)</f>
        <v>Ceramic</v>
      </c>
      <c r="T168" s="3" t="str">
        <f>VLOOKUP(A168, Samples_Master!$A$2:$I$301, 4, FALSE)</f>
        <v>B113</v>
      </c>
      <c r="U168" s="3" t="str">
        <f>VLOOKUP(A168, Samples_Master!$A$2:$I$301, 5, FALSE)</f>
        <v>P004</v>
      </c>
      <c r="V168" s="3" t="str">
        <f t="shared" si="26"/>
        <v>CeramicY_Conductivity</v>
      </c>
      <c r="W168" s="3">
        <f>VLOOKUP(V168, Spec_Limits!$A$2:$I$301, 5, FALSE)</f>
        <v>100</v>
      </c>
      <c r="X168" s="3">
        <f>VLOOKUP(V168, Spec_Limits!$A$2:$I$301, 6, FALSE)</f>
        <v>2000</v>
      </c>
      <c r="Y168" s="3" t="str">
        <f t="shared" si="27"/>
        <v>Pass</v>
      </c>
      <c r="Z168" s="3" t="str">
        <f t="shared" si="28"/>
        <v>OK</v>
      </c>
    </row>
    <row r="169" spans="1:26" x14ac:dyDescent="0.35">
      <c r="A169" s="1" t="s">
        <v>266</v>
      </c>
      <c r="B169" s="2">
        <v>45668</v>
      </c>
      <c r="C169" s="1" t="s">
        <v>10</v>
      </c>
      <c r="D169" s="3" t="s">
        <v>1462</v>
      </c>
      <c r="E169" s="1" t="s">
        <v>11</v>
      </c>
      <c r="F169" s="1" t="s">
        <v>1463</v>
      </c>
      <c r="G169" s="1" t="s">
        <v>12</v>
      </c>
      <c r="H169" s="1">
        <v>1.212</v>
      </c>
      <c r="I169" s="4" t="s">
        <v>23</v>
      </c>
      <c r="J169" s="1" t="s">
        <v>52</v>
      </c>
      <c r="K169" s="1" t="s">
        <v>270</v>
      </c>
      <c r="L169" s="6">
        <f t="shared" si="20"/>
        <v>-246.79999999999998</v>
      </c>
      <c r="M169" s="6" t="str">
        <f t="shared" si="21"/>
        <v xml:space="preserve"> </v>
      </c>
      <c r="N169" s="6" t="str">
        <f t="shared" si="22"/>
        <v>Fail</v>
      </c>
      <c r="O169" s="6">
        <f t="shared" si="23"/>
        <v>81.944429999999997</v>
      </c>
      <c r="P169" s="6">
        <f t="shared" si="29"/>
        <v>1.212</v>
      </c>
      <c r="Q169" s="5" t="str">
        <f t="shared" si="25"/>
        <v>January</v>
      </c>
      <c r="R169" s="3" t="str">
        <f>VLOOKUP(A169, Samples_Master!$A$2:$I$301, 2, FALSE)</f>
        <v>CeramicY</v>
      </c>
      <c r="S169" s="3" t="str">
        <f>VLOOKUP(A169, Samples_Master!$A$2:$I$301, 3, FALSE)</f>
        <v>Ceramic</v>
      </c>
      <c r="T169" s="3" t="str">
        <f>VLOOKUP(A169, Samples_Master!$A$2:$I$301, 4, FALSE)</f>
        <v>B113</v>
      </c>
      <c r="U169" s="3" t="str">
        <f>VLOOKUP(A169, Samples_Master!$A$2:$I$301, 5, FALSE)</f>
        <v>P004</v>
      </c>
      <c r="V169" s="3" t="str">
        <f t="shared" si="26"/>
        <v>CeramicY_Viscosity</v>
      </c>
      <c r="W169" s="3">
        <f>VLOOKUP(V169, Spec_Limits!$A$2:$I$301, 5, FALSE)</f>
        <v>0.2</v>
      </c>
      <c r="X169" s="3">
        <f>VLOOKUP(V169, Spec_Limits!$A$2:$I$301, 6, FALSE)</f>
        <v>1.5</v>
      </c>
      <c r="Y169" s="3" t="str">
        <f t="shared" si="27"/>
        <v>Pass</v>
      </c>
      <c r="Z169" s="3" t="str">
        <f t="shared" si="28"/>
        <v>OK</v>
      </c>
    </row>
    <row r="170" spans="1:26" x14ac:dyDescent="0.35">
      <c r="A170" s="1" t="s">
        <v>271</v>
      </c>
      <c r="B170" s="2">
        <v>45665</v>
      </c>
      <c r="C170" s="1" t="s">
        <v>10</v>
      </c>
      <c r="D170" s="3" t="s">
        <v>1464</v>
      </c>
      <c r="E170" s="1" t="s">
        <v>11</v>
      </c>
      <c r="F170" s="1" t="s">
        <v>1465</v>
      </c>
      <c r="G170" s="1" t="s">
        <v>12</v>
      </c>
      <c r="H170" s="1">
        <v>1857.018</v>
      </c>
      <c r="I170" s="4" t="s">
        <v>13</v>
      </c>
      <c r="J170" s="1" t="s">
        <v>14</v>
      </c>
      <c r="K170" s="1" t="s">
        <v>272</v>
      </c>
      <c r="L170" s="6">
        <f t="shared" si="20"/>
        <v>34.480000000000018</v>
      </c>
      <c r="M170" s="6">
        <f t="shared" si="21"/>
        <v>34.480000000000018</v>
      </c>
      <c r="N170" s="6" t="str">
        <f t="shared" si="22"/>
        <v>Pass</v>
      </c>
      <c r="O170" s="6">
        <f t="shared" si="23"/>
        <v>102.19784</v>
      </c>
      <c r="P170" s="6">
        <f t="shared" si="29"/>
        <v>1857.018</v>
      </c>
      <c r="Q170" s="5" t="str">
        <f t="shared" si="25"/>
        <v>January</v>
      </c>
      <c r="R170" s="3" t="str">
        <f>VLOOKUP(A170, Samples_Master!$A$2:$I$301, 2, FALSE)</f>
        <v>PolymerB</v>
      </c>
      <c r="S170" s="3" t="str">
        <f>VLOOKUP(A170, Samples_Master!$A$2:$I$301, 3, FALSE)</f>
        <v>Polymer</v>
      </c>
      <c r="T170" s="3" t="str">
        <f>VLOOKUP(A170, Samples_Master!$A$2:$I$301, 4, FALSE)</f>
        <v>B109</v>
      </c>
      <c r="U170" s="3" t="str">
        <f>VLOOKUP(A170, Samples_Master!$A$2:$I$301, 5, FALSE)</f>
        <v>P003</v>
      </c>
      <c r="V170" s="3" t="str">
        <f t="shared" si="26"/>
        <v>PolymerB_Viscosity</v>
      </c>
      <c r="W170" s="3">
        <f>VLOOKUP(V170, Spec_Limits!$A$2:$I$301, 5, FALSE)</f>
        <v>0.5</v>
      </c>
      <c r="X170" s="3">
        <f>VLOOKUP(V170, Spec_Limits!$A$2:$I$301, 6, FALSE)</f>
        <v>2.5</v>
      </c>
      <c r="Y170" s="3" t="str">
        <f t="shared" si="27"/>
        <v>Fail</v>
      </c>
      <c r="Z170" s="3" t="str">
        <f t="shared" si="28"/>
        <v>OK</v>
      </c>
    </row>
    <row r="171" spans="1:26" x14ac:dyDescent="0.35">
      <c r="A171" s="1" t="s">
        <v>271</v>
      </c>
      <c r="B171" s="2">
        <v>45681</v>
      </c>
      <c r="C171" s="1" t="s">
        <v>27</v>
      </c>
      <c r="D171" s="3" t="s">
        <v>1466</v>
      </c>
      <c r="E171" s="1" t="s">
        <v>11</v>
      </c>
      <c r="F171" s="1" t="s">
        <v>1467</v>
      </c>
      <c r="G171" s="1" t="s">
        <v>12</v>
      </c>
      <c r="H171" s="1">
        <v>571.98599999999999</v>
      </c>
      <c r="I171" s="4" t="s">
        <v>37</v>
      </c>
      <c r="J171" s="1" t="s">
        <v>61</v>
      </c>
      <c r="K171" s="1" t="s">
        <v>273</v>
      </c>
      <c r="L171" s="6">
        <f t="shared" si="20"/>
        <v>14.75</v>
      </c>
      <c r="M171" s="6">
        <f t="shared" si="21"/>
        <v>14.75</v>
      </c>
      <c r="N171" s="6" t="str">
        <f t="shared" si="22"/>
        <v>Pass</v>
      </c>
      <c r="O171" s="6">
        <f t="shared" si="23"/>
        <v>101.77219000000001</v>
      </c>
      <c r="P171" s="6">
        <f t="shared" si="29"/>
        <v>571.98599999999999</v>
      </c>
      <c r="Q171" s="5" t="str">
        <f t="shared" si="25"/>
        <v>January</v>
      </c>
      <c r="R171" s="3" t="str">
        <f>VLOOKUP(A171, Samples_Master!$A$2:$I$301, 2, FALSE)</f>
        <v>PolymerB</v>
      </c>
      <c r="S171" s="3" t="str">
        <f>VLOOKUP(A171, Samples_Master!$A$2:$I$301, 3, FALSE)</f>
        <v>Polymer</v>
      </c>
      <c r="T171" s="3" t="str">
        <f>VLOOKUP(A171, Samples_Master!$A$2:$I$301, 4, FALSE)</f>
        <v>B109</v>
      </c>
      <c r="U171" s="3" t="str">
        <f>VLOOKUP(A171, Samples_Master!$A$2:$I$301, 5, FALSE)</f>
        <v>P003</v>
      </c>
      <c r="V171" s="3" t="str">
        <f t="shared" si="26"/>
        <v>PolymerB_Conductivity</v>
      </c>
      <c r="W171" s="3">
        <f>VLOOKUP(V171, Spec_Limits!$A$2:$I$301, 5, FALSE)</f>
        <v>100</v>
      </c>
      <c r="X171" s="3">
        <f>VLOOKUP(V171, Spec_Limits!$A$2:$I$301, 6, FALSE)</f>
        <v>2000</v>
      </c>
      <c r="Y171" s="3" t="str">
        <f t="shared" si="27"/>
        <v>Pass</v>
      </c>
      <c r="Z171" s="3" t="str">
        <f t="shared" si="28"/>
        <v>OK</v>
      </c>
    </row>
    <row r="172" spans="1:26" x14ac:dyDescent="0.35">
      <c r="A172" s="1" t="s">
        <v>271</v>
      </c>
      <c r="B172" s="2">
        <v>45668</v>
      </c>
      <c r="C172" s="1" t="s">
        <v>10</v>
      </c>
      <c r="D172" s="3" t="s">
        <v>1468</v>
      </c>
      <c r="E172" s="1" t="s">
        <v>11</v>
      </c>
      <c r="F172" s="1" t="s">
        <v>1469</v>
      </c>
      <c r="G172" s="1" t="s">
        <v>12</v>
      </c>
      <c r="H172" s="1">
        <v>1.579</v>
      </c>
      <c r="I172" s="4" t="s">
        <v>23</v>
      </c>
      <c r="J172" s="1" t="s">
        <v>52</v>
      </c>
      <c r="K172" s="1" t="s">
        <v>274</v>
      </c>
      <c r="L172" s="6">
        <f t="shared" si="20"/>
        <v>26.610000000000014</v>
      </c>
      <c r="M172" s="6">
        <f t="shared" si="21"/>
        <v>26.610000000000014</v>
      </c>
      <c r="N172" s="6" t="str">
        <f t="shared" si="22"/>
        <v>Pass</v>
      </c>
      <c r="O172" s="6">
        <f t="shared" si="23"/>
        <v>97.769329999999997</v>
      </c>
      <c r="P172" s="6">
        <f t="shared" si="29"/>
        <v>1.579</v>
      </c>
      <c r="Q172" s="5" t="str">
        <f t="shared" si="25"/>
        <v>January</v>
      </c>
      <c r="R172" s="3" t="str">
        <f>VLOOKUP(A172, Samples_Master!$A$2:$I$301, 2, FALSE)</f>
        <v>PolymerB</v>
      </c>
      <c r="S172" s="3" t="str">
        <f>VLOOKUP(A172, Samples_Master!$A$2:$I$301, 3, FALSE)</f>
        <v>Polymer</v>
      </c>
      <c r="T172" s="3" t="str">
        <f>VLOOKUP(A172, Samples_Master!$A$2:$I$301, 4, FALSE)</f>
        <v>B109</v>
      </c>
      <c r="U172" s="3" t="str">
        <f>VLOOKUP(A172, Samples_Master!$A$2:$I$301, 5, FALSE)</f>
        <v>P003</v>
      </c>
      <c r="V172" s="3" t="str">
        <f t="shared" si="26"/>
        <v>PolymerB_Viscosity</v>
      </c>
      <c r="W172" s="3">
        <f>VLOOKUP(V172, Spec_Limits!$A$2:$I$301, 5, FALSE)</f>
        <v>0.5</v>
      </c>
      <c r="X172" s="3">
        <f>VLOOKUP(V172, Spec_Limits!$A$2:$I$301, 6, FALSE)</f>
        <v>2.5</v>
      </c>
      <c r="Y172" s="3" t="str">
        <f t="shared" si="27"/>
        <v>Pass</v>
      </c>
      <c r="Z172" s="3" t="str">
        <f t="shared" si="28"/>
        <v>OK</v>
      </c>
    </row>
    <row r="173" spans="1:26" x14ac:dyDescent="0.35">
      <c r="A173" s="1" t="s">
        <v>275</v>
      </c>
      <c r="B173" s="2">
        <v>45679</v>
      </c>
      <c r="C173" s="1" t="s">
        <v>27</v>
      </c>
      <c r="D173" s="3" t="s">
        <v>1470</v>
      </c>
      <c r="E173" s="1" t="s">
        <v>11</v>
      </c>
      <c r="F173" s="1" t="s">
        <v>1471</v>
      </c>
      <c r="G173" s="1" t="s">
        <v>12</v>
      </c>
      <c r="H173" s="1">
        <v>997.625</v>
      </c>
      <c r="I173" s="4" t="s">
        <v>37</v>
      </c>
      <c r="J173" s="1" t="s">
        <v>52</v>
      </c>
      <c r="K173" s="1" t="s">
        <v>276</v>
      </c>
      <c r="L173" s="6">
        <f t="shared" si="20"/>
        <v>29.950000000000045</v>
      </c>
      <c r="M173" s="6">
        <f t="shared" si="21"/>
        <v>29.950000000000045</v>
      </c>
      <c r="N173" s="6" t="str">
        <f t="shared" si="22"/>
        <v>Pass</v>
      </c>
      <c r="O173" s="6">
        <f t="shared" si="23"/>
        <v>106.7764</v>
      </c>
      <c r="P173" s="6">
        <f t="shared" si="29"/>
        <v>997.625</v>
      </c>
      <c r="Q173" s="5" t="str">
        <f t="shared" si="25"/>
        <v>January</v>
      </c>
      <c r="R173" s="3" t="str">
        <f>VLOOKUP(A173, Samples_Master!$A$2:$I$301, 2, FALSE)</f>
        <v>PolymerB</v>
      </c>
      <c r="S173" s="3" t="str">
        <f>VLOOKUP(A173, Samples_Master!$A$2:$I$301, 3, FALSE)</f>
        <v>Polymer</v>
      </c>
      <c r="T173" s="3" t="str">
        <f>VLOOKUP(A173, Samples_Master!$A$2:$I$301, 4, FALSE)</f>
        <v>B117</v>
      </c>
      <c r="U173" s="3" t="str">
        <f>VLOOKUP(A173, Samples_Master!$A$2:$I$301, 5, FALSE)</f>
        <v>P002</v>
      </c>
      <c r="V173" s="3" t="str">
        <f t="shared" si="26"/>
        <v>PolymerB_Conductivity</v>
      </c>
      <c r="W173" s="3">
        <f>VLOOKUP(V173, Spec_Limits!$A$2:$I$301, 5, FALSE)</f>
        <v>100</v>
      </c>
      <c r="X173" s="3">
        <f>VLOOKUP(V173, Spec_Limits!$A$2:$I$301, 6, FALSE)</f>
        <v>2000</v>
      </c>
      <c r="Y173" s="3" t="str">
        <f t="shared" si="27"/>
        <v>Pass</v>
      </c>
      <c r="Z173" s="3" t="str">
        <f t="shared" si="28"/>
        <v>OK</v>
      </c>
    </row>
    <row r="174" spans="1:26" x14ac:dyDescent="0.35">
      <c r="A174" s="1" t="s">
        <v>275</v>
      </c>
      <c r="B174" s="2">
        <v>45658</v>
      </c>
      <c r="C174" s="1" t="s">
        <v>27</v>
      </c>
      <c r="D174" s="3" t="s">
        <v>1472</v>
      </c>
      <c r="E174" s="1" t="s">
        <v>11</v>
      </c>
      <c r="F174" s="1" t="s">
        <v>1473</v>
      </c>
      <c r="G174" s="1" t="s">
        <v>12</v>
      </c>
      <c r="H174" s="1">
        <v>4237.8100000000004</v>
      </c>
      <c r="I174" s="4" t="s">
        <v>28</v>
      </c>
      <c r="J174" s="1" t="s">
        <v>55</v>
      </c>
      <c r="K174" s="1" t="s">
        <v>277</v>
      </c>
      <c r="L174" s="6">
        <f t="shared" si="20"/>
        <v>22.129999999999995</v>
      </c>
      <c r="M174" s="6">
        <f t="shared" si="21"/>
        <v>22.129999999999995</v>
      </c>
      <c r="N174" s="6" t="str">
        <f t="shared" si="22"/>
        <v>Pass</v>
      </c>
      <c r="O174" s="6">
        <f t="shared" si="23"/>
        <v>95.801369999999991</v>
      </c>
      <c r="P174" s="6">
        <f t="shared" si="29"/>
        <v>4237.8100000000004</v>
      </c>
      <c r="Q174" s="5" t="str">
        <f t="shared" si="25"/>
        <v>January</v>
      </c>
      <c r="R174" s="3" t="str">
        <f>VLOOKUP(A174, Samples_Master!$A$2:$I$301, 2, FALSE)</f>
        <v>PolymerB</v>
      </c>
      <c r="S174" s="3" t="str">
        <f>VLOOKUP(A174, Samples_Master!$A$2:$I$301, 3, FALSE)</f>
        <v>Polymer</v>
      </c>
      <c r="T174" s="3" t="str">
        <f>VLOOKUP(A174, Samples_Master!$A$2:$I$301, 4, FALSE)</f>
        <v>B117</v>
      </c>
      <c r="U174" s="3" t="str">
        <f>VLOOKUP(A174, Samples_Master!$A$2:$I$301, 5, FALSE)</f>
        <v>P002</v>
      </c>
      <c r="V174" s="3" t="str">
        <f t="shared" si="26"/>
        <v>PolymerB_Conductivity</v>
      </c>
      <c r="W174" s="3">
        <f>VLOOKUP(V174, Spec_Limits!$A$2:$I$301, 5, FALSE)</f>
        <v>100</v>
      </c>
      <c r="X174" s="3">
        <f>VLOOKUP(V174, Spec_Limits!$A$2:$I$301, 6, FALSE)</f>
        <v>2000</v>
      </c>
      <c r="Y174" s="3" t="str">
        <f t="shared" si="27"/>
        <v>Fail</v>
      </c>
      <c r="Z174" s="3" t="str">
        <f t="shared" si="28"/>
        <v>OK</v>
      </c>
    </row>
    <row r="175" spans="1:26" x14ac:dyDescent="0.35">
      <c r="A175" s="1" t="s">
        <v>275</v>
      </c>
      <c r="B175" s="2">
        <v>45663</v>
      </c>
      <c r="C175" s="1" t="s">
        <v>10</v>
      </c>
      <c r="D175" s="3" t="s">
        <v>1474</v>
      </c>
      <c r="E175" s="1" t="s">
        <v>11</v>
      </c>
      <c r="F175" s="1" t="s">
        <v>1475</v>
      </c>
      <c r="G175" s="1" t="s">
        <v>12</v>
      </c>
      <c r="H175" s="1">
        <v>1111.55</v>
      </c>
      <c r="I175" s="4" t="s">
        <v>13</v>
      </c>
      <c r="J175" s="1" t="s">
        <v>18</v>
      </c>
      <c r="K175" s="1" t="s">
        <v>278</v>
      </c>
      <c r="L175" s="6">
        <f t="shared" si="20"/>
        <v>25.629999999999995</v>
      </c>
      <c r="M175" s="6">
        <f t="shared" si="21"/>
        <v>25.629999999999995</v>
      </c>
      <c r="N175" s="6" t="str">
        <f t="shared" si="22"/>
        <v>Pass</v>
      </c>
      <c r="O175" s="6">
        <f t="shared" si="23"/>
        <v>110.82691</v>
      </c>
      <c r="P175" s="6">
        <f t="shared" si="29"/>
        <v>1111.55</v>
      </c>
      <c r="Q175" s="5" t="str">
        <f t="shared" si="25"/>
        <v>January</v>
      </c>
      <c r="R175" s="3" t="str">
        <f>VLOOKUP(A175, Samples_Master!$A$2:$I$301, 2, FALSE)</f>
        <v>PolymerB</v>
      </c>
      <c r="S175" s="3" t="str">
        <f>VLOOKUP(A175, Samples_Master!$A$2:$I$301, 3, FALSE)</f>
        <v>Polymer</v>
      </c>
      <c r="T175" s="3" t="str">
        <f>VLOOKUP(A175, Samples_Master!$A$2:$I$301, 4, FALSE)</f>
        <v>B117</v>
      </c>
      <c r="U175" s="3" t="str">
        <f>VLOOKUP(A175, Samples_Master!$A$2:$I$301, 5, FALSE)</f>
        <v>P002</v>
      </c>
      <c r="V175" s="3" t="str">
        <f t="shared" si="26"/>
        <v>PolymerB_Viscosity</v>
      </c>
      <c r="W175" s="3">
        <f>VLOOKUP(V175, Spec_Limits!$A$2:$I$301, 5, FALSE)</f>
        <v>0.5</v>
      </c>
      <c r="X175" s="3">
        <f>VLOOKUP(V175, Spec_Limits!$A$2:$I$301, 6, FALSE)</f>
        <v>2.5</v>
      </c>
      <c r="Y175" s="3" t="str">
        <f t="shared" si="27"/>
        <v>Fail</v>
      </c>
      <c r="Z175" s="3" t="str">
        <f t="shared" si="28"/>
        <v>OK</v>
      </c>
    </row>
    <row r="176" spans="1:26" x14ac:dyDescent="0.35">
      <c r="A176" s="1" t="s">
        <v>279</v>
      </c>
      <c r="B176" s="2">
        <v>45671</v>
      </c>
      <c r="C176" s="1" t="s">
        <v>16</v>
      </c>
      <c r="D176" s="3" t="s">
        <v>1476</v>
      </c>
      <c r="E176" s="1" t="s">
        <v>637</v>
      </c>
      <c r="F176" s="1" t="s">
        <v>1477</v>
      </c>
      <c r="G176" s="1" t="s">
        <v>17</v>
      </c>
      <c r="H176" s="1">
        <v>91.594999999999999</v>
      </c>
      <c r="I176" s="4" t="s">
        <v>17</v>
      </c>
      <c r="J176" s="1" t="s">
        <v>47</v>
      </c>
      <c r="K176" s="1" t="s">
        <v>280</v>
      </c>
      <c r="L176" s="6" t="str">
        <f t="shared" si="20"/>
        <v>22.8</v>
      </c>
      <c r="M176" s="6" t="str">
        <f t="shared" si="21"/>
        <v>22.8</v>
      </c>
      <c r="N176" s="6" t="str">
        <f t="shared" si="22"/>
        <v>Pass</v>
      </c>
      <c r="O176" s="6" t="str">
        <f t="shared" si="23"/>
        <v>110.41</v>
      </c>
      <c r="P176" s="6">
        <f t="shared" ref="P176:P207" si="30">IF(C176="Viscosity",
      IF(J176="mPa*s", H176/1000, H176),
   IF(C176="Tensile",
      IF(J176="kPa", H176/1000, H176),
   IF(C176="Conductivity",
      IF(J176="mS/cm", H176/10, H176),
   "")))</f>
        <v>91.594999999999999</v>
      </c>
      <c r="Q176" s="5" t="str">
        <f t="shared" si="25"/>
        <v>January</v>
      </c>
      <c r="R176" s="3" t="str">
        <f>VLOOKUP(A176, Samples_Master!$A$2:$I$301, 2, FALSE)</f>
        <v>Graphene</v>
      </c>
      <c r="S176" s="3" t="str">
        <f>VLOOKUP(A176, Samples_Master!$A$2:$I$301, 3, FALSE)</f>
        <v>Carbon</v>
      </c>
      <c r="T176" s="3" t="str">
        <f>VLOOKUP(A176, Samples_Master!$A$2:$I$301, 4, FALSE)</f>
        <v>B012</v>
      </c>
      <c r="U176" s="3" t="str">
        <f>VLOOKUP(A176, Samples_Master!$A$2:$I$301, 5, FALSE)</f>
        <v>P004</v>
      </c>
      <c r="V176" s="3" t="str">
        <f t="shared" si="26"/>
        <v>Graphene_Tensile</v>
      </c>
      <c r="W176" s="3">
        <f>VLOOKUP(V176, Spec_Limits!$A$2:$I$301, 5, FALSE)</f>
        <v>60</v>
      </c>
      <c r="X176" s="3">
        <f>VLOOKUP(V176, Spec_Limits!$A$2:$I$301, 6, FALSE)</f>
        <v>120</v>
      </c>
      <c r="Y176" s="3" t="str">
        <f t="shared" si="27"/>
        <v>Pass</v>
      </c>
      <c r="Z176" s="3" t="str">
        <f t="shared" si="28"/>
        <v>OK</v>
      </c>
    </row>
    <row r="177" spans="1:26" x14ac:dyDescent="0.35">
      <c r="A177" s="1" t="s">
        <v>281</v>
      </c>
      <c r="B177" s="2">
        <v>45681</v>
      </c>
      <c r="C177" s="1" t="s">
        <v>10</v>
      </c>
      <c r="D177" s="3" t="s">
        <v>1478</v>
      </c>
      <c r="E177" s="1" t="s">
        <v>11</v>
      </c>
      <c r="F177" s="1" t="s">
        <v>1437</v>
      </c>
      <c r="G177" s="1" t="s">
        <v>17</v>
      </c>
      <c r="H177" s="1">
        <v>1.0089999999999999</v>
      </c>
      <c r="I177" s="4" t="s">
        <v>23</v>
      </c>
      <c r="J177" s="1" t="s">
        <v>18</v>
      </c>
      <c r="K177" s="1" t="s">
        <v>282</v>
      </c>
      <c r="L177" s="6">
        <f t="shared" si="20"/>
        <v>29.180000000000007</v>
      </c>
      <c r="M177" s="6">
        <f t="shared" si="21"/>
        <v>29.180000000000007</v>
      </c>
      <c r="N177" s="6" t="str">
        <f t="shared" si="22"/>
        <v>Pass</v>
      </c>
      <c r="O177" s="6" t="str">
        <f t="shared" si="23"/>
        <v>107.51</v>
      </c>
      <c r="P177" s="6">
        <f t="shared" si="30"/>
        <v>1.0089999999999999</v>
      </c>
      <c r="Q177" s="5" t="str">
        <f t="shared" si="25"/>
        <v>January</v>
      </c>
      <c r="R177" s="3" t="str">
        <f>VLOOKUP(A177, Samples_Master!$A$2:$I$301, 2, FALSE)</f>
        <v>Graphene</v>
      </c>
      <c r="S177" s="3" t="str">
        <f>VLOOKUP(A177, Samples_Master!$A$2:$I$301, 3, FALSE)</f>
        <v>Carbon</v>
      </c>
      <c r="T177" s="3" t="str">
        <f>VLOOKUP(A177, Samples_Master!$A$2:$I$301, 4, FALSE)</f>
        <v>B099</v>
      </c>
      <c r="U177" s="3" t="str">
        <f>VLOOKUP(A177, Samples_Master!$A$2:$I$301, 5, FALSE)</f>
        <v>P001</v>
      </c>
      <c r="V177" s="3" t="str">
        <f t="shared" si="26"/>
        <v>Graphene_Viscosity</v>
      </c>
      <c r="W177" s="3">
        <f>VLOOKUP(V177, Spec_Limits!$A$2:$I$301, 5, FALSE)</f>
        <v>0.2</v>
      </c>
      <c r="X177" s="3">
        <f>VLOOKUP(V177, Spec_Limits!$A$2:$I$301, 6, FALSE)</f>
        <v>1.5</v>
      </c>
      <c r="Y177" s="3" t="str">
        <f t="shared" si="27"/>
        <v>Pass</v>
      </c>
      <c r="Z177" s="3" t="str">
        <f t="shared" si="28"/>
        <v>OK</v>
      </c>
    </row>
    <row r="178" spans="1:26" x14ac:dyDescent="0.35">
      <c r="A178" s="1" t="s">
        <v>281</v>
      </c>
      <c r="B178" s="2">
        <v>45662</v>
      </c>
      <c r="C178" s="1" t="s">
        <v>16</v>
      </c>
      <c r="D178" s="3" t="s">
        <v>1479</v>
      </c>
      <c r="E178" s="1" t="s">
        <v>11</v>
      </c>
      <c r="F178" s="1" t="s">
        <v>1480</v>
      </c>
      <c r="G178" s="1" t="s">
        <v>17</v>
      </c>
      <c r="H178" s="1">
        <v>83.882000000000005</v>
      </c>
      <c r="I178" s="4" t="s">
        <v>17</v>
      </c>
      <c r="J178" s="1" t="s">
        <v>21</v>
      </c>
      <c r="K178" s="1" t="s">
        <v>283</v>
      </c>
      <c r="L178" s="6">
        <f t="shared" si="20"/>
        <v>25.950000000000045</v>
      </c>
      <c r="M178" s="6">
        <f t="shared" si="21"/>
        <v>25.950000000000045</v>
      </c>
      <c r="N178" s="6" t="str">
        <f t="shared" si="22"/>
        <v>Pass</v>
      </c>
      <c r="O178" s="6" t="str">
        <f t="shared" si="23"/>
        <v>104.49</v>
      </c>
      <c r="P178" s="6">
        <f t="shared" si="30"/>
        <v>83.882000000000005</v>
      </c>
      <c r="Q178" s="5" t="str">
        <f t="shared" si="25"/>
        <v>January</v>
      </c>
      <c r="R178" s="3" t="str">
        <f>VLOOKUP(A178, Samples_Master!$A$2:$I$301, 2, FALSE)</f>
        <v>Graphene</v>
      </c>
      <c r="S178" s="3" t="str">
        <f>VLOOKUP(A178, Samples_Master!$A$2:$I$301, 3, FALSE)</f>
        <v>Carbon</v>
      </c>
      <c r="T178" s="3" t="str">
        <f>VLOOKUP(A178, Samples_Master!$A$2:$I$301, 4, FALSE)</f>
        <v>B099</v>
      </c>
      <c r="U178" s="3" t="str">
        <f>VLOOKUP(A178, Samples_Master!$A$2:$I$301, 5, FALSE)</f>
        <v>P001</v>
      </c>
      <c r="V178" s="3" t="str">
        <f t="shared" si="26"/>
        <v>Graphene_Tensile</v>
      </c>
      <c r="W178" s="3">
        <f>VLOOKUP(V178, Spec_Limits!$A$2:$I$301, 5, FALSE)</f>
        <v>60</v>
      </c>
      <c r="X178" s="3">
        <f>VLOOKUP(V178, Spec_Limits!$A$2:$I$301, 6, FALSE)</f>
        <v>120</v>
      </c>
      <c r="Y178" s="3" t="str">
        <f t="shared" si="27"/>
        <v>Pass</v>
      </c>
      <c r="Z178" s="3" t="str">
        <f t="shared" si="28"/>
        <v>OK</v>
      </c>
    </row>
    <row r="179" spans="1:26" x14ac:dyDescent="0.35">
      <c r="A179" s="1" t="s">
        <v>281</v>
      </c>
      <c r="B179" s="2">
        <v>45661</v>
      </c>
      <c r="C179" s="1" t="s">
        <v>16</v>
      </c>
      <c r="D179" s="3" t="s">
        <v>1481</v>
      </c>
      <c r="E179" s="1" t="s">
        <v>11</v>
      </c>
      <c r="F179" s="1" t="s">
        <v>1482</v>
      </c>
      <c r="G179" s="1" t="s">
        <v>17</v>
      </c>
      <c r="H179" s="1">
        <v>108.42700000000001</v>
      </c>
      <c r="I179" s="4" t="s">
        <v>17</v>
      </c>
      <c r="J179" s="1" t="s">
        <v>55</v>
      </c>
      <c r="K179" s="1" t="s">
        <v>284</v>
      </c>
      <c r="L179" s="6">
        <f t="shared" si="20"/>
        <v>25.170000000000016</v>
      </c>
      <c r="M179" s="6">
        <f t="shared" si="21"/>
        <v>25.170000000000016</v>
      </c>
      <c r="N179" s="6" t="str">
        <f t="shared" si="22"/>
        <v>Pass</v>
      </c>
      <c r="O179" s="6" t="str">
        <f t="shared" si="23"/>
        <v>111.88</v>
      </c>
      <c r="P179" s="6">
        <f t="shared" si="30"/>
        <v>108.42700000000001</v>
      </c>
      <c r="Q179" s="5" t="str">
        <f t="shared" si="25"/>
        <v>January</v>
      </c>
      <c r="R179" s="3" t="str">
        <f>VLOOKUP(A179, Samples_Master!$A$2:$I$301, 2, FALSE)</f>
        <v>Graphene</v>
      </c>
      <c r="S179" s="3" t="str">
        <f>VLOOKUP(A179, Samples_Master!$A$2:$I$301, 3, FALSE)</f>
        <v>Carbon</v>
      </c>
      <c r="T179" s="3" t="str">
        <f>VLOOKUP(A179, Samples_Master!$A$2:$I$301, 4, FALSE)</f>
        <v>B099</v>
      </c>
      <c r="U179" s="3" t="str">
        <f>VLOOKUP(A179, Samples_Master!$A$2:$I$301, 5, FALSE)</f>
        <v>P001</v>
      </c>
      <c r="V179" s="3" t="str">
        <f t="shared" si="26"/>
        <v>Graphene_Tensile</v>
      </c>
      <c r="W179" s="3">
        <f>VLOOKUP(V179, Spec_Limits!$A$2:$I$301, 5, FALSE)</f>
        <v>60</v>
      </c>
      <c r="X179" s="3">
        <f>VLOOKUP(V179, Spec_Limits!$A$2:$I$301, 6, FALSE)</f>
        <v>120</v>
      </c>
      <c r="Y179" s="3" t="str">
        <f t="shared" si="27"/>
        <v>Pass</v>
      </c>
      <c r="Z179" s="3" t="str">
        <f t="shared" si="28"/>
        <v>OK</v>
      </c>
    </row>
    <row r="180" spans="1:26" x14ac:dyDescent="0.35">
      <c r="A180" s="1" t="s">
        <v>281</v>
      </c>
      <c r="B180" s="2">
        <v>45669</v>
      </c>
      <c r="C180" s="1" t="s">
        <v>10</v>
      </c>
      <c r="D180" s="3" t="s">
        <v>1483</v>
      </c>
      <c r="E180" s="1" t="s">
        <v>11</v>
      </c>
      <c r="F180" s="1" t="s">
        <v>1484</v>
      </c>
      <c r="G180" s="1" t="s">
        <v>17</v>
      </c>
      <c r="H180" s="1">
        <v>880.00199999999995</v>
      </c>
      <c r="I180" s="4" t="s">
        <v>13</v>
      </c>
      <c r="J180" s="1" t="s">
        <v>18</v>
      </c>
      <c r="K180" s="1" t="s">
        <v>285</v>
      </c>
      <c r="L180" s="6">
        <f t="shared" si="20"/>
        <v>24.330000000000041</v>
      </c>
      <c r="M180" s="6">
        <f t="shared" si="21"/>
        <v>24.330000000000041</v>
      </c>
      <c r="N180" s="6" t="str">
        <f t="shared" si="22"/>
        <v>Pass</v>
      </c>
      <c r="O180" s="6" t="str">
        <f t="shared" si="23"/>
        <v>92.93</v>
      </c>
      <c r="P180" s="6">
        <f t="shared" si="30"/>
        <v>880.00199999999995</v>
      </c>
      <c r="Q180" s="5" t="str">
        <f t="shared" si="25"/>
        <v>January</v>
      </c>
      <c r="R180" s="3" t="str">
        <f>VLOOKUP(A180, Samples_Master!$A$2:$I$301, 2, FALSE)</f>
        <v>Graphene</v>
      </c>
      <c r="S180" s="3" t="str">
        <f>VLOOKUP(A180, Samples_Master!$A$2:$I$301, 3, FALSE)</f>
        <v>Carbon</v>
      </c>
      <c r="T180" s="3" t="str">
        <f>VLOOKUP(A180, Samples_Master!$A$2:$I$301, 4, FALSE)</f>
        <v>B099</v>
      </c>
      <c r="U180" s="3" t="str">
        <f>VLOOKUP(A180, Samples_Master!$A$2:$I$301, 5, FALSE)</f>
        <v>P001</v>
      </c>
      <c r="V180" s="3" t="str">
        <f t="shared" si="26"/>
        <v>Graphene_Viscosity</v>
      </c>
      <c r="W180" s="3">
        <f>VLOOKUP(V180, Spec_Limits!$A$2:$I$301, 5, FALSE)</f>
        <v>0.2</v>
      </c>
      <c r="X180" s="3">
        <f>VLOOKUP(V180, Spec_Limits!$A$2:$I$301, 6, FALSE)</f>
        <v>1.5</v>
      </c>
      <c r="Y180" s="3" t="str">
        <f t="shared" si="27"/>
        <v>Fail</v>
      </c>
      <c r="Z180" s="3" t="str">
        <f t="shared" si="28"/>
        <v>OK</v>
      </c>
    </row>
    <row r="181" spans="1:26" x14ac:dyDescent="0.35">
      <c r="A181" s="1" t="s">
        <v>286</v>
      </c>
      <c r="B181" s="2">
        <v>45673</v>
      </c>
      <c r="C181" s="1" t="s">
        <v>16</v>
      </c>
      <c r="D181" s="3" t="s">
        <v>1485</v>
      </c>
      <c r="E181" s="1" t="s">
        <v>11</v>
      </c>
      <c r="F181" s="1" t="s">
        <v>1486</v>
      </c>
      <c r="G181" s="1" t="s">
        <v>17</v>
      </c>
      <c r="H181" s="1">
        <v>103.726</v>
      </c>
      <c r="I181" s="4" t="s">
        <v>17</v>
      </c>
      <c r="J181" s="1" t="s">
        <v>52</v>
      </c>
      <c r="K181" s="1" t="s">
        <v>287</v>
      </c>
      <c r="L181" s="6">
        <f t="shared" si="20"/>
        <v>20.460000000000036</v>
      </c>
      <c r="M181" s="6">
        <f t="shared" si="21"/>
        <v>20.460000000000036</v>
      </c>
      <c r="N181" s="6" t="str">
        <f t="shared" si="22"/>
        <v>Pass</v>
      </c>
      <c r="O181" s="6" t="str">
        <f t="shared" si="23"/>
        <v>78.15</v>
      </c>
      <c r="P181" s="6">
        <f t="shared" si="30"/>
        <v>103.726</v>
      </c>
      <c r="Q181" s="5" t="str">
        <f t="shared" si="25"/>
        <v>January</v>
      </c>
      <c r="R181" s="3" t="str">
        <f>VLOOKUP(A181, Samples_Master!$A$2:$I$301, 2, FALSE)</f>
        <v>AlloyX</v>
      </c>
      <c r="S181" s="3" t="str">
        <f>VLOOKUP(A181, Samples_Master!$A$2:$I$301, 3, FALSE)</f>
        <v>Metal</v>
      </c>
      <c r="T181" s="3" t="str">
        <f>VLOOKUP(A181, Samples_Master!$A$2:$I$301, 4, FALSE)</f>
        <v>B033</v>
      </c>
      <c r="U181" s="3" t="str">
        <f>VLOOKUP(A181, Samples_Master!$A$2:$I$301, 5, FALSE)</f>
        <v>P001</v>
      </c>
      <c r="V181" s="3" t="str">
        <f t="shared" si="26"/>
        <v>AlloyX_Tensile</v>
      </c>
      <c r="W181" s="3">
        <f>VLOOKUP(V181, Spec_Limits!$A$2:$I$301, 5, FALSE)</f>
        <v>60</v>
      </c>
      <c r="X181" s="3">
        <f>VLOOKUP(V181, Spec_Limits!$A$2:$I$301, 6, FALSE)</f>
        <v>120</v>
      </c>
      <c r="Y181" s="3" t="str">
        <f t="shared" si="27"/>
        <v>Pass</v>
      </c>
      <c r="Z181" s="3" t="str">
        <f t="shared" si="28"/>
        <v>OK</v>
      </c>
    </row>
    <row r="182" spans="1:26" x14ac:dyDescent="0.35">
      <c r="A182" s="1" t="s">
        <v>286</v>
      </c>
      <c r="B182" s="2">
        <v>45661</v>
      </c>
      <c r="C182" s="1" t="s">
        <v>16</v>
      </c>
      <c r="D182" s="3" t="s">
        <v>1487</v>
      </c>
      <c r="E182" s="1" t="s">
        <v>11</v>
      </c>
      <c r="F182" s="1" t="s">
        <v>1488</v>
      </c>
      <c r="G182" s="1" t="s">
        <v>17</v>
      </c>
      <c r="H182" s="1">
        <v>89.230999999999995</v>
      </c>
      <c r="I182" s="4" t="s">
        <v>17</v>
      </c>
      <c r="J182" s="1" t="s">
        <v>29</v>
      </c>
      <c r="K182" s="1" t="s">
        <v>288</v>
      </c>
      <c r="L182" s="6">
        <f t="shared" si="20"/>
        <v>29.560000000000002</v>
      </c>
      <c r="M182" s="6">
        <f t="shared" si="21"/>
        <v>29.560000000000002</v>
      </c>
      <c r="N182" s="6" t="str">
        <f t="shared" si="22"/>
        <v>Pass</v>
      </c>
      <c r="O182" s="6" t="str">
        <f t="shared" si="23"/>
        <v>98.59</v>
      </c>
      <c r="P182" s="6">
        <f t="shared" si="30"/>
        <v>89.230999999999995</v>
      </c>
      <c r="Q182" s="5" t="str">
        <f t="shared" si="25"/>
        <v>January</v>
      </c>
      <c r="R182" s="3" t="str">
        <f>VLOOKUP(A182, Samples_Master!$A$2:$I$301, 2, FALSE)</f>
        <v>AlloyX</v>
      </c>
      <c r="S182" s="3" t="str">
        <f>VLOOKUP(A182, Samples_Master!$A$2:$I$301, 3, FALSE)</f>
        <v>Metal</v>
      </c>
      <c r="T182" s="3" t="str">
        <f>VLOOKUP(A182, Samples_Master!$A$2:$I$301, 4, FALSE)</f>
        <v>B033</v>
      </c>
      <c r="U182" s="3" t="str">
        <f>VLOOKUP(A182, Samples_Master!$A$2:$I$301, 5, FALSE)</f>
        <v>P001</v>
      </c>
      <c r="V182" s="3" t="str">
        <f t="shared" si="26"/>
        <v>AlloyX_Tensile</v>
      </c>
      <c r="W182" s="3">
        <f>VLOOKUP(V182, Spec_Limits!$A$2:$I$301, 5, FALSE)</f>
        <v>60</v>
      </c>
      <c r="X182" s="3">
        <f>VLOOKUP(V182, Spec_Limits!$A$2:$I$301, 6, FALSE)</f>
        <v>120</v>
      </c>
      <c r="Y182" s="3" t="str">
        <f t="shared" si="27"/>
        <v>Pass</v>
      </c>
      <c r="Z182" s="3" t="str">
        <f t="shared" si="28"/>
        <v>OK</v>
      </c>
    </row>
    <row r="183" spans="1:26" x14ac:dyDescent="0.35">
      <c r="A183" s="1" t="s">
        <v>289</v>
      </c>
      <c r="B183" s="2">
        <v>45665</v>
      </c>
      <c r="C183" s="1" t="s">
        <v>10</v>
      </c>
      <c r="D183" s="3" t="s">
        <v>1334</v>
      </c>
      <c r="E183" s="1" t="s">
        <v>637</v>
      </c>
      <c r="F183" s="1" t="s">
        <v>1489</v>
      </c>
      <c r="G183" s="1" t="s">
        <v>17</v>
      </c>
      <c r="H183" s="1">
        <v>0.58799999999999997</v>
      </c>
      <c r="I183" s="4" t="s">
        <v>23</v>
      </c>
      <c r="J183" s="1" t="s">
        <v>61</v>
      </c>
      <c r="K183" s="1" t="s">
        <v>290</v>
      </c>
      <c r="L183" s="6" t="str">
        <f t="shared" si="20"/>
        <v>27.65</v>
      </c>
      <c r="M183" s="6" t="str">
        <f t="shared" si="21"/>
        <v>27.65</v>
      </c>
      <c r="N183" s="6" t="str">
        <f t="shared" si="22"/>
        <v>Pass</v>
      </c>
      <c r="O183" s="6" t="str">
        <f t="shared" si="23"/>
        <v>90.97</v>
      </c>
      <c r="P183" s="6">
        <f t="shared" si="30"/>
        <v>0.58799999999999997</v>
      </c>
      <c r="Q183" s="5" t="str">
        <f t="shared" si="25"/>
        <v>January</v>
      </c>
      <c r="R183" s="3" t="str">
        <f>VLOOKUP(A183, Samples_Master!$A$2:$I$301, 2, FALSE)</f>
        <v>CeramicY</v>
      </c>
      <c r="S183" s="3" t="str">
        <f>VLOOKUP(A183, Samples_Master!$A$2:$I$301, 3, FALSE)</f>
        <v>Ceramic</v>
      </c>
      <c r="T183" s="3" t="str">
        <f>VLOOKUP(A183, Samples_Master!$A$2:$I$301, 4, FALSE)</f>
        <v>B086</v>
      </c>
      <c r="U183" s="3" t="str">
        <f>VLOOKUP(A183, Samples_Master!$A$2:$I$301, 5, FALSE)</f>
        <v>P002</v>
      </c>
      <c r="V183" s="3" t="str">
        <f t="shared" si="26"/>
        <v>CeramicY_Viscosity</v>
      </c>
      <c r="W183" s="3">
        <f>VLOOKUP(V183, Spec_Limits!$A$2:$I$301, 5, FALSE)</f>
        <v>0.2</v>
      </c>
      <c r="X183" s="3">
        <f>VLOOKUP(V183, Spec_Limits!$A$2:$I$301, 6, FALSE)</f>
        <v>1.5</v>
      </c>
      <c r="Y183" s="3" t="str">
        <f t="shared" si="27"/>
        <v>Pass</v>
      </c>
      <c r="Z183" s="3" t="str">
        <f t="shared" si="28"/>
        <v>OK</v>
      </c>
    </row>
    <row r="184" spans="1:26" x14ac:dyDescent="0.35">
      <c r="A184" s="1" t="s">
        <v>291</v>
      </c>
      <c r="B184" s="2">
        <v>45665</v>
      </c>
      <c r="C184" s="1" t="s">
        <v>27</v>
      </c>
      <c r="D184" s="3" t="s">
        <v>1490</v>
      </c>
      <c r="E184" s="1" t="s">
        <v>637</v>
      </c>
      <c r="F184" s="1" t="s">
        <v>1491</v>
      </c>
      <c r="G184" s="1" t="s">
        <v>12</v>
      </c>
      <c r="H184" s="1">
        <v>1262.7909999999999</v>
      </c>
      <c r="I184" s="4" t="s">
        <v>37</v>
      </c>
      <c r="J184" s="1" t="s">
        <v>24</v>
      </c>
      <c r="K184" s="1" t="s">
        <v>292</v>
      </c>
      <c r="L184" s="6" t="str">
        <f t="shared" si="20"/>
        <v>22.81</v>
      </c>
      <c r="M184" s="6" t="str">
        <f t="shared" si="21"/>
        <v>22.81</v>
      </c>
      <c r="N184" s="6" t="str">
        <f t="shared" si="22"/>
        <v>Pass</v>
      </c>
      <c r="O184" s="6">
        <f t="shared" si="23"/>
        <v>94.618409999999997</v>
      </c>
      <c r="P184" s="6">
        <f t="shared" si="30"/>
        <v>1262.7909999999999</v>
      </c>
      <c r="Q184" s="5" t="str">
        <f t="shared" si="25"/>
        <v>January</v>
      </c>
      <c r="R184" s="3" t="str">
        <f>VLOOKUP(A184, Samples_Master!$A$2:$I$301, 2, FALSE)</f>
        <v>AlloyX</v>
      </c>
      <c r="S184" s="3" t="str">
        <f>VLOOKUP(A184, Samples_Master!$A$2:$I$301, 3, FALSE)</f>
        <v>Metal</v>
      </c>
      <c r="T184" s="3" t="str">
        <f>VLOOKUP(A184, Samples_Master!$A$2:$I$301, 4, FALSE)</f>
        <v>B058</v>
      </c>
      <c r="U184" s="3" t="str">
        <f>VLOOKUP(A184, Samples_Master!$A$2:$I$301, 5, FALSE)</f>
        <v>P001</v>
      </c>
      <c r="V184" s="3" t="str">
        <f t="shared" si="26"/>
        <v>AlloyX_Conductivity</v>
      </c>
      <c r="W184" s="3">
        <f>VLOOKUP(V184, Spec_Limits!$A$2:$I$301, 5, FALSE)</f>
        <v>100</v>
      </c>
      <c r="X184" s="3">
        <f>VLOOKUP(V184, Spec_Limits!$A$2:$I$301, 6, FALSE)</f>
        <v>2000</v>
      </c>
      <c r="Y184" s="3" t="str">
        <f t="shared" si="27"/>
        <v>Pass</v>
      </c>
      <c r="Z184" s="3" t="str">
        <f t="shared" si="28"/>
        <v>OK</v>
      </c>
    </row>
    <row r="185" spans="1:26" x14ac:dyDescent="0.35">
      <c r="A185" s="1" t="s">
        <v>291</v>
      </c>
      <c r="B185" s="2">
        <v>45660</v>
      </c>
      <c r="C185" s="1" t="s">
        <v>10</v>
      </c>
      <c r="D185" s="3" t="s">
        <v>1215</v>
      </c>
      <c r="E185" s="1" t="s">
        <v>637</v>
      </c>
      <c r="F185" s="1"/>
      <c r="G185" s="1" t="s">
        <v>12</v>
      </c>
      <c r="H185" s="1">
        <v>1.008</v>
      </c>
      <c r="I185" s="4" t="s">
        <v>23</v>
      </c>
      <c r="J185" s="1" t="s">
        <v>34</v>
      </c>
      <c r="K185" s="1" t="s">
        <v>293</v>
      </c>
      <c r="L185" s="6" t="str">
        <f t="shared" si="20"/>
        <v>25.81</v>
      </c>
      <c r="M185" s="6" t="str">
        <f t="shared" si="21"/>
        <v>25.81</v>
      </c>
      <c r="N185" s="6" t="str">
        <f t="shared" si="22"/>
        <v>Pass</v>
      </c>
      <c r="O185" s="6">
        <f t="shared" si="23"/>
        <v>0</v>
      </c>
      <c r="P185" s="6">
        <f t="shared" si="30"/>
        <v>1.008</v>
      </c>
      <c r="Q185" s="5" t="str">
        <f t="shared" si="25"/>
        <v>January</v>
      </c>
      <c r="R185" s="3" t="str">
        <f>VLOOKUP(A185, Samples_Master!$A$2:$I$301, 2, FALSE)</f>
        <v>AlloyX</v>
      </c>
      <c r="S185" s="3" t="str">
        <f>VLOOKUP(A185, Samples_Master!$A$2:$I$301, 3, FALSE)</f>
        <v>Metal</v>
      </c>
      <c r="T185" s="3" t="str">
        <f>VLOOKUP(A185, Samples_Master!$A$2:$I$301, 4, FALSE)</f>
        <v>B058</v>
      </c>
      <c r="U185" s="3" t="str">
        <f>VLOOKUP(A185, Samples_Master!$A$2:$I$301, 5, FALSE)</f>
        <v>P001</v>
      </c>
      <c r="V185" s="3" t="str">
        <f t="shared" si="26"/>
        <v>AlloyX_Viscosity</v>
      </c>
      <c r="W185" s="3">
        <f>VLOOKUP(V185, Spec_Limits!$A$2:$I$301, 5, FALSE)</f>
        <v>0.2</v>
      </c>
      <c r="X185" s="3">
        <f>VLOOKUP(V185, Spec_Limits!$A$2:$I$301, 6, FALSE)</f>
        <v>1.5</v>
      </c>
      <c r="Y185" s="3" t="str">
        <f t="shared" si="27"/>
        <v>Pass</v>
      </c>
      <c r="Z185" s="3" t="str">
        <f t="shared" si="28"/>
        <v>OK</v>
      </c>
    </row>
    <row r="186" spans="1:26" x14ac:dyDescent="0.35">
      <c r="A186" s="1" t="s">
        <v>291</v>
      </c>
      <c r="B186" s="2">
        <v>45663</v>
      </c>
      <c r="C186" s="1" t="s">
        <v>16</v>
      </c>
      <c r="D186" s="3" t="s">
        <v>1156</v>
      </c>
      <c r="E186" s="1" t="s">
        <v>637</v>
      </c>
      <c r="F186" s="1" t="s">
        <v>1492</v>
      </c>
      <c r="G186" s="1" t="s">
        <v>12</v>
      </c>
      <c r="H186" s="1">
        <v>93.628</v>
      </c>
      <c r="I186" s="4" t="s">
        <v>17</v>
      </c>
      <c r="J186" s="1" t="s">
        <v>24</v>
      </c>
      <c r="K186" s="1" t="s">
        <v>294</v>
      </c>
      <c r="L186" s="6" t="str">
        <f t="shared" si="20"/>
        <v>19.17</v>
      </c>
      <c r="M186" s="6" t="str">
        <f t="shared" si="21"/>
        <v>19.17</v>
      </c>
      <c r="N186" s="6" t="str">
        <f t="shared" si="22"/>
        <v>Pass</v>
      </c>
      <c r="O186" s="6">
        <f t="shared" si="23"/>
        <v>78.841580000000008</v>
      </c>
      <c r="P186" s="6">
        <f t="shared" si="30"/>
        <v>93.628</v>
      </c>
      <c r="Q186" s="5" t="str">
        <f t="shared" si="25"/>
        <v>January</v>
      </c>
      <c r="R186" s="3" t="str">
        <f>VLOOKUP(A186, Samples_Master!$A$2:$I$301, 2, FALSE)</f>
        <v>AlloyX</v>
      </c>
      <c r="S186" s="3" t="str">
        <f>VLOOKUP(A186, Samples_Master!$A$2:$I$301, 3, FALSE)</f>
        <v>Metal</v>
      </c>
      <c r="T186" s="3" t="str">
        <f>VLOOKUP(A186, Samples_Master!$A$2:$I$301, 4, FALSE)</f>
        <v>B058</v>
      </c>
      <c r="U186" s="3" t="str">
        <f>VLOOKUP(A186, Samples_Master!$A$2:$I$301, 5, FALSE)</f>
        <v>P001</v>
      </c>
      <c r="V186" s="3" t="str">
        <f t="shared" si="26"/>
        <v>AlloyX_Tensile</v>
      </c>
      <c r="W186" s="3">
        <f>VLOOKUP(V186, Spec_Limits!$A$2:$I$301, 5, FALSE)</f>
        <v>60</v>
      </c>
      <c r="X186" s="3">
        <f>VLOOKUP(V186, Spec_Limits!$A$2:$I$301, 6, FALSE)</f>
        <v>120</v>
      </c>
      <c r="Y186" s="3" t="str">
        <f t="shared" si="27"/>
        <v>Pass</v>
      </c>
      <c r="Z186" s="3" t="str">
        <f t="shared" si="28"/>
        <v>OK</v>
      </c>
    </row>
    <row r="187" spans="1:26" x14ac:dyDescent="0.35">
      <c r="A187" s="1" t="s">
        <v>295</v>
      </c>
      <c r="B187" s="2">
        <v>45675</v>
      </c>
      <c r="C187" s="1" t="s">
        <v>10</v>
      </c>
      <c r="D187" s="3" t="s">
        <v>1493</v>
      </c>
      <c r="E187" s="1" t="s">
        <v>11</v>
      </c>
      <c r="F187" s="1" t="s">
        <v>1494</v>
      </c>
      <c r="G187" s="1" t="s">
        <v>17</v>
      </c>
      <c r="H187" s="1">
        <v>0.73599999999999999</v>
      </c>
      <c r="I187" s="4" t="s">
        <v>23</v>
      </c>
      <c r="J187" s="1" t="s">
        <v>47</v>
      </c>
      <c r="K187" s="1" t="s">
        <v>296</v>
      </c>
      <c r="L187" s="6">
        <f t="shared" si="20"/>
        <v>28.760000000000048</v>
      </c>
      <c r="M187" s="6">
        <f t="shared" si="21"/>
        <v>28.760000000000048</v>
      </c>
      <c r="N187" s="6" t="str">
        <f t="shared" si="22"/>
        <v>Pass</v>
      </c>
      <c r="O187" s="6" t="str">
        <f t="shared" si="23"/>
        <v>107.32</v>
      </c>
      <c r="P187" s="6">
        <f t="shared" si="30"/>
        <v>0.73599999999999999</v>
      </c>
      <c r="Q187" s="5" t="str">
        <f t="shared" si="25"/>
        <v>January</v>
      </c>
      <c r="R187" s="3" t="str">
        <f>VLOOKUP(A187, Samples_Master!$A$2:$I$301, 2, FALSE)</f>
        <v>AlloyX</v>
      </c>
      <c r="S187" s="3" t="str">
        <f>VLOOKUP(A187, Samples_Master!$A$2:$I$301, 3, FALSE)</f>
        <v>Metal</v>
      </c>
      <c r="T187" s="3" t="str">
        <f>VLOOKUP(A187, Samples_Master!$A$2:$I$301, 4, FALSE)</f>
        <v>B013</v>
      </c>
      <c r="U187" s="3" t="str">
        <f>VLOOKUP(A187, Samples_Master!$A$2:$I$301, 5, FALSE)</f>
        <v>P001</v>
      </c>
      <c r="V187" s="3" t="str">
        <f t="shared" si="26"/>
        <v>AlloyX_Viscosity</v>
      </c>
      <c r="W187" s="3">
        <f>VLOOKUP(V187, Spec_Limits!$A$2:$I$301, 5, FALSE)</f>
        <v>0.2</v>
      </c>
      <c r="X187" s="3">
        <f>VLOOKUP(V187, Spec_Limits!$A$2:$I$301, 6, FALSE)</f>
        <v>1.5</v>
      </c>
      <c r="Y187" s="3" t="str">
        <f t="shared" si="27"/>
        <v>Pass</v>
      </c>
      <c r="Z187" s="3" t="str">
        <f t="shared" si="28"/>
        <v>OK</v>
      </c>
    </row>
    <row r="188" spans="1:26" x14ac:dyDescent="0.35">
      <c r="A188" s="1" t="s">
        <v>295</v>
      </c>
      <c r="B188" s="2">
        <v>45667</v>
      </c>
      <c r="C188" s="1" t="s">
        <v>10</v>
      </c>
      <c r="D188" s="3" t="s">
        <v>1495</v>
      </c>
      <c r="E188" s="1" t="s">
        <v>11</v>
      </c>
      <c r="F188" s="1" t="s">
        <v>1496</v>
      </c>
      <c r="G188" s="1" t="s">
        <v>17</v>
      </c>
      <c r="H188" s="1">
        <v>0.90100000000000002</v>
      </c>
      <c r="I188" s="4" t="s">
        <v>23</v>
      </c>
      <c r="J188" s="1" t="s">
        <v>61</v>
      </c>
      <c r="K188" s="1" t="s">
        <v>297</v>
      </c>
      <c r="L188" s="6">
        <f t="shared" si="20"/>
        <v>27.5</v>
      </c>
      <c r="M188" s="6">
        <f t="shared" si="21"/>
        <v>27.5</v>
      </c>
      <c r="N188" s="6" t="str">
        <f t="shared" si="22"/>
        <v>Pass</v>
      </c>
      <c r="O188" s="6" t="str">
        <f t="shared" si="23"/>
        <v>97.19</v>
      </c>
      <c r="P188" s="6">
        <f t="shared" si="30"/>
        <v>0.90100000000000002</v>
      </c>
      <c r="Q188" s="5" t="str">
        <f t="shared" si="25"/>
        <v>January</v>
      </c>
      <c r="R188" s="3" t="str">
        <f>VLOOKUP(A188, Samples_Master!$A$2:$I$301, 2, FALSE)</f>
        <v>AlloyX</v>
      </c>
      <c r="S188" s="3" t="str">
        <f>VLOOKUP(A188, Samples_Master!$A$2:$I$301, 3, FALSE)</f>
        <v>Metal</v>
      </c>
      <c r="T188" s="3" t="str">
        <f>VLOOKUP(A188, Samples_Master!$A$2:$I$301, 4, FALSE)</f>
        <v>B013</v>
      </c>
      <c r="U188" s="3" t="str">
        <f>VLOOKUP(A188, Samples_Master!$A$2:$I$301, 5, FALSE)</f>
        <v>P001</v>
      </c>
      <c r="V188" s="3" t="str">
        <f t="shared" si="26"/>
        <v>AlloyX_Viscosity</v>
      </c>
      <c r="W188" s="3">
        <f>VLOOKUP(V188, Spec_Limits!$A$2:$I$301, 5, FALSE)</f>
        <v>0.2</v>
      </c>
      <c r="X188" s="3">
        <f>VLOOKUP(V188, Spec_Limits!$A$2:$I$301, 6, FALSE)</f>
        <v>1.5</v>
      </c>
      <c r="Y188" s="3" t="str">
        <f t="shared" si="27"/>
        <v>Pass</v>
      </c>
      <c r="Z188" s="3" t="str">
        <f t="shared" si="28"/>
        <v>OK</v>
      </c>
    </row>
    <row r="189" spans="1:26" x14ac:dyDescent="0.35">
      <c r="A189" s="1" t="s">
        <v>295</v>
      </c>
      <c r="B189" s="2">
        <v>45662</v>
      </c>
      <c r="C189" s="1" t="s">
        <v>27</v>
      </c>
      <c r="D189" s="3" t="s">
        <v>1497</v>
      </c>
      <c r="E189" s="1" t="s">
        <v>11</v>
      </c>
      <c r="F189" s="1" t="s">
        <v>1498</v>
      </c>
      <c r="G189" s="1" t="s">
        <v>17</v>
      </c>
      <c r="H189" s="1">
        <v>9049.0249999999996</v>
      </c>
      <c r="I189" s="4" t="s">
        <v>28</v>
      </c>
      <c r="J189" s="1" t="s">
        <v>80</v>
      </c>
      <c r="K189" s="1" t="s">
        <v>298</v>
      </c>
      <c r="L189" s="6">
        <f t="shared" si="20"/>
        <v>23.75</v>
      </c>
      <c r="M189" s="6">
        <f t="shared" si="21"/>
        <v>23.75</v>
      </c>
      <c r="N189" s="6" t="str">
        <f t="shared" si="22"/>
        <v>Pass</v>
      </c>
      <c r="O189" s="6" t="str">
        <f t="shared" si="23"/>
        <v>99.06</v>
      </c>
      <c r="P189" s="6">
        <f t="shared" si="30"/>
        <v>9049.0249999999996</v>
      </c>
      <c r="Q189" s="5" t="str">
        <f t="shared" si="25"/>
        <v>January</v>
      </c>
      <c r="R189" s="3" t="str">
        <f>VLOOKUP(A189, Samples_Master!$A$2:$I$301, 2, FALSE)</f>
        <v>AlloyX</v>
      </c>
      <c r="S189" s="3" t="str">
        <f>VLOOKUP(A189, Samples_Master!$A$2:$I$301, 3, FALSE)</f>
        <v>Metal</v>
      </c>
      <c r="T189" s="3" t="str">
        <f>VLOOKUP(A189, Samples_Master!$A$2:$I$301, 4, FALSE)</f>
        <v>B013</v>
      </c>
      <c r="U189" s="3" t="str">
        <f>VLOOKUP(A189, Samples_Master!$A$2:$I$301, 5, FALSE)</f>
        <v>P001</v>
      </c>
      <c r="V189" s="3" t="str">
        <f t="shared" si="26"/>
        <v>AlloyX_Conductivity</v>
      </c>
      <c r="W189" s="3">
        <f>VLOOKUP(V189, Spec_Limits!$A$2:$I$301, 5, FALSE)</f>
        <v>100</v>
      </c>
      <c r="X189" s="3">
        <f>VLOOKUP(V189, Spec_Limits!$A$2:$I$301, 6, FALSE)</f>
        <v>2000</v>
      </c>
      <c r="Y189" s="3" t="str">
        <f t="shared" si="27"/>
        <v>Fail</v>
      </c>
      <c r="Z189" s="3" t="str">
        <f t="shared" si="28"/>
        <v>OK</v>
      </c>
    </row>
    <row r="190" spans="1:26" x14ac:dyDescent="0.35">
      <c r="A190" s="1" t="s">
        <v>295</v>
      </c>
      <c r="B190" s="2">
        <v>45666</v>
      </c>
      <c r="C190" s="1" t="s">
        <v>10</v>
      </c>
      <c r="D190" s="3" t="s">
        <v>1499</v>
      </c>
      <c r="E190" s="1" t="s">
        <v>11</v>
      </c>
      <c r="F190" s="1" t="s">
        <v>1500</v>
      </c>
      <c r="G190" s="1" t="s">
        <v>17</v>
      </c>
      <c r="H190" s="1">
        <v>549.86</v>
      </c>
      <c r="I190" s="4" t="s">
        <v>13</v>
      </c>
      <c r="J190" s="1" t="s">
        <v>52</v>
      </c>
      <c r="K190" s="1" t="s">
        <v>299</v>
      </c>
      <c r="L190" s="6">
        <f t="shared" si="20"/>
        <v>23.450000000000045</v>
      </c>
      <c r="M190" s="6">
        <f t="shared" si="21"/>
        <v>23.450000000000045</v>
      </c>
      <c r="N190" s="6" t="str">
        <f t="shared" si="22"/>
        <v>Pass</v>
      </c>
      <c r="O190" s="6" t="str">
        <f t="shared" si="23"/>
        <v>90.31</v>
      </c>
      <c r="P190" s="6">
        <f t="shared" si="30"/>
        <v>549.86</v>
      </c>
      <c r="Q190" s="5" t="str">
        <f t="shared" si="25"/>
        <v>January</v>
      </c>
      <c r="R190" s="3" t="str">
        <f>VLOOKUP(A190, Samples_Master!$A$2:$I$301, 2, FALSE)</f>
        <v>AlloyX</v>
      </c>
      <c r="S190" s="3" t="str">
        <f>VLOOKUP(A190, Samples_Master!$A$2:$I$301, 3, FALSE)</f>
        <v>Metal</v>
      </c>
      <c r="T190" s="3" t="str">
        <f>VLOOKUP(A190, Samples_Master!$A$2:$I$301, 4, FALSE)</f>
        <v>B013</v>
      </c>
      <c r="U190" s="3" t="str">
        <f>VLOOKUP(A190, Samples_Master!$A$2:$I$301, 5, FALSE)</f>
        <v>P001</v>
      </c>
      <c r="V190" s="3" t="str">
        <f t="shared" si="26"/>
        <v>AlloyX_Viscosity</v>
      </c>
      <c r="W190" s="3">
        <f>VLOOKUP(V190, Spec_Limits!$A$2:$I$301, 5, FALSE)</f>
        <v>0.2</v>
      </c>
      <c r="X190" s="3">
        <f>VLOOKUP(V190, Spec_Limits!$A$2:$I$301, 6, FALSE)</f>
        <v>1.5</v>
      </c>
      <c r="Y190" s="3" t="str">
        <f t="shared" si="27"/>
        <v>Fail</v>
      </c>
      <c r="Z190" s="3" t="str">
        <f t="shared" si="28"/>
        <v>OK</v>
      </c>
    </row>
    <row r="191" spans="1:26" x14ac:dyDescent="0.35">
      <c r="A191" s="1" t="s">
        <v>300</v>
      </c>
      <c r="B191" s="2">
        <v>45672</v>
      </c>
      <c r="C191" s="1" t="s">
        <v>16</v>
      </c>
      <c r="D191" s="3" t="s">
        <v>1501</v>
      </c>
      <c r="E191" s="1" t="s">
        <v>637</v>
      </c>
      <c r="F191" s="1" t="s">
        <v>1502</v>
      </c>
      <c r="G191" s="1" t="s">
        <v>12</v>
      </c>
      <c r="H191" s="1">
        <v>96.869</v>
      </c>
      <c r="I191" s="4" t="s">
        <v>17</v>
      </c>
      <c r="J191" s="1" t="s">
        <v>98</v>
      </c>
      <c r="K191" s="1" t="s">
        <v>301</v>
      </c>
      <c r="L191" s="6" t="str">
        <f t="shared" si="20"/>
        <v>35.91</v>
      </c>
      <c r="M191" s="6" t="str">
        <f t="shared" si="21"/>
        <v>35.91</v>
      </c>
      <c r="N191" s="6" t="str">
        <f t="shared" si="22"/>
        <v>Pass</v>
      </c>
      <c r="O191" s="6">
        <f t="shared" si="23"/>
        <v>87.068579999999997</v>
      </c>
      <c r="P191" s="6">
        <f t="shared" si="30"/>
        <v>96.869</v>
      </c>
      <c r="Q191" s="5" t="str">
        <f t="shared" si="25"/>
        <v>January</v>
      </c>
      <c r="R191" s="3" t="str">
        <f>VLOOKUP(A191, Samples_Master!$A$2:$I$301, 2, FALSE)</f>
        <v>Graphene</v>
      </c>
      <c r="S191" s="3" t="str">
        <f>VLOOKUP(A191, Samples_Master!$A$2:$I$301, 3, FALSE)</f>
        <v>Carbon</v>
      </c>
      <c r="T191" s="3" t="str">
        <f>VLOOKUP(A191, Samples_Master!$A$2:$I$301, 4, FALSE)</f>
        <v>B023</v>
      </c>
      <c r="U191" s="3" t="str">
        <f>VLOOKUP(A191, Samples_Master!$A$2:$I$301, 5, FALSE)</f>
        <v>P004</v>
      </c>
      <c r="V191" s="3" t="str">
        <f t="shared" si="26"/>
        <v>Graphene_Tensile</v>
      </c>
      <c r="W191" s="3">
        <f>VLOOKUP(V191, Spec_Limits!$A$2:$I$301, 5, FALSE)</f>
        <v>60</v>
      </c>
      <c r="X191" s="3">
        <f>VLOOKUP(V191, Spec_Limits!$A$2:$I$301, 6, FALSE)</f>
        <v>120</v>
      </c>
      <c r="Y191" s="3" t="str">
        <f t="shared" si="27"/>
        <v>Pass</v>
      </c>
      <c r="Z191" s="3" t="str">
        <f t="shared" si="28"/>
        <v>OK</v>
      </c>
    </row>
    <row r="192" spans="1:26" x14ac:dyDescent="0.35">
      <c r="A192" s="1" t="s">
        <v>302</v>
      </c>
      <c r="B192" s="2">
        <v>45671</v>
      </c>
      <c r="C192" s="1" t="s">
        <v>16</v>
      </c>
      <c r="D192" s="3" t="s">
        <v>1503</v>
      </c>
      <c r="E192" s="1" t="s">
        <v>637</v>
      </c>
      <c r="F192" s="1" t="s">
        <v>1504</v>
      </c>
      <c r="G192" s="1" t="s">
        <v>17</v>
      </c>
      <c r="H192" s="1">
        <v>76.540999999999997</v>
      </c>
      <c r="I192" s="4" t="s">
        <v>17</v>
      </c>
      <c r="J192" s="1" t="s">
        <v>21</v>
      </c>
      <c r="K192" s="1" t="s">
        <v>303</v>
      </c>
      <c r="L192" s="6" t="str">
        <f t="shared" si="20"/>
        <v>16.26</v>
      </c>
      <c r="M192" s="6" t="str">
        <f t="shared" si="21"/>
        <v>16.26</v>
      </c>
      <c r="N192" s="6" t="str">
        <f t="shared" si="22"/>
        <v>Pass</v>
      </c>
      <c r="O192" s="6" t="str">
        <f t="shared" si="23"/>
        <v>119.81</v>
      </c>
      <c r="P192" s="6">
        <f t="shared" si="30"/>
        <v>76.540999999999997</v>
      </c>
      <c r="Q192" s="5" t="str">
        <f t="shared" si="25"/>
        <v>January</v>
      </c>
      <c r="R192" s="3" t="str">
        <f>VLOOKUP(A192, Samples_Master!$A$2:$I$301, 2, FALSE)</f>
        <v>PolymerA</v>
      </c>
      <c r="S192" s="3" t="str">
        <f>VLOOKUP(A192, Samples_Master!$A$2:$I$301, 3, FALSE)</f>
        <v>Polymer</v>
      </c>
      <c r="T192" s="3" t="str">
        <f>VLOOKUP(A192, Samples_Master!$A$2:$I$301, 4, FALSE)</f>
        <v>B105</v>
      </c>
      <c r="U192" s="3" t="str">
        <f>VLOOKUP(A192, Samples_Master!$A$2:$I$301, 5, FALSE)</f>
        <v>P001</v>
      </c>
      <c r="V192" s="3" t="str">
        <f t="shared" si="26"/>
        <v>PolymerA_Tensile</v>
      </c>
      <c r="W192" s="3">
        <f>VLOOKUP(V192, Spec_Limits!$A$2:$I$301, 5, FALSE)</f>
        <v>40</v>
      </c>
      <c r="X192" s="3">
        <f>VLOOKUP(V192, Spec_Limits!$A$2:$I$301, 6, FALSE)</f>
        <v>100</v>
      </c>
      <c r="Y192" s="3" t="str">
        <f t="shared" si="27"/>
        <v>Pass</v>
      </c>
      <c r="Z192" s="3" t="str">
        <f t="shared" si="28"/>
        <v>OK</v>
      </c>
    </row>
    <row r="193" spans="1:26" x14ac:dyDescent="0.35">
      <c r="A193" s="1" t="s">
        <v>302</v>
      </c>
      <c r="B193" s="2">
        <v>45659</v>
      </c>
      <c r="C193" s="1" t="s">
        <v>16</v>
      </c>
      <c r="D193" s="3" t="s">
        <v>1505</v>
      </c>
      <c r="E193" s="1" t="s">
        <v>637</v>
      </c>
      <c r="F193" s="1" t="s">
        <v>1506</v>
      </c>
      <c r="G193" s="1" t="s">
        <v>17</v>
      </c>
      <c r="H193" s="1">
        <v>86.554000000000002</v>
      </c>
      <c r="I193" s="4" t="s">
        <v>17</v>
      </c>
      <c r="J193" s="1" t="s">
        <v>21</v>
      </c>
      <c r="K193" s="1" t="s">
        <v>304</v>
      </c>
      <c r="L193" s="6" t="str">
        <f t="shared" si="20"/>
        <v>29.33</v>
      </c>
      <c r="M193" s="6" t="str">
        <f t="shared" si="21"/>
        <v>29.33</v>
      </c>
      <c r="N193" s="6" t="str">
        <f t="shared" si="22"/>
        <v>Pass</v>
      </c>
      <c r="O193" s="6" t="str">
        <f t="shared" si="23"/>
        <v>110.49</v>
      </c>
      <c r="P193" s="6">
        <f t="shared" si="30"/>
        <v>86.554000000000002</v>
      </c>
      <c r="Q193" s="5" t="str">
        <f t="shared" si="25"/>
        <v>January</v>
      </c>
      <c r="R193" s="3" t="str">
        <f>VLOOKUP(A193, Samples_Master!$A$2:$I$301, 2, FALSE)</f>
        <v>PolymerA</v>
      </c>
      <c r="S193" s="3" t="str">
        <f>VLOOKUP(A193, Samples_Master!$A$2:$I$301, 3, FALSE)</f>
        <v>Polymer</v>
      </c>
      <c r="T193" s="3" t="str">
        <f>VLOOKUP(A193, Samples_Master!$A$2:$I$301, 4, FALSE)</f>
        <v>B105</v>
      </c>
      <c r="U193" s="3" t="str">
        <f>VLOOKUP(A193, Samples_Master!$A$2:$I$301, 5, FALSE)</f>
        <v>P001</v>
      </c>
      <c r="V193" s="3" t="str">
        <f t="shared" si="26"/>
        <v>PolymerA_Tensile</v>
      </c>
      <c r="W193" s="3">
        <f>VLOOKUP(V193, Spec_Limits!$A$2:$I$301, 5, FALSE)</f>
        <v>40</v>
      </c>
      <c r="X193" s="3">
        <f>VLOOKUP(V193, Spec_Limits!$A$2:$I$301, 6, FALSE)</f>
        <v>100</v>
      </c>
      <c r="Y193" s="3" t="str">
        <f t="shared" si="27"/>
        <v>Pass</v>
      </c>
      <c r="Z193" s="3" t="str">
        <f t="shared" si="28"/>
        <v>OK</v>
      </c>
    </row>
    <row r="194" spans="1:26" x14ac:dyDescent="0.35">
      <c r="A194" s="1" t="s">
        <v>302</v>
      </c>
      <c r="B194" s="2">
        <v>45682</v>
      </c>
      <c r="C194" s="1" t="s">
        <v>16</v>
      </c>
      <c r="D194" s="3" t="s">
        <v>1507</v>
      </c>
      <c r="E194" s="1" t="s">
        <v>637</v>
      </c>
      <c r="F194" s="1" t="s">
        <v>1337</v>
      </c>
      <c r="G194" s="1" t="s">
        <v>17</v>
      </c>
      <c r="H194" s="1">
        <v>60.268000000000001</v>
      </c>
      <c r="I194" s="4" t="s">
        <v>17</v>
      </c>
      <c r="J194" s="1" t="s">
        <v>21</v>
      </c>
      <c r="K194" s="1" t="s">
        <v>305</v>
      </c>
      <c r="L194" s="6" t="str">
        <f t="shared" ref="L194:L257" si="31">IF(E194="K",D194-273.15,IF(E194="°C",D194))</f>
        <v>19.61</v>
      </c>
      <c r="M194" s="6" t="str">
        <f t="shared" ref="M194:M257" si="32">IF(L194&gt;0, L194, " ")</f>
        <v>19.61</v>
      </c>
      <c r="N194" s="6" t="str">
        <f t="shared" ref="N194:N257" si="33">IF(M194="", "Fail", IF(M194=" ", "Fail", IF(M194&gt;0, "Pass", FALSE)))</f>
        <v>Pass</v>
      </c>
      <c r="O194" s="6" t="str">
        <f t="shared" ref="O194:O257" si="34">IF(G194="kPa",F194/1000,IF(G194="MPa",F194))</f>
        <v>91.05</v>
      </c>
      <c r="P194" s="6">
        <f t="shared" si="30"/>
        <v>60.268000000000001</v>
      </c>
      <c r="Q194" s="5" t="str">
        <f t="shared" ref="Q194:Q257" si="35">TEXT(B194,"MMMM")</f>
        <v>January</v>
      </c>
      <c r="R194" s="3" t="str">
        <f>VLOOKUP(A194, Samples_Master!$A$2:$I$301, 2, FALSE)</f>
        <v>PolymerA</v>
      </c>
      <c r="S194" s="3" t="str">
        <f>VLOOKUP(A194, Samples_Master!$A$2:$I$301, 3, FALSE)</f>
        <v>Polymer</v>
      </c>
      <c r="T194" s="3" t="str">
        <f>VLOOKUP(A194, Samples_Master!$A$2:$I$301, 4, FALSE)</f>
        <v>B105</v>
      </c>
      <c r="U194" s="3" t="str">
        <f>VLOOKUP(A194, Samples_Master!$A$2:$I$301, 5, FALSE)</f>
        <v>P001</v>
      </c>
      <c r="V194" s="3" t="str">
        <f t="shared" ref="V194:V257" si="36">R194&amp;"_"&amp;C194</f>
        <v>PolymerA_Tensile</v>
      </c>
      <c r="W194" s="3">
        <f>VLOOKUP(V194, Spec_Limits!$A$2:$I$301, 5, FALSE)</f>
        <v>40</v>
      </c>
      <c r="X194" s="3">
        <f>VLOOKUP(V194, Spec_Limits!$A$2:$I$301, 6, FALSE)</f>
        <v>100</v>
      </c>
      <c r="Y194" s="3" t="str">
        <f t="shared" ref="Y194:Y257" si="37">IF(AND(P194&gt;=W194, P194&lt;=X194), "Pass", "Fail")</f>
        <v>Pass</v>
      </c>
      <c r="Z194" s="3" t="str">
        <f t="shared" ref="Z194:Z257" si="38">IF(OR(P194&lt;=-1000000,P194&gt;=1000000),"Check","OK")</f>
        <v>OK</v>
      </c>
    </row>
    <row r="195" spans="1:26" x14ac:dyDescent="0.35">
      <c r="A195" s="1" t="s">
        <v>306</v>
      </c>
      <c r="B195" s="2">
        <v>45678</v>
      </c>
      <c r="C195" s="1" t="s">
        <v>16</v>
      </c>
      <c r="D195" s="3" t="s">
        <v>1508</v>
      </c>
      <c r="E195" s="1" t="s">
        <v>11</v>
      </c>
      <c r="F195" s="1" t="s">
        <v>1509</v>
      </c>
      <c r="G195" s="1" t="s">
        <v>12</v>
      </c>
      <c r="H195" s="1">
        <v>83.183000000000007</v>
      </c>
      <c r="I195" s="4" t="s">
        <v>17</v>
      </c>
      <c r="J195" s="1" t="s">
        <v>61</v>
      </c>
      <c r="K195" s="1" t="s">
        <v>307</v>
      </c>
      <c r="L195" s="6">
        <f t="shared" si="31"/>
        <v>20.180000000000007</v>
      </c>
      <c r="M195" s="6">
        <f t="shared" si="32"/>
        <v>20.180000000000007</v>
      </c>
      <c r="N195" s="6" t="str">
        <f t="shared" si="33"/>
        <v>Pass</v>
      </c>
      <c r="O195" s="6">
        <f t="shared" si="34"/>
        <v>80.906440000000003</v>
      </c>
      <c r="P195" s="6">
        <f t="shared" si="30"/>
        <v>83.183000000000007</v>
      </c>
      <c r="Q195" s="5" t="str">
        <f t="shared" si="35"/>
        <v>January</v>
      </c>
      <c r="R195" s="3" t="str">
        <f>VLOOKUP(A195, Samples_Master!$A$2:$I$301, 2, FALSE)</f>
        <v>PolymerB</v>
      </c>
      <c r="S195" s="3" t="str">
        <f>VLOOKUP(A195, Samples_Master!$A$2:$I$301, 3, FALSE)</f>
        <v>Polymer</v>
      </c>
      <c r="T195" s="3" t="str">
        <f>VLOOKUP(A195, Samples_Master!$A$2:$I$301, 4, FALSE)</f>
        <v>B113</v>
      </c>
      <c r="U195" s="3" t="str">
        <f>VLOOKUP(A195, Samples_Master!$A$2:$I$301, 5, FALSE)</f>
        <v>P002</v>
      </c>
      <c r="V195" s="3" t="str">
        <f t="shared" si="36"/>
        <v>PolymerB_Tensile</v>
      </c>
      <c r="W195" s="3">
        <f>VLOOKUP(V195, Spec_Limits!$A$2:$I$301, 5, FALSE)</f>
        <v>40</v>
      </c>
      <c r="X195" s="3">
        <f>VLOOKUP(V195, Spec_Limits!$A$2:$I$301, 6, FALSE)</f>
        <v>100</v>
      </c>
      <c r="Y195" s="3" t="str">
        <f t="shared" si="37"/>
        <v>Pass</v>
      </c>
      <c r="Z195" s="3" t="str">
        <f t="shared" si="38"/>
        <v>OK</v>
      </c>
    </row>
    <row r="196" spans="1:26" x14ac:dyDescent="0.35">
      <c r="A196" s="1" t="s">
        <v>306</v>
      </c>
      <c r="B196" s="2">
        <v>45661</v>
      </c>
      <c r="C196" s="1" t="s">
        <v>27</v>
      </c>
      <c r="D196" s="3" t="s">
        <v>1510</v>
      </c>
      <c r="E196" s="1" t="s">
        <v>11</v>
      </c>
      <c r="F196" s="1" t="s">
        <v>1511</v>
      </c>
      <c r="G196" s="1" t="s">
        <v>12</v>
      </c>
      <c r="H196" s="1">
        <v>1005.827</v>
      </c>
      <c r="I196" s="4" t="s">
        <v>37</v>
      </c>
      <c r="J196" s="1" t="s">
        <v>14</v>
      </c>
      <c r="K196" s="1" t="s">
        <v>308</v>
      </c>
      <c r="L196" s="6">
        <f t="shared" si="31"/>
        <v>21.54000000000002</v>
      </c>
      <c r="M196" s="6">
        <f t="shared" si="32"/>
        <v>21.54000000000002</v>
      </c>
      <c r="N196" s="6" t="str">
        <f t="shared" si="33"/>
        <v>Pass</v>
      </c>
      <c r="O196" s="6">
        <f t="shared" si="34"/>
        <v>110.45135000000001</v>
      </c>
      <c r="P196" s="6">
        <f t="shared" si="30"/>
        <v>1005.827</v>
      </c>
      <c r="Q196" s="5" t="str">
        <f t="shared" si="35"/>
        <v>January</v>
      </c>
      <c r="R196" s="3" t="str">
        <f>VLOOKUP(A196, Samples_Master!$A$2:$I$301, 2, FALSE)</f>
        <v>PolymerB</v>
      </c>
      <c r="S196" s="3" t="str">
        <f>VLOOKUP(A196, Samples_Master!$A$2:$I$301, 3, FALSE)</f>
        <v>Polymer</v>
      </c>
      <c r="T196" s="3" t="str">
        <f>VLOOKUP(A196, Samples_Master!$A$2:$I$301, 4, FALSE)</f>
        <v>B113</v>
      </c>
      <c r="U196" s="3" t="str">
        <f>VLOOKUP(A196, Samples_Master!$A$2:$I$301, 5, FALSE)</f>
        <v>P002</v>
      </c>
      <c r="V196" s="3" t="str">
        <f t="shared" si="36"/>
        <v>PolymerB_Conductivity</v>
      </c>
      <c r="W196" s="3">
        <f>VLOOKUP(V196, Spec_Limits!$A$2:$I$301, 5, FALSE)</f>
        <v>100</v>
      </c>
      <c r="X196" s="3">
        <f>VLOOKUP(V196, Spec_Limits!$A$2:$I$301, 6, FALSE)</f>
        <v>2000</v>
      </c>
      <c r="Y196" s="3" t="str">
        <f t="shared" si="37"/>
        <v>Pass</v>
      </c>
      <c r="Z196" s="3" t="str">
        <f t="shared" si="38"/>
        <v>OK</v>
      </c>
    </row>
    <row r="197" spans="1:26" x14ac:dyDescent="0.35">
      <c r="A197" s="1" t="s">
        <v>309</v>
      </c>
      <c r="B197" s="2">
        <v>45665</v>
      </c>
      <c r="C197" s="1" t="s">
        <v>16</v>
      </c>
      <c r="D197" s="3" t="s">
        <v>1512</v>
      </c>
      <c r="E197" s="1" t="s">
        <v>637</v>
      </c>
      <c r="F197" s="1" t="s">
        <v>1513</v>
      </c>
      <c r="G197" s="1" t="s">
        <v>17</v>
      </c>
      <c r="H197" s="1">
        <v>105.604</v>
      </c>
      <c r="I197" s="4" t="s">
        <v>17</v>
      </c>
      <c r="J197" s="1" t="s">
        <v>14</v>
      </c>
      <c r="K197" s="1" t="s">
        <v>310</v>
      </c>
      <c r="L197" s="6" t="str">
        <f t="shared" si="31"/>
        <v>19.75</v>
      </c>
      <c r="M197" s="6" t="str">
        <f t="shared" si="32"/>
        <v>19.75</v>
      </c>
      <c r="N197" s="6" t="str">
        <f t="shared" si="33"/>
        <v>Pass</v>
      </c>
      <c r="O197" s="6" t="str">
        <f t="shared" si="34"/>
        <v>124.29</v>
      </c>
      <c r="P197" s="6">
        <f t="shared" si="30"/>
        <v>105.604</v>
      </c>
      <c r="Q197" s="5" t="str">
        <f t="shared" si="35"/>
        <v>January</v>
      </c>
      <c r="R197" s="3" t="str">
        <f>VLOOKUP(A197, Samples_Master!$A$2:$I$301, 2, FALSE)</f>
        <v>Graphene</v>
      </c>
      <c r="S197" s="3" t="str">
        <f>VLOOKUP(A197, Samples_Master!$A$2:$I$301, 3, FALSE)</f>
        <v>Carbon</v>
      </c>
      <c r="T197" s="3" t="str">
        <f>VLOOKUP(A197, Samples_Master!$A$2:$I$301, 4, FALSE)</f>
        <v>B055</v>
      </c>
      <c r="U197" s="3" t="str">
        <f>VLOOKUP(A197, Samples_Master!$A$2:$I$301, 5, FALSE)</f>
        <v>P001</v>
      </c>
      <c r="V197" s="3" t="str">
        <f t="shared" si="36"/>
        <v>Graphene_Tensile</v>
      </c>
      <c r="W197" s="3">
        <f>VLOOKUP(V197, Spec_Limits!$A$2:$I$301, 5, FALSE)</f>
        <v>60</v>
      </c>
      <c r="X197" s="3">
        <f>VLOOKUP(V197, Spec_Limits!$A$2:$I$301, 6, FALSE)</f>
        <v>120</v>
      </c>
      <c r="Y197" s="3" t="str">
        <f t="shared" si="37"/>
        <v>Pass</v>
      </c>
      <c r="Z197" s="3" t="str">
        <f t="shared" si="38"/>
        <v>OK</v>
      </c>
    </row>
    <row r="198" spans="1:26" x14ac:dyDescent="0.35">
      <c r="A198" s="1" t="s">
        <v>311</v>
      </c>
      <c r="B198" s="2">
        <v>45662</v>
      </c>
      <c r="C198" s="1" t="s">
        <v>10</v>
      </c>
      <c r="D198" s="3" t="s">
        <v>1514</v>
      </c>
      <c r="E198" s="1" t="s">
        <v>11</v>
      </c>
      <c r="F198" s="1" t="s">
        <v>1515</v>
      </c>
      <c r="G198" s="1" t="s">
        <v>17</v>
      </c>
      <c r="H198" s="1">
        <v>1016.95</v>
      </c>
      <c r="I198" s="4" t="s">
        <v>13</v>
      </c>
      <c r="J198" s="1" t="s">
        <v>21</v>
      </c>
      <c r="K198" s="1" t="s">
        <v>312</v>
      </c>
      <c r="L198" s="6">
        <f t="shared" si="31"/>
        <v>27.160000000000025</v>
      </c>
      <c r="M198" s="6">
        <f t="shared" si="32"/>
        <v>27.160000000000025</v>
      </c>
      <c r="N198" s="6" t="str">
        <f t="shared" si="33"/>
        <v>Pass</v>
      </c>
      <c r="O198" s="6" t="str">
        <f t="shared" si="34"/>
        <v>104.7</v>
      </c>
      <c r="P198" s="6">
        <f t="shared" si="30"/>
        <v>1016.95</v>
      </c>
      <c r="Q198" s="5" t="str">
        <f t="shared" si="35"/>
        <v>January</v>
      </c>
      <c r="R198" s="3" t="str">
        <f>VLOOKUP(A198, Samples_Master!$A$2:$I$301, 2, FALSE)</f>
        <v>PolymerB</v>
      </c>
      <c r="S198" s="3" t="str">
        <f>VLOOKUP(A198, Samples_Master!$A$2:$I$301, 3, FALSE)</f>
        <v>Polymer</v>
      </c>
      <c r="T198" s="3" t="str">
        <f>VLOOKUP(A198, Samples_Master!$A$2:$I$301, 4, FALSE)</f>
        <v>B105</v>
      </c>
      <c r="U198" s="3" t="str">
        <f>VLOOKUP(A198, Samples_Master!$A$2:$I$301, 5, FALSE)</f>
        <v>P001</v>
      </c>
      <c r="V198" s="3" t="str">
        <f t="shared" si="36"/>
        <v>PolymerB_Viscosity</v>
      </c>
      <c r="W198" s="3">
        <f>VLOOKUP(V198, Spec_Limits!$A$2:$I$301, 5, FALSE)</f>
        <v>0.5</v>
      </c>
      <c r="X198" s="3">
        <f>VLOOKUP(V198, Spec_Limits!$A$2:$I$301, 6, FALSE)</f>
        <v>2.5</v>
      </c>
      <c r="Y198" s="3" t="str">
        <f t="shared" si="37"/>
        <v>Fail</v>
      </c>
      <c r="Z198" s="3" t="str">
        <f t="shared" si="38"/>
        <v>OK</v>
      </c>
    </row>
    <row r="199" spans="1:26" x14ac:dyDescent="0.35">
      <c r="A199" s="1" t="s">
        <v>311</v>
      </c>
      <c r="B199" s="2">
        <v>45673</v>
      </c>
      <c r="C199" s="1" t="s">
        <v>10</v>
      </c>
      <c r="D199" s="3" t="s">
        <v>1516</v>
      </c>
      <c r="E199" s="1" t="s">
        <v>11</v>
      </c>
      <c r="F199" s="1" t="s">
        <v>1517</v>
      </c>
      <c r="G199" s="1" t="s">
        <v>17</v>
      </c>
      <c r="H199" s="1">
        <v>1.1519999999999999</v>
      </c>
      <c r="I199" s="4" t="s">
        <v>23</v>
      </c>
      <c r="J199" s="1" t="s">
        <v>34</v>
      </c>
      <c r="K199" s="1" t="s">
        <v>313</v>
      </c>
      <c r="L199" s="6">
        <f t="shared" si="31"/>
        <v>21.439999999999998</v>
      </c>
      <c r="M199" s="6">
        <f t="shared" si="32"/>
        <v>21.439999999999998</v>
      </c>
      <c r="N199" s="6" t="str">
        <f t="shared" si="33"/>
        <v>Pass</v>
      </c>
      <c r="O199" s="6" t="str">
        <f t="shared" si="34"/>
        <v>108.42</v>
      </c>
      <c r="P199" s="6">
        <f t="shared" si="30"/>
        <v>1.1519999999999999</v>
      </c>
      <c r="Q199" s="5" t="str">
        <f t="shared" si="35"/>
        <v>January</v>
      </c>
      <c r="R199" s="3" t="str">
        <f>VLOOKUP(A199, Samples_Master!$A$2:$I$301, 2, FALSE)</f>
        <v>PolymerB</v>
      </c>
      <c r="S199" s="3" t="str">
        <f>VLOOKUP(A199, Samples_Master!$A$2:$I$301, 3, FALSE)</f>
        <v>Polymer</v>
      </c>
      <c r="T199" s="3" t="str">
        <f>VLOOKUP(A199, Samples_Master!$A$2:$I$301, 4, FALSE)</f>
        <v>B105</v>
      </c>
      <c r="U199" s="3" t="str">
        <f>VLOOKUP(A199, Samples_Master!$A$2:$I$301, 5, FALSE)</f>
        <v>P001</v>
      </c>
      <c r="V199" s="3" t="str">
        <f t="shared" si="36"/>
        <v>PolymerB_Viscosity</v>
      </c>
      <c r="W199" s="3">
        <f>VLOOKUP(V199, Spec_Limits!$A$2:$I$301, 5, FALSE)</f>
        <v>0.5</v>
      </c>
      <c r="X199" s="3">
        <f>VLOOKUP(V199, Spec_Limits!$A$2:$I$301, 6, FALSE)</f>
        <v>2.5</v>
      </c>
      <c r="Y199" s="3" t="str">
        <f t="shared" si="37"/>
        <v>Pass</v>
      </c>
      <c r="Z199" s="3" t="str">
        <f t="shared" si="38"/>
        <v>OK</v>
      </c>
    </row>
    <row r="200" spans="1:26" x14ac:dyDescent="0.35">
      <c r="A200" s="1" t="s">
        <v>311</v>
      </c>
      <c r="B200" s="2">
        <v>45671</v>
      </c>
      <c r="C200" s="1" t="s">
        <v>16</v>
      </c>
      <c r="D200" s="3" t="s">
        <v>1518</v>
      </c>
      <c r="E200" s="1" t="s">
        <v>11</v>
      </c>
      <c r="F200" s="1" t="s">
        <v>1519</v>
      </c>
      <c r="G200" s="1" t="s">
        <v>17</v>
      </c>
      <c r="H200" s="1">
        <v>59.615000000000002</v>
      </c>
      <c r="I200" s="4" t="s">
        <v>17</v>
      </c>
      <c r="J200" s="1" t="s">
        <v>98</v>
      </c>
      <c r="K200" s="1" t="s">
        <v>314</v>
      </c>
      <c r="L200" s="6">
        <f t="shared" si="31"/>
        <v>10.470000000000027</v>
      </c>
      <c r="M200" s="6">
        <f t="shared" si="32"/>
        <v>10.470000000000027</v>
      </c>
      <c r="N200" s="6" t="str">
        <f t="shared" si="33"/>
        <v>Pass</v>
      </c>
      <c r="O200" s="6" t="str">
        <f t="shared" si="34"/>
        <v>96.25</v>
      </c>
      <c r="P200" s="6">
        <f t="shared" si="30"/>
        <v>59.615000000000002</v>
      </c>
      <c r="Q200" s="5" t="str">
        <f t="shared" si="35"/>
        <v>January</v>
      </c>
      <c r="R200" s="3" t="str">
        <f>VLOOKUP(A200, Samples_Master!$A$2:$I$301, 2, FALSE)</f>
        <v>PolymerB</v>
      </c>
      <c r="S200" s="3" t="str">
        <f>VLOOKUP(A200, Samples_Master!$A$2:$I$301, 3, FALSE)</f>
        <v>Polymer</v>
      </c>
      <c r="T200" s="3" t="str">
        <f>VLOOKUP(A200, Samples_Master!$A$2:$I$301, 4, FALSE)</f>
        <v>B105</v>
      </c>
      <c r="U200" s="3" t="str">
        <f>VLOOKUP(A200, Samples_Master!$A$2:$I$301, 5, FALSE)</f>
        <v>P001</v>
      </c>
      <c r="V200" s="3" t="str">
        <f t="shared" si="36"/>
        <v>PolymerB_Tensile</v>
      </c>
      <c r="W200" s="3">
        <f>VLOOKUP(V200, Spec_Limits!$A$2:$I$301, 5, FALSE)</f>
        <v>40</v>
      </c>
      <c r="X200" s="3">
        <f>VLOOKUP(V200, Spec_Limits!$A$2:$I$301, 6, FALSE)</f>
        <v>100</v>
      </c>
      <c r="Y200" s="3" t="str">
        <f t="shared" si="37"/>
        <v>Pass</v>
      </c>
      <c r="Z200" s="3" t="str">
        <f t="shared" si="38"/>
        <v>OK</v>
      </c>
    </row>
    <row r="201" spans="1:26" x14ac:dyDescent="0.35">
      <c r="A201" s="1" t="s">
        <v>315</v>
      </c>
      <c r="B201" s="2">
        <v>45677</v>
      </c>
      <c r="C201" s="1" t="s">
        <v>10</v>
      </c>
      <c r="D201" s="3" t="s">
        <v>1520</v>
      </c>
      <c r="E201" s="1" t="s">
        <v>637</v>
      </c>
      <c r="F201" s="1" t="s">
        <v>1521</v>
      </c>
      <c r="G201" s="1" t="s">
        <v>17</v>
      </c>
      <c r="H201" s="1">
        <v>1.5860000000000001</v>
      </c>
      <c r="I201" s="4" t="s">
        <v>23</v>
      </c>
      <c r="J201" s="1" t="s">
        <v>41</v>
      </c>
      <c r="K201" s="1" t="s">
        <v>316</v>
      </c>
      <c r="L201" s="6" t="str">
        <f t="shared" si="31"/>
        <v>16.84</v>
      </c>
      <c r="M201" s="6" t="str">
        <f t="shared" si="32"/>
        <v>16.84</v>
      </c>
      <c r="N201" s="6" t="str">
        <f t="shared" si="33"/>
        <v>Pass</v>
      </c>
      <c r="O201" s="6" t="str">
        <f t="shared" si="34"/>
        <v>106.08</v>
      </c>
      <c r="P201" s="6">
        <f t="shared" si="30"/>
        <v>1.5860000000000001</v>
      </c>
      <c r="Q201" s="5" t="str">
        <f t="shared" si="35"/>
        <v>January</v>
      </c>
      <c r="R201" s="3" t="str">
        <f>VLOOKUP(A201, Samples_Master!$A$2:$I$301, 2, FALSE)</f>
        <v>PolymerB</v>
      </c>
      <c r="S201" s="3" t="str">
        <f>VLOOKUP(A201, Samples_Master!$A$2:$I$301, 3, FALSE)</f>
        <v>Polymer</v>
      </c>
      <c r="T201" s="3" t="str">
        <f>VLOOKUP(A201, Samples_Master!$A$2:$I$301, 4, FALSE)</f>
        <v>B083</v>
      </c>
      <c r="U201" s="3" t="str">
        <f>VLOOKUP(A201, Samples_Master!$A$2:$I$301, 5, FALSE)</f>
        <v>P001</v>
      </c>
      <c r="V201" s="3" t="str">
        <f t="shared" si="36"/>
        <v>PolymerB_Viscosity</v>
      </c>
      <c r="W201" s="3">
        <f>VLOOKUP(V201, Spec_Limits!$A$2:$I$301, 5, FALSE)</f>
        <v>0.5</v>
      </c>
      <c r="X201" s="3">
        <f>VLOOKUP(V201, Spec_Limits!$A$2:$I$301, 6, FALSE)</f>
        <v>2.5</v>
      </c>
      <c r="Y201" s="3" t="str">
        <f t="shared" si="37"/>
        <v>Pass</v>
      </c>
      <c r="Z201" s="3" t="str">
        <f t="shared" si="38"/>
        <v>OK</v>
      </c>
    </row>
    <row r="202" spans="1:26" x14ac:dyDescent="0.35">
      <c r="A202" s="1" t="s">
        <v>315</v>
      </c>
      <c r="B202" s="2">
        <v>45670</v>
      </c>
      <c r="C202" s="1" t="s">
        <v>16</v>
      </c>
      <c r="D202" s="3" t="s">
        <v>1522</v>
      </c>
      <c r="E202" s="1" t="s">
        <v>637</v>
      </c>
      <c r="F202" s="1" t="s">
        <v>1523</v>
      </c>
      <c r="G202" s="1" t="s">
        <v>17</v>
      </c>
      <c r="H202" s="1">
        <v>73.863</v>
      </c>
      <c r="I202" s="4" t="s">
        <v>17</v>
      </c>
      <c r="J202" s="1" t="s">
        <v>18</v>
      </c>
      <c r="K202" s="1" t="s">
        <v>317</v>
      </c>
      <c r="L202" s="6" t="str">
        <f t="shared" si="31"/>
        <v>20.05</v>
      </c>
      <c r="M202" s="6" t="str">
        <f t="shared" si="32"/>
        <v>20.05</v>
      </c>
      <c r="N202" s="6" t="str">
        <f t="shared" si="33"/>
        <v>Pass</v>
      </c>
      <c r="O202" s="6" t="str">
        <f t="shared" si="34"/>
        <v>97.56</v>
      </c>
      <c r="P202" s="6">
        <f t="shared" si="30"/>
        <v>73.863</v>
      </c>
      <c r="Q202" s="5" t="str">
        <f t="shared" si="35"/>
        <v>January</v>
      </c>
      <c r="R202" s="3" t="str">
        <f>VLOOKUP(A202, Samples_Master!$A$2:$I$301, 2, FALSE)</f>
        <v>PolymerB</v>
      </c>
      <c r="S202" s="3" t="str">
        <f>VLOOKUP(A202, Samples_Master!$A$2:$I$301, 3, FALSE)</f>
        <v>Polymer</v>
      </c>
      <c r="T202" s="3" t="str">
        <f>VLOOKUP(A202, Samples_Master!$A$2:$I$301, 4, FALSE)</f>
        <v>B083</v>
      </c>
      <c r="U202" s="3" t="str">
        <f>VLOOKUP(A202, Samples_Master!$A$2:$I$301, 5, FALSE)</f>
        <v>P001</v>
      </c>
      <c r="V202" s="3" t="str">
        <f t="shared" si="36"/>
        <v>PolymerB_Tensile</v>
      </c>
      <c r="W202" s="3">
        <f>VLOOKUP(V202, Spec_Limits!$A$2:$I$301, 5, FALSE)</f>
        <v>40</v>
      </c>
      <c r="X202" s="3">
        <f>VLOOKUP(V202, Spec_Limits!$A$2:$I$301, 6, FALSE)</f>
        <v>100</v>
      </c>
      <c r="Y202" s="3" t="str">
        <f t="shared" si="37"/>
        <v>Pass</v>
      </c>
      <c r="Z202" s="3" t="str">
        <f t="shared" si="38"/>
        <v>OK</v>
      </c>
    </row>
    <row r="203" spans="1:26" x14ac:dyDescent="0.35">
      <c r="A203" s="1" t="s">
        <v>315</v>
      </c>
      <c r="B203" s="2">
        <v>45666</v>
      </c>
      <c r="C203" s="1" t="s">
        <v>27</v>
      </c>
      <c r="D203" s="3" t="s">
        <v>1524</v>
      </c>
      <c r="E203" s="1" t="s">
        <v>637</v>
      </c>
      <c r="F203" s="1" t="s">
        <v>1525</v>
      </c>
      <c r="G203" s="1" t="s">
        <v>17</v>
      </c>
      <c r="H203" s="1">
        <v>491.47</v>
      </c>
      <c r="I203" s="4" t="s">
        <v>37</v>
      </c>
      <c r="J203" s="1" t="s">
        <v>14</v>
      </c>
      <c r="K203" s="1" t="s">
        <v>318</v>
      </c>
      <c r="L203" s="6" t="str">
        <f t="shared" si="31"/>
        <v>23.06</v>
      </c>
      <c r="M203" s="6" t="str">
        <f t="shared" si="32"/>
        <v>23.06</v>
      </c>
      <c r="N203" s="6" t="str">
        <f t="shared" si="33"/>
        <v>Pass</v>
      </c>
      <c r="O203" s="6" t="str">
        <f t="shared" si="34"/>
        <v>87.06</v>
      </c>
      <c r="P203" s="6">
        <f t="shared" si="30"/>
        <v>491.47</v>
      </c>
      <c r="Q203" s="5" t="str">
        <f t="shared" si="35"/>
        <v>January</v>
      </c>
      <c r="R203" s="3" t="str">
        <f>VLOOKUP(A203, Samples_Master!$A$2:$I$301, 2, FALSE)</f>
        <v>PolymerB</v>
      </c>
      <c r="S203" s="3" t="str">
        <f>VLOOKUP(A203, Samples_Master!$A$2:$I$301, 3, FALSE)</f>
        <v>Polymer</v>
      </c>
      <c r="T203" s="3" t="str">
        <f>VLOOKUP(A203, Samples_Master!$A$2:$I$301, 4, FALSE)</f>
        <v>B083</v>
      </c>
      <c r="U203" s="3" t="str">
        <f>VLOOKUP(A203, Samples_Master!$A$2:$I$301, 5, FALSE)</f>
        <v>P001</v>
      </c>
      <c r="V203" s="3" t="str">
        <f t="shared" si="36"/>
        <v>PolymerB_Conductivity</v>
      </c>
      <c r="W203" s="3">
        <f>VLOOKUP(V203, Spec_Limits!$A$2:$I$301, 5, FALSE)</f>
        <v>100</v>
      </c>
      <c r="X203" s="3">
        <f>VLOOKUP(V203, Spec_Limits!$A$2:$I$301, 6, FALSE)</f>
        <v>2000</v>
      </c>
      <c r="Y203" s="3" t="str">
        <f t="shared" si="37"/>
        <v>Pass</v>
      </c>
      <c r="Z203" s="3" t="str">
        <f t="shared" si="38"/>
        <v>OK</v>
      </c>
    </row>
    <row r="204" spans="1:26" x14ac:dyDescent="0.35">
      <c r="A204" s="1" t="s">
        <v>315</v>
      </c>
      <c r="B204" s="2">
        <v>45662</v>
      </c>
      <c r="C204" s="1" t="s">
        <v>10</v>
      </c>
      <c r="D204" s="3" t="s">
        <v>1526</v>
      </c>
      <c r="E204" s="1" t="s">
        <v>637</v>
      </c>
      <c r="F204" s="1" t="s">
        <v>1527</v>
      </c>
      <c r="G204" s="1" t="s">
        <v>17</v>
      </c>
      <c r="H204" s="1">
        <v>1.357</v>
      </c>
      <c r="I204" s="4" t="s">
        <v>23</v>
      </c>
      <c r="J204" s="1" t="s">
        <v>98</v>
      </c>
      <c r="K204" s="1" t="s">
        <v>319</v>
      </c>
      <c r="L204" s="6" t="str">
        <f t="shared" si="31"/>
        <v>26.4</v>
      </c>
      <c r="M204" s="6" t="str">
        <f t="shared" si="32"/>
        <v>26.4</v>
      </c>
      <c r="N204" s="6" t="str">
        <f t="shared" si="33"/>
        <v>Pass</v>
      </c>
      <c r="O204" s="6" t="str">
        <f t="shared" si="34"/>
        <v>103.62</v>
      </c>
      <c r="P204" s="6">
        <f t="shared" si="30"/>
        <v>1.357</v>
      </c>
      <c r="Q204" s="5" t="str">
        <f t="shared" si="35"/>
        <v>January</v>
      </c>
      <c r="R204" s="3" t="str">
        <f>VLOOKUP(A204, Samples_Master!$A$2:$I$301, 2, FALSE)</f>
        <v>PolymerB</v>
      </c>
      <c r="S204" s="3" t="str">
        <f>VLOOKUP(A204, Samples_Master!$A$2:$I$301, 3, FALSE)</f>
        <v>Polymer</v>
      </c>
      <c r="T204" s="3" t="str">
        <f>VLOOKUP(A204, Samples_Master!$A$2:$I$301, 4, FALSE)</f>
        <v>B083</v>
      </c>
      <c r="U204" s="3" t="str">
        <f>VLOOKUP(A204, Samples_Master!$A$2:$I$301, 5, FALSE)</f>
        <v>P001</v>
      </c>
      <c r="V204" s="3" t="str">
        <f t="shared" si="36"/>
        <v>PolymerB_Viscosity</v>
      </c>
      <c r="W204" s="3">
        <f>VLOOKUP(V204, Spec_Limits!$A$2:$I$301, 5, FALSE)</f>
        <v>0.5</v>
      </c>
      <c r="X204" s="3">
        <f>VLOOKUP(V204, Spec_Limits!$A$2:$I$301, 6, FALSE)</f>
        <v>2.5</v>
      </c>
      <c r="Y204" s="3" t="str">
        <f t="shared" si="37"/>
        <v>Pass</v>
      </c>
      <c r="Z204" s="3" t="str">
        <f t="shared" si="38"/>
        <v>OK</v>
      </c>
    </row>
    <row r="205" spans="1:26" x14ac:dyDescent="0.35">
      <c r="A205" s="1" t="s">
        <v>320</v>
      </c>
      <c r="B205" s="2">
        <v>45659</v>
      </c>
      <c r="C205" s="1" t="s">
        <v>16</v>
      </c>
      <c r="D205" s="3" t="s">
        <v>1528</v>
      </c>
      <c r="E205" s="1" t="s">
        <v>637</v>
      </c>
      <c r="F205" s="1" t="s">
        <v>1529</v>
      </c>
      <c r="G205" s="1" t="s">
        <v>17</v>
      </c>
      <c r="H205" s="1">
        <v>78.936999999999998</v>
      </c>
      <c r="I205" s="4" t="s">
        <v>17</v>
      </c>
      <c r="J205" s="1" t="s">
        <v>29</v>
      </c>
      <c r="K205" s="1" t="s">
        <v>321</v>
      </c>
      <c r="L205" s="6" t="str">
        <f t="shared" si="31"/>
        <v>19.36</v>
      </c>
      <c r="M205" s="6" t="str">
        <f t="shared" si="32"/>
        <v>19.36</v>
      </c>
      <c r="N205" s="6" t="str">
        <f t="shared" si="33"/>
        <v>Pass</v>
      </c>
      <c r="O205" s="6" t="str">
        <f t="shared" si="34"/>
        <v>88.03</v>
      </c>
      <c r="P205" s="6">
        <f t="shared" si="30"/>
        <v>78.936999999999998</v>
      </c>
      <c r="Q205" s="5" t="str">
        <f t="shared" si="35"/>
        <v>January</v>
      </c>
      <c r="R205" s="3" t="str">
        <f>VLOOKUP(A205, Samples_Master!$A$2:$I$301, 2, FALSE)</f>
        <v>PolymerB</v>
      </c>
      <c r="S205" s="3" t="str">
        <f>VLOOKUP(A205, Samples_Master!$A$2:$I$301, 3, FALSE)</f>
        <v>Polymer</v>
      </c>
      <c r="T205" s="3" t="str">
        <f>VLOOKUP(A205, Samples_Master!$A$2:$I$301, 4, FALSE)</f>
        <v>B034</v>
      </c>
      <c r="U205" s="3" t="str">
        <f>VLOOKUP(A205, Samples_Master!$A$2:$I$301, 5, FALSE)</f>
        <v>P001</v>
      </c>
      <c r="V205" s="3" t="str">
        <f t="shared" si="36"/>
        <v>PolymerB_Tensile</v>
      </c>
      <c r="W205" s="3">
        <f>VLOOKUP(V205, Spec_Limits!$A$2:$I$301, 5, FALSE)</f>
        <v>40</v>
      </c>
      <c r="X205" s="3">
        <f>VLOOKUP(V205, Spec_Limits!$A$2:$I$301, 6, FALSE)</f>
        <v>100</v>
      </c>
      <c r="Y205" s="3" t="str">
        <f t="shared" si="37"/>
        <v>Pass</v>
      </c>
      <c r="Z205" s="3" t="str">
        <f t="shared" si="38"/>
        <v>OK</v>
      </c>
    </row>
    <row r="206" spans="1:26" x14ac:dyDescent="0.35">
      <c r="A206" s="1" t="s">
        <v>320</v>
      </c>
      <c r="B206" s="2">
        <v>45676</v>
      </c>
      <c r="C206" s="1" t="s">
        <v>16</v>
      </c>
      <c r="D206" s="3" t="s">
        <v>1530</v>
      </c>
      <c r="E206" s="1" t="s">
        <v>637</v>
      </c>
      <c r="F206" s="1" t="s">
        <v>1531</v>
      </c>
      <c r="G206" s="1" t="s">
        <v>17</v>
      </c>
      <c r="H206" s="1">
        <v>80.528000000000006</v>
      </c>
      <c r="I206" s="4" t="s">
        <v>17</v>
      </c>
      <c r="J206" s="1" t="s">
        <v>47</v>
      </c>
      <c r="K206" s="1" t="s">
        <v>322</v>
      </c>
      <c r="L206" s="6" t="str">
        <f t="shared" si="31"/>
        <v>28.03</v>
      </c>
      <c r="M206" s="6" t="str">
        <f t="shared" si="32"/>
        <v>28.03</v>
      </c>
      <c r="N206" s="6" t="str">
        <f t="shared" si="33"/>
        <v>Pass</v>
      </c>
      <c r="O206" s="6" t="str">
        <f t="shared" si="34"/>
        <v>111.15</v>
      </c>
      <c r="P206" s="6">
        <f t="shared" si="30"/>
        <v>80.528000000000006</v>
      </c>
      <c r="Q206" s="5" t="str">
        <f t="shared" si="35"/>
        <v>January</v>
      </c>
      <c r="R206" s="3" t="str">
        <f>VLOOKUP(A206, Samples_Master!$A$2:$I$301, 2, FALSE)</f>
        <v>PolymerB</v>
      </c>
      <c r="S206" s="3" t="str">
        <f>VLOOKUP(A206, Samples_Master!$A$2:$I$301, 3, FALSE)</f>
        <v>Polymer</v>
      </c>
      <c r="T206" s="3" t="str">
        <f>VLOOKUP(A206, Samples_Master!$A$2:$I$301, 4, FALSE)</f>
        <v>B034</v>
      </c>
      <c r="U206" s="3" t="str">
        <f>VLOOKUP(A206, Samples_Master!$A$2:$I$301, 5, FALSE)</f>
        <v>P001</v>
      </c>
      <c r="V206" s="3" t="str">
        <f t="shared" si="36"/>
        <v>PolymerB_Tensile</v>
      </c>
      <c r="W206" s="3">
        <f>VLOOKUP(V206, Spec_Limits!$A$2:$I$301, 5, FALSE)</f>
        <v>40</v>
      </c>
      <c r="X206" s="3">
        <f>VLOOKUP(V206, Spec_Limits!$A$2:$I$301, 6, FALSE)</f>
        <v>100</v>
      </c>
      <c r="Y206" s="3" t="str">
        <f t="shared" si="37"/>
        <v>Pass</v>
      </c>
      <c r="Z206" s="3" t="str">
        <f t="shared" si="38"/>
        <v>OK</v>
      </c>
    </row>
    <row r="207" spans="1:26" x14ac:dyDescent="0.35">
      <c r="A207" s="1" t="s">
        <v>323</v>
      </c>
      <c r="B207" s="2">
        <v>45673</v>
      </c>
      <c r="C207" s="1" t="s">
        <v>10</v>
      </c>
      <c r="D207" s="3" t="s">
        <v>1532</v>
      </c>
      <c r="E207" s="1" t="s">
        <v>637</v>
      </c>
      <c r="F207" s="1" t="s">
        <v>1533</v>
      </c>
      <c r="G207" s="1" t="s">
        <v>17</v>
      </c>
      <c r="H207" s="1">
        <v>0.51400000000000001</v>
      </c>
      <c r="I207" s="4" t="s">
        <v>23</v>
      </c>
      <c r="J207" s="1" t="s">
        <v>34</v>
      </c>
      <c r="K207" s="1" t="s">
        <v>324</v>
      </c>
      <c r="L207" s="6" t="str">
        <f t="shared" si="31"/>
        <v>26.12</v>
      </c>
      <c r="M207" s="6" t="str">
        <f t="shared" si="32"/>
        <v>26.12</v>
      </c>
      <c r="N207" s="6" t="str">
        <f t="shared" si="33"/>
        <v>Pass</v>
      </c>
      <c r="O207" s="6" t="str">
        <f t="shared" si="34"/>
        <v>121.14</v>
      </c>
      <c r="P207" s="6">
        <f t="shared" si="30"/>
        <v>0.51400000000000001</v>
      </c>
      <c r="Q207" s="5" t="str">
        <f t="shared" si="35"/>
        <v>January</v>
      </c>
      <c r="R207" s="3" t="str">
        <f>VLOOKUP(A207, Samples_Master!$A$2:$I$301, 2, FALSE)</f>
        <v>Graphene</v>
      </c>
      <c r="S207" s="3" t="str">
        <f>VLOOKUP(A207, Samples_Master!$A$2:$I$301, 3, FALSE)</f>
        <v>Carbon</v>
      </c>
      <c r="T207" s="3" t="str">
        <f>VLOOKUP(A207, Samples_Master!$A$2:$I$301, 4, FALSE)</f>
        <v>B049</v>
      </c>
      <c r="U207" s="3" t="str">
        <f>VLOOKUP(A207, Samples_Master!$A$2:$I$301, 5, FALSE)</f>
        <v>P003</v>
      </c>
      <c r="V207" s="3" t="str">
        <f t="shared" si="36"/>
        <v>Graphene_Viscosity</v>
      </c>
      <c r="W207" s="3">
        <f>VLOOKUP(V207, Spec_Limits!$A$2:$I$301, 5, FALSE)</f>
        <v>0.2</v>
      </c>
      <c r="X207" s="3">
        <f>VLOOKUP(V207, Spec_Limits!$A$2:$I$301, 6, FALSE)</f>
        <v>1.5</v>
      </c>
      <c r="Y207" s="3" t="str">
        <f t="shared" si="37"/>
        <v>Pass</v>
      </c>
      <c r="Z207" s="3" t="str">
        <f t="shared" si="38"/>
        <v>OK</v>
      </c>
    </row>
    <row r="208" spans="1:26" x14ac:dyDescent="0.35">
      <c r="A208" s="1" t="s">
        <v>325</v>
      </c>
      <c r="B208" s="2">
        <v>45669</v>
      </c>
      <c r="C208" s="1" t="s">
        <v>10</v>
      </c>
      <c r="D208" s="3" t="s">
        <v>1534</v>
      </c>
      <c r="E208" s="1" t="s">
        <v>637</v>
      </c>
      <c r="F208" s="1" t="s">
        <v>1535</v>
      </c>
      <c r="G208" s="1" t="s">
        <v>17</v>
      </c>
      <c r="H208" s="1">
        <v>0.86499999999999999</v>
      </c>
      <c r="I208" s="4" t="s">
        <v>23</v>
      </c>
      <c r="J208" s="1" t="s">
        <v>47</v>
      </c>
      <c r="K208" s="1" t="s">
        <v>326</v>
      </c>
      <c r="L208" s="6" t="str">
        <f t="shared" si="31"/>
        <v>21.71</v>
      </c>
      <c r="M208" s="6" t="str">
        <f t="shared" si="32"/>
        <v>21.71</v>
      </c>
      <c r="N208" s="6" t="str">
        <f t="shared" si="33"/>
        <v>Pass</v>
      </c>
      <c r="O208" s="6" t="str">
        <f t="shared" si="34"/>
        <v>96.08</v>
      </c>
      <c r="P208" s="6">
        <f t="shared" ref="P208:P239" si="39">IF(C208="Viscosity",
      IF(J208="mPa*s", H208/1000, H208),
   IF(C208="Tensile",
      IF(J208="kPa", H208/1000, H208),
   IF(C208="Conductivity",
      IF(J208="mS/cm", H208/10, H208),
   "")))</f>
        <v>0.86499999999999999</v>
      </c>
      <c r="Q208" s="5" t="str">
        <f t="shared" si="35"/>
        <v>January</v>
      </c>
      <c r="R208" s="3" t="str">
        <f>VLOOKUP(A208, Samples_Master!$A$2:$I$301, 2, FALSE)</f>
        <v>Graphene</v>
      </c>
      <c r="S208" s="3" t="str">
        <f>VLOOKUP(A208, Samples_Master!$A$2:$I$301, 3, FALSE)</f>
        <v>Carbon</v>
      </c>
      <c r="T208" s="3" t="str">
        <f>VLOOKUP(A208, Samples_Master!$A$2:$I$301, 4, FALSE)</f>
        <v>B023</v>
      </c>
      <c r="U208" s="3" t="str">
        <f>VLOOKUP(A208, Samples_Master!$A$2:$I$301, 5, FALSE)</f>
        <v>P002</v>
      </c>
      <c r="V208" s="3" t="str">
        <f t="shared" si="36"/>
        <v>Graphene_Viscosity</v>
      </c>
      <c r="W208" s="3">
        <f>VLOOKUP(V208, Spec_Limits!$A$2:$I$301, 5, FALSE)</f>
        <v>0.2</v>
      </c>
      <c r="X208" s="3">
        <f>VLOOKUP(V208, Spec_Limits!$A$2:$I$301, 6, FALSE)</f>
        <v>1.5</v>
      </c>
      <c r="Y208" s="3" t="str">
        <f t="shared" si="37"/>
        <v>Pass</v>
      </c>
      <c r="Z208" s="3" t="str">
        <f t="shared" si="38"/>
        <v>OK</v>
      </c>
    </row>
    <row r="209" spans="1:26" x14ac:dyDescent="0.35">
      <c r="A209" s="1" t="s">
        <v>325</v>
      </c>
      <c r="B209" s="2">
        <v>45681</v>
      </c>
      <c r="C209" s="1" t="s">
        <v>27</v>
      </c>
      <c r="D209" s="3" t="s">
        <v>1536</v>
      </c>
      <c r="E209" s="1" t="s">
        <v>637</v>
      </c>
      <c r="F209" s="1" t="s">
        <v>1537</v>
      </c>
      <c r="G209" s="1" t="s">
        <v>17</v>
      </c>
      <c r="H209" s="1">
        <v>39136.302000000003</v>
      </c>
      <c r="I209" s="4" t="s">
        <v>37</v>
      </c>
      <c r="J209" s="1" t="s">
        <v>98</v>
      </c>
      <c r="K209" s="1" t="s">
        <v>327</v>
      </c>
      <c r="L209" s="6" t="str">
        <f t="shared" si="31"/>
        <v>20.78</v>
      </c>
      <c r="M209" s="6" t="str">
        <f t="shared" si="32"/>
        <v>20.78</v>
      </c>
      <c r="N209" s="6" t="str">
        <f t="shared" si="33"/>
        <v>Pass</v>
      </c>
      <c r="O209" s="6" t="str">
        <f t="shared" si="34"/>
        <v>106.63</v>
      </c>
      <c r="P209" s="6">
        <f t="shared" si="39"/>
        <v>39136.302000000003</v>
      </c>
      <c r="Q209" s="5" t="str">
        <f t="shared" si="35"/>
        <v>January</v>
      </c>
      <c r="R209" s="3" t="str">
        <f>VLOOKUP(A209, Samples_Master!$A$2:$I$301, 2, FALSE)</f>
        <v>Graphene</v>
      </c>
      <c r="S209" s="3" t="str">
        <f>VLOOKUP(A209, Samples_Master!$A$2:$I$301, 3, FALSE)</f>
        <v>Carbon</v>
      </c>
      <c r="T209" s="3" t="str">
        <f>VLOOKUP(A209, Samples_Master!$A$2:$I$301, 4, FALSE)</f>
        <v>B023</v>
      </c>
      <c r="U209" s="3" t="str">
        <f>VLOOKUP(A209, Samples_Master!$A$2:$I$301, 5, FALSE)</f>
        <v>P002</v>
      </c>
      <c r="V209" s="3" t="str">
        <f t="shared" si="36"/>
        <v>Graphene_Conductivity</v>
      </c>
      <c r="W209" s="3">
        <f>VLOOKUP(V209, Spec_Limits!$A$2:$I$301, 5, FALSE)</f>
        <v>20000</v>
      </c>
      <c r="X209" s="3">
        <f>VLOOKUP(V209, Spec_Limits!$A$2:$I$301, 6, FALSE)</f>
        <v>80000</v>
      </c>
      <c r="Y209" s="3" t="str">
        <f t="shared" si="37"/>
        <v>Pass</v>
      </c>
      <c r="Z209" s="3" t="str">
        <f t="shared" si="38"/>
        <v>OK</v>
      </c>
    </row>
    <row r="210" spans="1:26" x14ac:dyDescent="0.35">
      <c r="A210" s="1" t="s">
        <v>325</v>
      </c>
      <c r="B210" s="2">
        <v>45659</v>
      </c>
      <c r="C210" s="1" t="s">
        <v>16</v>
      </c>
      <c r="D210" s="3" t="s">
        <v>1538</v>
      </c>
      <c r="E210" s="1" t="s">
        <v>637</v>
      </c>
      <c r="F210" s="1" t="s">
        <v>1539</v>
      </c>
      <c r="G210" s="1" t="s">
        <v>17</v>
      </c>
      <c r="H210" s="1">
        <v>100.819</v>
      </c>
      <c r="I210" s="4" t="s">
        <v>17</v>
      </c>
      <c r="J210" s="1" t="s">
        <v>55</v>
      </c>
      <c r="K210" s="1" t="s">
        <v>328</v>
      </c>
      <c r="L210" s="6" t="str">
        <f t="shared" si="31"/>
        <v>22.73</v>
      </c>
      <c r="M210" s="6" t="str">
        <f t="shared" si="32"/>
        <v>22.73</v>
      </c>
      <c r="N210" s="6" t="str">
        <f t="shared" si="33"/>
        <v>Pass</v>
      </c>
      <c r="O210" s="6" t="str">
        <f t="shared" si="34"/>
        <v>108.95</v>
      </c>
      <c r="P210" s="6">
        <f t="shared" si="39"/>
        <v>100.819</v>
      </c>
      <c r="Q210" s="5" t="str">
        <f t="shared" si="35"/>
        <v>January</v>
      </c>
      <c r="R210" s="3" t="str">
        <f>VLOOKUP(A210, Samples_Master!$A$2:$I$301, 2, FALSE)</f>
        <v>Graphene</v>
      </c>
      <c r="S210" s="3" t="str">
        <f>VLOOKUP(A210, Samples_Master!$A$2:$I$301, 3, FALSE)</f>
        <v>Carbon</v>
      </c>
      <c r="T210" s="3" t="str">
        <f>VLOOKUP(A210, Samples_Master!$A$2:$I$301, 4, FALSE)</f>
        <v>B023</v>
      </c>
      <c r="U210" s="3" t="str">
        <f>VLOOKUP(A210, Samples_Master!$A$2:$I$301, 5, FALSE)</f>
        <v>P002</v>
      </c>
      <c r="V210" s="3" t="str">
        <f t="shared" si="36"/>
        <v>Graphene_Tensile</v>
      </c>
      <c r="W210" s="3">
        <f>VLOOKUP(V210, Spec_Limits!$A$2:$I$301, 5, FALSE)</f>
        <v>60</v>
      </c>
      <c r="X210" s="3">
        <f>VLOOKUP(V210, Spec_Limits!$A$2:$I$301, 6, FALSE)</f>
        <v>120</v>
      </c>
      <c r="Y210" s="3" t="str">
        <f t="shared" si="37"/>
        <v>Pass</v>
      </c>
      <c r="Z210" s="3" t="str">
        <f t="shared" si="38"/>
        <v>OK</v>
      </c>
    </row>
    <row r="211" spans="1:26" x14ac:dyDescent="0.35">
      <c r="A211" s="1" t="s">
        <v>325</v>
      </c>
      <c r="B211" s="2">
        <v>45658</v>
      </c>
      <c r="C211" s="1" t="s">
        <v>16</v>
      </c>
      <c r="D211" s="3" t="s">
        <v>1540</v>
      </c>
      <c r="E211" s="1" t="s">
        <v>637</v>
      </c>
      <c r="F211" s="1" t="s">
        <v>1541</v>
      </c>
      <c r="G211" s="1" t="s">
        <v>17</v>
      </c>
      <c r="H211" s="1">
        <v>89.334999999999994</v>
      </c>
      <c r="I211" s="4" t="s">
        <v>17</v>
      </c>
      <c r="J211" s="1" t="s">
        <v>29</v>
      </c>
      <c r="K211" s="1" t="s">
        <v>329</v>
      </c>
      <c r="L211" s="6" t="str">
        <f t="shared" si="31"/>
        <v>33.44</v>
      </c>
      <c r="M211" s="6" t="str">
        <f t="shared" si="32"/>
        <v>33.44</v>
      </c>
      <c r="N211" s="6" t="str">
        <f t="shared" si="33"/>
        <v>Pass</v>
      </c>
      <c r="O211" s="6" t="str">
        <f t="shared" si="34"/>
        <v>106.84</v>
      </c>
      <c r="P211" s="6">
        <f t="shared" si="39"/>
        <v>89.334999999999994</v>
      </c>
      <c r="Q211" s="5" t="str">
        <f t="shared" si="35"/>
        <v>January</v>
      </c>
      <c r="R211" s="3" t="str">
        <f>VLOOKUP(A211, Samples_Master!$A$2:$I$301, 2, FALSE)</f>
        <v>Graphene</v>
      </c>
      <c r="S211" s="3" t="str">
        <f>VLOOKUP(A211, Samples_Master!$A$2:$I$301, 3, FALSE)</f>
        <v>Carbon</v>
      </c>
      <c r="T211" s="3" t="str">
        <f>VLOOKUP(A211, Samples_Master!$A$2:$I$301, 4, FALSE)</f>
        <v>B023</v>
      </c>
      <c r="U211" s="3" t="str">
        <f>VLOOKUP(A211, Samples_Master!$A$2:$I$301, 5, FALSE)</f>
        <v>P002</v>
      </c>
      <c r="V211" s="3" t="str">
        <f t="shared" si="36"/>
        <v>Graphene_Tensile</v>
      </c>
      <c r="W211" s="3">
        <f>VLOOKUP(V211, Spec_Limits!$A$2:$I$301, 5, FALSE)</f>
        <v>60</v>
      </c>
      <c r="X211" s="3">
        <f>VLOOKUP(V211, Spec_Limits!$A$2:$I$301, 6, FALSE)</f>
        <v>120</v>
      </c>
      <c r="Y211" s="3" t="str">
        <f t="shared" si="37"/>
        <v>Pass</v>
      </c>
      <c r="Z211" s="3" t="str">
        <f t="shared" si="38"/>
        <v>OK</v>
      </c>
    </row>
    <row r="212" spans="1:26" x14ac:dyDescent="0.35">
      <c r="A212" s="1" t="s">
        <v>330</v>
      </c>
      <c r="B212" s="2">
        <v>45684</v>
      </c>
      <c r="C212" s="1" t="s">
        <v>16</v>
      </c>
      <c r="D212" s="3" t="s">
        <v>1542</v>
      </c>
      <c r="E212" s="1" t="s">
        <v>11</v>
      </c>
      <c r="F212" s="1" t="s">
        <v>1543</v>
      </c>
      <c r="G212" s="1" t="s">
        <v>17</v>
      </c>
      <c r="H212" s="1">
        <v>94.44</v>
      </c>
      <c r="I212" s="4" t="s">
        <v>17</v>
      </c>
      <c r="J212" s="1" t="s">
        <v>41</v>
      </c>
      <c r="K212" s="1" t="s">
        <v>331</v>
      </c>
      <c r="L212" s="6">
        <f t="shared" si="31"/>
        <v>19.180000000000007</v>
      </c>
      <c r="M212" s="6">
        <f t="shared" si="32"/>
        <v>19.180000000000007</v>
      </c>
      <c r="N212" s="6" t="str">
        <f t="shared" si="33"/>
        <v>Pass</v>
      </c>
      <c r="O212" s="6" t="str">
        <f t="shared" si="34"/>
        <v>106.09</v>
      </c>
      <c r="P212" s="6">
        <f t="shared" si="39"/>
        <v>94.44</v>
      </c>
      <c r="Q212" s="5" t="str">
        <f t="shared" si="35"/>
        <v>January</v>
      </c>
      <c r="R212" s="3" t="str">
        <f>VLOOKUP(A212, Samples_Master!$A$2:$I$301, 2, FALSE)</f>
        <v>Graphene</v>
      </c>
      <c r="S212" s="3" t="str">
        <f>VLOOKUP(A212, Samples_Master!$A$2:$I$301, 3, FALSE)</f>
        <v>Carbon</v>
      </c>
      <c r="T212" s="3" t="str">
        <f>VLOOKUP(A212, Samples_Master!$A$2:$I$301, 4, FALSE)</f>
        <v>B111</v>
      </c>
      <c r="U212" s="3" t="str">
        <f>VLOOKUP(A212, Samples_Master!$A$2:$I$301, 5, FALSE)</f>
        <v>P001</v>
      </c>
      <c r="V212" s="3" t="str">
        <f t="shared" si="36"/>
        <v>Graphene_Tensile</v>
      </c>
      <c r="W212" s="3">
        <f>VLOOKUP(V212, Spec_Limits!$A$2:$I$301, 5, FALSE)</f>
        <v>60</v>
      </c>
      <c r="X212" s="3">
        <f>VLOOKUP(V212, Spec_Limits!$A$2:$I$301, 6, FALSE)</f>
        <v>120</v>
      </c>
      <c r="Y212" s="3" t="str">
        <f t="shared" si="37"/>
        <v>Pass</v>
      </c>
      <c r="Z212" s="3" t="str">
        <f t="shared" si="38"/>
        <v>OK</v>
      </c>
    </row>
    <row r="213" spans="1:26" x14ac:dyDescent="0.35">
      <c r="A213" s="1" t="s">
        <v>332</v>
      </c>
      <c r="B213" s="2">
        <v>45667</v>
      </c>
      <c r="C213" s="1" t="s">
        <v>10</v>
      </c>
      <c r="D213" s="3" t="s">
        <v>1544</v>
      </c>
      <c r="E213" s="1" t="s">
        <v>637</v>
      </c>
      <c r="F213" s="1" t="s">
        <v>1545</v>
      </c>
      <c r="G213" s="1" t="s">
        <v>17</v>
      </c>
      <c r="H213" s="9" t="s">
        <v>4094</v>
      </c>
      <c r="I213" s="4" t="s">
        <v>23</v>
      </c>
      <c r="J213" s="1" t="s">
        <v>41</v>
      </c>
      <c r="K213" s="1" t="s">
        <v>333</v>
      </c>
      <c r="L213" s="6" t="str">
        <f t="shared" si="31"/>
        <v>21.53</v>
      </c>
      <c r="M213" s="6" t="str">
        <f t="shared" si="32"/>
        <v>21.53</v>
      </c>
      <c r="N213" s="6" t="str">
        <f t="shared" si="33"/>
        <v>Pass</v>
      </c>
      <c r="O213" s="6" t="str">
        <f t="shared" si="34"/>
        <v>90</v>
      </c>
      <c r="P213" s="6" t="str">
        <f t="shared" si="39"/>
        <v>2.69653970229347E+308</v>
      </c>
      <c r="Q213" s="5" t="str">
        <f t="shared" si="35"/>
        <v>January</v>
      </c>
      <c r="R213" s="3" t="str">
        <f>VLOOKUP(A213, Samples_Master!$A$2:$I$301, 2, FALSE)</f>
        <v>PolymerB</v>
      </c>
      <c r="S213" s="3" t="str">
        <f>VLOOKUP(A213, Samples_Master!$A$2:$I$301, 3, FALSE)</f>
        <v>Polymer</v>
      </c>
      <c r="T213" s="3" t="str">
        <f>VLOOKUP(A213, Samples_Master!$A$2:$I$301, 4, FALSE)</f>
        <v>B095</v>
      </c>
      <c r="U213" s="3" t="str">
        <f>VLOOKUP(A213, Samples_Master!$A$2:$I$301, 5, FALSE)</f>
        <v>P004</v>
      </c>
      <c r="V213" s="3" t="str">
        <f t="shared" si="36"/>
        <v>PolymerB_Viscosity</v>
      </c>
      <c r="W213" s="3">
        <f>VLOOKUP(V213, Spec_Limits!$A$2:$I$301, 5, FALSE)</f>
        <v>0.5</v>
      </c>
      <c r="X213" s="3">
        <f>VLOOKUP(V213, Spec_Limits!$A$2:$I$301, 6, FALSE)</f>
        <v>2.5</v>
      </c>
      <c r="Y213" s="3" t="str">
        <f t="shared" si="37"/>
        <v>Fail</v>
      </c>
      <c r="Z213" s="3" t="str">
        <f t="shared" si="38"/>
        <v>Check</v>
      </c>
    </row>
    <row r="214" spans="1:26" x14ac:dyDescent="0.35">
      <c r="A214" s="1" t="s">
        <v>334</v>
      </c>
      <c r="B214" s="2">
        <v>45682</v>
      </c>
      <c r="C214" s="1" t="s">
        <v>10</v>
      </c>
      <c r="D214" s="3" t="s">
        <v>1546</v>
      </c>
      <c r="E214" s="1" t="s">
        <v>11</v>
      </c>
      <c r="F214" s="1" t="s">
        <v>1547</v>
      </c>
      <c r="G214" s="1" t="s">
        <v>17</v>
      </c>
      <c r="H214" s="1">
        <v>1.276</v>
      </c>
      <c r="I214" s="4" t="s">
        <v>23</v>
      </c>
      <c r="J214" s="1" t="s">
        <v>34</v>
      </c>
      <c r="K214" s="1" t="s">
        <v>335</v>
      </c>
      <c r="L214" s="6">
        <f t="shared" si="31"/>
        <v>28.450000000000045</v>
      </c>
      <c r="M214" s="6">
        <f t="shared" si="32"/>
        <v>28.450000000000045</v>
      </c>
      <c r="N214" s="6" t="str">
        <f t="shared" si="33"/>
        <v>Pass</v>
      </c>
      <c r="O214" s="6" t="str">
        <f t="shared" si="34"/>
        <v>111.07</v>
      </c>
      <c r="P214" s="6">
        <f t="shared" si="39"/>
        <v>1.276</v>
      </c>
      <c r="Q214" s="5" t="str">
        <f t="shared" si="35"/>
        <v>January</v>
      </c>
      <c r="R214" s="3" t="str">
        <f>VLOOKUP(A214, Samples_Master!$A$2:$I$301, 2, FALSE)</f>
        <v>PolymerB</v>
      </c>
      <c r="S214" s="3" t="str">
        <f>VLOOKUP(A214, Samples_Master!$A$2:$I$301, 3, FALSE)</f>
        <v>Polymer</v>
      </c>
      <c r="T214" s="3" t="str">
        <f>VLOOKUP(A214, Samples_Master!$A$2:$I$301, 4, FALSE)</f>
        <v>B094</v>
      </c>
      <c r="U214" s="3" t="str">
        <f>VLOOKUP(A214, Samples_Master!$A$2:$I$301, 5, FALSE)</f>
        <v>P003</v>
      </c>
      <c r="V214" s="3" t="str">
        <f t="shared" si="36"/>
        <v>PolymerB_Viscosity</v>
      </c>
      <c r="W214" s="3">
        <f>VLOOKUP(V214, Spec_Limits!$A$2:$I$301, 5, FALSE)</f>
        <v>0.5</v>
      </c>
      <c r="X214" s="3">
        <f>VLOOKUP(V214, Spec_Limits!$A$2:$I$301, 6, FALSE)</f>
        <v>2.5</v>
      </c>
      <c r="Y214" s="3" t="str">
        <f t="shared" si="37"/>
        <v>Pass</v>
      </c>
      <c r="Z214" s="3" t="str">
        <f t="shared" si="38"/>
        <v>OK</v>
      </c>
    </row>
    <row r="215" spans="1:26" x14ac:dyDescent="0.35">
      <c r="A215" s="1" t="s">
        <v>334</v>
      </c>
      <c r="B215" s="2">
        <v>45678</v>
      </c>
      <c r="C215" s="1" t="s">
        <v>27</v>
      </c>
      <c r="D215" s="3" t="s">
        <v>1548</v>
      </c>
      <c r="E215" s="1" t="s">
        <v>11</v>
      </c>
      <c r="F215" s="1" t="s">
        <v>1549</v>
      </c>
      <c r="G215" s="1" t="s">
        <v>17</v>
      </c>
      <c r="H215" s="1">
        <v>880.38800000000003</v>
      </c>
      <c r="I215" s="4" t="s">
        <v>37</v>
      </c>
      <c r="J215" s="1" t="s">
        <v>21</v>
      </c>
      <c r="K215" s="1" t="s">
        <v>336</v>
      </c>
      <c r="L215" s="6">
        <f t="shared" si="31"/>
        <v>33.950000000000045</v>
      </c>
      <c r="M215" s="6">
        <f t="shared" si="32"/>
        <v>33.950000000000045</v>
      </c>
      <c r="N215" s="6" t="str">
        <f t="shared" si="33"/>
        <v>Pass</v>
      </c>
      <c r="O215" s="6" t="str">
        <f t="shared" si="34"/>
        <v>88.32</v>
      </c>
      <c r="P215" s="6">
        <f t="shared" si="39"/>
        <v>880.38800000000003</v>
      </c>
      <c r="Q215" s="5" t="str">
        <f t="shared" si="35"/>
        <v>January</v>
      </c>
      <c r="R215" s="3" t="str">
        <f>VLOOKUP(A215, Samples_Master!$A$2:$I$301, 2, FALSE)</f>
        <v>PolymerB</v>
      </c>
      <c r="S215" s="3" t="str">
        <f>VLOOKUP(A215, Samples_Master!$A$2:$I$301, 3, FALSE)</f>
        <v>Polymer</v>
      </c>
      <c r="T215" s="3" t="str">
        <f>VLOOKUP(A215, Samples_Master!$A$2:$I$301, 4, FALSE)</f>
        <v>B094</v>
      </c>
      <c r="U215" s="3" t="str">
        <f>VLOOKUP(A215, Samples_Master!$A$2:$I$301, 5, FALSE)</f>
        <v>P003</v>
      </c>
      <c r="V215" s="3" t="str">
        <f t="shared" si="36"/>
        <v>PolymerB_Conductivity</v>
      </c>
      <c r="W215" s="3">
        <f>VLOOKUP(V215, Spec_Limits!$A$2:$I$301, 5, FALSE)</f>
        <v>100</v>
      </c>
      <c r="X215" s="3">
        <f>VLOOKUP(V215, Spec_Limits!$A$2:$I$301, 6, FALSE)</f>
        <v>2000</v>
      </c>
      <c r="Y215" s="3" t="str">
        <f t="shared" si="37"/>
        <v>Pass</v>
      </c>
      <c r="Z215" s="3" t="str">
        <f t="shared" si="38"/>
        <v>OK</v>
      </c>
    </row>
    <row r="216" spans="1:26" x14ac:dyDescent="0.35">
      <c r="A216" s="1" t="s">
        <v>334</v>
      </c>
      <c r="B216" s="2">
        <v>45681</v>
      </c>
      <c r="C216" s="1" t="s">
        <v>16</v>
      </c>
      <c r="D216" s="3" t="s">
        <v>1550</v>
      </c>
      <c r="E216" s="1" t="s">
        <v>11</v>
      </c>
      <c r="F216" s="1" t="s">
        <v>1551</v>
      </c>
      <c r="G216" s="1" t="s">
        <v>17</v>
      </c>
      <c r="H216" s="1">
        <v>68.272000000000006</v>
      </c>
      <c r="I216" s="4" t="s">
        <v>17</v>
      </c>
      <c r="J216" s="1" t="s">
        <v>80</v>
      </c>
      <c r="K216" s="1" t="s">
        <v>337</v>
      </c>
      <c r="L216" s="6">
        <f t="shared" si="31"/>
        <v>16.660000000000025</v>
      </c>
      <c r="M216" s="6">
        <f t="shared" si="32"/>
        <v>16.660000000000025</v>
      </c>
      <c r="N216" s="6" t="str">
        <f t="shared" si="33"/>
        <v>Pass</v>
      </c>
      <c r="O216" s="6" t="str">
        <f t="shared" si="34"/>
        <v>110.59</v>
      </c>
      <c r="P216" s="6">
        <f t="shared" si="39"/>
        <v>68.272000000000006</v>
      </c>
      <c r="Q216" s="5" t="str">
        <f t="shared" si="35"/>
        <v>January</v>
      </c>
      <c r="R216" s="3" t="str">
        <f>VLOOKUP(A216, Samples_Master!$A$2:$I$301, 2, FALSE)</f>
        <v>PolymerB</v>
      </c>
      <c r="S216" s="3" t="str">
        <f>VLOOKUP(A216, Samples_Master!$A$2:$I$301, 3, FALSE)</f>
        <v>Polymer</v>
      </c>
      <c r="T216" s="3" t="str">
        <f>VLOOKUP(A216, Samples_Master!$A$2:$I$301, 4, FALSE)</f>
        <v>B094</v>
      </c>
      <c r="U216" s="3" t="str">
        <f>VLOOKUP(A216, Samples_Master!$A$2:$I$301, 5, FALSE)</f>
        <v>P003</v>
      </c>
      <c r="V216" s="3" t="str">
        <f t="shared" si="36"/>
        <v>PolymerB_Tensile</v>
      </c>
      <c r="W216" s="3">
        <f>VLOOKUP(V216, Spec_Limits!$A$2:$I$301, 5, FALSE)</f>
        <v>40</v>
      </c>
      <c r="X216" s="3">
        <f>VLOOKUP(V216, Spec_Limits!$A$2:$I$301, 6, FALSE)</f>
        <v>100</v>
      </c>
      <c r="Y216" s="3" t="str">
        <f t="shared" si="37"/>
        <v>Pass</v>
      </c>
      <c r="Z216" s="3" t="str">
        <f t="shared" si="38"/>
        <v>OK</v>
      </c>
    </row>
    <row r="217" spans="1:26" x14ac:dyDescent="0.35">
      <c r="A217" s="1" t="s">
        <v>338</v>
      </c>
      <c r="B217" s="2">
        <v>45675</v>
      </c>
      <c r="C217" s="1" t="s">
        <v>27</v>
      </c>
      <c r="D217" s="3" t="s">
        <v>1552</v>
      </c>
      <c r="E217" s="1" t="s">
        <v>637</v>
      </c>
      <c r="F217" s="1" t="s">
        <v>1553</v>
      </c>
      <c r="G217" s="1" t="s">
        <v>12</v>
      </c>
      <c r="H217" s="1">
        <v>1064.53</v>
      </c>
      <c r="I217" s="4" t="s">
        <v>37</v>
      </c>
      <c r="J217" s="1" t="s">
        <v>18</v>
      </c>
      <c r="K217" s="1" t="s">
        <v>339</v>
      </c>
      <c r="L217" s="6" t="str">
        <f t="shared" si="31"/>
        <v>28.86</v>
      </c>
      <c r="M217" s="6" t="str">
        <f t="shared" si="32"/>
        <v>28.86</v>
      </c>
      <c r="N217" s="6" t="str">
        <f t="shared" si="33"/>
        <v>Pass</v>
      </c>
      <c r="O217" s="6">
        <f t="shared" si="34"/>
        <v>0.10639</v>
      </c>
      <c r="P217" s="6">
        <f t="shared" si="39"/>
        <v>1064.53</v>
      </c>
      <c r="Q217" s="5" t="str">
        <f t="shared" si="35"/>
        <v>January</v>
      </c>
      <c r="R217" s="3" t="str">
        <f>VLOOKUP(A217, Samples_Master!$A$2:$I$301, 2, FALSE)</f>
        <v>PolymerB</v>
      </c>
      <c r="S217" s="3" t="str">
        <f>VLOOKUP(A217, Samples_Master!$A$2:$I$301, 3, FALSE)</f>
        <v>Polymer</v>
      </c>
      <c r="T217" s="3" t="str">
        <f>VLOOKUP(A217, Samples_Master!$A$2:$I$301, 4, FALSE)</f>
        <v>B001</v>
      </c>
      <c r="U217" s="3" t="str">
        <f>VLOOKUP(A217, Samples_Master!$A$2:$I$301, 5, FALSE)</f>
        <v>P001</v>
      </c>
      <c r="V217" s="3" t="str">
        <f t="shared" si="36"/>
        <v>PolymerB_Conductivity</v>
      </c>
      <c r="W217" s="3">
        <f>VLOOKUP(V217, Spec_Limits!$A$2:$I$301, 5, FALSE)</f>
        <v>100</v>
      </c>
      <c r="X217" s="3">
        <f>VLOOKUP(V217, Spec_Limits!$A$2:$I$301, 6, FALSE)</f>
        <v>2000</v>
      </c>
      <c r="Y217" s="3" t="str">
        <f t="shared" si="37"/>
        <v>Pass</v>
      </c>
      <c r="Z217" s="3" t="str">
        <f t="shared" si="38"/>
        <v>OK</v>
      </c>
    </row>
    <row r="218" spans="1:26" x14ac:dyDescent="0.35">
      <c r="A218" s="1" t="s">
        <v>338</v>
      </c>
      <c r="B218" s="2">
        <v>45671</v>
      </c>
      <c r="C218" s="1" t="s">
        <v>16</v>
      </c>
      <c r="D218" s="3" t="s">
        <v>1554</v>
      </c>
      <c r="E218" s="1" t="s">
        <v>637</v>
      </c>
      <c r="F218" s="1" t="s">
        <v>1555</v>
      </c>
      <c r="G218" s="1" t="s">
        <v>17</v>
      </c>
      <c r="H218" s="1">
        <v>81.867000000000004</v>
      </c>
      <c r="I218" s="4" t="s">
        <v>17</v>
      </c>
      <c r="J218" s="1" t="s">
        <v>47</v>
      </c>
      <c r="K218" s="1" t="s">
        <v>340</v>
      </c>
      <c r="L218" s="6" t="str">
        <f t="shared" si="31"/>
        <v>20.59</v>
      </c>
      <c r="M218" s="6" t="str">
        <f t="shared" si="32"/>
        <v>20.59</v>
      </c>
      <c r="N218" s="6" t="str">
        <f t="shared" si="33"/>
        <v>Pass</v>
      </c>
      <c r="O218" s="6" t="str">
        <f t="shared" si="34"/>
        <v>92.88</v>
      </c>
      <c r="P218" s="6">
        <f t="shared" si="39"/>
        <v>81.867000000000004</v>
      </c>
      <c r="Q218" s="5" t="str">
        <f t="shared" si="35"/>
        <v>January</v>
      </c>
      <c r="R218" s="3" t="str">
        <f>VLOOKUP(A218, Samples_Master!$A$2:$I$301, 2, FALSE)</f>
        <v>PolymerB</v>
      </c>
      <c r="S218" s="3" t="str">
        <f>VLOOKUP(A218, Samples_Master!$A$2:$I$301, 3, FALSE)</f>
        <v>Polymer</v>
      </c>
      <c r="T218" s="3" t="str">
        <f>VLOOKUP(A218, Samples_Master!$A$2:$I$301, 4, FALSE)</f>
        <v>B001</v>
      </c>
      <c r="U218" s="3" t="str">
        <f>VLOOKUP(A218, Samples_Master!$A$2:$I$301, 5, FALSE)</f>
        <v>P001</v>
      </c>
      <c r="V218" s="3" t="str">
        <f t="shared" si="36"/>
        <v>PolymerB_Tensile</v>
      </c>
      <c r="W218" s="3">
        <f>VLOOKUP(V218, Spec_Limits!$A$2:$I$301, 5, FALSE)</f>
        <v>40</v>
      </c>
      <c r="X218" s="3">
        <f>VLOOKUP(V218, Spec_Limits!$A$2:$I$301, 6, FALSE)</f>
        <v>100</v>
      </c>
      <c r="Y218" s="3" t="str">
        <f t="shared" si="37"/>
        <v>Pass</v>
      </c>
      <c r="Z218" s="3" t="str">
        <f t="shared" si="38"/>
        <v>OK</v>
      </c>
    </row>
    <row r="219" spans="1:26" x14ac:dyDescent="0.35">
      <c r="A219" s="1" t="s">
        <v>338</v>
      </c>
      <c r="B219" s="2">
        <v>45664</v>
      </c>
      <c r="C219" s="1" t="s">
        <v>10</v>
      </c>
      <c r="D219" s="3" t="s">
        <v>1556</v>
      </c>
      <c r="E219" s="1" t="s">
        <v>637</v>
      </c>
      <c r="F219" s="1" t="s">
        <v>1557</v>
      </c>
      <c r="G219" s="1" t="s">
        <v>12</v>
      </c>
      <c r="H219" s="1">
        <v>0.80200000000000005</v>
      </c>
      <c r="I219" s="4" t="s">
        <v>23</v>
      </c>
      <c r="J219" s="1" t="s">
        <v>47</v>
      </c>
      <c r="K219" s="1" t="s">
        <v>341</v>
      </c>
      <c r="L219" s="6" t="str">
        <f t="shared" si="31"/>
        <v>32.18</v>
      </c>
      <c r="M219" s="6" t="str">
        <f t="shared" si="32"/>
        <v>32.18</v>
      </c>
      <c r="N219" s="6" t="str">
        <f t="shared" si="33"/>
        <v>Pass</v>
      </c>
      <c r="O219" s="6">
        <f t="shared" si="34"/>
        <v>0.11165</v>
      </c>
      <c r="P219" s="6">
        <f t="shared" si="39"/>
        <v>0.80200000000000005</v>
      </c>
      <c r="Q219" s="5" t="str">
        <f t="shared" si="35"/>
        <v>January</v>
      </c>
      <c r="R219" s="3" t="str">
        <f>VLOOKUP(A219, Samples_Master!$A$2:$I$301, 2, FALSE)</f>
        <v>PolymerB</v>
      </c>
      <c r="S219" s="3" t="str">
        <f>VLOOKUP(A219, Samples_Master!$A$2:$I$301, 3, FALSE)</f>
        <v>Polymer</v>
      </c>
      <c r="T219" s="3" t="str">
        <f>VLOOKUP(A219, Samples_Master!$A$2:$I$301, 4, FALSE)</f>
        <v>B001</v>
      </c>
      <c r="U219" s="3" t="str">
        <f>VLOOKUP(A219, Samples_Master!$A$2:$I$301, 5, FALSE)</f>
        <v>P001</v>
      </c>
      <c r="V219" s="3" t="str">
        <f t="shared" si="36"/>
        <v>PolymerB_Viscosity</v>
      </c>
      <c r="W219" s="3">
        <f>VLOOKUP(V219, Spec_Limits!$A$2:$I$301, 5, FALSE)</f>
        <v>0.5</v>
      </c>
      <c r="X219" s="3">
        <f>VLOOKUP(V219, Spec_Limits!$A$2:$I$301, 6, FALSE)</f>
        <v>2.5</v>
      </c>
      <c r="Y219" s="3" t="str">
        <f t="shared" si="37"/>
        <v>Pass</v>
      </c>
      <c r="Z219" s="3" t="str">
        <f t="shared" si="38"/>
        <v>OK</v>
      </c>
    </row>
    <row r="220" spans="1:26" x14ac:dyDescent="0.35">
      <c r="A220" s="1" t="s">
        <v>338</v>
      </c>
      <c r="B220" s="2">
        <v>45671</v>
      </c>
      <c r="C220" s="1" t="s">
        <v>10</v>
      </c>
      <c r="D220" s="3" t="s">
        <v>1558</v>
      </c>
      <c r="E220" s="1" t="s">
        <v>637</v>
      </c>
      <c r="F220" s="1" t="s">
        <v>1559</v>
      </c>
      <c r="G220" s="1" t="s">
        <v>17</v>
      </c>
      <c r="H220" s="1">
        <v>1.415</v>
      </c>
      <c r="I220" s="4" t="s">
        <v>23</v>
      </c>
      <c r="J220" s="1" t="s">
        <v>61</v>
      </c>
      <c r="K220" s="1" t="s">
        <v>342</v>
      </c>
      <c r="L220" s="6" t="str">
        <f t="shared" si="31"/>
        <v>14.94</v>
      </c>
      <c r="M220" s="6" t="str">
        <f t="shared" si="32"/>
        <v>14.94</v>
      </c>
      <c r="N220" s="6" t="str">
        <f t="shared" si="33"/>
        <v>Pass</v>
      </c>
      <c r="O220" s="6" t="str">
        <f t="shared" si="34"/>
        <v>99.89</v>
      </c>
      <c r="P220" s="6">
        <f t="shared" si="39"/>
        <v>1.415</v>
      </c>
      <c r="Q220" s="5" t="str">
        <f t="shared" si="35"/>
        <v>January</v>
      </c>
      <c r="R220" s="3" t="str">
        <f>VLOOKUP(A220, Samples_Master!$A$2:$I$301, 2, FALSE)</f>
        <v>PolymerB</v>
      </c>
      <c r="S220" s="3" t="str">
        <f>VLOOKUP(A220, Samples_Master!$A$2:$I$301, 3, FALSE)</f>
        <v>Polymer</v>
      </c>
      <c r="T220" s="3" t="str">
        <f>VLOOKUP(A220, Samples_Master!$A$2:$I$301, 4, FALSE)</f>
        <v>B001</v>
      </c>
      <c r="U220" s="3" t="str">
        <f>VLOOKUP(A220, Samples_Master!$A$2:$I$301, 5, FALSE)</f>
        <v>P001</v>
      </c>
      <c r="V220" s="3" t="str">
        <f t="shared" si="36"/>
        <v>PolymerB_Viscosity</v>
      </c>
      <c r="W220" s="3">
        <f>VLOOKUP(V220, Spec_Limits!$A$2:$I$301, 5, FALSE)</f>
        <v>0.5</v>
      </c>
      <c r="X220" s="3">
        <f>VLOOKUP(V220, Spec_Limits!$A$2:$I$301, 6, FALSE)</f>
        <v>2.5</v>
      </c>
      <c r="Y220" s="3" t="str">
        <f t="shared" si="37"/>
        <v>Pass</v>
      </c>
      <c r="Z220" s="3" t="str">
        <f t="shared" si="38"/>
        <v>OK</v>
      </c>
    </row>
    <row r="221" spans="1:26" x14ac:dyDescent="0.35">
      <c r="A221" s="1" t="s">
        <v>343</v>
      </c>
      <c r="B221" s="2">
        <v>45680</v>
      </c>
      <c r="C221" s="1" t="s">
        <v>10</v>
      </c>
      <c r="D221" s="3" t="s">
        <v>1560</v>
      </c>
      <c r="E221" s="1" t="s">
        <v>637</v>
      </c>
      <c r="F221" s="1" t="s">
        <v>1561</v>
      </c>
      <c r="G221" s="1" t="s">
        <v>17</v>
      </c>
      <c r="H221" s="1">
        <v>0.57299999999999995</v>
      </c>
      <c r="I221" s="4" t="s">
        <v>23</v>
      </c>
      <c r="J221" s="1" t="s">
        <v>24</v>
      </c>
      <c r="K221" s="1" t="s">
        <v>344</v>
      </c>
      <c r="L221" s="6" t="str">
        <f t="shared" si="31"/>
        <v>28.92</v>
      </c>
      <c r="M221" s="6" t="str">
        <f t="shared" si="32"/>
        <v>28.92</v>
      </c>
      <c r="N221" s="6" t="str">
        <f t="shared" si="33"/>
        <v>Pass</v>
      </c>
      <c r="O221" s="6" t="str">
        <f t="shared" si="34"/>
        <v>87.02</v>
      </c>
      <c r="P221" s="6">
        <f t="shared" si="39"/>
        <v>0.57299999999999995</v>
      </c>
      <c r="Q221" s="5" t="str">
        <f t="shared" si="35"/>
        <v>January</v>
      </c>
      <c r="R221" s="3" t="str">
        <f>VLOOKUP(A221, Samples_Master!$A$2:$I$301, 2, FALSE)</f>
        <v>CeramicY</v>
      </c>
      <c r="S221" s="3" t="str">
        <f>VLOOKUP(A221, Samples_Master!$A$2:$I$301, 3, FALSE)</f>
        <v>Ceramic</v>
      </c>
      <c r="T221" s="3" t="str">
        <f>VLOOKUP(A221, Samples_Master!$A$2:$I$301, 4, FALSE)</f>
        <v>B035</v>
      </c>
      <c r="U221" s="3" t="str">
        <f>VLOOKUP(A221, Samples_Master!$A$2:$I$301, 5, FALSE)</f>
        <v>P001</v>
      </c>
      <c r="V221" s="3" t="str">
        <f t="shared" si="36"/>
        <v>CeramicY_Viscosity</v>
      </c>
      <c r="W221" s="3">
        <f>VLOOKUP(V221, Spec_Limits!$A$2:$I$301, 5, FALSE)</f>
        <v>0.2</v>
      </c>
      <c r="X221" s="3">
        <f>VLOOKUP(V221, Spec_Limits!$A$2:$I$301, 6, FALSE)</f>
        <v>1.5</v>
      </c>
      <c r="Y221" s="3" t="str">
        <f t="shared" si="37"/>
        <v>Pass</v>
      </c>
      <c r="Z221" s="3" t="str">
        <f t="shared" si="38"/>
        <v>OK</v>
      </c>
    </row>
    <row r="222" spans="1:26" x14ac:dyDescent="0.35">
      <c r="A222" s="1" t="s">
        <v>343</v>
      </c>
      <c r="B222" s="2">
        <v>45662</v>
      </c>
      <c r="C222" s="1" t="s">
        <v>27</v>
      </c>
      <c r="D222" s="3" t="s">
        <v>1562</v>
      </c>
      <c r="E222" s="1" t="s">
        <v>637</v>
      </c>
      <c r="F222" s="1" t="s">
        <v>1563</v>
      </c>
      <c r="G222" s="1" t="s">
        <v>17</v>
      </c>
      <c r="H222" s="1">
        <v>689.06600000000003</v>
      </c>
      <c r="I222" s="4" t="s">
        <v>37</v>
      </c>
      <c r="J222" s="1" t="s">
        <v>52</v>
      </c>
      <c r="K222" s="1" t="s">
        <v>345</v>
      </c>
      <c r="L222" s="6" t="str">
        <f t="shared" si="31"/>
        <v>25.62</v>
      </c>
      <c r="M222" s="6" t="str">
        <f t="shared" si="32"/>
        <v>25.62</v>
      </c>
      <c r="N222" s="6" t="str">
        <f t="shared" si="33"/>
        <v>Pass</v>
      </c>
      <c r="O222" s="6" t="str">
        <f t="shared" si="34"/>
        <v>109.24</v>
      </c>
      <c r="P222" s="6">
        <f t="shared" si="39"/>
        <v>689.06600000000003</v>
      </c>
      <c r="Q222" s="5" t="str">
        <f t="shared" si="35"/>
        <v>January</v>
      </c>
      <c r="R222" s="3" t="str">
        <f>VLOOKUP(A222, Samples_Master!$A$2:$I$301, 2, FALSE)</f>
        <v>CeramicY</v>
      </c>
      <c r="S222" s="3" t="str">
        <f>VLOOKUP(A222, Samples_Master!$A$2:$I$301, 3, FALSE)</f>
        <v>Ceramic</v>
      </c>
      <c r="T222" s="3" t="str">
        <f>VLOOKUP(A222, Samples_Master!$A$2:$I$301, 4, FALSE)</f>
        <v>B035</v>
      </c>
      <c r="U222" s="3" t="str">
        <f>VLOOKUP(A222, Samples_Master!$A$2:$I$301, 5, FALSE)</f>
        <v>P001</v>
      </c>
      <c r="V222" s="3" t="str">
        <f t="shared" si="36"/>
        <v>CeramicY_Conductivity</v>
      </c>
      <c r="W222" s="3">
        <f>VLOOKUP(V222, Spec_Limits!$A$2:$I$301, 5, FALSE)</f>
        <v>100</v>
      </c>
      <c r="X222" s="3">
        <f>VLOOKUP(V222, Spec_Limits!$A$2:$I$301, 6, FALSE)</f>
        <v>2000</v>
      </c>
      <c r="Y222" s="3" t="str">
        <f t="shared" si="37"/>
        <v>Pass</v>
      </c>
      <c r="Z222" s="3" t="str">
        <f t="shared" si="38"/>
        <v>OK</v>
      </c>
    </row>
    <row r="223" spans="1:26" x14ac:dyDescent="0.35">
      <c r="A223" s="1" t="s">
        <v>343</v>
      </c>
      <c r="B223" s="2">
        <v>45680</v>
      </c>
      <c r="C223" s="1" t="s">
        <v>16</v>
      </c>
      <c r="D223" s="3" t="s">
        <v>1564</v>
      </c>
      <c r="E223" s="1" t="s">
        <v>637</v>
      </c>
      <c r="F223" s="1" t="s">
        <v>1565</v>
      </c>
      <c r="G223" s="1" t="s">
        <v>17</v>
      </c>
      <c r="H223" s="1">
        <v>63.808999999999997</v>
      </c>
      <c r="I223" s="4" t="s">
        <v>17</v>
      </c>
      <c r="J223" s="1" t="s">
        <v>61</v>
      </c>
      <c r="K223" s="1" t="s">
        <v>346</v>
      </c>
      <c r="L223" s="6" t="str">
        <f t="shared" si="31"/>
        <v>30.97</v>
      </c>
      <c r="M223" s="6" t="str">
        <f t="shared" si="32"/>
        <v>30.97</v>
      </c>
      <c r="N223" s="6" t="str">
        <f t="shared" si="33"/>
        <v>Pass</v>
      </c>
      <c r="O223" s="6" t="str">
        <f t="shared" si="34"/>
        <v>97.17</v>
      </c>
      <c r="P223" s="6">
        <f t="shared" si="39"/>
        <v>63.808999999999997</v>
      </c>
      <c r="Q223" s="5" t="str">
        <f t="shared" si="35"/>
        <v>January</v>
      </c>
      <c r="R223" s="3" t="str">
        <f>VLOOKUP(A223, Samples_Master!$A$2:$I$301, 2, FALSE)</f>
        <v>CeramicY</v>
      </c>
      <c r="S223" s="3" t="str">
        <f>VLOOKUP(A223, Samples_Master!$A$2:$I$301, 3, FALSE)</f>
        <v>Ceramic</v>
      </c>
      <c r="T223" s="3" t="str">
        <f>VLOOKUP(A223, Samples_Master!$A$2:$I$301, 4, FALSE)</f>
        <v>B035</v>
      </c>
      <c r="U223" s="3" t="str">
        <f>VLOOKUP(A223, Samples_Master!$A$2:$I$301, 5, FALSE)</f>
        <v>P001</v>
      </c>
      <c r="V223" s="3" t="str">
        <f t="shared" si="36"/>
        <v>CeramicY_Tensile</v>
      </c>
      <c r="W223" s="3">
        <f>VLOOKUP(V223, Spec_Limits!$A$2:$I$301, 5, FALSE)</f>
        <v>40</v>
      </c>
      <c r="X223" s="3">
        <f>VLOOKUP(V223, Spec_Limits!$A$2:$I$301, 6, FALSE)</f>
        <v>100</v>
      </c>
      <c r="Y223" s="3" t="str">
        <f t="shared" si="37"/>
        <v>Pass</v>
      </c>
      <c r="Z223" s="3" t="str">
        <f t="shared" si="38"/>
        <v>OK</v>
      </c>
    </row>
    <row r="224" spans="1:26" x14ac:dyDescent="0.35">
      <c r="A224" s="1" t="s">
        <v>343</v>
      </c>
      <c r="B224" s="2">
        <v>45672</v>
      </c>
      <c r="C224" s="1" t="s">
        <v>27</v>
      </c>
      <c r="D224" s="3" t="s">
        <v>1566</v>
      </c>
      <c r="E224" s="1" t="s">
        <v>637</v>
      </c>
      <c r="F224" s="1" t="s">
        <v>1567</v>
      </c>
      <c r="G224" s="1" t="s">
        <v>17</v>
      </c>
      <c r="H224" s="1">
        <v>1119.241</v>
      </c>
      <c r="I224" s="4" t="s">
        <v>37</v>
      </c>
      <c r="J224" s="1" t="s">
        <v>55</v>
      </c>
      <c r="K224" s="1" t="s">
        <v>347</v>
      </c>
      <c r="L224" s="6" t="str">
        <f t="shared" si="31"/>
        <v>32.09</v>
      </c>
      <c r="M224" s="6" t="str">
        <f t="shared" si="32"/>
        <v>32.09</v>
      </c>
      <c r="N224" s="6" t="str">
        <f t="shared" si="33"/>
        <v>Pass</v>
      </c>
      <c r="O224" s="6" t="str">
        <f t="shared" si="34"/>
        <v>75.12</v>
      </c>
      <c r="P224" s="6">
        <f t="shared" si="39"/>
        <v>1119.241</v>
      </c>
      <c r="Q224" s="5" t="str">
        <f t="shared" si="35"/>
        <v>January</v>
      </c>
      <c r="R224" s="3" t="str">
        <f>VLOOKUP(A224, Samples_Master!$A$2:$I$301, 2, FALSE)</f>
        <v>CeramicY</v>
      </c>
      <c r="S224" s="3" t="str">
        <f>VLOOKUP(A224, Samples_Master!$A$2:$I$301, 3, FALSE)</f>
        <v>Ceramic</v>
      </c>
      <c r="T224" s="3" t="str">
        <f>VLOOKUP(A224, Samples_Master!$A$2:$I$301, 4, FALSE)</f>
        <v>B035</v>
      </c>
      <c r="U224" s="3" t="str">
        <f>VLOOKUP(A224, Samples_Master!$A$2:$I$301, 5, FALSE)</f>
        <v>P001</v>
      </c>
      <c r="V224" s="3" t="str">
        <f t="shared" si="36"/>
        <v>CeramicY_Conductivity</v>
      </c>
      <c r="W224" s="3">
        <f>VLOOKUP(V224, Spec_Limits!$A$2:$I$301, 5, FALSE)</f>
        <v>100</v>
      </c>
      <c r="X224" s="3">
        <f>VLOOKUP(V224, Spec_Limits!$A$2:$I$301, 6, FALSE)</f>
        <v>2000</v>
      </c>
      <c r="Y224" s="3" t="str">
        <f t="shared" si="37"/>
        <v>Pass</v>
      </c>
      <c r="Z224" s="3" t="str">
        <f t="shared" si="38"/>
        <v>OK</v>
      </c>
    </row>
    <row r="225" spans="1:26" x14ac:dyDescent="0.35">
      <c r="A225" s="1" t="s">
        <v>348</v>
      </c>
      <c r="B225" s="2">
        <v>45669</v>
      </c>
      <c r="C225" s="1" t="s">
        <v>10</v>
      </c>
      <c r="D225" s="3" t="s">
        <v>1568</v>
      </c>
      <c r="E225" s="1" t="s">
        <v>11</v>
      </c>
      <c r="F225" s="1" t="s">
        <v>1569</v>
      </c>
      <c r="G225" s="1" t="s">
        <v>17</v>
      </c>
      <c r="H225" s="1">
        <v>0.99399999999999999</v>
      </c>
      <c r="I225" s="4" t="s">
        <v>23</v>
      </c>
      <c r="J225" s="1" t="s">
        <v>52</v>
      </c>
      <c r="K225" s="1" t="s">
        <v>349</v>
      </c>
      <c r="L225" s="6">
        <f t="shared" si="31"/>
        <v>26.689999999999998</v>
      </c>
      <c r="M225" s="6">
        <f t="shared" si="32"/>
        <v>26.689999999999998</v>
      </c>
      <c r="N225" s="6" t="str">
        <f t="shared" si="33"/>
        <v>Pass</v>
      </c>
      <c r="O225" s="6" t="str">
        <f t="shared" si="34"/>
        <v>113.48</v>
      </c>
      <c r="P225" s="6">
        <f t="shared" si="39"/>
        <v>0.99399999999999999</v>
      </c>
      <c r="Q225" s="5" t="str">
        <f t="shared" si="35"/>
        <v>January</v>
      </c>
      <c r="R225" s="3" t="str">
        <f>VLOOKUP(A225, Samples_Master!$A$2:$I$301, 2, FALSE)</f>
        <v>PolymerB</v>
      </c>
      <c r="S225" s="3" t="str">
        <f>VLOOKUP(A225, Samples_Master!$A$2:$I$301, 3, FALSE)</f>
        <v>Polymer</v>
      </c>
      <c r="T225" s="3" t="str">
        <f>VLOOKUP(A225, Samples_Master!$A$2:$I$301, 4, FALSE)</f>
        <v>B119</v>
      </c>
      <c r="U225" s="3" t="str">
        <f>VLOOKUP(A225, Samples_Master!$A$2:$I$301, 5, FALSE)</f>
        <v>P001</v>
      </c>
      <c r="V225" s="3" t="str">
        <f t="shared" si="36"/>
        <v>PolymerB_Viscosity</v>
      </c>
      <c r="W225" s="3">
        <f>VLOOKUP(V225, Spec_Limits!$A$2:$I$301, 5, FALSE)</f>
        <v>0.5</v>
      </c>
      <c r="X225" s="3">
        <f>VLOOKUP(V225, Spec_Limits!$A$2:$I$301, 6, FALSE)</f>
        <v>2.5</v>
      </c>
      <c r="Y225" s="3" t="str">
        <f t="shared" si="37"/>
        <v>Pass</v>
      </c>
      <c r="Z225" s="3" t="str">
        <f t="shared" si="38"/>
        <v>OK</v>
      </c>
    </row>
    <row r="226" spans="1:26" x14ac:dyDescent="0.35">
      <c r="A226" s="1" t="s">
        <v>348</v>
      </c>
      <c r="B226" s="2">
        <v>45670</v>
      </c>
      <c r="C226" s="1" t="s">
        <v>10</v>
      </c>
      <c r="D226" s="3" t="s">
        <v>1570</v>
      </c>
      <c r="E226" s="1" t="s">
        <v>11</v>
      </c>
      <c r="F226" s="1" t="s">
        <v>1527</v>
      </c>
      <c r="G226" s="1" t="s">
        <v>17</v>
      </c>
      <c r="H226" s="1">
        <v>2.004</v>
      </c>
      <c r="I226" s="4" t="s">
        <v>23</v>
      </c>
      <c r="J226" s="1" t="s">
        <v>29</v>
      </c>
      <c r="K226" s="1" t="s">
        <v>350</v>
      </c>
      <c r="L226" s="6">
        <f t="shared" si="31"/>
        <v>27.660000000000025</v>
      </c>
      <c r="M226" s="6">
        <f t="shared" si="32"/>
        <v>27.660000000000025</v>
      </c>
      <c r="N226" s="6" t="str">
        <f t="shared" si="33"/>
        <v>Pass</v>
      </c>
      <c r="O226" s="6" t="str">
        <f t="shared" si="34"/>
        <v>103.62</v>
      </c>
      <c r="P226" s="6">
        <f t="shared" si="39"/>
        <v>2.004</v>
      </c>
      <c r="Q226" s="5" t="str">
        <f t="shared" si="35"/>
        <v>January</v>
      </c>
      <c r="R226" s="3" t="str">
        <f>VLOOKUP(A226, Samples_Master!$A$2:$I$301, 2, FALSE)</f>
        <v>PolymerB</v>
      </c>
      <c r="S226" s="3" t="str">
        <f>VLOOKUP(A226, Samples_Master!$A$2:$I$301, 3, FALSE)</f>
        <v>Polymer</v>
      </c>
      <c r="T226" s="3" t="str">
        <f>VLOOKUP(A226, Samples_Master!$A$2:$I$301, 4, FALSE)</f>
        <v>B119</v>
      </c>
      <c r="U226" s="3" t="str">
        <f>VLOOKUP(A226, Samples_Master!$A$2:$I$301, 5, FALSE)</f>
        <v>P001</v>
      </c>
      <c r="V226" s="3" t="str">
        <f t="shared" si="36"/>
        <v>PolymerB_Viscosity</v>
      </c>
      <c r="W226" s="3">
        <f>VLOOKUP(V226, Spec_Limits!$A$2:$I$301, 5, FALSE)</f>
        <v>0.5</v>
      </c>
      <c r="X226" s="3">
        <f>VLOOKUP(V226, Spec_Limits!$A$2:$I$301, 6, FALSE)</f>
        <v>2.5</v>
      </c>
      <c r="Y226" s="3" t="str">
        <f t="shared" si="37"/>
        <v>Pass</v>
      </c>
      <c r="Z226" s="3" t="str">
        <f t="shared" si="38"/>
        <v>OK</v>
      </c>
    </row>
    <row r="227" spans="1:26" x14ac:dyDescent="0.35">
      <c r="A227" s="1" t="s">
        <v>348</v>
      </c>
      <c r="B227" s="2">
        <v>45679</v>
      </c>
      <c r="C227" s="1" t="s">
        <v>16</v>
      </c>
      <c r="D227" s="3" t="s">
        <v>1571</v>
      </c>
      <c r="E227" s="1" t="s">
        <v>11</v>
      </c>
      <c r="F227" s="1" t="s">
        <v>1572</v>
      </c>
      <c r="G227" s="1" t="s">
        <v>17</v>
      </c>
      <c r="H227" s="1">
        <v>59.851999999999997</v>
      </c>
      <c r="I227" s="4" t="s">
        <v>17</v>
      </c>
      <c r="J227" s="1" t="s">
        <v>61</v>
      </c>
      <c r="K227" s="1" t="s">
        <v>351</v>
      </c>
      <c r="L227" s="6">
        <f t="shared" si="31"/>
        <v>25</v>
      </c>
      <c r="M227" s="6">
        <f t="shared" si="32"/>
        <v>25</v>
      </c>
      <c r="N227" s="6" t="str">
        <f t="shared" si="33"/>
        <v>Pass</v>
      </c>
      <c r="O227" s="6" t="str">
        <f t="shared" si="34"/>
        <v>120.86</v>
      </c>
      <c r="P227" s="6">
        <f t="shared" si="39"/>
        <v>59.851999999999997</v>
      </c>
      <c r="Q227" s="5" t="str">
        <f t="shared" si="35"/>
        <v>January</v>
      </c>
      <c r="R227" s="3" t="str">
        <f>VLOOKUP(A227, Samples_Master!$A$2:$I$301, 2, FALSE)</f>
        <v>PolymerB</v>
      </c>
      <c r="S227" s="3" t="str">
        <f>VLOOKUP(A227, Samples_Master!$A$2:$I$301, 3, FALSE)</f>
        <v>Polymer</v>
      </c>
      <c r="T227" s="3" t="str">
        <f>VLOOKUP(A227, Samples_Master!$A$2:$I$301, 4, FALSE)</f>
        <v>B119</v>
      </c>
      <c r="U227" s="3" t="str">
        <f>VLOOKUP(A227, Samples_Master!$A$2:$I$301, 5, FALSE)</f>
        <v>P001</v>
      </c>
      <c r="V227" s="3" t="str">
        <f t="shared" si="36"/>
        <v>PolymerB_Tensile</v>
      </c>
      <c r="W227" s="3">
        <f>VLOOKUP(V227, Spec_Limits!$A$2:$I$301, 5, FALSE)</f>
        <v>40</v>
      </c>
      <c r="X227" s="3">
        <f>VLOOKUP(V227, Spec_Limits!$A$2:$I$301, 6, FALSE)</f>
        <v>100</v>
      </c>
      <c r="Y227" s="3" t="str">
        <f t="shared" si="37"/>
        <v>Pass</v>
      </c>
      <c r="Z227" s="3" t="str">
        <f t="shared" si="38"/>
        <v>OK</v>
      </c>
    </row>
    <row r="228" spans="1:26" x14ac:dyDescent="0.35">
      <c r="A228" s="1" t="s">
        <v>348</v>
      </c>
      <c r="B228" s="2">
        <v>45670</v>
      </c>
      <c r="C228" s="1" t="s">
        <v>16</v>
      </c>
      <c r="D228" s="3" t="s">
        <v>1573</v>
      </c>
      <c r="E228" s="1" t="s">
        <v>11</v>
      </c>
      <c r="F228" s="1" t="s">
        <v>1574</v>
      </c>
      <c r="G228" s="1" t="s">
        <v>17</v>
      </c>
      <c r="H228" s="1">
        <v>60.183999999999997</v>
      </c>
      <c r="I228" s="4" t="s">
        <v>17</v>
      </c>
      <c r="J228" s="1" t="s">
        <v>52</v>
      </c>
      <c r="K228" s="1" t="s">
        <v>352</v>
      </c>
      <c r="L228" s="6">
        <f t="shared" si="31"/>
        <v>31.200000000000045</v>
      </c>
      <c r="M228" s="6">
        <f t="shared" si="32"/>
        <v>31.200000000000045</v>
      </c>
      <c r="N228" s="6" t="str">
        <f t="shared" si="33"/>
        <v>Pass</v>
      </c>
      <c r="O228" s="6" t="str">
        <f t="shared" si="34"/>
        <v>126.84</v>
      </c>
      <c r="P228" s="6">
        <f t="shared" si="39"/>
        <v>60.183999999999997</v>
      </c>
      <c r="Q228" s="5" t="str">
        <f t="shared" si="35"/>
        <v>January</v>
      </c>
      <c r="R228" s="3" t="str">
        <f>VLOOKUP(A228, Samples_Master!$A$2:$I$301, 2, FALSE)</f>
        <v>PolymerB</v>
      </c>
      <c r="S228" s="3" t="str">
        <f>VLOOKUP(A228, Samples_Master!$A$2:$I$301, 3, FALSE)</f>
        <v>Polymer</v>
      </c>
      <c r="T228" s="3" t="str">
        <f>VLOOKUP(A228, Samples_Master!$A$2:$I$301, 4, FALSE)</f>
        <v>B119</v>
      </c>
      <c r="U228" s="3" t="str">
        <f>VLOOKUP(A228, Samples_Master!$A$2:$I$301, 5, FALSE)</f>
        <v>P001</v>
      </c>
      <c r="V228" s="3" t="str">
        <f t="shared" si="36"/>
        <v>PolymerB_Tensile</v>
      </c>
      <c r="W228" s="3">
        <f>VLOOKUP(V228, Spec_Limits!$A$2:$I$301, 5, FALSE)</f>
        <v>40</v>
      </c>
      <c r="X228" s="3">
        <f>VLOOKUP(V228, Spec_Limits!$A$2:$I$301, 6, FALSE)</f>
        <v>100</v>
      </c>
      <c r="Y228" s="3" t="str">
        <f t="shared" si="37"/>
        <v>Pass</v>
      </c>
      <c r="Z228" s="3" t="str">
        <f t="shared" si="38"/>
        <v>OK</v>
      </c>
    </row>
    <row r="229" spans="1:26" x14ac:dyDescent="0.35">
      <c r="A229" s="1" t="s">
        <v>353</v>
      </c>
      <c r="B229" s="2">
        <v>45668</v>
      </c>
      <c r="C229" s="1" t="s">
        <v>27</v>
      </c>
      <c r="D229" s="3" t="s">
        <v>1575</v>
      </c>
      <c r="E229" s="1" t="s">
        <v>637</v>
      </c>
      <c r="F229" s="1" t="s">
        <v>1576</v>
      </c>
      <c r="G229" s="1" t="s">
        <v>17</v>
      </c>
      <c r="H229" s="1">
        <v>56619.072999999997</v>
      </c>
      <c r="I229" s="4" t="s">
        <v>37</v>
      </c>
      <c r="J229" s="1" t="s">
        <v>21</v>
      </c>
      <c r="K229" s="1" t="s">
        <v>354</v>
      </c>
      <c r="L229" s="6" t="str">
        <f t="shared" si="31"/>
        <v>19.71</v>
      </c>
      <c r="M229" s="6" t="str">
        <f t="shared" si="32"/>
        <v>19.71</v>
      </c>
      <c r="N229" s="6" t="str">
        <f t="shared" si="33"/>
        <v>Pass</v>
      </c>
      <c r="O229" s="6" t="str">
        <f t="shared" si="34"/>
        <v>99.76</v>
      </c>
      <c r="P229" s="6">
        <f t="shared" si="39"/>
        <v>56619.072999999997</v>
      </c>
      <c r="Q229" s="5" t="str">
        <f t="shared" si="35"/>
        <v>January</v>
      </c>
      <c r="R229" s="3" t="str">
        <f>VLOOKUP(A229, Samples_Master!$A$2:$I$301, 2, FALSE)</f>
        <v>Graphene</v>
      </c>
      <c r="S229" s="3" t="str">
        <f>VLOOKUP(A229, Samples_Master!$A$2:$I$301, 3, FALSE)</f>
        <v>Carbon</v>
      </c>
      <c r="T229" s="3" t="str">
        <f>VLOOKUP(A229, Samples_Master!$A$2:$I$301, 4, FALSE)</f>
        <v>B078</v>
      </c>
      <c r="U229" s="3" t="str">
        <f>VLOOKUP(A229, Samples_Master!$A$2:$I$301, 5, FALSE)</f>
        <v>P003</v>
      </c>
      <c r="V229" s="3" t="str">
        <f t="shared" si="36"/>
        <v>Graphene_Conductivity</v>
      </c>
      <c r="W229" s="3">
        <f>VLOOKUP(V229, Spec_Limits!$A$2:$I$301, 5, FALSE)</f>
        <v>20000</v>
      </c>
      <c r="X229" s="3">
        <f>VLOOKUP(V229, Spec_Limits!$A$2:$I$301, 6, FALSE)</f>
        <v>80000</v>
      </c>
      <c r="Y229" s="3" t="str">
        <f t="shared" si="37"/>
        <v>Pass</v>
      </c>
      <c r="Z229" s="3" t="str">
        <f t="shared" si="38"/>
        <v>OK</v>
      </c>
    </row>
    <row r="230" spans="1:26" x14ac:dyDescent="0.35">
      <c r="A230" s="1" t="s">
        <v>353</v>
      </c>
      <c r="B230" s="2">
        <v>45667</v>
      </c>
      <c r="C230" s="1" t="s">
        <v>27</v>
      </c>
      <c r="D230" s="3" t="s">
        <v>1310</v>
      </c>
      <c r="E230" s="1" t="s">
        <v>637</v>
      </c>
      <c r="F230" s="1" t="s">
        <v>1577</v>
      </c>
      <c r="G230" s="1" t="s">
        <v>17</v>
      </c>
      <c r="H230" s="1">
        <v>33617.546000000002</v>
      </c>
      <c r="I230" s="4" t="s">
        <v>37</v>
      </c>
      <c r="J230" s="1" t="s">
        <v>52</v>
      </c>
      <c r="K230" s="1" t="s">
        <v>355</v>
      </c>
      <c r="L230" s="6" t="str">
        <f t="shared" si="31"/>
        <v>24.99</v>
      </c>
      <c r="M230" s="6" t="str">
        <f t="shared" si="32"/>
        <v>24.99</v>
      </c>
      <c r="N230" s="6" t="str">
        <f t="shared" si="33"/>
        <v>Pass</v>
      </c>
      <c r="O230" s="6" t="str">
        <f t="shared" si="34"/>
        <v>94.11</v>
      </c>
      <c r="P230" s="6">
        <f t="shared" si="39"/>
        <v>33617.546000000002</v>
      </c>
      <c r="Q230" s="5" t="str">
        <f t="shared" si="35"/>
        <v>January</v>
      </c>
      <c r="R230" s="3" t="str">
        <f>VLOOKUP(A230, Samples_Master!$A$2:$I$301, 2, FALSE)</f>
        <v>Graphene</v>
      </c>
      <c r="S230" s="3" t="str">
        <f>VLOOKUP(A230, Samples_Master!$A$2:$I$301, 3, FALSE)</f>
        <v>Carbon</v>
      </c>
      <c r="T230" s="3" t="str">
        <f>VLOOKUP(A230, Samples_Master!$A$2:$I$301, 4, FALSE)</f>
        <v>B078</v>
      </c>
      <c r="U230" s="3" t="str">
        <f>VLOOKUP(A230, Samples_Master!$A$2:$I$301, 5, FALSE)</f>
        <v>P003</v>
      </c>
      <c r="V230" s="3" t="str">
        <f t="shared" si="36"/>
        <v>Graphene_Conductivity</v>
      </c>
      <c r="W230" s="3">
        <f>VLOOKUP(V230, Spec_Limits!$A$2:$I$301, 5, FALSE)</f>
        <v>20000</v>
      </c>
      <c r="X230" s="3">
        <f>VLOOKUP(V230, Spec_Limits!$A$2:$I$301, 6, FALSE)</f>
        <v>80000</v>
      </c>
      <c r="Y230" s="3" t="str">
        <f t="shared" si="37"/>
        <v>Pass</v>
      </c>
      <c r="Z230" s="3" t="str">
        <f t="shared" si="38"/>
        <v>OK</v>
      </c>
    </row>
    <row r="231" spans="1:26" x14ac:dyDescent="0.35">
      <c r="A231" s="1" t="s">
        <v>356</v>
      </c>
      <c r="B231" s="2">
        <v>45668</v>
      </c>
      <c r="C231" s="1" t="s">
        <v>27</v>
      </c>
      <c r="D231" s="3" t="s">
        <v>1419</v>
      </c>
      <c r="E231" s="1" t="s">
        <v>637</v>
      </c>
      <c r="F231" s="1" t="s">
        <v>1578</v>
      </c>
      <c r="G231" s="1" t="s">
        <v>17</v>
      </c>
      <c r="H231" s="1">
        <v>943.51800000000003</v>
      </c>
      <c r="I231" s="4" t="s">
        <v>37</v>
      </c>
      <c r="J231" s="1" t="s">
        <v>14</v>
      </c>
      <c r="K231" s="1" t="s">
        <v>357</v>
      </c>
      <c r="L231" s="6" t="str">
        <f t="shared" si="31"/>
        <v>29.17</v>
      </c>
      <c r="M231" s="6" t="str">
        <f t="shared" si="32"/>
        <v>29.17</v>
      </c>
      <c r="N231" s="6" t="str">
        <f t="shared" si="33"/>
        <v>Pass</v>
      </c>
      <c r="O231" s="6" t="str">
        <f t="shared" si="34"/>
        <v>115.9</v>
      </c>
      <c r="P231" s="6">
        <f t="shared" si="39"/>
        <v>943.51800000000003</v>
      </c>
      <c r="Q231" s="5" t="str">
        <f t="shared" si="35"/>
        <v>January</v>
      </c>
      <c r="R231" s="3" t="str">
        <f>VLOOKUP(A231, Samples_Master!$A$2:$I$301, 2, FALSE)</f>
        <v>AlloyX</v>
      </c>
      <c r="S231" s="3" t="str">
        <f>VLOOKUP(A231, Samples_Master!$A$2:$I$301, 3, FALSE)</f>
        <v>Metal</v>
      </c>
      <c r="T231" s="3" t="str">
        <f>VLOOKUP(A231, Samples_Master!$A$2:$I$301, 4, FALSE)</f>
        <v>B045</v>
      </c>
      <c r="U231" s="3" t="str">
        <f>VLOOKUP(A231, Samples_Master!$A$2:$I$301, 5, FALSE)</f>
        <v>P003</v>
      </c>
      <c r="V231" s="3" t="str">
        <f t="shared" si="36"/>
        <v>AlloyX_Conductivity</v>
      </c>
      <c r="W231" s="3">
        <f>VLOOKUP(V231, Spec_Limits!$A$2:$I$301, 5, FALSE)</f>
        <v>100</v>
      </c>
      <c r="X231" s="3">
        <f>VLOOKUP(V231, Spec_Limits!$A$2:$I$301, 6, FALSE)</f>
        <v>2000</v>
      </c>
      <c r="Y231" s="3" t="str">
        <f t="shared" si="37"/>
        <v>Pass</v>
      </c>
      <c r="Z231" s="3" t="str">
        <f t="shared" si="38"/>
        <v>OK</v>
      </c>
    </row>
    <row r="232" spans="1:26" x14ac:dyDescent="0.35">
      <c r="A232" s="1" t="s">
        <v>356</v>
      </c>
      <c r="B232" s="2">
        <v>45671</v>
      </c>
      <c r="C232" s="1" t="s">
        <v>16</v>
      </c>
      <c r="D232" s="3" t="s">
        <v>1579</v>
      </c>
      <c r="E232" s="1" t="s">
        <v>637</v>
      </c>
      <c r="F232" s="1" t="s">
        <v>1580</v>
      </c>
      <c r="G232" s="1" t="s">
        <v>17</v>
      </c>
      <c r="H232" s="1">
        <v>98.472999999999999</v>
      </c>
      <c r="I232" s="4" t="s">
        <v>17</v>
      </c>
      <c r="J232" s="1" t="s">
        <v>66</v>
      </c>
      <c r="K232" s="1" t="s">
        <v>358</v>
      </c>
      <c r="L232" s="6" t="str">
        <f t="shared" si="31"/>
        <v>27.51</v>
      </c>
      <c r="M232" s="6" t="str">
        <f t="shared" si="32"/>
        <v>27.51</v>
      </c>
      <c r="N232" s="6" t="str">
        <f t="shared" si="33"/>
        <v>Pass</v>
      </c>
      <c r="O232" s="6" t="str">
        <f t="shared" si="34"/>
        <v>117.96</v>
      </c>
      <c r="P232" s="6">
        <f t="shared" si="39"/>
        <v>98.472999999999999</v>
      </c>
      <c r="Q232" s="5" t="str">
        <f t="shared" si="35"/>
        <v>January</v>
      </c>
      <c r="R232" s="3" t="str">
        <f>VLOOKUP(A232, Samples_Master!$A$2:$I$301, 2, FALSE)</f>
        <v>AlloyX</v>
      </c>
      <c r="S232" s="3" t="str">
        <f>VLOOKUP(A232, Samples_Master!$A$2:$I$301, 3, FALSE)</f>
        <v>Metal</v>
      </c>
      <c r="T232" s="3" t="str">
        <f>VLOOKUP(A232, Samples_Master!$A$2:$I$301, 4, FALSE)</f>
        <v>B045</v>
      </c>
      <c r="U232" s="3" t="str">
        <f>VLOOKUP(A232, Samples_Master!$A$2:$I$301, 5, FALSE)</f>
        <v>P003</v>
      </c>
      <c r="V232" s="3" t="str">
        <f t="shared" si="36"/>
        <v>AlloyX_Tensile</v>
      </c>
      <c r="W232" s="3">
        <f>VLOOKUP(V232, Spec_Limits!$A$2:$I$301, 5, FALSE)</f>
        <v>60</v>
      </c>
      <c r="X232" s="3">
        <f>VLOOKUP(V232, Spec_Limits!$A$2:$I$301, 6, FALSE)</f>
        <v>120</v>
      </c>
      <c r="Y232" s="3" t="str">
        <f t="shared" si="37"/>
        <v>Pass</v>
      </c>
      <c r="Z232" s="3" t="str">
        <f t="shared" si="38"/>
        <v>OK</v>
      </c>
    </row>
    <row r="233" spans="1:26" x14ac:dyDescent="0.35">
      <c r="A233" s="1" t="s">
        <v>359</v>
      </c>
      <c r="B233" s="2">
        <v>45668</v>
      </c>
      <c r="C233" s="1" t="s">
        <v>27</v>
      </c>
      <c r="D233" s="3" t="s">
        <v>1400</v>
      </c>
      <c r="E233" s="1" t="s">
        <v>11</v>
      </c>
      <c r="F233" s="1" t="s">
        <v>1581</v>
      </c>
      <c r="G233" s="1" t="s">
        <v>17</v>
      </c>
      <c r="H233" s="1">
        <v>1107.5</v>
      </c>
      <c r="I233" s="4" t="s">
        <v>37</v>
      </c>
      <c r="J233" s="1" t="s">
        <v>55</v>
      </c>
      <c r="K233" s="1" t="s">
        <v>360</v>
      </c>
      <c r="L233" s="6">
        <f t="shared" si="31"/>
        <v>23.79000000000002</v>
      </c>
      <c r="M233" s="6">
        <f t="shared" si="32"/>
        <v>23.79000000000002</v>
      </c>
      <c r="N233" s="6" t="str">
        <f t="shared" si="33"/>
        <v>Pass</v>
      </c>
      <c r="O233" s="6" t="str">
        <f t="shared" si="34"/>
        <v>89.74</v>
      </c>
      <c r="P233" s="6">
        <f t="shared" si="39"/>
        <v>1107.5</v>
      </c>
      <c r="Q233" s="5" t="str">
        <f t="shared" si="35"/>
        <v>January</v>
      </c>
      <c r="R233" s="3" t="str">
        <f>VLOOKUP(A233, Samples_Master!$A$2:$I$301, 2, FALSE)</f>
        <v>PolymerB</v>
      </c>
      <c r="S233" s="3" t="str">
        <f>VLOOKUP(A233, Samples_Master!$A$2:$I$301, 3, FALSE)</f>
        <v>Polymer</v>
      </c>
      <c r="T233" s="3" t="str">
        <f>VLOOKUP(A233, Samples_Master!$A$2:$I$301, 4, FALSE)</f>
        <v>B071</v>
      </c>
      <c r="U233" s="3" t="str">
        <f>VLOOKUP(A233, Samples_Master!$A$2:$I$301, 5, FALSE)</f>
        <v>P002</v>
      </c>
      <c r="V233" s="3" t="str">
        <f t="shared" si="36"/>
        <v>PolymerB_Conductivity</v>
      </c>
      <c r="W233" s="3">
        <f>VLOOKUP(V233, Spec_Limits!$A$2:$I$301, 5, FALSE)</f>
        <v>100</v>
      </c>
      <c r="X233" s="3">
        <f>VLOOKUP(V233, Spec_Limits!$A$2:$I$301, 6, FALSE)</f>
        <v>2000</v>
      </c>
      <c r="Y233" s="3" t="str">
        <f t="shared" si="37"/>
        <v>Pass</v>
      </c>
      <c r="Z233" s="3" t="str">
        <f t="shared" si="38"/>
        <v>OK</v>
      </c>
    </row>
    <row r="234" spans="1:26" x14ac:dyDescent="0.35">
      <c r="A234" s="1" t="s">
        <v>359</v>
      </c>
      <c r="B234" s="2">
        <v>45672</v>
      </c>
      <c r="C234" s="1" t="s">
        <v>10</v>
      </c>
      <c r="D234" s="3" t="s">
        <v>1582</v>
      </c>
      <c r="E234" s="1" t="s">
        <v>11</v>
      </c>
      <c r="F234" s="1" t="s">
        <v>1583</v>
      </c>
      <c r="G234" s="1" t="s">
        <v>17</v>
      </c>
      <c r="H234" s="1">
        <v>1.0920000000000001</v>
      </c>
      <c r="I234" s="4" t="s">
        <v>23</v>
      </c>
      <c r="J234" s="1" t="s">
        <v>41</v>
      </c>
      <c r="K234" s="1" t="s">
        <v>361</v>
      </c>
      <c r="L234" s="6">
        <f t="shared" si="31"/>
        <v>28.390000000000043</v>
      </c>
      <c r="M234" s="6">
        <f t="shared" si="32"/>
        <v>28.390000000000043</v>
      </c>
      <c r="N234" s="6" t="str">
        <f t="shared" si="33"/>
        <v>Pass</v>
      </c>
      <c r="O234" s="6" t="str">
        <f t="shared" si="34"/>
        <v>98.63</v>
      </c>
      <c r="P234" s="6">
        <f t="shared" si="39"/>
        <v>1.0920000000000001</v>
      </c>
      <c r="Q234" s="5" t="str">
        <f t="shared" si="35"/>
        <v>January</v>
      </c>
      <c r="R234" s="3" t="str">
        <f>VLOOKUP(A234, Samples_Master!$A$2:$I$301, 2, FALSE)</f>
        <v>PolymerB</v>
      </c>
      <c r="S234" s="3" t="str">
        <f>VLOOKUP(A234, Samples_Master!$A$2:$I$301, 3, FALSE)</f>
        <v>Polymer</v>
      </c>
      <c r="T234" s="3" t="str">
        <f>VLOOKUP(A234, Samples_Master!$A$2:$I$301, 4, FALSE)</f>
        <v>B071</v>
      </c>
      <c r="U234" s="3" t="str">
        <f>VLOOKUP(A234, Samples_Master!$A$2:$I$301, 5, FALSE)</f>
        <v>P002</v>
      </c>
      <c r="V234" s="3" t="str">
        <f t="shared" si="36"/>
        <v>PolymerB_Viscosity</v>
      </c>
      <c r="W234" s="3">
        <f>VLOOKUP(V234, Spec_Limits!$A$2:$I$301, 5, FALSE)</f>
        <v>0.5</v>
      </c>
      <c r="X234" s="3">
        <f>VLOOKUP(V234, Spec_Limits!$A$2:$I$301, 6, FALSE)</f>
        <v>2.5</v>
      </c>
      <c r="Y234" s="3" t="str">
        <f t="shared" si="37"/>
        <v>Pass</v>
      </c>
      <c r="Z234" s="3" t="str">
        <f t="shared" si="38"/>
        <v>OK</v>
      </c>
    </row>
    <row r="235" spans="1:26" x14ac:dyDescent="0.35">
      <c r="A235" s="1" t="s">
        <v>359</v>
      </c>
      <c r="B235" s="2">
        <v>45660</v>
      </c>
      <c r="C235" s="1" t="s">
        <v>27</v>
      </c>
      <c r="D235" s="3" t="s">
        <v>1584</v>
      </c>
      <c r="E235" s="1" t="s">
        <v>11</v>
      </c>
      <c r="F235" s="1" t="s">
        <v>1585</v>
      </c>
      <c r="G235" s="1" t="s">
        <v>17</v>
      </c>
      <c r="H235" s="1">
        <v>784.15700000000004</v>
      </c>
      <c r="I235" s="4" t="s">
        <v>37</v>
      </c>
      <c r="J235" s="1" t="s">
        <v>34</v>
      </c>
      <c r="K235" s="1" t="s">
        <v>362</v>
      </c>
      <c r="L235" s="6">
        <f t="shared" si="31"/>
        <v>23.300000000000011</v>
      </c>
      <c r="M235" s="6">
        <f t="shared" si="32"/>
        <v>23.300000000000011</v>
      </c>
      <c r="N235" s="6" t="str">
        <f t="shared" si="33"/>
        <v>Pass</v>
      </c>
      <c r="O235" s="6" t="str">
        <f t="shared" si="34"/>
        <v>91.94</v>
      </c>
      <c r="P235" s="6">
        <f t="shared" si="39"/>
        <v>784.15700000000004</v>
      </c>
      <c r="Q235" s="5" t="str">
        <f t="shared" si="35"/>
        <v>January</v>
      </c>
      <c r="R235" s="3" t="str">
        <f>VLOOKUP(A235, Samples_Master!$A$2:$I$301, 2, FALSE)</f>
        <v>PolymerB</v>
      </c>
      <c r="S235" s="3" t="str">
        <f>VLOOKUP(A235, Samples_Master!$A$2:$I$301, 3, FALSE)</f>
        <v>Polymer</v>
      </c>
      <c r="T235" s="3" t="str">
        <f>VLOOKUP(A235, Samples_Master!$A$2:$I$301, 4, FALSE)</f>
        <v>B071</v>
      </c>
      <c r="U235" s="3" t="str">
        <f>VLOOKUP(A235, Samples_Master!$A$2:$I$301, 5, FALSE)</f>
        <v>P002</v>
      </c>
      <c r="V235" s="3" t="str">
        <f t="shared" si="36"/>
        <v>PolymerB_Conductivity</v>
      </c>
      <c r="W235" s="3">
        <f>VLOOKUP(V235, Spec_Limits!$A$2:$I$301, 5, FALSE)</f>
        <v>100</v>
      </c>
      <c r="X235" s="3">
        <f>VLOOKUP(V235, Spec_Limits!$A$2:$I$301, 6, FALSE)</f>
        <v>2000</v>
      </c>
      <c r="Y235" s="3" t="str">
        <f t="shared" si="37"/>
        <v>Pass</v>
      </c>
      <c r="Z235" s="3" t="str">
        <f t="shared" si="38"/>
        <v>OK</v>
      </c>
    </row>
    <row r="236" spans="1:26" x14ac:dyDescent="0.35">
      <c r="A236" s="1" t="s">
        <v>359</v>
      </c>
      <c r="B236" s="2">
        <v>45676</v>
      </c>
      <c r="C236" s="1" t="s">
        <v>27</v>
      </c>
      <c r="D236" s="3" t="s">
        <v>1586</v>
      </c>
      <c r="E236" s="1" t="s">
        <v>11</v>
      </c>
      <c r="F236" s="1" t="s">
        <v>1587</v>
      </c>
      <c r="G236" s="1" t="s">
        <v>17</v>
      </c>
      <c r="H236" s="1">
        <v>5680.54</v>
      </c>
      <c r="I236" s="4" t="s">
        <v>28</v>
      </c>
      <c r="J236" s="1" t="s">
        <v>80</v>
      </c>
      <c r="K236" s="1" t="s">
        <v>363</v>
      </c>
      <c r="L236" s="6">
        <f t="shared" si="31"/>
        <v>14.680000000000007</v>
      </c>
      <c r="M236" s="6">
        <f t="shared" si="32"/>
        <v>14.680000000000007</v>
      </c>
      <c r="N236" s="6" t="str">
        <f t="shared" si="33"/>
        <v>Pass</v>
      </c>
      <c r="O236" s="6" t="str">
        <f t="shared" si="34"/>
        <v>93.14</v>
      </c>
      <c r="P236" s="6">
        <f t="shared" si="39"/>
        <v>5680.54</v>
      </c>
      <c r="Q236" s="5" t="str">
        <f t="shared" si="35"/>
        <v>January</v>
      </c>
      <c r="R236" s="3" t="str">
        <f>VLOOKUP(A236, Samples_Master!$A$2:$I$301, 2, FALSE)</f>
        <v>PolymerB</v>
      </c>
      <c r="S236" s="3" t="str">
        <f>VLOOKUP(A236, Samples_Master!$A$2:$I$301, 3, FALSE)</f>
        <v>Polymer</v>
      </c>
      <c r="T236" s="3" t="str">
        <f>VLOOKUP(A236, Samples_Master!$A$2:$I$301, 4, FALSE)</f>
        <v>B071</v>
      </c>
      <c r="U236" s="3" t="str">
        <f>VLOOKUP(A236, Samples_Master!$A$2:$I$301, 5, FALSE)</f>
        <v>P002</v>
      </c>
      <c r="V236" s="3" t="str">
        <f t="shared" si="36"/>
        <v>PolymerB_Conductivity</v>
      </c>
      <c r="W236" s="3">
        <f>VLOOKUP(V236, Spec_Limits!$A$2:$I$301, 5, FALSE)</f>
        <v>100</v>
      </c>
      <c r="X236" s="3">
        <f>VLOOKUP(V236, Spec_Limits!$A$2:$I$301, 6, FALSE)</f>
        <v>2000</v>
      </c>
      <c r="Y236" s="3" t="str">
        <f t="shared" si="37"/>
        <v>Fail</v>
      </c>
      <c r="Z236" s="3" t="str">
        <f t="shared" si="38"/>
        <v>OK</v>
      </c>
    </row>
    <row r="237" spans="1:26" x14ac:dyDescent="0.35">
      <c r="A237" s="1" t="s">
        <v>364</v>
      </c>
      <c r="B237" s="2">
        <v>45680</v>
      </c>
      <c r="C237" s="1" t="s">
        <v>10</v>
      </c>
      <c r="D237" s="3" t="s">
        <v>1588</v>
      </c>
      <c r="E237" s="1" t="s">
        <v>11</v>
      </c>
      <c r="F237" s="1" t="s">
        <v>1589</v>
      </c>
      <c r="G237" s="1" t="s">
        <v>12</v>
      </c>
      <c r="H237" s="1">
        <v>0.56599999999999995</v>
      </c>
      <c r="I237" s="4" t="s">
        <v>23</v>
      </c>
      <c r="J237" s="1" t="s">
        <v>41</v>
      </c>
      <c r="K237" s="1" t="s">
        <v>365</v>
      </c>
      <c r="L237" s="6">
        <f t="shared" si="31"/>
        <v>23.800000000000011</v>
      </c>
      <c r="M237" s="6">
        <f t="shared" si="32"/>
        <v>23.800000000000011</v>
      </c>
      <c r="N237" s="6" t="str">
        <f t="shared" si="33"/>
        <v>Pass</v>
      </c>
      <c r="O237" s="6">
        <f t="shared" si="34"/>
        <v>119.92833</v>
      </c>
      <c r="P237" s="6">
        <f t="shared" si="39"/>
        <v>0.56599999999999995</v>
      </c>
      <c r="Q237" s="5" t="str">
        <f t="shared" si="35"/>
        <v>January</v>
      </c>
      <c r="R237" s="3" t="str">
        <f>VLOOKUP(A237, Samples_Master!$A$2:$I$301, 2, FALSE)</f>
        <v>AlloyX</v>
      </c>
      <c r="S237" s="3" t="str">
        <f>VLOOKUP(A237, Samples_Master!$A$2:$I$301, 3, FALSE)</f>
        <v>Metal</v>
      </c>
      <c r="T237" s="3" t="str">
        <f>VLOOKUP(A237, Samples_Master!$A$2:$I$301, 4, FALSE)</f>
        <v>B090</v>
      </c>
      <c r="U237" s="3" t="str">
        <f>VLOOKUP(A237, Samples_Master!$A$2:$I$301, 5, FALSE)</f>
        <v>P002</v>
      </c>
      <c r="V237" s="3" t="str">
        <f t="shared" si="36"/>
        <v>AlloyX_Viscosity</v>
      </c>
      <c r="W237" s="3">
        <f>VLOOKUP(V237, Spec_Limits!$A$2:$I$301, 5, FALSE)</f>
        <v>0.2</v>
      </c>
      <c r="X237" s="3">
        <f>VLOOKUP(V237, Spec_Limits!$A$2:$I$301, 6, FALSE)</f>
        <v>1.5</v>
      </c>
      <c r="Y237" s="3" t="str">
        <f t="shared" si="37"/>
        <v>Pass</v>
      </c>
      <c r="Z237" s="3" t="str">
        <f t="shared" si="38"/>
        <v>OK</v>
      </c>
    </row>
    <row r="238" spans="1:26" x14ac:dyDescent="0.35">
      <c r="A238" s="1" t="s">
        <v>364</v>
      </c>
      <c r="B238" s="2">
        <v>45675</v>
      </c>
      <c r="C238" s="1" t="s">
        <v>10</v>
      </c>
      <c r="D238" s="3" t="s">
        <v>2707</v>
      </c>
      <c r="E238" s="1" t="s">
        <v>11</v>
      </c>
      <c r="F238" s="1" t="s">
        <v>1590</v>
      </c>
      <c r="G238" s="1" t="s">
        <v>12</v>
      </c>
      <c r="H238" s="1">
        <v>0.629</v>
      </c>
      <c r="I238" s="4" t="s">
        <v>23</v>
      </c>
      <c r="J238" s="1" t="s">
        <v>80</v>
      </c>
      <c r="K238" s="1" t="s">
        <v>366</v>
      </c>
      <c r="M238" s="6" t="str">
        <f t="shared" si="32"/>
        <v xml:space="preserve"> </v>
      </c>
      <c r="N238" s="6" t="str">
        <f t="shared" si="33"/>
        <v>Fail</v>
      </c>
      <c r="O238" s="6">
        <f t="shared" si="34"/>
        <v>96.420940000000002</v>
      </c>
      <c r="P238" s="6">
        <f t="shared" si="39"/>
        <v>0.629</v>
      </c>
      <c r="Q238" s="5" t="str">
        <f t="shared" si="35"/>
        <v>January</v>
      </c>
      <c r="R238" s="3" t="str">
        <f>VLOOKUP(A238, Samples_Master!$A$2:$I$301, 2, FALSE)</f>
        <v>AlloyX</v>
      </c>
      <c r="S238" s="3" t="str">
        <f>VLOOKUP(A238, Samples_Master!$A$2:$I$301, 3, FALSE)</f>
        <v>Metal</v>
      </c>
      <c r="T238" s="3" t="str">
        <f>VLOOKUP(A238, Samples_Master!$A$2:$I$301, 4, FALSE)</f>
        <v>B090</v>
      </c>
      <c r="U238" s="3" t="str">
        <f>VLOOKUP(A238, Samples_Master!$A$2:$I$301, 5, FALSE)</f>
        <v>P002</v>
      </c>
      <c r="V238" s="3" t="str">
        <f t="shared" si="36"/>
        <v>AlloyX_Viscosity</v>
      </c>
      <c r="W238" s="3">
        <f>VLOOKUP(V238, Spec_Limits!$A$2:$I$301, 5, FALSE)</f>
        <v>0.2</v>
      </c>
      <c r="X238" s="3">
        <f>VLOOKUP(V238, Spec_Limits!$A$2:$I$301, 6, FALSE)</f>
        <v>1.5</v>
      </c>
      <c r="Y238" s="3" t="str">
        <f t="shared" si="37"/>
        <v>Pass</v>
      </c>
      <c r="Z238" s="3" t="str">
        <f t="shared" si="38"/>
        <v>OK</v>
      </c>
    </row>
    <row r="239" spans="1:26" x14ac:dyDescent="0.35">
      <c r="A239" s="1" t="s">
        <v>367</v>
      </c>
      <c r="B239" s="2">
        <v>45661</v>
      </c>
      <c r="C239" s="1" t="s">
        <v>16</v>
      </c>
      <c r="D239" s="3" t="s">
        <v>1591</v>
      </c>
      <c r="E239" s="1" t="s">
        <v>637</v>
      </c>
      <c r="F239" s="1" t="s">
        <v>1592</v>
      </c>
      <c r="G239" s="1" t="s">
        <v>17</v>
      </c>
      <c r="H239" s="1">
        <v>78.87</v>
      </c>
      <c r="I239" s="4" t="s">
        <v>17</v>
      </c>
      <c r="J239" s="1" t="s">
        <v>55</v>
      </c>
      <c r="K239" s="1" t="s">
        <v>368</v>
      </c>
      <c r="L239" s="6" t="str">
        <f t="shared" si="31"/>
        <v>21.17</v>
      </c>
      <c r="M239" s="6" t="str">
        <f t="shared" si="32"/>
        <v>21.17</v>
      </c>
      <c r="N239" s="6" t="str">
        <f t="shared" si="33"/>
        <v>Pass</v>
      </c>
      <c r="O239" s="6" t="str">
        <f t="shared" si="34"/>
        <v>104.83</v>
      </c>
      <c r="P239" s="6">
        <f t="shared" si="39"/>
        <v>78.87</v>
      </c>
      <c r="Q239" s="5" t="str">
        <f t="shared" si="35"/>
        <v>January</v>
      </c>
      <c r="R239" s="3" t="str">
        <f>VLOOKUP(A239, Samples_Master!$A$2:$I$301, 2, FALSE)</f>
        <v>AlloyX</v>
      </c>
      <c r="S239" s="3" t="str">
        <f>VLOOKUP(A239, Samples_Master!$A$2:$I$301, 3, FALSE)</f>
        <v>Metal</v>
      </c>
      <c r="T239" s="3" t="str">
        <f>VLOOKUP(A239, Samples_Master!$A$2:$I$301, 4, FALSE)</f>
        <v>B014</v>
      </c>
      <c r="U239" s="3" t="str">
        <f>VLOOKUP(A239, Samples_Master!$A$2:$I$301, 5, FALSE)</f>
        <v>P001</v>
      </c>
      <c r="V239" s="3" t="str">
        <f t="shared" si="36"/>
        <v>AlloyX_Tensile</v>
      </c>
      <c r="W239" s="3">
        <f>VLOOKUP(V239, Spec_Limits!$A$2:$I$301, 5, FALSE)</f>
        <v>60</v>
      </c>
      <c r="X239" s="3">
        <f>VLOOKUP(V239, Spec_Limits!$A$2:$I$301, 6, FALSE)</f>
        <v>120</v>
      </c>
      <c r="Y239" s="3" t="str">
        <f t="shared" si="37"/>
        <v>Pass</v>
      </c>
      <c r="Z239" s="3" t="str">
        <f t="shared" si="38"/>
        <v>OK</v>
      </c>
    </row>
    <row r="240" spans="1:26" x14ac:dyDescent="0.35">
      <c r="A240" s="1" t="s">
        <v>367</v>
      </c>
      <c r="B240" s="2">
        <v>45660</v>
      </c>
      <c r="C240" s="1" t="s">
        <v>16</v>
      </c>
      <c r="D240" s="3" t="s">
        <v>1593</v>
      </c>
      <c r="E240" s="1" t="s">
        <v>637</v>
      </c>
      <c r="F240" s="1" t="s">
        <v>1594</v>
      </c>
      <c r="G240" s="1" t="s">
        <v>17</v>
      </c>
      <c r="H240" s="1">
        <v>101.95</v>
      </c>
      <c r="I240" s="4" t="s">
        <v>17</v>
      </c>
      <c r="J240" s="1" t="s">
        <v>24</v>
      </c>
      <c r="K240" s="1" t="s">
        <v>369</v>
      </c>
      <c r="L240" s="6" t="str">
        <f t="shared" si="31"/>
        <v>25.4</v>
      </c>
      <c r="M240" s="6" t="str">
        <f t="shared" si="32"/>
        <v>25.4</v>
      </c>
      <c r="N240" s="6" t="str">
        <f t="shared" si="33"/>
        <v>Pass</v>
      </c>
      <c r="O240" s="6" t="str">
        <f t="shared" si="34"/>
        <v>93.19</v>
      </c>
      <c r="P240" s="6">
        <f t="shared" ref="P240:P271" si="40">IF(C240="Viscosity",
      IF(J240="mPa*s", H240/1000, H240),
   IF(C240="Tensile",
      IF(J240="kPa", H240/1000, H240),
   IF(C240="Conductivity",
      IF(J240="mS/cm", H240/10, H240),
   "")))</f>
        <v>101.95</v>
      </c>
      <c r="Q240" s="5" t="str">
        <f t="shared" si="35"/>
        <v>January</v>
      </c>
      <c r="R240" s="3" t="str">
        <f>VLOOKUP(A240, Samples_Master!$A$2:$I$301, 2, FALSE)</f>
        <v>AlloyX</v>
      </c>
      <c r="S240" s="3" t="str">
        <f>VLOOKUP(A240, Samples_Master!$A$2:$I$301, 3, FALSE)</f>
        <v>Metal</v>
      </c>
      <c r="T240" s="3" t="str">
        <f>VLOOKUP(A240, Samples_Master!$A$2:$I$301, 4, FALSE)</f>
        <v>B014</v>
      </c>
      <c r="U240" s="3" t="str">
        <f>VLOOKUP(A240, Samples_Master!$A$2:$I$301, 5, FALSE)</f>
        <v>P001</v>
      </c>
      <c r="V240" s="3" t="str">
        <f t="shared" si="36"/>
        <v>AlloyX_Tensile</v>
      </c>
      <c r="W240" s="3">
        <f>VLOOKUP(V240, Spec_Limits!$A$2:$I$301, 5, FALSE)</f>
        <v>60</v>
      </c>
      <c r="X240" s="3">
        <f>VLOOKUP(V240, Spec_Limits!$A$2:$I$301, 6, FALSE)</f>
        <v>120</v>
      </c>
      <c r="Y240" s="3" t="str">
        <f t="shared" si="37"/>
        <v>Pass</v>
      </c>
      <c r="Z240" s="3" t="str">
        <f t="shared" si="38"/>
        <v>OK</v>
      </c>
    </row>
    <row r="241" spans="1:26" x14ac:dyDescent="0.35">
      <c r="A241" s="1" t="s">
        <v>367</v>
      </c>
      <c r="B241" s="2">
        <v>45671</v>
      </c>
      <c r="C241" s="1" t="s">
        <v>27</v>
      </c>
      <c r="D241" s="3" t="s">
        <v>1595</v>
      </c>
      <c r="E241" s="1" t="s">
        <v>637</v>
      </c>
      <c r="F241" s="1" t="s">
        <v>1596</v>
      </c>
      <c r="G241" s="1" t="s">
        <v>17</v>
      </c>
      <c r="H241" s="1">
        <v>819.53599999999994</v>
      </c>
      <c r="I241" s="4" t="s">
        <v>37</v>
      </c>
      <c r="J241" s="1" t="s">
        <v>41</v>
      </c>
      <c r="K241" s="1" t="s">
        <v>370</v>
      </c>
      <c r="L241" s="6" t="str">
        <f t="shared" si="31"/>
        <v>26.27</v>
      </c>
      <c r="M241" s="6" t="str">
        <f t="shared" si="32"/>
        <v>26.27</v>
      </c>
      <c r="N241" s="6" t="str">
        <f t="shared" si="33"/>
        <v>Pass</v>
      </c>
      <c r="O241" s="6" t="str">
        <f t="shared" si="34"/>
        <v>91.84</v>
      </c>
      <c r="P241" s="6">
        <f t="shared" si="40"/>
        <v>819.53599999999994</v>
      </c>
      <c r="Q241" s="5" t="str">
        <f t="shared" si="35"/>
        <v>January</v>
      </c>
      <c r="R241" s="3" t="str">
        <f>VLOOKUP(A241, Samples_Master!$A$2:$I$301, 2, FALSE)</f>
        <v>AlloyX</v>
      </c>
      <c r="S241" s="3" t="str">
        <f>VLOOKUP(A241, Samples_Master!$A$2:$I$301, 3, FALSE)</f>
        <v>Metal</v>
      </c>
      <c r="T241" s="3" t="str">
        <f>VLOOKUP(A241, Samples_Master!$A$2:$I$301, 4, FALSE)</f>
        <v>B014</v>
      </c>
      <c r="U241" s="3" t="str">
        <f>VLOOKUP(A241, Samples_Master!$A$2:$I$301, 5, FALSE)</f>
        <v>P001</v>
      </c>
      <c r="V241" s="3" t="str">
        <f t="shared" si="36"/>
        <v>AlloyX_Conductivity</v>
      </c>
      <c r="W241" s="3">
        <f>VLOOKUP(V241, Spec_Limits!$A$2:$I$301, 5, FALSE)</f>
        <v>100</v>
      </c>
      <c r="X241" s="3">
        <f>VLOOKUP(V241, Spec_Limits!$A$2:$I$301, 6, FALSE)</f>
        <v>2000</v>
      </c>
      <c r="Y241" s="3" t="str">
        <f t="shared" si="37"/>
        <v>Pass</v>
      </c>
      <c r="Z241" s="3" t="str">
        <f t="shared" si="38"/>
        <v>OK</v>
      </c>
    </row>
    <row r="242" spans="1:26" x14ac:dyDescent="0.35">
      <c r="A242" s="1" t="s">
        <v>371</v>
      </c>
      <c r="B242" s="2">
        <v>45674</v>
      </c>
      <c r="C242" s="1" t="s">
        <v>16</v>
      </c>
      <c r="D242" s="3" t="s">
        <v>1257</v>
      </c>
      <c r="E242" s="1" t="s">
        <v>637</v>
      </c>
      <c r="F242" s="1" t="s">
        <v>1597</v>
      </c>
      <c r="G242" s="1" t="s">
        <v>17</v>
      </c>
      <c r="H242" s="1">
        <v>113.67100000000001</v>
      </c>
      <c r="I242" s="4" t="s">
        <v>17</v>
      </c>
      <c r="J242" s="1" t="s">
        <v>14</v>
      </c>
      <c r="K242" s="1" t="s">
        <v>372</v>
      </c>
      <c r="L242" s="6" t="str">
        <f t="shared" si="31"/>
        <v>24.63</v>
      </c>
      <c r="M242" s="6" t="str">
        <f t="shared" si="32"/>
        <v>24.63</v>
      </c>
      <c r="N242" s="6" t="str">
        <f t="shared" si="33"/>
        <v>Pass</v>
      </c>
      <c r="O242" s="6" t="str">
        <f t="shared" si="34"/>
        <v>99.24</v>
      </c>
      <c r="P242" s="6">
        <f t="shared" si="40"/>
        <v>113.67100000000001</v>
      </c>
      <c r="Q242" s="5" t="str">
        <f t="shared" si="35"/>
        <v>January</v>
      </c>
      <c r="R242" s="3" t="str">
        <f>VLOOKUP(A242, Samples_Master!$A$2:$I$301, 2, FALSE)</f>
        <v>Graphene</v>
      </c>
      <c r="S242" s="3" t="str">
        <f>VLOOKUP(A242, Samples_Master!$A$2:$I$301, 3, FALSE)</f>
        <v>Carbon</v>
      </c>
      <c r="T242" s="3" t="str">
        <f>VLOOKUP(A242, Samples_Master!$A$2:$I$301, 4, FALSE)</f>
        <v>B062</v>
      </c>
      <c r="U242" s="3" t="str">
        <f>VLOOKUP(A242, Samples_Master!$A$2:$I$301, 5, FALSE)</f>
        <v>P001</v>
      </c>
      <c r="V242" s="3" t="str">
        <f t="shared" si="36"/>
        <v>Graphene_Tensile</v>
      </c>
      <c r="W242" s="3">
        <f>VLOOKUP(V242, Spec_Limits!$A$2:$I$301, 5, FALSE)</f>
        <v>60</v>
      </c>
      <c r="X242" s="3">
        <f>VLOOKUP(V242, Spec_Limits!$A$2:$I$301, 6, FALSE)</f>
        <v>120</v>
      </c>
      <c r="Y242" s="3" t="str">
        <f t="shared" si="37"/>
        <v>Pass</v>
      </c>
      <c r="Z242" s="3" t="str">
        <f t="shared" si="38"/>
        <v>OK</v>
      </c>
    </row>
    <row r="243" spans="1:26" x14ac:dyDescent="0.35">
      <c r="A243" s="1" t="s">
        <v>371</v>
      </c>
      <c r="B243" s="2">
        <v>45668</v>
      </c>
      <c r="C243" s="1" t="s">
        <v>27</v>
      </c>
      <c r="D243" s="3" t="s">
        <v>1598</v>
      </c>
      <c r="E243" s="1" t="s">
        <v>637</v>
      </c>
      <c r="F243" s="1" t="s">
        <v>1599</v>
      </c>
      <c r="G243" s="1" t="s">
        <v>17</v>
      </c>
      <c r="H243" s="1">
        <v>54757.205000000002</v>
      </c>
      <c r="I243" s="4" t="s">
        <v>37</v>
      </c>
      <c r="J243" s="1" t="s">
        <v>31</v>
      </c>
      <c r="K243" s="1" t="s">
        <v>373</v>
      </c>
      <c r="L243" s="6" t="str">
        <f t="shared" si="31"/>
        <v>18.07</v>
      </c>
      <c r="M243" s="6" t="str">
        <f t="shared" si="32"/>
        <v>18.07</v>
      </c>
      <c r="N243" s="6" t="str">
        <f t="shared" si="33"/>
        <v>Pass</v>
      </c>
      <c r="O243" s="6" t="str">
        <f t="shared" si="34"/>
        <v>112.02</v>
      </c>
      <c r="P243" s="6">
        <f t="shared" si="40"/>
        <v>54757.205000000002</v>
      </c>
      <c r="Q243" s="5" t="str">
        <f t="shared" si="35"/>
        <v>January</v>
      </c>
      <c r="R243" s="3" t="str">
        <f>VLOOKUP(A243, Samples_Master!$A$2:$I$301, 2, FALSE)</f>
        <v>Graphene</v>
      </c>
      <c r="S243" s="3" t="str">
        <f>VLOOKUP(A243, Samples_Master!$A$2:$I$301, 3, FALSE)</f>
        <v>Carbon</v>
      </c>
      <c r="T243" s="3" t="str">
        <f>VLOOKUP(A243, Samples_Master!$A$2:$I$301, 4, FALSE)</f>
        <v>B062</v>
      </c>
      <c r="U243" s="3" t="str">
        <f>VLOOKUP(A243, Samples_Master!$A$2:$I$301, 5, FALSE)</f>
        <v>P001</v>
      </c>
      <c r="V243" s="3" t="str">
        <f t="shared" si="36"/>
        <v>Graphene_Conductivity</v>
      </c>
      <c r="W243" s="3">
        <f>VLOOKUP(V243, Spec_Limits!$A$2:$I$301, 5, FALSE)</f>
        <v>20000</v>
      </c>
      <c r="X243" s="3">
        <f>VLOOKUP(V243, Spec_Limits!$A$2:$I$301, 6, FALSE)</f>
        <v>80000</v>
      </c>
      <c r="Y243" s="3" t="str">
        <f t="shared" si="37"/>
        <v>Pass</v>
      </c>
      <c r="Z243" s="3" t="str">
        <f t="shared" si="38"/>
        <v>OK</v>
      </c>
    </row>
    <row r="244" spans="1:26" x14ac:dyDescent="0.35">
      <c r="A244" s="1" t="s">
        <v>371</v>
      </c>
      <c r="B244" s="2">
        <v>45679</v>
      </c>
      <c r="C244" s="1" t="s">
        <v>27</v>
      </c>
      <c r="D244" s="3" t="s">
        <v>1600</v>
      </c>
      <c r="E244" s="1" t="s">
        <v>637</v>
      </c>
      <c r="F244" s="1" t="s">
        <v>1601</v>
      </c>
      <c r="G244" s="1" t="s">
        <v>17</v>
      </c>
      <c r="H244" s="1">
        <v>58393.656000000003</v>
      </c>
      <c r="I244" s="4" t="s">
        <v>37</v>
      </c>
      <c r="J244" s="1" t="s">
        <v>18</v>
      </c>
      <c r="K244" s="1" t="s">
        <v>374</v>
      </c>
      <c r="L244" s="6" t="str">
        <f t="shared" si="31"/>
        <v>21.47</v>
      </c>
      <c r="M244" s="6" t="str">
        <f t="shared" si="32"/>
        <v>21.47</v>
      </c>
      <c r="N244" s="6" t="str">
        <f t="shared" si="33"/>
        <v>Pass</v>
      </c>
      <c r="O244" s="6" t="str">
        <f t="shared" si="34"/>
        <v>108.99</v>
      </c>
      <c r="P244" s="6">
        <f t="shared" si="40"/>
        <v>58393.656000000003</v>
      </c>
      <c r="Q244" s="5" t="str">
        <f t="shared" si="35"/>
        <v>January</v>
      </c>
      <c r="R244" s="3" t="str">
        <f>VLOOKUP(A244, Samples_Master!$A$2:$I$301, 2, FALSE)</f>
        <v>Graphene</v>
      </c>
      <c r="S244" s="3" t="str">
        <f>VLOOKUP(A244, Samples_Master!$A$2:$I$301, 3, FALSE)</f>
        <v>Carbon</v>
      </c>
      <c r="T244" s="3" t="str">
        <f>VLOOKUP(A244, Samples_Master!$A$2:$I$301, 4, FALSE)</f>
        <v>B062</v>
      </c>
      <c r="U244" s="3" t="str">
        <f>VLOOKUP(A244, Samples_Master!$A$2:$I$301, 5, FALSE)</f>
        <v>P001</v>
      </c>
      <c r="V244" s="3" t="str">
        <f t="shared" si="36"/>
        <v>Graphene_Conductivity</v>
      </c>
      <c r="W244" s="3">
        <f>VLOOKUP(V244, Spec_Limits!$A$2:$I$301, 5, FALSE)</f>
        <v>20000</v>
      </c>
      <c r="X244" s="3">
        <f>VLOOKUP(V244, Spec_Limits!$A$2:$I$301, 6, FALSE)</f>
        <v>80000</v>
      </c>
      <c r="Y244" s="3" t="str">
        <f t="shared" si="37"/>
        <v>Pass</v>
      </c>
      <c r="Z244" s="3" t="str">
        <f t="shared" si="38"/>
        <v>OK</v>
      </c>
    </row>
    <row r="245" spans="1:26" x14ac:dyDescent="0.35">
      <c r="A245" s="1" t="s">
        <v>375</v>
      </c>
      <c r="B245" s="2">
        <v>45662</v>
      </c>
      <c r="C245" s="1" t="s">
        <v>10</v>
      </c>
      <c r="D245" s="3" t="s">
        <v>1602</v>
      </c>
      <c r="E245" s="1" t="s">
        <v>637</v>
      </c>
      <c r="F245" s="1" t="s">
        <v>1603</v>
      </c>
      <c r="G245" s="1" t="s">
        <v>12</v>
      </c>
      <c r="H245" s="1">
        <v>1.4890000000000001</v>
      </c>
      <c r="I245" s="4" t="s">
        <v>23</v>
      </c>
      <c r="J245" s="1" t="s">
        <v>52</v>
      </c>
      <c r="K245" s="1" t="s">
        <v>376</v>
      </c>
      <c r="L245" s="6" t="str">
        <f t="shared" si="31"/>
        <v>20.93</v>
      </c>
      <c r="M245" s="6" t="str">
        <f t="shared" si="32"/>
        <v>20.93</v>
      </c>
      <c r="N245" s="6" t="str">
        <f t="shared" si="33"/>
        <v>Pass</v>
      </c>
      <c r="O245" s="6">
        <f t="shared" si="34"/>
        <v>101.86762</v>
      </c>
      <c r="P245" s="6">
        <f t="shared" si="40"/>
        <v>1.4890000000000001</v>
      </c>
      <c r="Q245" s="5" t="str">
        <f t="shared" si="35"/>
        <v>January</v>
      </c>
      <c r="R245" s="3" t="str">
        <f>VLOOKUP(A245, Samples_Master!$A$2:$I$301, 2, FALSE)</f>
        <v>PolymerA</v>
      </c>
      <c r="S245" s="3" t="str">
        <f>VLOOKUP(A245, Samples_Master!$A$2:$I$301, 3, FALSE)</f>
        <v>Polymer</v>
      </c>
      <c r="T245" s="3" t="str">
        <f>VLOOKUP(A245, Samples_Master!$A$2:$I$301, 4, FALSE)</f>
        <v>B069</v>
      </c>
      <c r="U245" s="3" t="str">
        <f>VLOOKUP(A245, Samples_Master!$A$2:$I$301, 5, FALSE)</f>
        <v>P002</v>
      </c>
      <c r="V245" s="3" t="str">
        <f t="shared" si="36"/>
        <v>PolymerA_Viscosity</v>
      </c>
      <c r="W245" s="3">
        <f>VLOOKUP(V245, Spec_Limits!$A$2:$I$301, 5, FALSE)</f>
        <v>0.5</v>
      </c>
      <c r="X245" s="3">
        <f>VLOOKUP(V245, Spec_Limits!$A$2:$I$301, 6, FALSE)</f>
        <v>2.5</v>
      </c>
      <c r="Y245" s="3" t="str">
        <f t="shared" si="37"/>
        <v>Pass</v>
      </c>
      <c r="Z245" s="3" t="str">
        <f t="shared" si="38"/>
        <v>OK</v>
      </c>
    </row>
    <row r="246" spans="1:26" x14ac:dyDescent="0.35">
      <c r="A246" s="1" t="s">
        <v>377</v>
      </c>
      <c r="B246" s="2">
        <v>45664</v>
      </c>
      <c r="C246" s="1" t="s">
        <v>16</v>
      </c>
      <c r="D246" s="3" t="s">
        <v>1604</v>
      </c>
      <c r="E246" s="1" t="s">
        <v>637</v>
      </c>
      <c r="F246" s="1" t="s">
        <v>1605</v>
      </c>
      <c r="G246" s="1" t="s">
        <v>17</v>
      </c>
      <c r="H246" s="1">
        <v>81.899000000000001</v>
      </c>
      <c r="I246" s="4" t="s">
        <v>17</v>
      </c>
      <c r="J246" s="1" t="s">
        <v>66</v>
      </c>
      <c r="K246" s="1" t="s">
        <v>378</v>
      </c>
      <c r="L246" s="6" t="str">
        <f t="shared" si="31"/>
        <v>26.8</v>
      </c>
      <c r="M246" s="6" t="str">
        <f t="shared" si="32"/>
        <v>26.8</v>
      </c>
      <c r="N246" s="6" t="str">
        <f t="shared" si="33"/>
        <v>Pass</v>
      </c>
      <c r="O246" s="6" t="str">
        <f t="shared" si="34"/>
        <v>85.27</v>
      </c>
      <c r="P246" s="6">
        <f t="shared" si="40"/>
        <v>81.899000000000001</v>
      </c>
      <c r="Q246" s="5" t="str">
        <f t="shared" si="35"/>
        <v>January</v>
      </c>
      <c r="R246" s="3" t="str">
        <f>VLOOKUP(A246, Samples_Master!$A$2:$I$301, 2, FALSE)</f>
        <v>PolymerA</v>
      </c>
      <c r="S246" s="3" t="str">
        <f>VLOOKUP(A246, Samples_Master!$A$2:$I$301, 3, FALSE)</f>
        <v>Polymer</v>
      </c>
      <c r="T246" s="3" t="str">
        <f>VLOOKUP(A246, Samples_Master!$A$2:$I$301, 4, FALSE)</f>
        <v>B072</v>
      </c>
      <c r="U246" s="3" t="str">
        <f>VLOOKUP(A246, Samples_Master!$A$2:$I$301, 5, FALSE)</f>
        <v>P001</v>
      </c>
      <c r="V246" s="3" t="str">
        <f t="shared" si="36"/>
        <v>PolymerA_Tensile</v>
      </c>
      <c r="W246" s="3">
        <f>VLOOKUP(V246, Spec_Limits!$A$2:$I$301, 5, FALSE)</f>
        <v>40</v>
      </c>
      <c r="X246" s="3">
        <f>VLOOKUP(V246, Spec_Limits!$A$2:$I$301, 6, FALSE)</f>
        <v>100</v>
      </c>
      <c r="Y246" s="3" t="str">
        <f t="shared" si="37"/>
        <v>Pass</v>
      </c>
      <c r="Z246" s="3" t="str">
        <f t="shared" si="38"/>
        <v>OK</v>
      </c>
    </row>
    <row r="247" spans="1:26" x14ac:dyDescent="0.35">
      <c r="A247" s="1" t="s">
        <v>377</v>
      </c>
      <c r="B247" s="2">
        <v>45669</v>
      </c>
      <c r="C247" s="1" t="s">
        <v>16</v>
      </c>
      <c r="D247" s="3" t="s">
        <v>1606</v>
      </c>
      <c r="E247" s="1" t="s">
        <v>637</v>
      </c>
      <c r="F247" s="1" t="s">
        <v>1607</v>
      </c>
      <c r="G247" s="1" t="s">
        <v>17</v>
      </c>
      <c r="H247" s="1">
        <v>72.078000000000003</v>
      </c>
      <c r="I247" s="4" t="s">
        <v>17</v>
      </c>
      <c r="J247" s="1" t="s">
        <v>80</v>
      </c>
      <c r="K247" s="1" t="s">
        <v>379</v>
      </c>
      <c r="L247" s="6" t="str">
        <f t="shared" si="31"/>
        <v>17</v>
      </c>
      <c r="M247" s="6" t="str">
        <f t="shared" si="32"/>
        <v>17</v>
      </c>
      <c r="N247" s="6" t="str">
        <f t="shared" si="33"/>
        <v>Pass</v>
      </c>
      <c r="O247" s="6" t="str">
        <f t="shared" si="34"/>
        <v>108.41</v>
      </c>
      <c r="P247" s="6">
        <f t="shared" si="40"/>
        <v>72.078000000000003</v>
      </c>
      <c r="Q247" s="5" t="str">
        <f t="shared" si="35"/>
        <v>January</v>
      </c>
      <c r="R247" s="3" t="str">
        <f>VLOOKUP(A247, Samples_Master!$A$2:$I$301, 2, FALSE)</f>
        <v>PolymerA</v>
      </c>
      <c r="S247" s="3" t="str">
        <f>VLOOKUP(A247, Samples_Master!$A$2:$I$301, 3, FALSE)</f>
        <v>Polymer</v>
      </c>
      <c r="T247" s="3" t="str">
        <f>VLOOKUP(A247, Samples_Master!$A$2:$I$301, 4, FALSE)</f>
        <v>B072</v>
      </c>
      <c r="U247" s="3" t="str">
        <f>VLOOKUP(A247, Samples_Master!$A$2:$I$301, 5, FALSE)</f>
        <v>P001</v>
      </c>
      <c r="V247" s="3" t="str">
        <f t="shared" si="36"/>
        <v>PolymerA_Tensile</v>
      </c>
      <c r="W247" s="3">
        <f>VLOOKUP(V247, Spec_Limits!$A$2:$I$301, 5, FALSE)</f>
        <v>40</v>
      </c>
      <c r="X247" s="3">
        <f>VLOOKUP(V247, Spec_Limits!$A$2:$I$301, 6, FALSE)</f>
        <v>100</v>
      </c>
      <c r="Y247" s="3" t="str">
        <f t="shared" si="37"/>
        <v>Pass</v>
      </c>
      <c r="Z247" s="3" t="str">
        <f t="shared" si="38"/>
        <v>OK</v>
      </c>
    </row>
    <row r="248" spans="1:26" x14ac:dyDescent="0.35">
      <c r="A248" s="1" t="s">
        <v>380</v>
      </c>
      <c r="B248" s="2">
        <v>45681</v>
      </c>
      <c r="C248" s="1" t="s">
        <v>16</v>
      </c>
      <c r="D248" s="3" t="s">
        <v>1608</v>
      </c>
      <c r="E248" s="1" t="s">
        <v>637</v>
      </c>
      <c r="F248" s="1" t="s">
        <v>1609</v>
      </c>
      <c r="G248" s="1" t="s">
        <v>12</v>
      </c>
      <c r="H248" s="1">
        <v>52.24</v>
      </c>
      <c r="I248" s="4" t="s">
        <v>17</v>
      </c>
      <c r="J248" s="1" t="s">
        <v>80</v>
      </c>
      <c r="K248" s="1" t="s">
        <v>381</v>
      </c>
      <c r="L248" s="6" t="str">
        <f t="shared" si="31"/>
        <v>27.13</v>
      </c>
      <c r="M248" s="6" t="str">
        <f t="shared" si="32"/>
        <v>27.13</v>
      </c>
      <c r="N248" s="6" t="str">
        <f t="shared" si="33"/>
        <v>Pass</v>
      </c>
      <c r="O248" s="6">
        <f t="shared" si="34"/>
        <v>104.18205999999999</v>
      </c>
      <c r="P248" s="6">
        <f t="shared" si="40"/>
        <v>52.24</v>
      </c>
      <c r="Q248" s="5" t="str">
        <f t="shared" si="35"/>
        <v>January</v>
      </c>
      <c r="R248" s="3" t="str">
        <f>VLOOKUP(A248, Samples_Master!$A$2:$I$301, 2, FALSE)</f>
        <v>PolymerB</v>
      </c>
      <c r="S248" s="3" t="str">
        <f>VLOOKUP(A248, Samples_Master!$A$2:$I$301, 3, FALSE)</f>
        <v>Polymer</v>
      </c>
      <c r="T248" s="3" t="str">
        <f>VLOOKUP(A248, Samples_Master!$A$2:$I$301, 4, FALSE)</f>
        <v>B095</v>
      </c>
      <c r="U248" s="3" t="str">
        <f>VLOOKUP(A248, Samples_Master!$A$2:$I$301, 5, FALSE)</f>
        <v>P003</v>
      </c>
      <c r="V248" s="3" t="str">
        <f t="shared" si="36"/>
        <v>PolymerB_Tensile</v>
      </c>
      <c r="W248" s="3">
        <f>VLOOKUP(V248, Spec_Limits!$A$2:$I$301, 5, FALSE)</f>
        <v>40</v>
      </c>
      <c r="X248" s="3">
        <f>VLOOKUP(V248, Spec_Limits!$A$2:$I$301, 6, FALSE)</f>
        <v>100</v>
      </c>
      <c r="Y248" s="3" t="str">
        <f t="shared" si="37"/>
        <v>Pass</v>
      </c>
      <c r="Z248" s="3" t="str">
        <f t="shared" si="38"/>
        <v>OK</v>
      </c>
    </row>
    <row r="249" spans="1:26" x14ac:dyDescent="0.35">
      <c r="A249" s="1" t="s">
        <v>380</v>
      </c>
      <c r="B249" s="2">
        <v>45680</v>
      </c>
      <c r="C249" s="1" t="s">
        <v>27</v>
      </c>
      <c r="D249" s="3" t="s">
        <v>1610</v>
      </c>
      <c r="E249" s="1" t="s">
        <v>637</v>
      </c>
      <c r="F249" s="1" t="s">
        <v>1611</v>
      </c>
      <c r="G249" s="1" t="s">
        <v>12</v>
      </c>
      <c r="H249" s="1">
        <v>943.42200000000003</v>
      </c>
      <c r="I249" s="4" t="s">
        <v>37</v>
      </c>
      <c r="J249" s="1" t="s">
        <v>61</v>
      </c>
      <c r="K249" s="1" t="s">
        <v>382</v>
      </c>
      <c r="L249" s="6" t="str">
        <f t="shared" si="31"/>
        <v>30.32</v>
      </c>
      <c r="M249" s="6" t="str">
        <f t="shared" si="32"/>
        <v>30.32</v>
      </c>
      <c r="N249" s="6" t="str">
        <f t="shared" si="33"/>
        <v>Pass</v>
      </c>
      <c r="O249" s="6">
        <f t="shared" si="34"/>
        <v>112.41146999999999</v>
      </c>
      <c r="P249" s="6">
        <f t="shared" si="40"/>
        <v>943.42200000000003</v>
      </c>
      <c r="Q249" s="5" t="str">
        <f t="shared" si="35"/>
        <v>January</v>
      </c>
      <c r="R249" s="3" t="str">
        <f>VLOOKUP(A249, Samples_Master!$A$2:$I$301, 2, FALSE)</f>
        <v>PolymerB</v>
      </c>
      <c r="S249" s="3" t="str">
        <f>VLOOKUP(A249, Samples_Master!$A$2:$I$301, 3, FALSE)</f>
        <v>Polymer</v>
      </c>
      <c r="T249" s="3" t="str">
        <f>VLOOKUP(A249, Samples_Master!$A$2:$I$301, 4, FALSE)</f>
        <v>B095</v>
      </c>
      <c r="U249" s="3" t="str">
        <f>VLOOKUP(A249, Samples_Master!$A$2:$I$301, 5, FALSE)</f>
        <v>P003</v>
      </c>
      <c r="V249" s="3" t="str">
        <f t="shared" si="36"/>
        <v>PolymerB_Conductivity</v>
      </c>
      <c r="W249" s="3">
        <f>VLOOKUP(V249, Spec_Limits!$A$2:$I$301, 5, FALSE)</f>
        <v>100</v>
      </c>
      <c r="X249" s="3">
        <f>VLOOKUP(V249, Spec_Limits!$A$2:$I$301, 6, FALSE)</f>
        <v>2000</v>
      </c>
      <c r="Y249" s="3" t="str">
        <f t="shared" si="37"/>
        <v>Pass</v>
      </c>
      <c r="Z249" s="3" t="str">
        <f t="shared" si="38"/>
        <v>OK</v>
      </c>
    </row>
    <row r="250" spans="1:26" x14ac:dyDescent="0.35">
      <c r="A250" s="1" t="s">
        <v>380</v>
      </c>
      <c r="B250" s="2">
        <v>45662</v>
      </c>
      <c r="C250" s="1" t="s">
        <v>10</v>
      </c>
      <c r="D250" s="3" t="s">
        <v>1612</v>
      </c>
      <c r="E250" s="1" t="s">
        <v>637</v>
      </c>
      <c r="F250" s="1" t="s">
        <v>1613</v>
      </c>
      <c r="G250" s="1" t="s">
        <v>12</v>
      </c>
      <c r="H250" s="1">
        <v>1.7410000000000001</v>
      </c>
      <c r="I250" s="4" t="s">
        <v>23</v>
      </c>
      <c r="J250" s="1" t="s">
        <v>14</v>
      </c>
      <c r="K250" s="1" t="s">
        <v>383</v>
      </c>
      <c r="L250" s="6" t="str">
        <f t="shared" si="31"/>
        <v>18.28</v>
      </c>
      <c r="M250" s="6" t="str">
        <f t="shared" si="32"/>
        <v>18.28</v>
      </c>
      <c r="N250" s="6" t="str">
        <f t="shared" si="33"/>
        <v>Pass</v>
      </c>
      <c r="O250" s="6">
        <f t="shared" si="34"/>
        <v>105.05327</v>
      </c>
      <c r="P250" s="6">
        <f t="shared" si="40"/>
        <v>1.7410000000000001</v>
      </c>
      <c r="Q250" s="5" t="str">
        <f t="shared" si="35"/>
        <v>January</v>
      </c>
      <c r="R250" s="3" t="str">
        <f>VLOOKUP(A250, Samples_Master!$A$2:$I$301, 2, FALSE)</f>
        <v>PolymerB</v>
      </c>
      <c r="S250" s="3" t="str">
        <f>VLOOKUP(A250, Samples_Master!$A$2:$I$301, 3, FALSE)</f>
        <v>Polymer</v>
      </c>
      <c r="T250" s="3" t="str">
        <f>VLOOKUP(A250, Samples_Master!$A$2:$I$301, 4, FALSE)</f>
        <v>B095</v>
      </c>
      <c r="U250" s="3" t="str">
        <f>VLOOKUP(A250, Samples_Master!$A$2:$I$301, 5, FALSE)</f>
        <v>P003</v>
      </c>
      <c r="V250" s="3" t="str">
        <f t="shared" si="36"/>
        <v>PolymerB_Viscosity</v>
      </c>
      <c r="W250" s="3">
        <f>VLOOKUP(V250, Spec_Limits!$A$2:$I$301, 5, FALSE)</f>
        <v>0.5</v>
      </c>
      <c r="X250" s="3">
        <f>VLOOKUP(V250, Spec_Limits!$A$2:$I$301, 6, FALSE)</f>
        <v>2.5</v>
      </c>
      <c r="Y250" s="3" t="str">
        <f t="shared" si="37"/>
        <v>Pass</v>
      </c>
      <c r="Z250" s="3" t="str">
        <f t="shared" si="38"/>
        <v>OK</v>
      </c>
    </row>
    <row r="251" spans="1:26" x14ac:dyDescent="0.35">
      <c r="A251" s="1" t="s">
        <v>384</v>
      </c>
      <c r="B251" s="2">
        <v>45684</v>
      </c>
      <c r="C251" s="1" t="s">
        <v>10</v>
      </c>
      <c r="D251" s="3" t="s">
        <v>1614</v>
      </c>
      <c r="E251" s="1" t="s">
        <v>637</v>
      </c>
      <c r="F251" s="1" t="s">
        <v>1615</v>
      </c>
      <c r="G251" s="1" t="s">
        <v>12</v>
      </c>
      <c r="H251" s="1">
        <v>0.45800000000000002</v>
      </c>
      <c r="I251" s="4" t="s">
        <v>23</v>
      </c>
      <c r="J251" s="1" t="s">
        <v>47</v>
      </c>
      <c r="K251" s="1" t="s">
        <v>385</v>
      </c>
      <c r="L251" s="6" t="str">
        <f t="shared" si="31"/>
        <v>34.68</v>
      </c>
      <c r="M251" s="6" t="str">
        <f t="shared" si="32"/>
        <v>34.68</v>
      </c>
      <c r="N251" s="6" t="str">
        <f t="shared" si="33"/>
        <v>Pass</v>
      </c>
      <c r="O251" s="6">
        <f t="shared" si="34"/>
        <v>106.95402</v>
      </c>
      <c r="P251" s="6">
        <f t="shared" si="40"/>
        <v>0.45800000000000002</v>
      </c>
      <c r="Q251" s="5" t="str">
        <f t="shared" si="35"/>
        <v>January</v>
      </c>
      <c r="R251" s="3" t="str">
        <f>VLOOKUP(A251, Samples_Master!$A$2:$I$301, 2, FALSE)</f>
        <v>Graphene</v>
      </c>
      <c r="S251" s="3" t="str">
        <f>VLOOKUP(A251, Samples_Master!$A$2:$I$301, 3, FALSE)</f>
        <v>Carbon</v>
      </c>
      <c r="T251" s="3" t="str">
        <f>VLOOKUP(A251, Samples_Master!$A$2:$I$301, 4, FALSE)</f>
        <v>B076</v>
      </c>
      <c r="U251" s="3" t="str">
        <f>VLOOKUP(A251, Samples_Master!$A$2:$I$301, 5, FALSE)</f>
        <v>P002</v>
      </c>
      <c r="V251" s="3" t="str">
        <f t="shared" si="36"/>
        <v>Graphene_Viscosity</v>
      </c>
      <c r="W251" s="3">
        <f>VLOOKUP(V251, Spec_Limits!$A$2:$I$301, 5, FALSE)</f>
        <v>0.2</v>
      </c>
      <c r="X251" s="3">
        <f>VLOOKUP(V251, Spec_Limits!$A$2:$I$301, 6, FALSE)</f>
        <v>1.5</v>
      </c>
      <c r="Y251" s="3" t="str">
        <f t="shared" si="37"/>
        <v>Pass</v>
      </c>
      <c r="Z251" s="3" t="str">
        <f t="shared" si="38"/>
        <v>OK</v>
      </c>
    </row>
    <row r="252" spans="1:26" x14ac:dyDescent="0.35">
      <c r="A252" s="1" t="s">
        <v>384</v>
      </c>
      <c r="B252" s="2">
        <v>45670</v>
      </c>
      <c r="C252" s="1" t="s">
        <v>16</v>
      </c>
      <c r="D252" s="3" t="s">
        <v>1616</v>
      </c>
      <c r="E252" s="1" t="s">
        <v>637</v>
      </c>
      <c r="F252" s="1" t="s">
        <v>1617</v>
      </c>
      <c r="G252" s="1" t="s">
        <v>12</v>
      </c>
      <c r="H252" s="1">
        <v>68.722999999999999</v>
      </c>
      <c r="I252" s="4" t="s">
        <v>17</v>
      </c>
      <c r="J252" s="1" t="s">
        <v>29</v>
      </c>
      <c r="K252" s="1" t="s">
        <v>386</v>
      </c>
      <c r="L252" s="6" t="str">
        <f t="shared" si="31"/>
        <v>22.61</v>
      </c>
      <c r="M252" s="6" t="str">
        <f t="shared" si="32"/>
        <v>22.61</v>
      </c>
      <c r="N252" s="6" t="str">
        <f t="shared" si="33"/>
        <v>Pass</v>
      </c>
      <c r="O252" s="6">
        <f t="shared" si="34"/>
        <v>87.448650000000001</v>
      </c>
      <c r="P252" s="6">
        <f t="shared" si="40"/>
        <v>68.722999999999999</v>
      </c>
      <c r="Q252" s="5" t="str">
        <f t="shared" si="35"/>
        <v>January</v>
      </c>
      <c r="R252" s="3" t="str">
        <f>VLOOKUP(A252, Samples_Master!$A$2:$I$301, 2, FALSE)</f>
        <v>Graphene</v>
      </c>
      <c r="S252" s="3" t="str">
        <f>VLOOKUP(A252, Samples_Master!$A$2:$I$301, 3, FALSE)</f>
        <v>Carbon</v>
      </c>
      <c r="T252" s="3" t="str">
        <f>VLOOKUP(A252, Samples_Master!$A$2:$I$301, 4, FALSE)</f>
        <v>B076</v>
      </c>
      <c r="U252" s="3" t="str">
        <f>VLOOKUP(A252, Samples_Master!$A$2:$I$301, 5, FALSE)</f>
        <v>P002</v>
      </c>
      <c r="V252" s="3" t="str">
        <f t="shared" si="36"/>
        <v>Graphene_Tensile</v>
      </c>
      <c r="W252" s="3">
        <f>VLOOKUP(V252, Spec_Limits!$A$2:$I$301, 5, FALSE)</f>
        <v>60</v>
      </c>
      <c r="X252" s="3">
        <f>VLOOKUP(V252, Spec_Limits!$A$2:$I$301, 6, FALSE)</f>
        <v>120</v>
      </c>
      <c r="Y252" s="3" t="str">
        <f t="shared" si="37"/>
        <v>Pass</v>
      </c>
      <c r="Z252" s="3" t="str">
        <f t="shared" si="38"/>
        <v>OK</v>
      </c>
    </row>
    <row r="253" spans="1:26" x14ac:dyDescent="0.35">
      <c r="A253" s="1" t="s">
        <v>384</v>
      </c>
      <c r="B253" s="2">
        <v>45676</v>
      </c>
      <c r="C253" s="1" t="s">
        <v>27</v>
      </c>
      <c r="D253" s="3" t="s">
        <v>1618</v>
      </c>
      <c r="E253" s="1" t="s">
        <v>637</v>
      </c>
      <c r="F253" s="1" t="s">
        <v>1619</v>
      </c>
      <c r="G253" s="1" t="s">
        <v>12</v>
      </c>
      <c r="H253" s="1">
        <v>644.57500000000005</v>
      </c>
      <c r="I253" s="4" t="s">
        <v>37</v>
      </c>
      <c r="J253" s="1" t="s">
        <v>66</v>
      </c>
      <c r="K253" s="1" t="s">
        <v>387</v>
      </c>
      <c r="L253" s="6" t="str">
        <f t="shared" si="31"/>
        <v>22.2</v>
      </c>
      <c r="M253" s="6" t="str">
        <f t="shared" si="32"/>
        <v>22.2</v>
      </c>
      <c r="N253" s="6" t="str">
        <f t="shared" si="33"/>
        <v>Pass</v>
      </c>
      <c r="O253" s="6">
        <f t="shared" si="34"/>
        <v>91.710719999999995</v>
      </c>
      <c r="P253" s="6">
        <f t="shared" si="40"/>
        <v>644.57500000000005</v>
      </c>
      <c r="Q253" s="5" t="str">
        <f t="shared" si="35"/>
        <v>January</v>
      </c>
      <c r="R253" s="3" t="str">
        <f>VLOOKUP(A253, Samples_Master!$A$2:$I$301, 2, FALSE)</f>
        <v>Graphene</v>
      </c>
      <c r="S253" s="3" t="str">
        <f>VLOOKUP(A253, Samples_Master!$A$2:$I$301, 3, FALSE)</f>
        <v>Carbon</v>
      </c>
      <c r="T253" s="3" t="str">
        <f>VLOOKUP(A253, Samples_Master!$A$2:$I$301, 4, FALSE)</f>
        <v>B076</v>
      </c>
      <c r="U253" s="3" t="str">
        <f>VLOOKUP(A253, Samples_Master!$A$2:$I$301, 5, FALSE)</f>
        <v>P002</v>
      </c>
      <c r="V253" s="3" t="str">
        <f t="shared" si="36"/>
        <v>Graphene_Conductivity</v>
      </c>
      <c r="W253" s="3">
        <f>VLOOKUP(V253, Spec_Limits!$A$2:$I$301, 5, FALSE)</f>
        <v>20000</v>
      </c>
      <c r="X253" s="3">
        <f>VLOOKUP(V253, Spec_Limits!$A$2:$I$301, 6, FALSE)</f>
        <v>80000</v>
      </c>
      <c r="Y253" s="3" t="str">
        <f t="shared" si="37"/>
        <v>Fail</v>
      </c>
      <c r="Z253" s="3" t="str">
        <f t="shared" si="38"/>
        <v>OK</v>
      </c>
    </row>
    <row r="254" spans="1:26" x14ac:dyDescent="0.35">
      <c r="A254" s="1" t="s">
        <v>384</v>
      </c>
      <c r="B254" s="2">
        <v>45664</v>
      </c>
      <c r="C254" s="1" t="s">
        <v>10</v>
      </c>
      <c r="D254" s="3" t="s">
        <v>1620</v>
      </c>
      <c r="E254" s="1" t="s">
        <v>637</v>
      </c>
      <c r="F254" s="1" t="s">
        <v>1621</v>
      </c>
      <c r="G254" s="1" t="s">
        <v>12</v>
      </c>
      <c r="H254" s="1">
        <v>0.60599999999999998</v>
      </c>
      <c r="I254" s="4" t="s">
        <v>23</v>
      </c>
      <c r="J254" s="1" t="s">
        <v>47</v>
      </c>
      <c r="K254" s="1" t="s">
        <v>388</v>
      </c>
      <c r="L254" s="6" t="str">
        <f t="shared" si="31"/>
        <v>26</v>
      </c>
      <c r="M254" s="6" t="str">
        <f t="shared" si="32"/>
        <v>26</v>
      </c>
      <c r="N254" s="6" t="str">
        <f t="shared" si="33"/>
        <v>Pass</v>
      </c>
      <c r="O254" s="6">
        <f t="shared" si="34"/>
        <v>100.08278999999999</v>
      </c>
      <c r="P254" s="6">
        <f t="shared" si="40"/>
        <v>0.60599999999999998</v>
      </c>
      <c r="Q254" s="5" t="str">
        <f t="shared" si="35"/>
        <v>January</v>
      </c>
      <c r="R254" s="3" t="str">
        <f>VLOOKUP(A254, Samples_Master!$A$2:$I$301, 2, FALSE)</f>
        <v>Graphene</v>
      </c>
      <c r="S254" s="3" t="str">
        <f>VLOOKUP(A254, Samples_Master!$A$2:$I$301, 3, FALSE)</f>
        <v>Carbon</v>
      </c>
      <c r="T254" s="3" t="str">
        <f>VLOOKUP(A254, Samples_Master!$A$2:$I$301, 4, FALSE)</f>
        <v>B076</v>
      </c>
      <c r="U254" s="3" t="str">
        <f>VLOOKUP(A254, Samples_Master!$A$2:$I$301, 5, FALSE)</f>
        <v>P002</v>
      </c>
      <c r="V254" s="3" t="str">
        <f t="shared" si="36"/>
        <v>Graphene_Viscosity</v>
      </c>
      <c r="W254" s="3">
        <f>VLOOKUP(V254, Spec_Limits!$A$2:$I$301, 5, FALSE)</f>
        <v>0.2</v>
      </c>
      <c r="X254" s="3">
        <f>VLOOKUP(V254, Spec_Limits!$A$2:$I$301, 6, FALSE)</f>
        <v>1.5</v>
      </c>
      <c r="Y254" s="3" t="str">
        <f t="shared" si="37"/>
        <v>Pass</v>
      </c>
      <c r="Z254" s="3" t="str">
        <f t="shared" si="38"/>
        <v>OK</v>
      </c>
    </row>
    <row r="255" spans="1:26" x14ac:dyDescent="0.35">
      <c r="A255" s="1" t="s">
        <v>389</v>
      </c>
      <c r="B255" s="2">
        <v>45658</v>
      </c>
      <c r="C255" s="1" t="s">
        <v>16</v>
      </c>
      <c r="D255" s="3" t="s">
        <v>1622</v>
      </c>
      <c r="E255" s="1" t="s">
        <v>637</v>
      </c>
      <c r="F255" s="1" t="s">
        <v>1623</v>
      </c>
      <c r="G255" s="1" t="s">
        <v>17</v>
      </c>
      <c r="H255" s="1">
        <v>75.963999999999999</v>
      </c>
      <c r="I255" s="4" t="s">
        <v>17</v>
      </c>
      <c r="J255" s="1" t="s">
        <v>21</v>
      </c>
      <c r="K255" s="1" t="s">
        <v>390</v>
      </c>
      <c r="L255" s="6" t="str">
        <f t="shared" si="31"/>
        <v>21.01</v>
      </c>
      <c r="M255" s="6" t="str">
        <f t="shared" si="32"/>
        <v>21.01</v>
      </c>
      <c r="N255" s="6" t="str">
        <f t="shared" si="33"/>
        <v>Pass</v>
      </c>
      <c r="O255" s="6" t="str">
        <f t="shared" si="34"/>
        <v>121.04</v>
      </c>
      <c r="P255" s="6">
        <f t="shared" si="40"/>
        <v>75.963999999999999</v>
      </c>
      <c r="Q255" s="5" t="str">
        <f t="shared" si="35"/>
        <v>January</v>
      </c>
      <c r="R255" s="3" t="str">
        <f>VLOOKUP(A255, Samples_Master!$A$2:$I$301, 2, FALSE)</f>
        <v>PolymerA</v>
      </c>
      <c r="S255" s="3" t="str">
        <f>VLOOKUP(A255, Samples_Master!$A$2:$I$301, 3, FALSE)</f>
        <v>Polymer</v>
      </c>
      <c r="T255" s="3" t="str">
        <f>VLOOKUP(A255, Samples_Master!$A$2:$I$301, 4, FALSE)</f>
        <v>B044</v>
      </c>
      <c r="U255" s="3" t="str">
        <f>VLOOKUP(A255, Samples_Master!$A$2:$I$301, 5, FALSE)</f>
        <v>P003</v>
      </c>
      <c r="V255" s="3" t="str">
        <f t="shared" si="36"/>
        <v>PolymerA_Tensile</v>
      </c>
      <c r="W255" s="3">
        <f>VLOOKUP(V255, Spec_Limits!$A$2:$I$301, 5, FALSE)</f>
        <v>40</v>
      </c>
      <c r="X255" s="3">
        <f>VLOOKUP(V255, Spec_Limits!$A$2:$I$301, 6, FALSE)</f>
        <v>100</v>
      </c>
      <c r="Y255" s="3" t="str">
        <f t="shared" si="37"/>
        <v>Pass</v>
      </c>
      <c r="Z255" s="3" t="str">
        <f t="shared" si="38"/>
        <v>OK</v>
      </c>
    </row>
    <row r="256" spans="1:26" x14ac:dyDescent="0.35">
      <c r="A256" s="1" t="s">
        <v>391</v>
      </c>
      <c r="B256" s="2">
        <v>45675</v>
      </c>
      <c r="C256" s="1" t="s">
        <v>16</v>
      </c>
      <c r="D256" s="3" t="s">
        <v>1624</v>
      </c>
      <c r="E256" s="1" t="s">
        <v>11</v>
      </c>
      <c r="F256" s="1" t="s">
        <v>1625</v>
      </c>
      <c r="G256" s="1" t="s">
        <v>12</v>
      </c>
      <c r="H256" s="1" t="e">
        <v>#NUM!</v>
      </c>
      <c r="I256" s="4" t="s">
        <v>17</v>
      </c>
      <c r="J256" s="1" t="s">
        <v>34</v>
      </c>
      <c r="K256" s="1" t="s">
        <v>392</v>
      </c>
      <c r="L256" s="6">
        <f t="shared" si="31"/>
        <v>16.810000000000002</v>
      </c>
      <c r="M256" s="6">
        <f t="shared" si="32"/>
        <v>16.810000000000002</v>
      </c>
      <c r="N256" s="6" t="str">
        <f t="shared" si="33"/>
        <v>Pass</v>
      </c>
      <c r="O256" s="6">
        <f t="shared" si="34"/>
        <v>101.196</v>
      </c>
      <c r="P256" s="6" t="e">
        <f t="shared" si="40"/>
        <v>#NUM!</v>
      </c>
      <c r="Q256" s="5" t="str">
        <f t="shared" si="35"/>
        <v>January</v>
      </c>
      <c r="R256" s="3" t="str">
        <f>VLOOKUP(A256, Samples_Master!$A$2:$I$301, 2, FALSE)</f>
        <v>Graphene</v>
      </c>
      <c r="S256" s="3" t="str">
        <f>VLOOKUP(A256, Samples_Master!$A$2:$I$301, 3, FALSE)</f>
        <v>Carbon</v>
      </c>
      <c r="T256" s="3" t="str">
        <f>VLOOKUP(A256, Samples_Master!$A$2:$I$301, 4, FALSE)</f>
        <v>B096</v>
      </c>
      <c r="U256" s="3" t="str">
        <f>VLOOKUP(A256, Samples_Master!$A$2:$I$301, 5, FALSE)</f>
        <v>P002</v>
      </c>
      <c r="V256" s="3" t="str">
        <f t="shared" si="36"/>
        <v>Graphene_Tensile</v>
      </c>
      <c r="W256" s="3">
        <f>VLOOKUP(V256, Spec_Limits!$A$2:$I$301, 5, FALSE)</f>
        <v>60</v>
      </c>
      <c r="X256" s="3">
        <f>VLOOKUP(V256, Spec_Limits!$A$2:$I$301, 6, FALSE)</f>
        <v>120</v>
      </c>
      <c r="Y256" s="3" t="e">
        <f t="shared" si="37"/>
        <v>#NUM!</v>
      </c>
      <c r="Z256" s="3" t="e">
        <f t="shared" si="38"/>
        <v>#NUM!</v>
      </c>
    </row>
    <row r="257" spans="1:26" x14ac:dyDescent="0.35">
      <c r="A257" s="1" t="s">
        <v>393</v>
      </c>
      <c r="B257" s="2">
        <v>45672</v>
      </c>
      <c r="C257" s="1" t="s">
        <v>16</v>
      </c>
      <c r="D257" s="3" t="s">
        <v>1626</v>
      </c>
      <c r="E257" s="1" t="s">
        <v>637</v>
      </c>
      <c r="F257" s="1" t="s">
        <v>1627</v>
      </c>
      <c r="G257" s="1" t="s">
        <v>12</v>
      </c>
      <c r="H257" s="1">
        <v>87.701999999999998</v>
      </c>
      <c r="I257" s="4" t="s">
        <v>17</v>
      </c>
      <c r="J257" s="1" t="s">
        <v>41</v>
      </c>
      <c r="K257" s="1" t="s">
        <v>394</v>
      </c>
      <c r="L257" s="6" t="str">
        <f t="shared" si="31"/>
        <v>25.66</v>
      </c>
      <c r="M257" s="6" t="str">
        <f t="shared" si="32"/>
        <v>25.66</v>
      </c>
      <c r="N257" s="6" t="str">
        <f t="shared" si="33"/>
        <v>Pass</v>
      </c>
      <c r="O257" s="6">
        <f t="shared" si="34"/>
        <v>88.864809999999991</v>
      </c>
      <c r="P257" s="6">
        <f t="shared" si="40"/>
        <v>87.701999999999998</v>
      </c>
      <c r="Q257" s="5" t="str">
        <f t="shared" si="35"/>
        <v>January</v>
      </c>
      <c r="R257" s="3" t="str">
        <f>VLOOKUP(A257, Samples_Master!$A$2:$I$301, 2, FALSE)</f>
        <v>CeramicY</v>
      </c>
      <c r="S257" s="3" t="str">
        <f>VLOOKUP(A257, Samples_Master!$A$2:$I$301, 3, FALSE)</f>
        <v>Ceramic</v>
      </c>
      <c r="T257" s="3" t="str">
        <f>VLOOKUP(A257, Samples_Master!$A$2:$I$301, 4, FALSE)</f>
        <v>B016</v>
      </c>
      <c r="U257" s="3" t="str">
        <f>VLOOKUP(A257, Samples_Master!$A$2:$I$301, 5, FALSE)</f>
        <v>P004</v>
      </c>
      <c r="V257" s="3" t="str">
        <f t="shared" si="36"/>
        <v>CeramicY_Tensile</v>
      </c>
      <c r="W257" s="3">
        <f>VLOOKUP(V257, Spec_Limits!$A$2:$I$301, 5, FALSE)</f>
        <v>40</v>
      </c>
      <c r="X257" s="3">
        <f>VLOOKUP(V257, Spec_Limits!$A$2:$I$301, 6, FALSE)</f>
        <v>100</v>
      </c>
      <c r="Y257" s="3" t="str">
        <f t="shared" si="37"/>
        <v>Pass</v>
      </c>
      <c r="Z257" s="3" t="str">
        <f t="shared" si="38"/>
        <v>OK</v>
      </c>
    </row>
    <row r="258" spans="1:26" x14ac:dyDescent="0.35">
      <c r="A258" s="1" t="s">
        <v>393</v>
      </c>
      <c r="B258" s="2">
        <v>45664</v>
      </c>
      <c r="C258" s="1" t="s">
        <v>10</v>
      </c>
      <c r="D258" s="3" t="s">
        <v>1628</v>
      </c>
      <c r="E258" s="1" t="s">
        <v>637</v>
      </c>
      <c r="F258" s="1" t="s">
        <v>1629</v>
      </c>
      <c r="G258" s="1" t="s">
        <v>12</v>
      </c>
      <c r="H258" s="1">
        <v>815.69600000000003</v>
      </c>
      <c r="I258" s="4" t="s">
        <v>13</v>
      </c>
      <c r="J258" s="1" t="s">
        <v>34</v>
      </c>
      <c r="K258" s="1" t="s">
        <v>395</v>
      </c>
      <c r="L258" s="6" t="str">
        <f t="shared" ref="L258:L321" si="41">IF(E258="K",D258-273.15,IF(E258="°C",D258))</f>
        <v>23.24</v>
      </c>
      <c r="M258" s="6" t="str">
        <f t="shared" ref="M258:M321" si="42">IF(L258&gt;0, L258, " ")</f>
        <v>23.24</v>
      </c>
      <c r="N258" s="6" t="str">
        <f t="shared" ref="N258:N321" si="43">IF(M258="", "Fail", IF(M258=" ", "Fail", IF(M258&gt;0, "Pass", FALSE)))</f>
        <v>Pass</v>
      </c>
      <c r="O258" s="6">
        <f t="shared" ref="O258:O321" si="44">IF(G258="kPa",F258/1000,IF(G258="MPa",F258))</f>
        <v>100.58587</v>
      </c>
      <c r="P258" s="6">
        <f t="shared" si="40"/>
        <v>815.69600000000003</v>
      </c>
      <c r="Q258" s="5" t="str">
        <f t="shared" ref="Q258:Q321" si="45">TEXT(B258,"MMMM")</f>
        <v>January</v>
      </c>
      <c r="R258" s="3" t="str">
        <f>VLOOKUP(A258, Samples_Master!$A$2:$I$301, 2, FALSE)</f>
        <v>CeramicY</v>
      </c>
      <c r="S258" s="3" t="str">
        <f>VLOOKUP(A258, Samples_Master!$A$2:$I$301, 3, FALSE)</f>
        <v>Ceramic</v>
      </c>
      <c r="T258" s="3" t="str">
        <f>VLOOKUP(A258, Samples_Master!$A$2:$I$301, 4, FALSE)</f>
        <v>B016</v>
      </c>
      <c r="U258" s="3" t="str">
        <f>VLOOKUP(A258, Samples_Master!$A$2:$I$301, 5, FALSE)</f>
        <v>P004</v>
      </c>
      <c r="V258" s="3" t="str">
        <f t="shared" ref="V258:V321" si="46">R258&amp;"_"&amp;C258</f>
        <v>CeramicY_Viscosity</v>
      </c>
      <c r="W258" s="3">
        <f>VLOOKUP(V258, Spec_Limits!$A$2:$I$301, 5, FALSE)</f>
        <v>0.2</v>
      </c>
      <c r="X258" s="3">
        <f>VLOOKUP(V258, Spec_Limits!$A$2:$I$301, 6, FALSE)</f>
        <v>1.5</v>
      </c>
      <c r="Y258" s="3" t="str">
        <f t="shared" ref="Y258:Y321" si="47">IF(AND(P258&gt;=W258, P258&lt;=X258), "Pass", "Fail")</f>
        <v>Fail</v>
      </c>
      <c r="Z258" s="3" t="str">
        <f t="shared" ref="Z258:Z321" si="48">IF(OR(P258&lt;=-1000000,P258&gt;=1000000),"Check","OK")</f>
        <v>OK</v>
      </c>
    </row>
    <row r="259" spans="1:26" x14ac:dyDescent="0.35">
      <c r="A259" s="1" t="s">
        <v>393</v>
      </c>
      <c r="B259" s="2">
        <v>45675</v>
      </c>
      <c r="C259" s="1" t="s">
        <v>16</v>
      </c>
      <c r="D259" s="3" t="s">
        <v>1630</v>
      </c>
      <c r="E259" s="1" t="s">
        <v>637</v>
      </c>
      <c r="F259" s="1" t="s">
        <v>1631</v>
      </c>
      <c r="G259" s="1" t="s">
        <v>12</v>
      </c>
      <c r="H259" s="1">
        <v>64.722999999999999</v>
      </c>
      <c r="I259" s="4" t="s">
        <v>17</v>
      </c>
      <c r="J259" s="1" t="s">
        <v>31</v>
      </c>
      <c r="K259" s="1" t="s">
        <v>396</v>
      </c>
      <c r="L259" s="6" t="str">
        <f t="shared" si="41"/>
        <v>27.45</v>
      </c>
      <c r="M259" s="6" t="str">
        <f t="shared" si="42"/>
        <v>27.45</v>
      </c>
      <c r="N259" s="6" t="str">
        <f t="shared" si="43"/>
        <v>Pass</v>
      </c>
      <c r="O259" s="6">
        <f t="shared" si="44"/>
        <v>101.38132</v>
      </c>
      <c r="P259" s="6">
        <f t="shared" si="40"/>
        <v>64.722999999999999</v>
      </c>
      <c r="Q259" s="5" t="str">
        <f t="shared" si="45"/>
        <v>January</v>
      </c>
      <c r="R259" s="3" t="str">
        <f>VLOOKUP(A259, Samples_Master!$A$2:$I$301, 2, FALSE)</f>
        <v>CeramicY</v>
      </c>
      <c r="S259" s="3" t="str">
        <f>VLOOKUP(A259, Samples_Master!$A$2:$I$301, 3, FALSE)</f>
        <v>Ceramic</v>
      </c>
      <c r="T259" s="3" t="str">
        <f>VLOOKUP(A259, Samples_Master!$A$2:$I$301, 4, FALSE)</f>
        <v>B016</v>
      </c>
      <c r="U259" s="3" t="str">
        <f>VLOOKUP(A259, Samples_Master!$A$2:$I$301, 5, FALSE)</f>
        <v>P004</v>
      </c>
      <c r="V259" s="3" t="str">
        <f t="shared" si="46"/>
        <v>CeramicY_Tensile</v>
      </c>
      <c r="W259" s="3">
        <f>VLOOKUP(V259, Spec_Limits!$A$2:$I$301, 5, FALSE)</f>
        <v>40</v>
      </c>
      <c r="X259" s="3">
        <f>VLOOKUP(V259, Spec_Limits!$A$2:$I$301, 6, FALSE)</f>
        <v>100</v>
      </c>
      <c r="Y259" s="3" t="str">
        <f t="shared" si="47"/>
        <v>Pass</v>
      </c>
      <c r="Z259" s="3" t="str">
        <f t="shared" si="48"/>
        <v>OK</v>
      </c>
    </row>
    <row r="260" spans="1:26" x14ac:dyDescent="0.35">
      <c r="A260" s="1" t="s">
        <v>397</v>
      </c>
      <c r="B260" s="2">
        <v>45669</v>
      </c>
      <c r="C260" s="1" t="s">
        <v>10</v>
      </c>
      <c r="D260" s="3" t="s">
        <v>1632</v>
      </c>
      <c r="E260" s="1" t="s">
        <v>11</v>
      </c>
      <c r="F260" s="1" t="s">
        <v>1633</v>
      </c>
      <c r="G260" s="1" t="s">
        <v>12</v>
      </c>
      <c r="H260" s="1">
        <v>950.81399999999996</v>
      </c>
      <c r="I260" s="4" t="s">
        <v>13</v>
      </c>
      <c r="J260" s="1" t="s">
        <v>24</v>
      </c>
      <c r="K260" s="1" t="s">
        <v>398</v>
      </c>
      <c r="L260" s="6">
        <f t="shared" si="41"/>
        <v>20.510000000000048</v>
      </c>
      <c r="M260" s="6">
        <f t="shared" si="42"/>
        <v>20.510000000000048</v>
      </c>
      <c r="N260" s="6" t="str">
        <f t="shared" si="43"/>
        <v>Pass</v>
      </c>
      <c r="O260" s="6">
        <f t="shared" si="44"/>
        <v>86.878179999999986</v>
      </c>
      <c r="P260" s="6">
        <f t="shared" si="40"/>
        <v>950.81399999999996</v>
      </c>
      <c r="Q260" s="5" t="str">
        <f t="shared" si="45"/>
        <v>January</v>
      </c>
      <c r="R260" s="3" t="str">
        <f>VLOOKUP(A260, Samples_Master!$A$2:$I$301, 2, FALSE)</f>
        <v>Graphene</v>
      </c>
      <c r="S260" s="3" t="str">
        <f>VLOOKUP(A260, Samples_Master!$A$2:$I$301, 3, FALSE)</f>
        <v>Carbon</v>
      </c>
      <c r="T260" s="3" t="str">
        <f>VLOOKUP(A260, Samples_Master!$A$2:$I$301, 4, FALSE)</f>
        <v>B055</v>
      </c>
      <c r="U260" s="3" t="str">
        <f>VLOOKUP(A260, Samples_Master!$A$2:$I$301, 5, FALSE)</f>
        <v>P001</v>
      </c>
      <c r="V260" s="3" t="str">
        <f t="shared" si="46"/>
        <v>Graphene_Viscosity</v>
      </c>
      <c r="W260" s="3">
        <f>VLOOKUP(V260, Spec_Limits!$A$2:$I$301, 5, FALSE)</f>
        <v>0.2</v>
      </c>
      <c r="X260" s="3">
        <f>VLOOKUP(V260, Spec_Limits!$A$2:$I$301, 6, FALSE)</f>
        <v>1.5</v>
      </c>
      <c r="Y260" s="3" t="str">
        <f t="shared" si="47"/>
        <v>Fail</v>
      </c>
      <c r="Z260" s="3" t="str">
        <f t="shared" si="48"/>
        <v>OK</v>
      </c>
    </row>
    <row r="261" spans="1:26" x14ac:dyDescent="0.35">
      <c r="A261" s="1" t="s">
        <v>397</v>
      </c>
      <c r="B261" s="2">
        <v>45676</v>
      </c>
      <c r="C261" s="1" t="s">
        <v>10</v>
      </c>
      <c r="D261" s="3" t="s">
        <v>1634</v>
      </c>
      <c r="E261" s="1" t="s">
        <v>11</v>
      </c>
      <c r="F261" s="1" t="s">
        <v>1635</v>
      </c>
      <c r="G261" s="1" t="s">
        <v>12</v>
      </c>
      <c r="H261" s="1">
        <v>1.2330000000000001</v>
      </c>
      <c r="I261" s="4" t="s">
        <v>23</v>
      </c>
      <c r="J261" s="1" t="s">
        <v>31</v>
      </c>
      <c r="K261" s="1" t="s">
        <v>399</v>
      </c>
      <c r="L261" s="6">
        <f t="shared" si="41"/>
        <v>23.260000000000048</v>
      </c>
      <c r="M261" s="6">
        <f t="shared" si="42"/>
        <v>23.260000000000048</v>
      </c>
      <c r="N261" s="6" t="str">
        <f t="shared" si="43"/>
        <v>Pass</v>
      </c>
      <c r="O261" s="6">
        <f t="shared" si="44"/>
        <v>106.76648</v>
      </c>
      <c r="P261" s="6">
        <f t="shared" si="40"/>
        <v>1.2330000000000001</v>
      </c>
      <c r="Q261" s="5" t="str">
        <f t="shared" si="45"/>
        <v>January</v>
      </c>
      <c r="R261" s="3" t="str">
        <f>VLOOKUP(A261, Samples_Master!$A$2:$I$301, 2, FALSE)</f>
        <v>Graphene</v>
      </c>
      <c r="S261" s="3" t="str">
        <f>VLOOKUP(A261, Samples_Master!$A$2:$I$301, 3, FALSE)</f>
        <v>Carbon</v>
      </c>
      <c r="T261" s="3" t="str">
        <f>VLOOKUP(A261, Samples_Master!$A$2:$I$301, 4, FALSE)</f>
        <v>B055</v>
      </c>
      <c r="U261" s="3" t="str">
        <f>VLOOKUP(A261, Samples_Master!$A$2:$I$301, 5, FALSE)</f>
        <v>P001</v>
      </c>
      <c r="V261" s="3" t="str">
        <f t="shared" si="46"/>
        <v>Graphene_Viscosity</v>
      </c>
      <c r="W261" s="3">
        <f>VLOOKUP(V261, Spec_Limits!$A$2:$I$301, 5, FALSE)</f>
        <v>0.2</v>
      </c>
      <c r="X261" s="3">
        <f>VLOOKUP(V261, Spec_Limits!$A$2:$I$301, 6, FALSE)</f>
        <v>1.5</v>
      </c>
      <c r="Y261" s="3" t="str">
        <f t="shared" si="47"/>
        <v>Pass</v>
      </c>
      <c r="Z261" s="3" t="str">
        <f t="shared" si="48"/>
        <v>OK</v>
      </c>
    </row>
    <row r="262" spans="1:26" x14ac:dyDescent="0.35">
      <c r="A262" s="1" t="s">
        <v>397</v>
      </c>
      <c r="B262" s="2">
        <v>45674</v>
      </c>
      <c r="C262" s="1" t="s">
        <v>10</v>
      </c>
      <c r="D262" s="3" t="s">
        <v>1636</v>
      </c>
      <c r="E262" s="1" t="s">
        <v>11</v>
      </c>
      <c r="F262" s="1" t="s">
        <v>1637</v>
      </c>
      <c r="G262" s="1" t="s">
        <v>12</v>
      </c>
      <c r="H262" s="1">
        <v>930.43100000000004</v>
      </c>
      <c r="I262" s="4" t="s">
        <v>13</v>
      </c>
      <c r="J262" s="1" t="s">
        <v>66</v>
      </c>
      <c r="K262" s="1" t="s">
        <v>400</v>
      </c>
      <c r="L262" s="6">
        <f t="shared" si="41"/>
        <v>33.56</v>
      </c>
      <c r="M262" s="6">
        <f t="shared" si="42"/>
        <v>33.56</v>
      </c>
      <c r="N262" s="6" t="str">
        <f t="shared" si="43"/>
        <v>Pass</v>
      </c>
      <c r="O262" s="6">
        <f t="shared" si="44"/>
        <v>82.523630000000011</v>
      </c>
      <c r="P262" s="6">
        <f t="shared" si="40"/>
        <v>930.43100000000004</v>
      </c>
      <c r="Q262" s="5" t="str">
        <f t="shared" si="45"/>
        <v>January</v>
      </c>
      <c r="R262" s="3" t="str">
        <f>VLOOKUP(A262, Samples_Master!$A$2:$I$301, 2, FALSE)</f>
        <v>Graphene</v>
      </c>
      <c r="S262" s="3" t="str">
        <f>VLOOKUP(A262, Samples_Master!$A$2:$I$301, 3, FALSE)</f>
        <v>Carbon</v>
      </c>
      <c r="T262" s="3" t="str">
        <f>VLOOKUP(A262, Samples_Master!$A$2:$I$301, 4, FALSE)</f>
        <v>B055</v>
      </c>
      <c r="U262" s="3" t="str">
        <f>VLOOKUP(A262, Samples_Master!$A$2:$I$301, 5, FALSE)</f>
        <v>P001</v>
      </c>
      <c r="V262" s="3" t="str">
        <f t="shared" si="46"/>
        <v>Graphene_Viscosity</v>
      </c>
      <c r="W262" s="3">
        <f>VLOOKUP(V262, Spec_Limits!$A$2:$I$301, 5, FALSE)</f>
        <v>0.2</v>
      </c>
      <c r="X262" s="3">
        <f>VLOOKUP(V262, Spec_Limits!$A$2:$I$301, 6, FALSE)</f>
        <v>1.5</v>
      </c>
      <c r="Y262" s="3" t="str">
        <f t="shared" si="47"/>
        <v>Fail</v>
      </c>
      <c r="Z262" s="3" t="str">
        <f t="shared" si="48"/>
        <v>OK</v>
      </c>
    </row>
    <row r="263" spans="1:26" x14ac:dyDescent="0.35">
      <c r="A263" s="1" t="s">
        <v>397</v>
      </c>
      <c r="B263" s="2">
        <v>45680</v>
      </c>
      <c r="C263" s="1" t="s">
        <v>27</v>
      </c>
      <c r="D263" s="3" t="s">
        <v>1638</v>
      </c>
      <c r="E263" s="1" t="s">
        <v>11</v>
      </c>
      <c r="F263" s="1" t="s">
        <v>1639</v>
      </c>
      <c r="G263" s="1" t="s">
        <v>12</v>
      </c>
      <c r="H263" s="1">
        <v>81165.157000000007</v>
      </c>
      <c r="I263" s="4" t="s">
        <v>37</v>
      </c>
      <c r="J263" s="1" t="s">
        <v>52</v>
      </c>
      <c r="K263" s="1" t="s">
        <v>401</v>
      </c>
      <c r="L263" s="6">
        <f t="shared" si="41"/>
        <v>27.379999999999995</v>
      </c>
      <c r="M263" s="6">
        <f t="shared" si="42"/>
        <v>27.379999999999995</v>
      </c>
      <c r="N263" s="6" t="str">
        <f t="shared" si="43"/>
        <v>Pass</v>
      </c>
      <c r="O263" s="6">
        <f t="shared" si="44"/>
        <v>94.493809999999996</v>
      </c>
      <c r="P263" s="6">
        <f t="shared" si="40"/>
        <v>81165.157000000007</v>
      </c>
      <c r="Q263" s="5" t="str">
        <f t="shared" si="45"/>
        <v>January</v>
      </c>
      <c r="R263" s="3" t="str">
        <f>VLOOKUP(A263, Samples_Master!$A$2:$I$301, 2, FALSE)</f>
        <v>Graphene</v>
      </c>
      <c r="S263" s="3" t="str">
        <f>VLOOKUP(A263, Samples_Master!$A$2:$I$301, 3, FALSE)</f>
        <v>Carbon</v>
      </c>
      <c r="T263" s="3" t="str">
        <f>VLOOKUP(A263, Samples_Master!$A$2:$I$301, 4, FALSE)</f>
        <v>B055</v>
      </c>
      <c r="U263" s="3" t="str">
        <f>VLOOKUP(A263, Samples_Master!$A$2:$I$301, 5, FALSE)</f>
        <v>P001</v>
      </c>
      <c r="V263" s="3" t="str">
        <f t="shared" si="46"/>
        <v>Graphene_Conductivity</v>
      </c>
      <c r="W263" s="3">
        <f>VLOOKUP(V263, Spec_Limits!$A$2:$I$301, 5, FALSE)</f>
        <v>20000</v>
      </c>
      <c r="X263" s="3">
        <f>VLOOKUP(V263, Spec_Limits!$A$2:$I$301, 6, FALSE)</f>
        <v>80000</v>
      </c>
      <c r="Y263" s="3" t="str">
        <f t="shared" si="47"/>
        <v>Fail</v>
      </c>
      <c r="Z263" s="3" t="str">
        <f t="shared" si="48"/>
        <v>OK</v>
      </c>
    </row>
    <row r="264" spans="1:26" x14ac:dyDescent="0.35">
      <c r="A264" s="1" t="s">
        <v>402</v>
      </c>
      <c r="B264" s="2">
        <v>45680</v>
      </c>
      <c r="C264" s="1" t="s">
        <v>10</v>
      </c>
      <c r="D264" s="3" t="s">
        <v>1640</v>
      </c>
      <c r="E264" s="1" t="s">
        <v>11</v>
      </c>
      <c r="F264" s="1" t="s">
        <v>1641</v>
      </c>
      <c r="G264" s="1" t="s">
        <v>12</v>
      </c>
      <c r="H264" s="1">
        <v>1.21</v>
      </c>
      <c r="I264" s="4" t="s">
        <v>23</v>
      </c>
      <c r="J264" s="1" t="s">
        <v>34</v>
      </c>
      <c r="K264" s="1" t="s">
        <v>403</v>
      </c>
      <c r="L264" s="6">
        <f t="shared" si="41"/>
        <v>-253.15999999999997</v>
      </c>
      <c r="M264" s="6" t="str">
        <f t="shared" si="42"/>
        <v xml:space="preserve"> </v>
      </c>
      <c r="N264" s="6" t="str">
        <f t="shared" si="43"/>
        <v>Fail</v>
      </c>
      <c r="O264" s="6">
        <f t="shared" si="44"/>
        <v>97.163149999999987</v>
      </c>
      <c r="P264" s="6">
        <f t="shared" si="40"/>
        <v>1.21</v>
      </c>
      <c r="Q264" s="5" t="str">
        <f t="shared" si="45"/>
        <v>January</v>
      </c>
      <c r="R264" s="3" t="str">
        <f>VLOOKUP(A264, Samples_Master!$A$2:$I$301, 2, FALSE)</f>
        <v>CeramicY</v>
      </c>
      <c r="S264" s="3" t="str">
        <f>VLOOKUP(A264, Samples_Master!$A$2:$I$301, 3, FALSE)</f>
        <v>Ceramic</v>
      </c>
      <c r="T264" s="3" t="str">
        <f>VLOOKUP(A264, Samples_Master!$A$2:$I$301, 4, FALSE)</f>
        <v>B111</v>
      </c>
      <c r="U264" s="3" t="str">
        <f>VLOOKUP(A264, Samples_Master!$A$2:$I$301, 5, FALSE)</f>
        <v>P001</v>
      </c>
      <c r="V264" s="3" t="str">
        <f t="shared" si="46"/>
        <v>CeramicY_Viscosity</v>
      </c>
      <c r="W264" s="3">
        <f>VLOOKUP(V264, Spec_Limits!$A$2:$I$301, 5, FALSE)</f>
        <v>0.2</v>
      </c>
      <c r="X264" s="3">
        <f>VLOOKUP(V264, Spec_Limits!$A$2:$I$301, 6, FALSE)</f>
        <v>1.5</v>
      </c>
      <c r="Y264" s="3" t="str">
        <f t="shared" si="47"/>
        <v>Pass</v>
      </c>
      <c r="Z264" s="3" t="str">
        <f t="shared" si="48"/>
        <v>OK</v>
      </c>
    </row>
    <row r="265" spans="1:26" x14ac:dyDescent="0.35">
      <c r="A265" s="1" t="s">
        <v>402</v>
      </c>
      <c r="B265" s="2">
        <v>45680</v>
      </c>
      <c r="C265" s="1" t="s">
        <v>10</v>
      </c>
      <c r="D265" s="3" t="s">
        <v>1642</v>
      </c>
      <c r="E265" s="1" t="s">
        <v>637</v>
      </c>
      <c r="F265" s="1" t="s">
        <v>1643</v>
      </c>
      <c r="G265" s="1" t="s">
        <v>12</v>
      </c>
      <c r="H265" s="1">
        <v>0.879</v>
      </c>
      <c r="I265" s="4" t="s">
        <v>23</v>
      </c>
      <c r="J265" s="1" t="s">
        <v>29</v>
      </c>
      <c r="K265" s="1" t="s">
        <v>404</v>
      </c>
      <c r="L265" s="6" t="str">
        <f t="shared" si="41"/>
        <v>19.16</v>
      </c>
      <c r="M265" s="6" t="str">
        <f t="shared" si="42"/>
        <v>19.16</v>
      </c>
      <c r="N265" s="6" t="str">
        <f t="shared" si="43"/>
        <v>Pass</v>
      </c>
      <c r="O265" s="6">
        <f t="shared" si="44"/>
        <v>88.197159999999997</v>
      </c>
      <c r="P265" s="6">
        <f t="shared" si="40"/>
        <v>0.879</v>
      </c>
      <c r="Q265" s="5" t="str">
        <f t="shared" si="45"/>
        <v>January</v>
      </c>
      <c r="R265" s="3" t="str">
        <f>VLOOKUP(A265, Samples_Master!$A$2:$I$301, 2, FALSE)</f>
        <v>CeramicY</v>
      </c>
      <c r="S265" s="3" t="str">
        <f>VLOOKUP(A265, Samples_Master!$A$2:$I$301, 3, FALSE)</f>
        <v>Ceramic</v>
      </c>
      <c r="T265" s="3" t="str">
        <f>VLOOKUP(A265, Samples_Master!$A$2:$I$301, 4, FALSE)</f>
        <v>B111</v>
      </c>
      <c r="U265" s="3" t="str">
        <f>VLOOKUP(A265, Samples_Master!$A$2:$I$301, 5, FALSE)</f>
        <v>P001</v>
      </c>
      <c r="V265" s="3" t="str">
        <f t="shared" si="46"/>
        <v>CeramicY_Viscosity</v>
      </c>
      <c r="W265" s="3">
        <f>VLOOKUP(V265, Spec_Limits!$A$2:$I$301, 5, FALSE)</f>
        <v>0.2</v>
      </c>
      <c r="X265" s="3">
        <f>VLOOKUP(V265, Spec_Limits!$A$2:$I$301, 6, FALSE)</f>
        <v>1.5</v>
      </c>
      <c r="Y265" s="3" t="str">
        <f t="shared" si="47"/>
        <v>Pass</v>
      </c>
      <c r="Z265" s="3" t="str">
        <f t="shared" si="48"/>
        <v>OK</v>
      </c>
    </row>
    <row r="266" spans="1:26" x14ac:dyDescent="0.35">
      <c r="A266" s="1" t="s">
        <v>402</v>
      </c>
      <c r="B266" s="2">
        <v>45666</v>
      </c>
      <c r="C266" s="1" t="s">
        <v>10</v>
      </c>
      <c r="D266" s="3" t="s">
        <v>1644</v>
      </c>
      <c r="E266" s="1" t="s">
        <v>637</v>
      </c>
      <c r="F266" s="1" t="s">
        <v>1645</v>
      </c>
      <c r="G266" s="1" t="s">
        <v>12</v>
      </c>
      <c r="H266" s="1">
        <v>0.89900000000000002</v>
      </c>
      <c r="I266" s="4" t="s">
        <v>23</v>
      </c>
      <c r="J266" s="1" t="s">
        <v>29</v>
      </c>
      <c r="K266" s="1" t="s">
        <v>405</v>
      </c>
      <c r="L266" s="6" t="str">
        <f t="shared" si="41"/>
        <v>24.75</v>
      </c>
      <c r="M266" s="6" t="str">
        <f t="shared" si="42"/>
        <v>24.75</v>
      </c>
      <c r="N266" s="6" t="str">
        <f t="shared" si="43"/>
        <v>Pass</v>
      </c>
      <c r="O266" s="6">
        <f t="shared" si="44"/>
        <v>98.3964</v>
      </c>
      <c r="P266" s="6">
        <f t="shared" si="40"/>
        <v>0.89900000000000002</v>
      </c>
      <c r="Q266" s="5" t="str">
        <f t="shared" si="45"/>
        <v>January</v>
      </c>
      <c r="R266" s="3" t="str">
        <f>VLOOKUP(A266, Samples_Master!$A$2:$I$301, 2, FALSE)</f>
        <v>CeramicY</v>
      </c>
      <c r="S266" s="3" t="str">
        <f>VLOOKUP(A266, Samples_Master!$A$2:$I$301, 3, FALSE)</f>
        <v>Ceramic</v>
      </c>
      <c r="T266" s="3" t="str">
        <f>VLOOKUP(A266, Samples_Master!$A$2:$I$301, 4, FALSE)</f>
        <v>B111</v>
      </c>
      <c r="U266" s="3" t="str">
        <f>VLOOKUP(A266, Samples_Master!$A$2:$I$301, 5, FALSE)</f>
        <v>P001</v>
      </c>
      <c r="V266" s="3" t="str">
        <f t="shared" si="46"/>
        <v>CeramicY_Viscosity</v>
      </c>
      <c r="W266" s="3">
        <f>VLOOKUP(V266, Spec_Limits!$A$2:$I$301, 5, FALSE)</f>
        <v>0.2</v>
      </c>
      <c r="X266" s="3">
        <f>VLOOKUP(V266, Spec_Limits!$A$2:$I$301, 6, FALSE)</f>
        <v>1.5</v>
      </c>
      <c r="Y266" s="3" t="str">
        <f t="shared" si="47"/>
        <v>Pass</v>
      </c>
      <c r="Z266" s="3" t="str">
        <f t="shared" si="48"/>
        <v>OK</v>
      </c>
    </row>
    <row r="267" spans="1:26" x14ac:dyDescent="0.35">
      <c r="A267" s="1" t="s">
        <v>406</v>
      </c>
      <c r="B267" s="2">
        <v>45662</v>
      </c>
      <c r="C267" s="1" t="s">
        <v>10</v>
      </c>
      <c r="D267" s="3" t="s">
        <v>1646</v>
      </c>
      <c r="E267" s="1" t="s">
        <v>637</v>
      </c>
      <c r="F267" s="1" t="s">
        <v>1647</v>
      </c>
      <c r="G267" s="1" t="s">
        <v>17</v>
      </c>
      <c r="H267" s="1">
        <v>1.532</v>
      </c>
      <c r="I267" s="4" t="s">
        <v>23</v>
      </c>
      <c r="J267" s="1" t="s">
        <v>80</v>
      </c>
      <c r="K267" s="1" t="s">
        <v>407</v>
      </c>
      <c r="L267" s="6" t="str">
        <f t="shared" si="41"/>
        <v>32.26</v>
      </c>
      <c r="M267" s="6" t="str">
        <f t="shared" si="42"/>
        <v>32.26</v>
      </c>
      <c r="N267" s="6" t="str">
        <f t="shared" si="43"/>
        <v>Pass</v>
      </c>
      <c r="O267" s="6" t="str">
        <f t="shared" si="44"/>
        <v>97.38</v>
      </c>
      <c r="P267" s="6">
        <f t="shared" si="40"/>
        <v>1.532</v>
      </c>
      <c r="Q267" s="5" t="str">
        <f t="shared" si="45"/>
        <v>January</v>
      </c>
      <c r="R267" s="3" t="str">
        <f>VLOOKUP(A267, Samples_Master!$A$2:$I$301, 2, FALSE)</f>
        <v>Graphene</v>
      </c>
      <c r="S267" s="3" t="str">
        <f>VLOOKUP(A267, Samples_Master!$A$2:$I$301, 3, FALSE)</f>
        <v>Carbon</v>
      </c>
      <c r="T267" s="3" t="str">
        <f>VLOOKUP(A267, Samples_Master!$A$2:$I$301, 4, FALSE)</f>
        <v>B074</v>
      </c>
      <c r="U267" s="3" t="str">
        <f>VLOOKUP(A267, Samples_Master!$A$2:$I$301, 5, FALSE)</f>
        <v>P002</v>
      </c>
      <c r="V267" s="3" t="str">
        <f t="shared" si="46"/>
        <v>Graphene_Viscosity</v>
      </c>
      <c r="W267" s="3">
        <f>VLOOKUP(V267, Spec_Limits!$A$2:$I$301, 5, FALSE)</f>
        <v>0.2</v>
      </c>
      <c r="X267" s="3">
        <f>VLOOKUP(V267, Spec_Limits!$A$2:$I$301, 6, FALSE)</f>
        <v>1.5</v>
      </c>
      <c r="Y267" s="3" t="str">
        <f t="shared" si="47"/>
        <v>Fail</v>
      </c>
      <c r="Z267" s="3" t="str">
        <f t="shared" si="48"/>
        <v>OK</v>
      </c>
    </row>
    <row r="268" spans="1:26" x14ac:dyDescent="0.35">
      <c r="A268" s="1" t="s">
        <v>406</v>
      </c>
      <c r="B268" s="2">
        <v>45668</v>
      </c>
      <c r="C268" s="1" t="s">
        <v>16</v>
      </c>
      <c r="D268" s="3" t="s">
        <v>1648</v>
      </c>
      <c r="E268" s="1" t="s">
        <v>637</v>
      </c>
      <c r="F268" s="1" t="s">
        <v>1649</v>
      </c>
      <c r="G268" s="1" t="s">
        <v>17</v>
      </c>
      <c r="H268" s="1">
        <v>80.272999999999996</v>
      </c>
      <c r="I268" s="4" t="s">
        <v>17</v>
      </c>
      <c r="J268" s="1" t="s">
        <v>41</v>
      </c>
      <c r="K268" s="1" t="s">
        <v>408</v>
      </c>
      <c r="L268" s="6" t="str">
        <f t="shared" si="41"/>
        <v>20.36</v>
      </c>
      <c r="M268" s="6" t="str">
        <f t="shared" si="42"/>
        <v>20.36</v>
      </c>
      <c r="N268" s="6" t="str">
        <f t="shared" si="43"/>
        <v>Pass</v>
      </c>
      <c r="O268" s="6" t="str">
        <f t="shared" si="44"/>
        <v>105.68</v>
      </c>
      <c r="P268" s="6">
        <f t="shared" si="40"/>
        <v>80.272999999999996</v>
      </c>
      <c r="Q268" s="5" t="str">
        <f t="shared" si="45"/>
        <v>January</v>
      </c>
      <c r="R268" s="3" t="str">
        <f>VLOOKUP(A268, Samples_Master!$A$2:$I$301, 2, FALSE)</f>
        <v>Graphene</v>
      </c>
      <c r="S268" s="3" t="str">
        <f>VLOOKUP(A268, Samples_Master!$A$2:$I$301, 3, FALSE)</f>
        <v>Carbon</v>
      </c>
      <c r="T268" s="3" t="str">
        <f>VLOOKUP(A268, Samples_Master!$A$2:$I$301, 4, FALSE)</f>
        <v>B074</v>
      </c>
      <c r="U268" s="3" t="str">
        <f>VLOOKUP(A268, Samples_Master!$A$2:$I$301, 5, FALSE)</f>
        <v>P002</v>
      </c>
      <c r="V268" s="3" t="str">
        <f t="shared" si="46"/>
        <v>Graphene_Tensile</v>
      </c>
      <c r="W268" s="3">
        <f>VLOOKUP(V268, Spec_Limits!$A$2:$I$301, 5, FALSE)</f>
        <v>60</v>
      </c>
      <c r="X268" s="3">
        <f>VLOOKUP(V268, Spec_Limits!$A$2:$I$301, 6, FALSE)</f>
        <v>120</v>
      </c>
      <c r="Y268" s="3" t="str">
        <f t="shared" si="47"/>
        <v>Pass</v>
      </c>
      <c r="Z268" s="3" t="str">
        <f t="shared" si="48"/>
        <v>OK</v>
      </c>
    </row>
    <row r="269" spans="1:26" x14ac:dyDescent="0.35">
      <c r="A269" s="1" t="s">
        <v>406</v>
      </c>
      <c r="B269" s="2">
        <v>45660</v>
      </c>
      <c r="C269" s="1" t="s">
        <v>16</v>
      </c>
      <c r="D269" s="3" t="s">
        <v>1650</v>
      </c>
      <c r="E269" s="1" t="s">
        <v>637</v>
      </c>
      <c r="F269" s="1" t="s">
        <v>1651</v>
      </c>
      <c r="G269" s="1" t="s">
        <v>17</v>
      </c>
      <c r="H269" s="1">
        <v>86.263999999999996</v>
      </c>
      <c r="I269" s="4" t="s">
        <v>17</v>
      </c>
      <c r="J269" s="1" t="s">
        <v>14</v>
      </c>
      <c r="K269" s="1" t="s">
        <v>409</v>
      </c>
      <c r="L269" s="6" t="str">
        <f t="shared" si="41"/>
        <v>16.32</v>
      </c>
      <c r="M269" s="6" t="str">
        <f t="shared" si="42"/>
        <v>16.32</v>
      </c>
      <c r="N269" s="6" t="str">
        <f t="shared" si="43"/>
        <v>Pass</v>
      </c>
      <c r="O269" s="6" t="str">
        <f t="shared" si="44"/>
        <v>93.21</v>
      </c>
      <c r="P269" s="6">
        <f t="shared" si="40"/>
        <v>86.263999999999996</v>
      </c>
      <c r="Q269" s="5" t="str">
        <f t="shared" si="45"/>
        <v>January</v>
      </c>
      <c r="R269" s="3" t="str">
        <f>VLOOKUP(A269, Samples_Master!$A$2:$I$301, 2, FALSE)</f>
        <v>Graphene</v>
      </c>
      <c r="S269" s="3" t="str">
        <f>VLOOKUP(A269, Samples_Master!$A$2:$I$301, 3, FALSE)</f>
        <v>Carbon</v>
      </c>
      <c r="T269" s="3" t="str">
        <f>VLOOKUP(A269, Samples_Master!$A$2:$I$301, 4, FALSE)</f>
        <v>B074</v>
      </c>
      <c r="U269" s="3" t="str">
        <f>VLOOKUP(A269, Samples_Master!$A$2:$I$301, 5, FALSE)</f>
        <v>P002</v>
      </c>
      <c r="V269" s="3" t="str">
        <f t="shared" si="46"/>
        <v>Graphene_Tensile</v>
      </c>
      <c r="W269" s="3">
        <f>VLOOKUP(V269, Spec_Limits!$A$2:$I$301, 5, FALSE)</f>
        <v>60</v>
      </c>
      <c r="X269" s="3">
        <f>VLOOKUP(V269, Spec_Limits!$A$2:$I$301, 6, FALSE)</f>
        <v>120</v>
      </c>
      <c r="Y269" s="3" t="str">
        <f t="shared" si="47"/>
        <v>Pass</v>
      </c>
      <c r="Z269" s="3" t="str">
        <f t="shared" si="48"/>
        <v>OK</v>
      </c>
    </row>
    <row r="270" spans="1:26" x14ac:dyDescent="0.35">
      <c r="A270" s="1" t="s">
        <v>406</v>
      </c>
      <c r="B270" s="2">
        <v>45682</v>
      </c>
      <c r="C270" s="1" t="s">
        <v>16</v>
      </c>
      <c r="D270" s="3" t="s">
        <v>1652</v>
      </c>
      <c r="E270" s="1" t="s">
        <v>637</v>
      </c>
      <c r="F270" s="1" t="s">
        <v>1653</v>
      </c>
      <c r="G270" s="1" t="s">
        <v>17</v>
      </c>
      <c r="H270" s="1">
        <v>99.004999999999995</v>
      </c>
      <c r="I270" s="4" t="s">
        <v>17</v>
      </c>
      <c r="J270" s="1" t="s">
        <v>29</v>
      </c>
      <c r="K270" s="1" t="s">
        <v>410</v>
      </c>
      <c r="L270" s="6" t="str">
        <f t="shared" si="41"/>
        <v>20.55</v>
      </c>
      <c r="M270" s="6" t="str">
        <f t="shared" si="42"/>
        <v>20.55</v>
      </c>
      <c r="N270" s="6" t="str">
        <f t="shared" si="43"/>
        <v>Pass</v>
      </c>
      <c r="O270" s="6" t="str">
        <f t="shared" si="44"/>
        <v>96.72</v>
      </c>
      <c r="P270" s="6">
        <f t="shared" si="40"/>
        <v>99.004999999999995</v>
      </c>
      <c r="Q270" s="5" t="str">
        <f t="shared" si="45"/>
        <v>January</v>
      </c>
      <c r="R270" s="3" t="str">
        <f>VLOOKUP(A270, Samples_Master!$A$2:$I$301, 2, FALSE)</f>
        <v>Graphene</v>
      </c>
      <c r="S270" s="3" t="str">
        <f>VLOOKUP(A270, Samples_Master!$A$2:$I$301, 3, FALSE)</f>
        <v>Carbon</v>
      </c>
      <c r="T270" s="3" t="str">
        <f>VLOOKUP(A270, Samples_Master!$A$2:$I$301, 4, FALSE)</f>
        <v>B074</v>
      </c>
      <c r="U270" s="3" t="str">
        <f>VLOOKUP(A270, Samples_Master!$A$2:$I$301, 5, FALSE)</f>
        <v>P002</v>
      </c>
      <c r="V270" s="3" t="str">
        <f t="shared" si="46"/>
        <v>Graphene_Tensile</v>
      </c>
      <c r="W270" s="3">
        <f>VLOOKUP(V270, Spec_Limits!$A$2:$I$301, 5, FALSE)</f>
        <v>60</v>
      </c>
      <c r="X270" s="3">
        <f>VLOOKUP(V270, Spec_Limits!$A$2:$I$301, 6, FALSE)</f>
        <v>120</v>
      </c>
      <c r="Y270" s="3" t="str">
        <f t="shared" si="47"/>
        <v>Pass</v>
      </c>
      <c r="Z270" s="3" t="str">
        <f t="shared" si="48"/>
        <v>OK</v>
      </c>
    </row>
    <row r="271" spans="1:26" x14ac:dyDescent="0.35">
      <c r="A271" s="1" t="s">
        <v>411</v>
      </c>
      <c r="B271" s="2">
        <v>45676</v>
      </c>
      <c r="C271" s="1" t="s">
        <v>16</v>
      </c>
      <c r="D271" s="3" t="s">
        <v>1654</v>
      </c>
      <c r="E271" s="1" t="s">
        <v>637</v>
      </c>
      <c r="F271" s="1" t="s">
        <v>1655</v>
      </c>
      <c r="G271" s="1" t="s">
        <v>17</v>
      </c>
      <c r="H271" s="1">
        <v>99.817999999999998</v>
      </c>
      <c r="I271" s="4" t="s">
        <v>17</v>
      </c>
      <c r="J271" s="1" t="s">
        <v>14</v>
      </c>
      <c r="K271" s="1" t="s">
        <v>412</v>
      </c>
      <c r="L271" s="6" t="str">
        <f t="shared" si="41"/>
        <v>18.49</v>
      </c>
      <c r="M271" s="6" t="str">
        <f t="shared" si="42"/>
        <v>18.49</v>
      </c>
      <c r="N271" s="6" t="str">
        <f t="shared" si="43"/>
        <v>Pass</v>
      </c>
      <c r="O271" s="6" t="str">
        <f t="shared" si="44"/>
        <v>82.92</v>
      </c>
      <c r="P271" s="6">
        <f t="shared" si="40"/>
        <v>99.817999999999998</v>
      </c>
      <c r="Q271" s="5" t="str">
        <f t="shared" si="45"/>
        <v>January</v>
      </c>
      <c r="R271" s="3" t="str">
        <f>VLOOKUP(A271, Samples_Master!$A$2:$I$301, 2, FALSE)</f>
        <v>Graphene</v>
      </c>
      <c r="S271" s="3" t="str">
        <f>VLOOKUP(A271, Samples_Master!$A$2:$I$301, 3, FALSE)</f>
        <v>Carbon</v>
      </c>
      <c r="T271" s="3" t="str">
        <f>VLOOKUP(A271, Samples_Master!$A$2:$I$301, 4, FALSE)</f>
        <v>B024</v>
      </c>
      <c r="U271" s="3" t="str">
        <f>VLOOKUP(A271, Samples_Master!$A$2:$I$301, 5, FALSE)</f>
        <v>P002</v>
      </c>
      <c r="V271" s="3" t="str">
        <f t="shared" si="46"/>
        <v>Graphene_Tensile</v>
      </c>
      <c r="W271" s="3">
        <f>VLOOKUP(V271, Spec_Limits!$A$2:$I$301, 5, FALSE)</f>
        <v>60</v>
      </c>
      <c r="X271" s="3">
        <f>VLOOKUP(V271, Spec_Limits!$A$2:$I$301, 6, FALSE)</f>
        <v>120</v>
      </c>
      <c r="Y271" s="3" t="str">
        <f t="shared" si="47"/>
        <v>Pass</v>
      </c>
      <c r="Z271" s="3" t="str">
        <f t="shared" si="48"/>
        <v>OK</v>
      </c>
    </row>
    <row r="272" spans="1:26" x14ac:dyDescent="0.35">
      <c r="A272" s="1" t="s">
        <v>411</v>
      </c>
      <c r="B272" s="2">
        <v>45665</v>
      </c>
      <c r="C272" s="1" t="s">
        <v>10</v>
      </c>
      <c r="D272" s="3" t="s">
        <v>1656</v>
      </c>
      <c r="E272" s="1" t="s">
        <v>637</v>
      </c>
      <c r="F272" s="1" t="s">
        <v>1657</v>
      </c>
      <c r="G272" s="1" t="s">
        <v>17</v>
      </c>
      <c r="H272" s="1">
        <v>0.51700000000000002</v>
      </c>
      <c r="I272" s="4" t="s">
        <v>23</v>
      </c>
      <c r="J272" s="1" t="s">
        <v>14</v>
      </c>
      <c r="K272" s="1" t="s">
        <v>413</v>
      </c>
      <c r="L272" s="6" t="str">
        <f t="shared" si="41"/>
        <v>19.85</v>
      </c>
      <c r="M272" s="6" t="str">
        <f t="shared" si="42"/>
        <v>19.85</v>
      </c>
      <c r="N272" s="6" t="str">
        <f t="shared" si="43"/>
        <v>Pass</v>
      </c>
      <c r="O272" s="6" t="str">
        <f t="shared" si="44"/>
        <v>91.38</v>
      </c>
      <c r="P272" s="6">
        <f t="shared" ref="P272:P294" si="49">IF(C272="Viscosity",
      IF(J272="mPa*s", H272/1000, H272),
   IF(C272="Tensile",
      IF(J272="kPa", H272/1000, H272),
   IF(C272="Conductivity",
      IF(J272="mS/cm", H272/10, H272),
   "")))</f>
        <v>0.51700000000000002</v>
      </c>
      <c r="Q272" s="5" t="str">
        <f t="shared" si="45"/>
        <v>January</v>
      </c>
      <c r="R272" s="3" t="str">
        <f>VLOOKUP(A272, Samples_Master!$A$2:$I$301, 2, FALSE)</f>
        <v>Graphene</v>
      </c>
      <c r="S272" s="3" t="str">
        <f>VLOOKUP(A272, Samples_Master!$A$2:$I$301, 3, FALSE)</f>
        <v>Carbon</v>
      </c>
      <c r="T272" s="3" t="str">
        <f>VLOOKUP(A272, Samples_Master!$A$2:$I$301, 4, FALSE)</f>
        <v>B024</v>
      </c>
      <c r="U272" s="3" t="str">
        <f>VLOOKUP(A272, Samples_Master!$A$2:$I$301, 5, FALSE)</f>
        <v>P002</v>
      </c>
      <c r="V272" s="3" t="str">
        <f t="shared" si="46"/>
        <v>Graphene_Viscosity</v>
      </c>
      <c r="W272" s="3">
        <f>VLOOKUP(V272, Spec_Limits!$A$2:$I$301, 5, FALSE)</f>
        <v>0.2</v>
      </c>
      <c r="X272" s="3">
        <f>VLOOKUP(V272, Spec_Limits!$A$2:$I$301, 6, FALSE)</f>
        <v>1.5</v>
      </c>
      <c r="Y272" s="3" t="str">
        <f t="shared" si="47"/>
        <v>Pass</v>
      </c>
      <c r="Z272" s="3" t="str">
        <f t="shared" si="48"/>
        <v>OK</v>
      </c>
    </row>
    <row r="273" spans="1:26" x14ac:dyDescent="0.35">
      <c r="A273" s="1" t="s">
        <v>411</v>
      </c>
      <c r="B273" s="2">
        <v>45666</v>
      </c>
      <c r="C273" s="1" t="s">
        <v>10</v>
      </c>
      <c r="D273" s="3" t="s">
        <v>1658</v>
      </c>
      <c r="E273" s="1" t="s">
        <v>637</v>
      </c>
      <c r="F273" s="1" t="s">
        <v>1659</v>
      </c>
      <c r="G273" s="1" t="s">
        <v>17</v>
      </c>
      <c r="H273" s="1">
        <v>1.304</v>
      </c>
      <c r="I273" s="4" t="s">
        <v>23</v>
      </c>
      <c r="J273" s="1" t="s">
        <v>61</v>
      </c>
      <c r="K273" s="1" t="s">
        <v>414</v>
      </c>
      <c r="L273" s="6" t="str">
        <f t="shared" si="41"/>
        <v>22.57</v>
      </c>
      <c r="M273" s="6" t="str">
        <f t="shared" si="42"/>
        <v>22.57</v>
      </c>
      <c r="N273" s="6" t="str">
        <f t="shared" si="43"/>
        <v>Pass</v>
      </c>
      <c r="O273" s="6" t="str">
        <f t="shared" si="44"/>
        <v>116.02</v>
      </c>
      <c r="P273" s="6">
        <f t="shared" si="49"/>
        <v>1.304</v>
      </c>
      <c r="Q273" s="5" t="str">
        <f t="shared" si="45"/>
        <v>January</v>
      </c>
      <c r="R273" s="3" t="str">
        <f>VLOOKUP(A273, Samples_Master!$A$2:$I$301, 2, FALSE)</f>
        <v>Graphene</v>
      </c>
      <c r="S273" s="3" t="str">
        <f>VLOOKUP(A273, Samples_Master!$A$2:$I$301, 3, FALSE)</f>
        <v>Carbon</v>
      </c>
      <c r="T273" s="3" t="str">
        <f>VLOOKUP(A273, Samples_Master!$A$2:$I$301, 4, FALSE)</f>
        <v>B024</v>
      </c>
      <c r="U273" s="3" t="str">
        <f>VLOOKUP(A273, Samples_Master!$A$2:$I$301, 5, FALSE)</f>
        <v>P002</v>
      </c>
      <c r="V273" s="3" t="str">
        <f t="shared" si="46"/>
        <v>Graphene_Viscosity</v>
      </c>
      <c r="W273" s="3">
        <f>VLOOKUP(V273, Spec_Limits!$A$2:$I$301, 5, FALSE)</f>
        <v>0.2</v>
      </c>
      <c r="X273" s="3">
        <f>VLOOKUP(V273, Spec_Limits!$A$2:$I$301, 6, FALSE)</f>
        <v>1.5</v>
      </c>
      <c r="Y273" s="3" t="str">
        <f t="shared" si="47"/>
        <v>Pass</v>
      </c>
      <c r="Z273" s="3" t="str">
        <f t="shared" si="48"/>
        <v>OK</v>
      </c>
    </row>
    <row r="274" spans="1:26" x14ac:dyDescent="0.35">
      <c r="A274" s="1" t="s">
        <v>415</v>
      </c>
      <c r="B274" s="2">
        <v>45670</v>
      </c>
      <c r="C274" s="1" t="s">
        <v>27</v>
      </c>
      <c r="D274" s="3" t="s">
        <v>1660</v>
      </c>
      <c r="E274" s="1" t="s">
        <v>11</v>
      </c>
      <c r="F274" s="1" t="s">
        <v>1661</v>
      </c>
      <c r="G274" s="1" t="s">
        <v>17</v>
      </c>
      <c r="H274" s="1">
        <v>4027.6320000000001</v>
      </c>
      <c r="I274" s="4" t="s">
        <v>28</v>
      </c>
      <c r="J274" s="1" t="s">
        <v>41</v>
      </c>
      <c r="K274" s="1" t="s">
        <v>416</v>
      </c>
      <c r="L274" s="6">
        <f t="shared" si="41"/>
        <v>28.050000000000011</v>
      </c>
      <c r="M274" s="6">
        <f t="shared" si="42"/>
        <v>28.050000000000011</v>
      </c>
      <c r="N274" s="6" t="str">
        <f t="shared" si="43"/>
        <v>Pass</v>
      </c>
      <c r="O274" s="6" t="str">
        <f t="shared" si="44"/>
        <v>116.59</v>
      </c>
      <c r="P274" s="6">
        <f t="shared" si="49"/>
        <v>4027.6320000000001</v>
      </c>
      <c r="Q274" s="5" t="str">
        <f t="shared" si="45"/>
        <v>January</v>
      </c>
      <c r="R274" s="3" t="str">
        <f>VLOOKUP(A274, Samples_Master!$A$2:$I$301, 2, FALSE)</f>
        <v>AlloyX</v>
      </c>
      <c r="S274" s="3" t="str">
        <f>VLOOKUP(A274, Samples_Master!$A$2:$I$301, 3, FALSE)</f>
        <v>Metal</v>
      </c>
      <c r="T274" s="3" t="str">
        <f>VLOOKUP(A274, Samples_Master!$A$2:$I$301, 4, FALSE)</f>
        <v>B092</v>
      </c>
      <c r="U274" s="3" t="str">
        <f>VLOOKUP(A274, Samples_Master!$A$2:$I$301, 5, FALSE)</f>
        <v>P003</v>
      </c>
      <c r="V274" s="3" t="str">
        <f t="shared" si="46"/>
        <v>AlloyX_Conductivity</v>
      </c>
      <c r="W274" s="3">
        <f>VLOOKUP(V274, Spec_Limits!$A$2:$I$301, 5, FALSE)</f>
        <v>100</v>
      </c>
      <c r="X274" s="3">
        <f>VLOOKUP(V274, Spec_Limits!$A$2:$I$301, 6, FALSE)</f>
        <v>2000</v>
      </c>
      <c r="Y274" s="3" t="str">
        <f t="shared" si="47"/>
        <v>Fail</v>
      </c>
      <c r="Z274" s="3" t="str">
        <f t="shared" si="48"/>
        <v>OK</v>
      </c>
    </row>
    <row r="275" spans="1:26" x14ac:dyDescent="0.35">
      <c r="A275" s="1" t="s">
        <v>417</v>
      </c>
      <c r="B275" s="2">
        <v>45662</v>
      </c>
      <c r="C275" s="1" t="s">
        <v>16</v>
      </c>
      <c r="D275" s="3" t="s">
        <v>1662</v>
      </c>
      <c r="E275" s="1" t="s">
        <v>11</v>
      </c>
      <c r="F275" s="1" t="s">
        <v>1663</v>
      </c>
      <c r="G275" s="1" t="s">
        <v>17</v>
      </c>
      <c r="H275" s="1">
        <v>66.855000000000004</v>
      </c>
      <c r="I275" s="4" t="s">
        <v>17</v>
      </c>
      <c r="J275" s="1" t="s">
        <v>14</v>
      </c>
      <c r="K275" s="1" t="s">
        <v>418</v>
      </c>
      <c r="L275" s="6">
        <f t="shared" si="41"/>
        <v>32.400000000000034</v>
      </c>
      <c r="M275" s="6">
        <f t="shared" si="42"/>
        <v>32.400000000000034</v>
      </c>
      <c r="N275" s="6" t="str">
        <f t="shared" si="43"/>
        <v>Pass</v>
      </c>
      <c r="O275" s="6" t="str">
        <f t="shared" si="44"/>
        <v>106.62</v>
      </c>
      <c r="P275" s="6">
        <f t="shared" si="49"/>
        <v>66.855000000000004</v>
      </c>
      <c r="Q275" s="5" t="str">
        <f t="shared" si="45"/>
        <v>January</v>
      </c>
      <c r="R275" s="3" t="str">
        <f>VLOOKUP(A275, Samples_Master!$A$2:$I$301, 2, FALSE)</f>
        <v>Graphene</v>
      </c>
      <c r="S275" s="3" t="str">
        <f>VLOOKUP(A275, Samples_Master!$A$2:$I$301, 3, FALSE)</f>
        <v>Carbon</v>
      </c>
      <c r="T275" s="3" t="str">
        <f>VLOOKUP(A275, Samples_Master!$A$2:$I$301, 4, FALSE)</f>
        <v>B051</v>
      </c>
      <c r="U275" s="3" t="str">
        <f>VLOOKUP(A275, Samples_Master!$A$2:$I$301, 5, FALSE)</f>
        <v>P001</v>
      </c>
      <c r="V275" s="3" t="str">
        <f t="shared" si="46"/>
        <v>Graphene_Tensile</v>
      </c>
      <c r="W275" s="3">
        <f>VLOOKUP(V275, Spec_Limits!$A$2:$I$301, 5, FALSE)</f>
        <v>60</v>
      </c>
      <c r="X275" s="3">
        <f>VLOOKUP(V275, Spec_Limits!$A$2:$I$301, 6, FALSE)</f>
        <v>120</v>
      </c>
      <c r="Y275" s="3" t="str">
        <f t="shared" si="47"/>
        <v>Pass</v>
      </c>
      <c r="Z275" s="3" t="str">
        <f t="shared" si="48"/>
        <v>OK</v>
      </c>
    </row>
    <row r="276" spans="1:26" x14ac:dyDescent="0.35">
      <c r="A276" s="1" t="s">
        <v>417</v>
      </c>
      <c r="B276" s="2">
        <v>45673</v>
      </c>
      <c r="C276" s="1" t="s">
        <v>10</v>
      </c>
      <c r="D276" s="3" t="s">
        <v>1664</v>
      </c>
      <c r="E276" s="1" t="s">
        <v>11</v>
      </c>
      <c r="F276" s="1" t="s">
        <v>1665</v>
      </c>
      <c r="G276" s="1" t="s">
        <v>17</v>
      </c>
      <c r="H276" s="1">
        <v>507.98599999999999</v>
      </c>
      <c r="I276" s="4" t="s">
        <v>13</v>
      </c>
      <c r="J276" s="1" t="s">
        <v>47</v>
      </c>
      <c r="K276" s="1" t="s">
        <v>419</v>
      </c>
      <c r="L276" s="6">
        <f t="shared" si="41"/>
        <v>31.300000000000011</v>
      </c>
      <c r="M276" s="6">
        <f t="shared" si="42"/>
        <v>31.300000000000011</v>
      </c>
      <c r="N276" s="6" t="str">
        <f t="shared" si="43"/>
        <v>Pass</v>
      </c>
      <c r="O276" s="6" t="str">
        <f t="shared" si="44"/>
        <v>111.46</v>
      </c>
      <c r="P276" s="6">
        <f t="shared" si="49"/>
        <v>507.98599999999999</v>
      </c>
      <c r="Q276" s="5" t="str">
        <f t="shared" si="45"/>
        <v>January</v>
      </c>
      <c r="R276" s="3" t="str">
        <f>VLOOKUP(A276, Samples_Master!$A$2:$I$301, 2, FALSE)</f>
        <v>Graphene</v>
      </c>
      <c r="S276" s="3" t="str">
        <f>VLOOKUP(A276, Samples_Master!$A$2:$I$301, 3, FALSE)</f>
        <v>Carbon</v>
      </c>
      <c r="T276" s="3" t="str">
        <f>VLOOKUP(A276, Samples_Master!$A$2:$I$301, 4, FALSE)</f>
        <v>B051</v>
      </c>
      <c r="U276" s="3" t="str">
        <f>VLOOKUP(A276, Samples_Master!$A$2:$I$301, 5, FALSE)</f>
        <v>P001</v>
      </c>
      <c r="V276" s="3" t="str">
        <f t="shared" si="46"/>
        <v>Graphene_Viscosity</v>
      </c>
      <c r="W276" s="3">
        <f>VLOOKUP(V276, Spec_Limits!$A$2:$I$301, 5, FALSE)</f>
        <v>0.2</v>
      </c>
      <c r="X276" s="3">
        <f>VLOOKUP(V276, Spec_Limits!$A$2:$I$301, 6, FALSE)</f>
        <v>1.5</v>
      </c>
      <c r="Y276" s="3" t="str">
        <f t="shared" si="47"/>
        <v>Fail</v>
      </c>
      <c r="Z276" s="3" t="str">
        <f t="shared" si="48"/>
        <v>OK</v>
      </c>
    </row>
    <row r="277" spans="1:26" x14ac:dyDescent="0.35">
      <c r="A277" s="1" t="s">
        <v>417</v>
      </c>
      <c r="B277" s="2">
        <v>45662</v>
      </c>
      <c r="C277" s="1" t="s">
        <v>16</v>
      </c>
      <c r="D277" s="3" t="s">
        <v>1666</v>
      </c>
      <c r="E277" s="1" t="s">
        <v>11</v>
      </c>
      <c r="F277" s="1" t="s">
        <v>1667</v>
      </c>
      <c r="G277" s="1" t="s">
        <v>17</v>
      </c>
      <c r="H277" s="1">
        <v>73.644999999999996</v>
      </c>
      <c r="I277" s="4" t="s">
        <v>17</v>
      </c>
      <c r="J277" s="1" t="s">
        <v>21</v>
      </c>
      <c r="K277" s="1" t="s">
        <v>420</v>
      </c>
      <c r="L277" s="6">
        <f t="shared" si="41"/>
        <v>30.04000000000002</v>
      </c>
      <c r="M277" s="6">
        <f t="shared" si="42"/>
        <v>30.04000000000002</v>
      </c>
      <c r="N277" s="6" t="str">
        <f t="shared" si="43"/>
        <v>Pass</v>
      </c>
      <c r="O277" s="6" t="str">
        <f t="shared" si="44"/>
        <v>96.07</v>
      </c>
      <c r="P277" s="6">
        <f t="shared" si="49"/>
        <v>73.644999999999996</v>
      </c>
      <c r="Q277" s="5" t="str">
        <f t="shared" si="45"/>
        <v>January</v>
      </c>
      <c r="R277" s="3" t="str">
        <f>VLOOKUP(A277, Samples_Master!$A$2:$I$301, 2, FALSE)</f>
        <v>Graphene</v>
      </c>
      <c r="S277" s="3" t="str">
        <f>VLOOKUP(A277, Samples_Master!$A$2:$I$301, 3, FALSE)</f>
        <v>Carbon</v>
      </c>
      <c r="T277" s="3" t="str">
        <f>VLOOKUP(A277, Samples_Master!$A$2:$I$301, 4, FALSE)</f>
        <v>B051</v>
      </c>
      <c r="U277" s="3" t="str">
        <f>VLOOKUP(A277, Samples_Master!$A$2:$I$301, 5, FALSE)</f>
        <v>P001</v>
      </c>
      <c r="V277" s="3" t="str">
        <f t="shared" si="46"/>
        <v>Graphene_Tensile</v>
      </c>
      <c r="W277" s="3">
        <f>VLOOKUP(V277, Spec_Limits!$A$2:$I$301, 5, FALSE)</f>
        <v>60</v>
      </c>
      <c r="X277" s="3">
        <f>VLOOKUP(V277, Spec_Limits!$A$2:$I$301, 6, FALSE)</f>
        <v>120</v>
      </c>
      <c r="Y277" s="3" t="str">
        <f t="shared" si="47"/>
        <v>Pass</v>
      </c>
      <c r="Z277" s="3" t="str">
        <f t="shared" si="48"/>
        <v>OK</v>
      </c>
    </row>
    <row r="278" spans="1:26" x14ac:dyDescent="0.35">
      <c r="A278" s="1" t="s">
        <v>421</v>
      </c>
      <c r="B278" s="2">
        <v>45671</v>
      </c>
      <c r="C278" s="1" t="s">
        <v>10</v>
      </c>
      <c r="D278" s="3" t="s">
        <v>1668</v>
      </c>
      <c r="E278" s="1" t="s">
        <v>637</v>
      </c>
      <c r="F278" s="1" t="s">
        <v>1669</v>
      </c>
      <c r="G278" s="1" t="s">
        <v>17</v>
      </c>
      <c r="H278" s="1">
        <v>1.7849999999999999</v>
      </c>
      <c r="I278" s="4" t="s">
        <v>23</v>
      </c>
      <c r="J278" s="1" t="s">
        <v>21</v>
      </c>
      <c r="K278" s="1" t="s">
        <v>422</v>
      </c>
      <c r="L278" s="6" t="str">
        <f t="shared" si="41"/>
        <v>27.38</v>
      </c>
      <c r="M278" s="6" t="str">
        <f t="shared" si="42"/>
        <v>27.38</v>
      </c>
      <c r="N278" s="6" t="str">
        <f t="shared" si="43"/>
        <v>Pass</v>
      </c>
      <c r="O278" s="6" t="str">
        <f t="shared" si="44"/>
        <v>101.99</v>
      </c>
      <c r="P278" s="6">
        <f t="shared" si="49"/>
        <v>1.7849999999999999</v>
      </c>
      <c r="Q278" s="5" t="str">
        <f t="shared" si="45"/>
        <v>January</v>
      </c>
      <c r="R278" s="3" t="str">
        <f>VLOOKUP(A278, Samples_Master!$A$2:$I$301, 2, FALSE)</f>
        <v>PolymerA</v>
      </c>
      <c r="S278" s="3" t="str">
        <f>VLOOKUP(A278, Samples_Master!$A$2:$I$301, 3, FALSE)</f>
        <v>Polymer</v>
      </c>
      <c r="T278" s="3" t="str">
        <f>VLOOKUP(A278, Samples_Master!$A$2:$I$301, 4, FALSE)</f>
        <v>B019</v>
      </c>
      <c r="U278" s="3" t="str">
        <f>VLOOKUP(A278, Samples_Master!$A$2:$I$301, 5, FALSE)</f>
        <v>P003</v>
      </c>
      <c r="V278" s="3" t="str">
        <f t="shared" si="46"/>
        <v>PolymerA_Viscosity</v>
      </c>
      <c r="W278" s="3">
        <f>VLOOKUP(V278, Spec_Limits!$A$2:$I$301, 5, FALSE)</f>
        <v>0.5</v>
      </c>
      <c r="X278" s="3">
        <f>VLOOKUP(V278, Spec_Limits!$A$2:$I$301, 6, FALSE)</f>
        <v>2.5</v>
      </c>
      <c r="Y278" s="3" t="str">
        <f t="shared" si="47"/>
        <v>Pass</v>
      </c>
      <c r="Z278" s="3" t="str">
        <f t="shared" si="48"/>
        <v>OK</v>
      </c>
    </row>
    <row r="279" spans="1:26" x14ac:dyDescent="0.35">
      <c r="A279" s="1" t="s">
        <v>421</v>
      </c>
      <c r="B279" s="2">
        <v>45680</v>
      </c>
      <c r="C279" s="1" t="s">
        <v>27</v>
      </c>
      <c r="D279" s="3" t="s">
        <v>1670</v>
      </c>
      <c r="E279" s="1" t="s">
        <v>637</v>
      </c>
      <c r="F279" s="1" t="s">
        <v>1671</v>
      </c>
      <c r="G279" s="1" t="s">
        <v>17</v>
      </c>
      <c r="H279" s="1">
        <v>757.00699999999995</v>
      </c>
      <c r="I279" s="4" t="s">
        <v>37</v>
      </c>
      <c r="J279" s="1" t="s">
        <v>55</v>
      </c>
      <c r="K279" s="1" t="s">
        <v>423</v>
      </c>
      <c r="L279" s="6" t="str">
        <f t="shared" si="41"/>
        <v>27.4</v>
      </c>
      <c r="M279" s="6" t="str">
        <f t="shared" si="42"/>
        <v>27.4</v>
      </c>
      <c r="N279" s="6" t="str">
        <f t="shared" si="43"/>
        <v>Pass</v>
      </c>
      <c r="O279" s="6" t="str">
        <f t="shared" si="44"/>
        <v>98.28</v>
      </c>
      <c r="P279" s="6">
        <f t="shared" si="49"/>
        <v>757.00699999999995</v>
      </c>
      <c r="Q279" s="5" t="str">
        <f t="shared" si="45"/>
        <v>January</v>
      </c>
      <c r="R279" s="3" t="str">
        <f>VLOOKUP(A279, Samples_Master!$A$2:$I$301, 2, FALSE)</f>
        <v>PolymerA</v>
      </c>
      <c r="S279" s="3" t="str">
        <f>VLOOKUP(A279, Samples_Master!$A$2:$I$301, 3, FALSE)</f>
        <v>Polymer</v>
      </c>
      <c r="T279" s="3" t="str">
        <f>VLOOKUP(A279, Samples_Master!$A$2:$I$301, 4, FALSE)</f>
        <v>B019</v>
      </c>
      <c r="U279" s="3" t="str">
        <f>VLOOKUP(A279, Samples_Master!$A$2:$I$301, 5, FALSE)</f>
        <v>P003</v>
      </c>
      <c r="V279" s="3" t="str">
        <f t="shared" si="46"/>
        <v>PolymerA_Conductivity</v>
      </c>
      <c r="W279" s="3">
        <f>VLOOKUP(V279, Spec_Limits!$A$2:$I$301, 5, FALSE)</f>
        <v>100</v>
      </c>
      <c r="X279" s="3">
        <f>VLOOKUP(V279, Spec_Limits!$A$2:$I$301, 6, FALSE)</f>
        <v>2000</v>
      </c>
      <c r="Y279" s="3" t="str">
        <f t="shared" si="47"/>
        <v>Pass</v>
      </c>
      <c r="Z279" s="3" t="str">
        <f t="shared" si="48"/>
        <v>OK</v>
      </c>
    </row>
    <row r="280" spans="1:26" x14ac:dyDescent="0.35">
      <c r="A280" s="1" t="s">
        <v>421</v>
      </c>
      <c r="B280" s="2">
        <v>45668</v>
      </c>
      <c r="C280" s="1" t="s">
        <v>27</v>
      </c>
      <c r="D280" s="3" t="s">
        <v>1672</v>
      </c>
      <c r="E280" s="1" t="s">
        <v>637</v>
      </c>
      <c r="F280" s="1" t="s">
        <v>1673</v>
      </c>
      <c r="G280" s="1" t="s">
        <v>17</v>
      </c>
      <c r="H280" s="1">
        <v>596.37400000000002</v>
      </c>
      <c r="I280" s="4" t="s">
        <v>37</v>
      </c>
      <c r="J280" s="1" t="s">
        <v>80</v>
      </c>
      <c r="K280" s="1" t="s">
        <v>424</v>
      </c>
      <c r="L280" s="6" t="str">
        <f t="shared" si="41"/>
        <v>34.63</v>
      </c>
      <c r="M280" s="6" t="str">
        <f t="shared" si="42"/>
        <v>34.63</v>
      </c>
      <c r="N280" s="6" t="str">
        <f t="shared" si="43"/>
        <v>Pass</v>
      </c>
      <c r="O280" s="6" t="str">
        <f t="shared" si="44"/>
        <v>89.52</v>
      </c>
      <c r="P280" s="6">
        <f t="shared" si="49"/>
        <v>596.37400000000002</v>
      </c>
      <c r="Q280" s="5" t="str">
        <f t="shared" si="45"/>
        <v>January</v>
      </c>
      <c r="R280" s="3" t="str">
        <f>VLOOKUP(A280, Samples_Master!$A$2:$I$301, 2, FALSE)</f>
        <v>PolymerA</v>
      </c>
      <c r="S280" s="3" t="str">
        <f>VLOOKUP(A280, Samples_Master!$A$2:$I$301, 3, FALSE)</f>
        <v>Polymer</v>
      </c>
      <c r="T280" s="3" t="str">
        <f>VLOOKUP(A280, Samples_Master!$A$2:$I$301, 4, FALSE)</f>
        <v>B019</v>
      </c>
      <c r="U280" s="3" t="str">
        <f>VLOOKUP(A280, Samples_Master!$A$2:$I$301, 5, FALSE)</f>
        <v>P003</v>
      </c>
      <c r="V280" s="3" t="str">
        <f t="shared" si="46"/>
        <v>PolymerA_Conductivity</v>
      </c>
      <c r="W280" s="3">
        <f>VLOOKUP(V280, Spec_Limits!$A$2:$I$301, 5, FALSE)</f>
        <v>100</v>
      </c>
      <c r="X280" s="3">
        <f>VLOOKUP(V280, Spec_Limits!$A$2:$I$301, 6, FALSE)</f>
        <v>2000</v>
      </c>
      <c r="Y280" s="3" t="str">
        <f t="shared" si="47"/>
        <v>Pass</v>
      </c>
      <c r="Z280" s="3" t="str">
        <f t="shared" si="48"/>
        <v>OK</v>
      </c>
    </row>
    <row r="281" spans="1:26" x14ac:dyDescent="0.35">
      <c r="A281" s="1" t="s">
        <v>425</v>
      </c>
      <c r="B281" s="2">
        <v>45672</v>
      </c>
      <c r="C281" s="1" t="s">
        <v>16</v>
      </c>
      <c r="D281" s="3" t="s">
        <v>1674</v>
      </c>
      <c r="E281" s="1" t="s">
        <v>637</v>
      </c>
      <c r="F281" s="1" t="s">
        <v>1675</v>
      </c>
      <c r="G281" s="1" t="s">
        <v>17</v>
      </c>
      <c r="H281" s="1">
        <v>63.671999999999997</v>
      </c>
      <c r="I281" s="4" t="s">
        <v>17</v>
      </c>
      <c r="J281" s="1" t="s">
        <v>34</v>
      </c>
      <c r="K281" s="1" t="s">
        <v>426</v>
      </c>
      <c r="L281" s="6" t="str">
        <f t="shared" si="41"/>
        <v>31.92</v>
      </c>
      <c r="M281" s="6" t="str">
        <f t="shared" si="42"/>
        <v>31.92</v>
      </c>
      <c r="N281" s="6" t="str">
        <f t="shared" si="43"/>
        <v>Pass</v>
      </c>
      <c r="O281" s="6" t="str">
        <f t="shared" si="44"/>
        <v>84.57</v>
      </c>
      <c r="P281" s="6">
        <f t="shared" si="49"/>
        <v>63.671999999999997</v>
      </c>
      <c r="Q281" s="5" t="str">
        <f t="shared" si="45"/>
        <v>January</v>
      </c>
      <c r="R281" s="3" t="str">
        <f>VLOOKUP(A281, Samples_Master!$A$2:$I$301, 2, FALSE)</f>
        <v>PolymerB</v>
      </c>
      <c r="S281" s="3" t="str">
        <f>VLOOKUP(A281, Samples_Master!$A$2:$I$301, 3, FALSE)</f>
        <v>Polymer</v>
      </c>
      <c r="T281" s="3" t="str">
        <f>VLOOKUP(A281, Samples_Master!$A$2:$I$301, 4, FALSE)</f>
        <v>B113</v>
      </c>
      <c r="U281" s="3" t="str">
        <f>VLOOKUP(A281, Samples_Master!$A$2:$I$301, 5, FALSE)</f>
        <v>P003</v>
      </c>
      <c r="V281" s="3" t="str">
        <f t="shared" si="46"/>
        <v>PolymerB_Tensile</v>
      </c>
      <c r="W281" s="3">
        <f>VLOOKUP(V281, Spec_Limits!$A$2:$I$301, 5, FALSE)</f>
        <v>40</v>
      </c>
      <c r="X281" s="3">
        <f>VLOOKUP(V281, Spec_Limits!$A$2:$I$301, 6, FALSE)</f>
        <v>100</v>
      </c>
      <c r="Y281" s="3" t="str">
        <f t="shared" si="47"/>
        <v>Pass</v>
      </c>
      <c r="Z281" s="3" t="str">
        <f t="shared" si="48"/>
        <v>OK</v>
      </c>
    </row>
    <row r="282" spans="1:26" x14ac:dyDescent="0.35">
      <c r="A282" s="1" t="s">
        <v>425</v>
      </c>
      <c r="B282" s="2">
        <v>45676</v>
      </c>
      <c r="C282" s="1" t="s">
        <v>27</v>
      </c>
      <c r="D282" s="3" t="s">
        <v>1676</v>
      </c>
      <c r="E282" s="1" t="s">
        <v>637</v>
      </c>
      <c r="F282" s="1" t="s">
        <v>1677</v>
      </c>
      <c r="G282" s="1" t="s">
        <v>17</v>
      </c>
      <c r="H282" s="1">
        <v>1079.7059999999999</v>
      </c>
      <c r="I282" s="4" t="s">
        <v>37</v>
      </c>
      <c r="J282" s="1" t="s">
        <v>80</v>
      </c>
      <c r="K282" s="1" t="s">
        <v>427</v>
      </c>
      <c r="L282" s="6" t="str">
        <f t="shared" si="41"/>
        <v>27.42</v>
      </c>
      <c r="M282" s="6" t="str">
        <f t="shared" si="42"/>
        <v>27.42</v>
      </c>
      <c r="N282" s="6" t="str">
        <f t="shared" si="43"/>
        <v>Pass</v>
      </c>
      <c r="O282" s="6" t="str">
        <f t="shared" si="44"/>
        <v>105.34</v>
      </c>
      <c r="P282" s="6">
        <f t="shared" si="49"/>
        <v>1079.7059999999999</v>
      </c>
      <c r="Q282" s="5" t="str">
        <f t="shared" si="45"/>
        <v>January</v>
      </c>
      <c r="R282" s="3" t="str">
        <f>VLOOKUP(A282, Samples_Master!$A$2:$I$301, 2, FALSE)</f>
        <v>PolymerB</v>
      </c>
      <c r="S282" s="3" t="str">
        <f>VLOOKUP(A282, Samples_Master!$A$2:$I$301, 3, FALSE)</f>
        <v>Polymer</v>
      </c>
      <c r="T282" s="3" t="str">
        <f>VLOOKUP(A282, Samples_Master!$A$2:$I$301, 4, FALSE)</f>
        <v>B113</v>
      </c>
      <c r="U282" s="3" t="str">
        <f>VLOOKUP(A282, Samples_Master!$A$2:$I$301, 5, FALSE)</f>
        <v>P003</v>
      </c>
      <c r="V282" s="3" t="str">
        <f t="shared" si="46"/>
        <v>PolymerB_Conductivity</v>
      </c>
      <c r="W282" s="3">
        <f>VLOOKUP(V282, Spec_Limits!$A$2:$I$301, 5, FALSE)</f>
        <v>100</v>
      </c>
      <c r="X282" s="3">
        <f>VLOOKUP(V282, Spec_Limits!$A$2:$I$301, 6, FALSE)</f>
        <v>2000</v>
      </c>
      <c r="Y282" s="3" t="str">
        <f t="shared" si="47"/>
        <v>Pass</v>
      </c>
      <c r="Z282" s="3" t="str">
        <f t="shared" si="48"/>
        <v>OK</v>
      </c>
    </row>
    <row r="283" spans="1:26" x14ac:dyDescent="0.35">
      <c r="A283" s="1" t="s">
        <v>425</v>
      </c>
      <c r="B283" s="2">
        <v>45675</v>
      </c>
      <c r="C283" s="1" t="s">
        <v>27</v>
      </c>
      <c r="D283" s="3" t="s">
        <v>1678</v>
      </c>
      <c r="E283" s="1" t="s">
        <v>637</v>
      </c>
      <c r="F283" s="1" t="s">
        <v>1679</v>
      </c>
      <c r="G283" s="1" t="s">
        <v>17</v>
      </c>
      <c r="H283" s="1">
        <v>9157.8379999999997</v>
      </c>
      <c r="I283" s="4" t="s">
        <v>28</v>
      </c>
      <c r="J283" s="1" t="s">
        <v>52</v>
      </c>
      <c r="K283" s="1" t="s">
        <v>428</v>
      </c>
      <c r="L283" s="6" t="str">
        <f t="shared" si="41"/>
        <v>21.28</v>
      </c>
      <c r="M283" s="6" t="str">
        <f t="shared" si="42"/>
        <v>21.28</v>
      </c>
      <c r="N283" s="6" t="str">
        <f t="shared" si="43"/>
        <v>Pass</v>
      </c>
      <c r="O283" s="6" t="str">
        <f t="shared" si="44"/>
        <v>97.33</v>
      </c>
      <c r="P283" s="6">
        <f t="shared" si="49"/>
        <v>9157.8379999999997</v>
      </c>
      <c r="Q283" s="5" t="str">
        <f t="shared" si="45"/>
        <v>January</v>
      </c>
      <c r="R283" s="3" t="str">
        <f>VLOOKUP(A283, Samples_Master!$A$2:$I$301, 2, FALSE)</f>
        <v>PolymerB</v>
      </c>
      <c r="S283" s="3" t="str">
        <f>VLOOKUP(A283, Samples_Master!$A$2:$I$301, 3, FALSE)</f>
        <v>Polymer</v>
      </c>
      <c r="T283" s="3" t="str">
        <f>VLOOKUP(A283, Samples_Master!$A$2:$I$301, 4, FALSE)</f>
        <v>B113</v>
      </c>
      <c r="U283" s="3" t="str">
        <f>VLOOKUP(A283, Samples_Master!$A$2:$I$301, 5, FALSE)</f>
        <v>P003</v>
      </c>
      <c r="V283" s="3" t="str">
        <f t="shared" si="46"/>
        <v>PolymerB_Conductivity</v>
      </c>
      <c r="W283" s="3">
        <f>VLOOKUP(V283, Spec_Limits!$A$2:$I$301, 5, FALSE)</f>
        <v>100</v>
      </c>
      <c r="X283" s="3">
        <f>VLOOKUP(V283, Spec_Limits!$A$2:$I$301, 6, FALSE)</f>
        <v>2000</v>
      </c>
      <c r="Y283" s="3" t="str">
        <f t="shared" si="47"/>
        <v>Fail</v>
      </c>
      <c r="Z283" s="3" t="str">
        <f t="shared" si="48"/>
        <v>OK</v>
      </c>
    </row>
    <row r="284" spans="1:26" x14ac:dyDescent="0.35">
      <c r="A284" s="1" t="s">
        <v>425</v>
      </c>
      <c r="B284" s="2">
        <v>45663</v>
      </c>
      <c r="C284" s="1" t="s">
        <v>10</v>
      </c>
      <c r="D284" s="3" t="s">
        <v>1680</v>
      </c>
      <c r="E284" s="1" t="s">
        <v>637</v>
      </c>
      <c r="F284" s="1" t="s">
        <v>1681</v>
      </c>
      <c r="G284" s="1" t="s">
        <v>17</v>
      </c>
      <c r="H284" s="1">
        <v>1.425</v>
      </c>
      <c r="I284" s="4" t="s">
        <v>23</v>
      </c>
      <c r="J284" s="1" t="s">
        <v>24</v>
      </c>
      <c r="K284" s="1" t="s">
        <v>429</v>
      </c>
      <c r="L284" s="6" t="str">
        <f t="shared" si="41"/>
        <v>28.9</v>
      </c>
      <c r="M284" s="6" t="str">
        <f t="shared" si="42"/>
        <v>28.9</v>
      </c>
      <c r="N284" s="6" t="str">
        <f t="shared" si="43"/>
        <v>Pass</v>
      </c>
      <c r="O284" s="6" t="str">
        <f t="shared" si="44"/>
        <v>100.84</v>
      </c>
      <c r="P284" s="6">
        <f t="shared" si="49"/>
        <v>1.425</v>
      </c>
      <c r="Q284" s="5" t="str">
        <f t="shared" si="45"/>
        <v>January</v>
      </c>
      <c r="R284" s="3" t="str">
        <f>VLOOKUP(A284, Samples_Master!$A$2:$I$301, 2, FALSE)</f>
        <v>PolymerB</v>
      </c>
      <c r="S284" s="3" t="str">
        <f>VLOOKUP(A284, Samples_Master!$A$2:$I$301, 3, FALSE)</f>
        <v>Polymer</v>
      </c>
      <c r="T284" s="3" t="str">
        <f>VLOOKUP(A284, Samples_Master!$A$2:$I$301, 4, FALSE)</f>
        <v>B113</v>
      </c>
      <c r="U284" s="3" t="str">
        <f>VLOOKUP(A284, Samples_Master!$A$2:$I$301, 5, FALSE)</f>
        <v>P003</v>
      </c>
      <c r="V284" s="3" t="str">
        <f t="shared" si="46"/>
        <v>PolymerB_Viscosity</v>
      </c>
      <c r="W284" s="3">
        <f>VLOOKUP(V284, Spec_Limits!$A$2:$I$301, 5, FALSE)</f>
        <v>0.5</v>
      </c>
      <c r="X284" s="3">
        <f>VLOOKUP(V284, Spec_Limits!$A$2:$I$301, 6, FALSE)</f>
        <v>2.5</v>
      </c>
      <c r="Y284" s="3" t="str">
        <f t="shared" si="47"/>
        <v>Pass</v>
      </c>
      <c r="Z284" s="3" t="str">
        <f t="shared" si="48"/>
        <v>OK</v>
      </c>
    </row>
    <row r="285" spans="1:26" x14ac:dyDescent="0.35">
      <c r="A285" s="1" t="s">
        <v>430</v>
      </c>
      <c r="B285" s="2">
        <v>45668</v>
      </c>
      <c r="C285" s="1" t="s">
        <v>16</v>
      </c>
      <c r="D285" s="3" t="s">
        <v>1682</v>
      </c>
      <c r="E285" s="1" t="s">
        <v>637</v>
      </c>
      <c r="F285" s="1" t="s">
        <v>1683</v>
      </c>
      <c r="G285" s="1" t="s">
        <v>17</v>
      </c>
      <c r="H285" s="1">
        <v>65.968000000000004</v>
      </c>
      <c r="I285" s="4" t="s">
        <v>17</v>
      </c>
      <c r="J285" s="1" t="s">
        <v>21</v>
      </c>
      <c r="K285" s="1" t="s">
        <v>431</v>
      </c>
      <c r="L285" s="6" t="str">
        <f t="shared" si="41"/>
        <v>27.04</v>
      </c>
      <c r="M285" s="6" t="str">
        <f t="shared" si="42"/>
        <v>27.04</v>
      </c>
      <c r="N285" s="6" t="str">
        <f t="shared" si="43"/>
        <v>Pass</v>
      </c>
      <c r="O285" s="6" t="str">
        <f t="shared" si="44"/>
        <v>101.53</v>
      </c>
      <c r="P285" s="6">
        <f t="shared" si="49"/>
        <v>65.968000000000004</v>
      </c>
      <c r="Q285" s="5" t="str">
        <f t="shared" si="45"/>
        <v>January</v>
      </c>
      <c r="R285" s="3" t="str">
        <f>VLOOKUP(A285, Samples_Master!$A$2:$I$301, 2, FALSE)</f>
        <v>PolymerA</v>
      </c>
      <c r="S285" s="3" t="str">
        <f>VLOOKUP(A285, Samples_Master!$A$2:$I$301, 3, FALSE)</f>
        <v>Polymer</v>
      </c>
      <c r="T285" s="3" t="str">
        <f>VLOOKUP(A285, Samples_Master!$A$2:$I$301, 4, FALSE)</f>
        <v>B114</v>
      </c>
      <c r="U285" s="3" t="str">
        <f>VLOOKUP(A285, Samples_Master!$A$2:$I$301, 5, FALSE)</f>
        <v>P001</v>
      </c>
      <c r="V285" s="3" t="str">
        <f t="shared" si="46"/>
        <v>PolymerA_Tensile</v>
      </c>
      <c r="W285" s="3">
        <f>VLOOKUP(V285, Spec_Limits!$A$2:$I$301, 5, FALSE)</f>
        <v>40</v>
      </c>
      <c r="X285" s="3">
        <f>VLOOKUP(V285, Spec_Limits!$A$2:$I$301, 6, FALSE)</f>
        <v>100</v>
      </c>
      <c r="Y285" s="3" t="str">
        <f t="shared" si="47"/>
        <v>Pass</v>
      </c>
      <c r="Z285" s="3" t="str">
        <f t="shared" si="48"/>
        <v>OK</v>
      </c>
    </row>
    <row r="286" spans="1:26" x14ac:dyDescent="0.35">
      <c r="A286" s="1" t="s">
        <v>430</v>
      </c>
      <c r="B286" s="2">
        <v>45681</v>
      </c>
      <c r="C286" s="1" t="s">
        <v>16</v>
      </c>
      <c r="D286" s="3" t="s">
        <v>1684</v>
      </c>
      <c r="E286" s="1" t="s">
        <v>637</v>
      </c>
      <c r="F286" s="1" t="s">
        <v>1685</v>
      </c>
      <c r="G286" s="1" t="s">
        <v>17</v>
      </c>
      <c r="H286" s="1">
        <v>68.710999999999999</v>
      </c>
      <c r="I286" s="4" t="s">
        <v>17</v>
      </c>
      <c r="J286" s="1" t="s">
        <v>14</v>
      </c>
      <c r="K286" s="1" t="s">
        <v>432</v>
      </c>
      <c r="L286" s="6" t="str">
        <f t="shared" si="41"/>
        <v>29.95</v>
      </c>
      <c r="M286" s="6" t="str">
        <f t="shared" si="42"/>
        <v>29.95</v>
      </c>
      <c r="N286" s="6" t="str">
        <f t="shared" si="43"/>
        <v>Pass</v>
      </c>
      <c r="O286" s="6" t="str">
        <f t="shared" si="44"/>
        <v>93.85</v>
      </c>
      <c r="P286" s="6">
        <f t="shared" si="49"/>
        <v>68.710999999999999</v>
      </c>
      <c r="Q286" s="5" t="str">
        <f t="shared" si="45"/>
        <v>January</v>
      </c>
      <c r="R286" s="3" t="str">
        <f>VLOOKUP(A286, Samples_Master!$A$2:$I$301, 2, FALSE)</f>
        <v>PolymerA</v>
      </c>
      <c r="S286" s="3" t="str">
        <f>VLOOKUP(A286, Samples_Master!$A$2:$I$301, 3, FALSE)</f>
        <v>Polymer</v>
      </c>
      <c r="T286" s="3" t="str">
        <f>VLOOKUP(A286, Samples_Master!$A$2:$I$301, 4, FALSE)</f>
        <v>B114</v>
      </c>
      <c r="U286" s="3" t="str">
        <f>VLOOKUP(A286, Samples_Master!$A$2:$I$301, 5, FALSE)</f>
        <v>P001</v>
      </c>
      <c r="V286" s="3" t="str">
        <f t="shared" si="46"/>
        <v>PolymerA_Tensile</v>
      </c>
      <c r="W286" s="3">
        <f>VLOOKUP(V286, Spec_Limits!$A$2:$I$301, 5, FALSE)</f>
        <v>40</v>
      </c>
      <c r="X286" s="3">
        <f>VLOOKUP(V286, Spec_Limits!$A$2:$I$301, 6, FALSE)</f>
        <v>100</v>
      </c>
      <c r="Y286" s="3" t="str">
        <f t="shared" si="47"/>
        <v>Pass</v>
      </c>
      <c r="Z286" s="3" t="str">
        <f t="shared" si="48"/>
        <v>OK</v>
      </c>
    </row>
    <row r="287" spans="1:26" x14ac:dyDescent="0.35">
      <c r="A287" s="1" t="s">
        <v>430</v>
      </c>
      <c r="B287" s="2">
        <v>45666</v>
      </c>
      <c r="C287" s="1" t="s">
        <v>27</v>
      </c>
      <c r="D287" s="3" t="s">
        <v>1686</v>
      </c>
      <c r="E287" s="1" t="s">
        <v>637</v>
      </c>
      <c r="F287" s="1" t="s">
        <v>1687</v>
      </c>
      <c r="G287" s="1" t="s">
        <v>17</v>
      </c>
      <c r="H287" s="1">
        <v>8846.7180000000008</v>
      </c>
      <c r="I287" s="4" t="s">
        <v>28</v>
      </c>
      <c r="J287" s="1" t="s">
        <v>29</v>
      </c>
      <c r="K287" s="1" t="s">
        <v>433</v>
      </c>
      <c r="L287" s="6" t="str">
        <f t="shared" si="41"/>
        <v>26.7</v>
      </c>
      <c r="M287" s="6" t="str">
        <f t="shared" si="42"/>
        <v>26.7</v>
      </c>
      <c r="N287" s="6" t="str">
        <f t="shared" si="43"/>
        <v>Pass</v>
      </c>
      <c r="O287" s="6" t="str">
        <f t="shared" si="44"/>
        <v>98.58</v>
      </c>
      <c r="P287" s="6">
        <f t="shared" si="49"/>
        <v>8846.7180000000008</v>
      </c>
      <c r="Q287" s="5" t="str">
        <f t="shared" si="45"/>
        <v>January</v>
      </c>
      <c r="R287" s="3" t="str">
        <f>VLOOKUP(A287, Samples_Master!$A$2:$I$301, 2, FALSE)</f>
        <v>PolymerA</v>
      </c>
      <c r="S287" s="3" t="str">
        <f>VLOOKUP(A287, Samples_Master!$A$2:$I$301, 3, FALSE)</f>
        <v>Polymer</v>
      </c>
      <c r="T287" s="3" t="str">
        <f>VLOOKUP(A287, Samples_Master!$A$2:$I$301, 4, FALSE)</f>
        <v>B114</v>
      </c>
      <c r="U287" s="3" t="str">
        <f>VLOOKUP(A287, Samples_Master!$A$2:$I$301, 5, FALSE)</f>
        <v>P001</v>
      </c>
      <c r="V287" s="3" t="str">
        <f t="shared" si="46"/>
        <v>PolymerA_Conductivity</v>
      </c>
      <c r="W287" s="3">
        <f>VLOOKUP(V287, Spec_Limits!$A$2:$I$301, 5, FALSE)</f>
        <v>100</v>
      </c>
      <c r="X287" s="3">
        <f>VLOOKUP(V287, Spec_Limits!$A$2:$I$301, 6, FALSE)</f>
        <v>2000</v>
      </c>
      <c r="Y287" s="3" t="str">
        <f t="shared" si="47"/>
        <v>Fail</v>
      </c>
      <c r="Z287" s="3" t="str">
        <f t="shared" si="48"/>
        <v>OK</v>
      </c>
    </row>
    <row r="288" spans="1:26" x14ac:dyDescent="0.35">
      <c r="A288" s="1" t="s">
        <v>430</v>
      </c>
      <c r="B288" s="2">
        <v>45684</v>
      </c>
      <c r="C288" s="1" t="s">
        <v>10</v>
      </c>
      <c r="D288" s="3" t="s">
        <v>1688</v>
      </c>
      <c r="E288" s="1" t="s">
        <v>637</v>
      </c>
      <c r="F288" s="1" t="s">
        <v>1689</v>
      </c>
      <c r="G288" s="1" t="s">
        <v>17</v>
      </c>
      <c r="H288" s="1">
        <v>1.274</v>
      </c>
      <c r="I288" s="4" t="s">
        <v>23</v>
      </c>
      <c r="J288" s="1" t="s">
        <v>55</v>
      </c>
      <c r="K288" s="1" t="s">
        <v>434</v>
      </c>
      <c r="L288" s="6" t="str">
        <f t="shared" si="41"/>
        <v>19.28</v>
      </c>
      <c r="M288" s="6" t="str">
        <f t="shared" si="42"/>
        <v>19.28</v>
      </c>
      <c r="N288" s="6" t="str">
        <f t="shared" si="43"/>
        <v>Pass</v>
      </c>
      <c r="O288" s="6" t="str">
        <f t="shared" si="44"/>
        <v>108.2</v>
      </c>
      <c r="P288" s="6">
        <f t="shared" si="49"/>
        <v>1.274</v>
      </c>
      <c r="Q288" s="5" t="str">
        <f t="shared" si="45"/>
        <v>January</v>
      </c>
      <c r="R288" s="3" t="str">
        <f>VLOOKUP(A288, Samples_Master!$A$2:$I$301, 2, FALSE)</f>
        <v>PolymerA</v>
      </c>
      <c r="S288" s="3" t="str">
        <f>VLOOKUP(A288, Samples_Master!$A$2:$I$301, 3, FALSE)</f>
        <v>Polymer</v>
      </c>
      <c r="T288" s="3" t="str">
        <f>VLOOKUP(A288, Samples_Master!$A$2:$I$301, 4, FALSE)</f>
        <v>B114</v>
      </c>
      <c r="U288" s="3" t="str">
        <f>VLOOKUP(A288, Samples_Master!$A$2:$I$301, 5, FALSE)</f>
        <v>P001</v>
      </c>
      <c r="V288" s="3" t="str">
        <f t="shared" si="46"/>
        <v>PolymerA_Viscosity</v>
      </c>
      <c r="W288" s="3">
        <f>VLOOKUP(V288, Spec_Limits!$A$2:$I$301, 5, FALSE)</f>
        <v>0.5</v>
      </c>
      <c r="X288" s="3">
        <f>VLOOKUP(V288, Spec_Limits!$A$2:$I$301, 6, FALSE)</f>
        <v>2.5</v>
      </c>
      <c r="Y288" s="3" t="str">
        <f t="shared" si="47"/>
        <v>Pass</v>
      </c>
      <c r="Z288" s="3" t="str">
        <f t="shared" si="48"/>
        <v>OK</v>
      </c>
    </row>
    <row r="289" spans="1:26" x14ac:dyDescent="0.35">
      <c r="A289" s="1" t="s">
        <v>435</v>
      </c>
      <c r="B289" s="2">
        <v>45658</v>
      </c>
      <c r="C289" s="1" t="s">
        <v>16</v>
      </c>
      <c r="D289" s="3" t="s">
        <v>1690</v>
      </c>
      <c r="E289" s="1" t="s">
        <v>637</v>
      </c>
      <c r="F289" s="1" t="s">
        <v>1691</v>
      </c>
      <c r="G289" s="1" t="s">
        <v>17</v>
      </c>
      <c r="H289" s="1">
        <v>101.74</v>
      </c>
      <c r="I289" s="4" t="s">
        <v>17</v>
      </c>
      <c r="J289" s="1" t="s">
        <v>31</v>
      </c>
      <c r="K289" s="1" t="s">
        <v>436</v>
      </c>
      <c r="L289" s="6" t="str">
        <f t="shared" si="41"/>
        <v>25.36</v>
      </c>
      <c r="M289" s="6" t="str">
        <f t="shared" si="42"/>
        <v>25.36</v>
      </c>
      <c r="N289" s="6" t="str">
        <f t="shared" si="43"/>
        <v>Pass</v>
      </c>
      <c r="O289" s="6" t="str">
        <f t="shared" si="44"/>
        <v>105.39</v>
      </c>
      <c r="P289" s="6">
        <f t="shared" si="49"/>
        <v>101.74</v>
      </c>
      <c r="Q289" s="5" t="str">
        <f t="shared" si="45"/>
        <v>January</v>
      </c>
      <c r="R289" s="3" t="str">
        <f>VLOOKUP(A289, Samples_Master!$A$2:$I$301, 2, FALSE)</f>
        <v>AlloyX</v>
      </c>
      <c r="S289" s="3" t="str">
        <f>VLOOKUP(A289, Samples_Master!$A$2:$I$301, 3, FALSE)</f>
        <v>Metal</v>
      </c>
      <c r="T289" s="3" t="str">
        <f>VLOOKUP(A289, Samples_Master!$A$2:$I$301, 4, FALSE)</f>
        <v>B092</v>
      </c>
      <c r="U289" s="3" t="str">
        <f>VLOOKUP(A289, Samples_Master!$A$2:$I$301, 5, FALSE)</f>
        <v>P004</v>
      </c>
      <c r="V289" s="3" t="str">
        <f t="shared" si="46"/>
        <v>AlloyX_Tensile</v>
      </c>
      <c r="W289" s="3">
        <f>VLOOKUP(V289, Spec_Limits!$A$2:$I$301, 5, FALSE)</f>
        <v>60</v>
      </c>
      <c r="X289" s="3">
        <f>VLOOKUP(V289, Spec_Limits!$A$2:$I$301, 6, FALSE)</f>
        <v>120</v>
      </c>
      <c r="Y289" s="3" t="str">
        <f t="shared" si="47"/>
        <v>Pass</v>
      </c>
      <c r="Z289" s="3" t="str">
        <f t="shared" si="48"/>
        <v>OK</v>
      </c>
    </row>
    <row r="290" spans="1:26" x14ac:dyDescent="0.35">
      <c r="A290" s="1" t="s">
        <v>435</v>
      </c>
      <c r="B290" s="2">
        <v>45674</v>
      </c>
      <c r="C290" s="1" t="s">
        <v>10</v>
      </c>
      <c r="D290" s="3" t="s">
        <v>1693</v>
      </c>
      <c r="E290" s="1" t="s">
        <v>637</v>
      </c>
      <c r="F290" s="1" t="s">
        <v>1694</v>
      </c>
      <c r="G290" s="1" t="s">
        <v>17</v>
      </c>
      <c r="H290" s="1">
        <v>570.41600000000005</v>
      </c>
      <c r="I290" s="4" t="s">
        <v>13</v>
      </c>
      <c r="J290" s="1" t="s">
        <v>52</v>
      </c>
      <c r="K290" s="1" t="s">
        <v>437</v>
      </c>
      <c r="L290" s="6" t="str">
        <f t="shared" si="41"/>
        <v>23.85</v>
      </c>
      <c r="M290" s="6" t="str">
        <f t="shared" si="42"/>
        <v>23.85</v>
      </c>
      <c r="N290" s="6" t="str">
        <f t="shared" si="43"/>
        <v>Pass</v>
      </c>
      <c r="O290" s="6" t="str">
        <f t="shared" si="44"/>
        <v>80.65</v>
      </c>
      <c r="P290" s="6">
        <f t="shared" si="49"/>
        <v>570.41600000000005</v>
      </c>
      <c r="Q290" s="5" t="str">
        <f t="shared" si="45"/>
        <v>January</v>
      </c>
      <c r="R290" s="3" t="str">
        <f>VLOOKUP(A290, Samples_Master!$A$2:$I$301, 2, FALSE)</f>
        <v>AlloyX</v>
      </c>
      <c r="S290" s="3" t="str">
        <f>VLOOKUP(A290, Samples_Master!$A$2:$I$301, 3, FALSE)</f>
        <v>Metal</v>
      </c>
      <c r="T290" s="3" t="str">
        <f>VLOOKUP(A290, Samples_Master!$A$2:$I$301, 4, FALSE)</f>
        <v>B092</v>
      </c>
      <c r="U290" s="3" t="str">
        <f>VLOOKUP(A290, Samples_Master!$A$2:$I$301, 5, FALSE)</f>
        <v>P004</v>
      </c>
      <c r="V290" s="3" t="str">
        <f t="shared" si="46"/>
        <v>AlloyX_Viscosity</v>
      </c>
      <c r="W290" s="3">
        <f>VLOOKUP(V290, Spec_Limits!$A$2:$I$301, 5, FALSE)</f>
        <v>0.2</v>
      </c>
      <c r="X290" s="3">
        <f>VLOOKUP(V290, Spec_Limits!$A$2:$I$301, 6, FALSE)</f>
        <v>1.5</v>
      </c>
      <c r="Y290" s="3" t="str">
        <f t="shared" si="47"/>
        <v>Fail</v>
      </c>
      <c r="Z290" s="3" t="str">
        <f t="shared" si="48"/>
        <v>OK</v>
      </c>
    </row>
    <row r="291" spans="1:26" x14ac:dyDescent="0.35">
      <c r="A291" s="1" t="s">
        <v>435</v>
      </c>
      <c r="B291" s="2">
        <v>45684</v>
      </c>
      <c r="C291" s="1" t="s">
        <v>10</v>
      </c>
      <c r="D291" s="3" t="s">
        <v>1695</v>
      </c>
      <c r="E291" s="1" t="s">
        <v>637</v>
      </c>
      <c r="F291" s="1" t="s">
        <v>1696</v>
      </c>
      <c r="G291" s="1" t="s">
        <v>17</v>
      </c>
      <c r="H291" s="1">
        <v>0.439</v>
      </c>
      <c r="I291" s="4" t="s">
        <v>23</v>
      </c>
      <c r="J291" s="1" t="s">
        <v>47</v>
      </c>
      <c r="K291" s="1" t="s">
        <v>438</v>
      </c>
      <c r="L291" s="6" t="str">
        <f t="shared" si="41"/>
        <v>13.01</v>
      </c>
      <c r="M291" s="6" t="str">
        <f t="shared" si="42"/>
        <v>13.01</v>
      </c>
      <c r="N291" s="6" t="str">
        <f t="shared" si="43"/>
        <v>Pass</v>
      </c>
      <c r="O291" s="6" t="str">
        <f t="shared" si="44"/>
        <v>89.21</v>
      </c>
      <c r="P291" s="6">
        <f t="shared" si="49"/>
        <v>0.439</v>
      </c>
      <c r="Q291" s="5" t="str">
        <f t="shared" si="45"/>
        <v>January</v>
      </c>
      <c r="R291" s="3" t="str">
        <f>VLOOKUP(A291, Samples_Master!$A$2:$I$301, 2, FALSE)</f>
        <v>AlloyX</v>
      </c>
      <c r="S291" s="3" t="str">
        <f>VLOOKUP(A291, Samples_Master!$A$2:$I$301, 3, FALSE)</f>
        <v>Metal</v>
      </c>
      <c r="T291" s="3" t="str">
        <f>VLOOKUP(A291, Samples_Master!$A$2:$I$301, 4, FALSE)</f>
        <v>B092</v>
      </c>
      <c r="U291" s="3" t="str">
        <f>VLOOKUP(A291, Samples_Master!$A$2:$I$301, 5, FALSE)</f>
        <v>P004</v>
      </c>
      <c r="V291" s="3" t="str">
        <f t="shared" si="46"/>
        <v>AlloyX_Viscosity</v>
      </c>
      <c r="W291" s="3">
        <f>VLOOKUP(V291, Spec_Limits!$A$2:$I$301, 5, FALSE)</f>
        <v>0.2</v>
      </c>
      <c r="X291" s="3">
        <f>VLOOKUP(V291, Spec_Limits!$A$2:$I$301, 6, FALSE)</f>
        <v>1.5</v>
      </c>
      <c r="Y291" s="3" t="str">
        <f t="shared" si="47"/>
        <v>Pass</v>
      </c>
      <c r="Z291" s="3" t="str">
        <f t="shared" si="48"/>
        <v>OK</v>
      </c>
    </row>
    <row r="292" spans="1:26" x14ac:dyDescent="0.35">
      <c r="A292" s="1" t="s">
        <v>439</v>
      </c>
      <c r="B292" s="2">
        <v>45677</v>
      </c>
      <c r="C292" s="1" t="s">
        <v>16</v>
      </c>
      <c r="D292" s="3" t="s">
        <v>1697</v>
      </c>
      <c r="E292" s="1" t="s">
        <v>637</v>
      </c>
      <c r="F292" s="1" t="s">
        <v>1698</v>
      </c>
      <c r="G292" s="1" t="s">
        <v>12</v>
      </c>
      <c r="H292" s="1">
        <v>90.721999999999994</v>
      </c>
      <c r="I292" s="4" t="s">
        <v>17</v>
      </c>
      <c r="J292" s="1" t="s">
        <v>55</v>
      </c>
      <c r="K292" s="1" t="s">
        <v>440</v>
      </c>
      <c r="L292" s="6" t="str">
        <f t="shared" si="41"/>
        <v>29.82</v>
      </c>
      <c r="M292" s="6" t="str">
        <f t="shared" si="42"/>
        <v>29.82</v>
      </c>
      <c r="N292" s="6" t="str">
        <f t="shared" si="43"/>
        <v>Pass</v>
      </c>
      <c r="O292" s="6">
        <f t="shared" si="44"/>
        <v>114.50480999999999</v>
      </c>
      <c r="P292" s="6">
        <f t="shared" si="49"/>
        <v>90.721999999999994</v>
      </c>
      <c r="Q292" s="5" t="str">
        <f t="shared" si="45"/>
        <v>January</v>
      </c>
      <c r="R292" s="3" t="str">
        <f>VLOOKUP(A292, Samples_Master!$A$2:$I$301, 2, FALSE)</f>
        <v>AlloyX</v>
      </c>
      <c r="S292" s="3" t="str">
        <f>VLOOKUP(A292, Samples_Master!$A$2:$I$301, 3, FALSE)</f>
        <v>Metal</v>
      </c>
      <c r="T292" s="3" t="str">
        <f>VLOOKUP(A292, Samples_Master!$A$2:$I$301, 4, FALSE)</f>
        <v>B009</v>
      </c>
      <c r="U292" s="3" t="str">
        <f>VLOOKUP(A292, Samples_Master!$A$2:$I$301, 5, FALSE)</f>
        <v>P002</v>
      </c>
      <c r="V292" s="3" t="str">
        <f t="shared" si="46"/>
        <v>AlloyX_Tensile</v>
      </c>
      <c r="W292" s="3">
        <f>VLOOKUP(V292, Spec_Limits!$A$2:$I$301, 5, FALSE)</f>
        <v>60</v>
      </c>
      <c r="X292" s="3">
        <f>VLOOKUP(V292, Spec_Limits!$A$2:$I$301, 6, FALSE)</f>
        <v>120</v>
      </c>
      <c r="Y292" s="3" t="str">
        <f t="shared" si="47"/>
        <v>Pass</v>
      </c>
      <c r="Z292" s="3" t="str">
        <f t="shared" si="48"/>
        <v>OK</v>
      </c>
    </row>
    <row r="293" spans="1:26" x14ac:dyDescent="0.35">
      <c r="A293" s="1" t="s">
        <v>439</v>
      </c>
      <c r="B293" s="2">
        <v>45659</v>
      </c>
      <c r="C293" s="1" t="s">
        <v>27</v>
      </c>
      <c r="D293" s="3" t="s">
        <v>1243</v>
      </c>
      <c r="E293" s="1" t="s">
        <v>637</v>
      </c>
      <c r="F293" s="1" t="s">
        <v>1699</v>
      </c>
      <c r="G293" s="1" t="s">
        <v>12</v>
      </c>
      <c r="H293" s="1">
        <v>471.04599999999999</v>
      </c>
      <c r="I293" s="4" t="s">
        <v>37</v>
      </c>
      <c r="J293" s="1" t="s">
        <v>31</v>
      </c>
      <c r="K293" s="1" t="s">
        <v>441</v>
      </c>
      <c r="L293" s="6" t="str">
        <f t="shared" si="41"/>
        <v>26.74</v>
      </c>
      <c r="M293" s="6" t="str">
        <f t="shared" si="42"/>
        <v>26.74</v>
      </c>
      <c r="N293" s="6" t="str">
        <f t="shared" si="43"/>
        <v>Pass</v>
      </c>
      <c r="O293" s="6">
        <f t="shared" si="44"/>
        <v>85.640899999999988</v>
      </c>
      <c r="P293" s="6">
        <f t="shared" si="49"/>
        <v>471.04599999999999</v>
      </c>
      <c r="Q293" s="5" t="str">
        <f t="shared" si="45"/>
        <v>January</v>
      </c>
      <c r="R293" s="3" t="str">
        <f>VLOOKUP(A293, Samples_Master!$A$2:$I$301, 2, FALSE)</f>
        <v>AlloyX</v>
      </c>
      <c r="S293" s="3" t="str">
        <f>VLOOKUP(A293, Samples_Master!$A$2:$I$301, 3, FALSE)</f>
        <v>Metal</v>
      </c>
      <c r="T293" s="3" t="str">
        <f>VLOOKUP(A293, Samples_Master!$A$2:$I$301, 4, FALSE)</f>
        <v>B009</v>
      </c>
      <c r="U293" s="3" t="str">
        <f>VLOOKUP(A293, Samples_Master!$A$2:$I$301, 5, FALSE)</f>
        <v>P002</v>
      </c>
      <c r="V293" s="3" t="str">
        <f t="shared" si="46"/>
        <v>AlloyX_Conductivity</v>
      </c>
      <c r="W293" s="3">
        <f>VLOOKUP(V293, Spec_Limits!$A$2:$I$301, 5, FALSE)</f>
        <v>100</v>
      </c>
      <c r="X293" s="3">
        <f>VLOOKUP(V293, Spec_Limits!$A$2:$I$301, 6, FALSE)</f>
        <v>2000</v>
      </c>
      <c r="Y293" s="3" t="str">
        <f t="shared" si="47"/>
        <v>Pass</v>
      </c>
      <c r="Z293" s="3" t="str">
        <f t="shared" si="48"/>
        <v>OK</v>
      </c>
    </row>
    <row r="294" spans="1:26" x14ac:dyDescent="0.35">
      <c r="A294" s="1" t="s">
        <v>439</v>
      </c>
      <c r="B294" s="2">
        <v>45681</v>
      </c>
      <c r="C294" s="1" t="s">
        <v>27</v>
      </c>
      <c r="D294" s="3" t="s">
        <v>1700</v>
      </c>
      <c r="E294" s="1" t="s">
        <v>637</v>
      </c>
      <c r="F294" s="1" t="s">
        <v>1701</v>
      </c>
      <c r="G294" s="1" t="s">
        <v>12</v>
      </c>
      <c r="H294" s="1">
        <v>754.63800000000003</v>
      </c>
      <c r="I294" s="4" t="s">
        <v>37</v>
      </c>
      <c r="J294" s="1" t="s">
        <v>34</v>
      </c>
      <c r="K294" s="1" t="s">
        <v>442</v>
      </c>
      <c r="L294" s="6" t="str">
        <f t="shared" si="41"/>
        <v>41.22</v>
      </c>
      <c r="M294" s="6" t="str">
        <f t="shared" si="42"/>
        <v>41.22</v>
      </c>
      <c r="N294" s="6" t="str">
        <f t="shared" si="43"/>
        <v>Pass</v>
      </c>
      <c r="O294" s="6">
        <f t="shared" si="44"/>
        <v>123.07916</v>
      </c>
      <c r="P294" s="6">
        <f t="shared" si="49"/>
        <v>754.63800000000003</v>
      </c>
      <c r="Q294" s="5" t="str">
        <f t="shared" si="45"/>
        <v>January</v>
      </c>
      <c r="R294" s="3" t="str">
        <f>VLOOKUP(A294, Samples_Master!$A$2:$I$301, 2, FALSE)</f>
        <v>AlloyX</v>
      </c>
      <c r="S294" s="3" t="str">
        <f>VLOOKUP(A294, Samples_Master!$A$2:$I$301, 3, FALSE)</f>
        <v>Metal</v>
      </c>
      <c r="T294" s="3" t="str">
        <f>VLOOKUP(A294, Samples_Master!$A$2:$I$301, 4, FALSE)</f>
        <v>B009</v>
      </c>
      <c r="U294" s="3" t="str">
        <f>VLOOKUP(A294, Samples_Master!$A$2:$I$301, 5, FALSE)</f>
        <v>P002</v>
      </c>
      <c r="V294" s="3" t="str">
        <f t="shared" si="46"/>
        <v>AlloyX_Conductivity</v>
      </c>
      <c r="W294" s="3">
        <f>VLOOKUP(V294, Spec_Limits!$A$2:$I$301, 5, FALSE)</f>
        <v>100</v>
      </c>
      <c r="X294" s="3">
        <f>VLOOKUP(V294, Spec_Limits!$A$2:$I$301, 6, FALSE)</f>
        <v>2000</v>
      </c>
      <c r="Y294" s="3" t="str">
        <f t="shared" si="47"/>
        <v>Pass</v>
      </c>
      <c r="Z294" s="3" t="str">
        <f t="shared" si="48"/>
        <v>OK</v>
      </c>
    </row>
    <row r="295" spans="1:26" x14ac:dyDescent="0.35">
      <c r="A295" s="1" t="s">
        <v>443</v>
      </c>
      <c r="B295" s="2">
        <v>45683</v>
      </c>
      <c r="C295" s="1" t="s">
        <v>10</v>
      </c>
      <c r="D295" s="3" t="s">
        <v>1702</v>
      </c>
      <c r="E295" s="1" t="s">
        <v>637</v>
      </c>
      <c r="F295" s="1" t="s">
        <v>1703</v>
      </c>
      <c r="G295" s="1" t="s">
        <v>17</v>
      </c>
      <c r="H295" s="1"/>
      <c r="I295" s="4" t="s">
        <v>13</v>
      </c>
      <c r="J295" s="1" t="s">
        <v>55</v>
      </c>
      <c r="K295" s="1" t="s">
        <v>444</v>
      </c>
      <c r="L295" s="6" t="str">
        <f t="shared" si="41"/>
        <v>24.47</v>
      </c>
      <c r="M295" s="6" t="str">
        <f t="shared" si="42"/>
        <v>24.47</v>
      </c>
      <c r="N295" s="6" t="str">
        <f t="shared" si="43"/>
        <v>Pass</v>
      </c>
      <c r="O295" s="6" t="str">
        <f t="shared" si="44"/>
        <v>93.78</v>
      </c>
      <c r="P295" s="6"/>
      <c r="Q295" s="5" t="str">
        <f t="shared" si="45"/>
        <v>January</v>
      </c>
      <c r="R295" s="3" t="str">
        <f>VLOOKUP(A295, Samples_Master!$A$2:$I$301, 2, FALSE)</f>
        <v>PolymerA</v>
      </c>
      <c r="S295" s="3" t="str">
        <f>VLOOKUP(A295, Samples_Master!$A$2:$I$301, 3, FALSE)</f>
        <v>Polymer</v>
      </c>
      <c r="T295" s="3" t="str">
        <f>VLOOKUP(A295, Samples_Master!$A$2:$I$301, 4, FALSE)</f>
        <v>B100</v>
      </c>
      <c r="U295" s="3" t="str">
        <f>VLOOKUP(A295, Samples_Master!$A$2:$I$301, 5, FALSE)</f>
        <v>P001</v>
      </c>
      <c r="V295" s="3" t="str">
        <f t="shared" si="46"/>
        <v>PolymerA_Viscosity</v>
      </c>
      <c r="W295" s="3">
        <f>VLOOKUP(V295, Spec_Limits!$A$2:$I$301, 5, FALSE)</f>
        <v>0.5</v>
      </c>
      <c r="X295" s="3">
        <f>VLOOKUP(V295, Spec_Limits!$A$2:$I$301, 6, FALSE)</f>
        <v>2.5</v>
      </c>
      <c r="Y295" s="3" t="str">
        <f t="shared" si="47"/>
        <v>Fail</v>
      </c>
      <c r="Z295" s="3" t="str">
        <f t="shared" si="48"/>
        <v>OK</v>
      </c>
    </row>
    <row r="296" spans="1:26" x14ac:dyDescent="0.35">
      <c r="A296" s="1" t="s">
        <v>443</v>
      </c>
      <c r="B296" s="2">
        <v>45664</v>
      </c>
      <c r="C296" s="1" t="s">
        <v>10</v>
      </c>
      <c r="D296" s="3" t="s">
        <v>1704</v>
      </c>
      <c r="E296" s="1" t="s">
        <v>637</v>
      </c>
      <c r="F296" s="1" t="s">
        <v>1705</v>
      </c>
      <c r="G296" s="1" t="s">
        <v>17</v>
      </c>
      <c r="H296" s="1">
        <v>0.49299999999999999</v>
      </c>
      <c r="I296" s="4" t="s">
        <v>23</v>
      </c>
      <c r="J296" s="1" t="s">
        <v>41</v>
      </c>
      <c r="K296" s="1" t="s">
        <v>445</v>
      </c>
      <c r="L296" s="6" t="str">
        <f t="shared" si="41"/>
        <v>29.29</v>
      </c>
      <c r="M296" s="6" t="str">
        <f t="shared" si="42"/>
        <v>29.29</v>
      </c>
      <c r="N296" s="6" t="str">
        <f t="shared" si="43"/>
        <v>Pass</v>
      </c>
      <c r="O296" s="6" t="str">
        <f t="shared" si="44"/>
        <v>91.72</v>
      </c>
      <c r="P296" s="6">
        <f t="shared" ref="P296:P339" si="50">IF(C296="Viscosity",
      IF(J296="mPa*s", H296/1000, H296),
   IF(C296="Tensile",
      IF(J296="kPa", H296/1000, H296),
   IF(C296="Conductivity",
      IF(J296="mS/cm", H296/10, H296),
   "")))</f>
        <v>0.49299999999999999</v>
      </c>
      <c r="Q296" s="5" t="str">
        <f t="shared" si="45"/>
        <v>January</v>
      </c>
      <c r="R296" s="3" t="str">
        <f>VLOOKUP(A296, Samples_Master!$A$2:$I$301, 2, FALSE)</f>
        <v>PolymerA</v>
      </c>
      <c r="S296" s="3" t="str">
        <f>VLOOKUP(A296, Samples_Master!$A$2:$I$301, 3, FALSE)</f>
        <v>Polymer</v>
      </c>
      <c r="T296" s="3" t="str">
        <f>VLOOKUP(A296, Samples_Master!$A$2:$I$301, 4, FALSE)</f>
        <v>B100</v>
      </c>
      <c r="U296" s="3" t="str">
        <f>VLOOKUP(A296, Samples_Master!$A$2:$I$301, 5, FALSE)</f>
        <v>P001</v>
      </c>
      <c r="V296" s="3" t="str">
        <f t="shared" si="46"/>
        <v>PolymerA_Viscosity</v>
      </c>
      <c r="W296" s="3">
        <f>VLOOKUP(V296, Spec_Limits!$A$2:$I$301, 5, FALSE)</f>
        <v>0.5</v>
      </c>
      <c r="X296" s="3">
        <f>VLOOKUP(V296, Spec_Limits!$A$2:$I$301, 6, FALSE)</f>
        <v>2.5</v>
      </c>
      <c r="Y296" s="3" t="str">
        <f t="shared" si="47"/>
        <v>Fail</v>
      </c>
      <c r="Z296" s="3" t="str">
        <f t="shared" si="48"/>
        <v>OK</v>
      </c>
    </row>
    <row r="297" spans="1:26" x14ac:dyDescent="0.35">
      <c r="A297" s="1" t="s">
        <v>443</v>
      </c>
      <c r="B297" s="2">
        <v>45667</v>
      </c>
      <c r="C297" s="1" t="s">
        <v>16</v>
      </c>
      <c r="D297" s="3" t="s">
        <v>1706</v>
      </c>
      <c r="E297" s="1" t="s">
        <v>637</v>
      </c>
      <c r="F297" s="1" t="s">
        <v>1707</v>
      </c>
      <c r="G297" s="1" t="s">
        <v>17</v>
      </c>
      <c r="H297" s="1">
        <v>96.480999999999995</v>
      </c>
      <c r="I297" s="4" t="s">
        <v>17</v>
      </c>
      <c r="J297" s="1" t="s">
        <v>41</v>
      </c>
      <c r="K297" s="1" t="s">
        <v>446</v>
      </c>
      <c r="L297" s="6" t="str">
        <f t="shared" si="41"/>
        <v>25.73</v>
      </c>
      <c r="M297" s="6" t="str">
        <f t="shared" si="42"/>
        <v>25.73</v>
      </c>
      <c r="N297" s="6" t="str">
        <f t="shared" si="43"/>
        <v>Pass</v>
      </c>
      <c r="O297" s="6" t="str">
        <f t="shared" si="44"/>
        <v>92.03</v>
      </c>
      <c r="P297" s="6">
        <f t="shared" si="50"/>
        <v>96.480999999999995</v>
      </c>
      <c r="Q297" s="5" t="str">
        <f t="shared" si="45"/>
        <v>January</v>
      </c>
      <c r="R297" s="3" t="str">
        <f>VLOOKUP(A297, Samples_Master!$A$2:$I$301, 2, FALSE)</f>
        <v>PolymerA</v>
      </c>
      <c r="S297" s="3" t="str">
        <f>VLOOKUP(A297, Samples_Master!$A$2:$I$301, 3, FALSE)</f>
        <v>Polymer</v>
      </c>
      <c r="T297" s="3" t="str">
        <f>VLOOKUP(A297, Samples_Master!$A$2:$I$301, 4, FALSE)</f>
        <v>B100</v>
      </c>
      <c r="U297" s="3" t="str">
        <f>VLOOKUP(A297, Samples_Master!$A$2:$I$301, 5, FALSE)</f>
        <v>P001</v>
      </c>
      <c r="V297" s="3" t="str">
        <f t="shared" si="46"/>
        <v>PolymerA_Tensile</v>
      </c>
      <c r="W297" s="3">
        <f>VLOOKUP(V297, Spec_Limits!$A$2:$I$301, 5, FALSE)</f>
        <v>40</v>
      </c>
      <c r="X297" s="3">
        <f>VLOOKUP(V297, Spec_Limits!$A$2:$I$301, 6, FALSE)</f>
        <v>100</v>
      </c>
      <c r="Y297" s="3" t="str">
        <f t="shared" si="47"/>
        <v>Pass</v>
      </c>
      <c r="Z297" s="3" t="str">
        <f t="shared" si="48"/>
        <v>OK</v>
      </c>
    </row>
    <row r="298" spans="1:26" x14ac:dyDescent="0.35">
      <c r="A298" s="1" t="s">
        <v>447</v>
      </c>
      <c r="B298" s="2">
        <v>45658</v>
      </c>
      <c r="C298" s="1" t="s">
        <v>27</v>
      </c>
      <c r="D298" s="3" t="s">
        <v>1708</v>
      </c>
      <c r="E298" s="1" t="s">
        <v>637</v>
      </c>
      <c r="F298" s="1" t="s">
        <v>1709</v>
      </c>
      <c r="G298" s="1" t="s">
        <v>17</v>
      </c>
      <c r="H298" s="1">
        <v>522412.92099999997</v>
      </c>
      <c r="I298" s="4" t="s">
        <v>28</v>
      </c>
      <c r="J298" s="1" t="s">
        <v>55</v>
      </c>
      <c r="K298" s="1" t="s">
        <v>448</v>
      </c>
      <c r="L298" s="6" t="str">
        <f t="shared" si="41"/>
        <v>27.39</v>
      </c>
      <c r="M298" s="6" t="str">
        <f t="shared" si="42"/>
        <v>27.39</v>
      </c>
      <c r="N298" s="6" t="str">
        <f t="shared" si="43"/>
        <v>Pass</v>
      </c>
      <c r="O298" s="6" t="str">
        <f t="shared" si="44"/>
        <v>106.8</v>
      </c>
      <c r="P298" s="6">
        <f t="shared" si="50"/>
        <v>522412.92099999997</v>
      </c>
      <c r="Q298" s="5" t="str">
        <f t="shared" si="45"/>
        <v>January</v>
      </c>
      <c r="R298" s="3" t="str">
        <f>VLOOKUP(A298, Samples_Master!$A$2:$I$301, 2, FALSE)</f>
        <v>Graphene</v>
      </c>
      <c r="S298" s="3" t="str">
        <f>VLOOKUP(A298, Samples_Master!$A$2:$I$301, 3, FALSE)</f>
        <v>Carbon</v>
      </c>
      <c r="T298" s="3" t="str">
        <f>VLOOKUP(A298, Samples_Master!$A$2:$I$301, 4, FALSE)</f>
        <v>B058</v>
      </c>
      <c r="U298" s="3" t="str">
        <f>VLOOKUP(A298, Samples_Master!$A$2:$I$301, 5, FALSE)</f>
        <v>P002</v>
      </c>
      <c r="V298" s="3" t="str">
        <f t="shared" si="46"/>
        <v>Graphene_Conductivity</v>
      </c>
      <c r="W298" s="3">
        <f>VLOOKUP(V298, Spec_Limits!$A$2:$I$301, 5, FALSE)</f>
        <v>20000</v>
      </c>
      <c r="X298" s="3">
        <f>VLOOKUP(V298, Spec_Limits!$A$2:$I$301, 6, FALSE)</f>
        <v>80000</v>
      </c>
      <c r="Y298" s="3" t="str">
        <f t="shared" si="47"/>
        <v>Fail</v>
      </c>
      <c r="Z298" s="3" t="str">
        <f t="shared" si="48"/>
        <v>OK</v>
      </c>
    </row>
    <row r="299" spans="1:26" x14ac:dyDescent="0.35">
      <c r="A299" s="1" t="s">
        <v>447</v>
      </c>
      <c r="B299" s="2">
        <v>45684</v>
      </c>
      <c r="C299" s="1" t="s">
        <v>16</v>
      </c>
      <c r="D299" s="3" t="s">
        <v>1710</v>
      </c>
      <c r="E299" s="1" t="s">
        <v>637</v>
      </c>
      <c r="F299" s="1" t="s">
        <v>1711</v>
      </c>
      <c r="G299" s="1" t="s">
        <v>17</v>
      </c>
      <c r="H299" s="1">
        <v>89.391000000000005</v>
      </c>
      <c r="I299" s="4" t="s">
        <v>17</v>
      </c>
      <c r="J299" s="1" t="s">
        <v>55</v>
      </c>
      <c r="K299" s="1" t="s">
        <v>449</v>
      </c>
      <c r="L299" s="6" t="str">
        <f t="shared" si="41"/>
        <v>23.56</v>
      </c>
      <c r="M299" s="6" t="str">
        <f t="shared" si="42"/>
        <v>23.56</v>
      </c>
      <c r="N299" s="6" t="str">
        <f t="shared" si="43"/>
        <v>Pass</v>
      </c>
      <c r="O299" s="6" t="str">
        <f t="shared" si="44"/>
        <v>99.16</v>
      </c>
      <c r="P299" s="6">
        <f t="shared" si="50"/>
        <v>89.391000000000005</v>
      </c>
      <c r="Q299" s="5" t="str">
        <f t="shared" si="45"/>
        <v>January</v>
      </c>
      <c r="R299" s="3" t="str">
        <f>VLOOKUP(A299, Samples_Master!$A$2:$I$301, 2, FALSE)</f>
        <v>Graphene</v>
      </c>
      <c r="S299" s="3" t="str">
        <f>VLOOKUP(A299, Samples_Master!$A$2:$I$301, 3, FALSE)</f>
        <v>Carbon</v>
      </c>
      <c r="T299" s="3" t="str">
        <f>VLOOKUP(A299, Samples_Master!$A$2:$I$301, 4, FALSE)</f>
        <v>B058</v>
      </c>
      <c r="U299" s="3" t="str">
        <f>VLOOKUP(A299, Samples_Master!$A$2:$I$301, 5, FALSE)</f>
        <v>P002</v>
      </c>
      <c r="V299" s="3" t="str">
        <f t="shared" si="46"/>
        <v>Graphene_Tensile</v>
      </c>
      <c r="W299" s="3">
        <f>VLOOKUP(V299, Spec_Limits!$A$2:$I$301, 5, FALSE)</f>
        <v>60</v>
      </c>
      <c r="X299" s="3">
        <f>VLOOKUP(V299, Spec_Limits!$A$2:$I$301, 6, FALSE)</f>
        <v>120</v>
      </c>
      <c r="Y299" s="3" t="str">
        <f t="shared" si="47"/>
        <v>Pass</v>
      </c>
      <c r="Z299" s="3" t="str">
        <f t="shared" si="48"/>
        <v>OK</v>
      </c>
    </row>
    <row r="300" spans="1:26" x14ac:dyDescent="0.35">
      <c r="A300" s="1" t="s">
        <v>450</v>
      </c>
      <c r="B300" s="2">
        <v>45681</v>
      </c>
      <c r="C300" s="1" t="s">
        <v>27</v>
      </c>
      <c r="D300" s="3" t="s">
        <v>1712</v>
      </c>
      <c r="E300" s="1" t="s">
        <v>637</v>
      </c>
      <c r="F300" s="1"/>
      <c r="G300" s="1" t="s">
        <v>17</v>
      </c>
      <c r="H300" s="1">
        <v>589.66700000000003</v>
      </c>
      <c r="I300" s="4" t="s">
        <v>37</v>
      </c>
      <c r="J300" s="1" t="s">
        <v>31</v>
      </c>
      <c r="K300" s="1" t="s">
        <v>451</v>
      </c>
      <c r="L300" s="6" t="str">
        <f t="shared" si="41"/>
        <v>23.71</v>
      </c>
      <c r="M300" s="6" t="str">
        <f t="shared" si="42"/>
        <v>23.71</v>
      </c>
      <c r="N300" s="6" t="str">
        <f t="shared" si="43"/>
        <v>Pass</v>
      </c>
      <c r="O300" s="6">
        <f t="shared" si="44"/>
        <v>0</v>
      </c>
      <c r="P300" s="6">
        <f t="shared" si="50"/>
        <v>589.66700000000003</v>
      </c>
      <c r="Q300" s="5" t="str">
        <f t="shared" si="45"/>
        <v>January</v>
      </c>
      <c r="R300" s="3" t="str">
        <f>VLOOKUP(A300, Samples_Master!$A$2:$I$301, 2, FALSE)</f>
        <v>CeramicY</v>
      </c>
      <c r="S300" s="3" t="str">
        <f>VLOOKUP(A300, Samples_Master!$A$2:$I$301, 3, FALSE)</f>
        <v>Ceramic</v>
      </c>
      <c r="T300" s="3" t="str">
        <f>VLOOKUP(A300, Samples_Master!$A$2:$I$301, 4, FALSE)</f>
        <v>B017</v>
      </c>
      <c r="U300" s="3" t="str">
        <f>VLOOKUP(A300, Samples_Master!$A$2:$I$301, 5, FALSE)</f>
        <v>P003</v>
      </c>
      <c r="V300" s="3" t="str">
        <f t="shared" si="46"/>
        <v>CeramicY_Conductivity</v>
      </c>
      <c r="W300" s="3">
        <f>VLOOKUP(V300, Spec_Limits!$A$2:$I$301, 5, FALSE)</f>
        <v>100</v>
      </c>
      <c r="X300" s="3">
        <f>VLOOKUP(V300, Spec_Limits!$A$2:$I$301, 6, FALSE)</f>
        <v>2000</v>
      </c>
      <c r="Y300" s="3" t="str">
        <f t="shared" si="47"/>
        <v>Pass</v>
      </c>
      <c r="Z300" s="3" t="str">
        <f t="shared" si="48"/>
        <v>OK</v>
      </c>
    </row>
    <row r="301" spans="1:26" x14ac:dyDescent="0.35">
      <c r="A301" s="1" t="s">
        <v>450</v>
      </c>
      <c r="B301" s="2">
        <v>45680</v>
      </c>
      <c r="C301" s="1" t="s">
        <v>10</v>
      </c>
      <c r="D301" s="3" t="s">
        <v>1713</v>
      </c>
      <c r="E301" s="1" t="s">
        <v>637</v>
      </c>
      <c r="F301" s="1" t="s">
        <v>1714</v>
      </c>
      <c r="G301" s="1" t="s">
        <v>17</v>
      </c>
      <c r="H301" s="1">
        <v>1412.623</v>
      </c>
      <c r="I301" s="4" t="s">
        <v>13</v>
      </c>
      <c r="J301" s="1" t="s">
        <v>80</v>
      </c>
      <c r="K301" s="1" t="s">
        <v>452</v>
      </c>
      <c r="L301" s="6" t="str">
        <f t="shared" si="41"/>
        <v>29.67</v>
      </c>
      <c r="M301" s="6" t="str">
        <f t="shared" si="42"/>
        <v>29.67</v>
      </c>
      <c r="N301" s="6" t="str">
        <f t="shared" si="43"/>
        <v>Pass</v>
      </c>
      <c r="O301" s="6" t="str">
        <f t="shared" si="44"/>
        <v>101.03</v>
      </c>
      <c r="P301" s="6">
        <f t="shared" si="50"/>
        <v>1412.623</v>
      </c>
      <c r="Q301" s="5" t="str">
        <f t="shared" si="45"/>
        <v>January</v>
      </c>
      <c r="R301" s="3" t="str">
        <f>VLOOKUP(A301, Samples_Master!$A$2:$I$301, 2, FALSE)</f>
        <v>CeramicY</v>
      </c>
      <c r="S301" s="3" t="str">
        <f>VLOOKUP(A301, Samples_Master!$A$2:$I$301, 3, FALSE)</f>
        <v>Ceramic</v>
      </c>
      <c r="T301" s="3" t="str">
        <f>VLOOKUP(A301, Samples_Master!$A$2:$I$301, 4, FALSE)</f>
        <v>B017</v>
      </c>
      <c r="U301" s="3" t="str">
        <f>VLOOKUP(A301, Samples_Master!$A$2:$I$301, 5, FALSE)</f>
        <v>P003</v>
      </c>
      <c r="V301" s="3" t="str">
        <f t="shared" si="46"/>
        <v>CeramicY_Viscosity</v>
      </c>
      <c r="W301" s="3">
        <f>VLOOKUP(V301, Spec_Limits!$A$2:$I$301, 5, FALSE)</f>
        <v>0.2</v>
      </c>
      <c r="X301" s="3">
        <f>VLOOKUP(V301, Spec_Limits!$A$2:$I$301, 6, FALSE)</f>
        <v>1.5</v>
      </c>
      <c r="Y301" s="3" t="str">
        <f t="shared" si="47"/>
        <v>Fail</v>
      </c>
      <c r="Z301" s="3" t="str">
        <f t="shared" si="48"/>
        <v>OK</v>
      </c>
    </row>
    <row r="302" spans="1:26" x14ac:dyDescent="0.35">
      <c r="A302" s="1" t="s">
        <v>450</v>
      </c>
      <c r="B302" s="2">
        <v>45679</v>
      </c>
      <c r="C302" s="1" t="s">
        <v>27</v>
      </c>
      <c r="D302" s="3" t="s">
        <v>1162</v>
      </c>
      <c r="E302" s="1" t="s">
        <v>637</v>
      </c>
      <c r="F302" s="1" t="s">
        <v>1715</v>
      </c>
      <c r="G302" s="1" t="s">
        <v>17</v>
      </c>
      <c r="H302" s="1">
        <v>8805.2060000000001</v>
      </c>
      <c r="I302" s="4" t="s">
        <v>28</v>
      </c>
      <c r="J302" s="1" t="s">
        <v>21</v>
      </c>
      <c r="K302" s="1" t="s">
        <v>453</v>
      </c>
      <c r="L302" s="6" t="str">
        <f t="shared" si="41"/>
        <v>26.39</v>
      </c>
      <c r="M302" s="6" t="str">
        <f t="shared" si="42"/>
        <v>26.39</v>
      </c>
      <c r="N302" s="6" t="str">
        <f t="shared" si="43"/>
        <v>Pass</v>
      </c>
      <c r="O302" s="6" t="str">
        <f t="shared" si="44"/>
        <v>99.78</v>
      </c>
      <c r="P302" s="6">
        <f t="shared" si="50"/>
        <v>8805.2060000000001</v>
      </c>
      <c r="Q302" s="5" t="str">
        <f t="shared" si="45"/>
        <v>January</v>
      </c>
      <c r="R302" s="3" t="str">
        <f>VLOOKUP(A302, Samples_Master!$A$2:$I$301, 2, FALSE)</f>
        <v>CeramicY</v>
      </c>
      <c r="S302" s="3" t="str">
        <f>VLOOKUP(A302, Samples_Master!$A$2:$I$301, 3, FALSE)</f>
        <v>Ceramic</v>
      </c>
      <c r="T302" s="3" t="str">
        <f>VLOOKUP(A302, Samples_Master!$A$2:$I$301, 4, FALSE)</f>
        <v>B017</v>
      </c>
      <c r="U302" s="3" t="str">
        <f>VLOOKUP(A302, Samples_Master!$A$2:$I$301, 5, FALSE)</f>
        <v>P003</v>
      </c>
      <c r="V302" s="3" t="str">
        <f t="shared" si="46"/>
        <v>CeramicY_Conductivity</v>
      </c>
      <c r="W302" s="3">
        <f>VLOOKUP(V302, Spec_Limits!$A$2:$I$301, 5, FALSE)</f>
        <v>100</v>
      </c>
      <c r="X302" s="3">
        <f>VLOOKUP(V302, Spec_Limits!$A$2:$I$301, 6, FALSE)</f>
        <v>2000</v>
      </c>
      <c r="Y302" s="3" t="str">
        <f t="shared" si="47"/>
        <v>Fail</v>
      </c>
      <c r="Z302" s="3" t="str">
        <f t="shared" si="48"/>
        <v>OK</v>
      </c>
    </row>
    <row r="303" spans="1:26" x14ac:dyDescent="0.35">
      <c r="A303" s="1" t="s">
        <v>454</v>
      </c>
      <c r="B303" s="2">
        <v>45669</v>
      </c>
      <c r="C303" s="1" t="s">
        <v>27</v>
      </c>
      <c r="D303" s="3" t="s">
        <v>1716</v>
      </c>
      <c r="E303" s="1" t="s">
        <v>637</v>
      </c>
      <c r="F303" s="1" t="s">
        <v>1717</v>
      </c>
      <c r="G303" s="1" t="s">
        <v>17</v>
      </c>
      <c r="H303" s="1">
        <v>69552.619000000006</v>
      </c>
      <c r="I303" s="4" t="s">
        <v>37</v>
      </c>
      <c r="J303" s="1" t="s">
        <v>21</v>
      </c>
      <c r="K303" s="1" t="s">
        <v>455</v>
      </c>
      <c r="L303" s="6" t="str">
        <f t="shared" si="41"/>
        <v>24.94</v>
      </c>
      <c r="M303" s="6" t="str">
        <f t="shared" si="42"/>
        <v>24.94</v>
      </c>
      <c r="N303" s="6" t="str">
        <f t="shared" si="43"/>
        <v>Pass</v>
      </c>
      <c r="O303" s="6" t="str">
        <f t="shared" si="44"/>
        <v>90.25</v>
      </c>
      <c r="P303" s="6">
        <f t="shared" si="50"/>
        <v>69552.619000000006</v>
      </c>
      <c r="Q303" s="5" t="str">
        <f t="shared" si="45"/>
        <v>January</v>
      </c>
      <c r="R303" s="3" t="str">
        <f>VLOOKUP(A303, Samples_Master!$A$2:$I$301, 2, FALSE)</f>
        <v>Graphene</v>
      </c>
      <c r="S303" s="3" t="str">
        <f>VLOOKUP(A303, Samples_Master!$A$2:$I$301, 3, FALSE)</f>
        <v>Carbon</v>
      </c>
      <c r="T303" s="3" t="str">
        <f>VLOOKUP(A303, Samples_Master!$A$2:$I$301, 4, FALSE)</f>
        <v>B117</v>
      </c>
      <c r="U303" s="3" t="str">
        <f>VLOOKUP(A303, Samples_Master!$A$2:$I$301, 5, FALSE)</f>
        <v>P004</v>
      </c>
      <c r="V303" s="3" t="str">
        <f t="shared" si="46"/>
        <v>Graphene_Conductivity</v>
      </c>
      <c r="W303" s="3">
        <f>VLOOKUP(V303, Spec_Limits!$A$2:$I$301, 5, FALSE)</f>
        <v>20000</v>
      </c>
      <c r="X303" s="3">
        <f>VLOOKUP(V303, Spec_Limits!$A$2:$I$301, 6, FALSE)</f>
        <v>80000</v>
      </c>
      <c r="Y303" s="3" t="str">
        <f t="shared" si="47"/>
        <v>Pass</v>
      </c>
      <c r="Z303" s="3" t="str">
        <f t="shared" si="48"/>
        <v>OK</v>
      </c>
    </row>
    <row r="304" spans="1:26" x14ac:dyDescent="0.35">
      <c r="A304" s="1" t="s">
        <v>454</v>
      </c>
      <c r="B304" s="2">
        <v>45685</v>
      </c>
      <c r="C304" s="1" t="s">
        <v>16</v>
      </c>
      <c r="D304" s="3" t="s">
        <v>1718</v>
      </c>
      <c r="E304" s="1" t="s">
        <v>637</v>
      </c>
      <c r="F304" s="1"/>
      <c r="G304" s="1" t="s">
        <v>17</v>
      </c>
      <c r="H304" s="1">
        <v>81.87</v>
      </c>
      <c r="I304" s="4" t="s">
        <v>17</v>
      </c>
      <c r="J304" s="1" t="s">
        <v>18</v>
      </c>
      <c r="K304" s="1" t="s">
        <v>456</v>
      </c>
      <c r="L304" s="6" t="str">
        <f t="shared" si="41"/>
        <v>18.3</v>
      </c>
      <c r="M304" s="6" t="str">
        <f t="shared" si="42"/>
        <v>18.3</v>
      </c>
      <c r="N304" s="6" t="str">
        <f t="shared" si="43"/>
        <v>Pass</v>
      </c>
      <c r="O304" s="6">
        <f t="shared" si="44"/>
        <v>0</v>
      </c>
      <c r="P304" s="6">
        <f t="shared" si="50"/>
        <v>81.87</v>
      </c>
      <c r="Q304" s="5" t="str">
        <f t="shared" si="45"/>
        <v>January</v>
      </c>
      <c r="R304" s="3" t="str">
        <f>VLOOKUP(A304, Samples_Master!$A$2:$I$301, 2, FALSE)</f>
        <v>Graphene</v>
      </c>
      <c r="S304" s="3" t="str">
        <f>VLOOKUP(A304, Samples_Master!$A$2:$I$301, 3, FALSE)</f>
        <v>Carbon</v>
      </c>
      <c r="T304" s="3" t="str">
        <f>VLOOKUP(A304, Samples_Master!$A$2:$I$301, 4, FALSE)</f>
        <v>B117</v>
      </c>
      <c r="U304" s="3" t="str">
        <f>VLOOKUP(A304, Samples_Master!$A$2:$I$301, 5, FALSE)</f>
        <v>P004</v>
      </c>
      <c r="V304" s="3" t="str">
        <f t="shared" si="46"/>
        <v>Graphene_Tensile</v>
      </c>
      <c r="W304" s="3">
        <f>VLOOKUP(V304, Spec_Limits!$A$2:$I$301, 5, FALSE)</f>
        <v>60</v>
      </c>
      <c r="X304" s="3">
        <f>VLOOKUP(V304, Spec_Limits!$A$2:$I$301, 6, FALSE)</f>
        <v>120</v>
      </c>
      <c r="Y304" s="3" t="str">
        <f t="shared" si="47"/>
        <v>Pass</v>
      </c>
      <c r="Z304" s="3" t="str">
        <f t="shared" si="48"/>
        <v>OK</v>
      </c>
    </row>
    <row r="305" spans="1:26" x14ac:dyDescent="0.35">
      <c r="A305" s="1" t="s">
        <v>454</v>
      </c>
      <c r="B305" s="2">
        <v>45673</v>
      </c>
      <c r="C305" s="1" t="s">
        <v>10</v>
      </c>
      <c r="D305" s="3" t="s">
        <v>1719</v>
      </c>
      <c r="E305" s="1" t="s">
        <v>637</v>
      </c>
      <c r="F305" s="1" t="s">
        <v>1720</v>
      </c>
      <c r="G305" s="1" t="s">
        <v>17</v>
      </c>
      <c r="H305" s="1">
        <v>1307.481</v>
      </c>
      <c r="I305" s="4" t="s">
        <v>13</v>
      </c>
      <c r="J305" s="1" t="s">
        <v>31</v>
      </c>
      <c r="K305" s="1" t="s">
        <v>457</v>
      </c>
      <c r="L305" s="6" t="str">
        <f t="shared" si="41"/>
        <v>24.45</v>
      </c>
      <c r="M305" s="6" t="str">
        <f t="shared" si="42"/>
        <v>24.45</v>
      </c>
      <c r="N305" s="6" t="str">
        <f t="shared" si="43"/>
        <v>Pass</v>
      </c>
      <c r="O305" s="6" t="str">
        <f t="shared" si="44"/>
        <v>102.64</v>
      </c>
      <c r="P305" s="6">
        <f t="shared" si="50"/>
        <v>1307.481</v>
      </c>
      <c r="Q305" s="5" t="str">
        <f t="shared" si="45"/>
        <v>January</v>
      </c>
      <c r="R305" s="3" t="str">
        <f>VLOOKUP(A305, Samples_Master!$A$2:$I$301, 2, FALSE)</f>
        <v>Graphene</v>
      </c>
      <c r="S305" s="3" t="str">
        <f>VLOOKUP(A305, Samples_Master!$A$2:$I$301, 3, FALSE)</f>
        <v>Carbon</v>
      </c>
      <c r="T305" s="3" t="str">
        <f>VLOOKUP(A305, Samples_Master!$A$2:$I$301, 4, FALSE)</f>
        <v>B117</v>
      </c>
      <c r="U305" s="3" t="str">
        <f>VLOOKUP(A305, Samples_Master!$A$2:$I$301, 5, FALSE)</f>
        <v>P004</v>
      </c>
      <c r="V305" s="3" t="str">
        <f t="shared" si="46"/>
        <v>Graphene_Viscosity</v>
      </c>
      <c r="W305" s="3">
        <f>VLOOKUP(V305, Spec_Limits!$A$2:$I$301, 5, FALSE)</f>
        <v>0.2</v>
      </c>
      <c r="X305" s="3">
        <f>VLOOKUP(V305, Spec_Limits!$A$2:$I$301, 6, FALSE)</f>
        <v>1.5</v>
      </c>
      <c r="Y305" s="3" t="str">
        <f t="shared" si="47"/>
        <v>Fail</v>
      </c>
      <c r="Z305" s="3" t="str">
        <f t="shared" si="48"/>
        <v>OK</v>
      </c>
    </row>
    <row r="306" spans="1:26" x14ac:dyDescent="0.35">
      <c r="A306" s="1" t="s">
        <v>458</v>
      </c>
      <c r="B306" s="2">
        <v>45681</v>
      </c>
      <c r="C306" s="1" t="s">
        <v>16</v>
      </c>
      <c r="D306" s="3" t="s">
        <v>1721</v>
      </c>
      <c r="E306" s="1" t="s">
        <v>637</v>
      </c>
      <c r="F306" s="1" t="s">
        <v>1722</v>
      </c>
      <c r="G306" s="1" t="s">
        <v>17</v>
      </c>
      <c r="H306" s="1">
        <v>85.382000000000005</v>
      </c>
      <c r="I306" s="4" t="s">
        <v>17</v>
      </c>
      <c r="J306" s="1" t="s">
        <v>14</v>
      </c>
      <c r="K306" s="1" t="s">
        <v>459</v>
      </c>
      <c r="L306" s="6" t="str">
        <f t="shared" si="41"/>
        <v>20.4</v>
      </c>
      <c r="M306" s="6" t="str">
        <f t="shared" si="42"/>
        <v>20.4</v>
      </c>
      <c r="N306" s="6" t="str">
        <f t="shared" si="43"/>
        <v>Pass</v>
      </c>
      <c r="O306" s="6" t="str">
        <f t="shared" si="44"/>
        <v>95.08</v>
      </c>
      <c r="P306" s="6">
        <f t="shared" si="50"/>
        <v>85.382000000000005</v>
      </c>
      <c r="Q306" s="5" t="str">
        <f t="shared" si="45"/>
        <v>January</v>
      </c>
      <c r="R306" s="3" t="str">
        <f>VLOOKUP(A306, Samples_Master!$A$2:$I$301, 2, FALSE)</f>
        <v>Graphene</v>
      </c>
      <c r="S306" s="3" t="str">
        <f>VLOOKUP(A306, Samples_Master!$A$2:$I$301, 3, FALSE)</f>
        <v>Carbon</v>
      </c>
      <c r="T306" s="3" t="str">
        <f>VLOOKUP(A306, Samples_Master!$A$2:$I$301, 4, FALSE)</f>
        <v>B028</v>
      </c>
      <c r="U306" s="3" t="str">
        <f>VLOOKUP(A306, Samples_Master!$A$2:$I$301, 5, FALSE)</f>
        <v>P002</v>
      </c>
      <c r="V306" s="3" t="str">
        <f t="shared" si="46"/>
        <v>Graphene_Tensile</v>
      </c>
      <c r="W306" s="3">
        <f>VLOOKUP(V306, Spec_Limits!$A$2:$I$301, 5, FALSE)</f>
        <v>60</v>
      </c>
      <c r="X306" s="3">
        <f>VLOOKUP(V306, Spec_Limits!$A$2:$I$301, 6, FALSE)</f>
        <v>120</v>
      </c>
      <c r="Y306" s="3" t="str">
        <f t="shared" si="47"/>
        <v>Pass</v>
      </c>
      <c r="Z306" s="3" t="str">
        <f t="shared" si="48"/>
        <v>OK</v>
      </c>
    </row>
    <row r="307" spans="1:26" x14ac:dyDescent="0.35">
      <c r="A307" s="1" t="s">
        <v>460</v>
      </c>
      <c r="B307" s="2">
        <v>45678</v>
      </c>
      <c r="C307" s="1" t="s">
        <v>16</v>
      </c>
      <c r="D307" s="3" t="s">
        <v>1723</v>
      </c>
      <c r="E307" s="1" t="s">
        <v>637</v>
      </c>
      <c r="F307" s="1" t="s">
        <v>1724</v>
      </c>
      <c r="G307" s="1" t="s">
        <v>12</v>
      </c>
      <c r="H307" s="1">
        <v>74.510999999999996</v>
      </c>
      <c r="I307" s="4" t="s">
        <v>17</v>
      </c>
      <c r="J307" s="1" t="s">
        <v>66</v>
      </c>
      <c r="K307" s="1" t="s">
        <v>461</v>
      </c>
      <c r="L307" s="6" t="str">
        <f t="shared" si="41"/>
        <v>26.44</v>
      </c>
      <c r="M307" s="6" t="str">
        <f t="shared" si="42"/>
        <v>26.44</v>
      </c>
      <c r="N307" s="6" t="str">
        <f t="shared" si="43"/>
        <v>Pass</v>
      </c>
      <c r="O307" s="6">
        <f t="shared" si="44"/>
        <v>99.076589999999996</v>
      </c>
      <c r="P307" s="6">
        <f t="shared" si="50"/>
        <v>74.510999999999996</v>
      </c>
      <c r="Q307" s="5" t="str">
        <f t="shared" si="45"/>
        <v>January</v>
      </c>
      <c r="R307" s="3" t="str">
        <f>VLOOKUP(A307, Samples_Master!$A$2:$I$301, 2, FALSE)</f>
        <v>AlloyX</v>
      </c>
      <c r="S307" s="3" t="str">
        <f>VLOOKUP(A307, Samples_Master!$A$2:$I$301, 3, FALSE)</f>
        <v>Metal</v>
      </c>
      <c r="T307" s="3" t="str">
        <f>VLOOKUP(A307, Samples_Master!$A$2:$I$301, 4, FALSE)</f>
        <v>B012</v>
      </c>
      <c r="U307" s="3" t="str">
        <f>VLOOKUP(A307, Samples_Master!$A$2:$I$301, 5, FALSE)</f>
        <v>P003</v>
      </c>
      <c r="V307" s="3" t="str">
        <f t="shared" si="46"/>
        <v>AlloyX_Tensile</v>
      </c>
      <c r="W307" s="3">
        <f>VLOOKUP(V307, Spec_Limits!$A$2:$I$301, 5, FALSE)</f>
        <v>60</v>
      </c>
      <c r="X307" s="3">
        <f>VLOOKUP(V307, Spec_Limits!$A$2:$I$301, 6, FALSE)</f>
        <v>120</v>
      </c>
      <c r="Y307" s="3" t="str">
        <f t="shared" si="47"/>
        <v>Pass</v>
      </c>
      <c r="Z307" s="3" t="str">
        <f t="shared" si="48"/>
        <v>OK</v>
      </c>
    </row>
    <row r="308" spans="1:26" x14ac:dyDescent="0.35">
      <c r="A308" s="1" t="s">
        <v>460</v>
      </c>
      <c r="B308" s="2">
        <v>45664</v>
      </c>
      <c r="C308" s="1" t="s">
        <v>10</v>
      </c>
      <c r="D308" s="3" t="s">
        <v>1725</v>
      </c>
      <c r="E308" s="1" t="s">
        <v>637</v>
      </c>
      <c r="F308" s="1" t="s">
        <v>1726</v>
      </c>
      <c r="G308" s="1" t="s">
        <v>12</v>
      </c>
      <c r="H308" s="1">
        <v>697.524</v>
      </c>
      <c r="I308" s="4" t="s">
        <v>13</v>
      </c>
      <c r="J308" s="1" t="s">
        <v>52</v>
      </c>
      <c r="K308" s="1" t="s">
        <v>462</v>
      </c>
      <c r="L308" s="6" t="str">
        <f t="shared" si="41"/>
        <v>17.59</v>
      </c>
      <c r="M308" s="6" t="str">
        <f t="shared" si="42"/>
        <v>17.59</v>
      </c>
      <c r="N308" s="6" t="str">
        <f t="shared" si="43"/>
        <v>Pass</v>
      </c>
      <c r="O308" s="6">
        <f t="shared" si="44"/>
        <v>99.116810000000001</v>
      </c>
      <c r="P308" s="6">
        <f t="shared" si="50"/>
        <v>697.524</v>
      </c>
      <c r="Q308" s="5" t="str">
        <f t="shared" si="45"/>
        <v>January</v>
      </c>
      <c r="R308" s="3" t="str">
        <f>VLOOKUP(A308, Samples_Master!$A$2:$I$301, 2, FALSE)</f>
        <v>AlloyX</v>
      </c>
      <c r="S308" s="3" t="str">
        <f>VLOOKUP(A308, Samples_Master!$A$2:$I$301, 3, FALSE)</f>
        <v>Metal</v>
      </c>
      <c r="T308" s="3" t="str">
        <f>VLOOKUP(A308, Samples_Master!$A$2:$I$301, 4, FALSE)</f>
        <v>B012</v>
      </c>
      <c r="U308" s="3" t="str">
        <f>VLOOKUP(A308, Samples_Master!$A$2:$I$301, 5, FALSE)</f>
        <v>P003</v>
      </c>
      <c r="V308" s="3" t="str">
        <f t="shared" si="46"/>
        <v>AlloyX_Viscosity</v>
      </c>
      <c r="W308" s="3">
        <f>VLOOKUP(V308, Spec_Limits!$A$2:$I$301, 5, FALSE)</f>
        <v>0.2</v>
      </c>
      <c r="X308" s="3">
        <f>VLOOKUP(V308, Spec_Limits!$A$2:$I$301, 6, FALSE)</f>
        <v>1.5</v>
      </c>
      <c r="Y308" s="3" t="str">
        <f t="shared" si="47"/>
        <v>Fail</v>
      </c>
      <c r="Z308" s="3" t="str">
        <f t="shared" si="48"/>
        <v>OK</v>
      </c>
    </row>
    <row r="309" spans="1:26" x14ac:dyDescent="0.35">
      <c r="A309" s="1" t="s">
        <v>460</v>
      </c>
      <c r="B309" s="2">
        <v>45659</v>
      </c>
      <c r="C309" s="1" t="s">
        <v>10</v>
      </c>
      <c r="D309" s="3" t="s">
        <v>1727</v>
      </c>
      <c r="E309" s="1" t="s">
        <v>637</v>
      </c>
      <c r="F309" s="1" t="s">
        <v>1728</v>
      </c>
      <c r="G309" s="1" t="s">
        <v>12</v>
      </c>
      <c r="H309" s="1">
        <v>1.274</v>
      </c>
      <c r="I309" s="4" t="s">
        <v>23</v>
      </c>
      <c r="J309" s="1" t="s">
        <v>21</v>
      </c>
      <c r="K309" s="1" t="s">
        <v>463</v>
      </c>
      <c r="L309" s="6" t="str">
        <f t="shared" si="41"/>
        <v>25.01</v>
      </c>
      <c r="M309" s="6" t="str">
        <f t="shared" si="42"/>
        <v>25.01</v>
      </c>
      <c r="N309" s="6" t="str">
        <f t="shared" si="43"/>
        <v>Pass</v>
      </c>
      <c r="O309" s="6">
        <f t="shared" si="44"/>
        <v>96.614199999999997</v>
      </c>
      <c r="P309" s="6">
        <f t="shared" si="50"/>
        <v>1.274</v>
      </c>
      <c r="Q309" s="5" t="str">
        <f t="shared" si="45"/>
        <v>January</v>
      </c>
      <c r="R309" s="3" t="str">
        <f>VLOOKUP(A309, Samples_Master!$A$2:$I$301, 2, FALSE)</f>
        <v>AlloyX</v>
      </c>
      <c r="S309" s="3" t="str">
        <f>VLOOKUP(A309, Samples_Master!$A$2:$I$301, 3, FALSE)</f>
        <v>Metal</v>
      </c>
      <c r="T309" s="3" t="str">
        <f>VLOOKUP(A309, Samples_Master!$A$2:$I$301, 4, FALSE)</f>
        <v>B012</v>
      </c>
      <c r="U309" s="3" t="str">
        <f>VLOOKUP(A309, Samples_Master!$A$2:$I$301, 5, FALSE)</f>
        <v>P003</v>
      </c>
      <c r="V309" s="3" t="str">
        <f t="shared" si="46"/>
        <v>AlloyX_Viscosity</v>
      </c>
      <c r="W309" s="3">
        <f>VLOOKUP(V309, Spec_Limits!$A$2:$I$301, 5, FALSE)</f>
        <v>0.2</v>
      </c>
      <c r="X309" s="3">
        <f>VLOOKUP(V309, Spec_Limits!$A$2:$I$301, 6, FALSE)</f>
        <v>1.5</v>
      </c>
      <c r="Y309" s="3" t="str">
        <f t="shared" si="47"/>
        <v>Pass</v>
      </c>
      <c r="Z309" s="3" t="str">
        <f t="shared" si="48"/>
        <v>OK</v>
      </c>
    </row>
    <row r="310" spans="1:26" x14ac:dyDescent="0.35">
      <c r="A310" s="1" t="s">
        <v>464</v>
      </c>
      <c r="B310" s="2">
        <v>45676</v>
      </c>
      <c r="C310" s="1" t="s">
        <v>27</v>
      </c>
      <c r="D310" s="3" t="s">
        <v>1729</v>
      </c>
      <c r="E310" s="1" t="s">
        <v>637</v>
      </c>
      <c r="F310" s="1" t="s">
        <v>1730</v>
      </c>
      <c r="G310" s="1" t="s">
        <v>17</v>
      </c>
      <c r="H310" s="1">
        <v>601.90800000000002</v>
      </c>
      <c r="I310" s="4" t="s">
        <v>37</v>
      </c>
      <c r="J310" s="1" t="s">
        <v>31</v>
      </c>
      <c r="K310" s="1" t="s">
        <v>465</v>
      </c>
      <c r="L310" s="6" t="str">
        <f t="shared" si="41"/>
        <v>19.95</v>
      </c>
      <c r="M310" s="6" t="str">
        <f t="shared" si="42"/>
        <v>19.95</v>
      </c>
      <c r="N310" s="6" t="str">
        <f t="shared" si="43"/>
        <v>Pass</v>
      </c>
      <c r="O310" s="6" t="str">
        <f t="shared" si="44"/>
        <v>117.61</v>
      </c>
      <c r="P310" s="6">
        <f t="shared" si="50"/>
        <v>601.90800000000002</v>
      </c>
      <c r="Q310" s="5" t="str">
        <f t="shared" si="45"/>
        <v>January</v>
      </c>
      <c r="R310" s="3" t="str">
        <f>VLOOKUP(A310, Samples_Master!$A$2:$I$301, 2, FALSE)</f>
        <v>PolymerB</v>
      </c>
      <c r="S310" s="3" t="str">
        <f>VLOOKUP(A310, Samples_Master!$A$2:$I$301, 3, FALSE)</f>
        <v>Polymer</v>
      </c>
      <c r="T310" s="3" t="str">
        <f>VLOOKUP(A310, Samples_Master!$A$2:$I$301, 4, FALSE)</f>
        <v>B085</v>
      </c>
      <c r="U310" s="3" t="str">
        <f>VLOOKUP(A310, Samples_Master!$A$2:$I$301, 5, FALSE)</f>
        <v>P002</v>
      </c>
      <c r="V310" s="3" t="str">
        <f t="shared" si="46"/>
        <v>PolymerB_Conductivity</v>
      </c>
      <c r="W310" s="3">
        <f>VLOOKUP(V310, Spec_Limits!$A$2:$I$301, 5, FALSE)</f>
        <v>100</v>
      </c>
      <c r="X310" s="3">
        <f>VLOOKUP(V310, Spec_Limits!$A$2:$I$301, 6, FALSE)</f>
        <v>2000</v>
      </c>
      <c r="Y310" s="3" t="str">
        <f t="shared" si="47"/>
        <v>Pass</v>
      </c>
      <c r="Z310" s="3" t="str">
        <f t="shared" si="48"/>
        <v>OK</v>
      </c>
    </row>
    <row r="311" spans="1:26" x14ac:dyDescent="0.35">
      <c r="A311" s="1" t="s">
        <v>464</v>
      </c>
      <c r="B311" s="2">
        <v>45684</v>
      </c>
      <c r="C311" s="1" t="s">
        <v>10</v>
      </c>
      <c r="D311" s="3" t="s">
        <v>1686</v>
      </c>
      <c r="E311" s="1" t="s">
        <v>637</v>
      </c>
      <c r="F311" s="1" t="s">
        <v>1731</v>
      </c>
      <c r="G311" s="1" t="s">
        <v>17</v>
      </c>
      <c r="H311" s="1">
        <v>1.2509999999999999</v>
      </c>
      <c r="I311" s="4" t="s">
        <v>23</v>
      </c>
      <c r="J311" s="1" t="s">
        <v>41</v>
      </c>
      <c r="K311" s="1" t="s">
        <v>466</v>
      </c>
      <c r="L311" s="6" t="str">
        <f t="shared" si="41"/>
        <v>26.7</v>
      </c>
      <c r="M311" s="6" t="str">
        <f t="shared" si="42"/>
        <v>26.7</v>
      </c>
      <c r="N311" s="6" t="str">
        <f t="shared" si="43"/>
        <v>Pass</v>
      </c>
      <c r="O311" s="6" t="str">
        <f t="shared" si="44"/>
        <v>96.17</v>
      </c>
      <c r="P311" s="6">
        <f t="shared" si="50"/>
        <v>1.2509999999999999</v>
      </c>
      <c r="Q311" s="5" t="str">
        <f t="shared" si="45"/>
        <v>January</v>
      </c>
      <c r="R311" s="3" t="str">
        <f>VLOOKUP(A311, Samples_Master!$A$2:$I$301, 2, FALSE)</f>
        <v>PolymerB</v>
      </c>
      <c r="S311" s="3" t="str">
        <f>VLOOKUP(A311, Samples_Master!$A$2:$I$301, 3, FALSE)</f>
        <v>Polymer</v>
      </c>
      <c r="T311" s="3" t="str">
        <f>VLOOKUP(A311, Samples_Master!$A$2:$I$301, 4, FALSE)</f>
        <v>B085</v>
      </c>
      <c r="U311" s="3" t="str">
        <f>VLOOKUP(A311, Samples_Master!$A$2:$I$301, 5, FALSE)</f>
        <v>P002</v>
      </c>
      <c r="V311" s="3" t="str">
        <f t="shared" si="46"/>
        <v>PolymerB_Viscosity</v>
      </c>
      <c r="W311" s="3">
        <f>VLOOKUP(V311, Spec_Limits!$A$2:$I$301, 5, FALSE)</f>
        <v>0.5</v>
      </c>
      <c r="X311" s="3">
        <f>VLOOKUP(V311, Spec_Limits!$A$2:$I$301, 6, FALSE)</f>
        <v>2.5</v>
      </c>
      <c r="Y311" s="3" t="str">
        <f t="shared" si="47"/>
        <v>Pass</v>
      </c>
      <c r="Z311" s="3" t="str">
        <f t="shared" si="48"/>
        <v>OK</v>
      </c>
    </row>
    <row r="312" spans="1:26" x14ac:dyDescent="0.35">
      <c r="A312" s="1" t="s">
        <v>464</v>
      </c>
      <c r="B312" s="2">
        <v>45672</v>
      </c>
      <c r="C312" s="1" t="s">
        <v>16</v>
      </c>
      <c r="D312" s="3" t="s">
        <v>1732</v>
      </c>
      <c r="E312" s="1" t="s">
        <v>637</v>
      </c>
      <c r="F312" s="1" t="s">
        <v>1733</v>
      </c>
      <c r="G312" s="1" t="s">
        <v>17</v>
      </c>
      <c r="H312" s="1">
        <v>63.298999999999999</v>
      </c>
      <c r="I312" s="4" t="s">
        <v>17</v>
      </c>
      <c r="J312" s="1" t="s">
        <v>18</v>
      </c>
      <c r="K312" s="1" t="s">
        <v>467</v>
      </c>
      <c r="L312" s="6" t="str">
        <f t="shared" si="41"/>
        <v>24.78</v>
      </c>
      <c r="M312" s="6" t="str">
        <f t="shared" si="42"/>
        <v>24.78</v>
      </c>
      <c r="N312" s="6" t="str">
        <f t="shared" si="43"/>
        <v>Pass</v>
      </c>
      <c r="O312" s="6" t="str">
        <f t="shared" si="44"/>
        <v>101.83</v>
      </c>
      <c r="P312" s="6">
        <f t="shared" si="50"/>
        <v>63.298999999999999</v>
      </c>
      <c r="Q312" s="5" t="str">
        <f t="shared" si="45"/>
        <v>January</v>
      </c>
      <c r="R312" s="3" t="str">
        <f>VLOOKUP(A312, Samples_Master!$A$2:$I$301, 2, FALSE)</f>
        <v>PolymerB</v>
      </c>
      <c r="S312" s="3" t="str">
        <f>VLOOKUP(A312, Samples_Master!$A$2:$I$301, 3, FALSE)</f>
        <v>Polymer</v>
      </c>
      <c r="T312" s="3" t="str">
        <f>VLOOKUP(A312, Samples_Master!$A$2:$I$301, 4, FALSE)</f>
        <v>B085</v>
      </c>
      <c r="U312" s="3" t="str">
        <f>VLOOKUP(A312, Samples_Master!$A$2:$I$301, 5, FALSE)</f>
        <v>P002</v>
      </c>
      <c r="V312" s="3" t="str">
        <f t="shared" si="46"/>
        <v>PolymerB_Tensile</v>
      </c>
      <c r="W312" s="3">
        <f>VLOOKUP(V312, Spec_Limits!$A$2:$I$301, 5, FALSE)</f>
        <v>40</v>
      </c>
      <c r="X312" s="3">
        <f>VLOOKUP(V312, Spec_Limits!$A$2:$I$301, 6, FALSE)</f>
        <v>100</v>
      </c>
      <c r="Y312" s="3" t="str">
        <f t="shared" si="47"/>
        <v>Pass</v>
      </c>
      <c r="Z312" s="3" t="str">
        <f t="shared" si="48"/>
        <v>OK</v>
      </c>
    </row>
    <row r="313" spans="1:26" x14ac:dyDescent="0.35">
      <c r="A313" s="1" t="s">
        <v>464</v>
      </c>
      <c r="B313" s="2">
        <v>45668</v>
      </c>
      <c r="C313" s="1" t="s">
        <v>10</v>
      </c>
      <c r="D313" s="3" t="s">
        <v>1734</v>
      </c>
      <c r="E313" s="1" t="s">
        <v>637</v>
      </c>
      <c r="F313" s="1"/>
      <c r="G313" s="1" t="s">
        <v>17</v>
      </c>
      <c r="H313" s="1">
        <v>1.5169999999999999</v>
      </c>
      <c r="I313" s="4" t="s">
        <v>23</v>
      </c>
      <c r="J313" s="1" t="s">
        <v>14</v>
      </c>
      <c r="K313" s="1" t="s">
        <v>468</v>
      </c>
      <c r="L313" s="6" t="str">
        <f t="shared" si="41"/>
        <v>30.86</v>
      </c>
      <c r="M313" s="6" t="str">
        <f t="shared" si="42"/>
        <v>30.86</v>
      </c>
      <c r="N313" s="6" t="str">
        <f t="shared" si="43"/>
        <v>Pass</v>
      </c>
      <c r="O313" s="6">
        <f t="shared" si="44"/>
        <v>0</v>
      </c>
      <c r="P313" s="6">
        <f t="shared" si="50"/>
        <v>1.5169999999999999</v>
      </c>
      <c r="Q313" s="5" t="str">
        <f t="shared" si="45"/>
        <v>January</v>
      </c>
      <c r="R313" s="3" t="str">
        <f>VLOOKUP(A313, Samples_Master!$A$2:$I$301, 2, FALSE)</f>
        <v>PolymerB</v>
      </c>
      <c r="S313" s="3" t="str">
        <f>VLOOKUP(A313, Samples_Master!$A$2:$I$301, 3, FALSE)</f>
        <v>Polymer</v>
      </c>
      <c r="T313" s="3" t="str">
        <f>VLOOKUP(A313, Samples_Master!$A$2:$I$301, 4, FALSE)</f>
        <v>B085</v>
      </c>
      <c r="U313" s="3" t="str">
        <f>VLOOKUP(A313, Samples_Master!$A$2:$I$301, 5, FALSE)</f>
        <v>P002</v>
      </c>
      <c r="V313" s="3" t="str">
        <f t="shared" si="46"/>
        <v>PolymerB_Viscosity</v>
      </c>
      <c r="W313" s="3">
        <f>VLOOKUP(V313, Spec_Limits!$A$2:$I$301, 5, FALSE)</f>
        <v>0.5</v>
      </c>
      <c r="X313" s="3">
        <f>VLOOKUP(V313, Spec_Limits!$A$2:$I$301, 6, FALSE)</f>
        <v>2.5</v>
      </c>
      <c r="Y313" s="3" t="str">
        <f t="shared" si="47"/>
        <v>Pass</v>
      </c>
      <c r="Z313" s="3" t="str">
        <f t="shared" si="48"/>
        <v>OK</v>
      </c>
    </row>
    <row r="314" spans="1:26" x14ac:dyDescent="0.35">
      <c r="A314" s="1" t="s">
        <v>469</v>
      </c>
      <c r="B314" s="2">
        <v>45661</v>
      </c>
      <c r="C314" s="1" t="s">
        <v>16</v>
      </c>
      <c r="D314" s="3" t="s">
        <v>1735</v>
      </c>
      <c r="E314" s="1" t="s">
        <v>11</v>
      </c>
      <c r="F314" s="1" t="s">
        <v>1736</v>
      </c>
      <c r="G314" s="1" t="s">
        <v>17</v>
      </c>
      <c r="H314" s="1">
        <v>72.975999999999999</v>
      </c>
      <c r="I314" s="4" t="s">
        <v>17</v>
      </c>
      <c r="J314" s="1" t="s">
        <v>66</v>
      </c>
      <c r="K314" s="1" t="s">
        <v>470</v>
      </c>
      <c r="L314" s="6">
        <f t="shared" si="41"/>
        <v>17.990000000000009</v>
      </c>
      <c r="M314" s="6">
        <f t="shared" si="42"/>
        <v>17.990000000000009</v>
      </c>
      <c r="N314" s="6" t="str">
        <f t="shared" si="43"/>
        <v>Pass</v>
      </c>
      <c r="O314" s="6" t="str">
        <f t="shared" si="44"/>
        <v>113.2</v>
      </c>
      <c r="P314" s="6">
        <f t="shared" si="50"/>
        <v>72.975999999999999</v>
      </c>
      <c r="Q314" s="5" t="str">
        <f t="shared" si="45"/>
        <v>January</v>
      </c>
      <c r="R314" s="3" t="str">
        <f>VLOOKUP(A314, Samples_Master!$A$2:$I$301, 2, FALSE)</f>
        <v>PolymerB</v>
      </c>
      <c r="S314" s="3" t="str">
        <f>VLOOKUP(A314, Samples_Master!$A$2:$I$301, 3, FALSE)</f>
        <v>Polymer</v>
      </c>
      <c r="T314" s="3" t="str">
        <f>VLOOKUP(A314, Samples_Master!$A$2:$I$301, 4, FALSE)</f>
        <v>B055</v>
      </c>
      <c r="U314" s="3" t="str">
        <f>VLOOKUP(A314, Samples_Master!$A$2:$I$301, 5, FALSE)</f>
        <v>P004</v>
      </c>
      <c r="V314" s="3" t="str">
        <f t="shared" si="46"/>
        <v>PolymerB_Tensile</v>
      </c>
      <c r="W314" s="3">
        <f>VLOOKUP(V314, Spec_Limits!$A$2:$I$301, 5, FALSE)</f>
        <v>40</v>
      </c>
      <c r="X314" s="3">
        <f>VLOOKUP(V314, Spec_Limits!$A$2:$I$301, 6, FALSE)</f>
        <v>100</v>
      </c>
      <c r="Y314" s="3" t="str">
        <f t="shared" si="47"/>
        <v>Pass</v>
      </c>
      <c r="Z314" s="3" t="str">
        <f t="shared" si="48"/>
        <v>OK</v>
      </c>
    </row>
    <row r="315" spans="1:26" x14ac:dyDescent="0.35">
      <c r="A315" s="1" t="s">
        <v>469</v>
      </c>
      <c r="B315" s="2">
        <v>45672</v>
      </c>
      <c r="C315" s="1" t="s">
        <v>16</v>
      </c>
      <c r="D315" s="3" t="s">
        <v>1737</v>
      </c>
      <c r="E315" s="1" t="s">
        <v>11</v>
      </c>
      <c r="F315" s="1" t="s">
        <v>1738</v>
      </c>
      <c r="G315" s="1" t="s">
        <v>17</v>
      </c>
      <c r="H315" s="1">
        <v>69.272000000000006</v>
      </c>
      <c r="I315" s="4" t="s">
        <v>17</v>
      </c>
      <c r="J315" s="1" t="s">
        <v>21</v>
      </c>
      <c r="K315" s="1" t="s">
        <v>471</v>
      </c>
      <c r="L315" s="6">
        <f t="shared" si="41"/>
        <v>19.580000000000041</v>
      </c>
      <c r="M315" s="6">
        <f t="shared" si="42"/>
        <v>19.580000000000041</v>
      </c>
      <c r="N315" s="6" t="str">
        <f t="shared" si="43"/>
        <v>Pass</v>
      </c>
      <c r="O315" s="6" t="str">
        <f t="shared" si="44"/>
        <v>104.6</v>
      </c>
      <c r="P315" s="6">
        <f t="shared" si="50"/>
        <v>69.272000000000006</v>
      </c>
      <c r="Q315" s="5" t="str">
        <f t="shared" si="45"/>
        <v>January</v>
      </c>
      <c r="R315" s="3" t="str">
        <f>VLOOKUP(A315, Samples_Master!$A$2:$I$301, 2, FALSE)</f>
        <v>PolymerB</v>
      </c>
      <c r="S315" s="3" t="str">
        <f>VLOOKUP(A315, Samples_Master!$A$2:$I$301, 3, FALSE)</f>
        <v>Polymer</v>
      </c>
      <c r="T315" s="3" t="str">
        <f>VLOOKUP(A315, Samples_Master!$A$2:$I$301, 4, FALSE)</f>
        <v>B055</v>
      </c>
      <c r="U315" s="3" t="str">
        <f>VLOOKUP(A315, Samples_Master!$A$2:$I$301, 5, FALSE)</f>
        <v>P004</v>
      </c>
      <c r="V315" s="3" t="str">
        <f t="shared" si="46"/>
        <v>PolymerB_Tensile</v>
      </c>
      <c r="W315" s="3">
        <f>VLOOKUP(V315, Spec_Limits!$A$2:$I$301, 5, FALSE)</f>
        <v>40</v>
      </c>
      <c r="X315" s="3">
        <f>VLOOKUP(V315, Spec_Limits!$A$2:$I$301, 6, FALSE)</f>
        <v>100</v>
      </c>
      <c r="Y315" s="3" t="str">
        <f t="shared" si="47"/>
        <v>Pass</v>
      </c>
      <c r="Z315" s="3" t="str">
        <f t="shared" si="48"/>
        <v>OK</v>
      </c>
    </row>
    <row r="316" spans="1:26" x14ac:dyDescent="0.35">
      <c r="A316" s="1" t="s">
        <v>469</v>
      </c>
      <c r="B316" s="2">
        <v>45671</v>
      </c>
      <c r="C316" s="1" t="s">
        <v>10</v>
      </c>
      <c r="D316" s="3" t="s">
        <v>1739</v>
      </c>
      <c r="E316" s="1" t="s">
        <v>11</v>
      </c>
      <c r="F316" s="1" t="s">
        <v>1740</v>
      </c>
      <c r="G316" s="1" t="s">
        <v>17</v>
      </c>
      <c r="H316" s="1">
        <v>1.736</v>
      </c>
      <c r="I316" s="4" t="s">
        <v>23</v>
      </c>
      <c r="J316" s="1" t="s">
        <v>61</v>
      </c>
      <c r="K316" s="1" t="s">
        <v>472</v>
      </c>
      <c r="L316" s="6">
        <f t="shared" si="41"/>
        <v>33.04000000000002</v>
      </c>
      <c r="M316" s="6">
        <f t="shared" si="42"/>
        <v>33.04000000000002</v>
      </c>
      <c r="N316" s="6" t="str">
        <f t="shared" si="43"/>
        <v>Pass</v>
      </c>
      <c r="O316" s="6" t="str">
        <f t="shared" si="44"/>
        <v>108.28</v>
      </c>
      <c r="P316" s="6">
        <f t="shared" si="50"/>
        <v>1.736</v>
      </c>
      <c r="Q316" s="5" t="str">
        <f t="shared" si="45"/>
        <v>January</v>
      </c>
      <c r="R316" s="3" t="str">
        <f>VLOOKUP(A316, Samples_Master!$A$2:$I$301, 2, FALSE)</f>
        <v>PolymerB</v>
      </c>
      <c r="S316" s="3" t="str">
        <f>VLOOKUP(A316, Samples_Master!$A$2:$I$301, 3, FALSE)</f>
        <v>Polymer</v>
      </c>
      <c r="T316" s="3" t="str">
        <f>VLOOKUP(A316, Samples_Master!$A$2:$I$301, 4, FALSE)</f>
        <v>B055</v>
      </c>
      <c r="U316" s="3" t="str">
        <f>VLOOKUP(A316, Samples_Master!$A$2:$I$301, 5, FALSE)</f>
        <v>P004</v>
      </c>
      <c r="V316" s="3" t="str">
        <f t="shared" si="46"/>
        <v>PolymerB_Viscosity</v>
      </c>
      <c r="W316" s="3">
        <f>VLOOKUP(V316, Spec_Limits!$A$2:$I$301, 5, FALSE)</f>
        <v>0.5</v>
      </c>
      <c r="X316" s="3">
        <f>VLOOKUP(V316, Spec_Limits!$A$2:$I$301, 6, FALSE)</f>
        <v>2.5</v>
      </c>
      <c r="Y316" s="3" t="str">
        <f t="shared" si="47"/>
        <v>Pass</v>
      </c>
      <c r="Z316" s="3" t="str">
        <f t="shared" si="48"/>
        <v>OK</v>
      </c>
    </row>
    <row r="317" spans="1:26" x14ac:dyDescent="0.35">
      <c r="A317" s="1" t="s">
        <v>469</v>
      </c>
      <c r="B317" s="2">
        <v>45682</v>
      </c>
      <c r="C317" s="1" t="s">
        <v>10</v>
      </c>
      <c r="D317" s="3" t="s">
        <v>1741</v>
      </c>
      <c r="E317" s="1" t="s">
        <v>11</v>
      </c>
      <c r="F317" s="1" t="s">
        <v>1742</v>
      </c>
      <c r="G317" s="1" t="s">
        <v>17</v>
      </c>
      <c r="H317" s="1">
        <v>0.36199999999999999</v>
      </c>
      <c r="I317" s="4" t="s">
        <v>23</v>
      </c>
      <c r="J317" s="1" t="s">
        <v>14</v>
      </c>
      <c r="K317" s="1" t="s">
        <v>473</v>
      </c>
      <c r="L317" s="6">
        <f t="shared" si="41"/>
        <v>22.689999999999998</v>
      </c>
      <c r="M317" s="6">
        <f t="shared" si="42"/>
        <v>22.689999999999998</v>
      </c>
      <c r="N317" s="6" t="str">
        <f t="shared" si="43"/>
        <v>Pass</v>
      </c>
      <c r="O317" s="6" t="str">
        <f t="shared" si="44"/>
        <v>103.33</v>
      </c>
      <c r="P317" s="6">
        <f t="shared" si="50"/>
        <v>0.36199999999999999</v>
      </c>
      <c r="Q317" s="5" t="str">
        <f t="shared" si="45"/>
        <v>January</v>
      </c>
      <c r="R317" s="3" t="str">
        <f>VLOOKUP(A317, Samples_Master!$A$2:$I$301, 2, FALSE)</f>
        <v>PolymerB</v>
      </c>
      <c r="S317" s="3" t="str">
        <f>VLOOKUP(A317, Samples_Master!$A$2:$I$301, 3, FALSE)</f>
        <v>Polymer</v>
      </c>
      <c r="T317" s="3" t="str">
        <f>VLOOKUP(A317, Samples_Master!$A$2:$I$301, 4, FALSE)</f>
        <v>B055</v>
      </c>
      <c r="U317" s="3" t="str">
        <f>VLOOKUP(A317, Samples_Master!$A$2:$I$301, 5, FALSE)</f>
        <v>P004</v>
      </c>
      <c r="V317" s="3" t="str">
        <f t="shared" si="46"/>
        <v>PolymerB_Viscosity</v>
      </c>
      <c r="W317" s="3">
        <f>VLOOKUP(V317, Spec_Limits!$A$2:$I$301, 5, FALSE)</f>
        <v>0.5</v>
      </c>
      <c r="X317" s="3">
        <f>VLOOKUP(V317, Spec_Limits!$A$2:$I$301, 6, FALSE)</f>
        <v>2.5</v>
      </c>
      <c r="Y317" s="3" t="str">
        <f t="shared" si="47"/>
        <v>Fail</v>
      </c>
      <c r="Z317" s="3" t="str">
        <f t="shared" si="48"/>
        <v>OK</v>
      </c>
    </row>
    <row r="318" spans="1:26" x14ac:dyDescent="0.35">
      <c r="A318" s="1" t="s">
        <v>474</v>
      </c>
      <c r="B318" s="2">
        <v>45670</v>
      </c>
      <c r="C318" s="1" t="s">
        <v>16</v>
      </c>
      <c r="D318" s="3" t="s">
        <v>1743</v>
      </c>
      <c r="E318" s="1" t="s">
        <v>637</v>
      </c>
      <c r="F318" s="1" t="s">
        <v>1744</v>
      </c>
      <c r="G318" s="1" t="s">
        <v>17</v>
      </c>
      <c r="H318" s="1">
        <v>82.75</v>
      </c>
      <c r="I318" s="4" t="s">
        <v>17</v>
      </c>
      <c r="J318" s="1" t="s">
        <v>24</v>
      </c>
      <c r="K318" s="1" t="s">
        <v>475</v>
      </c>
      <c r="L318" s="6" t="str">
        <f t="shared" si="41"/>
        <v>25.71</v>
      </c>
      <c r="M318" s="6" t="str">
        <f t="shared" si="42"/>
        <v>25.71</v>
      </c>
      <c r="N318" s="6" t="str">
        <f t="shared" si="43"/>
        <v>Pass</v>
      </c>
      <c r="O318" s="6" t="str">
        <f t="shared" si="44"/>
        <v>94.22</v>
      </c>
      <c r="P318" s="6">
        <f t="shared" si="50"/>
        <v>82.75</v>
      </c>
      <c r="Q318" s="5" t="str">
        <f t="shared" si="45"/>
        <v>January</v>
      </c>
      <c r="R318" s="3" t="str">
        <f>VLOOKUP(A318, Samples_Master!$A$2:$I$301, 2, FALSE)</f>
        <v>Graphene</v>
      </c>
      <c r="S318" s="3" t="str">
        <f>VLOOKUP(A318, Samples_Master!$A$2:$I$301, 3, FALSE)</f>
        <v>Carbon</v>
      </c>
      <c r="T318" s="3" t="str">
        <f>VLOOKUP(A318, Samples_Master!$A$2:$I$301, 4, FALSE)</f>
        <v>B027</v>
      </c>
      <c r="U318" s="3" t="str">
        <f>VLOOKUP(A318, Samples_Master!$A$2:$I$301, 5, FALSE)</f>
        <v>P004</v>
      </c>
      <c r="V318" s="3" t="str">
        <f t="shared" si="46"/>
        <v>Graphene_Tensile</v>
      </c>
      <c r="W318" s="3">
        <f>VLOOKUP(V318, Spec_Limits!$A$2:$I$301, 5, FALSE)</f>
        <v>60</v>
      </c>
      <c r="X318" s="3">
        <f>VLOOKUP(V318, Spec_Limits!$A$2:$I$301, 6, FALSE)</f>
        <v>120</v>
      </c>
      <c r="Y318" s="3" t="str">
        <f t="shared" si="47"/>
        <v>Pass</v>
      </c>
      <c r="Z318" s="3" t="str">
        <f t="shared" si="48"/>
        <v>OK</v>
      </c>
    </row>
    <row r="319" spans="1:26" x14ac:dyDescent="0.35">
      <c r="A319" s="1" t="s">
        <v>476</v>
      </c>
      <c r="B319" s="2">
        <v>45661</v>
      </c>
      <c r="C319" s="1" t="s">
        <v>27</v>
      </c>
      <c r="D319" s="3" t="s">
        <v>1745</v>
      </c>
      <c r="E319" s="1" t="s">
        <v>637</v>
      </c>
      <c r="F319" s="1" t="s">
        <v>1746</v>
      </c>
      <c r="G319" s="1" t="s">
        <v>12</v>
      </c>
      <c r="H319" s="1">
        <v>6550.0659999999998</v>
      </c>
      <c r="I319" s="4" t="s">
        <v>28</v>
      </c>
      <c r="J319" s="1" t="s">
        <v>55</v>
      </c>
      <c r="K319" s="1" t="s">
        <v>477</v>
      </c>
      <c r="L319" s="6" t="str">
        <f t="shared" si="41"/>
        <v>18.08</v>
      </c>
      <c r="M319" s="6" t="str">
        <f t="shared" si="42"/>
        <v>18.08</v>
      </c>
      <c r="N319" s="6" t="str">
        <f t="shared" si="43"/>
        <v>Pass</v>
      </c>
      <c r="O319" s="6">
        <f t="shared" si="44"/>
        <v>85.634570000000011</v>
      </c>
      <c r="P319" s="6">
        <f t="shared" si="50"/>
        <v>6550.0659999999998</v>
      </c>
      <c r="Q319" s="5" t="str">
        <f t="shared" si="45"/>
        <v>January</v>
      </c>
      <c r="R319" s="3" t="str">
        <f>VLOOKUP(A319, Samples_Master!$A$2:$I$301, 2, FALSE)</f>
        <v>PolymerA</v>
      </c>
      <c r="S319" s="3" t="str">
        <f>VLOOKUP(A319, Samples_Master!$A$2:$I$301, 3, FALSE)</f>
        <v>Polymer</v>
      </c>
      <c r="T319" s="3" t="str">
        <f>VLOOKUP(A319, Samples_Master!$A$2:$I$301, 4, FALSE)</f>
        <v>B101</v>
      </c>
      <c r="U319" s="3" t="str">
        <f>VLOOKUP(A319, Samples_Master!$A$2:$I$301, 5, FALSE)</f>
        <v>P001</v>
      </c>
      <c r="V319" s="3" t="str">
        <f t="shared" si="46"/>
        <v>PolymerA_Conductivity</v>
      </c>
      <c r="W319" s="3">
        <f>VLOOKUP(V319, Spec_Limits!$A$2:$I$301, 5, FALSE)</f>
        <v>100</v>
      </c>
      <c r="X319" s="3">
        <f>VLOOKUP(V319, Spec_Limits!$A$2:$I$301, 6, FALSE)</f>
        <v>2000</v>
      </c>
      <c r="Y319" s="3" t="str">
        <f t="shared" si="47"/>
        <v>Fail</v>
      </c>
      <c r="Z319" s="3" t="str">
        <f t="shared" si="48"/>
        <v>OK</v>
      </c>
    </row>
    <row r="320" spans="1:26" x14ac:dyDescent="0.35">
      <c r="A320" s="1" t="s">
        <v>476</v>
      </c>
      <c r="B320" s="2">
        <v>45670</v>
      </c>
      <c r="C320" s="1" t="s">
        <v>16</v>
      </c>
      <c r="D320" s="3" t="s">
        <v>1747</v>
      </c>
      <c r="E320" s="1" t="s">
        <v>637</v>
      </c>
      <c r="F320" s="1" t="s">
        <v>1748</v>
      </c>
      <c r="G320" s="1" t="s">
        <v>12</v>
      </c>
      <c r="H320" s="1">
        <v>71.399000000000001</v>
      </c>
      <c r="I320" s="4" t="s">
        <v>17</v>
      </c>
      <c r="J320" s="1" t="s">
        <v>55</v>
      </c>
      <c r="K320" s="1" t="s">
        <v>478</v>
      </c>
      <c r="L320" s="6" t="str">
        <f t="shared" si="41"/>
        <v>26.6</v>
      </c>
      <c r="M320" s="6" t="str">
        <f t="shared" si="42"/>
        <v>26.6</v>
      </c>
      <c r="N320" s="6" t="str">
        <f t="shared" si="43"/>
        <v>Pass</v>
      </c>
      <c r="O320" s="6">
        <f t="shared" si="44"/>
        <v>116.53617</v>
      </c>
      <c r="P320" s="6">
        <f t="shared" si="50"/>
        <v>71.399000000000001</v>
      </c>
      <c r="Q320" s="5" t="str">
        <f t="shared" si="45"/>
        <v>January</v>
      </c>
      <c r="R320" s="3" t="str">
        <f>VLOOKUP(A320, Samples_Master!$A$2:$I$301, 2, FALSE)</f>
        <v>PolymerA</v>
      </c>
      <c r="S320" s="3" t="str">
        <f>VLOOKUP(A320, Samples_Master!$A$2:$I$301, 3, FALSE)</f>
        <v>Polymer</v>
      </c>
      <c r="T320" s="3" t="str">
        <f>VLOOKUP(A320, Samples_Master!$A$2:$I$301, 4, FALSE)</f>
        <v>B101</v>
      </c>
      <c r="U320" s="3" t="str">
        <f>VLOOKUP(A320, Samples_Master!$A$2:$I$301, 5, FALSE)</f>
        <v>P001</v>
      </c>
      <c r="V320" s="3" t="str">
        <f t="shared" si="46"/>
        <v>PolymerA_Tensile</v>
      </c>
      <c r="W320" s="3">
        <f>VLOOKUP(V320, Spec_Limits!$A$2:$I$301, 5, FALSE)</f>
        <v>40</v>
      </c>
      <c r="X320" s="3">
        <f>VLOOKUP(V320, Spec_Limits!$A$2:$I$301, 6, FALSE)</f>
        <v>100</v>
      </c>
      <c r="Y320" s="3" t="str">
        <f t="shared" si="47"/>
        <v>Pass</v>
      </c>
      <c r="Z320" s="3" t="str">
        <f t="shared" si="48"/>
        <v>OK</v>
      </c>
    </row>
    <row r="321" spans="1:26" x14ac:dyDescent="0.35">
      <c r="A321" s="1" t="s">
        <v>476</v>
      </c>
      <c r="B321" s="2">
        <v>45666</v>
      </c>
      <c r="C321" s="1" t="s">
        <v>16</v>
      </c>
      <c r="D321" s="3" t="s">
        <v>1749</v>
      </c>
      <c r="E321" s="1" t="s">
        <v>637</v>
      </c>
      <c r="F321" s="1" t="s">
        <v>1750</v>
      </c>
      <c r="G321" s="1" t="s">
        <v>12</v>
      </c>
      <c r="H321" s="1">
        <v>75.956999999999994</v>
      </c>
      <c r="I321" s="4" t="s">
        <v>17</v>
      </c>
      <c r="J321" s="1" t="s">
        <v>34</v>
      </c>
      <c r="K321" s="1" t="s">
        <v>479</v>
      </c>
      <c r="L321" s="6" t="str">
        <f t="shared" si="41"/>
        <v>29.98</v>
      </c>
      <c r="M321" s="6" t="str">
        <f t="shared" si="42"/>
        <v>29.98</v>
      </c>
      <c r="N321" s="6" t="str">
        <f t="shared" si="43"/>
        <v>Pass</v>
      </c>
      <c r="O321" s="6">
        <f t="shared" si="44"/>
        <v>97.537580000000005</v>
      </c>
      <c r="P321" s="6">
        <f t="shared" si="50"/>
        <v>75.956999999999994</v>
      </c>
      <c r="Q321" s="5" t="str">
        <f t="shared" si="45"/>
        <v>January</v>
      </c>
      <c r="R321" s="3" t="str">
        <f>VLOOKUP(A321, Samples_Master!$A$2:$I$301, 2, FALSE)</f>
        <v>PolymerA</v>
      </c>
      <c r="S321" s="3" t="str">
        <f>VLOOKUP(A321, Samples_Master!$A$2:$I$301, 3, FALSE)</f>
        <v>Polymer</v>
      </c>
      <c r="T321" s="3" t="str">
        <f>VLOOKUP(A321, Samples_Master!$A$2:$I$301, 4, FALSE)</f>
        <v>B101</v>
      </c>
      <c r="U321" s="3" t="str">
        <f>VLOOKUP(A321, Samples_Master!$A$2:$I$301, 5, FALSE)</f>
        <v>P001</v>
      </c>
      <c r="V321" s="3" t="str">
        <f t="shared" si="46"/>
        <v>PolymerA_Tensile</v>
      </c>
      <c r="W321" s="3">
        <f>VLOOKUP(V321, Spec_Limits!$A$2:$I$301, 5, FALSE)</f>
        <v>40</v>
      </c>
      <c r="X321" s="3">
        <f>VLOOKUP(V321, Spec_Limits!$A$2:$I$301, 6, FALSE)</f>
        <v>100</v>
      </c>
      <c r="Y321" s="3" t="str">
        <f t="shared" si="47"/>
        <v>Pass</v>
      </c>
      <c r="Z321" s="3" t="str">
        <f t="shared" si="48"/>
        <v>OK</v>
      </c>
    </row>
    <row r="322" spans="1:26" x14ac:dyDescent="0.35">
      <c r="A322" s="1" t="s">
        <v>476</v>
      </c>
      <c r="B322" s="2">
        <v>45676</v>
      </c>
      <c r="C322" s="1" t="s">
        <v>16</v>
      </c>
      <c r="D322" s="3" t="s">
        <v>1751</v>
      </c>
      <c r="E322" s="1" t="s">
        <v>637</v>
      </c>
      <c r="F322" s="1" t="s">
        <v>1752</v>
      </c>
      <c r="G322" s="1" t="s">
        <v>12</v>
      </c>
      <c r="H322" s="1">
        <v>54.673000000000002</v>
      </c>
      <c r="I322" s="4" t="s">
        <v>17</v>
      </c>
      <c r="J322" s="1" t="s">
        <v>21</v>
      </c>
      <c r="K322" s="1" t="s">
        <v>480</v>
      </c>
      <c r="L322" s="6" t="str">
        <f t="shared" ref="L322:L385" si="51">IF(E322="K",D322-273.15,IF(E322="°C",D322))</f>
        <v>29.75</v>
      </c>
      <c r="M322" s="6" t="str">
        <f t="shared" ref="M322:M385" si="52">IF(L322&gt;0, L322, " ")</f>
        <v>29.75</v>
      </c>
      <c r="N322" s="6" t="str">
        <f t="shared" ref="N322:N385" si="53">IF(M322="", "Fail", IF(M322=" ", "Fail", IF(M322&gt;0, "Pass", FALSE)))</f>
        <v>Pass</v>
      </c>
      <c r="O322" s="6">
        <f t="shared" ref="O322:O385" si="54">IF(G322="kPa",F322/1000,IF(G322="MPa",F322))</f>
        <v>102.43005000000001</v>
      </c>
      <c r="P322" s="6">
        <f t="shared" si="50"/>
        <v>54.673000000000002</v>
      </c>
      <c r="Q322" s="5" t="str">
        <f t="shared" ref="Q322:Q385" si="55">TEXT(B322,"MMMM")</f>
        <v>January</v>
      </c>
      <c r="R322" s="3" t="str">
        <f>VLOOKUP(A322, Samples_Master!$A$2:$I$301, 2, FALSE)</f>
        <v>PolymerA</v>
      </c>
      <c r="S322" s="3" t="str">
        <f>VLOOKUP(A322, Samples_Master!$A$2:$I$301, 3, FALSE)</f>
        <v>Polymer</v>
      </c>
      <c r="T322" s="3" t="str">
        <f>VLOOKUP(A322, Samples_Master!$A$2:$I$301, 4, FALSE)</f>
        <v>B101</v>
      </c>
      <c r="U322" s="3" t="str">
        <f>VLOOKUP(A322, Samples_Master!$A$2:$I$301, 5, FALSE)</f>
        <v>P001</v>
      </c>
      <c r="V322" s="3" t="str">
        <f t="shared" ref="V322:V385" si="56">R322&amp;"_"&amp;C322</f>
        <v>PolymerA_Tensile</v>
      </c>
      <c r="W322" s="3">
        <f>VLOOKUP(V322, Spec_Limits!$A$2:$I$301, 5, FALSE)</f>
        <v>40</v>
      </c>
      <c r="X322" s="3">
        <f>VLOOKUP(V322, Spec_Limits!$A$2:$I$301, 6, FALSE)</f>
        <v>100</v>
      </c>
      <c r="Y322" s="3" t="str">
        <f t="shared" ref="Y322:Y385" si="57">IF(AND(P322&gt;=W322, P322&lt;=X322), "Pass", "Fail")</f>
        <v>Pass</v>
      </c>
      <c r="Z322" s="3" t="str">
        <f t="shared" ref="Z322:Z385" si="58">IF(OR(P322&lt;=-1000000,P322&gt;=1000000),"Check","OK")</f>
        <v>OK</v>
      </c>
    </row>
    <row r="323" spans="1:26" x14ac:dyDescent="0.35">
      <c r="A323" s="1" t="s">
        <v>481</v>
      </c>
      <c r="B323" s="2">
        <v>45678</v>
      </c>
      <c r="C323" s="1" t="s">
        <v>10</v>
      </c>
      <c r="D323" s="3" t="s">
        <v>1753</v>
      </c>
      <c r="E323" s="1" t="s">
        <v>11</v>
      </c>
      <c r="F323" s="1" t="s">
        <v>1754</v>
      </c>
      <c r="G323" s="1" t="s">
        <v>17</v>
      </c>
      <c r="H323" s="1">
        <v>1.2589999999999999</v>
      </c>
      <c r="I323" s="4" t="s">
        <v>23</v>
      </c>
      <c r="J323" s="1" t="s">
        <v>18</v>
      </c>
      <c r="K323" s="1" t="s">
        <v>482</v>
      </c>
      <c r="L323" s="6">
        <f t="shared" si="51"/>
        <v>24.020000000000039</v>
      </c>
      <c r="M323" s="6">
        <f t="shared" si="52"/>
        <v>24.020000000000039</v>
      </c>
      <c r="N323" s="6" t="str">
        <f t="shared" si="53"/>
        <v>Pass</v>
      </c>
      <c r="O323" s="6" t="str">
        <f t="shared" si="54"/>
        <v>102.97</v>
      </c>
      <c r="P323" s="6">
        <f t="shared" si="50"/>
        <v>1.2589999999999999</v>
      </c>
      <c r="Q323" s="5" t="str">
        <f t="shared" si="55"/>
        <v>January</v>
      </c>
      <c r="R323" s="3" t="str">
        <f>VLOOKUP(A323, Samples_Master!$A$2:$I$301, 2, FALSE)</f>
        <v>PolymerB</v>
      </c>
      <c r="S323" s="3" t="str">
        <f>VLOOKUP(A323, Samples_Master!$A$2:$I$301, 3, FALSE)</f>
        <v>Polymer</v>
      </c>
      <c r="T323" s="3" t="str">
        <f>VLOOKUP(A323, Samples_Master!$A$2:$I$301, 4, FALSE)</f>
        <v>B039</v>
      </c>
      <c r="U323" s="3" t="str">
        <f>VLOOKUP(A323, Samples_Master!$A$2:$I$301, 5, FALSE)</f>
        <v>P002</v>
      </c>
      <c r="V323" s="3" t="str">
        <f t="shared" si="56"/>
        <v>PolymerB_Viscosity</v>
      </c>
      <c r="W323" s="3">
        <f>VLOOKUP(V323, Spec_Limits!$A$2:$I$301, 5, FALSE)</f>
        <v>0.5</v>
      </c>
      <c r="X323" s="3">
        <f>VLOOKUP(V323, Spec_Limits!$A$2:$I$301, 6, FALSE)</f>
        <v>2.5</v>
      </c>
      <c r="Y323" s="3" t="str">
        <f t="shared" si="57"/>
        <v>Pass</v>
      </c>
      <c r="Z323" s="3" t="str">
        <f t="shared" si="58"/>
        <v>OK</v>
      </c>
    </row>
    <row r="324" spans="1:26" x14ac:dyDescent="0.35">
      <c r="A324" s="1" t="s">
        <v>483</v>
      </c>
      <c r="B324" s="2">
        <v>45683</v>
      </c>
      <c r="C324" s="1" t="s">
        <v>10</v>
      </c>
      <c r="D324" s="3" t="s">
        <v>1755</v>
      </c>
      <c r="E324" s="1" t="s">
        <v>637</v>
      </c>
      <c r="F324" s="1" t="s">
        <v>1756</v>
      </c>
      <c r="G324" s="1" t="s">
        <v>12</v>
      </c>
      <c r="H324" s="1">
        <v>1748.836</v>
      </c>
      <c r="I324" s="4" t="s">
        <v>13</v>
      </c>
      <c r="J324" s="1" t="s">
        <v>18</v>
      </c>
      <c r="K324" s="1" t="s">
        <v>484</v>
      </c>
      <c r="L324" s="6" t="str">
        <f t="shared" si="51"/>
        <v>21.99</v>
      </c>
      <c r="M324" s="6" t="str">
        <f t="shared" si="52"/>
        <v>21.99</v>
      </c>
      <c r="N324" s="6" t="str">
        <f t="shared" si="53"/>
        <v>Pass</v>
      </c>
      <c r="O324" s="6">
        <f t="shared" si="54"/>
        <v>82.500110000000006</v>
      </c>
      <c r="P324" s="6">
        <f t="shared" si="50"/>
        <v>1748.836</v>
      </c>
      <c r="Q324" s="5" t="str">
        <f t="shared" si="55"/>
        <v>January</v>
      </c>
      <c r="R324" s="3" t="str">
        <f>VLOOKUP(A324, Samples_Master!$A$2:$I$301, 2, FALSE)</f>
        <v>PolymerA</v>
      </c>
      <c r="S324" s="3" t="str">
        <f>VLOOKUP(A324, Samples_Master!$A$2:$I$301, 3, FALSE)</f>
        <v>Polymer</v>
      </c>
      <c r="T324" s="3" t="str">
        <f>VLOOKUP(A324, Samples_Master!$A$2:$I$301, 4, FALSE)</f>
        <v>B057</v>
      </c>
      <c r="U324" s="3" t="str">
        <f>VLOOKUP(A324, Samples_Master!$A$2:$I$301, 5, FALSE)</f>
        <v>P001</v>
      </c>
      <c r="V324" s="3" t="str">
        <f t="shared" si="56"/>
        <v>PolymerA_Viscosity</v>
      </c>
      <c r="W324" s="3">
        <f>VLOOKUP(V324, Spec_Limits!$A$2:$I$301, 5, FALSE)</f>
        <v>0.5</v>
      </c>
      <c r="X324" s="3">
        <f>VLOOKUP(V324, Spec_Limits!$A$2:$I$301, 6, FALSE)</f>
        <v>2.5</v>
      </c>
      <c r="Y324" s="3" t="str">
        <f t="shared" si="57"/>
        <v>Fail</v>
      </c>
      <c r="Z324" s="3" t="str">
        <f t="shared" si="58"/>
        <v>OK</v>
      </c>
    </row>
    <row r="325" spans="1:26" x14ac:dyDescent="0.35">
      <c r="A325" s="1" t="s">
        <v>485</v>
      </c>
      <c r="B325" s="2">
        <v>45681</v>
      </c>
      <c r="C325" s="1" t="s">
        <v>27</v>
      </c>
      <c r="D325" s="3" t="s">
        <v>1757</v>
      </c>
      <c r="E325" s="1" t="s">
        <v>11</v>
      </c>
      <c r="F325" s="1" t="s">
        <v>1758</v>
      </c>
      <c r="G325" s="1" t="s">
        <v>17</v>
      </c>
      <c r="H325" s="1">
        <v>1062.2809999999999</v>
      </c>
      <c r="I325" s="4" t="s">
        <v>37</v>
      </c>
      <c r="J325" s="1" t="s">
        <v>29</v>
      </c>
      <c r="K325" s="1" t="s">
        <v>486</v>
      </c>
      <c r="L325" s="6">
        <f t="shared" si="51"/>
        <v>20.32000000000005</v>
      </c>
      <c r="M325" s="6">
        <f t="shared" si="52"/>
        <v>20.32000000000005</v>
      </c>
      <c r="N325" s="6" t="str">
        <f t="shared" si="53"/>
        <v>Pass</v>
      </c>
      <c r="O325" s="6" t="str">
        <f t="shared" si="54"/>
        <v>83.36</v>
      </c>
      <c r="P325" s="6">
        <f t="shared" si="50"/>
        <v>1062.2809999999999</v>
      </c>
      <c r="Q325" s="5" t="str">
        <f t="shared" si="55"/>
        <v>January</v>
      </c>
      <c r="R325" s="3" t="str">
        <f>VLOOKUP(A325, Samples_Master!$A$2:$I$301, 2, FALSE)</f>
        <v>AlloyX</v>
      </c>
      <c r="S325" s="3" t="str">
        <f>VLOOKUP(A325, Samples_Master!$A$2:$I$301, 3, FALSE)</f>
        <v>Metal</v>
      </c>
      <c r="T325" s="3" t="str">
        <f>VLOOKUP(A325, Samples_Master!$A$2:$I$301, 4, FALSE)</f>
        <v>B036</v>
      </c>
      <c r="U325" s="3" t="str">
        <f>VLOOKUP(A325, Samples_Master!$A$2:$I$301, 5, FALSE)</f>
        <v>P001</v>
      </c>
      <c r="V325" s="3" t="str">
        <f t="shared" si="56"/>
        <v>AlloyX_Conductivity</v>
      </c>
      <c r="W325" s="3">
        <f>VLOOKUP(V325, Spec_Limits!$A$2:$I$301, 5, FALSE)</f>
        <v>100</v>
      </c>
      <c r="X325" s="3">
        <f>VLOOKUP(V325, Spec_Limits!$A$2:$I$301, 6, FALSE)</f>
        <v>2000</v>
      </c>
      <c r="Y325" s="3" t="str">
        <f t="shared" si="57"/>
        <v>Pass</v>
      </c>
      <c r="Z325" s="3" t="str">
        <f t="shared" si="58"/>
        <v>OK</v>
      </c>
    </row>
    <row r="326" spans="1:26" x14ac:dyDescent="0.35">
      <c r="A326" s="1" t="s">
        <v>485</v>
      </c>
      <c r="B326" s="2">
        <v>45664</v>
      </c>
      <c r="C326" s="1" t="s">
        <v>16</v>
      </c>
      <c r="D326" s="3" t="s">
        <v>1759</v>
      </c>
      <c r="E326" s="1" t="s">
        <v>11</v>
      </c>
      <c r="F326" s="1" t="s">
        <v>1760</v>
      </c>
      <c r="G326" s="1" t="s">
        <v>17</v>
      </c>
      <c r="H326" s="1">
        <v>83.347999999999999</v>
      </c>
      <c r="I326" s="4" t="s">
        <v>17</v>
      </c>
      <c r="J326" s="1" t="s">
        <v>52</v>
      </c>
      <c r="K326" s="1" t="s">
        <v>487</v>
      </c>
      <c r="L326" s="6">
        <f t="shared" si="51"/>
        <v>24.379999999999995</v>
      </c>
      <c r="M326" s="6">
        <f t="shared" si="52"/>
        <v>24.379999999999995</v>
      </c>
      <c r="N326" s="6" t="str">
        <f t="shared" si="53"/>
        <v>Pass</v>
      </c>
      <c r="O326" s="6" t="str">
        <f t="shared" si="54"/>
        <v>94.31</v>
      </c>
      <c r="P326" s="6">
        <f t="shared" si="50"/>
        <v>83.347999999999999</v>
      </c>
      <c r="Q326" s="5" t="str">
        <f t="shared" si="55"/>
        <v>January</v>
      </c>
      <c r="R326" s="3" t="str">
        <f>VLOOKUP(A326, Samples_Master!$A$2:$I$301, 2, FALSE)</f>
        <v>AlloyX</v>
      </c>
      <c r="S326" s="3" t="str">
        <f>VLOOKUP(A326, Samples_Master!$A$2:$I$301, 3, FALSE)</f>
        <v>Metal</v>
      </c>
      <c r="T326" s="3" t="str">
        <f>VLOOKUP(A326, Samples_Master!$A$2:$I$301, 4, FALSE)</f>
        <v>B036</v>
      </c>
      <c r="U326" s="3" t="str">
        <f>VLOOKUP(A326, Samples_Master!$A$2:$I$301, 5, FALSE)</f>
        <v>P001</v>
      </c>
      <c r="V326" s="3" t="str">
        <f t="shared" si="56"/>
        <v>AlloyX_Tensile</v>
      </c>
      <c r="W326" s="3">
        <f>VLOOKUP(V326, Spec_Limits!$A$2:$I$301, 5, FALSE)</f>
        <v>60</v>
      </c>
      <c r="X326" s="3">
        <f>VLOOKUP(V326, Spec_Limits!$A$2:$I$301, 6, FALSE)</f>
        <v>120</v>
      </c>
      <c r="Y326" s="3" t="str">
        <f t="shared" si="57"/>
        <v>Pass</v>
      </c>
      <c r="Z326" s="3" t="str">
        <f t="shared" si="58"/>
        <v>OK</v>
      </c>
    </row>
    <row r="327" spans="1:26" x14ac:dyDescent="0.35">
      <c r="A327" s="1" t="s">
        <v>485</v>
      </c>
      <c r="B327" s="2">
        <v>45683</v>
      </c>
      <c r="C327" s="1" t="s">
        <v>10</v>
      </c>
      <c r="D327" s="3" t="s">
        <v>1761</v>
      </c>
      <c r="E327" s="1" t="s">
        <v>11</v>
      </c>
      <c r="F327" s="1" t="s">
        <v>1762</v>
      </c>
      <c r="G327" s="1" t="s">
        <v>17</v>
      </c>
      <c r="H327" s="1">
        <v>0.57899999999999996</v>
      </c>
      <c r="I327" s="4" t="s">
        <v>23</v>
      </c>
      <c r="J327" s="1" t="s">
        <v>34</v>
      </c>
      <c r="K327" s="1" t="s">
        <v>488</v>
      </c>
      <c r="L327" s="6">
        <f t="shared" si="51"/>
        <v>34.700000000000045</v>
      </c>
      <c r="M327" s="6">
        <f t="shared" si="52"/>
        <v>34.700000000000045</v>
      </c>
      <c r="N327" s="6" t="str">
        <f t="shared" si="53"/>
        <v>Pass</v>
      </c>
      <c r="O327" s="6" t="str">
        <f t="shared" si="54"/>
        <v>105.86</v>
      </c>
      <c r="P327" s="6">
        <f t="shared" si="50"/>
        <v>0.57899999999999996</v>
      </c>
      <c r="Q327" s="5" t="str">
        <f t="shared" si="55"/>
        <v>January</v>
      </c>
      <c r="R327" s="3" t="str">
        <f>VLOOKUP(A327, Samples_Master!$A$2:$I$301, 2, FALSE)</f>
        <v>AlloyX</v>
      </c>
      <c r="S327" s="3" t="str">
        <f>VLOOKUP(A327, Samples_Master!$A$2:$I$301, 3, FALSE)</f>
        <v>Metal</v>
      </c>
      <c r="T327" s="3" t="str">
        <f>VLOOKUP(A327, Samples_Master!$A$2:$I$301, 4, FALSE)</f>
        <v>B036</v>
      </c>
      <c r="U327" s="3" t="str">
        <f>VLOOKUP(A327, Samples_Master!$A$2:$I$301, 5, FALSE)</f>
        <v>P001</v>
      </c>
      <c r="V327" s="3" t="str">
        <f t="shared" si="56"/>
        <v>AlloyX_Viscosity</v>
      </c>
      <c r="W327" s="3">
        <f>VLOOKUP(V327, Spec_Limits!$A$2:$I$301, 5, FALSE)</f>
        <v>0.2</v>
      </c>
      <c r="X327" s="3">
        <f>VLOOKUP(V327, Spec_Limits!$A$2:$I$301, 6, FALSE)</f>
        <v>1.5</v>
      </c>
      <c r="Y327" s="3" t="str">
        <f t="shared" si="57"/>
        <v>Pass</v>
      </c>
      <c r="Z327" s="3" t="str">
        <f t="shared" si="58"/>
        <v>OK</v>
      </c>
    </row>
    <row r="328" spans="1:26" x14ac:dyDescent="0.35">
      <c r="A328" s="1" t="s">
        <v>489</v>
      </c>
      <c r="B328" s="2">
        <v>45659</v>
      </c>
      <c r="C328" s="1" t="s">
        <v>16</v>
      </c>
      <c r="D328" s="3" t="s">
        <v>1536</v>
      </c>
      <c r="E328" s="1" t="s">
        <v>637</v>
      </c>
      <c r="F328" s="1" t="s">
        <v>1763</v>
      </c>
      <c r="G328" s="1" t="s">
        <v>12</v>
      </c>
      <c r="H328" s="1">
        <v>61.621000000000002</v>
      </c>
      <c r="I328" s="4" t="s">
        <v>17</v>
      </c>
      <c r="J328" s="1" t="s">
        <v>34</v>
      </c>
      <c r="K328" s="1" t="s">
        <v>490</v>
      </c>
      <c r="L328" s="6" t="str">
        <f t="shared" si="51"/>
        <v>20.78</v>
      </c>
      <c r="M328" s="6" t="str">
        <f t="shared" si="52"/>
        <v>20.78</v>
      </c>
      <c r="N328" s="6" t="str">
        <f t="shared" si="53"/>
        <v>Pass</v>
      </c>
      <c r="O328" s="6">
        <f t="shared" si="54"/>
        <v>97.438589999999991</v>
      </c>
      <c r="P328" s="6">
        <f t="shared" si="50"/>
        <v>61.621000000000002</v>
      </c>
      <c r="Q328" s="5" t="str">
        <f t="shared" si="55"/>
        <v>January</v>
      </c>
      <c r="R328" s="3" t="str">
        <f>VLOOKUP(A328, Samples_Master!$A$2:$I$301, 2, FALSE)</f>
        <v>Graphene</v>
      </c>
      <c r="S328" s="3" t="str">
        <f>VLOOKUP(A328, Samples_Master!$A$2:$I$301, 3, FALSE)</f>
        <v>Carbon</v>
      </c>
      <c r="T328" s="3" t="str">
        <f>VLOOKUP(A328, Samples_Master!$A$2:$I$301, 4, FALSE)</f>
        <v>B080</v>
      </c>
      <c r="U328" s="3" t="str">
        <f>VLOOKUP(A328, Samples_Master!$A$2:$I$301, 5, FALSE)</f>
        <v>P003</v>
      </c>
      <c r="V328" s="3" t="str">
        <f t="shared" si="56"/>
        <v>Graphene_Tensile</v>
      </c>
      <c r="W328" s="3">
        <f>VLOOKUP(V328, Spec_Limits!$A$2:$I$301, 5, FALSE)</f>
        <v>60</v>
      </c>
      <c r="X328" s="3">
        <f>VLOOKUP(V328, Spec_Limits!$A$2:$I$301, 6, FALSE)</f>
        <v>120</v>
      </c>
      <c r="Y328" s="3" t="str">
        <f t="shared" si="57"/>
        <v>Pass</v>
      </c>
      <c r="Z328" s="3" t="str">
        <f t="shared" si="58"/>
        <v>OK</v>
      </c>
    </row>
    <row r="329" spans="1:26" x14ac:dyDescent="0.35">
      <c r="A329" s="1" t="s">
        <v>491</v>
      </c>
      <c r="B329" s="2">
        <v>45669</v>
      </c>
      <c r="C329" s="1" t="s">
        <v>27</v>
      </c>
      <c r="D329" s="3" t="s">
        <v>1764</v>
      </c>
      <c r="E329" s="1" t="s">
        <v>637</v>
      </c>
      <c r="F329" s="1" t="s">
        <v>1765</v>
      </c>
      <c r="G329" s="1" t="s">
        <v>12</v>
      </c>
      <c r="H329" s="1">
        <v>970.524</v>
      </c>
      <c r="I329" s="4" t="s">
        <v>37</v>
      </c>
      <c r="J329" s="1" t="s">
        <v>21</v>
      </c>
      <c r="K329" s="1" t="s">
        <v>492</v>
      </c>
      <c r="L329" s="6" t="str">
        <f t="shared" si="51"/>
        <v>28.56</v>
      </c>
      <c r="M329" s="6" t="str">
        <f t="shared" si="52"/>
        <v>28.56</v>
      </c>
      <c r="N329" s="6" t="str">
        <f t="shared" si="53"/>
        <v>Pass</v>
      </c>
      <c r="O329" s="6">
        <f t="shared" si="54"/>
        <v>122.64258</v>
      </c>
      <c r="P329" s="6">
        <f t="shared" si="50"/>
        <v>970.524</v>
      </c>
      <c r="Q329" s="5" t="str">
        <f t="shared" si="55"/>
        <v>January</v>
      </c>
      <c r="R329" s="3" t="str">
        <f>VLOOKUP(A329, Samples_Master!$A$2:$I$301, 2, FALSE)</f>
        <v>PolymerB</v>
      </c>
      <c r="S329" s="3" t="str">
        <f>VLOOKUP(A329, Samples_Master!$A$2:$I$301, 3, FALSE)</f>
        <v>Polymer</v>
      </c>
      <c r="T329" s="3" t="str">
        <f>VLOOKUP(A329, Samples_Master!$A$2:$I$301, 4, FALSE)</f>
        <v>B026</v>
      </c>
      <c r="U329" s="3" t="str">
        <f>VLOOKUP(A329, Samples_Master!$A$2:$I$301, 5, FALSE)</f>
        <v>P004</v>
      </c>
      <c r="V329" s="3" t="str">
        <f t="shared" si="56"/>
        <v>PolymerB_Conductivity</v>
      </c>
      <c r="W329" s="3">
        <f>VLOOKUP(V329, Spec_Limits!$A$2:$I$301, 5, FALSE)</f>
        <v>100</v>
      </c>
      <c r="X329" s="3">
        <f>VLOOKUP(V329, Spec_Limits!$A$2:$I$301, 6, FALSE)</f>
        <v>2000</v>
      </c>
      <c r="Y329" s="3" t="str">
        <f t="shared" si="57"/>
        <v>Pass</v>
      </c>
      <c r="Z329" s="3" t="str">
        <f t="shared" si="58"/>
        <v>OK</v>
      </c>
    </row>
    <row r="330" spans="1:26" x14ac:dyDescent="0.35">
      <c r="A330" s="1" t="s">
        <v>491</v>
      </c>
      <c r="B330" s="2">
        <v>45684</v>
      </c>
      <c r="C330" s="1" t="s">
        <v>16</v>
      </c>
      <c r="D330" s="3" t="s">
        <v>1766</v>
      </c>
      <c r="E330" s="1" t="s">
        <v>637</v>
      </c>
      <c r="F330" s="1" t="s">
        <v>1767</v>
      </c>
      <c r="G330" s="1" t="s">
        <v>12</v>
      </c>
      <c r="H330" s="1">
        <v>58.206000000000003</v>
      </c>
      <c r="I330" s="4" t="s">
        <v>17</v>
      </c>
      <c r="J330" s="1" t="s">
        <v>34</v>
      </c>
      <c r="K330" s="1" t="s">
        <v>493</v>
      </c>
      <c r="L330" s="6" t="str">
        <f t="shared" si="51"/>
        <v>29.8</v>
      </c>
      <c r="M330" s="6" t="str">
        <f t="shared" si="52"/>
        <v>29.8</v>
      </c>
      <c r="N330" s="6" t="str">
        <f t="shared" si="53"/>
        <v>Pass</v>
      </c>
      <c r="O330" s="6">
        <f t="shared" si="54"/>
        <v>104.62483999999999</v>
      </c>
      <c r="P330" s="6">
        <f t="shared" si="50"/>
        <v>58.206000000000003</v>
      </c>
      <c r="Q330" s="5" t="str">
        <f t="shared" si="55"/>
        <v>January</v>
      </c>
      <c r="R330" s="3" t="str">
        <f>VLOOKUP(A330, Samples_Master!$A$2:$I$301, 2, FALSE)</f>
        <v>PolymerB</v>
      </c>
      <c r="S330" s="3" t="str">
        <f>VLOOKUP(A330, Samples_Master!$A$2:$I$301, 3, FALSE)</f>
        <v>Polymer</v>
      </c>
      <c r="T330" s="3" t="str">
        <f>VLOOKUP(A330, Samples_Master!$A$2:$I$301, 4, FALSE)</f>
        <v>B026</v>
      </c>
      <c r="U330" s="3" t="str">
        <f>VLOOKUP(A330, Samples_Master!$A$2:$I$301, 5, FALSE)</f>
        <v>P004</v>
      </c>
      <c r="V330" s="3" t="str">
        <f t="shared" si="56"/>
        <v>PolymerB_Tensile</v>
      </c>
      <c r="W330" s="3">
        <f>VLOOKUP(V330, Spec_Limits!$A$2:$I$301, 5, FALSE)</f>
        <v>40</v>
      </c>
      <c r="X330" s="3">
        <f>VLOOKUP(V330, Spec_Limits!$A$2:$I$301, 6, FALSE)</f>
        <v>100</v>
      </c>
      <c r="Y330" s="3" t="str">
        <f t="shared" si="57"/>
        <v>Pass</v>
      </c>
      <c r="Z330" s="3" t="str">
        <f t="shared" si="58"/>
        <v>OK</v>
      </c>
    </row>
    <row r="331" spans="1:26" x14ac:dyDescent="0.35">
      <c r="A331" s="1" t="s">
        <v>491</v>
      </c>
      <c r="B331" s="2">
        <v>45676</v>
      </c>
      <c r="C331" s="1" t="s">
        <v>10</v>
      </c>
      <c r="D331" s="3" t="s">
        <v>1374</v>
      </c>
      <c r="E331" s="1" t="s">
        <v>637</v>
      </c>
      <c r="F331" s="1" t="s">
        <v>1768</v>
      </c>
      <c r="G331" s="1" t="s">
        <v>12</v>
      </c>
      <c r="H331" s="1">
        <v>1.4770000000000001</v>
      </c>
      <c r="I331" s="4" t="s">
        <v>23</v>
      </c>
      <c r="J331" s="1" t="s">
        <v>31</v>
      </c>
      <c r="K331" s="1" t="s">
        <v>494</v>
      </c>
      <c r="L331" s="6" t="str">
        <f t="shared" si="51"/>
        <v>25.86</v>
      </c>
      <c r="M331" s="6" t="str">
        <f t="shared" si="52"/>
        <v>25.86</v>
      </c>
      <c r="N331" s="6" t="str">
        <f t="shared" si="53"/>
        <v>Pass</v>
      </c>
      <c r="O331" s="6">
        <f t="shared" si="54"/>
        <v>107.83486000000001</v>
      </c>
      <c r="P331" s="6">
        <f t="shared" si="50"/>
        <v>1.4770000000000001</v>
      </c>
      <c r="Q331" s="5" t="str">
        <f t="shared" si="55"/>
        <v>January</v>
      </c>
      <c r="R331" s="3" t="str">
        <f>VLOOKUP(A331, Samples_Master!$A$2:$I$301, 2, FALSE)</f>
        <v>PolymerB</v>
      </c>
      <c r="S331" s="3" t="str">
        <f>VLOOKUP(A331, Samples_Master!$A$2:$I$301, 3, FALSE)</f>
        <v>Polymer</v>
      </c>
      <c r="T331" s="3" t="str">
        <f>VLOOKUP(A331, Samples_Master!$A$2:$I$301, 4, FALSE)</f>
        <v>B026</v>
      </c>
      <c r="U331" s="3" t="str">
        <f>VLOOKUP(A331, Samples_Master!$A$2:$I$301, 5, FALSE)</f>
        <v>P004</v>
      </c>
      <c r="V331" s="3" t="str">
        <f t="shared" si="56"/>
        <v>PolymerB_Viscosity</v>
      </c>
      <c r="W331" s="3">
        <f>VLOOKUP(V331, Spec_Limits!$A$2:$I$301, 5, FALSE)</f>
        <v>0.5</v>
      </c>
      <c r="X331" s="3">
        <f>VLOOKUP(V331, Spec_Limits!$A$2:$I$301, 6, FALSE)</f>
        <v>2.5</v>
      </c>
      <c r="Y331" s="3" t="str">
        <f t="shared" si="57"/>
        <v>Pass</v>
      </c>
      <c r="Z331" s="3" t="str">
        <f t="shared" si="58"/>
        <v>OK</v>
      </c>
    </row>
    <row r="332" spans="1:26" x14ac:dyDescent="0.35">
      <c r="A332" s="1" t="s">
        <v>495</v>
      </c>
      <c r="B332" s="2">
        <v>45673</v>
      </c>
      <c r="C332" s="1" t="s">
        <v>10</v>
      </c>
      <c r="D332" s="3" t="s">
        <v>1769</v>
      </c>
      <c r="E332" s="1" t="s">
        <v>637</v>
      </c>
      <c r="F332" s="1" t="s">
        <v>1559</v>
      </c>
      <c r="G332" s="1" t="s">
        <v>17</v>
      </c>
      <c r="H332" s="1">
        <v>0.67400000000000004</v>
      </c>
      <c r="I332" s="4" t="s">
        <v>23</v>
      </c>
      <c r="J332" s="1" t="s">
        <v>18</v>
      </c>
      <c r="K332" s="1" t="s">
        <v>496</v>
      </c>
      <c r="L332" s="6" t="str">
        <f t="shared" si="51"/>
        <v>18.36</v>
      </c>
      <c r="M332" s="6" t="str">
        <f t="shared" si="52"/>
        <v>18.36</v>
      </c>
      <c r="N332" s="6" t="str">
        <f t="shared" si="53"/>
        <v>Pass</v>
      </c>
      <c r="O332" s="6" t="str">
        <f t="shared" si="54"/>
        <v>99.89</v>
      </c>
      <c r="P332" s="6">
        <f t="shared" si="50"/>
        <v>0.67400000000000004</v>
      </c>
      <c r="Q332" s="5" t="str">
        <f t="shared" si="55"/>
        <v>January</v>
      </c>
      <c r="R332" s="3" t="str">
        <f>VLOOKUP(A332, Samples_Master!$A$2:$I$301, 2, FALSE)</f>
        <v>PolymerA</v>
      </c>
      <c r="S332" s="3" t="str">
        <f>VLOOKUP(A332, Samples_Master!$A$2:$I$301, 3, FALSE)</f>
        <v>Polymer</v>
      </c>
      <c r="T332" s="3" t="str">
        <f>VLOOKUP(A332, Samples_Master!$A$2:$I$301, 4, FALSE)</f>
        <v>B047</v>
      </c>
      <c r="U332" s="3" t="str">
        <f>VLOOKUP(A332, Samples_Master!$A$2:$I$301, 5, FALSE)</f>
        <v>P004</v>
      </c>
      <c r="V332" s="3" t="str">
        <f t="shared" si="56"/>
        <v>PolymerA_Viscosity</v>
      </c>
      <c r="W332" s="3">
        <f>VLOOKUP(V332, Spec_Limits!$A$2:$I$301, 5, FALSE)</f>
        <v>0.5</v>
      </c>
      <c r="X332" s="3">
        <f>VLOOKUP(V332, Spec_Limits!$A$2:$I$301, 6, FALSE)</f>
        <v>2.5</v>
      </c>
      <c r="Y332" s="3" t="str">
        <f t="shared" si="57"/>
        <v>Pass</v>
      </c>
      <c r="Z332" s="3" t="str">
        <f t="shared" si="58"/>
        <v>OK</v>
      </c>
    </row>
    <row r="333" spans="1:26" x14ac:dyDescent="0.35">
      <c r="A333" s="1" t="s">
        <v>495</v>
      </c>
      <c r="B333" s="2">
        <v>45672</v>
      </c>
      <c r="C333" s="1" t="s">
        <v>16</v>
      </c>
      <c r="D333" s="3" t="s">
        <v>1770</v>
      </c>
      <c r="E333" s="1" t="s">
        <v>637</v>
      </c>
      <c r="F333" s="1" t="s">
        <v>1771</v>
      </c>
      <c r="G333" s="1" t="s">
        <v>17</v>
      </c>
      <c r="H333" s="1">
        <v>59.031999999999996</v>
      </c>
      <c r="I333" s="4" t="s">
        <v>17</v>
      </c>
      <c r="J333" s="1" t="s">
        <v>18</v>
      </c>
      <c r="K333" s="1" t="s">
        <v>497</v>
      </c>
      <c r="L333" s="6" t="str">
        <f t="shared" si="51"/>
        <v>30.13</v>
      </c>
      <c r="M333" s="6" t="str">
        <f t="shared" si="52"/>
        <v>30.13</v>
      </c>
      <c r="N333" s="6" t="str">
        <f t="shared" si="53"/>
        <v>Pass</v>
      </c>
      <c r="O333" s="6" t="str">
        <f t="shared" si="54"/>
        <v>113.75</v>
      </c>
      <c r="P333" s="6">
        <f t="shared" si="50"/>
        <v>59.031999999999996</v>
      </c>
      <c r="Q333" s="5" t="str">
        <f t="shared" si="55"/>
        <v>January</v>
      </c>
      <c r="R333" s="3" t="str">
        <f>VLOOKUP(A333, Samples_Master!$A$2:$I$301, 2, FALSE)</f>
        <v>PolymerA</v>
      </c>
      <c r="S333" s="3" t="str">
        <f>VLOOKUP(A333, Samples_Master!$A$2:$I$301, 3, FALSE)</f>
        <v>Polymer</v>
      </c>
      <c r="T333" s="3" t="str">
        <f>VLOOKUP(A333, Samples_Master!$A$2:$I$301, 4, FALSE)</f>
        <v>B047</v>
      </c>
      <c r="U333" s="3" t="str">
        <f>VLOOKUP(A333, Samples_Master!$A$2:$I$301, 5, FALSE)</f>
        <v>P004</v>
      </c>
      <c r="V333" s="3" t="str">
        <f t="shared" si="56"/>
        <v>PolymerA_Tensile</v>
      </c>
      <c r="W333" s="3">
        <f>VLOOKUP(V333, Spec_Limits!$A$2:$I$301, 5, FALSE)</f>
        <v>40</v>
      </c>
      <c r="X333" s="3">
        <f>VLOOKUP(V333, Spec_Limits!$A$2:$I$301, 6, FALSE)</f>
        <v>100</v>
      </c>
      <c r="Y333" s="3" t="str">
        <f t="shared" si="57"/>
        <v>Pass</v>
      </c>
      <c r="Z333" s="3" t="str">
        <f t="shared" si="58"/>
        <v>OK</v>
      </c>
    </row>
    <row r="334" spans="1:26" x14ac:dyDescent="0.35">
      <c r="A334" s="1" t="s">
        <v>495</v>
      </c>
      <c r="B334" s="2">
        <v>45665</v>
      </c>
      <c r="C334" s="1" t="s">
        <v>10</v>
      </c>
      <c r="D334" s="3" t="s">
        <v>1772</v>
      </c>
      <c r="E334" s="1" t="s">
        <v>637</v>
      </c>
      <c r="F334" s="1" t="s">
        <v>1773</v>
      </c>
      <c r="G334" s="1" t="s">
        <v>17</v>
      </c>
      <c r="H334" s="1">
        <v>1.127</v>
      </c>
      <c r="I334" s="4" t="s">
        <v>23</v>
      </c>
      <c r="J334" s="1" t="s">
        <v>66</v>
      </c>
      <c r="K334" s="1" t="s">
        <v>498</v>
      </c>
      <c r="L334" s="6" t="str">
        <f t="shared" si="51"/>
        <v>23.32</v>
      </c>
      <c r="M334" s="6" t="str">
        <f t="shared" si="52"/>
        <v>23.32</v>
      </c>
      <c r="N334" s="6" t="str">
        <f t="shared" si="53"/>
        <v>Pass</v>
      </c>
      <c r="O334" s="6" t="str">
        <f t="shared" si="54"/>
        <v>102.56</v>
      </c>
      <c r="P334" s="6">
        <f t="shared" si="50"/>
        <v>1.127</v>
      </c>
      <c r="Q334" s="5" t="str">
        <f t="shared" si="55"/>
        <v>January</v>
      </c>
      <c r="R334" s="3" t="str">
        <f>VLOOKUP(A334, Samples_Master!$A$2:$I$301, 2, FALSE)</f>
        <v>PolymerA</v>
      </c>
      <c r="S334" s="3" t="str">
        <f>VLOOKUP(A334, Samples_Master!$A$2:$I$301, 3, FALSE)</f>
        <v>Polymer</v>
      </c>
      <c r="T334" s="3" t="str">
        <f>VLOOKUP(A334, Samples_Master!$A$2:$I$301, 4, FALSE)</f>
        <v>B047</v>
      </c>
      <c r="U334" s="3" t="str">
        <f>VLOOKUP(A334, Samples_Master!$A$2:$I$301, 5, FALSE)</f>
        <v>P004</v>
      </c>
      <c r="V334" s="3" t="str">
        <f t="shared" si="56"/>
        <v>PolymerA_Viscosity</v>
      </c>
      <c r="W334" s="3">
        <f>VLOOKUP(V334, Spec_Limits!$A$2:$I$301, 5, FALSE)</f>
        <v>0.5</v>
      </c>
      <c r="X334" s="3">
        <f>VLOOKUP(V334, Spec_Limits!$A$2:$I$301, 6, FALSE)</f>
        <v>2.5</v>
      </c>
      <c r="Y334" s="3" t="str">
        <f t="shared" si="57"/>
        <v>Pass</v>
      </c>
      <c r="Z334" s="3" t="str">
        <f t="shared" si="58"/>
        <v>OK</v>
      </c>
    </row>
    <row r="335" spans="1:26" x14ac:dyDescent="0.35">
      <c r="A335" s="1" t="s">
        <v>495</v>
      </c>
      <c r="B335" s="2">
        <v>45671</v>
      </c>
      <c r="C335" s="1" t="s">
        <v>10</v>
      </c>
      <c r="D335" s="3" t="s">
        <v>1774</v>
      </c>
      <c r="E335" s="1" t="s">
        <v>637</v>
      </c>
      <c r="F335" s="1" t="s">
        <v>1775</v>
      </c>
      <c r="G335" s="1" t="s">
        <v>17</v>
      </c>
      <c r="H335" s="1">
        <v>1.6519999999999999</v>
      </c>
      <c r="I335" s="4" t="s">
        <v>23</v>
      </c>
      <c r="J335" s="1" t="s">
        <v>14</v>
      </c>
      <c r="K335" s="1" t="s">
        <v>499</v>
      </c>
      <c r="L335" s="6" t="str">
        <f t="shared" si="51"/>
        <v>21.36</v>
      </c>
      <c r="M335" s="6" t="str">
        <f t="shared" si="52"/>
        <v>21.36</v>
      </c>
      <c r="N335" s="6" t="str">
        <f t="shared" si="53"/>
        <v>Pass</v>
      </c>
      <c r="O335" s="6" t="str">
        <f t="shared" si="54"/>
        <v>104.11</v>
      </c>
      <c r="P335" s="6">
        <f t="shared" si="50"/>
        <v>1.6519999999999999</v>
      </c>
      <c r="Q335" s="5" t="str">
        <f t="shared" si="55"/>
        <v>January</v>
      </c>
      <c r="R335" s="3" t="str">
        <f>VLOOKUP(A335, Samples_Master!$A$2:$I$301, 2, FALSE)</f>
        <v>PolymerA</v>
      </c>
      <c r="S335" s="3" t="str">
        <f>VLOOKUP(A335, Samples_Master!$A$2:$I$301, 3, FALSE)</f>
        <v>Polymer</v>
      </c>
      <c r="T335" s="3" t="str">
        <f>VLOOKUP(A335, Samples_Master!$A$2:$I$301, 4, FALSE)</f>
        <v>B047</v>
      </c>
      <c r="U335" s="3" t="str">
        <f>VLOOKUP(A335, Samples_Master!$A$2:$I$301, 5, FALSE)</f>
        <v>P004</v>
      </c>
      <c r="V335" s="3" t="str">
        <f t="shared" si="56"/>
        <v>PolymerA_Viscosity</v>
      </c>
      <c r="W335" s="3">
        <f>VLOOKUP(V335, Spec_Limits!$A$2:$I$301, 5, FALSE)</f>
        <v>0.5</v>
      </c>
      <c r="X335" s="3">
        <f>VLOOKUP(V335, Spec_Limits!$A$2:$I$301, 6, FALSE)</f>
        <v>2.5</v>
      </c>
      <c r="Y335" s="3" t="str">
        <f t="shared" si="57"/>
        <v>Pass</v>
      </c>
      <c r="Z335" s="3" t="str">
        <f t="shared" si="58"/>
        <v>OK</v>
      </c>
    </row>
    <row r="336" spans="1:26" x14ac:dyDescent="0.35">
      <c r="A336" s="1" t="s">
        <v>500</v>
      </c>
      <c r="B336" s="2">
        <v>45669</v>
      </c>
      <c r="C336" s="1" t="s">
        <v>27</v>
      </c>
      <c r="D336" s="3" t="s">
        <v>1776</v>
      </c>
      <c r="E336" s="1" t="s">
        <v>11</v>
      </c>
      <c r="F336" s="1" t="s">
        <v>1777</v>
      </c>
      <c r="G336" s="1" t="s">
        <v>12</v>
      </c>
      <c r="H336" s="1">
        <v>708.23199999999997</v>
      </c>
      <c r="I336" s="4" t="s">
        <v>37</v>
      </c>
      <c r="J336" s="1" t="s">
        <v>14</v>
      </c>
      <c r="K336" s="1" t="s">
        <v>501</v>
      </c>
      <c r="L336" s="6">
        <f t="shared" si="51"/>
        <v>16.550000000000011</v>
      </c>
      <c r="M336" s="6">
        <f t="shared" si="52"/>
        <v>16.550000000000011</v>
      </c>
      <c r="N336" s="6" t="str">
        <f t="shared" si="53"/>
        <v>Pass</v>
      </c>
      <c r="O336" s="6">
        <f t="shared" si="54"/>
        <v>101.9332</v>
      </c>
      <c r="P336" s="6">
        <f t="shared" si="50"/>
        <v>708.23199999999997</v>
      </c>
      <c r="Q336" s="5" t="str">
        <f t="shared" si="55"/>
        <v>January</v>
      </c>
      <c r="R336" s="3" t="str">
        <f>VLOOKUP(A336, Samples_Master!$A$2:$I$301, 2, FALSE)</f>
        <v>PolymerB</v>
      </c>
      <c r="S336" s="3" t="str">
        <f>VLOOKUP(A336, Samples_Master!$A$2:$I$301, 3, FALSE)</f>
        <v>Polymer</v>
      </c>
      <c r="T336" s="3" t="str">
        <f>VLOOKUP(A336, Samples_Master!$A$2:$I$301, 4, FALSE)</f>
        <v>B064</v>
      </c>
      <c r="U336" s="3" t="str">
        <f>VLOOKUP(A336, Samples_Master!$A$2:$I$301, 5, FALSE)</f>
        <v>P002</v>
      </c>
      <c r="V336" s="3" t="str">
        <f t="shared" si="56"/>
        <v>PolymerB_Conductivity</v>
      </c>
      <c r="W336" s="3">
        <f>VLOOKUP(V336, Spec_Limits!$A$2:$I$301, 5, FALSE)</f>
        <v>100</v>
      </c>
      <c r="X336" s="3">
        <f>VLOOKUP(V336, Spec_Limits!$A$2:$I$301, 6, FALSE)</f>
        <v>2000</v>
      </c>
      <c r="Y336" s="3" t="str">
        <f t="shared" si="57"/>
        <v>Pass</v>
      </c>
      <c r="Z336" s="3" t="str">
        <f t="shared" si="58"/>
        <v>OK</v>
      </c>
    </row>
    <row r="337" spans="1:26" x14ac:dyDescent="0.35">
      <c r="A337" s="1" t="s">
        <v>502</v>
      </c>
      <c r="B337" s="2">
        <v>45665</v>
      </c>
      <c r="C337" s="1" t="s">
        <v>10</v>
      </c>
      <c r="D337" s="3" t="s">
        <v>1778</v>
      </c>
      <c r="E337" s="1" t="s">
        <v>637</v>
      </c>
      <c r="F337" s="1" t="s">
        <v>1779</v>
      </c>
      <c r="G337" s="1" t="s">
        <v>17</v>
      </c>
      <c r="H337" s="1">
        <v>1.35</v>
      </c>
      <c r="I337" s="4" t="s">
        <v>23</v>
      </c>
      <c r="J337" s="1" t="s">
        <v>29</v>
      </c>
      <c r="K337" s="1" t="s">
        <v>503</v>
      </c>
      <c r="L337" s="6" t="str">
        <f t="shared" si="51"/>
        <v>21.48</v>
      </c>
      <c r="M337" s="6" t="str">
        <f t="shared" si="52"/>
        <v>21.48</v>
      </c>
      <c r="N337" s="6" t="str">
        <f t="shared" si="53"/>
        <v>Pass</v>
      </c>
      <c r="O337" s="6" t="str">
        <f t="shared" si="54"/>
        <v>100.77</v>
      </c>
      <c r="P337" s="6">
        <f t="shared" si="50"/>
        <v>1.35</v>
      </c>
      <c r="Q337" s="5" t="str">
        <f t="shared" si="55"/>
        <v>January</v>
      </c>
      <c r="R337" s="3" t="str">
        <f>VLOOKUP(A337, Samples_Master!$A$2:$I$301, 2, FALSE)</f>
        <v>PolymerB</v>
      </c>
      <c r="S337" s="3" t="str">
        <f>VLOOKUP(A337, Samples_Master!$A$2:$I$301, 3, FALSE)</f>
        <v>Polymer</v>
      </c>
      <c r="T337" s="3" t="str">
        <f>VLOOKUP(A337, Samples_Master!$A$2:$I$301, 4, FALSE)</f>
        <v>B018</v>
      </c>
      <c r="U337" s="3" t="str">
        <f>VLOOKUP(A337, Samples_Master!$A$2:$I$301, 5, FALSE)</f>
        <v>P002</v>
      </c>
      <c r="V337" s="3" t="str">
        <f t="shared" si="56"/>
        <v>PolymerB_Viscosity</v>
      </c>
      <c r="W337" s="3">
        <f>VLOOKUP(V337, Spec_Limits!$A$2:$I$301, 5, FALSE)</f>
        <v>0.5</v>
      </c>
      <c r="X337" s="3">
        <f>VLOOKUP(V337, Spec_Limits!$A$2:$I$301, 6, FALSE)</f>
        <v>2.5</v>
      </c>
      <c r="Y337" s="3" t="str">
        <f t="shared" si="57"/>
        <v>Pass</v>
      </c>
      <c r="Z337" s="3" t="str">
        <f t="shared" si="58"/>
        <v>OK</v>
      </c>
    </row>
    <row r="338" spans="1:26" x14ac:dyDescent="0.35">
      <c r="A338" s="1" t="s">
        <v>502</v>
      </c>
      <c r="B338" s="2">
        <v>45677</v>
      </c>
      <c r="C338" s="1" t="s">
        <v>10</v>
      </c>
      <c r="D338" s="3" t="s">
        <v>1780</v>
      </c>
      <c r="E338" s="1" t="s">
        <v>637</v>
      </c>
      <c r="F338" s="1" t="s">
        <v>1781</v>
      </c>
      <c r="G338" s="1" t="s">
        <v>17</v>
      </c>
      <c r="H338" s="1">
        <v>1.397</v>
      </c>
      <c r="I338" s="4" t="s">
        <v>23</v>
      </c>
      <c r="J338" s="1" t="s">
        <v>24</v>
      </c>
      <c r="K338" s="1" t="s">
        <v>504</v>
      </c>
      <c r="L338" s="6" t="str">
        <f t="shared" si="51"/>
        <v>40.76</v>
      </c>
      <c r="M338" s="6" t="str">
        <f t="shared" si="52"/>
        <v>40.76</v>
      </c>
      <c r="N338" s="6" t="str">
        <f t="shared" si="53"/>
        <v>Pass</v>
      </c>
      <c r="O338" s="6" t="str">
        <f t="shared" si="54"/>
        <v>88.77</v>
      </c>
      <c r="P338" s="6">
        <f t="shared" si="50"/>
        <v>1.397</v>
      </c>
      <c r="Q338" s="5" t="str">
        <f t="shared" si="55"/>
        <v>January</v>
      </c>
      <c r="R338" s="3" t="str">
        <f>VLOOKUP(A338, Samples_Master!$A$2:$I$301, 2, FALSE)</f>
        <v>PolymerB</v>
      </c>
      <c r="S338" s="3" t="str">
        <f>VLOOKUP(A338, Samples_Master!$A$2:$I$301, 3, FALSE)</f>
        <v>Polymer</v>
      </c>
      <c r="T338" s="3" t="str">
        <f>VLOOKUP(A338, Samples_Master!$A$2:$I$301, 4, FALSE)</f>
        <v>B018</v>
      </c>
      <c r="U338" s="3" t="str">
        <f>VLOOKUP(A338, Samples_Master!$A$2:$I$301, 5, FALSE)</f>
        <v>P002</v>
      </c>
      <c r="V338" s="3" t="str">
        <f t="shared" si="56"/>
        <v>PolymerB_Viscosity</v>
      </c>
      <c r="W338" s="3">
        <f>VLOOKUP(V338, Spec_Limits!$A$2:$I$301, 5, FALSE)</f>
        <v>0.5</v>
      </c>
      <c r="X338" s="3">
        <f>VLOOKUP(V338, Spec_Limits!$A$2:$I$301, 6, FALSE)</f>
        <v>2.5</v>
      </c>
      <c r="Y338" s="3" t="str">
        <f t="shared" si="57"/>
        <v>Pass</v>
      </c>
      <c r="Z338" s="3" t="str">
        <f t="shared" si="58"/>
        <v>OK</v>
      </c>
    </row>
    <row r="339" spans="1:26" x14ac:dyDescent="0.35">
      <c r="A339" s="1" t="s">
        <v>502</v>
      </c>
      <c r="B339" s="2">
        <v>45679</v>
      </c>
      <c r="C339" s="1" t="s">
        <v>16</v>
      </c>
      <c r="D339" s="3" t="s">
        <v>1782</v>
      </c>
      <c r="E339" s="1" t="s">
        <v>637</v>
      </c>
      <c r="F339" s="1" t="s">
        <v>1783</v>
      </c>
      <c r="G339" s="1" t="s">
        <v>17</v>
      </c>
      <c r="H339" s="1">
        <v>62.253999999999998</v>
      </c>
      <c r="I339" s="4" t="s">
        <v>17</v>
      </c>
      <c r="J339" s="1" t="s">
        <v>31</v>
      </c>
      <c r="K339" s="1" t="s">
        <v>505</v>
      </c>
      <c r="L339" s="6" t="str">
        <f t="shared" si="51"/>
        <v>14.59</v>
      </c>
      <c r="M339" s="6" t="str">
        <f t="shared" si="52"/>
        <v>14.59</v>
      </c>
      <c r="N339" s="6" t="str">
        <f t="shared" si="53"/>
        <v>Pass</v>
      </c>
      <c r="O339" s="6" t="str">
        <f t="shared" si="54"/>
        <v>119.23</v>
      </c>
      <c r="P339" s="6">
        <f t="shared" si="50"/>
        <v>62.253999999999998</v>
      </c>
      <c r="Q339" s="5" t="str">
        <f t="shared" si="55"/>
        <v>January</v>
      </c>
      <c r="R339" s="3" t="str">
        <f>VLOOKUP(A339, Samples_Master!$A$2:$I$301, 2, FALSE)</f>
        <v>PolymerB</v>
      </c>
      <c r="S339" s="3" t="str">
        <f>VLOOKUP(A339, Samples_Master!$A$2:$I$301, 3, FALSE)</f>
        <v>Polymer</v>
      </c>
      <c r="T339" s="3" t="str">
        <f>VLOOKUP(A339, Samples_Master!$A$2:$I$301, 4, FALSE)</f>
        <v>B018</v>
      </c>
      <c r="U339" s="3" t="str">
        <f>VLOOKUP(A339, Samples_Master!$A$2:$I$301, 5, FALSE)</f>
        <v>P002</v>
      </c>
      <c r="V339" s="3" t="str">
        <f t="shared" si="56"/>
        <v>PolymerB_Tensile</v>
      </c>
      <c r="W339" s="3">
        <f>VLOOKUP(V339, Spec_Limits!$A$2:$I$301, 5, FALSE)</f>
        <v>40</v>
      </c>
      <c r="X339" s="3">
        <f>VLOOKUP(V339, Spec_Limits!$A$2:$I$301, 6, FALSE)</f>
        <v>100</v>
      </c>
      <c r="Y339" s="3" t="str">
        <f t="shared" si="57"/>
        <v>Pass</v>
      </c>
      <c r="Z339" s="3" t="str">
        <f t="shared" si="58"/>
        <v>OK</v>
      </c>
    </row>
    <row r="340" spans="1:26" x14ac:dyDescent="0.35">
      <c r="A340" s="1" t="s">
        <v>502</v>
      </c>
      <c r="B340" s="2">
        <v>45669</v>
      </c>
      <c r="C340" s="1" t="s">
        <v>27</v>
      </c>
      <c r="D340" s="3" t="s">
        <v>1784</v>
      </c>
      <c r="E340" s="1" t="s">
        <v>637</v>
      </c>
      <c r="F340" s="1" t="s">
        <v>1785</v>
      </c>
      <c r="G340" s="1" t="s">
        <v>17</v>
      </c>
      <c r="H340" s="1"/>
      <c r="I340" s="4" t="s">
        <v>28</v>
      </c>
      <c r="J340" s="1" t="s">
        <v>80</v>
      </c>
      <c r="K340" s="1" t="s">
        <v>506</v>
      </c>
      <c r="L340" s="6" t="str">
        <f t="shared" si="51"/>
        <v>23.77</v>
      </c>
      <c r="M340" s="6" t="str">
        <f t="shared" si="52"/>
        <v>23.77</v>
      </c>
      <c r="N340" s="6" t="str">
        <f t="shared" si="53"/>
        <v>Pass</v>
      </c>
      <c r="O340" s="6" t="str">
        <f t="shared" si="54"/>
        <v>108.62</v>
      </c>
      <c r="P340" s="6"/>
      <c r="Q340" s="5" t="str">
        <f t="shared" si="55"/>
        <v>January</v>
      </c>
      <c r="R340" s="3" t="str">
        <f>VLOOKUP(A340, Samples_Master!$A$2:$I$301, 2, FALSE)</f>
        <v>PolymerB</v>
      </c>
      <c r="S340" s="3" t="str">
        <f>VLOOKUP(A340, Samples_Master!$A$2:$I$301, 3, FALSE)</f>
        <v>Polymer</v>
      </c>
      <c r="T340" s="3" t="str">
        <f>VLOOKUP(A340, Samples_Master!$A$2:$I$301, 4, FALSE)</f>
        <v>B018</v>
      </c>
      <c r="U340" s="3" t="str">
        <f>VLOOKUP(A340, Samples_Master!$A$2:$I$301, 5, FALSE)</f>
        <v>P002</v>
      </c>
      <c r="V340" s="3" t="str">
        <f t="shared" si="56"/>
        <v>PolymerB_Conductivity</v>
      </c>
      <c r="W340" s="3">
        <f>VLOOKUP(V340, Spec_Limits!$A$2:$I$301, 5, FALSE)</f>
        <v>100</v>
      </c>
      <c r="X340" s="3">
        <f>VLOOKUP(V340, Spec_Limits!$A$2:$I$301, 6, FALSE)</f>
        <v>2000</v>
      </c>
      <c r="Y340" s="3" t="str">
        <f t="shared" si="57"/>
        <v>Fail</v>
      </c>
      <c r="Z340" s="3" t="str">
        <f t="shared" si="58"/>
        <v>OK</v>
      </c>
    </row>
    <row r="341" spans="1:26" x14ac:dyDescent="0.35">
      <c r="A341" s="1" t="s">
        <v>507</v>
      </c>
      <c r="B341" s="2">
        <v>45681</v>
      </c>
      <c r="C341" s="1" t="s">
        <v>27</v>
      </c>
      <c r="D341" s="3" t="s">
        <v>1786</v>
      </c>
      <c r="E341" s="1" t="s">
        <v>637</v>
      </c>
      <c r="F341" s="1" t="s">
        <v>1787</v>
      </c>
      <c r="G341" s="1" t="s">
        <v>12</v>
      </c>
      <c r="H341" s="1">
        <v>459458.48599999998</v>
      </c>
      <c r="I341" s="4" t="s">
        <v>28</v>
      </c>
      <c r="J341" s="1" t="s">
        <v>18</v>
      </c>
      <c r="K341" s="1" t="s">
        <v>508</v>
      </c>
      <c r="L341" s="6" t="str">
        <f t="shared" si="51"/>
        <v>20.24</v>
      </c>
      <c r="M341" s="6" t="str">
        <f t="shared" si="52"/>
        <v>20.24</v>
      </c>
      <c r="N341" s="6" t="str">
        <f t="shared" si="53"/>
        <v>Pass</v>
      </c>
      <c r="O341" s="6">
        <f t="shared" si="54"/>
        <v>100.29250999999999</v>
      </c>
      <c r="P341" s="6">
        <f>IF(C341="Viscosity",
      IF(J341="mPa*s", H341/1000, H341),
   IF(C341="Tensile",
      IF(J341="kPa", H341/1000, H341),
   IF(C341="Conductivity",
      IF(J341="mS/cm", H341/10, H341),
   "")))</f>
        <v>459458.48599999998</v>
      </c>
      <c r="Q341" s="5" t="str">
        <f t="shared" si="55"/>
        <v>January</v>
      </c>
      <c r="R341" s="3" t="str">
        <f>VLOOKUP(A341, Samples_Master!$A$2:$I$301, 2, FALSE)</f>
        <v>Graphene</v>
      </c>
      <c r="S341" s="3" t="str">
        <f>VLOOKUP(A341, Samples_Master!$A$2:$I$301, 3, FALSE)</f>
        <v>Carbon</v>
      </c>
      <c r="T341" s="3" t="str">
        <f>VLOOKUP(A341, Samples_Master!$A$2:$I$301, 4, FALSE)</f>
        <v>B082</v>
      </c>
      <c r="U341" s="3" t="str">
        <f>VLOOKUP(A341, Samples_Master!$A$2:$I$301, 5, FALSE)</f>
        <v>P002</v>
      </c>
      <c r="V341" s="3" t="str">
        <f t="shared" si="56"/>
        <v>Graphene_Conductivity</v>
      </c>
      <c r="W341" s="3">
        <f>VLOOKUP(V341, Spec_Limits!$A$2:$I$301, 5, FALSE)</f>
        <v>20000</v>
      </c>
      <c r="X341" s="3">
        <f>VLOOKUP(V341, Spec_Limits!$A$2:$I$301, 6, FALSE)</f>
        <v>80000</v>
      </c>
      <c r="Y341" s="3" t="str">
        <f t="shared" si="57"/>
        <v>Fail</v>
      </c>
      <c r="Z341" s="3" t="str">
        <f t="shared" si="58"/>
        <v>OK</v>
      </c>
    </row>
    <row r="342" spans="1:26" x14ac:dyDescent="0.35">
      <c r="A342" s="1" t="s">
        <v>509</v>
      </c>
      <c r="B342" s="2">
        <v>45682</v>
      </c>
      <c r="C342" s="1" t="s">
        <v>10</v>
      </c>
      <c r="D342" s="3" t="s">
        <v>1788</v>
      </c>
      <c r="E342" s="1" t="s">
        <v>637</v>
      </c>
      <c r="F342" s="1" t="s">
        <v>1789</v>
      </c>
      <c r="G342" s="1" t="s">
        <v>17</v>
      </c>
      <c r="H342" s="1">
        <v>-1.0999999999999999E-2</v>
      </c>
      <c r="I342" s="4" t="s">
        <v>23</v>
      </c>
      <c r="J342" s="1" t="s">
        <v>98</v>
      </c>
      <c r="K342" s="1" t="s">
        <v>510</v>
      </c>
      <c r="L342" s="6" t="str">
        <f t="shared" si="51"/>
        <v>18.17</v>
      </c>
      <c r="M342" s="6" t="str">
        <f t="shared" si="52"/>
        <v>18.17</v>
      </c>
      <c r="N342" s="6" t="str">
        <f t="shared" si="53"/>
        <v>Pass</v>
      </c>
      <c r="O342" s="6" t="str">
        <f t="shared" si="54"/>
        <v>105.93</v>
      </c>
      <c r="P342" s="6">
        <f>IF(C342="Viscosity",
      IF(J342="mPa*s", H342/1000, H342),
   IF(C342="Tensile",
      IF(J342="kPa", H342/1000, H342),
   IF(C342="Conductivity",
      IF(J342="mS/cm", H342/10, H342),
   "")))</f>
        <v>-1.0999999999999999E-2</v>
      </c>
      <c r="Q342" s="5" t="str">
        <f t="shared" si="55"/>
        <v>January</v>
      </c>
      <c r="R342" s="3" t="str">
        <f>VLOOKUP(A342, Samples_Master!$A$2:$I$301, 2, FALSE)</f>
        <v>AlloyX</v>
      </c>
      <c r="S342" s="3" t="str">
        <f>VLOOKUP(A342, Samples_Master!$A$2:$I$301, 3, FALSE)</f>
        <v>Metal</v>
      </c>
      <c r="T342" s="3" t="str">
        <f>VLOOKUP(A342, Samples_Master!$A$2:$I$301, 4, FALSE)</f>
        <v>B094</v>
      </c>
      <c r="U342" s="3" t="str">
        <f>VLOOKUP(A342, Samples_Master!$A$2:$I$301, 5, FALSE)</f>
        <v>P001</v>
      </c>
      <c r="V342" s="3" t="str">
        <f t="shared" si="56"/>
        <v>AlloyX_Viscosity</v>
      </c>
      <c r="W342" s="3">
        <f>VLOOKUP(V342, Spec_Limits!$A$2:$I$301, 5, FALSE)</f>
        <v>0.2</v>
      </c>
      <c r="X342" s="3">
        <f>VLOOKUP(V342, Spec_Limits!$A$2:$I$301, 6, FALSE)</f>
        <v>1.5</v>
      </c>
      <c r="Y342" s="3" t="str">
        <f t="shared" si="57"/>
        <v>Fail</v>
      </c>
      <c r="Z342" s="3" t="str">
        <f t="shared" si="58"/>
        <v>OK</v>
      </c>
    </row>
    <row r="343" spans="1:26" x14ac:dyDescent="0.35">
      <c r="A343" s="1" t="s">
        <v>509</v>
      </c>
      <c r="B343" s="2">
        <v>45667</v>
      </c>
      <c r="C343" s="1" t="s">
        <v>27</v>
      </c>
      <c r="D343" s="3" t="s">
        <v>1790</v>
      </c>
      <c r="E343" s="1" t="s">
        <v>637</v>
      </c>
      <c r="F343" s="1" t="s">
        <v>1791</v>
      </c>
      <c r="G343" s="1" t="s">
        <v>17</v>
      </c>
      <c r="H343" s="1">
        <v>6730.692</v>
      </c>
      <c r="I343" s="4" t="s">
        <v>28</v>
      </c>
      <c r="J343" s="1" t="s">
        <v>21</v>
      </c>
      <c r="K343" s="1" t="s">
        <v>511</v>
      </c>
      <c r="L343" s="6" t="str">
        <f t="shared" si="51"/>
        <v>21.85</v>
      </c>
      <c r="M343" s="6" t="str">
        <f t="shared" si="52"/>
        <v>21.85</v>
      </c>
      <c r="N343" s="6" t="str">
        <f t="shared" si="53"/>
        <v>Pass</v>
      </c>
      <c r="O343" s="6" t="str">
        <f t="shared" si="54"/>
        <v>96.78</v>
      </c>
      <c r="P343" s="6">
        <f>IF(C343="Viscosity",
      IF(J343="mPa*s", H343/1000, H343),
   IF(C343="Tensile",
      IF(J343="kPa", H343/1000, H343),
   IF(C343="Conductivity",
      IF(J343="mS/cm", H343/10, H343),
   "")))</f>
        <v>6730.692</v>
      </c>
      <c r="Q343" s="5" t="str">
        <f t="shared" si="55"/>
        <v>January</v>
      </c>
      <c r="R343" s="3" t="str">
        <f>VLOOKUP(A343, Samples_Master!$A$2:$I$301, 2, FALSE)</f>
        <v>AlloyX</v>
      </c>
      <c r="S343" s="3" t="str">
        <f>VLOOKUP(A343, Samples_Master!$A$2:$I$301, 3, FALSE)</f>
        <v>Metal</v>
      </c>
      <c r="T343" s="3" t="str">
        <f>VLOOKUP(A343, Samples_Master!$A$2:$I$301, 4, FALSE)</f>
        <v>B094</v>
      </c>
      <c r="U343" s="3" t="str">
        <f>VLOOKUP(A343, Samples_Master!$A$2:$I$301, 5, FALSE)</f>
        <v>P001</v>
      </c>
      <c r="V343" s="3" t="str">
        <f t="shared" si="56"/>
        <v>AlloyX_Conductivity</v>
      </c>
      <c r="W343" s="3">
        <f>VLOOKUP(V343, Spec_Limits!$A$2:$I$301, 5, FALSE)</f>
        <v>100</v>
      </c>
      <c r="X343" s="3">
        <f>VLOOKUP(V343, Spec_Limits!$A$2:$I$301, 6, FALSE)</f>
        <v>2000</v>
      </c>
      <c r="Y343" s="3" t="str">
        <f t="shared" si="57"/>
        <v>Fail</v>
      </c>
      <c r="Z343" s="3" t="str">
        <f t="shared" si="58"/>
        <v>OK</v>
      </c>
    </row>
    <row r="344" spans="1:26" x14ac:dyDescent="0.35">
      <c r="A344" s="1" t="s">
        <v>509</v>
      </c>
      <c r="B344" s="2">
        <v>45658</v>
      </c>
      <c r="C344" s="1" t="s">
        <v>16</v>
      </c>
      <c r="D344" s="3" t="s">
        <v>1792</v>
      </c>
      <c r="E344" s="1" t="s">
        <v>637</v>
      </c>
      <c r="F344" s="1" t="s">
        <v>1793</v>
      </c>
      <c r="G344" s="1" t="s">
        <v>17</v>
      </c>
      <c r="H344" s="1"/>
      <c r="I344" s="4" t="s">
        <v>17</v>
      </c>
      <c r="J344" s="1" t="s">
        <v>66</v>
      </c>
      <c r="K344" s="1" t="s">
        <v>512</v>
      </c>
      <c r="L344" s="6" t="str">
        <f t="shared" si="51"/>
        <v>24.6</v>
      </c>
      <c r="M344" s="6" t="str">
        <f t="shared" si="52"/>
        <v>24.6</v>
      </c>
      <c r="N344" s="6" t="str">
        <f t="shared" si="53"/>
        <v>Pass</v>
      </c>
      <c r="O344" s="6" t="str">
        <f t="shared" si="54"/>
        <v>94.21</v>
      </c>
      <c r="P344" s="6"/>
      <c r="Q344" s="5" t="str">
        <f t="shared" si="55"/>
        <v>January</v>
      </c>
      <c r="R344" s="3" t="str">
        <f>VLOOKUP(A344, Samples_Master!$A$2:$I$301, 2, FALSE)</f>
        <v>AlloyX</v>
      </c>
      <c r="S344" s="3" t="str">
        <f>VLOOKUP(A344, Samples_Master!$A$2:$I$301, 3, FALSE)</f>
        <v>Metal</v>
      </c>
      <c r="T344" s="3" t="str">
        <f>VLOOKUP(A344, Samples_Master!$A$2:$I$301, 4, FALSE)</f>
        <v>B094</v>
      </c>
      <c r="U344" s="3" t="str">
        <f>VLOOKUP(A344, Samples_Master!$A$2:$I$301, 5, FALSE)</f>
        <v>P001</v>
      </c>
      <c r="V344" s="3" t="str">
        <f t="shared" si="56"/>
        <v>AlloyX_Tensile</v>
      </c>
      <c r="W344" s="3">
        <f>VLOOKUP(V344, Spec_Limits!$A$2:$I$301, 5, FALSE)</f>
        <v>60</v>
      </c>
      <c r="X344" s="3">
        <f>VLOOKUP(V344, Spec_Limits!$A$2:$I$301, 6, FALSE)</f>
        <v>120</v>
      </c>
      <c r="Y344" s="3" t="str">
        <f t="shared" si="57"/>
        <v>Fail</v>
      </c>
      <c r="Z344" s="3" t="str">
        <f t="shared" si="58"/>
        <v>OK</v>
      </c>
    </row>
    <row r="345" spans="1:26" x14ac:dyDescent="0.35">
      <c r="A345" s="1" t="s">
        <v>509</v>
      </c>
      <c r="B345" s="2">
        <v>45681</v>
      </c>
      <c r="C345" s="1" t="s">
        <v>10</v>
      </c>
      <c r="D345" s="3" t="s">
        <v>1794</v>
      </c>
      <c r="E345" s="1" t="s">
        <v>637</v>
      </c>
      <c r="F345" s="1" t="s">
        <v>1795</v>
      </c>
      <c r="G345" s="1" t="s">
        <v>17</v>
      </c>
      <c r="H345" s="1">
        <v>1.0720000000000001</v>
      </c>
      <c r="I345" s="4" t="s">
        <v>23</v>
      </c>
      <c r="J345" s="1" t="s">
        <v>24</v>
      </c>
      <c r="K345" s="1" t="s">
        <v>513</v>
      </c>
      <c r="L345" s="6" t="str">
        <f t="shared" si="51"/>
        <v>28.48</v>
      </c>
      <c r="M345" s="6" t="str">
        <f t="shared" si="52"/>
        <v>28.48</v>
      </c>
      <c r="N345" s="6" t="str">
        <f t="shared" si="53"/>
        <v>Pass</v>
      </c>
      <c r="O345" s="6" t="str">
        <f t="shared" si="54"/>
        <v>96.14</v>
      </c>
      <c r="P345" s="6">
        <f t="shared" ref="P345:P408" si="59">IF(C345="Viscosity",
      IF(J345="mPa*s", H345/1000, H345),
   IF(C345="Tensile",
      IF(J345="kPa", H345/1000, H345),
   IF(C345="Conductivity",
      IF(J345="mS/cm", H345/10, H345),
   "")))</f>
        <v>1.0720000000000001</v>
      </c>
      <c r="Q345" s="5" t="str">
        <f t="shared" si="55"/>
        <v>January</v>
      </c>
      <c r="R345" s="3" t="str">
        <f>VLOOKUP(A345, Samples_Master!$A$2:$I$301, 2, FALSE)</f>
        <v>AlloyX</v>
      </c>
      <c r="S345" s="3" t="str">
        <f>VLOOKUP(A345, Samples_Master!$A$2:$I$301, 3, FALSE)</f>
        <v>Metal</v>
      </c>
      <c r="T345" s="3" t="str">
        <f>VLOOKUP(A345, Samples_Master!$A$2:$I$301, 4, FALSE)</f>
        <v>B094</v>
      </c>
      <c r="U345" s="3" t="str">
        <f>VLOOKUP(A345, Samples_Master!$A$2:$I$301, 5, FALSE)</f>
        <v>P001</v>
      </c>
      <c r="V345" s="3" t="str">
        <f t="shared" si="56"/>
        <v>AlloyX_Viscosity</v>
      </c>
      <c r="W345" s="3">
        <f>VLOOKUP(V345, Spec_Limits!$A$2:$I$301, 5, FALSE)</f>
        <v>0.2</v>
      </c>
      <c r="X345" s="3">
        <f>VLOOKUP(V345, Spec_Limits!$A$2:$I$301, 6, FALSE)</f>
        <v>1.5</v>
      </c>
      <c r="Y345" s="3" t="str">
        <f t="shared" si="57"/>
        <v>Pass</v>
      </c>
      <c r="Z345" s="3" t="str">
        <f t="shared" si="58"/>
        <v>OK</v>
      </c>
    </row>
    <row r="346" spans="1:26" x14ac:dyDescent="0.35">
      <c r="A346" s="1" t="s">
        <v>514</v>
      </c>
      <c r="B346" s="2">
        <v>45682</v>
      </c>
      <c r="C346" s="1" t="s">
        <v>16</v>
      </c>
      <c r="D346" s="3" t="s">
        <v>1796</v>
      </c>
      <c r="E346" s="1" t="s">
        <v>637</v>
      </c>
      <c r="F346" s="1" t="s">
        <v>1797</v>
      </c>
      <c r="G346" s="1" t="s">
        <v>17</v>
      </c>
      <c r="H346" s="1">
        <v>68.08</v>
      </c>
      <c r="I346" s="4" t="s">
        <v>17</v>
      </c>
      <c r="J346" s="1" t="s">
        <v>98</v>
      </c>
      <c r="K346" s="1" t="s">
        <v>515</v>
      </c>
      <c r="L346" s="6" t="str">
        <f t="shared" si="51"/>
        <v>25.93</v>
      </c>
      <c r="M346" s="6" t="str">
        <f t="shared" si="52"/>
        <v>25.93</v>
      </c>
      <c r="N346" s="6" t="str">
        <f t="shared" si="53"/>
        <v>Pass</v>
      </c>
      <c r="O346" s="6" t="str">
        <f t="shared" si="54"/>
        <v>110.61</v>
      </c>
      <c r="P346" s="6">
        <f t="shared" si="59"/>
        <v>68.08</v>
      </c>
      <c r="Q346" s="5" t="str">
        <f t="shared" si="55"/>
        <v>January</v>
      </c>
      <c r="R346" s="3" t="str">
        <f>VLOOKUP(A346, Samples_Master!$A$2:$I$301, 2, FALSE)</f>
        <v>AlloyX</v>
      </c>
      <c r="S346" s="3" t="str">
        <f>VLOOKUP(A346, Samples_Master!$A$2:$I$301, 3, FALSE)</f>
        <v>Metal</v>
      </c>
      <c r="T346" s="3" t="str">
        <f>VLOOKUP(A346, Samples_Master!$A$2:$I$301, 4, FALSE)</f>
        <v>B099</v>
      </c>
      <c r="U346" s="3" t="str">
        <f>VLOOKUP(A346, Samples_Master!$A$2:$I$301, 5, FALSE)</f>
        <v>P001</v>
      </c>
      <c r="V346" s="3" t="str">
        <f t="shared" si="56"/>
        <v>AlloyX_Tensile</v>
      </c>
      <c r="W346" s="3">
        <f>VLOOKUP(V346, Spec_Limits!$A$2:$I$301, 5, FALSE)</f>
        <v>60</v>
      </c>
      <c r="X346" s="3">
        <f>VLOOKUP(V346, Spec_Limits!$A$2:$I$301, 6, FALSE)</f>
        <v>120</v>
      </c>
      <c r="Y346" s="3" t="str">
        <f t="shared" si="57"/>
        <v>Pass</v>
      </c>
      <c r="Z346" s="3" t="str">
        <f t="shared" si="58"/>
        <v>OK</v>
      </c>
    </row>
    <row r="347" spans="1:26" x14ac:dyDescent="0.35">
      <c r="A347" s="1" t="s">
        <v>514</v>
      </c>
      <c r="B347" s="2">
        <v>45679</v>
      </c>
      <c r="C347" s="1" t="s">
        <v>10</v>
      </c>
      <c r="D347" s="3" t="s">
        <v>1743</v>
      </c>
      <c r="E347" s="1" t="s">
        <v>637</v>
      </c>
      <c r="F347" s="1" t="s">
        <v>1798</v>
      </c>
      <c r="G347" s="1" t="s">
        <v>17</v>
      </c>
      <c r="H347" s="1">
        <v>-51.723999999999997</v>
      </c>
      <c r="I347" s="4" t="s">
        <v>13</v>
      </c>
      <c r="J347" s="1" t="s">
        <v>55</v>
      </c>
      <c r="K347" s="1" t="s">
        <v>516</v>
      </c>
      <c r="L347" s="6" t="str">
        <f t="shared" si="51"/>
        <v>25.71</v>
      </c>
      <c r="M347" s="6" t="str">
        <f t="shared" si="52"/>
        <v>25.71</v>
      </c>
      <c r="N347" s="6" t="str">
        <f t="shared" si="53"/>
        <v>Pass</v>
      </c>
      <c r="O347" s="6" t="str">
        <f t="shared" si="54"/>
        <v>88.49</v>
      </c>
      <c r="P347" s="6">
        <f t="shared" si="59"/>
        <v>-51.723999999999997</v>
      </c>
      <c r="Q347" s="5" t="str">
        <f t="shared" si="55"/>
        <v>January</v>
      </c>
      <c r="R347" s="3" t="str">
        <f>VLOOKUP(A347, Samples_Master!$A$2:$I$301, 2, FALSE)</f>
        <v>AlloyX</v>
      </c>
      <c r="S347" s="3" t="str">
        <f>VLOOKUP(A347, Samples_Master!$A$2:$I$301, 3, FALSE)</f>
        <v>Metal</v>
      </c>
      <c r="T347" s="3" t="str">
        <f>VLOOKUP(A347, Samples_Master!$A$2:$I$301, 4, FALSE)</f>
        <v>B099</v>
      </c>
      <c r="U347" s="3" t="str">
        <f>VLOOKUP(A347, Samples_Master!$A$2:$I$301, 5, FALSE)</f>
        <v>P001</v>
      </c>
      <c r="V347" s="3" t="str">
        <f t="shared" si="56"/>
        <v>AlloyX_Viscosity</v>
      </c>
      <c r="W347" s="3">
        <f>VLOOKUP(V347, Spec_Limits!$A$2:$I$301, 5, FALSE)</f>
        <v>0.2</v>
      </c>
      <c r="X347" s="3">
        <f>VLOOKUP(V347, Spec_Limits!$A$2:$I$301, 6, FALSE)</f>
        <v>1.5</v>
      </c>
      <c r="Y347" s="3" t="str">
        <f t="shared" si="57"/>
        <v>Fail</v>
      </c>
      <c r="Z347" s="3" t="str">
        <f t="shared" si="58"/>
        <v>OK</v>
      </c>
    </row>
    <row r="348" spans="1:26" x14ac:dyDescent="0.35">
      <c r="A348" s="1" t="s">
        <v>514</v>
      </c>
      <c r="B348" s="2">
        <v>45665</v>
      </c>
      <c r="C348" s="1" t="s">
        <v>10</v>
      </c>
      <c r="D348" s="3" t="s">
        <v>1799</v>
      </c>
      <c r="E348" s="1" t="s">
        <v>637</v>
      </c>
      <c r="F348" s="1" t="s">
        <v>1692</v>
      </c>
      <c r="G348" s="1" t="s">
        <v>17</v>
      </c>
      <c r="H348" s="1">
        <v>0.745</v>
      </c>
      <c r="I348" s="4" t="s">
        <v>23</v>
      </c>
      <c r="J348" s="1" t="s">
        <v>61</v>
      </c>
      <c r="K348" s="1" t="s">
        <v>517</v>
      </c>
      <c r="L348" s="6" t="str">
        <f t="shared" si="51"/>
        <v>18.82</v>
      </c>
      <c r="M348" s="6" t="str">
        <f t="shared" si="52"/>
        <v>18.82</v>
      </c>
      <c r="N348" s="6" t="str">
        <f t="shared" si="53"/>
        <v>Pass</v>
      </c>
      <c r="O348" s="6" t="str">
        <f t="shared" si="54"/>
        <v>101.74</v>
      </c>
      <c r="P348" s="6">
        <f t="shared" si="59"/>
        <v>0.745</v>
      </c>
      <c r="Q348" s="5" t="str">
        <f t="shared" si="55"/>
        <v>January</v>
      </c>
      <c r="R348" s="3" t="str">
        <f>VLOOKUP(A348, Samples_Master!$A$2:$I$301, 2, FALSE)</f>
        <v>AlloyX</v>
      </c>
      <c r="S348" s="3" t="str">
        <f>VLOOKUP(A348, Samples_Master!$A$2:$I$301, 3, FALSE)</f>
        <v>Metal</v>
      </c>
      <c r="T348" s="3" t="str">
        <f>VLOOKUP(A348, Samples_Master!$A$2:$I$301, 4, FALSE)</f>
        <v>B099</v>
      </c>
      <c r="U348" s="3" t="str">
        <f>VLOOKUP(A348, Samples_Master!$A$2:$I$301, 5, FALSE)</f>
        <v>P001</v>
      </c>
      <c r="V348" s="3" t="str">
        <f t="shared" si="56"/>
        <v>AlloyX_Viscosity</v>
      </c>
      <c r="W348" s="3">
        <f>VLOOKUP(V348, Spec_Limits!$A$2:$I$301, 5, FALSE)</f>
        <v>0.2</v>
      </c>
      <c r="X348" s="3">
        <f>VLOOKUP(V348, Spec_Limits!$A$2:$I$301, 6, FALSE)</f>
        <v>1.5</v>
      </c>
      <c r="Y348" s="3" t="str">
        <f t="shared" si="57"/>
        <v>Pass</v>
      </c>
      <c r="Z348" s="3" t="str">
        <f t="shared" si="58"/>
        <v>OK</v>
      </c>
    </row>
    <row r="349" spans="1:26" x14ac:dyDescent="0.35">
      <c r="A349" s="1" t="s">
        <v>518</v>
      </c>
      <c r="B349" s="2">
        <v>45662</v>
      </c>
      <c r="C349" s="1" t="s">
        <v>27</v>
      </c>
      <c r="D349" s="3" t="s">
        <v>1800</v>
      </c>
      <c r="E349" s="1" t="s">
        <v>11</v>
      </c>
      <c r="F349" s="1" t="s">
        <v>1801</v>
      </c>
      <c r="G349" s="1" t="s">
        <v>12</v>
      </c>
      <c r="H349" s="1">
        <v>899.91200000000003</v>
      </c>
      <c r="I349" s="4" t="s">
        <v>37</v>
      </c>
      <c r="J349" s="1" t="s">
        <v>52</v>
      </c>
      <c r="K349" s="1" t="s">
        <v>519</v>
      </c>
      <c r="L349" s="6">
        <f t="shared" si="51"/>
        <v>-250.32999999999998</v>
      </c>
      <c r="M349" s="6" t="str">
        <f t="shared" si="52"/>
        <v xml:space="preserve"> </v>
      </c>
      <c r="N349" s="6" t="str">
        <f t="shared" si="53"/>
        <v>Fail</v>
      </c>
      <c r="O349" s="6">
        <f t="shared" si="54"/>
        <v>102.39489</v>
      </c>
      <c r="P349" s="6">
        <f t="shared" si="59"/>
        <v>899.91200000000003</v>
      </c>
      <c r="Q349" s="5" t="str">
        <f t="shared" si="55"/>
        <v>January</v>
      </c>
      <c r="R349" s="3" t="str">
        <f>VLOOKUP(A349, Samples_Master!$A$2:$I$301, 2, FALSE)</f>
        <v>PolymerA</v>
      </c>
      <c r="S349" s="3" t="str">
        <f>VLOOKUP(A349, Samples_Master!$A$2:$I$301, 3, FALSE)</f>
        <v>Polymer</v>
      </c>
      <c r="T349" s="3" t="str">
        <f>VLOOKUP(A349, Samples_Master!$A$2:$I$301, 4, FALSE)</f>
        <v>B104</v>
      </c>
      <c r="U349" s="3" t="str">
        <f>VLOOKUP(A349, Samples_Master!$A$2:$I$301, 5, FALSE)</f>
        <v>P001</v>
      </c>
      <c r="V349" s="3" t="str">
        <f t="shared" si="56"/>
        <v>PolymerA_Conductivity</v>
      </c>
      <c r="W349" s="3">
        <f>VLOOKUP(V349, Spec_Limits!$A$2:$I$301, 5, FALSE)</f>
        <v>100</v>
      </c>
      <c r="X349" s="3">
        <f>VLOOKUP(V349, Spec_Limits!$A$2:$I$301, 6, FALSE)</f>
        <v>2000</v>
      </c>
      <c r="Y349" s="3" t="str">
        <f t="shared" si="57"/>
        <v>Pass</v>
      </c>
      <c r="Z349" s="3" t="str">
        <f t="shared" si="58"/>
        <v>OK</v>
      </c>
    </row>
    <row r="350" spans="1:26" x14ac:dyDescent="0.35">
      <c r="A350" s="1" t="s">
        <v>520</v>
      </c>
      <c r="B350" s="2">
        <v>45670</v>
      </c>
      <c r="C350" s="1" t="s">
        <v>16</v>
      </c>
      <c r="D350" s="3" t="s">
        <v>1802</v>
      </c>
      <c r="E350" s="1" t="s">
        <v>11</v>
      </c>
      <c r="F350" s="1" t="s">
        <v>1803</v>
      </c>
      <c r="G350" s="1" t="s">
        <v>17</v>
      </c>
      <c r="H350" s="1">
        <v>65.376000000000005</v>
      </c>
      <c r="I350" s="4" t="s">
        <v>17</v>
      </c>
      <c r="J350" s="1" t="s">
        <v>66</v>
      </c>
      <c r="K350" s="1" t="s">
        <v>521</v>
      </c>
      <c r="L350" s="6">
        <f t="shared" si="51"/>
        <v>22.930000000000007</v>
      </c>
      <c r="M350" s="6">
        <f t="shared" si="52"/>
        <v>22.930000000000007</v>
      </c>
      <c r="N350" s="6" t="str">
        <f t="shared" si="53"/>
        <v>Pass</v>
      </c>
      <c r="O350" s="6" t="str">
        <f t="shared" si="54"/>
        <v>109.44</v>
      </c>
      <c r="P350" s="6">
        <f t="shared" si="59"/>
        <v>65.376000000000005</v>
      </c>
      <c r="Q350" s="5" t="str">
        <f t="shared" si="55"/>
        <v>January</v>
      </c>
      <c r="R350" s="3" t="str">
        <f>VLOOKUP(A350, Samples_Master!$A$2:$I$301, 2, FALSE)</f>
        <v>PolymerB</v>
      </c>
      <c r="S350" s="3" t="str">
        <f>VLOOKUP(A350, Samples_Master!$A$2:$I$301, 3, FALSE)</f>
        <v>Polymer</v>
      </c>
      <c r="T350" s="3" t="str">
        <f>VLOOKUP(A350, Samples_Master!$A$2:$I$301, 4, FALSE)</f>
        <v>B096</v>
      </c>
      <c r="U350" s="3" t="str">
        <f>VLOOKUP(A350, Samples_Master!$A$2:$I$301, 5, FALSE)</f>
        <v>P003</v>
      </c>
      <c r="V350" s="3" t="str">
        <f t="shared" si="56"/>
        <v>PolymerB_Tensile</v>
      </c>
      <c r="W350" s="3">
        <f>VLOOKUP(V350, Spec_Limits!$A$2:$I$301, 5, FALSE)</f>
        <v>40</v>
      </c>
      <c r="X350" s="3">
        <f>VLOOKUP(V350, Spec_Limits!$A$2:$I$301, 6, FALSE)</f>
        <v>100</v>
      </c>
      <c r="Y350" s="3" t="str">
        <f t="shared" si="57"/>
        <v>Pass</v>
      </c>
      <c r="Z350" s="3" t="str">
        <f t="shared" si="58"/>
        <v>OK</v>
      </c>
    </row>
    <row r="351" spans="1:26" x14ac:dyDescent="0.35">
      <c r="A351" s="1" t="s">
        <v>520</v>
      </c>
      <c r="B351" s="2">
        <v>45681</v>
      </c>
      <c r="C351" s="1" t="s">
        <v>10</v>
      </c>
      <c r="D351" s="3" t="s">
        <v>1804</v>
      </c>
      <c r="E351" s="1" t="s">
        <v>11</v>
      </c>
      <c r="F351" s="1" t="s">
        <v>1805</v>
      </c>
      <c r="G351" s="1" t="s">
        <v>17</v>
      </c>
      <c r="H351" s="1">
        <v>844.60599999999999</v>
      </c>
      <c r="I351" s="4" t="s">
        <v>13</v>
      </c>
      <c r="J351" s="1" t="s">
        <v>47</v>
      </c>
      <c r="K351" s="1" t="s">
        <v>522</v>
      </c>
      <c r="L351" s="6">
        <f t="shared" si="51"/>
        <v>27.060000000000002</v>
      </c>
      <c r="M351" s="6">
        <f t="shared" si="52"/>
        <v>27.060000000000002</v>
      </c>
      <c r="N351" s="6" t="str">
        <f t="shared" si="53"/>
        <v>Pass</v>
      </c>
      <c r="O351" s="6" t="str">
        <f t="shared" si="54"/>
        <v>90.84</v>
      </c>
      <c r="P351" s="6">
        <f t="shared" si="59"/>
        <v>844.60599999999999</v>
      </c>
      <c r="Q351" s="5" t="str">
        <f t="shared" si="55"/>
        <v>January</v>
      </c>
      <c r="R351" s="3" t="str">
        <f>VLOOKUP(A351, Samples_Master!$A$2:$I$301, 2, FALSE)</f>
        <v>PolymerB</v>
      </c>
      <c r="S351" s="3" t="str">
        <f>VLOOKUP(A351, Samples_Master!$A$2:$I$301, 3, FALSE)</f>
        <v>Polymer</v>
      </c>
      <c r="T351" s="3" t="str">
        <f>VLOOKUP(A351, Samples_Master!$A$2:$I$301, 4, FALSE)</f>
        <v>B096</v>
      </c>
      <c r="U351" s="3" t="str">
        <f>VLOOKUP(A351, Samples_Master!$A$2:$I$301, 5, FALSE)</f>
        <v>P003</v>
      </c>
      <c r="V351" s="3" t="str">
        <f t="shared" si="56"/>
        <v>PolymerB_Viscosity</v>
      </c>
      <c r="W351" s="3">
        <f>VLOOKUP(V351, Spec_Limits!$A$2:$I$301, 5, FALSE)</f>
        <v>0.5</v>
      </c>
      <c r="X351" s="3">
        <f>VLOOKUP(V351, Spec_Limits!$A$2:$I$301, 6, FALSE)</f>
        <v>2.5</v>
      </c>
      <c r="Y351" s="3" t="str">
        <f t="shared" si="57"/>
        <v>Fail</v>
      </c>
      <c r="Z351" s="3" t="str">
        <f t="shared" si="58"/>
        <v>OK</v>
      </c>
    </row>
    <row r="352" spans="1:26" x14ac:dyDescent="0.35">
      <c r="A352" s="1" t="s">
        <v>520</v>
      </c>
      <c r="B352" s="2">
        <v>45668</v>
      </c>
      <c r="C352" s="1" t="s">
        <v>27</v>
      </c>
      <c r="D352" s="3" t="s">
        <v>1806</v>
      </c>
      <c r="E352" s="1" t="s">
        <v>11</v>
      </c>
      <c r="F352" s="1" t="s">
        <v>1807</v>
      </c>
      <c r="G352" s="1" t="s">
        <v>17</v>
      </c>
      <c r="H352" s="1">
        <v>943.00199999999995</v>
      </c>
      <c r="I352" s="4" t="s">
        <v>37</v>
      </c>
      <c r="J352" s="1" t="s">
        <v>52</v>
      </c>
      <c r="K352" s="1" t="s">
        <v>523</v>
      </c>
      <c r="L352" s="6">
        <f t="shared" si="51"/>
        <v>19.050000000000011</v>
      </c>
      <c r="M352" s="6">
        <f t="shared" si="52"/>
        <v>19.050000000000011</v>
      </c>
      <c r="N352" s="6" t="str">
        <f t="shared" si="53"/>
        <v>Pass</v>
      </c>
      <c r="O352" s="6" t="str">
        <f t="shared" si="54"/>
        <v>110.54</v>
      </c>
      <c r="P352" s="6">
        <f t="shared" si="59"/>
        <v>943.00199999999995</v>
      </c>
      <c r="Q352" s="5" t="str">
        <f t="shared" si="55"/>
        <v>January</v>
      </c>
      <c r="R352" s="3" t="str">
        <f>VLOOKUP(A352, Samples_Master!$A$2:$I$301, 2, FALSE)</f>
        <v>PolymerB</v>
      </c>
      <c r="S352" s="3" t="str">
        <f>VLOOKUP(A352, Samples_Master!$A$2:$I$301, 3, FALSE)</f>
        <v>Polymer</v>
      </c>
      <c r="T352" s="3" t="str">
        <f>VLOOKUP(A352, Samples_Master!$A$2:$I$301, 4, FALSE)</f>
        <v>B096</v>
      </c>
      <c r="U352" s="3" t="str">
        <f>VLOOKUP(A352, Samples_Master!$A$2:$I$301, 5, FALSE)</f>
        <v>P003</v>
      </c>
      <c r="V352" s="3" t="str">
        <f t="shared" si="56"/>
        <v>PolymerB_Conductivity</v>
      </c>
      <c r="W352" s="3">
        <f>VLOOKUP(V352, Spec_Limits!$A$2:$I$301, 5, FALSE)</f>
        <v>100</v>
      </c>
      <c r="X352" s="3">
        <f>VLOOKUP(V352, Spec_Limits!$A$2:$I$301, 6, FALSE)</f>
        <v>2000</v>
      </c>
      <c r="Y352" s="3" t="str">
        <f t="shared" si="57"/>
        <v>Pass</v>
      </c>
      <c r="Z352" s="3" t="str">
        <f t="shared" si="58"/>
        <v>OK</v>
      </c>
    </row>
    <row r="353" spans="1:26" x14ac:dyDescent="0.35">
      <c r="A353" s="1" t="s">
        <v>520</v>
      </c>
      <c r="B353" s="2">
        <v>45674</v>
      </c>
      <c r="C353" s="1" t="s">
        <v>27</v>
      </c>
      <c r="D353" s="3" t="s">
        <v>1808</v>
      </c>
      <c r="E353" s="1" t="s">
        <v>11</v>
      </c>
      <c r="F353" s="1" t="s">
        <v>1809</v>
      </c>
      <c r="G353" s="1" t="s">
        <v>17</v>
      </c>
      <c r="H353" s="1">
        <v>831.5</v>
      </c>
      <c r="I353" s="4" t="s">
        <v>37</v>
      </c>
      <c r="J353" s="1" t="s">
        <v>61</v>
      </c>
      <c r="K353" s="1" t="s">
        <v>524</v>
      </c>
      <c r="L353" s="6">
        <f t="shared" si="51"/>
        <v>21.480000000000018</v>
      </c>
      <c r="M353" s="6">
        <f t="shared" si="52"/>
        <v>21.480000000000018</v>
      </c>
      <c r="N353" s="6" t="str">
        <f t="shared" si="53"/>
        <v>Pass</v>
      </c>
      <c r="O353" s="6" t="str">
        <f t="shared" si="54"/>
        <v>99.87</v>
      </c>
      <c r="P353" s="6">
        <f t="shared" si="59"/>
        <v>831.5</v>
      </c>
      <c r="Q353" s="5" t="str">
        <f t="shared" si="55"/>
        <v>January</v>
      </c>
      <c r="R353" s="3" t="str">
        <f>VLOOKUP(A353, Samples_Master!$A$2:$I$301, 2, FALSE)</f>
        <v>PolymerB</v>
      </c>
      <c r="S353" s="3" t="str">
        <f>VLOOKUP(A353, Samples_Master!$A$2:$I$301, 3, FALSE)</f>
        <v>Polymer</v>
      </c>
      <c r="T353" s="3" t="str">
        <f>VLOOKUP(A353, Samples_Master!$A$2:$I$301, 4, FALSE)</f>
        <v>B096</v>
      </c>
      <c r="U353" s="3" t="str">
        <f>VLOOKUP(A353, Samples_Master!$A$2:$I$301, 5, FALSE)</f>
        <v>P003</v>
      </c>
      <c r="V353" s="3" t="str">
        <f t="shared" si="56"/>
        <v>PolymerB_Conductivity</v>
      </c>
      <c r="W353" s="3">
        <f>VLOOKUP(V353, Spec_Limits!$A$2:$I$301, 5, FALSE)</f>
        <v>100</v>
      </c>
      <c r="X353" s="3">
        <f>VLOOKUP(V353, Spec_Limits!$A$2:$I$301, 6, FALSE)</f>
        <v>2000</v>
      </c>
      <c r="Y353" s="3" t="str">
        <f t="shared" si="57"/>
        <v>Pass</v>
      </c>
      <c r="Z353" s="3" t="str">
        <f t="shared" si="58"/>
        <v>OK</v>
      </c>
    </row>
    <row r="354" spans="1:26" x14ac:dyDescent="0.35">
      <c r="A354" s="1" t="s">
        <v>525</v>
      </c>
      <c r="B354" s="2">
        <v>45678</v>
      </c>
      <c r="C354" s="1" t="s">
        <v>16</v>
      </c>
      <c r="D354" s="3" t="s">
        <v>1810</v>
      </c>
      <c r="E354" s="1" t="s">
        <v>637</v>
      </c>
      <c r="F354" s="1" t="s">
        <v>1811</v>
      </c>
      <c r="G354" s="1" t="s">
        <v>12</v>
      </c>
      <c r="H354" s="1">
        <v>86.787000000000006</v>
      </c>
      <c r="I354" s="4" t="s">
        <v>17</v>
      </c>
      <c r="J354" s="1" t="s">
        <v>21</v>
      </c>
      <c r="K354" s="1" t="s">
        <v>526</v>
      </c>
      <c r="L354" s="6" t="str">
        <f t="shared" si="51"/>
        <v>28.17</v>
      </c>
      <c r="M354" s="6" t="str">
        <f t="shared" si="52"/>
        <v>28.17</v>
      </c>
      <c r="N354" s="6" t="str">
        <f t="shared" si="53"/>
        <v>Pass</v>
      </c>
      <c r="O354" s="6">
        <f t="shared" si="54"/>
        <v>93.018000000000001</v>
      </c>
      <c r="P354" s="6">
        <f t="shared" si="59"/>
        <v>86.787000000000006</v>
      </c>
      <c r="Q354" s="5" t="str">
        <f t="shared" si="55"/>
        <v>January</v>
      </c>
      <c r="R354" s="3" t="str">
        <f>VLOOKUP(A354, Samples_Master!$A$2:$I$301, 2, FALSE)</f>
        <v>PolymerA</v>
      </c>
      <c r="S354" s="3" t="str">
        <f>VLOOKUP(A354, Samples_Master!$A$2:$I$301, 3, FALSE)</f>
        <v>Polymer</v>
      </c>
      <c r="T354" s="3" t="str">
        <f>VLOOKUP(A354, Samples_Master!$A$2:$I$301, 4, FALSE)</f>
        <v>B034</v>
      </c>
      <c r="U354" s="3" t="str">
        <f>VLOOKUP(A354, Samples_Master!$A$2:$I$301, 5, FALSE)</f>
        <v>P001</v>
      </c>
      <c r="V354" s="3" t="str">
        <f t="shared" si="56"/>
        <v>PolymerA_Tensile</v>
      </c>
      <c r="W354" s="3">
        <f>VLOOKUP(V354, Spec_Limits!$A$2:$I$301, 5, FALSE)</f>
        <v>40</v>
      </c>
      <c r="X354" s="3">
        <f>VLOOKUP(V354, Spec_Limits!$A$2:$I$301, 6, FALSE)</f>
        <v>100</v>
      </c>
      <c r="Y354" s="3" t="str">
        <f t="shared" si="57"/>
        <v>Pass</v>
      </c>
      <c r="Z354" s="3" t="str">
        <f t="shared" si="58"/>
        <v>OK</v>
      </c>
    </row>
    <row r="355" spans="1:26" x14ac:dyDescent="0.35">
      <c r="A355" s="1" t="s">
        <v>525</v>
      </c>
      <c r="B355" s="2">
        <v>45658</v>
      </c>
      <c r="C355" s="1" t="s">
        <v>16</v>
      </c>
      <c r="D355" s="3" t="s">
        <v>1812</v>
      </c>
      <c r="E355" s="1" t="s">
        <v>637</v>
      </c>
      <c r="F355" s="1" t="s">
        <v>1813</v>
      </c>
      <c r="G355" s="1" t="s">
        <v>12</v>
      </c>
      <c r="H355" s="1">
        <v>61.006</v>
      </c>
      <c r="I355" s="4" t="s">
        <v>17</v>
      </c>
      <c r="J355" s="1" t="s">
        <v>52</v>
      </c>
      <c r="K355" s="1" t="s">
        <v>527</v>
      </c>
      <c r="L355" s="6" t="str">
        <f t="shared" si="51"/>
        <v>15.44</v>
      </c>
      <c r="M355" s="6" t="str">
        <f t="shared" si="52"/>
        <v>15.44</v>
      </c>
      <c r="N355" s="6" t="str">
        <f t="shared" si="53"/>
        <v>Pass</v>
      </c>
      <c r="O355" s="6">
        <f t="shared" si="54"/>
        <v>84.87724</v>
      </c>
      <c r="P355" s="6">
        <f t="shared" si="59"/>
        <v>61.006</v>
      </c>
      <c r="Q355" s="5" t="str">
        <f t="shared" si="55"/>
        <v>January</v>
      </c>
      <c r="R355" s="3" t="str">
        <f>VLOOKUP(A355, Samples_Master!$A$2:$I$301, 2, FALSE)</f>
        <v>PolymerA</v>
      </c>
      <c r="S355" s="3" t="str">
        <f>VLOOKUP(A355, Samples_Master!$A$2:$I$301, 3, FALSE)</f>
        <v>Polymer</v>
      </c>
      <c r="T355" s="3" t="str">
        <f>VLOOKUP(A355, Samples_Master!$A$2:$I$301, 4, FALSE)</f>
        <v>B034</v>
      </c>
      <c r="U355" s="3" t="str">
        <f>VLOOKUP(A355, Samples_Master!$A$2:$I$301, 5, FALSE)</f>
        <v>P001</v>
      </c>
      <c r="V355" s="3" t="str">
        <f t="shared" si="56"/>
        <v>PolymerA_Tensile</v>
      </c>
      <c r="W355" s="3">
        <f>VLOOKUP(V355, Spec_Limits!$A$2:$I$301, 5, FALSE)</f>
        <v>40</v>
      </c>
      <c r="X355" s="3">
        <f>VLOOKUP(V355, Spec_Limits!$A$2:$I$301, 6, FALSE)</f>
        <v>100</v>
      </c>
      <c r="Y355" s="3" t="str">
        <f t="shared" si="57"/>
        <v>Pass</v>
      </c>
      <c r="Z355" s="3" t="str">
        <f t="shared" si="58"/>
        <v>OK</v>
      </c>
    </row>
    <row r="356" spans="1:26" x14ac:dyDescent="0.35">
      <c r="A356" s="1" t="s">
        <v>525</v>
      </c>
      <c r="B356" s="2">
        <v>45683</v>
      </c>
      <c r="C356" s="1" t="s">
        <v>10</v>
      </c>
      <c r="D356" s="3" t="s">
        <v>1814</v>
      </c>
      <c r="E356" s="1" t="s">
        <v>637</v>
      </c>
      <c r="F356" s="1" t="s">
        <v>1815</v>
      </c>
      <c r="G356" s="1" t="s">
        <v>12</v>
      </c>
      <c r="H356" s="1">
        <v>1.2070000000000001</v>
      </c>
      <c r="I356" s="4" t="s">
        <v>23</v>
      </c>
      <c r="J356" s="1" t="s">
        <v>34</v>
      </c>
      <c r="K356" s="1" t="s">
        <v>528</v>
      </c>
      <c r="L356" s="6" t="str">
        <f t="shared" si="51"/>
        <v>31.74</v>
      </c>
      <c r="M356" s="6" t="str">
        <f t="shared" si="52"/>
        <v>31.74</v>
      </c>
      <c r="N356" s="6" t="str">
        <f t="shared" si="53"/>
        <v>Pass</v>
      </c>
      <c r="O356" s="6">
        <f t="shared" si="54"/>
        <v>114.97699</v>
      </c>
      <c r="P356" s="6">
        <f t="shared" si="59"/>
        <v>1.2070000000000001</v>
      </c>
      <c r="Q356" s="5" t="str">
        <f t="shared" si="55"/>
        <v>January</v>
      </c>
      <c r="R356" s="3" t="str">
        <f>VLOOKUP(A356, Samples_Master!$A$2:$I$301, 2, FALSE)</f>
        <v>PolymerA</v>
      </c>
      <c r="S356" s="3" t="str">
        <f>VLOOKUP(A356, Samples_Master!$A$2:$I$301, 3, FALSE)</f>
        <v>Polymer</v>
      </c>
      <c r="T356" s="3" t="str">
        <f>VLOOKUP(A356, Samples_Master!$A$2:$I$301, 4, FALSE)</f>
        <v>B034</v>
      </c>
      <c r="U356" s="3" t="str">
        <f>VLOOKUP(A356, Samples_Master!$A$2:$I$301, 5, FALSE)</f>
        <v>P001</v>
      </c>
      <c r="V356" s="3" t="str">
        <f t="shared" si="56"/>
        <v>PolymerA_Viscosity</v>
      </c>
      <c r="W356" s="3">
        <f>VLOOKUP(V356, Spec_Limits!$A$2:$I$301, 5, FALSE)</f>
        <v>0.5</v>
      </c>
      <c r="X356" s="3">
        <f>VLOOKUP(V356, Spec_Limits!$A$2:$I$301, 6, FALSE)</f>
        <v>2.5</v>
      </c>
      <c r="Y356" s="3" t="str">
        <f t="shared" si="57"/>
        <v>Pass</v>
      </c>
      <c r="Z356" s="3" t="str">
        <f t="shared" si="58"/>
        <v>OK</v>
      </c>
    </row>
    <row r="357" spans="1:26" x14ac:dyDescent="0.35">
      <c r="A357" s="1" t="s">
        <v>525</v>
      </c>
      <c r="B357" s="2">
        <v>45665</v>
      </c>
      <c r="C357" s="1" t="s">
        <v>27</v>
      </c>
      <c r="D357" s="3" t="s">
        <v>1816</v>
      </c>
      <c r="E357" s="1" t="s">
        <v>637</v>
      </c>
      <c r="F357" s="1" t="s">
        <v>1817</v>
      </c>
      <c r="G357" s="1" t="s">
        <v>12</v>
      </c>
      <c r="H357" s="1">
        <v>4953.2120000000004</v>
      </c>
      <c r="I357" s="4" t="s">
        <v>28</v>
      </c>
      <c r="J357" s="1" t="s">
        <v>66</v>
      </c>
      <c r="K357" s="1" t="s">
        <v>529</v>
      </c>
      <c r="L357" s="6" t="str">
        <f t="shared" si="51"/>
        <v>18.37</v>
      </c>
      <c r="M357" s="6" t="str">
        <f t="shared" si="52"/>
        <v>18.37</v>
      </c>
      <c r="N357" s="6" t="str">
        <f t="shared" si="53"/>
        <v>Pass</v>
      </c>
      <c r="O357" s="6">
        <f t="shared" si="54"/>
        <v>90.886649999999989</v>
      </c>
      <c r="P357" s="6">
        <f t="shared" si="59"/>
        <v>4953.2120000000004</v>
      </c>
      <c r="Q357" s="5" t="str">
        <f t="shared" si="55"/>
        <v>January</v>
      </c>
      <c r="R357" s="3" t="str">
        <f>VLOOKUP(A357, Samples_Master!$A$2:$I$301, 2, FALSE)</f>
        <v>PolymerA</v>
      </c>
      <c r="S357" s="3" t="str">
        <f>VLOOKUP(A357, Samples_Master!$A$2:$I$301, 3, FALSE)</f>
        <v>Polymer</v>
      </c>
      <c r="T357" s="3" t="str">
        <f>VLOOKUP(A357, Samples_Master!$A$2:$I$301, 4, FALSE)</f>
        <v>B034</v>
      </c>
      <c r="U357" s="3" t="str">
        <f>VLOOKUP(A357, Samples_Master!$A$2:$I$301, 5, FALSE)</f>
        <v>P001</v>
      </c>
      <c r="V357" s="3" t="str">
        <f t="shared" si="56"/>
        <v>PolymerA_Conductivity</v>
      </c>
      <c r="W357" s="3">
        <f>VLOOKUP(V357, Spec_Limits!$A$2:$I$301, 5, FALSE)</f>
        <v>100</v>
      </c>
      <c r="X357" s="3">
        <f>VLOOKUP(V357, Spec_Limits!$A$2:$I$301, 6, FALSE)</f>
        <v>2000</v>
      </c>
      <c r="Y357" s="3" t="str">
        <f t="shared" si="57"/>
        <v>Fail</v>
      </c>
      <c r="Z357" s="3" t="str">
        <f t="shared" si="58"/>
        <v>OK</v>
      </c>
    </row>
    <row r="358" spans="1:26" x14ac:dyDescent="0.35">
      <c r="A358" s="1" t="s">
        <v>530</v>
      </c>
      <c r="B358" s="2">
        <v>45667</v>
      </c>
      <c r="C358" s="1" t="s">
        <v>16</v>
      </c>
      <c r="D358" s="3" t="s">
        <v>1818</v>
      </c>
      <c r="E358" s="1" t="s">
        <v>637</v>
      </c>
      <c r="F358" s="1" t="s">
        <v>1819</v>
      </c>
      <c r="G358" s="1" t="s">
        <v>12</v>
      </c>
      <c r="H358" s="1">
        <v>55.677999999999997</v>
      </c>
      <c r="I358" s="4" t="s">
        <v>17</v>
      </c>
      <c r="J358" s="1" t="s">
        <v>52</v>
      </c>
      <c r="K358" s="1" t="s">
        <v>531</v>
      </c>
      <c r="L358" s="6" t="str">
        <f t="shared" si="51"/>
        <v>21.18</v>
      </c>
      <c r="M358" s="6" t="str">
        <f t="shared" si="52"/>
        <v>21.18</v>
      </c>
      <c r="N358" s="6" t="str">
        <f t="shared" si="53"/>
        <v>Pass</v>
      </c>
      <c r="O358" s="6">
        <f t="shared" si="54"/>
        <v>89.350009999999997</v>
      </c>
      <c r="P358" s="6">
        <f t="shared" si="59"/>
        <v>55.677999999999997</v>
      </c>
      <c r="Q358" s="5" t="str">
        <f t="shared" si="55"/>
        <v>January</v>
      </c>
      <c r="R358" s="3" t="str">
        <f>VLOOKUP(A358, Samples_Master!$A$2:$I$301, 2, FALSE)</f>
        <v>PolymerA</v>
      </c>
      <c r="S358" s="3" t="str">
        <f>VLOOKUP(A358, Samples_Master!$A$2:$I$301, 3, FALSE)</f>
        <v>Polymer</v>
      </c>
      <c r="T358" s="3" t="str">
        <f>VLOOKUP(A358, Samples_Master!$A$2:$I$301, 4, FALSE)</f>
        <v>B046</v>
      </c>
      <c r="U358" s="3" t="str">
        <f>VLOOKUP(A358, Samples_Master!$A$2:$I$301, 5, FALSE)</f>
        <v>P003</v>
      </c>
      <c r="V358" s="3" t="str">
        <f t="shared" si="56"/>
        <v>PolymerA_Tensile</v>
      </c>
      <c r="W358" s="3">
        <f>VLOOKUP(V358, Spec_Limits!$A$2:$I$301, 5, FALSE)</f>
        <v>40</v>
      </c>
      <c r="X358" s="3">
        <f>VLOOKUP(V358, Spec_Limits!$A$2:$I$301, 6, FALSE)</f>
        <v>100</v>
      </c>
      <c r="Y358" s="3" t="str">
        <f t="shared" si="57"/>
        <v>Pass</v>
      </c>
      <c r="Z358" s="3" t="str">
        <f t="shared" si="58"/>
        <v>OK</v>
      </c>
    </row>
    <row r="359" spans="1:26" x14ac:dyDescent="0.35">
      <c r="A359" s="1" t="s">
        <v>532</v>
      </c>
      <c r="B359" s="2">
        <v>45659</v>
      </c>
      <c r="C359" s="1" t="s">
        <v>16</v>
      </c>
      <c r="D359" s="3" t="s">
        <v>1618</v>
      </c>
      <c r="E359" s="1" t="s">
        <v>637</v>
      </c>
      <c r="F359" s="1" t="s">
        <v>1820</v>
      </c>
      <c r="G359" s="1" t="s">
        <v>17</v>
      </c>
      <c r="H359" s="1">
        <v>69.488</v>
      </c>
      <c r="I359" s="4" t="s">
        <v>17</v>
      </c>
      <c r="J359" s="1" t="s">
        <v>98</v>
      </c>
      <c r="K359" s="1" t="s">
        <v>533</v>
      </c>
      <c r="L359" s="6" t="str">
        <f t="shared" si="51"/>
        <v>22.2</v>
      </c>
      <c r="M359" s="6" t="str">
        <f t="shared" si="52"/>
        <v>22.2</v>
      </c>
      <c r="N359" s="6" t="str">
        <f t="shared" si="53"/>
        <v>Pass</v>
      </c>
      <c r="O359" s="6" t="str">
        <f t="shared" si="54"/>
        <v>89.94</v>
      </c>
      <c r="P359" s="6">
        <f t="shared" si="59"/>
        <v>69.488</v>
      </c>
      <c r="Q359" s="5" t="str">
        <f t="shared" si="55"/>
        <v>January</v>
      </c>
      <c r="R359" s="3" t="str">
        <f>VLOOKUP(A359, Samples_Master!$A$2:$I$301, 2, FALSE)</f>
        <v>AlloyX</v>
      </c>
      <c r="S359" s="3" t="str">
        <f>VLOOKUP(A359, Samples_Master!$A$2:$I$301, 3, FALSE)</f>
        <v>Metal</v>
      </c>
      <c r="T359" s="3" t="str">
        <f>VLOOKUP(A359, Samples_Master!$A$2:$I$301, 4, FALSE)</f>
        <v>B099</v>
      </c>
      <c r="U359" s="3" t="str">
        <f>VLOOKUP(A359, Samples_Master!$A$2:$I$301, 5, FALSE)</f>
        <v>P004</v>
      </c>
      <c r="V359" s="3" t="str">
        <f t="shared" si="56"/>
        <v>AlloyX_Tensile</v>
      </c>
      <c r="W359" s="3">
        <f>VLOOKUP(V359, Spec_Limits!$A$2:$I$301, 5, FALSE)</f>
        <v>60</v>
      </c>
      <c r="X359" s="3">
        <f>VLOOKUP(V359, Spec_Limits!$A$2:$I$301, 6, FALSE)</f>
        <v>120</v>
      </c>
      <c r="Y359" s="3" t="str">
        <f t="shared" si="57"/>
        <v>Pass</v>
      </c>
      <c r="Z359" s="3" t="str">
        <f t="shared" si="58"/>
        <v>OK</v>
      </c>
    </row>
    <row r="360" spans="1:26" x14ac:dyDescent="0.35">
      <c r="A360" s="1" t="s">
        <v>534</v>
      </c>
      <c r="B360" s="2">
        <v>45670</v>
      </c>
      <c r="C360" s="1" t="s">
        <v>10</v>
      </c>
      <c r="D360" s="3" t="s">
        <v>1821</v>
      </c>
      <c r="E360" s="1" t="s">
        <v>637</v>
      </c>
      <c r="F360" s="1" t="s">
        <v>1822</v>
      </c>
      <c r="G360" s="1" t="s">
        <v>12</v>
      </c>
      <c r="H360" s="1">
        <v>0.99299999999999999</v>
      </c>
      <c r="I360" s="4" t="s">
        <v>23</v>
      </c>
      <c r="J360" s="1" t="s">
        <v>31</v>
      </c>
      <c r="K360" s="1" t="s">
        <v>535</v>
      </c>
      <c r="L360" s="6" t="str">
        <f t="shared" si="51"/>
        <v>35.3</v>
      </c>
      <c r="M360" s="6" t="str">
        <f t="shared" si="52"/>
        <v>35.3</v>
      </c>
      <c r="N360" s="6" t="str">
        <f t="shared" si="53"/>
        <v>Pass</v>
      </c>
      <c r="O360" s="6">
        <f t="shared" si="54"/>
        <v>105.71248</v>
      </c>
      <c r="P360" s="6">
        <f t="shared" si="59"/>
        <v>0.99299999999999999</v>
      </c>
      <c r="Q360" s="5" t="str">
        <f t="shared" si="55"/>
        <v>January</v>
      </c>
      <c r="R360" s="3" t="str">
        <f>VLOOKUP(A360, Samples_Master!$A$2:$I$301, 2, FALSE)</f>
        <v>AlloyX</v>
      </c>
      <c r="S360" s="3" t="str">
        <f>VLOOKUP(A360, Samples_Master!$A$2:$I$301, 3, FALSE)</f>
        <v>Metal</v>
      </c>
      <c r="T360" s="3" t="str">
        <f>VLOOKUP(A360, Samples_Master!$A$2:$I$301, 4, FALSE)</f>
        <v>B091</v>
      </c>
      <c r="U360" s="3" t="str">
        <f>VLOOKUP(A360, Samples_Master!$A$2:$I$301, 5, FALSE)</f>
        <v>P002</v>
      </c>
      <c r="V360" s="3" t="str">
        <f t="shared" si="56"/>
        <v>AlloyX_Viscosity</v>
      </c>
      <c r="W360" s="3">
        <f>VLOOKUP(V360, Spec_Limits!$A$2:$I$301, 5, FALSE)</f>
        <v>0.2</v>
      </c>
      <c r="X360" s="3">
        <f>VLOOKUP(V360, Spec_Limits!$A$2:$I$301, 6, FALSE)</f>
        <v>1.5</v>
      </c>
      <c r="Y360" s="3" t="str">
        <f t="shared" si="57"/>
        <v>Pass</v>
      </c>
      <c r="Z360" s="3" t="str">
        <f t="shared" si="58"/>
        <v>OK</v>
      </c>
    </row>
    <row r="361" spans="1:26" x14ac:dyDescent="0.35">
      <c r="A361" s="1" t="s">
        <v>536</v>
      </c>
      <c r="B361" s="2">
        <v>45683</v>
      </c>
      <c r="C361" s="1" t="s">
        <v>27</v>
      </c>
      <c r="D361" s="3" t="s">
        <v>1823</v>
      </c>
      <c r="E361" s="1" t="s">
        <v>637</v>
      </c>
      <c r="F361" s="1" t="s">
        <v>1824</v>
      </c>
      <c r="G361" s="1" t="s">
        <v>12</v>
      </c>
      <c r="H361" s="1">
        <v>35445.847999999998</v>
      </c>
      <c r="I361" s="4" t="s">
        <v>37</v>
      </c>
      <c r="J361" s="1" t="s">
        <v>55</v>
      </c>
      <c r="K361" s="1" t="s">
        <v>537</v>
      </c>
      <c r="L361" s="6" t="str">
        <f t="shared" si="51"/>
        <v>17.18</v>
      </c>
      <c r="M361" s="6" t="str">
        <f t="shared" si="52"/>
        <v>17.18</v>
      </c>
      <c r="N361" s="6" t="str">
        <f t="shared" si="53"/>
        <v>Pass</v>
      </c>
      <c r="O361" s="6">
        <f t="shared" si="54"/>
        <v>92.415369999999996</v>
      </c>
      <c r="P361" s="6">
        <f t="shared" si="59"/>
        <v>35445.847999999998</v>
      </c>
      <c r="Q361" s="5" t="str">
        <f t="shared" si="55"/>
        <v>January</v>
      </c>
      <c r="R361" s="3" t="str">
        <f>VLOOKUP(A361, Samples_Master!$A$2:$I$301, 2, FALSE)</f>
        <v>Graphene</v>
      </c>
      <c r="S361" s="3" t="str">
        <f>VLOOKUP(A361, Samples_Master!$A$2:$I$301, 3, FALSE)</f>
        <v>Carbon</v>
      </c>
      <c r="T361" s="3" t="str">
        <f>VLOOKUP(A361, Samples_Master!$A$2:$I$301, 4, FALSE)</f>
        <v>B019</v>
      </c>
      <c r="U361" s="3" t="str">
        <f>VLOOKUP(A361, Samples_Master!$A$2:$I$301, 5, FALSE)</f>
        <v>P002</v>
      </c>
      <c r="V361" s="3" t="str">
        <f t="shared" si="56"/>
        <v>Graphene_Conductivity</v>
      </c>
      <c r="W361" s="3">
        <f>VLOOKUP(V361, Spec_Limits!$A$2:$I$301, 5, FALSE)</f>
        <v>20000</v>
      </c>
      <c r="X361" s="3">
        <f>VLOOKUP(V361, Spec_Limits!$A$2:$I$301, 6, FALSE)</f>
        <v>80000</v>
      </c>
      <c r="Y361" s="3" t="str">
        <f t="shared" si="57"/>
        <v>Pass</v>
      </c>
      <c r="Z361" s="3" t="str">
        <f t="shared" si="58"/>
        <v>OK</v>
      </c>
    </row>
    <row r="362" spans="1:26" x14ac:dyDescent="0.35">
      <c r="A362" s="1" t="s">
        <v>538</v>
      </c>
      <c r="B362" s="2">
        <v>45663</v>
      </c>
      <c r="C362" s="1" t="s">
        <v>16</v>
      </c>
      <c r="D362" s="3" t="s">
        <v>1241</v>
      </c>
      <c r="E362" s="1" t="s">
        <v>637</v>
      </c>
      <c r="F362" s="1" t="s">
        <v>1825</v>
      </c>
      <c r="G362" s="1" t="s">
        <v>12</v>
      </c>
      <c r="H362" s="1">
        <v>93.691999999999993</v>
      </c>
      <c r="I362" s="4" t="s">
        <v>17</v>
      </c>
      <c r="J362" s="1" t="s">
        <v>14</v>
      </c>
      <c r="K362" s="1" t="s">
        <v>539</v>
      </c>
      <c r="L362" s="6" t="str">
        <f t="shared" si="51"/>
        <v>29.79</v>
      </c>
      <c r="M362" s="6" t="str">
        <f t="shared" si="52"/>
        <v>29.79</v>
      </c>
      <c r="N362" s="6" t="str">
        <f t="shared" si="53"/>
        <v>Pass</v>
      </c>
      <c r="O362" s="6">
        <f t="shared" si="54"/>
        <v>102.07603</v>
      </c>
      <c r="P362" s="6">
        <f t="shared" si="59"/>
        <v>93.691999999999993</v>
      </c>
      <c r="Q362" s="5" t="str">
        <f t="shared" si="55"/>
        <v>January</v>
      </c>
      <c r="R362" s="3" t="str">
        <f>VLOOKUP(A362, Samples_Master!$A$2:$I$301, 2, FALSE)</f>
        <v>AlloyX</v>
      </c>
      <c r="S362" s="3" t="str">
        <f>VLOOKUP(A362, Samples_Master!$A$2:$I$301, 3, FALSE)</f>
        <v>Metal</v>
      </c>
      <c r="T362" s="3" t="str">
        <f>VLOOKUP(A362, Samples_Master!$A$2:$I$301, 4, FALSE)</f>
        <v>B043</v>
      </c>
      <c r="U362" s="3" t="str">
        <f>VLOOKUP(A362, Samples_Master!$A$2:$I$301, 5, FALSE)</f>
        <v>P001</v>
      </c>
      <c r="V362" s="3" t="str">
        <f t="shared" si="56"/>
        <v>AlloyX_Tensile</v>
      </c>
      <c r="W362" s="3">
        <f>VLOOKUP(V362, Spec_Limits!$A$2:$I$301, 5, FALSE)</f>
        <v>60</v>
      </c>
      <c r="X362" s="3">
        <f>VLOOKUP(V362, Spec_Limits!$A$2:$I$301, 6, FALSE)</f>
        <v>120</v>
      </c>
      <c r="Y362" s="3" t="str">
        <f t="shared" si="57"/>
        <v>Pass</v>
      </c>
      <c r="Z362" s="3" t="str">
        <f t="shared" si="58"/>
        <v>OK</v>
      </c>
    </row>
    <row r="363" spans="1:26" x14ac:dyDescent="0.35">
      <c r="A363" s="1" t="s">
        <v>538</v>
      </c>
      <c r="B363" s="2">
        <v>45674</v>
      </c>
      <c r="C363" s="1" t="s">
        <v>16</v>
      </c>
      <c r="D363" s="3" t="s">
        <v>1826</v>
      </c>
      <c r="E363" s="1" t="s">
        <v>637</v>
      </c>
      <c r="F363" s="1" t="s">
        <v>1827</v>
      </c>
      <c r="G363" s="1" t="s">
        <v>12</v>
      </c>
      <c r="H363" s="1">
        <v>96.45</v>
      </c>
      <c r="I363" s="4" t="s">
        <v>17</v>
      </c>
      <c r="J363" s="1" t="s">
        <v>24</v>
      </c>
      <c r="K363" s="1" t="s">
        <v>540</v>
      </c>
      <c r="L363" s="6" t="str">
        <f t="shared" si="51"/>
        <v>19.52</v>
      </c>
      <c r="M363" s="6" t="str">
        <f t="shared" si="52"/>
        <v>19.52</v>
      </c>
      <c r="N363" s="6" t="str">
        <f t="shared" si="53"/>
        <v>Pass</v>
      </c>
      <c r="O363" s="6">
        <f t="shared" si="54"/>
        <v>84.649810000000002</v>
      </c>
      <c r="P363" s="6">
        <f t="shared" si="59"/>
        <v>96.45</v>
      </c>
      <c r="Q363" s="5" t="str">
        <f t="shared" si="55"/>
        <v>January</v>
      </c>
      <c r="R363" s="3" t="str">
        <f>VLOOKUP(A363, Samples_Master!$A$2:$I$301, 2, FALSE)</f>
        <v>AlloyX</v>
      </c>
      <c r="S363" s="3" t="str">
        <f>VLOOKUP(A363, Samples_Master!$A$2:$I$301, 3, FALSE)</f>
        <v>Metal</v>
      </c>
      <c r="T363" s="3" t="str">
        <f>VLOOKUP(A363, Samples_Master!$A$2:$I$301, 4, FALSE)</f>
        <v>B043</v>
      </c>
      <c r="U363" s="3" t="str">
        <f>VLOOKUP(A363, Samples_Master!$A$2:$I$301, 5, FALSE)</f>
        <v>P001</v>
      </c>
      <c r="V363" s="3" t="str">
        <f t="shared" si="56"/>
        <v>AlloyX_Tensile</v>
      </c>
      <c r="W363" s="3">
        <f>VLOOKUP(V363, Spec_Limits!$A$2:$I$301, 5, FALSE)</f>
        <v>60</v>
      </c>
      <c r="X363" s="3">
        <f>VLOOKUP(V363, Spec_Limits!$A$2:$I$301, 6, FALSE)</f>
        <v>120</v>
      </c>
      <c r="Y363" s="3" t="str">
        <f t="shared" si="57"/>
        <v>Pass</v>
      </c>
      <c r="Z363" s="3" t="str">
        <f t="shared" si="58"/>
        <v>OK</v>
      </c>
    </row>
    <row r="364" spans="1:26" x14ac:dyDescent="0.35">
      <c r="A364" s="1" t="s">
        <v>541</v>
      </c>
      <c r="B364" s="2">
        <v>45684</v>
      </c>
      <c r="C364" s="1" t="s">
        <v>10</v>
      </c>
      <c r="D364" s="3" t="s">
        <v>1828</v>
      </c>
      <c r="E364" s="1" t="s">
        <v>11</v>
      </c>
      <c r="F364" s="1" t="s">
        <v>1829</v>
      </c>
      <c r="G364" s="1" t="s">
        <v>12</v>
      </c>
      <c r="H364" s="1">
        <v>966.673</v>
      </c>
      <c r="I364" s="4" t="s">
        <v>13</v>
      </c>
      <c r="J364" s="1" t="s">
        <v>98</v>
      </c>
      <c r="K364" s="1" t="s">
        <v>542</v>
      </c>
      <c r="L364" s="6">
        <f t="shared" si="51"/>
        <v>24.470000000000027</v>
      </c>
      <c r="M364" s="6">
        <f t="shared" si="52"/>
        <v>24.470000000000027</v>
      </c>
      <c r="N364" s="6" t="str">
        <f t="shared" si="53"/>
        <v>Pass</v>
      </c>
      <c r="O364" s="6">
        <f t="shared" si="54"/>
        <v>111.49258999999999</v>
      </c>
      <c r="P364" s="6">
        <f t="shared" si="59"/>
        <v>966.673</v>
      </c>
      <c r="Q364" s="5" t="str">
        <f t="shared" si="55"/>
        <v>January</v>
      </c>
      <c r="R364" s="3" t="str">
        <f>VLOOKUP(A364, Samples_Master!$A$2:$I$301, 2, FALSE)</f>
        <v>CeramicY</v>
      </c>
      <c r="S364" s="3" t="str">
        <f>VLOOKUP(A364, Samples_Master!$A$2:$I$301, 3, FALSE)</f>
        <v>Ceramic</v>
      </c>
      <c r="T364" s="3" t="str">
        <f>VLOOKUP(A364, Samples_Master!$A$2:$I$301, 4, FALSE)</f>
        <v>B036</v>
      </c>
      <c r="U364" s="3" t="str">
        <f>VLOOKUP(A364, Samples_Master!$A$2:$I$301, 5, FALSE)</f>
        <v>P001</v>
      </c>
      <c r="V364" s="3" t="str">
        <f t="shared" si="56"/>
        <v>CeramicY_Viscosity</v>
      </c>
      <c r="W364" s="3">
        <f>VLOOKUP(V364, Spec_Limits!$A$2:$I$301, 5, FALSE)</f>
        <v>0.2</v>
      </c>
      <c r="X364" s="3">
        <f>VLOOKUP(V364, Spec_Limits!$A$2:$I$301, 6, FALSE)</f>
        <v>1.5</v>
      </c>
      <c r="Y364" s="3" t="str">
        <f t="shared" si="57"/>
        <v>Fail</v>
      </c>
      <c r="Z364" s="3" t="str">
        <f t="shared" si="58"/>
        <v>OK</v>
      </c>
    </row>
    <row r="365" spans="1:26" x14ac:dyDescent="0.35">
      <c r="A365" s="1" t="s">
        <v>541</v>
      </c>
      <c r="B365" s="2">
        <v>45679</v>
      </c>
      <c r="C365" s="1" t="s">
        <v>10</v>
      </c>
      <c r="D365" s="3" t="s">
        <v>1830</v>
      </c>
      <c r="E365" s="1" t="s">
        <v>11</v>
      </c>
      <c r="F365" s="1" t="s">
        <v>1831</v>
      </c>
      <c r="G365" s="1" t="s">
        <v>12</v>
      </c>
      <c r="H365" s="1">
        <v>0.77200000000000002</v>
      </c>
      <c r="I365" s="4" t="s">
        <v>23</v>
      </c>
      <c r="J365" s="1" t="s">
        <v>31</v>
      </c>
      <c r="K365" s="1" t="s">
        <v>543</v>
      </c>
      <c r="L365" s="6">
        <f t="shared" si="51"/>
        <v>14.220000000000027</v>
      </c>
      <c r="M365" s="6">
        <f t="shared" si="52"/>
        <v>14.220000000000027</v>
      </c>
      <c r="N365" s="6" t="str">
        <f t="shared" si="53"/>
        <v>Pass</v>
      </c>
      <c r="O365" s="6">
        <f t="shared" si="54"/>
        <v>103.88376</v>
      </c>
      <c r="P365" s="6">
        <f t="shared" si="59"/>
        <v>0.77200000000000002</v>
      </c>
      <c r="Q365" s="5" t="str">
        <f t="shared" si="55"/>
        <v>January</v>
      </c>
      <c r="R365" s="3" t="str">
        <f>VLOOKUP(A365, Samples_Master!$A$2:$I$301, 2, FALSE)</f>
        <v>CeramicY</v>
      </c>
      <c r="S365" s="3" t="str">
        <f>VLOOKUP(A365, Samples_Master!$A$2:$I$301, 3, FALSE)</f>
        <v>Ceramic</v>
      </c>
      <c r="T365" s="3" t="str">
        <f>VLOOKUP(A365, Samples_Master!$A$2:$I$301, 4, FALSE)</f>
        <v>B036</v>
      </c>
      <c r="U365" s="3" t="str">
        <f>VLOOKUP(A365, Samples_Master!$A$2:$I$301, 5, FALSE)</f>
        <v>P001</v>
      </c>
      <c r="V365" s="3" t="str">
        <f t="shared" si="56"/>
        <v>CeramicY_Viscosity</v>
      </c>
      <c r="W365" s="3">
        <f>VLOOKUP(V365, Spec_Limits!$A$2:$I$301, 5, FALSE)</f>
        <v>0.2</v>
      </c>
      <c r="X365" s="3">
        <f>VLOOKUP(V365, Spec_Limits!$A$2:$I$301, 6, FALSE)</f>
        <v>1.5</v>
      </c>
      <c r="Y365" s="3" t="str">
        <f t="shared" si="57"/>
        <v>Pass</v>
      </c>
      <c r="Z365" s="3" t="str">
        <f t="shared" si="58"/>
        <v>OK</v>
      </c>
    </row>
    <row r="366" spans="1:26" x14ac:dyDescent="0.35">
      <c r="A366" s="1" t="s">
        <v>544</v>
      </c>
      <c r="B366" s="2">
        <v>45680</v>
      </c>
      <c r="C366" s="1" t="s">
        <v>10</v>
      </c>
      <c r="D366" s="3" t="s">
        <v>1832</v>
      </c>
      <c r="E366" s="1" t="s">
        <v>637</v>
      </c>
      <c r="F366" s="1" t="s">
        <v>1833</v>
      </c>
      <c r="G366" s="1" t="s">
        <v>12</v>
      </c>
      <c r="H366" s="1">
        <v>1.097</v>
      </c>
      <c r="I366" s="4" t="s">
        <v>23</v>
      </c>
      <c r="J366" s="1" t="s">
        <v>80</v>
      </c>
      <c r="K366" s="1" t="s">
        <v>545</v>
      </c>
      <c r="L366" s="6" t="str">
        <f t="shared" si="51"/>
        <v>25.43</v>
      </c>
      <c r="M366" s="6" t="str">
        <f t="shared" si="52"/>
        <v>25.43</v>
      </c>
      <c r="N366" s="6" t="str">
        <f t="shared" si="53"/>
        <v>Pass</v>
      </c>
      <c r="O366" s="6">
        <f t="shared" si="54"/>
        <v>92.530770000000004</v>
      </c>
      <c r="P366" s="6">
        <f t="shared" si="59"/>
        <v>1.097</v>
      </c>
      <c r="Q366" s="5" t="str">
        <f t="shared" si="55"/>
        <v>January</v>
      </c>
      <c r="R366" s="3" t="str">
        <f>VLOOKUP(A366, Samples_Master!$A$2:$I$301, 2, FALSE)</f>
        <v>Graphene</v>
      </c>
      <c r="S366" s="3" t="str">
        <f>VLOOKUP(A366, Samples_Master!$A$2:$I$301, 3, FALSE)</f>
        <v>Carbon</v>
      </c>
      <c r="T366" s="3" t="str">
        <f>VLOOKUP(A366, Samples_Master!$A$2:$I$301, 4, FALSE)</f>
        <v>B052</v>
      </c>
      <c r="U366" s="3" t="str">
        <f>VLOOKUP(A366, Samples_Master!$A$2:$I$301, 5, FALSE)</f>
        <v>P003</v>
      </c>
      <c r="V366" s="3" t="str">
        <f t="shared" si="56"/>
        <v>Graphene_Viscosity</v>
      </c>
      <c r="W366" s="3">
        <f>VLOOKUP(V366, Spec_Limits!$A$2:$I$301, 5, FALSE)</f>
        <v>0.2</v>
      </c>
      <c r="X366" s="3">
        <f>VLOOKUP(V366, Spec_Limits!$A$2:$I$301, 6, FALSE)</f>
        <v>1.5</v>
      </c>
      <c r="Y366" s="3" t="str">
        <f t="shared" si="57"/>
        <v>Pass</v>
      </c>
      <c r="Z366" s="3" t="str">
        <f t="shared" si="58"/>
        <v>OK</v>
      </c>
    </row>
    <row r="367" spans="1:26" x14ac:dyDescent="0.35">
      <c r="A367" s="1" t="s">
        <v>546</v>
      </c>
      <c r="B367" s="2">
        <v>45672</v>
      </c>
      <c r="C367" s="1" t="s">
        <v>16</v>
      </c>
      <c r="D367" s="3" t="s">
        <v>1834</v>
      </c>
      <c r="E367" s="1" t="s">
        <v>11</v>
      </c>
      <c r="F367" s="1" t="s">
        <v>1835</v>
      </c>
      <c r="G367" s="1" t="s">
        <v>12</v>
      </c>
      <c r="H367" s="1">
        <v>95.757999999999996</v>
      </c>
      <c r="I367" s="4" t="s">
        <v>17</v>
      </c>
      <c r="J367" s="1" t="s">
        <v>55</v>
      </c>
      <c r="K367" s="1" t="s">
        <v>547</v>
      </c>
      <c r="L367" s="6">
        <f t="shared" si="51"/>
        <v>23.910000000000025</v>
      </c>
      <c r="M367" s="6">
        <f t="shared" si="52"/>
        <v>23.910000000000025</v>
      </c>
      <c r="N367" s="6" t="str">
        <f t="shared" si="53"/>
        <v>Pass</v>
      </c>
      <c r="O367" s="6">
        <f t="shared" si="54"/>
        <v>100.12828999999999</v>
      </c>
      <c r="P367" s="6">
        <f t="shared" si="59"/>
        <v>95.757999999999996</v>
      </c>
      <c r="Q367" s="5" t="str">
        <f t="shared" si="55"/>
        <v>January</v>
      </c>
      <c r="R367" s="3" t="str">
        <f>VLOOKUP(A367, Samples_Master!$A$2:$I$301, 2, FALSE)</f>
        <v>AlloyX</v>
      </c>
      <c r="S367" s="3" t="str">
        <f>VLOOKUP(A367, Samples_Master!$A$2:$I$301, 3, FALSE)</f>
        <v>Metal</v>
      </c>
      <c r="T367" s="3" t="str">
        <f>VLOOKUP(A367, Samples_Master!$A$2:$I$301, 4, FALSE)</f>
        <v>B116</v>
      </c>
      <c r="U367" s="3" t="str">
        <f>VLOOKUP(A367, Samples_Master!$A$2:$I$301, 5, FALSE)</f>
        <v>P001</v>
      </c>
      <c r="V367" s="3" t="str">
        <f t="shared" si="56"/>
        <v>AlloyX_Tensile</v>
      </c>
      <c r="W367" s="3">
        <f>VLOOKUP(V367, Spec_Limits!$A$2:$I$301, 5, FALSE)</f>
        <v>60</v>
      </c>
      <c r="X367" s="3">
        <f>VLOOKUP(V367, Spec_Limits!$A$2:$I$301, 6, FALSE)</f>
        <v>120</v>
      </c>
      <c r="Y367" s="3" t="str">
        <f t="shared" si="57"/>
        <v>Pass</v>
      </c>
      <c r="Z367" s="3" t="str">
        <f t="shared" si="58"/>
        <v>OK</v>
      </c>
    </row>
    <row r="368" spans="1:26" x14ac:dyDescent="0.35">
      <c r="A368" s="1" t="s">
        <v>546</v>
      </c>
      <c r="B368" s="2">
        <v>45676</v>
      </c>
      <c r="C368" s="1" t="s">
        <v>27</v>
      </c>
      <c r="D368" s="3" t="s">
        <v>1247</v>
      </c>
      <c r="E368" s="1" t="s">
        <v>11</v>
      </c>
      <c r="F368" s="1" t="s">
        <v>1836</v>
      </c>
      <c r="G368" s="1" t="s">
        <v>12</v>
      </c>
      <c r="H368" s="1">
        <v>8133.5439999999999</v>
      </c>
      <c r="I368" s="4" t="s">
        <v>28</v>
      </c>
      <c r="J368" s="1" t="s">
        <v>29</v>
      </c>
      <c r="K368" s="1" t="s">
        <v>548</v>
      </c>
      <c r="L368" s="6">
        <f t="shared" si="51"/>
        <v>30.970000000000027</v>
      </c>
      <c r="M368" s="6">
        <f t="shared" si="52"/>
        <v>30.970000000000027</v>
      </c>
      <c r="N368" s="6" t="str">
        <f t="shared" si="53"/>
        <v>Pass</v>
      </c>
      <c r="O368" s="6">
        <f t="shared" si="54"/>
        <v>115.65373</v>
      </c>
      <c r="P368" s="6">
        <f t="shared" si="59"/>
        <v>8133.5439999999999</v>
      </c>
      <c r="Q368" s="5" t="str">
        <f t="shared" si="55"/>
        <v>January</v>
      </c>
      <c r="R368" s="3" t="str">
        <f>VLOOKUP(A368, Samples_Master!$A$2:$I$301, 2, FALSE)</f>
        <v>AlloyX</v>
      </c>
      <c r="S368" s="3" t="str">
        <f>VLOOKUP(A368, Samples_Master!$A$2:$I$301, 3, FALSE)</f>
        <v>Metal</v>
      </c>
      <c r="T368" s="3" t="str">
        <f>VLOOKUP(A368, Samples_Master!$A$2:$I$301, 4, FALSE)</f>
        <v>B116</v>
      </c>
      <c r="U368" s="3" t="str">
        <f>VLOOKUP(A368, Samples_Master!$A$2:$I$301, 5, FALSE)</f>
        <v>P001</v>
      </c>
      <c r="V368" s="3" t="str">
        <f t="shared" si="56"/>
        <v>AlloyX_Conductivity</v>
      </c>
      <c r="W368" s="3">
        <f>VLOOKUP(V368, Spec_Limits!$A$2:$I$301, 5, FALSE)</f>
        <v>100</v>
      </c>
      <c r="X368" s="3">
        <f>VLOOKUP(V368, Spec_Limits!$A$2:$I$301, 6, FALSE)</f>
        <v>2000</v>
      </c>
      <c r="Y368" s="3" t="str">
        <f t="shared" si="57"/>
        <v>Fail</v>
      </c>
      <c r="Z368" s="3" t="str">
        <f t="shared" si="58"/>
        <v>OK</v>
      </c>
    </row>
    <row r="369" spans="1:26" x14ac:dyDescent="0.35">
      <c r="A369" s="1" t="s">
        <v>546</v>
      </c>
      <c r="B369" s="2">
        <v>45659</v>
      </c>
      <c r="C369" s="1" t="s">
        <v>16</v>
      </c>
      <c r="D369" s="3" t="s">
        <v>1837</v>
      </c>
      <c r="E369" s="1" t="s">
        <v>11</v>
      </c>
      <c r="F369" s="1" t="s">
        <v>1838</v>
      </c>
      <c r="G369" s="1" t="s">
        <v>12</v>
      </c>
      <c r="H369" s="1">
        <v>78.405000000000001</v>
      </c>
      <c r="I369" s="4" t="s">
        <v>17</v>
      </c>
      <c r="J369" s="1" t="s">
        <v>31</v>
      </c>
      <c r="K369" s="1" t="s">
        <v>549</v>
      </c>
      <c r="L369" s="6">
        <f t="shared" si="51"/>
        <v>18.430000000000007</v>
      </c>
      <c r="M369" s="6">
        <f t="shared" si="52"/>
        <v>18.430000000000007</v>
      </c>
      <c r="N369" s="6" t="str">
        <f t="shared" si="53"/>
        <v>Pass</v>
      </c>
      <c r="O369" s="6">
        <f t="shared" si="54"/>
        <v>95.158259999999999</v>
      </c>
      <c r="P369" s="6">
        <f t="shared" si="59"/>
        <v>78.405000000000001</v>
      </c>
      <c r="Q369" s="5" t="str">
        <f t="shared" si="55"/>
        <v>January</v>
      </c>
      <c r="R369" s="3" t="str">
        <f>VLOOKUP(A369, Samples_Master!$A$2:$I$301, 2, FALSE)</f>
        <v>AlloyX</v>
      </c>
      <c r="S369" s="3" t="str">
        <f>VLOOKUP(A369, Samples_Master!$A$2:$I$301, 3, FALSE)</f>
        <v>Metal</v>
      </c>
      <c r="T369" s="3" t="str">
        <f>VLOOKUP(A369, Samples_Master!$A$2:$I$301, 4, FALSE)</f>
        <v>B116</v>
      </c>
      <c r="U369" s="3" t="str">
        <f>VLOOKUP(A369, Samples_Master!$A$2:$I$301, 5, FALSE)</f>
        <v>P001</v>
      </c>
      <c r="V369" s="3" t="str">
        <f t="shared" si="56"/>
        <v>AlloyX_Tensile</v>
      </c>
      <c r="W369" s="3">
        <f>VLOOKUP(V369, Spec_Limits!$A$2:$I$301, 5, FALSE)</f>
        <v>60</v>
      </c>
      <c r="X369" s="3">
        <f>VLOOKUP(V369, Spec_Limits!$A$2:$I$301, 6, FALSE)</f>
        <v>120</v>
      </c>
      <c r="Y369" s="3" t="str">
        <f t="shared" si="57"/>
        <v>Pass</v>
      </c>
      <c r="Z369" s="3" t="str">
        <f t="shared" si="58"/>
        <v>OK</v>
      </c>
    </row>
    <row r="370" spans="1:26" x14ac:dyDescent="0.35">
      <c r="A370" s="1" t="s">
        <v>550</v>
      </c>
      <c r="B370" s="2">
        <v>45676</v>
      </c>
      <c r="C370" s="1" t="s">
        <v>10</v>
      </c>
      <c r="D370" s="3" t="s">
        <v>1839</v>
      </c>
      <c r="E370" s="1" t="s">
        <v>11</v>
      </c>
      <c r="F370" s="1" t="s">
        <v>1840</v>
      </c>
      <c r="G370" s="1" t="s">
        <v>12</v>
      </c>
      <c r="H370" s="1">
        <v>0.64800000000000002</v>
      </c>
      <c r="I370" s="4" t="s">
        <v>23</v>
      </c>
      <c r="J370" s="1" t="s">
        <v>66</v>
      </c>
      <c r="K370" s="1" t="s">
        <v>551</v>
      </c>
      <c r="L370" s="6">
        <f t="shared" si="51"/>
        <v>23.060000000000002</v>
      </c>
      <c r="M370" s="6">
        <f t="shared" si="52"/>
        <v>23.060000000000002</v>
      </c>
      <c r="N370" s="6" t="str">
        <f t="shared" si="53"/>
        <v>Pass</v>
      </c>
      <c r="O370" s="6">
        <f t="shared" si="54"/>
        <v>98.522779999999997</v>
      </c>
      <c r="P370" s="6">
        <f t="shared" si="59"/>
        <v>0.64800000000000002</v>
      </c>
      <c r="Q370" s="5" t="str">
        <f t="shared" si="55"/>
        <v>January</v>
      </c>
      <c r="R370" s="3" t="str">
        <f>VLOOKUP(A370, Samples_Master!$A$2:$I$301, 2, FALSE)</f>
        <v>PolymerB</v>
      </c>
      <c r="S370" s="3" t="str">
        <f>VLOOKUP(A370, Samples_Master!$A$2:$I$301, 3, FALSE)</f>
        <v>Polymer</v>
      </c>
      <c r="T370" s="3" t="str">
        <f>VLOOKUP(A370, Samples_Master!$A$2:$I$301, 4, FALSE)</f>
        <v>B003</v>
      </c>
      <c r="U370" s="3" t="str">
        <f>VLOOKUP(A370, Samples_Master!$A$2:$I$301, 5, FALSE)</f>
        <v>P002</v>
      </c>
      <c r="V370" s="3" t="str">
        <f t="shared" si="56"/>
        <v>PolymerB_Viscosity</v>
      </c>
      <c r="W370" s="3">
        <f>VLOOKUP(V370, Spec_Limits!$A$2:$I$301, 5, FALSE)</f>
        <v>0.5</v>
      </c>
      <c r="X370" s="3">
        <f>VLOOKUP(V370, Spec_Limits!$A$2:$I$301, 6, FALSE)</f>
        <v>2.5</v>
      </c>
      <c r="Y370" s="3" t="str">
        <f t="shared" si="57"/>
        <v>Pass</v>
      </c>
      <c r="Z370" s="3" t="str">
        <f t="shared" si="58"/>
        <v>OK</v>
      </c>
    </row>
    <row r="371" spans="1:26" x14ac:dyDescent="0.35">
      <c r="A371" s="1" t="s">
        <v>552</v>
      </c>
      <c r="B371" s="2">
        <v>45674</v>
      </c>
      <c r="C371" s="1" t="s">
        <v>27</v>
      </c>
      <c r="D371" s="3" t="s">
        <v>1841</v>
      </c>
      <c r="E371" s="1" t="s">
        <v>637</v>
      </c>
      <c r="F371" s="1" t="s">
        <v>1842</v>
      </c>
      <c r="G371" s="1" t="s">
        <v>12</v>
      </c>
      <c r="H371" s="1">
        <v>963.40700000000004</v>
      </c>
      <c r="I371" s="4" t="s">
        <v>37</v>
      </c>
      <c r="J371" s="1" t="s">
        <v>66</v>
      </c>
      <c r="K371" s="1" t="s">
        <v>553</v>
      </c>
      <c r="L371" s="6" t="str">
        <f t="shared" si="51"/>
        <v>23.35</v>
      </c>
      <c r="M371" s="6" t="str">
        <f t="shared" si="52"/>
        <v>23.35</v>
      </c>
      <c r="N371" s="6" t="str">
        <f t="shared" si="53"/>
        <v>Pass</v>
      </c>
      <c r="O371" s="6">
        <f t="shared" si="54"/>
        <v>112.78624000000001</v>
      </c>
      <c r="P371" s="6">
        <f t="shared" si="59"/>
        <v>963.40700000000004</v>
      </c>
      <c r="Q371" s="5" t="str">
        <f t="shared" si="55"/>
        <v>January</v>
      </c>
      <c r="R371" s="3" t="str">
        <f>VLOOKUP(A371, Samples_Master!$A$2:$I$301, 2, FALSE)</f>
        <v>AlloyX</v>
      </c>
      <c r="S371" s="3" t="str">
        <f>VLOOKUP(A371, Samples_Master!$A$2:$I$301, 3, FALSE)</f>
        <v>Metal</v>
      </c>
      <c r="T371" s="3" t="str">
        <f>VLOOKUP(A371, Samples_Master!$A$2:$I$301, 4, FALSE)</f>
        <v>B065</v>
      </c>
      <c r="U371" s="3" t="str">
        <f>VLOOKUP(A371, Samples_Master!$A$2:$I$301, 5, FALSE)</f>
        <v>P001</v>
      </c>
      <c r="V371" s="3" t="str">
        <f t="shared" si="56"/>
        <v>AlloyX_Conductivity</v>
      </c>
      <c r="W371" s="3">
        <f>VLOOKUP(V371, Spec_Limits!$A$2:$I$301, 5, FALSE)</f>
        <v>100</v>
      </c>
      <c r="X371" s="3">
        <f>VLOOKUP(V371, Spec_Limits!$A$2:$I$301, 6, FALSE)</f>
        <v>2000</v>
      </c>
      <c r="Y371" s="3" t="str">
        <f t="shared" si="57"/>
        <v>Pass</v>
      </c>
      <c r="Z371" s="3" t="str">
        <f t="shared" si="58"/>
        <v>OK</v>
      </c>
    </row>
    <row r="372" spans="1:26" x14ac:dyDescent="0.35">
      <c r="A372" s="1" t="s">
        <v>552</v>
      </c>
      <c r="B372" s="2">
        <v>45661</v>
      </c>
      <c r="C372" s="1" t="s">
        <v>16</v>
      </c>
      <c r="D372" s="3" t="s">
        <v>1843</v>
      </c>
      <c r="E372" s="1" t="s">
        <v>637</v>
      </c>
      <c r="F372" s="1" t="s">
        <v>1844</v>
      </c>
      <c r="G372" s="1" t="s">
        <v>12</v>
      </c>
      <c r="H372" s="1">
        <v>85</v>
      </c>
      <c r="I372" s="4" t="s">
        <v>17</v>
      </c>
      <c r="J372" s="1" t="s">
        <v>31</v>
      </c>
      <c r="K372" s="1" t="s">
        <v>554</v>
      </c>
      <c r="L372" s="6" t="str">
        <f t="shared" si="51"/>
        <v>36.75</v>
      </c>
      <c r="M372" s="6" t="str">
        <f t="shared" si="52"/>
        <v>36.75</v>
      </c>
      <c r="N372" s="6" t="str">
        <f t="shared" si="53"/>
        <v>Pass</v>
      </c>
      <c r="O372" s="6">
        <f t="shared" si="54"/>
        <v>92.839570000000009</v>
      </c>
      <c r="P372" s="6">
        <f t="shared" si="59"/>
        <v>85</v>
      </c>
      <c r="Q372" s="5" t="str">
        <f t="shared" si="55"/>
        <v>January</v>
      </c>
      <c r="R372" s="3" t="str">
        <f>VLOOKUP(A372, Samples_Master!$A$2:$I$301, 2, FALSE)</f>
        <v>AlloyX</v>
      </c>
      <c r="S372" s="3" t="str">
        <f>VLOOKUP(A372, Samples_Master!$A$2:$I$301, 3, FALSE)</f>
        <v>Metal</v>
      </c>
      <c r="T372" s="3" t="str">
        <f>VLOOKUP(A372, Samples_Master!$A$2:$I$301, 4, FALSE)</f>
        <v>B065</v>
      </c>
      <c r="U372" s="3" t="str">
        <f>VLOOKUP(A372, Samples_Master!$A$2:$I$301, 5, FALSE)</f>
        <v>P001</v>
      </c>
      <c r="V372" s="3" t="str">
        <f t="shared" si="56"/>
        <v>AlloyX_Tensile</v>
      </c>
      <c r="W372" s="3">
        <f>VLOOKUP(V372, Spec_Limits!$A$2:$I$301, 5, FALSE)</f>
        <v>60</v>
      </c>
      <c r="X372" s="3">
        <f>VLOOKUP(V372, Spec_Limits!$A$2:$I$301, 6, FALSE)</f>
        <v>120</v>
      </c>
      <c r="Y372" s="3" t="str">
        <f t="shared" si="57"/>
        <v>Pass</v>
      </c>
      <c r="Z372" s="3" t="str">
        <f t="shared" si="58"/>
        <v>OK</v>
      </c>
    </row>
    <row r="373" spans="1:26" x14ac:dyDescent="0.35">
      <c r="A373" s="1" t="s">
        <v>552</v>
      </c>
      <c r="B373" s="2">
        <v>45668</v>
      </c>
      <c r="C373" s="1" t="s">
        <v>16</v>
      </c>
      <c r="D373" s="3" t="s">
        <v>1845</v>
      </c>
      <c r="E373" s="1" t="s">
        <v>637</v>
      </c>
      <c r="F373" s="1" t="s">
        <v>1846</v>
      </c>
      <c r="G373" s="1" t="s">
        <v>12</v>
      </c>
      <c r="H373" s="1">
        <v>113.681</v>
      </c>
      <c r="I373" s="4" t="s">
        <v>17</v>
      </c>
      <c r="J373" s="1" t="s">
        <v>55</v>
      </c>
      <c r="K373" s="1" t="s">
        <v>555</v>
      </c>
      <c r="L373" s="6" t="str">
        <f t="shared" si="51"/>
        <v>24.68</v>
      </c>
      <c r="M373" s="6" t="str">
        <f t="shared" si="52"/>
        <v>24.68</v>
      </c>
      <c r="N373" s="6" t="str">
        <f t="shared" si="53"/>
        <v>Pass</v>
      </c>
      <c r="O373" s="6">
        <f t="shared" si="54"/>
        <v>112.33215</v>
      </c>
      <c r="P373" s="6">
        <f t="shared" si="59"/>
        <v>113.681</v>
      </c>
      <c r="Q373" s="5" t="str">
        <f t="shared" si="55"/>
        <v>January</v>
      </c>
      <c r="R373" s="3" t="str">
        <f>VLOOKUP(A373, Samples_Master!$A$2:$I$301, 2, FALSE)</f>
        <v>AlloyX</v>
      </c>
      <c r="S373" s="3" t="str">
        <f>VLOOKUP(A373, Samples_Master!$A$2:$I$301, 3, FALSE)</f>
        <v>Metal</v>
      </c>
      <c r="T373" s="3" t="str">
        <f>VLOOKUP(A373, Samples_Master!$A$2:$I$301, 4, FALSE)</f>
        <v>B065</v>
      </c>
      <c r="U373" s="3" t="str">
        <f>VLOOKUP(A373, Samples_Master!$A$2:$I$301, 5, FALSE)</f>
        <v>P001</v>
      </c>
      <c r="V373" s="3" t="str">
        <f t="shared" si="56"/>
        <v>AlloyX_Tensile</v>
      </c>
      <c r="W373" s="3">
        <f>VLOOKUP(V373, Spec_Limits!$A$2:$I$301, 5, FALSE)</f>
        <v>60</v>
      </c>
      <c r="X373" s="3">
        <f>VLOOKUP(V373, Spec_Limits!$A$2:$I$301, 6, FALSE)</f>
        <v>120</v>
      </c>
      <c r="Y373" s="3" t="str">
        <f t="shared" si="57"/>
        <v>Pass</v>
      </c>
      <c r="Z373" s="3" t="str">
        <f t="shared" si="58"/>
        <v>OK</v>
      </c>
    </row>
    <row r="374" spans="1:26" x14ac:dyDescent="0.35">
      <c r="A374" s="1" t="s">
        <v>556</v>
      </c>
      <c r="B374" s="2">
        <v>45671</v>
      </c>
      <c r="C374" s="1" t="s">
        <v>10</v>
      </c>
      <c r="D374" s="3" t="s">
        <v>1847</v>
      </c>
      <c r="E374" s="1" t="s">
        <v>637</v>
      </c>
      <c r="F374" s="1" t="s">
        <v>1848</v>
      </c>
      <c r="G374" s="1" t="s">
        <v>17</v>
      </c>
      <c r="H374" s="1">
        <v>1.004</v>
      </c>
      <c r="I374" s="4" t="s">
        <v>23</v>
      </c>
      <c r="J374" s="1" t="s">
        <v>98</v>
      </c>
      <c r="K374" s="1" t="s">
        <v>557</v>
      </c>
      <c r="L374" s="6" t="str">
        <f t="shared" si="51"/>
        <v>25.31</v>
      </c>
      <c r="M374" s="6" t="str">
        <f t="shared" si="52"/>
        <v>25.31</v>
      </c>
      <c r="N374" s="6" t="str">
        <f t="shared" si="53"/>
        <v>Pass</v>
      </c>
      <c r="O374" s="6" t="str">
        <f t="shared" si="54"/>
        <v>100.9</v>
      </c>
      <c r="P374" s="6">
        <f t="shared" si="59"/>
        <v>1.004</v>
      </c>
      <c r="Q374" s="5" t="str">
        <f t="shared" si="55"/>
        <v>January</v>
      </c>
      <c r="R374" s="3" t="str">
        <f>VLOOKUP(A374, Samples_Master!$A$2:$I$301, 2, FALSE)</f>
        <v>Graphene</v>
      </c>
      <c r="S374" s="3" t="str">
        <f>VLOOKUP(A374, Samples_Master!$A$2:$I$301, 3, FALSE)</f>
        <v>Carbon</v>
      </c>
      <c r="T374" s="3" t="str">
        <f>VLOOKUP(A374, Samples_Master!$A$2:$I$301, 4, FALSE)</f>
        <v>B101</v>
      </c>
      <c r="U374" s="3" t="str">
        <f>VLOOKUP(A374, Samples_Master!$A$2:$I$301, 5, FALSE)</f>
        <v>P002</v>
      </c>
      <c r="V374" s="3" t="str">
        <f t="shared" si="56"/>
        <v>Graphene_Viscosity</v>
      </c>
      <c r="W374" s="3">
        <f>VLOOKUP(V374, Spec_Limits!$A$2:$I$301, 5, FALSE)</f>
        <v>0.2</v>
      </c>
      <c r="X374" s="3">
        <f>VLOOKUP(V374, Spec_Limits!$A$2:$I$301, 6, FALSE)</f>
        <v>1.5</v>
      </c>
      <c r="Y374" s="3" t="str">
        <f t="shared" si="57"/>
        <v>Pass</v>
      </c>
      <c r="Z374" s="3" t="str">
        <f t="shared" si="58"/>
        <v>OK</v>
      </c>
    </row>
    <row r="375" spans="1:26" x14ac:dyDescent="0.35">
      <c r="A375" s="1" t="s">
        <v>558</v>
      </c>
      <c r="B375" s="2">
        <v>45682</v>
      </c>
      <c r="C375" s="1" t="s">
        <v>16</v>
      </c>
      <c r="D375" s="3" t="s">
        <v>1849</v>
      </c>
      <c r="E375" s="1" t="s">
        <v>637</v>
      </c>
      <c r="F375" s="1" t="s">
        <v>1850</v>
      </c>
      <c r="G375" s="1" t="s">
        <v>12</v>
      </c>
      <c r="H375" s="1">
        <v>66.826999999999998</v>
      </c>
      <c r="I375" s="4" t="s">
        <v>17</v>
      </c>
      <c r="J375" s="1" t="s">
        <v>29</v>
      </c>
      <c r="K375" s="1" t="s">
        <v>559</v>
      </c>
      <c r="L375" s="6" t="str">
        <f t="shared" si="51"/>
        <v>24.9</v>
      </c>
      <c r="M375" s="6" t="str">
        <f t="shared" si="52"/>
        <v>24.9</v>
      </c>
      <c r="N375" s="6" t="str">
        <f t="shared" si="53"/>
        <v>Pass</v>
      </c>
      <c r="O375" s="6">
        <f t="shared" si="54"/>
        <v>79.91516</v>
      </c>
      <c r="P375" s="6">
        <f t="shared" si="59"/>
        <v>66.826999999999998</v>
      </c>
      <c r="Q375" s="5" t="str">
        <f t="shared" si="55"/>
        <v>January</v>
      </c>
      <c r="R375" s="3" t="str">
        <f>VLOOKUP(A375, Samples_Master!$A$2:$I$301, 2, FALSE)</f>
        <v>PolymerB</v>
      </c>
      <c r="S375" s="3" t="str">
        <f>VLOOKUP(A375, Samples_Master!$A$2:$I$301, 3, FALSE)</f>
        <v>Polymer</v>
      </c>
      <c r="T375" s="3" t="str">
        <f>VLOOKUP(A375, Samples_Master!$A$2:$I$301, 4, FALSE)</f>
        <v>B108</v>
      </c>
      <c r="U375" s="3" t="str">
        <f>VLOOKUP(A375, Samples_Master!$A$2:$I$301, 5, FALSE)</f>
        <v>P001</v>
      </c>
      <c r="V375" s="3" t="str">
        <f t="shared" si="56"/>
        <v>PolymerB_Tensile</v>
      </c>
      <c r="W375" s="3">
        <f>VLOOKUP(V375, Spec_Limits!$A$2:$I$301, 5, FALSE)</f>
        <v>40</v>
      </c>
      <c r="X375" s="3">
        <f>VLOOKUP(V375, Spec_Limits!$A$2:$I$301, 6, FALSE)</f>
        <v>100</v>
      </c>
      <c r="Y375" s="3" t="str">
        <f t="shared" si="57"/>
        <v>Pass</v>
      </c>
      <c r="Z375" s="3" t="str">
        <f t="shared" si="58"/>
        <v>OK</v>
      </c>
    </row>
    <row r="376" spans="1:26" x14ac:dyDescent="0.35">
      <c r="A376" s="1" t="s">
        <v>558</v>
      </c>
      <c r="B376" s="2">
        <v>45680</v>
      </c>
      <c r="C376" s="1" t="s">
        <v>10</v>
      </c>
      <c r="D376" s="3" t="s">
        <v>1851</v>
      </c>
      <c r="E376" s="1" t="s">
        <v>637</v>
      </c>
      <c r="F376" s="1" t="s">
        <v>1852</v>
      </c>
      <c r="G376" s="1" t="s">
        <v>12</v>
      </c>
      <c r="H376" s="1">
        <v>1.218</v>
      </c>
      <c r="I376" s="4" t="s">
        <v>23</v>
      </c>
      <c r="J376" s="1" t="s">
        <v>98</v>
      </c>
      <c r="K376" s="1" t="s">
        <v>560</v>
      </c>
      <c r="L376" s="6" t="str">
        <f t="shared" si="51"/>
        <v>21.03</v>
      </c>
      <c r="M376" s="6" t="str">
        <f t="shared" si="52"/>
        <v>21.03</v>
      </c>
      <c r="N376" s="6" t="str">
        <f t="shared" si="53"/>
        <v>Pass</v>
      </c>
      <c r="O376" s="6">
        <f t="shared" si="54"/>
        <v>101.49356</v>
      </c>
      <c r="P376" s="6">
        <f t="shared" si="59"/>
        <v>1.218</v>
      </c>
      <c r="Q376" s="5" t="str">
        <f t="shared" si="55"/>
        <v>January</v>
      </c>
      <c r="R376" s="3" t="str">
        <f>VLOOKUP(A376, Samples_Master!$A$2:$I$301, 2, FALSE)</f>
        <v>PolymerB</v>
      </c>
      <c r="S376" s="3" t="str">
        <f>VLOOKUP(A376, Samples_Master!$A$2:$I$301, 3, FALSE)</f>
        <v>Polymer</v>
      </c>
      <c r="T376" s="3" t="str">
        <f>VLOOKUP(A376, Samples_Master!$A$2:$I$301, 4, FALSE)</f>
        <v>B108</v>
      </c>
      <c r="U376" s="3" t="str">
        <f>VLOOKUP(A376, Samples_Master!$A$2:$I$301, 5, FALSE)</f>
        <v>P001</v>
      </c>
      <c r="V376" s="3" t="str">
        <f t="shared" si="56"/>
        <v>PolymerB_Viscosity</v>
      </c>
      <c r="W376" s="3">
        <f>VLOOKUP(V376, Spec_Limits!$A$2:$I$301, 5, FALSE)</f>
        <v>0.5</v>
      </c>
      <c r="X376" s="3">
        <f>VLOOKUP(V376, Spec_Limits!$A$2:$I$301, 6, FALSE)</f>
        <v>2.5</v>
      </c>
      <c r="Y376" s="3" t="str">
        <f t="shared" si="57"/>
        <v>Pass</v>
      </c>
      <c r="Z376" s="3" t="str">
        <f t="shared" si="58"/>
        <v>OK</v>
      </c>
    </row>
    <row r="377" spans="1:26" x14ac:dyDescent="0.35">
      <c r="A377" s="1" t="s">
        <v>558</v>
      </c>
      <c r="B377" s="2">
        <v>45673</v>
      </c>
      <c r="C377" s="1" t="s">
        <v>16</v>
      </c>
      <c r="D377" s="3" t="s">
        <v>1853</v>
      </c>
      <c r="E377" s="1" t="s">
        <v>637</v>
      </c>
      <c r="F377" s="1" t="s">
        <v>1854</v>
      </c>
      <c r="G377" s="1" t="s">
        <v>12</v>
      </c>
      <c r="H377" s="1">
        <v>80.908000000000001</v>
      </c>
      <c r="I377" s="4" t="s">
        <v>17</v>
      </c>
      <c r="J377" s="1" t="s">
        <v>14</v>
      </c>
      <c r="K377" s="1" t="s">
        <v>561</v>
      </c>
      <c r="L377" s="6" t="str">
        <f t="shared" si="51"/>
        <v>19.13</v>
      </c>
      <c r="M377" s="6" t="str">
        <f t="shared" si="52"/>
        <v>19.13</v>
      </c>
      <c r="N377" s="6" t="str">
        <f t="shared" si="53"/>
        <v>Pass</v>
      </c>
      <c r="O377" s="6">
        <f t="shared" si="54"/>
        <v>99.180480000000003</v>
      </c>
      <c r="P377" s="6">
        <f t="shared" si="59"/>
        <v>80.908000000000001</v>
      </c>
      <c r="Q377" s="5" t="str">
        <f t="shared" si="55"/>
        <v>January</v>
      </c>
      <c r="R377" s="3" t="str">
        <f>VLOOKUP(A377, Samples_Master!$A$2:$I$301, 2, FALSE)</f>
        <v>PolymerB</v>
      </c>
      <c r="S377" s="3" t="str">
        <f>VLOOKUP(A377, Samples_Master!$A$2:$I$301, 3, FALSE)</f>
        <v>Polymer</v>
      </c>
      <c r="T377" s="3" t="str">
        <f>VLOOKUP(A377, Samples_Master!$A$2:$I$301, 4, FALSE)</f>
        <v>B108</v>
      </c>
      <c r="U377" s="3" t="str">
        <f>VLOOKUP(A377, Samples_Master!$A$2:$I$301, 5, FALSE)</f>
        <v>P001</v>
      </c>
      <c r="V377" s="3" t="str">
        <f t="shared" si="56"/>
        <v>PolymerB_Tensile</v>
      </c>
      <c r="W377" s="3">
        <f>VLOOKUP(V377, Spec_Limits!$A$2:$I$301, 5, FALSE)</f>
        <v>40</v>
      </c>
      <c r="X377" s="3">
        <f>VLOOKUP(V377, Spec_Limits!$A$2:$I$301, 6, FALSE)</f>
        <v>100</v>
      </c>
      <c r="Y377" s="3" t="str">
        <f t="shared" si="57"/>
        <v>Pass</v>
      </c>
      <c r="Z377" s="3" t="str">
        <f t="shared" si="58"/>
        <v>OK</v>
      </c>
    </row>
    <row r="378" spans="1:26" x14ac:dyDescent="0.35">
      <c r="A378" s="1" t="s">
        <v>562</v>
      </c>
      <c r="B378" s="2">
        <v>45664</v>
      </c>
      <c r="C378" s="1" t="s">
        <v>10</v>
      </c>
      <c r="D378" s="3" t="s">
        <v>1855</v>
      </c>
      <c r="E378" s="1" t="s">
        <v>11</v>
      </c>
      <c r="F378" s="1" t="s">
        <v>1856</v>
      </c>
      <c r="G378" s="1" t="s">
        <v>12</v>
      </c>
      <c r="H378" s="1">
        <v>1356.9939999999999</v>
      </c>
      <c r="I378" s="4" t="s">
        <v>13</v>
      </c>
      <c r="J378" s="1" t="s">
        <v>66</v>
      </c>
      <c r="K378" s="1" t="s">
        <v>563</v>
      </c>
      <c r="L378" s="6">
        <f t="shared" si="51"/>
        <v>25.230000000000018</v>
      </c>
      <c r="M378" s="6">
        <f t="shared" si="52"/>
        <v>25.230000000000018</v>
      </c>
      <c r="N378" s="6" t="str">
        <f t="shared" si="53"/>
        <v>Pass</v>
      </c>
      <c r="O378" s="6">
        <f t="shared" si="54"/>
        <v>0.10557999999999999</v>
      </c>
      <c r="P378" s="6">
        <f t="shared" si="59"/>
        <v>1356.9939999999999</v>
      </c>
      <c r="Q378" s="5" t="str">
        <f t="shared" si="55"/>
        <v>January</v>
      </c>
      <c r="R378" s="3" t="str">
        <f>VLOOKUP(A378, Samples_Master!$A$2:$I$301, 2, FALSE)</f>
        <v>AlloyX</v>
      </c>
      <c r="S378" s="3" t="str">
        <f>VLOOKUP(A378, Samples_Master!$A$2:$I$301, 3, FALSE)</f>
        <v>Metal</v>
      </c>
      <c r="T378" s="3" t="str">
        <f>VLOOKUP(A378, Samples_Master!$A$2:$I$301, 4, FALSE)</f>
        <v>B016</v>
      </c>
      <c r="U378" s="3" t="str">
        <f>VLOOKUP(A378, Samples_Master!$A$2:$I$301, 5, FALSE)</f>
        <v>P002</v>
      </c>
      <c r="V378" s="3" t="str">
        <f t="shared" si="56"/>
        <v>AlloyX_Viscosity</v>
      </c>
      <c r="W378" s="3">
        <f>VLOOKUP(V378, Spec_Limits!$A$2:$I$301, 5, FALSE)</f>
        <v>0.2</v>
      </c>
      <c r="X378" s="3">
        <f>VLOOKUP(V378, Spec_Limits!$A$2:$I$301, 6, FALSE)</f>
        <v>1.5</v>
      </c>
      <c r="Y378" s="3" t="str">
        <f t="shared" si="57"/>
        <v>Fail</v>
      </c>
      <c r="Z378" s="3" t="str">
        <f t="shared" si="58"/>
        <v>OK</v>
      </c>
    </row>
    <row r="379" spans="1:26" x14ac:dyDescent="0.35">
      <c r="A379" s="1" t="s">
        <v>562</v>
      </c>
      <c r="B379" s="2">
        <v>45663</v>
      </c>
      <c r="C379" s="1" t="s">
        <v>10</v>
      </c>
      <c r="D379" s="3" t="s">
        <v>1857</v>
      </c>
      <c r="E379" s="1" t="s">
        <v>11</v>
      </c>
      <c r="F379" s="1" t="s">
        <v>1858</v>
      </c>
      <c r="G379" s="1" t="s">
        <v>17</v>
      </c>
      <c r="H379" s="1">
        <v>1.0529999999999999</v>
      </c>
      <c r="I379" s="4" t="s">
        <v>23</v>
      </c>
      <c r="J379" s="1" t="s">
        <v>66</v>
      </c>
      <c r="K379" s="1" t="s">
        <v>564</v>
      </c>
      <c r="L379" s="6">
        <f t="shared" si="51"/>
        <v>22.590000000000032</v>
      </c>
      <c r="M379" s="6">
        <f t="shared" si="52"/>
        <v>22.590000000000032</v>
      </c>
      <c r="N379" s="6" t="str">
        <f t="shared" si="53"/>
        <v>Pass</v>
      </c>
      <c r="O379" s="6" t="str">
        <f t="shared" si="54"/>
        <v>76.08</v>
      </c>
      <c r="P379" s="6">
        <f t="shared" si="59"/>
        <v>1.0529999999999999</v>
      </c>
      <c r="Q379" s="5" t="str">
        <f t="shared" si="55"/>
        <v>January</v>
      </c>
      <c r="R379" s="3" t="str">
        <f>VLOOKUP(A379, Samples_Master!$A$2:$I$301, 2, FALSE)</f>
        <v>AlloyX</v>
      </c>
      <c r="S379" s="3" t="str">
        <f>VLOOKUP(A379, Samples_Master!$A$2:$I$301, 3, FALSE)</f>
        <v>Metal</v>
      </c>
      <c r="T379" s="3" t="str">
        <f>VLOOKUP(A379, Samples_Master!$A$2:$I$301, 4, FALSE)</f>
        <v>B016</v>
      </c>
      <c r="U379" s="3" t="str">
        <f>VLOOKUP(A379, Samples_Master!$A$2:$I$301, 5, FALSE)</f>
        <v>P002</v>
      </c>
      <c r="V379" s="3" t="str">
        <f t="shared" si="56"/>
        <v>AlloyX_Viscosity</v>
      </c>
      <c r="W379" s="3">
        <f>VLOOKUP(V379, Spec_Limits!$A$2:$I$301, 5, FALSE)</f>
        <v>0.2</v>
      </c>
      <c r="X379" s="3">
        <f>VLOOKUP(V379, Spec_Limits!$A$2:$I$301, 6, FALSE)</f>
        <v>1.5</v>
      </c>
      <c r="Y379" s="3" t="str">
        <f t="shared" si="57"/>
        <v>Pass</v>
      </c>
      <c r="Z379" s="3" t="str">
        <f t="shared" si="58"/>
        <v>OK</v>
      </c>
    </row>
    <row r="380" spans="1:26" x14ac:dyDescent="0.35">
      <c r="A380" s="1" t="s">
        <v>562</v>
      </c>
      <c r="B380" s="2">
        <v>45682</v>
      </c>
      <c r="C380" s="1" t="s">
        <v>10</v>
      </c>
      <c r="D380" s="3" t="s">
        <v>1859</v>
      </c>
      <c r="E380" s="1" t="s">
        <v>11</v>
      </c>
      <c r="F380" s="1" t="s">
        <v>1860</v>
      </c>
      <c r="G380" s="1" t="s">
        <v>17</v>
      </c>
      <c r="H380" s="1">
        <v>1.361</v>
      </c>
      <c r="I380" s="4" t="s">
        <v>23</v>
      </c>
      <c r="J380" s="1" t="s">
        <v>52</v>
      </c>
      <c r="K380" s="1" t="s">
        <v>565</v>
      </c>
      <c r="L380" s="6">
        <f t="shared" si="51"/>
        <v>18.129999999999995</v>
      </c>
      <c r="M380" s="6">
        <f t="shared" si="52"/>
        <v>18.129999999999995</v>
      </c>
      <c r="N380" s="6" t="str">
        <f t="shared" si="53"/>
        <v>Pass</v>
      </c>
      <c r="O380" s="6" t="str">
        <f t="shared" si="54"/>
        <v>105.2</v>
      </c>
      <c r="P380" s="6">
        <f t="shared" si="59"/>
        <v>1.361</v>
      </c>
      <c r="Q380" s="5" t="str">
        <f t="shared" si="55"/>
        <v>January</v>
      </c>
      <c r="R380" s="3" t="str">
        <f>VLOOKUP(A380, Samples_Master!$A$2:$I$301, 2, FALSE)</f>
        <v>AlloyX</v>
      </c>
      <c r="S380" s="3" t="str">
        <f>VLOOKUP(A380, Samples_Master!$A$2:$I$301, 3, FALSE)</f>
        <v>Metal</v>
      </c>
      <c r="T380" s="3" t="str">
        <f>VLOOKUP(A380, Samples_Master!$A$2:$I$301, 4, FALSE)</f>
        <v>B016</v>
      </c>
      <c r="U380" s="3" t="str">
        <f>VLOOKUP(A380, Samples_Master!$A$2:$I$301, 5, FALSE)</f>
        <v>P002</v>
      </c>
      <c r="V380" s="3" t="str">
        <f t="shared" si="56"/>
        <v>AlloyX_Viscosity</v>
      </c>
      <c r="W380" s="3">
        <f>VLOOKUP(V380, Spec_Limits!$A$2:$I$301, 5, FALSE)</f>
        <v>0.2</v>
      </c>
      <c r="X380" s="3">
        <f>VLOOKUP(V380, Spec_Limits!$A$2:$I$301, 6, FALSE)</f>
        <v>1.5</v>
      </c>
      <c r="Y380" s="3" t="str">
        <f t="shared" si="57"/>
        <v>Pass</v>
      </c>
      <c r="Z380" s="3" t="str">
        <f t="shared" si="58"/>
        <v>OK</v>
      </c>
    </row>
    <row r="381" spans="1:26" x14ac:dyDescent="0.35">
      <c r="A381" s="1" t="s">
        <v>562</v>
      </c>
      <c r="B381" s="2">
        <v>45670</v>
      </c>
      <c r="C381" s="1" t="s">
        <v>27</v>
      </c>
      <c r="D381" s="3" t="s">
        <v>1861</v>
      </c>
      <c r="E381" s="1" t="s">
        <v>11</v>
      </c>
      <c r="F381" s="1" t="s">
        <v>1862</v>
      </c>
      <c r="G381" s="1" t="s">
        <v>12</v>
      </c>
      <c r="H381" s="1">
        <v>2750.317</v>
      </c>
      <c r="I381" s="4" t="s">
        <v>28</v>
      </c>
      <c r="J381" s="1" t="s">
        <v>98</v>
      </c>
      <c r="K381" s="1" t="s">
        <v>566</v>
      </c>
      <c r="L381" s="6">
        <f t="shared" si="51"/>
        <v>27.100000000000023</v>
      </c>
      <c r="M381" s="6">
        <f t="shared" si="52"/>
        <v>27.100000000000023</v>
      </c>
      <c r="N381" s="6" t="str">
        <f t="shared" si="53"/>
        <v>Pass</v>
      </c>
      <c r="O381" s="6">
        <f t="shared" si="54"/>
        <v>0.10177</v>
      </c>
      <c r="P381" s="6">
        <f t="shared" si="59"/>
        <v>2750.317</v>
      </c>
      <c r="Q381" s="5" t="str">
        <f t="shared" si="55"/>
        <v>January</v>
      </c>
      <c r="R381" s="3" t="str">
        <f>VLOOKUP(A381, Samples_Master!$A$2:$I$301, 2, FALSE)</f>
        <v>AlloyX</v>
      </c>
      <c r="S381" s="3" t="str">
        <f>VLOOKUP(A381, Samples_Master!$A$2:$I$301, 3, FALSE)</f>
        <v>Metal</v>
      </c>
      <c r="T381" s="3" t="str">
        <f>VLOOKUP(A381, Samples_Master!$A$2:$I$301, 4, FALSE)</f>
        <v>B016</v>
      </c>
      <c r="U381" s="3" t="str">
        <f>VLOOKUP(A381, Samples_Master!$A$2:$I$301, 5, FALSE)</f>
        <v>P002</v>
      </c>
      <c r="V381" s="3" t="str">
        <f t="shared" si="56"/>
        <v>AlloyX_Conductivity</v>
      </c>
      <c r="W381" s="3">
        <f>VLOOKUP(V381, Spec_Limits!$A$2:$I$301, 5, FALSE)</f>
        <v>100</v>
      </c>
      <c r="X381" s="3">
        <f>VLOOKUP(V381, Spec_Limits!$A$2:$I$301, 6, FALSE)</f>
        <v>2000</v>
      </c>
      <c r="Y381" s="3" t="str">
        <f t="shared" si="57"/>
        <v>Fail</v>
      </c>
      <c r="Z381" s="3" t="str">
        <f t="shared" si="58"/>
        <v>OK</v>
      </c>
    </row>
    <row r="382" spans="1:26" x14ac:dyDescent="0.35">
      <c r="A382" s="1" t="s">
        <v>567</v>
      </c>
      <c r="B382" s="2">
        <v>45671</v>
      </c>
      <c r="C382" s="1" t="s">
        <v>16</v>
      </c>
      <c r="D382" s="3" t="s">
        <v>1863</v>
      </c>
      <c r="E382" s="1" t="s">
        <v>11</v>
      </c>
      <c r="F382" s="1" t="s">
        <v>1414</v>
      </c>
      <c r="G382" s="1" t="s">
        <v>17</v>
      </c>
      <c r="H382" s="1">
        <v>55.146000000000001</v>
      </c>
      <c r="I382" s="4" t="s">
        <v>17</v>
      </c>
      <c r="J382" s="1" t="s">
        <v>61</v>
      </c>
      <c r="K382" s="1" t="s">
        <v>568</v>
      </c>
      <c r="L382" s="6">
        <f t="shared" si="51"/>
        <v>16.410000000000025</v>
      </c>
      <c r="M382" s="6">
        <f t="shared" si="52"/>
        <v>16.410000000000025</v>
      </c>
      <c r="N382" s="6" t="str">
        <f t="shared" si="53"/>
        <v>Pass</v>
      </c>
      <c r="O382" s="6" t="str">
        <f t="shared" si="54"/>
        <v>100.32</v>
      </c>
      <c r="P382" s="6">
        <f t="shared" si="59"/>
        <v>55.146000000000001</v>
      </c>
      <c r="Q382" s="5" t="str">
        <f t="shared" si="55"/>
        <v>January</v>
      </c>
      <c r="R382" s="3" t="str">
        <f>VLOOKUP(A382, Samples_Master!$A$2:$I$301, 2, FALSE)</f>
        <v>AlloyX</v>
      </c>
      <c r="S382" s="3" t="str">
        <f>VLOOKUP(A382, Samples_Master!$A$2:$I$301, 3, FALSE)</f>
        <v>Metal</v>
      </c>
      <c r="T382" s="3" t="str">
        <f>VLOOKUP(A382, Samples_Master!$A$2:$I$301, 4, FALSE)</f>
        <v>B090</v>
      </c>
      <c r="U382" s="3" t="str">
        <f>VLOOKUP(A382, Samples_Master!$A$2:$I$301, 5, FALSE)</f>
        <v>P003</v>
      </c>
      <c r="V382" s="3" t="str">
        <f t="shared" si="56"/>
        <v>AlloyX_Tensile</v>
      </c>
      <c r="W382" s="3">
        <f>VLOOKUP(V382, Spec_Limits!$A$2:$I$301, 5, FALSE)</f>
        <v>60</v>
      </c>
      <c r="X382" s="3">
        <f>VLOOKUP(V382, Spec_Limits!$A$2:$I$301, 6, FALSE)</f>
        <v>120</v>
      </c>
      <c r="Y382" s="3" t="str">
        <f t="shared" si="57"/>
        <v>Fail</v>
      </c>
      <c r="Z382" s="3" t="str">
        <f t="shared" si="58"/>
        <v>OK</v>
      </c>
    </row>
    <row r="383" spans="1:26" x14ac:dyDescent="0.35">
      <c r="A383" s="1" t="s">
        <v>567</v>
      </c>
      <c r="B383" s="2">
        <v>45679</v>
      </c>
      <c r="C383" s="1" t="s">
        <v>27</v>
      </c>
      <c r="D383" s="3" t="s">
        <v>1864</v>
      </c>
      <c r="E383" s="1" t="s">
        <v>11</v>
      </c>
      <c r="F383" s="1" t="s">
        <v>1865</v>
      </c>
      <c r="G383" s="1" t="s">
        <v>17</v>
      </c>
      <c r="H383" s="1">
        <v>5270.9369999999999</v>
      </c>
      <c r="I383" s="4" t="s">
        <v>28</v>
      </c>
      <c r="J383" s="1" t="s">
        <v>47</v>
      </c>
      <c r="K383" s="1" t="s">
        <v>569</v>
      </c>
      <c r="L383" s="6">
        <f t="shared" si="51"/>
        <v>27.960000000000036</v>
      </c>
      <c r="M383" s="6">
        <f t="shared" si="52"/>
        <v>27.960000000000036</v>
      </c>
      <c r="N383" s="6" t="str">
        <f t="shared" si="53"/>
        <v>Pass</v>
      </c>
      <c r="O383" s="6" t="str">
        <f t="shared" si="54"/>
        <v>102.1</v>
      </c>
      <c r="P383" s="6">
        <f t="shared" si="59"/>
        <v>5270.9369999999999</v>
      </c>
      <c r="Q383" s="5" t="str">
        <f t="shared" si="55"/>
        <v>January</v>
      </c>
      <c r="R383" s="3" t="str">
        <f>VLOOKUP(A383, Samples_Master!$A$2:$I$301, 2, FALSE)</f>
        <v>AlloyX</v>
      </c>
      <c r="S383" s="3" t="str">
        <f>VLOOKUP(A383, Samples_Master!$A$2:$I$301, 3, FALSE)</f>
        <v>Metal</v>
      </c>
      <c r="T383" s="3" t="str">
        <f>VLOOKUP(A383, Samples_Master!$A$2:$I$301, 4, FALSE)</f>
        <v>B090</v>
      </c>
      <c r="U383" s="3" t="str">
        <f>VLOOKUP(A383, Samples_Master!$A$2:$I$301, 5, FALSE)</f>
        <v>P003</v>
      </c>
      <c r="V383" s="3" t="str">
        <f t="shared" si="56"/>
        <v>AlloyX_Conductivity</v>
      </c>
      <c r="W383" s="3">
        <f>VLOOKUP(V383, Spec_Limits!$A$2:$I$301, 5, FALSE)</f>
        <v>100</v>
      </c>
      <c r="X383" s="3">
        <f>VLOOKUP(V383, Spec_Limits!$A$2:$I$301, 6, FALSE)</f>
        <v>2000</v>
      </c>
      <c r="Y383" s="3" t="str">
        <f t="shared" si="57"/>
        <v>Fail</v>
      </c>
      <c r="Z383" s="3" t="str">
        <f t="shared" si="58"/>
        <v>OK</v>
      </c>
    </row>
    <row r="384" spans="1:26" x14ac:dyDescent="0.35">
      <c r="A384" s="1" t="s">
        <v>567</v>
      </c>
      <c r="B384" s="2">
        <v>45671</v>
      </c>
      <c r="C384" s="1" t="s">
        <v>16</v>
      </c>
      <c r="D384" s="3" t="s">
        <v>1866</v>
      </c>
      <c r="E384" s="1" t="s">
        <v>11</v>
      </c>
      <c r="F384" s="1" t="s">
        <v>1867</v>
      </c>
      <c r="G384" s="1" t="s">
        <v>17</v>
      </c>
      <c r="H384" s="1">
        <v>101.97199999999999</v>
      </c>
      <c r="I384" s="4" t="s">
        <v>17</v>
      </c>
      <c r="J384" s="1" t="s">
        <v>24</v>
      </c>
      <c r="K384" s="1" t="s">
        <v>570</v>
      </c>
      <c r="L384" s="6">
        <f t="shared" si="51"/>
        <v>24.54000000000002</v>
      </c>
      <c r="M384" s="6">
        <f t="shared" si="52"/>
        <v>24.54000000000002</v>
      </c>
      <c r="N384" s="6" t="str">
        <f t="shared" si="53"/>
        <v>Pass</v>
      </c>
      <c r="O384" s="6" t="str">
        <f t="shared" si="54"/>
        <v>91.12</v>
      </c>
      <c r="P384" s="6">
        <f t="shared" si="59"/>
        <v>101.97199999999999</v>
      </c>
      <c r="Q384" s="5" t="str">
        <f t="shared" si="55"/>
        <v>January</v>
      </c>
      <c r="R384" s="3" t="str">
        <f>VLOOKUP(A384, Samples_Master!$A$2:$I$301, 2, FALSE)</f>
        <v>AlloyX</v>
      </c>
      <c r="S384" s="3" t="str">
        <f>VLOOKUP(A384, Samples_Master!$A$2:$I$301, 3, FALSE)</f>
        <v>Metal</v>
      </c>
      <c r="T384" s="3" t="str">
        <f>VLOOKUP(A384, Samples_Master!$A$2:$I$301, 4, FALSE)</f>
        <v>B090</v>
      </c>
      <c r="U384" s="3" t="str">
        <f>VLOOKUP(A384, Samples_Master!$A$2:$I$301, 5, FALSE)</f>
        <v>P003</v>
      </c>
      <c r="V384" s="3" t="str">
        <f t="shared" si="56"/>
        <v>AlloyX_Tensile</v>
      </c>
      <c r="W384" s="3">
        <f>VLOOKUP(V384, Spec_Limits!$A$2:$I$301, 5, FALSE)</f>
        <v>60</v>
      </c>
      <c r="X384" s="3">
        <f>VLOOKUP(V384, Spec_Limits!$A$2:$I$301, 6, FALSE)</f>
        <v>120</v>
      </c>
      <c r="Y384" s="3" t="str">
        <f t="shared" si="57"/>
        <v>Pass</v>
      </c>
      <c r="Z384" s="3" t="str">
        <f t="shared" si="58"/>
        <v>OK</v>
      </c>
    </row>
    <row r="385" spans="1:26" x14ac:dyDescent="0.35">
      <c r="A385" s="1" t="s">
        <v>567</v>
      </c>
      <c r="B385" s="2">
        <v>45677</v>
      </c>
      <c r="C385" s="1" t="s">
        <v>27</v>
      </c>
      <c r="D385" s="3" t="s">
        <v>1868</v>
      </c>
      <c r="E385" s="1" t="s">
        <v>11</v>
      </c>
      <c r="F385" s="1" t="s">
        <v>1869</v>
      </c>
      <c r="G385" s="1" t="s">
        <v>17</v>
      </c>
      <c r="H385" s="1">
        <v>4884.34</v>
      </c>
      <c r="I385" s="4" t="s">
        <v>28</v>
      </c>
      <c r="J385" s="1" t="s">
        <v>41</v>
      </c>
      <c r="K385" s="1" t="s">
        <v>571</v>
      </c>
      <c r="L385" s="6">
        <f t="shared" si="51"/>
        <v>23.57000000000005</v>
      </c>
      <c r="M385" s="6">
        <f t="shared" si="52"/>
        <v>23.57000000000005</v>
      </c>
      <c r="N385" s="6" t="str">
        <f t="shared" si="53"/>
        <v>Pass</v>
      </c>
      <c r="O385" s="6" t="str">
        <f t="shared" si="54"/>
        <v>92.5</v>
      </c>
      <c r="P385" s="6">
        <f t="shared" si="59"/>
        <v>4884.34</v>
      </c>
      <c r="Q385" s="5" t="str">
        <f t="shared" si="55"/>
        <v>January</v>
      </c>
      <c r="R385" s="3" t="str">
        <f>VLOOKUP(A385, Samples_Master!$A$2:$I$301, 2, FALSE)</f>
        <v>AlloyX</v>
      </c>
      <c r="S385" s="3" t="str">
        <f>VLOOKUP(A385, Samples_Master!$A$2:$I$301, 3, FALSE)</f>
        <v>Metal</v>
      </c>
      <c r="T385" s="3" t="str">
        <f>VLOOKUP(A385, Samples_Master!$A$2:$I$301, 4, FALSE)</f>
        <v>B090</v>
      </c>
      <c r="U385" s="3" t="str">
        <f>VLOOKUP(A385, Samples_Master!$A$2:$I$301, 5, FALSE)</f>
        <v>P003</v>
      </c>
      <c r="V385" s="3" t="str">
        <f t="shared" si="56"/>
        <v>AlloyX_Conductivity</v>
      </c>
      <c r="W385" s="3">
        <f>VLOOKUP(V385, Spec_Limits!$A$2:$I$301, 5, FALSE)</f>
        <v>100</v>
      </c>
      <c r="X385" s="3">
        <f>VLOOKUP(V385, Spec_Limits!$A$2:$I$301, 6, FALSE)</f>
        <v>2000</v>
      </c>
      <c r="Y385" s="3" t="str">
        <f t="shared" si="57"/>
        <v>Fail</v>
      </c>
      <c r="Z385" s="3" t="str">
        <f t="shared" si="58"/>
        <v>OK</v>
      </c>
    </row>
    <row r="386" spans="1:26" x14ac:dyDescent="0.35">
      <c r="A386" s="1" t="s">
        <v>572</v>
      </c>
      <c r="B386" s="2">
        <v>45680</v>
      </c>
      <c r="C386" s="1" t="s">
        <v>16</v>
      </c>
      <c r="D386" s="3" t="s">
        <v>1870</v>
      </c>
      <c r="E386" s="1" t="s">
        <v>637</v>
      </c>
      <c r="F386" s="1" t="s">
        <v>1871</v>
      </c>
      <c r="G386" s="1" t="s">
        <v>17</v>
      </c>
      <c r="H386" s="1">
        <v>66.947000000000003</v>
      </c>
      <c r="I386" s="4" t="s">
        <v>17</v>
      </c>
      <c r="J386" s="1" t="s">
        <v>98</v>
      </c>
      <c r="K386" s="1" t="s">
        <v>573</v>
      </c>
      <c r="L386" s="6" t="str">
        <f t="shared" ref="L386:L449" si="60">IF(E386="K",D386-273.15,IF(E386="°C",D386))</f>
        <v>22.28</v>
      </c>
      <c r="M386" s="6" t="str">
        <f t="shared" ref="M386:M449" si="61">IF(L386&gt;0, L386, " ")</f>
        <v>22.28</v>
      </c>
      <c r="N386" s="6" t="str">
        <f t="shared" ref="N386:N449" si="62">IF(M386="", "Fail", IF(M386=" ", "Fail", IF(M386&gt;0, "Pass", FALSE)))</f>
        <v>Pass</v>
      </c>
      <c r="O386" s="6" t="str">
        <f t="shared" ref="O386:O449" si="63">IF(G386="kPa",F386/1000,IF(G386="MPa",F386))</f>
        <v>92.38</v>
      </c>
      <c r="P386" s="6">
        <f t="shared" si="59"/>
        <v>66.947000000000003</v>
      </c>
      <c r="Q386" s="5" t="str">
        <f t="shared" ref="Q386:Q449" si="64">TEXT(B386,"MMMM")</f>
        <v>January</v>
      </c>
      <c r="R386" s="3" t="str">
        <f>VLOOKUP(A386, Samples_Master!$A$2:$I$301, 2, FALSE)</f>
        <v>CeramicY</v>
      </c>
      <c r="S386" s="3" t="str">
        <f>VLOOKUP(A386, Samples_Master!$A$2:$I$301, 3, FALSE)</f>
        <v>Ceramic</v>
      </c>
      <c r="T386" s="3" t="str">
        <f>VLOOKUP(A386, Samples_Master!$A$2:$I$301, 4, FALSE)</f>
        <v>B093</v>
      </c>
      <c r="U386" s="3" t="str">
        <f>VLOOKUP(A386, Samples_Master!$A$2:$I$301, 5, FALSE)</f>
        <v>P004</v>
      </c>
      <c r="V386" s="3" t="str">
        <f t="shared" ref="V386:V449" si="65">R386&amp;"_"&amp;C386</f>
        <v>CeramicY_Tensile</v>
      </c>
      <c r="W386" s="3">
        <f>VLOOKUP(V386, Spec_Limits!$A$2:$I$301, 5, FALSE)</f>
        <v>40</v>
      </c>
      <c r="X386" s="3">
        <f>VLOOKUP(V386, Spec_Limits!$A$2:$I$301, 6, FALSE)</f>
        <v>100</v>
      </c>
      <c r="Y386" s="3" t="str">
        <f t="shared" ref="Y386:Y449" si="66">IF(AND(P386&gt;=W386, P386&lt;=X386), "Pass", "Fail")</f>
        <v>Pass</v>
      </c>
      <c r="Z386" s="3" t="str">
        <f t="shared" ref="Z386:Z449" si="67">IF(OR(P386&lt;=-1000000,P386&gt;=1000000),"Check","OK")</f>
        <v>OK</v>
      </c>
    </row>
    <row r="387" spans="1:26" x14ac:dyDescent="0.35">
      <c r="A387" s="1" t="s">
        <v>572</v>
      </c>
      <c r="B387" s="2">
        <v>45669</v>
      </c>
      <c r="C387" s="1" t="s">
        <v>16</v>
      </c>
      <c r="D387" s="3" t="s">
        <v>1872</v>
      </c>
      <c r="E387" s="1" t="s">
        <v>637</v>
      </c>
      <c r="F387" s="1" t="s">
        <v>1873</v>
      </c>
      <c r="G387" s="1" t="s">
        <v>17</v>
      </c>
      <c r="H387" s="1">
        <v>59.203000000000003</v>
      </c>
      <c r="I387" s="4" t="s">
        <v>17</v>
      </c>
      <c r="J387" s="1" t="s">
        <v>21</v>
      </c>
      <c r="K387" s="1" t="s">
        <v>574</v>
      </c>
      <c r="L387" s="6" t="str">
        <f t="shared" si="60"/>
        <v>22.85</v>
      </c>
      <c r="M387" s="6" t="str">
        <f t="shared" si="61"/>
        <v>22.85</v>
      </c>
      <c r="N387" s="6" t="str">
        <f t="shared" si="62"/>
        <v>Pass</v>
      </c>
      <c r="O387" s="6" t="str">
        <f t="shared" si="63"/>
        <v>86.41</v>
      </c>
      <c r="P387" s="6">
        <f t="shared" si="59"/>
        <v>59.203000000000003</v>
      </c>
      <c r="Q387" s="5" t="str">
        <f t="shared" si="64"/>
        <v>January</v>
      </c>
      <c r="R387" s="3" t="str">
        <f>VLOOKUP(A387, Samples_Master!$A$2:$I$301, 2, FALSE)</f>
        <v>CeramicY</v>
      </c>
      <c r="S387" s="3" t="str">
        <f>VLOOKUP(A387, Samples_Master!$A$2:$I$301, 3, FALSE)</f>
        <v>Ceramic</v>
      </c>
      <c r="T387" s="3" t="str">
        <f>VLOOKUP(A387, Samples_Master!$A$2:$I$301, 4, FALSE)</f>
        <v>B093</v>
      </c>
      <c r="U387" s="3" t="str">
        <f>VLOOKUP(A387, Samples_Master!$A$2:$I$301, 5, FALSE)</f>
        <v>P004</v>
      </c>
      <c r="V387" s="3" t="str">
        <f t="shared" si="65"/>
        <v>CeramicY_Tensile</v>
      </c>
      <c r="W387" s="3">
        <f>VLOOKUP(V387, Spec_Limits!$A$2:$I$301, 5, FALSE)</f>
        <v>40</v>
      </c>
      <c r="X387" s="3">
        <f>VLOOKUP(V387, Spec_Limits!$A$2:$I$301, 6, FALSE)</f>
        <v>100</v>
      </c>
      <c r="Y387" s="3" t="str">
        <f t="shared" si="66"/>
        <v>Pass</v>
      </c>
      <c r="Z387" s="3" t="str">
        <f t="shared" si="67"/>
        <v>OK</v>
      </c>
    </row>
    <row r="388" spans="1:26" x14ac:dyDescent="0.35">
      <c r="A388" s="1" t="s">
        <v>572</v>
      </c>
      <c r="B388" s="2">
        <v>45661</v>
      </c>
      <c r="C388" s="1" t="s">
        <v>16</v>
      </c>
      <c r="D388" s="3" t="s">
        <v>1874</v>
      </c>
      <c r="E388" s="1" t="s">
        <v>637</v>
      </c>
      <c r="F388" s="1" t="s">
        <v>1875</v>
      </c>
      <c r="G388" s="1" t="s">
        <v>17</v>
      </c>
      <c r="H388" s="1">
        <v>72.897000000000006</v>
      </c>
      <c r="I388" s="4" t="s">
        <v>17</v>
      </c>
      <c r="J388" s="1" t="s">
        <v>14</v>
      </c>
      <c r="K388" s="1" t="s">
        <v>575</v>
      </c>
      <c r="L388" s="6" t="str">
        <f t="shared" si="60"/>
        <v>18.4</v>
      </c>
      <c r="M388" s="6" t="str">
        <f t="shared" si="61"/>
        <v>18.4</v>
      </c>
      <c r="N388" s="6" t="str">
        <f t="shared" si="62"/>
        <v>Pass</v>
      </c>
      <c r="O388" s="6" t="str">
        <f t="shared" si="63"/>
        <v>78.76</v>
      </c>
      <c r="P388" s="6">
        <f t="shared" si="59"/>
        <v>72.897000000000006</v>
      </c>
      <c r="Q388" s="5" t="str">
        <f t="shared" si="64"/>
        <v>January</v>
      </c>
      <c r="R388" s="3" t="str">
        <f>VLOOKUP(A388, Samples_Master!$A$2:$I$301, 2, FALSE)</f>
        <v>CeramicY</v>
      </c>
      <c r="S388" s="3" t="str">
        <f>VLOOKUP(A388, Samples_Master!$A$2:$I$301, 3, FALSE)</f>
        <v>Ceramic</v>
      </c>
      <c r="T388" s="3" t="str">
        <f>VLOOKUP(A388, Samples_Master!$A$2:$I$301, 4, FALSE)</f>
        <v>B093</v>
      </c>
      <c r="U388" s="3" t="str">
        <f>VLOOKUP(A388, Samples_Master!$A$2:$I$301, 5, FALSE)</f>
        <v>P004</v>
      </c>
      <c r="V388" s="3" t="str">
        <f t="shared" si="65"/>
        <v>CeramicY_Tensile</v>
      </c>
      <c r="W388" s="3">
        <f>VLOOKUP(V388, Spec_Limits!$A$2:$I$301, 5, FALSE)</f>
        <v>40</v>
      </c>
      <c r="X388" s="3">
        <f>VLOOKUP(V388, Spec_Limits!$A$2:$I$301, 6, FALSE)</f>
        <v>100</v>
      </c>
      <c r="Y388" s="3" t="str">
        <f t="shared" si="66"/>
        <v>Pass</v>
      </c>
      <c r="Z388" s="3" t="str">
        <f t="shared" si="67"/>
        <v>OK</v>
      </c>
    </row>
    <row r="389" spans="1:26" x14ac:dyDescent="0.35">
      <c r="A389" s="1" t="s">
        <v>576</v>
      </c>
      <c r="B389" s="2">
        <v>45663</v>
      </c>
      <c r="C389" s="1" t="s">
        <v>10</v>
      </c>
      <c r="D389" s="3" t="s">
        <v>1876</v>
      </c>
      <c r="E389" s="1" t="s">
        <v>637</v>
      </c>
      <c r="F389" s="1" t="s">
        <v>1877</v>
      </c>
      <c r="G389" s="1" t="s">
        <v>17</v>
      </c>
      <c r="H389" s="1">
        <v>0.61699999999999999</v>
      </c>
      <c r="I389" s="4" t="s">
        <v>23</v>
      </c>
      <c r="J389" s="1" t="s">
        <v>29</v>
      </c>
      <c r="K389" s="1" t="s">
        <v>577</v>
      </c>
      <c r="L389" s="6" t="str">
        <f t="shared" si="60"/>
        <v>25.23</v>
      </c>
      <c r="M389" s="6" t="str">
        <f t="shared" si="61"/>
        <v>25.23</v>
      </c>
      <c r="N389" s="6" t="str">
        <f t="shared" si="62"/>
        <v>Pass</v>
      </c>
      <c r="O389" s="6" t="str">
        <f t="shared" si="63"/>
        <v>102.62</v>
      </c>
      <c r="P389" s="6">
        <f t="shared" si="59"/>
        <v>0.61699999999999999</v>
      </c>
      <c r="Q389" s="5" t="str">
        <f t="shared" si="64"/>
        <v>January</v>
      </c>
      <c r="R389" s="3" t="str">
        <f>VLOOKUP(A389, Samples_Master!$A$2:$I$301, 2, FALSE)</f>
        <v>CeramicY</v>
      </c>
      <c r="S389" s="3" t="str">
        <f>VLOOKUP(A389, Samples_Master!$A$2:$I$301, 3, FALSE)</f>
        <v>Ceramic</v>
      </c>
      <c r="T389" s="3" t="str">
        <f>VLOOKUP(A389, Samples_Master!$A$2:$I$301, 4, FALSE)</f>
        <v>B092</v>
      </c>
      <c r="U389" s="3" t="str">
        <f>VLOOKUP(A389, Samples_Master!$A$2:$I$301, 5, FALSE)</f>
        <v>P004</v>
      </c>
      <c r="V389" s="3" t="str">
        <f t="shared" si="65"/>
        <v>CeramicY_Viscosity</v>
      </c>
      <c r="W389" s="3">
        <f>VLOOKUP(V389, Spec_Limits!$A$2:$I$301, 5, FALSE)</f>
        <v>0.2</v>
      </c>
      <c r="X389" s="3">
        <f>VLOOKUP(V389, Spec_Limits!$A$2:$I$301, 6, FALSE)</f>
        <v>1.5</v>
      </c>
      <c r="Y389" s="3" t="str">
        <f t="shared" si="66"/>
        <v>Pass</v>
      </c>
      <c r="Z389" s="3" t="str">
        <f t="shared" si="67"/>
        <v>OK</v>
      </c>
    </row>
    <row r="390" spans="1:26" x14ac:dyDescent="0.35">
      <c r="A390" s="1" t="s">
        <v>576</v>
      </c>
      <c r="B390" s="2">
        <v>45660</v>
      </c>
      <c r="C390" s="1" t="s">
        <v>16</v>
      </c>
      <c r="D390" s="3" t="s">
        <v>1878</v>
      </c>
      <c r="E390" s="1" t="s">
        <v>637</v>
      </c>
      <c r="F390" s="1" t="s">
        <v>1879</v>
      </c>
      <c r="G390" s="1" t="s">
        <v>17</v>
      </c>
      <c r="H390" s="1">
        <v>66.673000000000002</v>
      </c>
      <c r="I390" s="4" t="s">
        <v>17</v>
      </c>
      <c r="J390" s="1" t="s">
        <v>18</v>
      </c>
      <c r="K390" s="1" t="s">
        <v>578</v>
      </c>
      <c r="L390" s="6" t="str">
        <f t="shared" si="60"/>
        <v>33.03</v>
      </c>
      <c r="M390" s="6" t="str">
        <f t="shared" si="61"/>
        <v>33.03</v>
      </c>
      <c r="N390" s="6" t="str">
        <f t="shared" si="62"/>
        <v>Pass</v>
      </c>
      <c r="O390" s="6" t="str">
        <f t="shared" si="63"/>
        <v>91.02</v>
      </c>
      <c r="P390" s="6">
        <f t="shared" si="59"/>
        <v>66.673000000000002</v>
      </c>
      <c r="Q390" s="5" t="str">
        <f t="shared" si="64"/>
        <v>January</v>
      </c>
      <c r="R390" s="3" t="str">
        <f>VLOOKUP(A390, Samples_Master!$A$2:$I$301, 2, FALSE)</f>
        <v>CeramicY</v>
      </c>
      <c r="S390" s="3" t="str">
        <f>VLOOKUP(A390, Samples_Master!$A$2:$I$301, 3, FALSE)</f>
        <v>Ceramic</v>
      </c>
      <c r="T390" s="3" t="str">
        <f>VLOOKUP(A390, Samples_Master!$A$2:$I$301, 4, FALSE)</f>
        <v>B092</v>
      </c>
      <c r="U390" s="3" t="str">
        <f>VLOOKUP(A390, Samples_Master!$A$2:$I$301, 5, FALSE)</f>
        <v>P004</v>
      </c>
      <c r="V390" s="3" t="str">
        <f t="shared" si="65"/>
        <v>CeramicY_Tensile</v>
      </c>
      <c r="W390" s="3">
        <f>VLOOKUP(V390, Spec_Limits!$A$2:$I$301, 5, FALSE)</f>
        <v>40</v>
      </c>
      <c r="X390" s="3">
        <f>VLOOKUP(V390, Spec_Limits!$A$2:$I$301, 6, FALSE)</f>
        <v>100</v>
      </c>
      <c r="Y390" s="3" t="str">
        <f t="shared" si="66"/>
        <v>Pass</v>
      </c>
      <c r="Z390" s="3" t="str">
        <f t="shared" si="67"/>
        <v>OK</v>
      </c>
    </row>
    <row r="391" spans="1:26" x14ac:dyDescent="0.35">
      <c r="A391" s="1" t="s">
        <v>579</v>
      </c>
      <c r="B391" s="2">
        <v>45674</v>
      </c>
      <c r="C391" s="1" t="s">
        <v>16</v>
      </c>
      <c r="D391" s="3" t="s">
        <v>1880</v>
      </c>
      <c r="E391" s="1" t="s">
        <v>11</v>
      </c>
      <c r="F391" s="1" t="s">
        <v>1881</v>
      </c>
      <c r="G391" s="1" t="s">
        <v>12</v>
      </c>
      <c r="H391" s="1">
        <v>62.322000000000003</v>
      </c>
      <c r="I391" s="4" t="s">
        <v>17</v>
      </c>
      <c r="J391" s="1" t="s">
        <v>14</v>
      </c>
      <c r="K391" s="1" t="s">
        <v>580</v>
      </c>
      <c r="L391" s="6">
        <f t="shared" si="60"/>
        <v>31.340000000000032</v>
      </c>
      <c r="M391" s="6">
        <f t="shared" si="61"/>
        <v>31.340000000000032</v>
      </c>
      <c r="N391" s="6" t="str">
        <f t="shared" si="62"/>
        <v>Pass</v>
      </c>
      <c r="O391" s="6">
        <f t="shared" si="63"/>
        <v>99.706990000000005</v>
      </c>
      <c r="P391" s="6">
        <f t="shared" si="59"/>
        <v>62.322000000000003</v>
      </c>
      <c r="Q391" s="5" t="str">
        <f t="shared" si="64"/>
        <v>January</v>
      </c>
      <c r="R391" s="3" t="str">
        <f>VLOOKUP(A391, Samples_Master!$A$2:$I$301, 2, FALSE)</f>
        <v>PolymerB</v>
      </c>
      <c r="S391" s="3" t="str">
        <f>VLOOKUP(A391, Samples_Master!$A$2:$I$301, 3, FALSE)</f>
        <v>Polymer</v>
      </c>
      <c r="T391" s="3" t="str">
        <f>VLOOKUP(A391, Samples_Master!$A$2:$I$301, 4, FALSE)</f>
        <v>B012</v>
      </c>
      <c r="U391" s="3" t="str">
        <f>VLOOKUP(A391, Samples_Master!$A$2:$I$301, 5, FALSE)</f>
        <v>P003</v>
      </c>
      <c r="V391" s="3" t="str">
        <f t="shared" si="65"/>
        <v>PolymerB_Tensile</v>
      </c>
      <c r="W391" s="3">
        <f>VLOOKUP(V391, Spec_Limits!$A$2:$I$301, 5, FALSE)</f>
        <v>40</v>
      </c>
      <c r="X391" s="3">
        <f>VLOOKUP(V391, Spec_Limits!$A$2:$I$301, 6, FALSE)</f>
        <v>100</v>
      </c>
      <c r="Y391" s="3" t="str">
        <f t="shared" si="66"/>
        <v>Pass</v>
      </c>
      <c r="Z391" s="3" t="str">
        <f t="shared" si="67"/>
        <v>OK</v>
      </c>
    </row>
    <row r="392" spans="1:26" x14ac:dyDescent="0.35">
      <c r="A392" s="1" t="s">
        <v>581</v>
      </c>
      <c r="B392" s="2">
        <v>45667</v>
      </c>
      <c r="C392" s="1" t="s">
        <v>16</v>
      </c>
      <c r="D392" s="3" t="s">
        <v>1882</v>
      </c>
      <c r="E392" s="1" t="s">
        <v>637</v>
      </c>
      <c r="F392" s="1" t="s">
        <v>1883</v>
      </c>
      <c r="G392" s="1" t="s">
        <v>12</v>
      </c>
      <c r="H392" s="1">
        <v>84.917000000000002</v>
      </c>
      <c r="I392" s="4" t="s">
        <v>17</v>
      </c>
      <c r="J392" s="1" t="s">
        <v>41</v>
      </c>
      <c r="K392" s="1" t="s">
        <v>582</v>
      </c>
      <c r="L392" s="6" t="str">
        <f t="shared" si="60"/>
        <v>20.08</v>
      </c>
      <c r="M392" s="6" t="str">
        <f t="shared" si="61"/>
        <v>20.08</v>
      </c>
      <c r="N392" s="6" t="str">
        <f t="shared" si="62"/>
        <v>Pass</v>
      </c>
      <c r="O392" s="6">
        <f t="shared" si="63"/>
        <v>92.074770000000001</v>
      </c>
      <c r="P392" s="6">
        <f t="shared" si="59"/>
        <v>84.917000000000002</v>
      </c>
      <c r="Q392" s="5" t="str">
        <f t="shared" si="64"/>
        <v>January</v>
      </c>
      <c r="R392" s="3" t="str">
        <f>VLOOKUP(A392, Samples_Master!$A$2:$I$301, 2, FALSE)</f>
        <v>Graphene</v>
      </c>
      <c r="S392" s="3" t="str">
        <f>VLOOKUP(A392, Samples_Master!$A$2:$I$301, 3, FALSE)</f>
        <v>Carbon</v>
      </c>
      <c r="T392" s="3" t="str">
        <f>VLOOKUP(A392, Samples_Master!$A$2:$I$301, 4, FALSE)</f>
        <v>B112</v>
      </c>
      <c r="U392" s="3" t="str">
        <f>VLOOKUP(A392, Samples_Master!$A$2:$I$301, 5, FALSE)</f>
        <v>P001</v>
      </c>
      <c r="V392" s="3" t="str">
        <f t="shared" si="65"/>
        <v>Graphene_Tensile</v>
      </c>
      <c r="W392" s="3">
        <f>VLOOKUP(V392, Spec_Limits!$A$2:$I$301, 5, FALSE)</f>
        <v>60</v>
      </c>
      <c r="X392" s="3">
        <f>VLOOKUP(V392, Spec_Limits!$A$2:$I$301, 6, FALSE)</f>
        <v>120</v>
      </c>
      <c r="Y392" s="3" t="str">
        <f t="shared" si="66"/>
        <v>Pass</v>
      </c>
      <c r="Z392" s="3" t="str">
        <f t="shared" si="67"/>
        <v>OK</v>
      </c>
    </row>
    <row r="393" spans="1:26" x14ac:dyDescent="0.35">
      <c r="A393" s="1" t="s">
        <v>583</v>
      </c>
      <c r="B393" s="2">
        <v>45684</v>
      </c>
      <c r="C393" s="1" t="s">
        <v>16</v>
      </c>
      <c r="D393" s="3" t="s">
        <v>1788</v>
      </c>
      <c r="E393" s="1" t="s">
        <v>637</v>
      </c>
      <c r="F393" s="1" t="s">
        <v>1884</v>
      </c>
      <c r="G393" s="1" t="s">
        <v>17</v>
      </c>
      <c r="H393" s="1">
        <v>69.328000000000003</v>
      </c>
      <c r="I393" s="4" t="s">
        <v>17</v>
      </c>
      <c r="J393" s="1" t="s">
        <v>18</v>
      </c>
      <c r="K393" s="1" t="s">
        <v>584</v>
      </c>
      <c r="L393" s="6" t="str">
        <f t="shared" si="60"/>
        <v>18.17</v>
      </c>
      <c r="M393" s="6" t="str">
        <f t="shared" si="61"/>
        <v>18.17</v>
      </c>
      <c r="N393" s="6" t="str">
        <f t="shared" si="62"/>
        <v>Pass</v>
      </c>
      <c r="O393" s="6" t="str">
        <f t="shared" si="63"/>
        <v>102.94</v>
      </c>
      <c r="P393" s="6">
        <f t="shared" si="59"/>
        <v>69.328000000000003</v>
      </c>
      <c r="Q393" s="5" t="str">
        <f t="shared" si="64"/>
        <v>January</v>
      </c>
      <c r="R393" s="3" t="str">
        <f>VLOOKUP(A393, Samples_Master!$A$2:$I$301, 2, FALSE)</f>
        <v>CeramicY</v>
      </c>
      <c r="S393" s="3" t="str">
        <f>VLOOKUP(A393, Samples_Master!$A$2:$I$301, 3, FALSE)</f>
        <v>Ceramic</v>
      </c>
      <c r="T393" s="3" t="str">
        <f>VLOOKUP(A393, Samples_Master!$A$2:$I$301, 4, FALSE)</f>
        <v>B096</v>
      </c>
      <c r="U393" s="3" t="str">
        <f>VLOOKUP(A393, Samples_Master!$A$2:$I$301, 5, FALSE)</f>
        <v>P002</v>
      </c>
      <c r="V393" s="3" t="str">
        <f t="shared" si="65"/>
        <v>CeramicY_Tensile</v>
      </c>
      <c r="W393" s="3">
        <f>VLOOKUP(V393, Spec_Limits!$A$2:$I$301, 5, FALSE)</f>
        <v>40</v>
      </c>
      <c r="X393" s="3">
        <f>VLOOKUP(V393, Spec_Limits!$A$2:$I$301, 6, FALSE)</f>
        <v>100</v>
      </c>
      <c r="Y393" s="3" t="str">
        <f t="shared" si="66"/>
        <v>Pass</v>
      </c>
      <c r="Z393" s="3" t="str">
        <f t="shared" si="67"/>
        <v>OK</v>
      </c>
    </row>
    <row r="394" spans="1:26" x14ac:dyDescent="0.35">
      <c r="A394" s="1" t="s">
        <v>583</v>
      </c>
      <c r="B394" s="2">
        <v>45670</v>
      </c>
      <c r="C394" s="1" t="s">
        <v>16</v>
      </c>
      <c r="D394" s="3" t="s">
        <v>1885</v>
      </c>
      <c r="E394" s="1" t="s">
        <v>637</v>
      </c>
      <c r="F394" s="1" t="s">
        <v>1886</v>
      </c>
      <c r="G394" s="1" t="s">
        <v>17</v>
      </c>
      <c r="H394" s="1">
        <v>65.224999999999994</v>
      </c>
      <c r="I394" s="4" t="s">
        <v>17</v>
      </c>
      <c r="J394" s="1" t="s">
        <v>98</v>
      </c>
      <c r="K394" s="1" t="s">
        <v>585</v>
      </c>
      <c r="L394" s="6" t="str">
        <f t="shared" si="60"/>
        <v>20.56</v>
      </c>
      <c r="M394" s="6" t="str">
        <f t="shared" si="61"/>
        <v>20.56</v>
      </c>
      <c r="N394" s="6" t="str">
        <f t="shared" si="62"/>
        <v>Pass</v>
      </c>
      <c r="O394" s="6" t="str">
        <f t="shared" si="63"/>
        <v>113.6</v>
      </c>
      <c r="P394" s="6">
        <f t="shared" si="59"/>
        <v>65.224999999999994</v>
      </c>
      <c r="Q394" s="5" t="str">
        <f t="shared" si="64"/>
        <v>January</v>
      </c>
      <c r="R394" s="3" t="str">
        <f>VLOOKUP(A394, Samples_Master!$A$2:$I$301, 2, FALSE)</f>
        <v>CeramicY</v>
      </c>
      <c r="S394" s="3" t="str">
        <f>VLOOKUP(A394, Samples_Master!$A$2:$I$301, 3, FALSE)</f>
        <v>Ceramic</v>
      </c>
      <c r="T394" s="3" t="str">
        <f>VLOOKUP(A394, Samples_Master!$A$2:$I$301, 4, FALSE)</f>
        <v>B096</v>
      </c>
      <c r="U394" s="3" t="str">
        <f>VLOOKUP(A394, Samples_Master!$A$2:$I$301, 5, FALSE)</f>
        <v>P002</v>
      </c>
      <c r="V394" s="3" t="str">
        <f t="shared" si="65"/>
        <v>CeramicY_Tensile</v>
      </c>
      <c r="W394" s="3">
        <f>VLOOKUP(V394, Spec_Limits!$A$2:$I$301, 5, FALSE)</f>
        <v>40</v>
      </c>
      <c r="X394" s="3">
        <f>VLOOKUP(V394, Spec_Limits!$A$2:$I$301, 6, FALSE)</f>
        <v>100</v>
      </c>
      <c r="Y394" s="3" t="str">
        <f t="shared" si="66"/>
        <v>Pass</v>
      </c>
      <c r="Z394" s="3" t="str">
        <f t="shared" si="67"/>
        <v>OK</v>
      </c>
    </row>
    <row r="395" spans="1:26" x14ac:dyDescent="0.35">
      <c r="A395" s="1" t="s">
        <v>583</v>
      </c>
      <c r="B395" s="2">
        <v>45674</v>
      </c>
      <c r="C395" s="1" t="s">
        <v>16</v>
      </c>
      <c r="D395" s="3" t="s">
        <v>1887</v>
      </c>
      <c r="E395" s="1" t="s">
        <v>637</v>
      </c>
      <c r="F395" s="1" t="s">
        <v>1888</v>
      </c>
      <c r="G395" s="1" t="s">
        <v>17</v>
      </c>
      <c r="H395" s="1">
        <v>74.981999999999999</v>
      </c>
      <c r="I395" s="4" t="s">
        <v>17</v>
      </c>
      <c r="J395" s="1" t="s">
        <v>18</v>
      </c>
      <c r="K395" s="1" t="s">
        <v>586</v>
      </c>
      <c r="L395" s="6" t="str">
        <f t="shared" si="60"/>
        <v>16.82</v>
      </c>
      <c r="M395" s="6" t="str">
        <f t="shared" si="61"/>
        <v>16.82</v>
      </c>
      <c r="N395" s="6" t="str">
        <f t="shared" si="62"/>
        <v>Pass</v>
      </c>
      <c r="O395" s="6" t="str">
        <f t="shared" si="63"/>
        <v>89.07</v>
      </c>
      <c r="P395" s="6">
        <f t="shared" si="59"/>
        <v>74.981999999999999</v>
      </c>
      <c r="Q395" s="5" t="str">
        <f t="shared" si="64"/>
        <v>January</v>
      </c>
      <c r="R395" s="3" t="str">
        <f>VLOOKUP(A395, Samples_Master!$A$2:$I$301, 2, FALSE)</f>
        <v>CeramicY</v>
      </c>
      <c r="S395" s="3" t="str">
        <f>VLOOKUP(A395, Samples_Master!$A$2:$I$301, 3, FALSE)</f>
        <v>Ceramic</v>
      </c>
      <c r="T395" s="3" t="str">
        <f>VLOOKUP(A395, Samples_Master!$A$2:$I$301, 4, FALSE)</f>
        <v>B096</v>
      </c>
      <c r="U395" s="3" t="str">
        <f>VLOOKUP(A395, Samples_Master!$A$2:$I$301, 5, FALSE)</f>
        <v>P002</v>
      </c>
      <c r="V395" s="3" t="str">
        <f t="shared" si="65"/>
        <v>CeramicY_Tensile</v>
      </c>
      <c r="W395" s="3">
        <f>VLOOKUP(V395, Spec_Limits!$A$2:$I$301, 5, FALSE)</f>
        <v>40</v>
      </c>
      <c r="X395" s="3">
        <f>VLOOKUP(V395, Spec_Limits!$A$2:$I$301, 6, FALSE)</f>
        <v>100</v>
      </c>
      <c r="Y395" s="3" t="str">
        <f t="shared" si="66"/>
        <v>Pass</v>
      </c>
      <c r="Z395" s="3" t="str">
        <f t="shared" si="67"/>
        <v>OK</v>
      </c>
    </row>
    <row r="396" spans="1:26" x14ac:dyDescent="0.35">
      <c r="A396" s="1" t="s">
        <v>583</v>
      </c>
      <c r="B396" s="2">
        <v>45672</v>
      </c>
      <c r="C396" s="1" t="s">
        <v>10</v>
      </c>
      <c r="D396" s="3" t="s">
        <v>1849</v>
      </c>
      <c r="E396" s="1" t="s">
        <v>637</v>
      </c>
      <c r="F396" s="1" t="s">
        <v>1889</v>
      </c>
      <c r="G396" s="1" t="s">
        <v>17</v>
      </c>
      <c r="H396" s="1">
        <v>1166.085</v>
      </c>
      <c r="I396" s="4" t="s">
        <v>13</v>
      </c>
      <c r="J396" s="1" t="s">
        <v>61</v>
      </c>
      <c r="K396" s="1" t="s">
        <v>587</v>
      </c>
      <c r="L396" s="6" t="str">
        <f t="shared" si="60"/>
        <v>24.9</v>
      </c>
      <c r="M396" s="6" t="str">
        <f t="shared" si="61"/>
        <v>24.9</v>
      </c>
      <c r="N396" s="6" t="str">
        <f t="shared" si="62"/>
        <v>Pass</v>
      </c>
      <c r="O396" s="6" t="str">
        <f t="shared" si="63"/>
        <v>98.93</v>
      </c>
      <c r="P396" s="6">
        <f t="shared" si="59"/>
        <v>1166.085</v>
      </c>
      <c r="Q396" s="5" t="str">
        <f t="shared" si="64"/>
        <v>January</v>
      </c>
      <c r="R396" s="3" t="str">
        <f>VLOOKUP(A396, Samples_Master!$A$2:$I$301, 2, FALSE)</f>
        <v>CeramicY</v>
      </c>
      <c r="S396" s="3" t="str">
        <f>VLOOKUP(A396, Samples_Master!$A$2:$I$301, 3, FALSE)</f>
        <v>Ceramic</v>
      </c>
      <c r="T396" s="3" t="str">
        <f>VLOOKUP(A396, Samples_Master!$A$2:$I$301, 4, FALSE)</f>
        <v>B096</v>
      </c>
      <c r="U396" s="3" t="str">
        <f>VLOOKUP(A396, Samples_Master!$A$2:$I$301, 5, FALSE)</f>
        <v>P002</v>
      </c>
      <c r="V396" s="3" t="str">
        <f t="shared" si="65"/>
        <v>CeramicY_Viscosity</v>
      </c>
      <c r="W396" s="3">
        <f>VLOOKUP(V396, Spec_Limits!$A$2:$I$301, 5, FALSE)</f>
        <v>0.2</v>
      </c>
      <c r="X396" s="3">
        <f>VLOOKUP(V396, Spec_Limits!$A$2:$I$301, 6, FALSE)</f>
        <v>1.5</v>
      </c>
      <c r="Y396" s="3" t="str">
        <f t="shared" si="66"/>
        <v>Fail</v>
      </c>
      <c r="Z396" s="3" t="str">
        <f t="shared" si="67"/>
        <v>OK</v>
      </c>
    </row>
    <row r="397" spans="1:26" x14ac:dyDescent="0.35">
      <c r="A397" s="1" t="s">
        <v>588</v>
      </c>
      <c r="B397" s="2">
        <v>45677</v>
      </c>
      <c r="C397" s="1" t="s">
        <v>16</v>
      </c>
      <c r="D397" s="3" t="s">
        <v>1890</v>
      </c>
      <c r="E397" s="1" t="s">
        <v>637</v>
      </c>
      <c r="F397" s="1" t="s">
        <v>1891</v>
      </c>
      <c r="G397" s="1" t="s">
        <v>12</v>
      </c>
      <c r="H397" s="1">
        <v>65.981999999999999</v>
      </c>
      <c r="I397" s="4" t="s">
        <v>17</v>
      </c>
      <c r="J397" s="1" t="s">
        <v>14</v>
      </c>
      <c r="K397" s="1" t="s">
        <v>589</v>
      </c>
      <c r="L397" s="6" t="str">
        <f t="shared" si="60"/>
        <v>19.62</v>
      </c>
      <c r="M397" s="6" t="str">
        <f t="shared" si="61"/>
        <v>19.62</v>
      </c>
      <c r="N397" s="6" t="str">
        <f t="shared" si="62"/>
        <v>Pass</v>
      </c>
      <c r="O397" s="6">
        <f t="shared" si="63"/>
        <v>116.99436</v>
      </c>
      <c r="P397" s="6">
        <f t="shared" si="59"/>
        <v>65.981999999999999</v>
      </c>
      <c r="Q397" s="5" t="str">
        <f t="shared" si="64"/>
        <v>January</v>
      </c>
      <c r="R397" s="3" t="str">
        <f>VLOOKUP(A397, Samples_Master!$A$2:$I$301, 2, FALSE)</f>
        <v>PolymerA</v>
      </c>
      <c r="S397" s="3" t="str">
        <f>VLOOKUP(A397, Samples_Master!$A$2:$I$301, 3, FALSE)</f>
        <v>Polymer</v>
      </c>
      <c r="T397" s="3" t="str">
        <f>VLOOKUP(A397, Samples_Master!$A$2:$I$301, 4, FALSE)</f>
        <v>B112</v>
      </c>
      <c r="U397" s="3" t="str">
        <f>VLOOKUP(A397, Samples_Master!$A$2:$I$301, 5, FALSE)</f>
        <v>P003</v>
      </c>
      <c r="V397" s="3" t="str">
        <f t="shared" si="65"/>
        <v>PolymerA_Tensile</v>
      </c>
      <c r="W397" s="3">
        <f>VLOOKUP(V397, Spec_Limits!$A$2:$I$301, 5, FALSE)</f>
        <v>40</v>
      </c>
      <c r="X397" s="3">
        <f>VLOOKUP(V397, Spec_Limits!$A$2:$I$301, 6, FALSE)</f>
        <v>100</v>
      </c>
      <c r="Y397" s="3" t="str">
        <f t="shared" si="66"/>
        <v>Pass</v>
      </c>
      <c r="Z397" s="3" t="str">
        <f t="shared" si="67"/>
        <v>OK</v>
      </c>
    </row>
    <row r="398" spans="1:26" x14ac:dyDescent="0.35">
      <c r="A398" s="1" t="s">
        <v>588</v>
      </c>
      <c r="B398" s="2">
        <v>45682</v>
      </c>
      <c r="C398" s="1" t="s">
        <v>16</v>
      </c>
      <c r="D398" s="3" t="s">
        <v>1892</v>
      </c>
      <c r="E398" s="1" t="s">
        <v>637</v>
      </c>
      <c r="F398" s="1" t="s">
        <v>1893</v>
      </c>
      <c r="G398" s="1" t="s">
        <v>12</v>
      </c>
      <c r="H398" s="1">
        <v>45.968000000000004</v>
      </c>
      <c r="I398" s="4" t="s">
        <v>17</v>
      </c>
      <c r="J398" s="1" t="s">
        <v>24</v>
      </c>
      <c r="K398" s="1" t="s">
        <v>590</v>
      </c>
      <c r="L398" s="6" t="str">
        <f t="shared" si="60"/>
        <v>25.8</v>
      </c>
      <c r="M398" s="6" t="str">
        <f t="shared" si="61"/>
        <v>25.8</v>
      </c>
      <c r="N398" s="6" t="str">
        <f t="shared" si="62"/>
        <v>Pass</v>
      </c>
      <c r="O398" s="6">
        <f t="shared" si="63"/>
        <v>90.774070000000009</v>
      </c>
      <c r="P398" s="6">
        <f t="shared" si="59"/>
        <v>45.968000000000004</v>
      </c>
      <c r="Q398" s="5" t="str">
        <f t="shared" si="64"/>
        <v>January</v>
      </c>
      <c r="R398" s="3" t="str">
        <f>VLOOKUP(A398, Samples_Master!$A$2:$I$301, 2, FALSE)</f>
        <v>PolymerA</v>
      </c>
      <c r="S398" s="3" t="str">
        <f>VLOOKUP(A398, Samples_Master!$A$2:$I$301, 3, FALSE)</f>
        <v>Polymer</v>
      </c>
      <c r="T398" s="3" t="str">
        <f>VLOOKUP(A398, Samples_Master!$A$2:$I$301, 4, FALSE)</f>
        <v>B112</v>
      </c>
      <c r="U398" s="3" t="str">
        <f>VLOOKUP(A398, Samples_Master!$A$2:$I$301, 5, FALSE)</f>
        <v>P003</v>
      </c>
      <c r="V398" s="3" t="str">
        <f t="shared" si="65"/>
        <v>PolymerA_Tensile</v>
      </c>
      <c r="W398" s="3">
        <f>VLOOKUP(V398, Spec_Limits!$A$2:$I$301, 5, FALSE)</f>
        <v>40</v>
      </c>
      <c r="X398" s="3">
        <f>VLOOKUP(V398, Spec_Limits!$A$2:$I$301, 6, FALSE)</f>
        <v>100</v>
      </c>
      <c r="Y398" s="3" t="str">
        <f t="shared" si="66"/>
        <v>Pass</v>
      </c>
      <c r="Z398" s="3" t="str">
        <f t="shared" si="67"/>
        <v>OK</v>
      </c>
    </row>
    <row r="399" spans="1:26" x14ac:dyDescent="0.35">
      <c r="A399" s="1" t="s">
        <v>591</v>
      </c>
      <c r="B399" s="2">
        <v>45664</v>
      </c>
      <c r="C399" s="1" t="s">
        <v>16</v>
      </c>
      <c r="D399" s="3" t="s">
        <v>1894</v>
      </c>
      <c r="E399" s="1" t="s">
        <v>637</v>
      </c>
      <c r="F399" s="1" t="s">
        <v>1895</v>
      </c>
      <c r="G399" s="1" t="s">
        <v>17</v>
      </c>
      <c r="H399" s="1">
        <v>52.914999999999999</v>
      </c>
      <c r="I399" s="4" t="s">
        <v>17</v>
      </c>
      <c r="J399" s="1" t="s">
        <v>66</v>
      </c>
      <c r="K399" s="1" t="s">
        <v>592</v>
      </c>
      <c r="L399" s="6" t="str">
        <f t="shared" si="60"/>
        <v>34</v>
      </c>
      <c r="M399" s="6" t="str">
        <f t="shared" si="61"/>
        <v>34</v>
      </c>
      <c r="N399" s="6" t="str">
        <f t="shared" si="62"/>
        <v>Pass</v>
      </c>
      <c r="O399" s="6" t="str">
        <f t="shared" si="63"/>
        <v>101.31</v>
      </c>
      <c r="P399" s="6">
        <f t="shared" si="59"/>
        <v>52.914999999999999</v>
      </c>
      <c r="Q399" s="5" t="str">
        <f t="shared" si="64"/>
        <v>January</v>
      </c>
      <c r="R399" s="3" t="str">
        <f>VLOOKUP(A399, Samples_Master!$A$2:$I$301, 2, FALSE)</f>
        <v>PolymerB</v>
      </c>
      <c r="S399" s="3" t="str">
        <f>VLOOKUP(A399, Samples_Master!$A$2:$I$301, 3, FALSE)</f>
        <v>Polymer</v>
      </c>
      <c r="T399" s="3" t="str">
        <f>VLOOKUP(A399, Samples_Master!$A$2:$I$301, 4, FALSE)</f>
        <v>B037</v>
      </c>
      <c r="U399" s="3" t="str">
        <f>VLOOKUP(A399, Samples_Master!$A$2:$I$301, 5, FALSE)</f>
        <v>P004</v>
      </c>
      <c r="V399" s="3" t="str">
        <f t="shared" si="65"/>
        <v>PolymerB_Tensile</v>
      </c>
      <c r="W399" s="3">
        <f>VLOOKUP(V399, Spec_Limits!$A$2:$I$301, 5, FALSE)</f>
        <v>40</v>
      </c>
      <c r="X399" s="3">
        <f>VLOOKUP(V399, Spec_Limits!$A$2:$I$301, 6, FALSE)</f>
        <v>100</v>
      </c>
      <c r="Y399" s="3" t="str">
        <f t="shared" si="66"/>
        <v>Pass</v>
      </c>
      <c r="Z399" s="3" t="str">
        <f t="shared" si="67"/>
        <v>OK</v>
      </c>
    </row>
    <row r="400" spans="1:26" x14ac:dyDescent="0.35">
      <c r="A400" s="1" t="s">
        <v>591</v>
      </c>
      <c r="B400" s="2">
        <v>45666</v>
      </c>
      <c r="C400" s="1" t="s">
        <v>10</v>
      </c>
      <c r="D400" s="3" t="s">
        <v>1896</v>
      </c>
      <c r="E400" s="1" t="s">
        <v>637</v>
      </c>
      <c r="F400" s="1" t="s">
        <v>1897</v>
      </c>
      <c r="G400" s="1" t="s">
        <v>17</v>
      </c>
      <c r="H400" s="1">
        <v>1.2809999999999999</v>
      </c>
      <c r="I400" s="4" t="s">
        <v>23</v>
      </c>
      <c r="J400" s="1" t="s">
        <v>47</v>
      </c>
      <c r="K400" s="1" t="s">
        <v>593</v>
      </c>
      <c r="L400" s="6" t="str">
        <f t="shared" si="60"/>
        <v>21.73</v>
      </c>
      <c r="M400" s="6" t="str">
        <f t="shared" si="61"/>
        <v>21.73</v>
      </c>
      <c r="N400" s="6" t="str">
        <f t="shared" si="62"/>
        <v>Pass</v>
      </c>
      <c r="O400" s="6" t="str">
        <f t="shared" si="63"/>
        <v>100.27</v>
      </c>
      <c r="P400" s="6">
        <f t="shared" si="59"/>
        <v>1.2809999999999999</v>
      </c>
      <c r="Q400" s="5" t="str">
        <f t="shared" si="64"/>
        <v>January</v>
      </c>
      <c r="R400" s="3" t="str">
        <f>VLOOKUP(A400, Samples_Master!$A$2:$I$301, 2, FALSE)</f>
        <v>PolymerB</v>
      </c>
      <c r="S400" s="3" t="str">
        <f>VLOOKUP(A400, Samples_Master!$A$2:$I$301, 3, FALSE)</f>
        <v>Polymer</v>
      </c>
      <c r="T400" s="3" t="str">
        <f>VLOOKUP(A400, Samples_Master!$A$2:$I$301, 4, FALSE)</f>
        <v>B037</v>
      </c>
      <c r="U400" s="3" t="str">
        <f>VLOOKUP(A400, Samples_Master!$A$2:$I$301, 5, FALSE)</f>
        <v>P004</v>
      </c>
      <c r="V400" s="3" t="str">
        <f t="shared" si="65"/>
        <v>PolymerB_Viscosity</v>
      </c>
      <c r="W400" s="3">
        <f>VLOOKUP(V400, Spec_Limits!$A$2:$I$301, 5, FALSE)</f>
        <v>0.5</v>
      </c>
      <c r="X400" s="3">
        <f>VLOOKUP(V400, Spec_Limits!$A$2:$I$301, 6, FALSE)</f>
        <v>2.5</v>
      </c>
      <c r="Y400" s="3" t="str">
        <f t="shared" si="66"/>
        <v>Pass</v>
      </c>
      <c r="Z400" s="3" t="str">
        <f t="shared" si="67"/>
        <v>OK</v>
      </c>
    </row>
    <row r="401" spans="1:26" x14ac:dyDescent="0.35">
      <c r="A401" s="1" t="s">
        <v>591</v>
      </c>
      <c r="B401" s="2">
        <v>45664</v>
      </c>
      <c r="C401" s="1" t="s">
        <v>10</v>
      </c>
      <c r="D401" s="3" t="s">
        <v>1898</v>
      </c>
      <c r="E401" s="1" t="s">
        <v>637</v>
      </c>
      <c r="F401" s="1" t="s">
        <v>1899</v>
      </c>
      <c r="G401" s="1" t="s">
        <v>17</v>
      </c>
      <c r="H401" s="1">
        <v>1.044</v>
      </c>
      <c r="I401" s="4" t="s">
        <v>23</v>
      </c>
      <c r="J401" s="1" t="s">
        <v>55</v>
      </c>
      <c r="K401" s="1" t="s">
        <v>594</v>
      </c>
      <c r="L401" s="6" t="str">
        <f t="shared" si="60"/>
        <v>17.09</v>
      </c>
      <c r="M401" s="6" t="str">
        <f t="shared" si="61"/>
        <v>17.09</v>
      </c>
      <c r="N401" s="6" t="str">
        <f t="shared" si="62"/>
        <v>Pass</v>
      </c>
      <c r="O401" s="6" t="str">
        <f t="shared" si="63"/>
        <v>99.23</v>
      </c>
      <c r="P401" s="6">
        <f t="shared" si="59"/>
        <v>1.044</v>
      </c>
      <c r="Q401" s="5" t="str">
        <f t="shared" si="64"/>
        <v>January</v>
      </c>
      <c r="R401" s="3" t="str">
        <f>VLOOKUP(A401, Samples_Master!$A$2:$I$301, 2, FALSE)</f>
        <v>PolymerB</v>
      </c>
      <c r="S401" s="3" t="str">
        <f>VLOOKUP(A401, Samples_Master!$A$2:$I$301, 3, FALSE)</f>
        <v>Polymer</v>
      </c>
      <c r="T401" s="3" t="str">
        <f>VLOOKUP(A401, Samples_Master!$A$2:$I$301, 4, FALSE)</f>
        <v>B037</v>
      </c>
      <c r="U401" s="3" t="str">
        <f>VLOOKUP(A401, Samples_Master!$A$2:$I$301, 5, FALSE)</f>
        <v>P004</v>
      </c>
      <c r="V401" s="3" t="str">
        <f t="shared" si="65"/>
        <v>PolymerB_Viscosity</v>
      </c>
      <c r="W401" s="3">
        <f>VLOOKUP(V401, Spec_Limits!$A$2:$I$301, 5, FALSE)</f>
        <v>0.5</v>
      </c>
      <c r="X401" s="3">
        <f>VLOOKUP(V401, Spec_Limits!$A$2:$I$301, 6, FALSE)</f>
        <v>2.5</v>
      </c>
      <c r="Y401" s="3" t="str">
        <f t="shared" si="66"/>
        <v>Pass</v>
      </c>
      <c r="Z401" s="3" t="str">
        <f t="shared" si="67"/>
        <v>OK</v>
      </c>
    </row>
    <row r="402" spans="1:26" x14ac:dyDescent="0.35">
      <c r="A402" s="1" t="s">
        <v>591</v>
      </c>
      <c r="B402" s="2">
        <v>45685</v>
      </c>
      <c r="C402" s="1" t="s">
        <v>10</v>
      </c>
      <c r="D402" s="3" t="s">
        <v>1900</v>
      </c>
      <c r="E402" s="1" t="s">
        <v>637</v>
      </c>
      <c r="F402" s="1" t="s">
        <v>1901</v>
      </c>
      <c r="G402" s="1" t="s">
        <v>17</v>
      </c>
      <c r="H402" s="1">
        <v>1.5369999999999999</v>
      </c>
      <c r="I402" s="4" t="s">
        <v>23</v>
      </c>
      <c r="J402" s="1" t="s">
        <v>55</v>
      </c>
      <c r="K402" s="1" t="s">
        <v>595</v>
      </c>
      <c r="L402" s="6" t="str">
        <f t="shared" si="60"/>
        <v>26.14</v>
      </c>
      <c r="M402" s="6" t="str">
        <f t="shared" si="61"/>
        <v>26.14</v>
      </c>
      <c r="N402" s="6" t="str">
        <f t="shared" si="62"/>
        <v>Pass</v>
      </c>
      <c r="O402" s="6" t="str">
        <f t="shared" si="63"/>
        <v>96.76</v>
      </c>
      <c r="P402" s="6">
        <f t="shared" si="59"/>
        <v>1.5369999999999999</v>
      </c>
      <c r="Q402" s="5" t="str">
        <f t="shared" si="64"/>
        <v>January</v>
      </c>
      <c r="R402" s="3" t="str">
        <f>VLOOKUP(A402, Samples_Master!$A$2:$I$301, 2, FALSE)</f>
        <v>PolymerB</v>
      </c>
      <c r="S402" s="3" t="str">
        <f>VLOOKUP(A402, Samples_Master!$A$2:$I$301, 3, FALSE)</f>
        <v>Polymer</v>
      </c>
      <c r="T402" s="3" t="str">
        <f>VLOOKUP(A402, Samples_Master!$A$2:$I$301, 4, FALSE)</f>
        <v>B037</v>
      </c>
      <c r="U402" s="3" t="str">
        <f>VLOOKUP(A402, Samples_Master!$A$2:$I$301, 5, FALSE)</f>
        <v>P004</v>
      </c>
      <c r="V402" s="3" t="str">
        <f t="shared" si="65"/>
        <v>PolymerB_Viscosity</v>
      </c>
      <c r="W402" s="3">
        <f>VLOOKUP(V402, Spec_Limits!$A$2:$I$301, 5, FALSE)</f>
        <v>0.5</v>
      </c>
      <c r="X402" s="3">
        <f>VLOOKUP(V402, Spec_Limits!$A$2:$I$301, 6, FALSE)</f>
        <v>2.5</v>
      </c>
      <c r="Y402" s="3" t="str">
        <f t="shared" si="66"/>
        <v>Pass</v>
      </c>
      <c r="Z402" s="3" t="str">
        <f t="shared" si="67"/>
        <v>OK</v>
      </c>
    </row>
    <row r="403" spans="1:26" x14ac:dyDescent="0.35">
      <c r="A403" s="1" t="s">
        <v>596</v>
      </c>
      <c r="B403" s="2">
        <v>45675</v>
      </c>
      <c r="C403" s="1" t="s">
        <v>27</v>
      </c>
      <c r="D403" s="3" t="s">
        <v>1902</v>
      </c>
      <c r="E403" s="1" t="s">
        <v>11</v>
      </c>
      <c r="F403" s="1" t="s">
        <v>1903</v>
      </c>
      <c r="G403" s="1" t="s">
        <v>12</v>
      </c>
      <c r="H403" s="1">
        <v>645.63599999999997</v>
      </c>
      <c r="I403" s="4" t="s">
        <v>37</v>
      </c>
      <c r="J403" s="1" t="s">
        <v>80</v>
      </c>
      <c r="K403" s="1" t="s">
        <v>597</v>
      </c>
      <c r="L403" s="6">
        <f t="shared" si="60"/>
        <v>28.400000000000034</v>
      </c>
      <c r="M403" s="6">
        <f t="shared" si="61"/>
        <v>28.400000000000034</v>
      </c>
      <c r="N403" s="6" t="str">
        <f t="shared" si="62"/>
        <v>Pass</v>
      </c>
      <c r="O403" s="6">
        <f t="shared" si="63"/>
        <v>108.07957</v>
      </c>
      <c r="P403" s="6">
        <f t="shared" si="59"/>
        <v>645.63599999999997</v>
      </c>
      <c r="Q403" s="5" t="str">
        <f t="shared" si="64"/>
        <v>January</v>
      </c>
      <c r="R403" s="3" t="str">
        <f>VLOOKUP(A403, Samples_Master!$A$2:$I$301, 2, FALSE)</f>
        <v>PolymerB</v>
      </c>
      <c r="S403" s="3" t="str">
        <f>VLOOKUP(A403, Samples_Master!$A$2:$I$301, 3, FALSE)</f>
        <v>Polymer</v>
      </c>
      <c r="T403" s="3" t="str">
        <f>VLOOKUP(A403, Samples_Master!$A$2:$I$301, 4, FALSE)</f>
        <v>B090</v>
      </c>
      <c r="U403" s="3" t="str">
        <f>VLOOKUP(A403, Samples_Master!$A$2:$I$301, 5, FALSE)</f>
        <v>P001</v>
      </c>
      <c r="V403" s="3" t="str">
        <f t="shared" si="65"/>
        <v>PolymerB_Conductivity</v>
      </c>
      <c r="W403" s="3">
        <f>VLOOKUP(V403, Spec_Limits!$A$2:$I$301, 5, FALSE)</f>
        <v>100</v>
      </c>
      <c r="X403" s="3">
        <f>VLOOKUP(V403, Spec_Limits!$A$2:$I$301, 6, FALSE)</f>
        <v>2000</v>
      </c>
      <c r="Y403" s="3" t="str">
        <f t="shared" si="66"/>
        <v>Pass</v>
      </c>
      <c r="Z403" s="3" t="str">
        <f t="shared" si="67"/>
        <v>OK</v>
      </c>
    </row>
    <row r="404" spans="1:26" x14ac:dyDescent="0.35">
      <c r="A404" s="1" t="s">
        <v>596</v>
      </c>
      <c r="B404" s="2">
        <v>45673</v>
      </c>
      <c r="C404" s="1" t="s">
        <v>16</v>
      </c>
      <c r="D404" s="3" t="s">
        <v>1904</v>
      </c>
      <c r="E404" s="1" t="s">
        <v>11</v>
      </c>
      <c r="F404" s="1" t="s">
        <v>1905</v>
      </c>
      <c r="G404" s="1" t="s">
        <v>12</v>
      </c>
      <c r="H404" s="1">
        <v>59.079000000000001</v>
      </c>
      <c r="I404" s="4" t="s">
        <v>17</v>
      </c>
      <c r="J404" s="1" t="s">
        <v>52</v>
      </c>
      <c r="K404" s="1" t="s">
        <v>598</v>
      </c>
      <c r="L404" s="6">
        <f t="shared" si="60"/>
        <v>16.29000000000002</v>
      </c>
      <c r="M404" s="6">
        <f t="shared" si="61"/>
        <v>16.29000000000002</v>
      </c>
      <c r="N404" s="6" t="str">
        <f t="shared" si="62"/>
        <v>Pass</v>
      </c>
      <c r="O404" s="6">
        <f t="shared" si="63"/>
        <v>94.539580000000001</v>
      </c>
      <c r="P404" s="6">
        <f t="shared" si="59"/>
        <v>59.079000000000001</v>
      </c>
      <c r="Q404" s="5" t="str">
        <f t="shared" si="64"/>
        <v>January</v>
      </c>
      <c r="R404" s="3" t="str">
        <f>VLOOKUP(A404, Samples_Master!$A$2:$I$301, 2, FALSE)</f>
        <v>PolymerB</v>
      </c>
      <c r="S404" s="3" t="str">
        <f>VLOOKUP(A404, Samples_Master!$A$2:$I$301, 3, FALSE)</f>
        <v>Polymer</v>
      </c>
      <c r="T404" s="3" t="str">
        <f>VLOOKUP(A404, Samples_Master!$A$2:$I$301, 4, FALSE)</f>
        <v>B090</v>
      </c>
      <c r="U404" s="3" t="str">
        <f>VLOOKUP(A404, Samples_Master!$A$2:$I$301, 5, FALSE)</f>
        <v>P001</v>
      </c>
      <c r="V404" s="3" t="str">
        <f t="shared" si="65"/>
        <v>PolymerB_Tensile</v>
      </c>
      <c r="W404" s="3">
        <f>VLOOKUP(V404, Spec_Limits!$A$2:$I$301, 5, FALSE)</f>
        <v>40</v>
      </c>
      <c r="X404" s="3">
        <f>VLOOKUP(V404, Spec_Limits!$A$2:$I$301, 6, FALSE)</f>
        <v>100</v>
      </c>
      <c r="Y404" s="3" t="str">
        <f t="shared" si="66"/>
        <v>Pass</v>
      </c>
      <c r="Z404" s="3" t="str">
        <f t="shared" si="67"/>
        <v>OK</v>
      </c>
    </row>
    <row r="405" spans="1:26" x14ac:dyDescent="0.35">
      <c r="A405" s="1" t="s">
        <v>596</v>
      </c>
      <c r="B405" s="2">
        <v>45684</v>
      </c>
      <c r="C405" s="1" t="s">
        <v>16</v>
      </c>
      <c r="D405" s="3" t="s">
        <v>1906</v>
      </c>
      <c r="E405" s="1" t="s">
        <v>11</v>
      </c>
      <c r="F405" s="1" t="s">
        <v>1907</v>
      </c>
      <c r="G405" s="1" t="s">
        <v>12</v>
      </c>
      <c r="H405" s="1">
        <v>90.421000000000006</v>
      </c>
      <c r="I405" s="4" t="s">
        <v>17</v>
      </c>
      <c r="J405" s="1" t="s">
        <v>66</v>
      </c>
      <c r="K405" s="1" t="s">
        <v>599</v>
      </c>
      <c r="L405" s="6">
        <f t="shared" si="60"/>
        <v>25.680000000000007</v>
      </c>
      <c r="M405" s="6">
        <f t="shared" si="61"/>
        <v>25.680000000000007</v>
      </c>
      <c r="N405" s="6" t="str">
        <f t="shared" si="62"/>
        <v>Pass</v>
      </c>
      <c r="O405" s="6">
        <f t="shared" si="63"/>
        <v>76.283410000000003</v>
      </c>
      <c r="P405" s="6">
        <f t="shared" si="59"/>
        <v>90.421000000000006</v>
      </c>
      <c r="Q405" s="5" t="str">
        <f t="shared" si="64"/>
        <v>January</v>
      </c>
      <c r="R405" s="3" t="str">
        <f>VLOOKUP(A405, Samples_Master!$A$2:$I$301, 2, FALSE)</f>
        <v>PolymerB</v>
      </c>
      <c r="S405" s="3" t="str">
        <f>VLOOKUP(A405, Samples_Master!$A$2:$I$301, 3, FALSE)</f>
        <v>Polymer</v>
      </c>
      <c r="T405" s="3" t="str">
        <f>VLOOKUP(A405, Samples_Master!$A$2:$I$301, 4, FALSE)</f>
        <v>B090</v>
      </c>
      <c r="U405" s="3" t="str">
        <f>VLOOKUP(A405, Samples_Master!$A$2:$I$301, 5, FALSE)</f>
        <v>P001</v>
      </c>
      <c r="V405" s="3" t="str">
        <f t="shared" si="65"/>
        <v>PolymerB_Tensile</v>
      </c>
      <c r="W405" s="3">
        <f>VLOOKUP(V405, Spec_Limits!$A$2:$I$301, 5, FALSE)</f>
        <v>40</v>
      </c>
      <c r="X405" s="3">
        <f>VLOOKUP(V405, Spec_Limits!$A$2:$I$301, 6, FALSE)</f>
        <v>100</v>
      </c>
      <c r="Y405" s="3" t="str">
        <f t="shared" si="66"/>
        <v>Pass</v>
      </c>
      <c r="Z405" s="3" t="str">
        <f t="shared" si="67"/>
        <v>OK</v>
      </c>
    </row>
    <row r="406" spans="1:26" x14ac:dyDescent="0.35">
      <c r="A406" s="1" t="s">
        <v>596</v>
      </c>
      <c r="B406" s="2">
        <v>45683</v>
      </c>
      <c r="C406" s="1" t="s">
        <v>10</v>
      </c>
      <c r="D406" s="3" t="s">
        <v>1908</v>
      </c>
      <c r="E406" s="1" t="s">
        <v>11</v>
      </c>
      <c r="F406" s="1" t="s">
        <v>1909</v>
      </c>
      <c r="G406" s="1" t="s">
        <v>12</v>
      </c>
      <c r="H406" s="1">
        <v>0.748</v>
      </c>
      <c r="I406" s="4" t="s">
        <v>23</v>
      </c>
      <c r="J406" s="1" t="s">
        <v>14</v>
      </c>
      <c r="K406" s="1" t="s">
        <v>600</v>
      </c>
      <c r="L406" s="6">
        <f t="shared" si="60"/>
        <v>26.900000000000034</v>
      </c>
      <c r="M406" s="6">
        <f t="shared" si="61"/>
        <v>26.900000000000034</v>
      </c>
      <c r="N406" s="6" t="str">
        <f t="shared" si="62"/>
        <v>Pass</v>
      </c>
      <c r="O406" s="6">
        <f t="shared" si="63"/>
        <v>94.176929999999999</v>
      </c>
      <c r="P406" s="6">
        <f t="shared" si="59"/>
        <v>0.748</v>
      </c>
      <c r="Q406" s="5" t="str">
        <f t="shared" si="64"/>
        <v>January</v>
      </c>
      <c r="R406" s="3" t="str">
        <f>VLOOKUP(A406, Samples_Master!$A$2:$I$301, 2, FALSE)</f>
        <v>PolymerB</v>
      </c>
      <c r="S406" s="3" t="str">
        <f>VLOOKUP(A406, Samples_Master!$A$2:$I$301, 3, FALSE)</f>
        <v>Polymer</v>
      </c>
      <c r="T406" s="3" t="str">
        <f>VLOOKUP(A406, Samples_Master!$A$2:$I$301, 4, FALSE)</f>
        <v>B090</v>
      </c>
      <c r="U406" s="3" t="str">
        <f>VLOOKUP(A406, Samples_Master!$A$2:$I$301, 5, FALSE)</f>
        <v>P001</v>
      </c>
      <c r="V406" s="3" t="str">
        <f t="shared" si="65"/>
        <v>PolymerB_Viscosity</v>
      </c>
      <c r="W406" s="3">
        <f>VLOOKUP(V406, Spec_Limits!$A$2:$I$301, 5, FALSE)</f>
        <v>0.5</v>
      </c>
      <c r="X406" s="3">
        <f>VLOOKUP(V406, Spec_Limits!$A$2:$I$301, 6, FALSE)</f>
        <v>2.5</v>
      </c>
      <c r="Y406" s="3" t="str">
        <f t="shared" si="66"/>
        <v>Pass</v>
      </c>
      <c r="Z406" s="3" t="str">
        <f t="shared" si="67"/>
        <v>OK</v>
      </c>
    </row>
    <row r="407" spans="1:26" x14ac:dyDescent="0.35">
      <c r="A407" s="1" t="s">
        <v>601</v>
      </c>
      <c r="B407" s="2">
        <v>45678</v>
      </c>
      <c r="C407" s="1" t="s">
        <v>16</v>
      </c>
      <c r="D407" s="3" t="s">
        <v>1910</v>
      </c>
      <c r="E407" s="1" t="s">
        <v>11</v>
      </c>
      <c r="F407" s="1" t="s">
        <v>1911</v>
      </c>
      <c r="G407" s="1" t="s">
        <v>17</v>
      </c>
      <c r="H407" s="1">
        <v>85.051000000000002</v>
      </c>
      <c r="I407" s="4" t="s">
        <v>17</v>
      </c>
      <c r="J407" s="1" t="s">
        <v>47</v>
      </c>
      <c r="K407" s="1" t="s">
        <v>602</v>
      </c>
      <c r="L407" s="6">
        <f t="shared" si="60"/>
        <v>30.360000000000014</v>
      </c>
      <c r="M407" s="6">
        <f t="shared" si="61"/>
        <v>30.360000000000014</v>
      </c>
      <c r="N407" s="6" t="str">
        <f t="shared" si="62"/>
        <v>Pass</v>
      </c>
      <c r="O407" s="6" t="str">
        <f t="shared" si="63"/>
        <v>111.69</v>
      </c>
      <c r="P407" s="6">
        <f t="shared" si="59"/>
        <v>85.051000000000002</v>
      </c>
      <c r="Q407" s="5" t="str">
        <f t="shared" si="64"/>
        <v>January</v>
      </c>
      <c r="R407" s="3" t="str">
        <f>VLOOKUP(A407, Samples_Master!$A$2:$I$301, 2, FALSE)</f>
        <v>AlloyX</v>
      </c>
      <c r="S407" s="3" t="str">
        <f>VLOOKUP(A407, Samples_Master!$A$2:$I$301, 3, FALSE)</f>
        <v>Metal</v>
      </c>
      <c r="T407" s="3" t="str">
        <f>VLOOKUP(A407, Samples_Master!$A$2:$I$301, 4, FALSE)</f>
        <v>B033</v>
      </c>
      <c r="U407" s="3" t="str">
        <f>VLOOKUP(A407, Samples_Master!$A$2:$I$301, 5, FALSE)</f>
        <v>P001</v>
      </c>
      <c r="V407" s="3" t="str">
        <f t="shared" si="65"/>
        <v>AlloyX_Tensile</v>
      </c>
      <c r="W407" s="3">
        <f>VLOOKUP(V407, Spec_Limits!$A$2:$I$301, 5, FALSE)</f>
        <v>60</v>
      </c>
      <c r="X407" s="3">
        <f>VLOOKUP(V407, Spec_Limits!$A$2:$I$301, 6, FALSE)</f>
        <v>120</v>
      </c>
      <c r="Y407" s="3" t="str">
        <f t="shared" si="66"/>
        <v>Pass</v>
      </c>
      <c r="Z407" s="3" t="str">
        <f t="shared" si="67"/>
        <v>OK</v>
      </c>
    </row>
    <row r="408" spans="1:26" x14ac:dyDescent="0.35">
      <c r="A408" s="1" t="s">
        <v>601</v>
      </c>
      <c r="B408" s="2">
        <v>45661</v>
      </c>
      <c r="C408" s="1" t="s">
        <v>10</v>
      </c>
      <c r="D408" s="3" t="s">
        <v>1912</v>
      </c>
      <c r="E408" s="1" t="s">
        <v>11</v>
      </c>
      <c r="F408" s="1" t="s">
        <v>1913</v>
      </c>
      <c r="G408" s="1" t="s">
        <v>17</v>
      </c>
      <c r="H408" s="1">
        <v>1.052</v>
      </c>
      <c r="I408" s="4" t="s">
        <v>23</v>
      </c>
      <c r="J408" s="1" t="s">
        <v>34</v>
      </c>
      <c r="K408" s="1" t="s">
        <v>603</v>
      </c>
      <c r="L408" s="6">
        <f t="shared" si="60"/>
        <v>26.620000000000005</v>
      </c>
      <c r="M408" s="6">
        <f t="shared" si="61"/>
        <v>26.620000000000005</v>
      </c>
      <c r="N408" s="6" t="str">
        <f t="shared" si="62"/>
        <v>Pass</v>
      </c>
      <c r="O408" s="6" t="str">
        <f t="shared" si="63"/>
        <v>94.67</v>
      </c>
      <c r="P408" s="6">
        <f t="shared" si="59"/>
        <v>1.052</v>
      </c>
      <c r="Q408" s="5" t="str">
        <f t="shared" si="64"/>
        <v>January</v>
      </c>
      <c r="R408" s="3" t="str">
        <f>VLOOKUP(A408, Samples_Master!$A$2:$I$301, 2, FALSE)</f>
        <v>AlloyX</v>
      </c>
      <c r="S408" s="3" t="str">
        <f>VLOOKUP(A408, Samples_Master!$A$2:$I$301, 3, FALSE)</f>
        <v>Metal</v>
      </c>
      <c r="T408" s="3" t="str">
        <f>VLOOKUP(A408, Samples_Master!$A$2:$I$301, 4, FALSE)</f>
        <v>B033</v>
      </c>
      <c r="U408" s="3" t="str">
        <f>VLOOKUP(A408, Samples_Master!$A$2:$I$301, 5, FALSE)</f>
        <v>P001</v>
      </c>
      <c r="V408" s="3" t="str">
        <f t="shared" si="65"/>
        <v>AlloyX_Viscosity</v>
      </c>
      <c r="W408" s="3">
        <f>VLOOKUP(V408, Spec_Limits!$A$2:$I$301, 5, FALSE)</f>
        <v>0.2</v>
      </c>
      <c r="X408" s="3">
        <f>VLOOKUP(V408, Spec_Limits!$A$2:$I$301, 6, FALSE)</f>
        <v>1.5</v>
      </c>
      <c r="Y408" s="3" t="str">
        <f t="shared" si="66"/>
        <v>Pass</v>
      </c>
      <c r="Z408" s="3" t="str">
        <f t="shared" si="67"/>
        <v>OK</v>
      </c>
    </row>
    <row r="409" spans="1:26" x14ac:dyDescent="0.35">
      <c r="A409" s="1" t="s">
        <v>601</v>
      </c>
      <c r="B409" s="2">
        <v>45668</v>
      </c>
      <c r="C409" s="1" t="s">
        <v>27</v>
      </c>
      <c r="D409" s="3" t="s">
        <v>1914</v>
      </c>
      <c r="E409" s="1" t="s">
        <v>11</v>
      </c>
      <c r="F409" s="1" t="s">
        <v>1915</v>
      </c>
      <c r="G409" s="1" t="s">
        <v>17</v>
      </c>
      <c r="H409" s="1">
        <v>10764.032999999999</v>
      </c>
      <c r="I409" s="4" t="s">
        <v>28</v>
      </c>
      <c r="J409" s="1" t="s">
        <v>61</v>
      </c>
      <c r="K409" s="1" t="s">
        <v>604</v>
      </c>
      <c r="L409" s="6">
        <f t="shared" si="60"/>
        <v>18.210000000000036</v>
      </c>
      <c r="M409" s="6">
        <f t="shared" si="61"/>
        <v>18.210000000000036</v>
      </c>
      <c r="N409" s="6" t="str">
        <f t="shared" si="62"/>
        <v>Pass</v>
      </c>
      <c r="O409" s="6" t="str">
        <f t="shared" si="63"/>
        <v>116.57</v>
      </c>
      <c r="P409" s="6">
        <f t="shared" ref="P409:P472" si="68">IF(C409="Viscosity",
      IF(J409="mPa*s", H409/1000, H409),
   IF(C409="Tensile",
      IF(J409="kPa", H409/1000, H409),
   IF(C409="Conductivity",
      IF(J409="mS/cm", H409/10, H409),
   "")))</f>
        <v>10764.032999999999</v>
      </c>
      <c r="Q409" s="5" t="str">
        <f t="shared" si="64"/>
        <v>January</v>
      </c>
      <c r="R409" s="3" t="str">
        <f>VLOOKUP(A409, Samples_Master!$A$2:$I$301, 2, FALSE)</f>
        <v>AlloyX</v>
      </c>
      <c r="S409" s="3" t="str">
        <f>VLOOKUP(A409, Samples_Master!$A$2:$I$301, 3, FALSE)</f>
        <v>Metal</v>
      </c>
      <c r="T409" s="3" t="str">
        <f>VLOOKUP(A409, Samples_Master!$A$2:$I$301, 4, FALSE)</f>
        <v>B033</v>
      </c>
      <c r="U409" s="3" t="str">
        <f>VLOOKUP(A409, Samples_Master!$A$2:$I$301, 5, FALSE)</f>
        <v>P001</v>
      </c>
      <c r="V409" s="3" t="str">
        <f t="shared" si="65"/>
        <v>AlloyX_Conductivity</v>
      </c>
      <c r="W409" s="3">
        <f>VLOOKUP(V409, Spec_Limits!$A$2:$I$301, 5, FALSE)</f>
        <v>100</v>
      </c>
      <c r="X409" s="3">
        <f>VLOOKUP(V409, Spec_Limits!$A$2:$I$301, 6, FALSE)</f>
        <v>2000</v>
      </c>
      <c r="Y409" s="3" t="str">
        <f t="shared" si="66"/>
        <v>Fail</v>
      </c>
      <c r="Z409" s="3" t="str">
        <f t="shared" si="67"/>
        <v>OK</v>
      </c>
    </row>
    <row r="410" spans="1:26" x14ac:dyDescent="0.35">
      <c r="A410" s="1" t="s">
        <v>601</v>
      </c>
      <c r="B410" s="2">
        <v>45682</v>
      </c>
      <c r="C410" s="1" t="s">
        <v>27</v>
      </c>
      <c r="D410" s="3" t="s">
        <v>1916</v>
      </c>
      <c r="E410" s="1" t="s">
        <v>11</v>
      </c>
      <c r="F410" s="1" t="s">
        <v>1917</v>
      </c>
      <c r="G410" s="1" t="s">
        <v>17</v>
      </c>
      <c r="H410" s="1">
        <v>8880.7260000000006</v>
      </c>
      <c r="I410" s="4" t="s">
        <v>28</v>
      </c>
      <c r="J410" s="1" t="s">
        <v>61</v>
      </c>
      <c r="K410" s="1" t="s">
        <v>605</v>
      </c>
      <c r="L410" s="6">
        <f t="shared" si="60"/>
        <v>31.650000000000034</v>
      </c>
      <c r="M410" s="6">
        <f t="shared" si="61"/>
        <v>31.650000000000034</v>
      </c>
      <c r="N410" s="6" t="str">
        <f t="shared" si="62"/>
        <v>Pass</v>
      </c>
      <c r="O410" s="6" t="str">
        <f t="shared" si="63"/>
        <v>113.21</v>
      </c>
      <c r="P410" s="6">
        <f t="shared" si="68"/>
        <v>8880.7260000000006</v>
      </c>
      <c r="Q410" s="5" t="str">
        <f t="shared" si="64"/>
        <v>January</v>
      </c>
      <c r="R410" s="3" t="str">
        <f>VLOOKUP(A410, Samples_Master!$A$2:$I$301, 2, FALSE)</f>
        <v>AlloyX</v>
      </c>
      <c r="S410" s="3" t="str">
        <f>VLOOKUP(A410, Samples_Master!$A$2:$I$301, 3, FALSE)</f>
        <v>Metal</v>
      </c>
      <c r="T410" s="3" t="str">
        <f>VLOOKUP(A410, Samples_Master!$A$2:$I$301, 4, FALSE)</f>
        <v>B033</v>
      </c>
      <c r="U410" s="3" t="str">
        <f>VLOOKUP(A410, Samples_Master!$A$2:$I$301, 5, FALSE)</f>
        <v>P001</v>
      </c>
      <c r="V410" s="3" t="str">
        <f t="shared" si="65"/>
        <v>AlloyX_Conductivity</v>
      </c>
      <c r="W410" s="3">
        <f>VLOOKUP(V410, Spec_Limits!$A$2:$I$301, 5, FALSE)</f>
        <v>100</v>
      </c>
      <c r="X410" s="3">
        <f>VLOOKUP(V410, Spec_Limits!$A$2:$I$301, 6, FALSE)</f>
        <v>2000</v>
      </c>
      <c r="Y410" s="3" t="str">
        <f t="shared" si="66"/>
        <v>Fail</v>
      </c>
      <c r="Z410" s="3" t="str">
        <f t="shared" si="67"/>
        <v>OK</v>
      </c>
    </row>
    <row r="411" spans="1:26" x14ac:dyDescent="0.35">
      <c r="A411" s="1" t="s">
        <v>606</v>
      </c>
      <c r="B411" s="2">
        <v>45669</v>
      </c>
      <c r="C411" s="1" t="s">
        <v>16</v>
      </c>
      <c r="D411" s="3" t="s">
        <v>1918</v>
      </c>
      <c r="E411" s="1" t="s">
        <v>637</v>
      </c>
      <c r="F411" s="1" t="s">
        <v>1919</v>
      </c>
      <c r="G411" s="1" t="s">
        <v>12</v>
      </c>
      <c r="H411" s="1">
        <v>65.436000000000007</v>
      </c>
      <c r="I411" s="4" t="s">
        <v>17</v>
      </c>
      <c r="J411" s="1" t="s">
        <v>21</v>
      </c>
      <c r="K411" s="1" t="s">
        <v>607</v>
      </c>
      <c r="L411" s="6" t="str">
        <f t="shared" si="60"/>
        <v>20.64</v>
      </c>
      <c r="M411" s="6" t="str">
        <f t="shared" si="61"/>
        <v>20.64</v>
      </c>
      <c r="N411" s="6" t="str">
        <f t="shared" si="62"/>
        <v>Pass</v>
      </c>
      <c r="O411" s="6">
        <f t="shared" si="63"/>
        <v>110.81722000000001</v>
      </c>
      <c r="P411" s="6">
        <f t="shared" si="68"/>
        <v>65.436000000000007</v>
      </c>
      <c r="Q411" s="5" t="str">
        <f t="shared" si="64"/>
        <v>January</v>
      </c>
      <c r="R411" s="3" t="str">
        <f>VLOOKUP(A411, Samples_Master!$A$2:$I$301, 2, FALSE)</f>
        <v>Graphene</v>
      </c>
      <c r="S411" s="3" t="str">
        <f>VLOOKUP(A411, Samples_Master!$A$2:$I$301, 3, FALSE)</f>
        <v>Polymer</v>
      </c>
      <c r="T411" s="3" t="str">
        <f>VLOOKUP(A411, Samples_Master!$A$2:$I$301, 4, FALSE)</f>
        <v>B058</v>
      </c>
      <c r="U411" s="3" t="str">
        <f>VLOOKUP(A411, Samples_Master!$A$2:$I$301, 5, FALSE)</f>
        <v>P004</v>
      </c>
      <c r="V411" s="3" t="str">
        <f t="shared" si="65"/>
        <v>Graphene_Tensile</v>
      </c>
      <c r="W411" s="3">
        <f>VLOOKUP(V411, Spec_Limits!$A$2:$I$301, 5, FALSE)</f>
        <v>60</v>
      </c>
      <c r="X411" s="3">
        <f>VLOOKUP(V411, Spec_Limits!$A$2:$I$301, 6, FALSE)</f>
        <v>120</v>
      </c>
      <c r="Y411" s="3" t="str">
        <f t="shared" si="66"/>
        <v>Pass</v>
      </c>
      <c r="Z411" s="3" t="str">
        <f t="shared" si="67"/>
        <v>OK</v>
      </c>
    </row>
    <row r="412" spans="1:26" x14ac:dyDescent="0.35">
      <c r="A412" s="1" t="s">
        <v>606</v>
      </c>
      <c r="B412" s="2">
        <v>45673</v>
      </c>
      <c r="C412" s="1" t="s">
        <v>27</v>
      </c>
      <c r="D412" s="3" t="s">
        <v>1920</v>
      </c>
      <c r="E412" s="1" t="s">
        <v>637</v>
      </c>
      <c r="F412" s="1" t="s">
        <v>1921</v>
      </c>
      <c r="G412" s="1" t="s">
        <v>12</v>
      </c>
      <c r="H412" s="1">
        <v>968.68200000000002</v>
      </c>
      <c r="I412" s="4" t="s">
        <v>37</v>
      </c>
      <c r="J412" s="1" t="s">
        <v>18</v>
      </c>
      <c r="K412" s="1" t="s">
        <v>608</v>
      </c>
      <c r="L412" s="6" t="str">
        <f t="shared" si="60"/>
        <v>32.4</v>
      </c>
      <c r="M412" s="6" t="str">
        <f t="shared" si="61"/>
        <v>32.4</v>
      </c>
      <c r="N412" s="6" t="str">
        <f t="shared" si="62"/>
        <v>Pass</v>
      </c>
      <c r="O412" s="6">
        <f t="shared" si="63"/>
        <v>98.106080000000006</v>
      </c>
      <c r="P412" s="6">
        <f t="shared" si="68"/>
        <v>968.68200000000002</v>
      </c>
      <c r="Q412" s="5" t="str">
        <f t="shared" si="64"/>
        <v>January</v>
      </c>
      <c r="R412" s="3" t="str">
        <f>VLOOKUP(A412, Samples_Master!$A$2:$I$301, 2, FALSE)</f>
        <v>Graphene</v>
      </c>
      <c r="S412" s="3" t="str">
        <f>VLOOKUP(A412, Samples_Master!$A$2:$I$301, 3, FALSE)</f>
        <v>Polymer</v>
      </c>
      <c r="T412" s="3" t="str">
        <f>VLOOKUP(A412, Samples_Master!$A$2:$I$301, 4, FALSE)</f>
        <v>B058</v>
      </c>
      <c r="U412" s="3" t="str">
        <f>VLOOKUP(A412, Samples_Master!$A$2:$I$301, 5, FALSE)</f>
        <v>P004</v>
      </c>
      <c r="V412" s="3" t="str">
        <f t="shared" si="65"/>
        <v>Graphene_Conductivity</v>
      </c>
      <c r="W412" s="3">
        <f>VLOOKUP(V412, Spec_Limits!$A$2:$I$301, 5, FALSE)</f>
        <v>20000</v>
      </c>
      <c r="X412" s="3">
        <f>VLOOKUP(V412, Spec_Limits!$A$2:$I$301, 6, FALSE)</f>
        <v>80000</v>
      </c>
      <c r="Y412" s="3" t="str">
        <f t="shared" si="66"/>
        <v>Fail</v>
      </c>
      <c r="Z412" s="3" t="str">
        <f t="shared" si="67"/>
        <v>OK</v>
      </c>
    </row>
    <row r="413" spans="1:26" x14ac:dyDescent="0.35">
      <c r="A413" s="1" t="s">
        <v>606</v>
      </c>
      <c r="B413" s="2">
        <v>45663</v>
      </c>
      <c r="C413" s="1" t="s">
        <v>16</v>
      </c>
      <c r="D413" s="3" t="s">
        <v>1922</v>
      </c>
      <c r="E413" s="1" t="s">
        <v>637</v>
      </c>
      <c r="F413" s="1" t="s">
        <v>1923</v>
      </c>
      <c r="G413" s="1" t="s">
        <v>12</v>
      </c>
      <c r="H413" s="1">
        <v>82.653999999999996</v>
      </c>
      <c r="I413" s="4" t="s">
        <v>17</v>
      </c>
      <c r="J413" s="1" t="s">
        <v>52</v>
      </c>
      <c r="K413" s="1" t="s">
        <v>609</v>
      </c>
      <c r="L413" s="6" t="str">
        <f t="shared" si="60"/>
        <v>24.2</v>
      </c>
      <c r="M413" s="6" t="str">
        <f t="shared" si="61"/>
        <v>24.2</v>
      </c>
      <c r="N413" s="6" t="str">
        <f t="shared" si="62"/>
        <v>Pass</v>
      </c>
      <c r="O413" s="6">
        <f t="shared" si="63"/>
        <v>111.24836999999999</v>
      </c>
      <c r="P413" s="6">
        <f t="shared" si="68"/>
        <v>82.653999999999996</v>
      </c>
      <c r="Q413" s="5" t="str">
        <f t="shared" si="64"/>
        <v>January</v>
      </c>
      <c r="R413" s="3" t="str">
        <f>VLOOKUP(A413, Samples_Master!$A$2:$I$301, 2, FALSE)</f>
        <v>Graphene</v>
      </c>
      <c r="S413" s="3" t="str">
        <f>VLOOKUP(A413, Samples_Master!$A$2:$I$301, 3, FALSE)</f>
        <v>Polymer</v>
      </c>
      <c r="T413" s="3" t="str">
        <f>VLOOKUP(A413, Samples_Master!$A$2:$I$301, 4, FALSE)</f>
        <v>B058</v>
      </c>
      <c r="U413" s="3" t="str">
        <f>VLOOKUP(A413, Samples_Master!$A$2:$I$301, 5, FALSE)</f>
        <v>P004</v>
      </c>
      <c r="V413" s="3" t="str">
        <f t="shared" si="65"/>
        <v>Graphene_Tensile</v>
      </c>
      <c r="W413" s="3">
        <f>VLOOKUP(V413, Spec_Limits!$A$2:$I$301, 5, FALSE)</f>
        <v>60</v>
      </c>
      <c r="X413" s="3">
        <f>VLOOKUP(V413, Spec_Limits!$A$2:$I$301, 6, FALSE)</f>
        <v>120</v>
      </c>
      <c r="Y413" s="3" t="str">
        <f t="shared" si="66"/>
        <v>Pass</v>
      </c>
      <c r="Z413" s="3" t="str">
        <f t="shared" si="67"/>
        <v>OK</v>
      </c>
    </row>
    <row r="414" spans="1:26" x14ac:dyDescent="0.35">
      <c r="A414" s="1" t="s">
        <v>610</v>
      </c>
      <c r="B414" s="2">
        <v>45683</v>
      </c>
      <c r="C414" s="1" t="s">
        <v>16</v>
      </c>
      <c r="D414" s="3" t="s">
        <v>1924</v>
      </c>
      <c r="E414" s="1" t="s">
        <v>11</v>
      </c>
      <c r="F414" s="1" t="s">
        <v>1925</v>
      </c>
      <c r="G414" s="1" t="s">
        <v>17</v>
      </c>
      <c r="H414" s="1">
        <v>73.902000000000001</v>
      </c>
      <c r="I414" s="4" t="s">
        <v>17</v>
      </c>
      <c r="J414" s="1" t="s">
        <v>21</v>
      </c>
      <c r="K414" s="1" t="s">
        <v>611</v>
      </c>
      <c r="L414" s="6">
        <f t="shared" si="60"/>
        <v>24.980000000000018</v>
      </c>
      <c r="M414" s="6">
        <f t="shared" si="61"/>
        <v>24.980000000000018</v>
      </c>
      <c r="N414" s="6" t="str">
        <f t="shared" si="62"/>
        <v>Pass</v>
      </c>
      <c r="O414" s="6" t="str">
        <f t="shared" si="63"/>
        <v>103.71</v>
      </c>
      <c r="P414" s="6">
        <f t="shared" si="68"/>
        <v>73.902000000000001</v>
      </c>
      <c r="Q414" s="5" t="str">
        <f t="shared" si="64"/>
        <v>January</v>
      </c>
      <c r="R414" s="3" t="str">
        <f>VLOOKUP(A414, Samples_Master!$A$2:$I$301, 2, FALSE)</f>
        <v>CeramicY</v>
      </c>
      <c r="S414" s="3" t="str">
        <f>VLOOKUP(A414, Samples_Master!$A$2:$I$301, 3, FALSE)</f>
        <v>Ceramic</v>
      </c>
      <c r="T414" s="3" t="str">
        <f>VLOOKUP(A414, Samples_Master!$A$2:$I$301, 4, FALSE)</f>
        <v>B033</v>
      </c>
      <c r="U414" s="3" t="str">
        <f>VLOOKUP(A414, Samples_Master!$A$2:$I$301, 5, FALSE)</f>
        <v>P003</v>
      </c>
      <c r="V414" s="3" t="str">
        <f t="shared" si="65"/>
        <v>CeramicY_Tensile</v>
      </c>
      <c r="W414" s="3">
        <f>VLOOKUP(V414, Spec_Limits!$A$2:$I$301, 5, FALSE)</f>
        <v>40</v>
      </c>
      <c r="X414" s="3">
        <f>VLOOKUP(V414, Spec_Limits!$A$2:$I$301, 6, FALSE)</f>
        <v>100</v>
      </c>
      <c r="Y414" s="3" t="str">
        <f t="shared" si="66"/>
        <v>Pass</v>
      </c>
      <c r="Z414" s="3" t="str">
        <f t="shared" si="67"/>
        <v>OK</v>
      </c>
    </row>
    <row r="415" spans="1:26" x14ac:dyDescent="0.35">
      <c r="A415" s="1" t="s">
        <v>610</v>
      </c>
      <c r="B415" s="2">
        <v>45678</v>
      </c>
      <c r="C415" s="1" t="s">
        <v>10</v>
      </c>
      <c r="D415" s="3" t="s">
        <v>1926</v>
      </c>
      <c r="E415" s="1" t="s">
        <v>11</v>
      </c>
      <c r="F415" s="1" t="s">
        <v>1927</v>
      </c>
      <c r="G415" s="1" t="s">
        <v>17</v>
      </c>
      <c r="H415" s="1">
        <v>0.32600000000000001</v>
      </c>
      <c r="I415" s="4" t="s">
        <v>23</v>
      </c>
      <c r="J415" s="1" t="s">
        <v>24</v>
      </c>
      <c r="K415" s="1" t="s">
        <v>612</v>
      </c>
      <c r="L415" s="6">
        <f t="shared" si="60"/>
        <v>28.04000000000002</v>
      </c>
      <c r="M415" s="6">
        <f t="shared" si="61"/>
        <v>28.04000000000002</v>
      </c>
      <c r="N415" s="6" t="str">
        <f t="shared" si="62"/>
        <v>Pass</v>
      </c>
      <c r="O415" s="6" t="str">
        <f t="shared" si="63"/>
        <v>103.11</v>
      </c>
      <c r="P415" s="6">
        <f t="shared" si="68"/>
        <v>0.32600000000000001</v>
      </c>
      <c r="Q415" s="5" t="str">
        <f t="shared" si="64"/>
        <v>January</v>
      </c>
      <c r="R415" s="3" t="str">
        <f>VLOOKUP(A415, Samples_Master!$A$2:$I$301, 2, FALSE)</f>
        <v>CeramicY</v>
      </c>
      <c r="S415" s="3" t="str">
        <f>VLOOKUP(A415, Samples_Master!$A$2:$I$301, 3, FALSE)</f>
        <v>Ceramic</v>
      </c>
      <c r="T415" s="3" t="str">
        <f>VLOOKUP(A415, Samples_Master!$A$2:$I$301, 4, FALSE)</f>
        <v>B033</v>
      </c>
      <c r="U415" s="3" t="str">
        <f>VLOOKUP(A415, Samples_Master!$A$2:$I$301, 5, FALSE)</f>
        <v>P003</v>
      </c>
      <c r="V415" s="3" t="str">
        <f t="shared" si="65"/>
        <v>CeramicY_Viscosity</v>
      </c>
      <c r="W415" s="3">
        <f>VLOOKUP(V415, Spec_Limits!$A$2:$I$301, 5, FALSE)</f>
        <v>0.2</v>
      </c>
      <c r="X415" s="3">
        <f>VLOOKUP(V415, Spec_Limits!$A$2:$I$301, 6, FALSE)</f>
        <v>1.5</v>
      </c>
      <c r="Y415" s="3" t="str">
        <f t="shared" si="66"/>
        <v>Pass</v>
      </c>
      <c r="Z415" s="3" t="str">
        <f t="shared" si="67"/>
        <v>OK</v>
      </c>
    </row>
    <row r="416" spans="1:26" x14ac:dyDescent="0.35">
      <c r="A416" s="1" t="s">
        <v>613</v>
      </c>
      <c r="B416" s="2">
        <v>45679</v>
      </c>
      <c r="C416" s="1" t="s">
        <v>27</v>
      </c>
      <c r="D416" s="3" t="s">
        <v>1928</v>
      </c>
      <c r="E416" s="1" t="s">
        <v>637</v>
      </c>
      <c r="F416" s="1" t="s">
        <v>1929</v>
      </c>
      <c r="G416" s="1" t="s">
        <v>17</v>
      </c>
      <c r="H416" s="1">
        <v>5804.3419999999996</v>
      </c>
      <c r="I416" s="4" t="s">
        <v>28</v>
      </c>
      <c r="J416" s="1" t="s">
        <v>98</v>
      </c>
      <c r="K416" s="1" t="s">
        <v>614</v>
      </c>
      <c r="L416" s="6" t="str">
        <f t="shared" si="60"/>
        <v>15.32</v>
      </c>
      <c r="M416" s="6" t="str">
        <f t="shared" si="61"/>
        <v>15.32</v>
      </c>
      <c r="N416" s="6" t="str">
        <f t="shared" si="62"/>
        <v>Pass</v>
      </c>
      <c r="O416" s="6" t="str">
        <f t="shared" si="63"/>
        <v>92.39</v>
      </c>
      <c r="P416" s="6">
        <f t="shared" si="68"/>
        <v>5804.3419999999996</v>
      </c>
      <c r="Q416" s="5" t="str">
        <f t="shared" si="64"/>
        <v>January</v>
      </c>
      <c r="R416" s="3" t="str">
        <f>VLOOKUP(A416, Samples_Master!$A$2:$I$301, 2, FALSE)</f>
        <v>PolymerB</v>
      </c>
      <c r="S416" s="3" t="str">
        <f>VLOOKUP(A416, Samples_Master!$A$2:$I$301, 3, FALSE)</f>
        <v>Polymer</v>
      </c>
      <c r="T416" s="3" t="str">
        <f>VLOOKUP(A416, Samples_Master!$A$2:$I$301, 4, FALSE)</f>
        <v>B053</v>
      </c>
      <c r="U416" s="3" t="str">
        <f>VLOOKUP(A416, Samples_Master!$A$2:$I$301, 5, FALSE)</f>
        <v>P002</v>
      </c>
      <c r="V416" s="3" t="str">
        <f t="shared" si="65"/>
        <v>PolymerB_Conductivity</v>
      </c>
      <c r="W416" s="3">
        <f>VLOOKUP(V416, Spec_Limits!$A$2:$I$301, 5, FALSE)</f>
        <v>100</v>
      </c>
      <c r="X416" s="3">
        <f>VLOOKUP(V416, Spec_Limits!$A$2:$I$301, 6, FALSE)</f>
        <v>2000</v>
      </c>
      <c r="Y416" s="3" t="str">
        <f t="shared" si="66"/>
        <v>Fail</v>
      </c>
      <c r="Z416" s="3" t="str">
        <f t="shared" si="67"/>
        <v>OK</v>
      </c>
    </row>
    <row r="417" spans="1:26" x14ac:dyDescent="0.35">
      <c r="A417" s="1" t="s">
        <v>613</v>
      </c>
      <c r="B417" s="2">
        <v>45665</v>
      </c>
      <c r="C417" s="1" t="s">
        <v>16</v>
      </c>
      <c r="D417" s="3" t="s">
        <v>1930</v>
      </c>
      <c r="E417" s="1" t="s">
        <v>637</v>
      </c>
      <c r="F417" s="1" t="s">
        <v>1931</v>
      </c>
      <c r="G417" s="1" t="s">
        <v>17</v>
      </c>
      <c r="H417" s="1">
        <v>63.741</v>
      </c>
      <c r="I417" s="4" t="s">
        <v>17</v>
      </c>
      <c r="J417" s="1" t="s">
        <v>29</v>
      </c>
      <c r="K417" s="1" t="s">
        <v>615</v>
      </c>
      <c r="L417" s="6" t="str">
        <f t="shared" si="60"/>
        <v>25.5</v>
      </c>
      <c r="M417" s="6" t="str">
        <f t="shared" si="61"/>
        <v>25.5</v>
      </c>
      <c r="N417" s="6" t="str">
        <f t="shared" si="62"/>
        <v>Pass</v>
      </c>
      <c r="O417" s="6" t="str">
        <f t="shared" si="63"/>
        <v>101.24</v>
      </c>
      <c r="P417" s="6">
        <f t="shared" si="68"/>
        <v>63.741</v>
      </c>
      <c r="Q417" s="5" t="str">
        <f t="shared" si="64"/>
        <v>January</v>
      </c>
      <c r="R417" s="3" t="str">
        <f>VLOOKUP(A417, Samples_Master!$A$2:$I$301, 2, FALSE)</f>
        <v>PolymerB</v>
      </c>
      <c r="S417" s="3" t="str">
        <f>VLOOKUP(A417, Samples_Master!$A$2:$I$301, 3, FALSE)</f>
        <v>Polymer</v>
      </c>
      <c r="T417" s="3" t="str">
        <f>VLOOKUP(A417, Samples_Master!$A$2:$I$301, 4, FALSE)</f>
        <v>B053</v>
      </c>
      <c r="U417" s="3" t="str">
        <f>VLOOKUP(A417, Samples_Master!$A$2:$I$301, 5, FALSE)</f>
        <v>P002</v>
      </c>
      <c r="V417" s="3" t="str">
        <f t="shared" si="65"/>
        <v>PolymerB_Tensile</v>
      </c>
      <c r="W417" s="3">
        <f>VLOOKUP(V417, Spec_Limits!$A$2:$I$301, 5, FALSE)</f>
        <v>40</v>
      </c>
      <c r="X417" s="3">
        <f>VLOOKUP(V417, Spec_Limits!$A$2:$I$301, 6, FALSE)</f>
        <v>100</v>
      </c>
      <c r="Y417" s="3" t="str">
        <f t="shared" si="66"/>
        <v>Pass</v>
      </c>
      <c r="Z417" s="3" t="str">
        <f t="shared" si="67"/>
        <v>OK</v>
      </c>
    </row>
    <row r="418" spans="1:26" x14ac:dyDescent="0.35">
      <c r="A418" s="1" t="s">
        <v>613</v>
      </c>
      <c r="B418" s="2">
        <v>45685</v>
      </c>
      <c r="C418" s="1" t="s">
        <v>10</v>
      </c>
      <c r="D418" s="3" t="s">
        <v>1932</v>
      </c>
      <c r="E418" s="1" t="s">
        <v>637</v>
      </c>
      <c r="F418" s="1" t="s">
        <v>1933</v>
      </c>
      <c r="G418" s="1" t="s">
        <v>17</v>
      </c>
      <c r="H418" s="1">
        <v>1.2749999999999999</v>
      </c>
      <c r="I418" s="4" t="s">
        <v>23</v>
      </c>
      <c r="J418" s="1" t="s">
        <v>52</v>
      </c>
      <c r="K418" s="1" t="s">
        <v>616</v>
      </c>
      <c r="L418" s="6" t="str">
        <f t="shared" si="60"/>
        <v>24.17</v>
      </c>
      <c r="M418" s="6" t="str">
        <f t="shared" si="61"/>
        <v>24.17</v>
      </c>
      <c r="N418" s="6" t="str">
        <f t="shared" si="62"/>
        <v>Pass</v>
      </c>
      <c r="O418" s="6" t="str">
        <f t="shared" si="63"/>
        <v>97.82</v>
      </c>
      <c r="P418" s="6">
        <f t="shared" si="68"/>
        <v>1.2749999999999999</v>
      </c>
      <c r="Q418" s="5" t="str">
        <f t="shared" si="64"/>
        <v>January</v>
      </c>
      <c r="R418" s="3" t="str">
        <f>VLOOKUP(A418, Samples_Master!$A$2:$I$301, 2, FALSE)</f>
        <v>PolymerB</v>
      </c>
      <c r="S418" s="3" t="str">
        <f>VLOOKUP(A418, Samples_Master!$A$2:$I$301, 3, FALSE)</f>
        <v>Polymer</v>
      </c>
      <c r="T418" s="3" t="str">
        <f>VLOOKUP(A418, Samples_Master!$A$2:$I$301, 4, FALSE)</f>
        <v>B053</v>
      </c>
      <c r="U418" s="3" t="str">
        <f>VLOOKUP(A418, Samples_Master!$A$2:$I$301, 5, FALSE)</f>
        <v>P002</v>
      </c>
      <c r="V418" s="3" t="str">
        <f t="shared" si="65"/>
        <v>PolymerB_Viscosity</v>
      </c>
      <c r="W418" s="3">
        <f>VLOOKUP(V418, Spec_Limits!$A$2:$I$301, 5, FALSE)</f>
        <v>0.5</v>
      </c>
      <c r="X418" s="3">
        <f>VLOOKUP(V418, Spec_Limits!$A$2:$I$301, 6, FALSE)</f>
        <v>2.5</v>
      </c>
      <c r="Y418" s="3" t="str">
        <f t="shared" si="66"/>
        <v>Pass</v>
      </c>
      <c r="Z418" s="3" t="str">
        <f t="shared" si="67"/>
        <v>OK</v>
      </c>
    </row>
    <row r="419" spans="1:26" x14ac:dyDescent="0.35">
      <c r="A419" s="1" t="s">
        <v>613</v>
      </c>
      <c r="B419" s="2">
        <v>45684</v>
      </c>
      <c r="C419" s="1" t="s">
        <v>10</v>
      </c>
      <c r="D419" s="3" t="s">
        <v>1630</v>
      </c>
      <c r="E419" s="1" t="s">
        <v>637</v>
      </c>
      <c r="F419" s="1" t="s">
        <v>1934</v>
      </c>
      <c r="G419" s="1" t="s">
        <v>17</v>
      </c>
      <c r="H419" s="1">
        <v>1.552</v>
      </c>
      <c r="I419" s="4" t="s">
        <v>23</v>
      </c>
      <c r="J419" s="1" t="s">
        <v>21</v>
      </c>
      <c r="K419" s="1" t="s">
        <v>617</v>
      </c>
      <c r="L419" s="6" t="str">
        <f t="shared" si="60"/>
        <v>27.45</v>
      </c>
      <c r="M419" s="6" t="str">
        <f t="shared" si="61"/>
        <v>27.45</v>
      </c>
      <c r="N419" s="6" t="str">
        <f t="shared" si="62"/>
        <v>Pass</v>
      </c>
      <c r="O419" s="6" t="str">
        <f t="shared" si="63"/>
        <v>89.43</v>
      </c>
      <c r="P419" s="6">
        <f t="shared" si="68"/>
        <v>1.552</v>
      </c>
      <c r="Q419" s="5" t="str">
        <f t="shared" si="64"/>
        <v>January</v>
      </c>
      <c r="R419" s="3" t="str">
        <f>VLOOKUP(A419, Samples_Master!$A$2:$I$301, 2, FALSE)</f>
        <v>PolymerB</v>
      </c>
      <c r="S419" s="3" t="str">
        <f>VLOOKUP(A419, Samples_Master!$A$2:$I$301, 3, FALSE)</f>
        <v>Polymer</v>
      </c>
      <c r="T419" s="3" t="str">
        <f>VLOOKUP(A419, Samples_Master!$A$2:$I$301, 4, FALSE)</f>
        <v>B053</v>
      </c>
      <c r="U419" s="3" t="str">
        <f>VLOOKUP(A419, Samples_Master!$A$2:$I$301, 5, FALSE)</f>
        <v>P002</v>
      </c>
      <c r="V419" s="3" t="str">
        <f t="shared" si="65"/>
        <v>PolymerB_Viscosity</v>
      </c>
      <c r="W419" s="3">
        <f>VLOOKUP(V419, Spec_Limits!$A$2:$I$301, 5, FALSE)</f>
        <v>0.5</v>
      </c>
      <c r="X419" s="3">
        <f>VLOOKUP(V419, Spec_Limits!$A$2:$I$301, 6, FALSE)</f>
        <v>2.5</v>
      </c>
      <c r="Y419" s="3" t="str">
        <f t="shared" si="66"/>
        <v>Pass</v>
      </c>
      <c r="Z419" s="3" t="str">
        <f t="shared" si="67"/>
        <v>OK</v>
      </c>
    </row>
    <row r="420" spans="1:26" x14ac:dyDescent="0.35">
      <c r="A420" s="1" t="s">
        <v>618</v>
      </c>
      <c r="B420" s="2">
        <v>45683</v>
      </c>
      <c r="C420" s="1" t="s">
        <v>10</v>
      </c>
      <c r="D420" s="3" t="s">
        <v>1935</v>
      </c>
      <c r="E420" s="1" t="s">
        <v>637</v>
      </c>
      <c r="F420" s="1" t="s">
        <v>1936</v>
      </c>
      <c r="G420" s="1" t="s">
        <v>17</v>
      </c>
      <c r="H420" s="1">
        <v>2046.89</v>
      </c>
      <c r="I420" s="4" t="s">
        <v>13</v>
      </c>
      <c r="J420" s="1" t="s">
        <v>31</v>
      </c>
      <c r="K420" s="1" t="s">
        <v>619</v>
      </c>
      <c r="L420" s="6" t="str">
        <f t="shared" si="60"/>
        <v>19.27</v>
      </c>
      <c r="M420" s="6" t="str">
        <f t="shared" si="61"/>
        <v>19.27</v>
      </c>
      <c r="N420" s="6" t="str">
        <f t="shared" si="62"/>
        <v>Pass</v>
      </c>
      <c r="O420" s="6" t="str">
        <f t="shared" si="63"/>
        <v>104.66</v>
      </c>
      <c r="P420" s="6">
        <f t="shared" si="68"/>
        <v>2046.89</v>
      </c>
      <c r="Q420" s="5" t="str">
        <f t="shared" si="64"/>
        <v>January</v>
      </c>
      <c r="R420" s="3" t="str">
        <f>VLOOKUP(A420, Samples_Master!$A$2:$I$301, 2, FALSE)</f>
        <v>PolymerA</v>
      </c>
      <c r="S420" s="3" t="str">
        <f>VLOOKUP(A420, Samples_Master!$A$2:$I$301, 3, FALSE)</f>
        <v>Polymer</v>
      </c>
      <c r="T420" s="3" t="str">
        <f>VLOOKUP(A420, Samples_Master!$A$2:$I$301, 4, FALSE)</f>
        <v>B102</v>
      </c>
      <c r="U420" s="3" t="str">
        <f>VLOOKUP(A420, Samples_Master!$A$2:$I$301, 5, FALSE)</f>
        <v>P003</v>
      </c>
      <c r="V420" s="3" t="str">
        <f t="shared" si="65"/>
        <v>PolymerA_Viscosity</v>
      </c>
      <c r="W420" s="3">
        <f>VLOOKUP(V420, Spec_Limits!$A$2:$I$301, 5, FALSE)</f>
        <v>0.5</v>
      </c>
      <c r="X420" s="3">
        <f>VLOOKUP(V420, Spec_Limits!$A$2:$I$301, 6, FALSE)</f>
        <v>2.5</v>
      </c>
      <c r="Y420" s="3" t="str">
        <f t="shared" si="66"/>
        <v>Fail</v>
      </c>
      <c r="Z420" s="3" t="str">
        <f t="shared" si="67"/>
        <v>OK</v>
      </c>
    </row>
    <row r="421" spans="1:26" x14ac:dyDescent="0.35">
      <c r="A421" s="1" t="s">
        <v>620</v>
      </c>
      <c r="B421" s="2">
        <v>45673</v>
      </c>
      <c r="C421" s="1" t="s">
        <v>16</v>
      </c>
      <c r="D421" s="3" t="s">
        <v>1937</v>
      </c>
      <c r="E421" s="1" t="s">
        <v>637</v>
      </c>
      <c r="F421" s="1" t="s">
        <v>1938</v>
      </c>
      <c r="G421" s="1" t="s">
        <v>12</v>
      </c>
      <c r="H421" s="1">
        <v>74.498999999999995</v>
      </c>
      <c r="I421" s="4" t="s">
        <v>17</v>
      </c>
      <c r="J421" s="1" t="s">
        <v>98</v>
      </c>
      <c r="K421" s="1" t="s">
        <v>621</v>
      </c>
      <c r="L421" s="6" t="str">
        <f t="shared" si="60"/>
        <v>31.22</v>
      </c>
      <c r="M421" s="6" t="str">
        <f t="shared" si="61"/>
        <v>31.22</v>
      </c>
      <c r="N421" s="6" t="str">
        <f t="shared" si="62"/>
        <v>Pass</v>
      </c>
      <c r="O421" s="6">
        <f t="shared" si="63"/>
        <v>106.37719</v>
      </c>
      <c r="P421" s="6">
        <f t="shared" si="68"/>
        <v>74.498999999999995</v>
      </c>
      <c r="Q421" s="5" t="str">
        <f t="shared" si="64"/>
        <v>January</v>
      </c>
      <c r="R421" s="3" t="str">
        <f>VLOOKUP(A421, Samples_Master!$A$2:$I$301, 2, FALSE)</f>
        <v>Graphene</v>
      </c>
      <c r="S421" s="3" t="str">
        <f>VLOOKUP(A421, Samples_Master!$A$2:$I$301, 3, FALSE)</f>
        <v>Polymer</v>
      </c>
      <c r="T421" s="3" t="str">
        <f>VLOOKUP(A421, Samples_Master!$A$2:$I$301, 4, FALSE)</f>
        <v>B089</v>
      </c>
      <c r="U421" s="3" t="str">
        <f>VLOOKUP(A421, Samples_Master!$A$2:$I$301, 5, FALSE)</f>
        <v>P001</v>
      </c>
      <c r="V421" s="3" t="str">
        <f t="shared" si="65"/>
        <v>Graphene_Tensile</v>
      </c>
      <c r="W421" s="3">
        <f>VLOOKUP(V421, Spec_Limits!$A$2:$I$301, 5, FALSE)</f>
        <v>60</v>
      </c>
      <c r="X421" s="3">
        <f>VLOOKUP(V421, Spec_Limits!$A$2:$I$301, 6, FALSE)</f>
        <v>120</v>
      </c>
      <c r="Y421" s="3" t="str">
        <f t="shared" si="66"/>
        <v>Pass</v>
      </c>
      <c r="Z421" s="3" t="str">
        <f t="shared" si="67"/>
        <v>OK</v>
      </c>
    </row>
    <row r="422" spans="1:26" x14ac:dyDescent="0.35">
      <c r="A422" s="1" t="s">
        <v>622</v>
      </c>
      <c r="B422" s="2">
        <v>45679</v>
      </c>
      <c r="C422" s="1" t="s">
        <v>27</v>
      </c>
      <c r="D422" s="3" t="s">
        <v>1939</v>
      </c>
      <c r="E422" s="1" t="s">
        <v>637</v>
      </c>
      <c r="F422" s="1" t="s">
        <v>1940</v>
      </c>
      <c r="G422" s="1" t="s">
        <v>12</v>
      </c>
      <c r="H422" s="1">
        <v>930.12199999999996</v>
      </c>
      <c r="I422" s="4" t="s">
        <v>37</v>
      </c>
      <c r="J422" s="1" t="s">
        <v>52</v>
      </c>
      <c r="K422" s="1" t="s">
        <v>623</v>
      </c>
      <c r="L422" s="6" t="str">
        <f t="shared" si="60"/>
        <v>25.39</v>
      </c>
      <c r="M422" s="6" t="str">
        <f t="shared" si="61"/>
        <v>25.39</v>
      </c>
      <c r="N422" s="6" t="str">
        <f t="shared" si="62"/>
        <v>Pass</v>
      </c>
      <c r="O422" s="6">
        <f t="shared" si="63"/>
        <v>95.386279999999999</v>
      </c>
      <c r="P422" s="6">
        <f t="shared" si="68"/>
        <v>930.12199999999996</v>
      </c>
      <c r="Q422" s="5" t="str">
        <f t="shared" si="64"/>
        <v>January</v>
      </c>
      <c r="R422" s="3" t="str">
        <f>VLOOKUP(A422, Samples_Master!$A$2:$I$301, 2, FALSE)</f>
        <v>PolymerB</v>
      </c>
      <c r="S422" s="3" t="str">
        <f>VLOOKUP(A422, Samples_Master!$A$2:$I$301, 3, FALSE)</f>
        <v>Polymer</v>
      </c>
      <c r="T422" s="3" t="str">
        <f>VLOOKUP(A422, Samples_Master!$A$2:$I$301, 4, FALSE)</f>
        <v>B099</v>
      </c>
      <c r="U422" s="3" t="str">
        <f>VLOOKUP(A422, Samples_Master!$A$2:$I$301, 5, FALSE)</f>
        <v>P004</v>
      </c>
      <c r="V422" s="3" t="str">
        <f t="shared" si="65"/>
        <v>PolymerB_Conductivity</v>
      </c>
      <c r="W422" s="3">
        <f>VLOOKUP(V422, Spec_Limits!$A$2:$I$301, 5, FALSE)</f>
        <v>100</v>
      </c>
      <c r="X422" s="3">
        <f>VLOOKUP(V422, Spec_Limits!$A$2:$I$301, 6, FALSE)</f>
        <v>2000</v>
      </c>
      <c r="Y422" s="3" t="str">
        <f t="shared" si="66"/>
        <v>Pass</v>
      </c>
      <c r="Z422" s="3" t="str">
        <f t="shared" si="67"/>
        <v>OK</v>
      </c>
    </row>
    <row r="423" spans="1:26" x14ac:dyDescent="0.35">
      <c r="A423" s="1" t="s">
        <v>622</v>
      </c>
      <c r="B423" s="2">
        <v>45685</v>
      </c>
      <c r="C423" s="1" t="s">
        <v>27</v>
      </c>
      <c r="D423" s="3" t="s">
        <v>1941</v>
      </c>
      <c r="E423" s="1" t="s">
        <v>637</v>
      </c>
      <c r="F423" s="1" t="s">
        <v>1942</v>
      </c>
      <c r="G423" s="1" t="s">
        <v>12</v>
      </c>
      <c r="H423" s="1">
        <v>7066.4260000000004</v>
      </c>
      <c r="I423" s="4" t="s">
        <v>28</v>
      </c>
      <c r="J423" s="1" t="s">
        <v>98</v>
      </c>
      <c r="K423" s="1" t="s">
        <v>624</v>
      </c>
      <c r="L423" s="6" t="str">
        <f t="shared" si="60"/>
        <v>20.91</v>
      </c>
      <c r="M423" s="6" t="str">
        <f t="shared" si="61"/>
        <v>20.91</v>
      </c>
      <c r="N423" s="6" t="str">
        <f t="shared" si="62"/>
        <v>Pass</v>
      </c>
      <c r="O423" s="6">
        <f t="shared" si="63"/>
        <v>95.391679999999994</v>
      </c>
      <c r="P423" s="6">
        <f t="shared" si="68"/>
        <v>7066.4260000000004</v>
      </c>
      <c r="Q423" s="5" t="str">
        <f t="shared" si="64"/>
        <v>January</v>
      </c>
      <c r="R423" s="3" t="str">
        <f>VLOOKUP(A423, Samples_Master!$A$2:$I$301, 2, FALSE)</f>
        <v>PolymerB</v>
      </c>
      <c r="S423" s="3" t="str">
        <f>VLOOKUP(A423, Samples_Master!$A$2:$I$301, 3, FALSE)</f>
        <v>Polymer</v>
      </c>
      <c r="T423" s="3" t="str">
        <f>VLOOKUP(A423, Samples_Master!$A$2:$I$301, 4, FALSE)</f>
        <v>B099</v>
      </c>
      <c r="U423" s="3" t="str">
        <f>VLOOKUP(A423, Samples_Master!$A$2:$I$301, 5, FALSE)</f>
        <v>P004</v>
      </c>
      <c r="V423" s="3" t="str">
        <f t="shared" si="65"/>
        <v>PolymerB_Conductivity</v>
      </c>
      <c r="W423" s="3">
        <f>VLOOKUP(V423, Spec_Limits!$A$2:$I$301, 5, FALSE)</f>
        <v>100</v>
      </c>
      <c r="X423" s="3">
        <f>VLOOKUP(V423, Spec_Limits!$A$2:$I$301, 6, FALSE)</f>
        <v>2000</v>
      </c>
      <c r="Y423" s="3" t="str">
        <f t="shared" si="66"/>
        <v>Fail</v>
      </c>
      <c r="Z423" s="3" t="str">
        <f t="shared" si="67"/>
        <v>OK</v>
      </c>
    </row>
    <row r="424" spans="1:26" x14ac:dyDescent="0.35">
      <c r="A424" s="1" t="s">
        <v>625</v>
      </c>
      <c r="B424" s="2">
        <v>45676</v>
      </c>
      <c r="C424" s="1" t="s">
        <v>10</v>
      </c>
      <c r="D424" s="3" t="s">
        <v>1943</v>
      </c>
      <c r="E424" s="1" t="s">
        <v>637</v>
      </c>
      <c r="F424" s="1" t="s">
        <v>1944</v>
      </c>
      <c r="G424" s="1" t="s">
        <v>12</v>
      </c>
      <c r="H424" s="1">
        <v>1642.681</v>
      </c>
      <c r="I424" s="4" t="s">
        <v>13</v>
      </c>
      <c r="J424" s="1" t="s">
        <v>98</v>
      </c>
      <c r="K424" s="1" t="s">
        <v>626</v>
      </c>
      <c r="L424" s="6" t="str">
        <f t="shared" si="60"/>
        <v>22.05</v>
      </c>
      <c r="M424" s="6" t="str">
        <f t="shared" si="61"/>
        <v>22.05</v>
      </c>
      <c r="N424" s="6" t="str">
        <f t="shared" si="62"/>
        <v>Pass</v>
      </c>
      <c r="O424" s="6">
        <f t="shared" si="63"/>
        <v>95.413610000000006</v>
      </c>
      <c r="P424" s="6">
        <f t="shared" si="68"/>
        <v>1642.681</v>
      </c>
      <c r="Q424" s="5" t="str">
        <f t="shared" si="64"/>
        <v>January</v>
      </c>
      <c r="R424" s="3" t="str">
        <f>VLOOKUP(A424, Samples_Master!$A$2:$I$301, 2, FALSE)</f>
        <v>PolymerA</v>
      </c>
      <c r="S424" s="3" t="str">
        <f>VLOOKUP(A424, Samples_Master!$A$2:$I$301, 3, FALSE)</f>
        <v>Polymer</v>
      </c>
      <c r="T424" s="3" t="str">
        <f>VLOOKUP(A424, Samples_Master!$A$2:$I$301, 4, FALSE)</f>
        <v>B040</v>
      </c>
      <c r="U424" s="3" t="str">
        <f>VLOOKUP(A424, Samples_Master!$A$2:$I$301, 5, FALSE)</f>
        <v>P004</v>
      </c>
      <c r="V424" s="3" t="str">
        <f t="shared" si="65"/>
        <v>PolymerA_Viscosity</v>
      </c>
      <c r="W424" s="3">
        <f>VLOOKUP(V424, Spec_Limits!$A$2:$I$301, 5, FALSE)</f>
        <v>0.5</v>
      </c>
      <c r="X424" s="3">
        <f>VLOOKUP(V424, Spec_Limits!$A$2:$I$301, 6, FALSE)</f>
        <v>2.5</v>
      </c>
      <c r="Y424" s="3" t="str">
        <f t="shared" si="66"/>
        <v>Fail</v>
      </c>
      <c r="Z424" s="3" t="str">
        <f t="shared" si="67"/>
        <v>OK</v>
      </c>
    </row>
    <row r="425" spans="1:26" x14ac:dyDescent="0.35">
      <c r="A425" s="1" t="s">
        <v>625</v>
      </c>
      <c r="B425" s="2">
        <v>45658</v>
      </c>
      <c r="C425" s="1" t="s">
        <v>27</v>
      </c>
      <c r="D425" s="3" t="s">
        <v>1945</v>
      </c>
      <c r="E425" s="1" t="s">
        <v>637</v>
      </c>
      <c r="F425" s="1" t="s">
        <v>1946</v>
      </c>
      <c r="G425" s="1" t="s">
        <v>12</v>
      </c>
      <c r="H425" s="1">
        <v>7271.1970000000001</v>
      </c>
      <c r="I425" s="4" t="s">
        <v>28</v>
      </c>
      <c r="J425" s="1" t="s">
        <v>66</v>
      </c>
      <c r="K425" s="1" t="s">
        <v>627</v>
      </c>
      <c r="L425" s="6" t="str">
        <f t="shared" si="60"/>
        <v>33.39</v>
      </c>
      <c r="M425" s="6" t="str">
        <f t="shared" si="61"/>
        <v>33.39</v>
      </c>
      <c r="N425" s="6" t="str">
        <f t="shared" si="62"/>
        <v>Pass</v>
      </c>
      <c r="O425" s="6">
        <f t="shared" si="63"/>
        <v>83.346910000000008</v>
      </c>
      <c r="P425" s="6">
        <f t="shared" si="68"/>
        <v>7271.1970000000001</v>
      </c>
      <c r="Q425" s="5" t="str">
        <f t="shared" si="64"/>
        <v>January</v>
      </c>
      <c r="R425" s="3" t="str">
        <f>VLOOKUP(A425, Samples_Master!$A$2:$I$301, 2, FALSE)</f>
        <v>PolymerA</v>
      </c>
      <c r="S425" s="3" t="str">
        <f>VLOOKUP(A425, Samples_Master!$A$2:$I$301, 3, FALSE)</f>
        <v>Polymer</v>
      </c>
      <c r="T425" s="3" t="str">
        <f>VLOOKUP(A425, Samples_Master!$A$2:$I$301, 4, FALSE)</f>
        <v>B040</v>
      </c>
      <c r="U425" s="3" t="str">
        <f>VLOOKUP(A425, Samples_Master!$A$2:$I$301, 5, FALSE)</f>
        <v>P004</v>
      </c>
      <c r="V425" s="3" t="str">
        <f t="shared" si="65"/>
        <v>PolymerA_Conductivity</v>
      </c>
      <c r="W425" s="3">
        <f>VLOOKUP(V425, Spec_Limits!$A$2:$I$301, 5, FALSE)</f>
        <v>100</v>
      </c>
      <c r="X425" s="3">
        <f>VLOOKUP(V425, Spec_Limits!$A$2:$I$301, 6, FALSE)</f>
        <v>2000</v>
      </c>
      <c r="Y425" s="3" t="str">
        <f t="shared" si="66"/>
        <v>Fail</v>
      </c>
      <c r="Z425" s="3" t="str">
        <f t="shared" si="67"/>
        <v>OK</v>
      </c>
    </row>
    <row r="426" spans="1:26" x14ac:dyDescent="0.35">
      <c r="A426" s="1" t="s">
        <v>628</v>
      </c>
      <c r="B426" s="2">
        <v>45673</v>
      </c>
      <c r="C426" s="1" t="s">
        <v>27</v>
      </c>
      <c r="D426" s="3" t="s">
        <v>1947</v>
      </c>
      <c r="E426" s="1" t="s">
        <v>637</v>
      </c>
      <c r="F426" s="1" t="s">
        <v>1948</v>
      </c>
      <c r="G426" s="1" t="s">
        <v>17</v>
      </c>
      <c r="H426" s="1">
        <v>503.25200000000001</v>
      </c>
      <c r="I426" s="4" t="s">
        <v>37</v>
      </c>
      <c r="J426" s="1" t="s">
        <v>34</v>
      </c>
      <c r="K426" s="1" t="s">
        <v>629</v>
      </c>
      <c r="L426" s="6" t="str">
        <f t="shared" si="60"/>
        <v>28.29</v>
      </c>
      <c r="M426" s="6" t="str">
        <f t="shared" si="61"/>
        <v>28.29</v>
      </c>
      <c r="N426" s="6" t="str">
        <f t="shared" si="62"/>
        <v>Pass</v>
      </c>
      <c r="O426" s="6" t="str">
        <f t="shared" si="63"/>
        <v>99.3</v>
      </c>
      <c r="P426" s="6">
        <f t="shared" si="68"/>
        <v>503.25200000000001</v>
      </c>
      <c r="Q426" s="5" t="str">
        <f t="shared" si="64"/>
        <v>January</v>
      </c>
      <c r="R426" s="3" t="str">
        <f>VLOOKUP(A426, Samples_Master!$A$2:$I$301, 2, FALSE)</f>
        <v>AlloyX</v>
      </c>
      <c r="S426" s="3" t="str">
        <f>VLOOKUP(A426, Samples_Master!$A$2:$I$301, 3, FALSE)</f>
        <v>Metal</v>
      </c>
      <c r="T426" s="3" t="str">
        <f>VLOOKUP(A426, Samples_Master!$A$2:$I$301, 4, FALSE)</f>
        <v>B061</v>
      </c>
      <c r="U426" s="3" t="str">
        <f>VLOOKUP(A426, Samples_Master!$A$2:$I$301, 5, FALSE)</f>
        <v>P002</v>
      </c>
      <c r="V426" s="3" t="str">
        <f t="shared" si="65"/>
        <v>AlloyX_Conductivity</v>
      </c>
      <c r="W426" s="3">
        <f>VLOOKUP(V426, Spec_Limits!$A$2:$I$301, 5, FALSE)</f>
        <v>100</v>
      </c>
      <c r="X426" s="3">
        <f>VLOOKUP(V426, Spec_Limits!$A$2:$I$301, 6, FALSE)</f>
        <v>2000</v>
      </c>
      <c r="Y426" s="3" t="str">
        <f t="shared" si="66"/>
        <v>Pass</v>
      </c>
      <c r="Z426" s="3" t="str">
        <f t="shared" si="67"/>
        <v>OK</v>
      </c>
    </row>
    <row r="427" spans="1:26" x14ac:dyDescent="0.35">
      <c r="A427" s="1" t="s">
        <v>630</v>
      </c>
      <c r="B427" s="2">
        <v>45670</v>
      </c>
      <c r="C427" s="1" t="s">
        <v>10</v>
      </c>
      <c r="D427" s="3" t="s">
        <v>1949</v>
      </c>
      <c r="E427" s="1" t="s">
        <v>637</v>
      </c>
      <c r="F427" s="1" t="s">
        <v>1950</v>
      </c>
      <c r="G427" s="1" t="s">
        <v>17</v>
      </c>
      <c r="H427" s="1">
        <v>0.52200000000000002</v>
      </c>
      <c r="I427" s="4" t="s">
        <v>23</v>
      </c>
      <c r="J427" s="1" t="s">
        <v>98</v>
      </c>
      <c r="K427" s="1" t="s">
        <v>631</v>
      </c>
      <c r="L427" s="6" t="str">
        <f t="shared" si="60"/>
        <v>30.29</v>
      </c>
      <c r="M427" s="6" t="str">
        <f t="shared" si="61"/>
        <v>30.29</v>
      </c>
      <c r="N427" s="6" t="str">
        <f t="shared" si="62"/>
        <v>Pass</v>
      </c>
      <c r="O427" s="6" t="str">
        <f t="shared" si="63"/>
        <v>98.2</v>
      </c>
      <c r="P427" s="6">
        <f t="shared" si="68"/>
        <v>0.52200000000000002</v>
      </c>
      <c r="Q427" s="5" t="str">
        <f t="shared" si="64"/>
        <v>January</v>
      </c>
      <c r="R427" s="3" t="str">
        <f>VLOOKUP(A427, Samples_Master!$A$2:$I$301, 2, FALSE)</f>
        <v>Graphene</v>
      </c>
      <c r="S427" s="3" t="str">
        <f>VLOOKUP(A427, Samples_Master!$A$2:$I$301, 3, FALSE)</f>
        <v>Carbon</v>
      </c>
      <c r="T427" s="3" t="str">
        <f>VLOOKUP(A427, Samples_Master!$A$2:$I$301, 4, FALSE)</f>
        <v>B105</v>
      </c>
      <c r="U427" s="3" t="str">
        <f>VLOOKUP(A427, Samples_Master!$A$2:$I$301, 5, FALSE)</f>
        <v>P002</v>
      </c>
      <c r="V427" s="3" t="str">
        <f t="shared" si="65"/>
        <v>Graphene_Viscosity</v>
      </c>
      <c r="W427" s="3">
        <f>VLOOKUP(V427, Spec_Limits!$A$2:$I$301, 5, FALSE)</f>
        <v>0.2</v>
      </c>
      <c r="X427" s="3">
        <f>VLOOKUP(V427, Spec_Limits!$A$2:$I$301, 6, FALSE)</f>
        <v>1.5</v>
      </c>
      <c r="Y427" s="3" t="str">
        <f t="shared" si="66"/>
        <v>Pass</v>
      </c>
      <c r="Z427" s="3" t="str">
        <f t="shared" si="67"/>
        <v>OK</v>
      </c>
    </row>
    <row r="428" spans="1:26" x14ac:dyDescent="0.35">
      <c r="A428" s="1" t="s">
        <v>632</v>
      </c>
      <c r="B428" s="2">
        <v>45669</v>
      </c>
      <c r="C428" s="1" t="s">
        <v>16</v>
      </c>
      <c r="D428" s="3" t="s">
        <v>1951</v>
      </c>
      <c r="E428" s="1" t="s">
        <v>11</v>
      </c>
      <c r="F428" s="1" t="s">
        <v>1952</v>
      </c>
      <c r="G428" s="1" t="s">
        <v>17</v>
      </c>
      <c r="H428" s="1">
        <v>89.727999999999994</v>
      </c>
      <c r="I428" s="4" t="s">
        <v>17</v>
      </c>
      <c r="J428" s="1" t="s">
        <v>14</v>
      </c>
      <c r="K428" s="1" t="s">
        <v>633</v>
      </c>
      <c r="L428" s="6">
        <f t="shared" si="60"/>
        <v>31.730000000000018</v>
      </c>
      <c r="M428" s="6">
        <f t="shared" si="61"/>
        <v>31.730000000000018</v>
      </c>
      <c r="N428" s="6" t="str">
        <f t="shared" si="62"/>
        <v>Pass</v>
      </c>
      <c r="O428" s="6" t="str">
        <f t="shared" si="63"/>
        <v>87.39</v>
      </c>
      <c r="P428" s="6">
        <f t="shared" si="68"/>
        <v>89.727999999999994</v>
      </c>
      <c r="Q428" s="5" t="str">
        <f t="shared" si="64"/>
        <v>January</v>
      </c>
      <c r="R428" s="3" t="str">
        <f>VLOOKUP(A428, Samples_Master!$A$2:$I$301, 2, FALSE)</f>
        <v>PolymerB</v>
      </c>
      <c r="S428" s="3" t="str">
        <f>VLOOKUP(A428, Samples_Master!$A$2:$I$301, 3, FALSE)</f>
        <v>Polymer</v>
      </c>
      <c r="T428" s="3" t="str">
        <f>VLOOKUP(A428, Samples_Master!$A$2:$I$301, 4, FALSE)</f>
        <v>B101</v>
      </c>
      <c r="U428" s="3" t="str">
        <f>VLOOKUP(A428, Samples_Master!$A$2:$I$301, 5, FALSE)</f>
        <v>P004</v>
      </c>
      <c r="V428" s="3" t="str">
        <f t="shared" si="65"/>
        <v>PolymerB_Tensile</v>
      </c>
      <c r="W428" s="3">
        <f>VLOOKUP(V428, Spec_Limits!$A$2:$I$301, 5, FALSE)</f>
        <v>40</v>
      </c>
      <c r="X428" s="3">
        <f>VLOOKUP(V428, Spec_Limits!$A$2:$I$301, 6, FALSE)</f>
        <v>100</v>
      </c>
      <c r="Y428" s="3" t="str">
        <f t="shared" si="66"/>
        <v>Pass</v>
      </c>
      <c r="Z428" s="3" t="str">
        <f t="shared" si="67"/>
        <v>OK</v>
      </c>
    </row>
    <row r="429" spans="1:26" x14ac:dyDescent="0.35">
      <c r="A429" s="1" t="s">
        <v>632</v>
      </c>
      <c r="B429" s="2">
        <v>45673</v>
      </c>
      <c r="C429" s="1" t="s">
        <v>16</v>
      </c>
      <c r="D429" s="3" t="s">
        <v>1953</v>
      </c>
      <c r="E429" s="1" t="s">
        <v>11</v>
      </c>
      <c r="F429" s="1" t="s">
        <v>1954</v>
      </c>
      <c r="G429" s="1" t="s">
        <v>17</v>
      </c>
      <c r="H429" s="1">
        <v>64.489999999999995</v>
      </c>
      <c r="I429" s="4" t="s">
        <v>17</v>
      </c>
      <c r="J429" s="1" t="s">
        <v>52</v>
      </c>
      <c r="K429" s="1" t="s">
        <v>634</v>
      </c>
      <c r="L429" s="6">
        <f t="shared" si="60"/>
        <v>27.080000000000041</v>
      </c>
      <c r="M429" s="6">
        <f t="shared" si="61"/>
        <v>27.080000000000041</v>
      </c>
      <c r="N429" s="6" t="str">
        <f t="shared" si="62"/>
        <v>Pass</v>
      </c>
      <c r="O429" s="6" t="str">
        <f t="shared" si="63"/>
        <v>99.47</v>
      </c>
      <c r="P429" s="6">
        <f t="shared" si="68"/>
        <v>64.489999999999995</v>
      </c>
      <c r="Q429" s="5" t="str">
        <f t="shared" si="64"/>
        <v>January</v>
      </c>
      <c r="R429" s="3" t="str">
        <f>VLOOKUP(A429, Samples_Master!$A$2:$I$301, 2, FALSE)</f>
        <v>PolymerB</v>
      </c>
      <c r="S429" s="3" t="str">
        <f>VLOOKUP(A429, Samples_Master!$A$2:$I$301, 3, FALSE)</f>
        <v>Polymer</v>
      </c>
      <c r="T429" s="3" t="str">
        <f>VLOOKUP(A429, Samples_Master!$A$2:$I$301, 4, FALSE)</f>
        <v>B101</v>
      </c>
      <c r="U429" s="3" t="str">
        <f>VLOOKUP(A429, Samples_Master!$A$2:$I$301, 5, FALSE)</f>
        <v>P004</v>
      </c>
      <c r="V429" s="3" t="str">
        <f t="shared" si="65"/>
        <v>PolymerB_Tensile</v>
      </c>
      <c r="W429" s="3">
        <f>VLOOKUP(V429, Spec_Limits!$A$2:$I$301, 5, FALSE)</f>
        <v>40</v>
      </c>
      <c r="X429" s="3">
        <f>VLOOKUP(V429, Spec_Limits!$A$2:$I$301, 6, FALSE)</f>
        <v>100</v>
      </c>
      <c r="Y429" s="3" t="str">
        <f t="shared" si="66"/>
        <v>Pass</v>
      </c>
      <c r="Z429" s="3" t="str">
        <f t="shared" si="67"/>
        <v>OK</v>
      </c>
    </row>
    <row r="430" spans="1:26" x14ac:dyDescent="0.35">
      <c r="A430" s="1" t="s">
        <v>632</v>
      </c>
      <c r="B430" s="2">
        <v>45683</v>
      </c>
      <c r="C430" s="1" t="s">
        <v>16</v>
      </c>
      <c r="D430" s="3" t="s">
        <v>1955</v>
      </c>
      <c r="E430" s="1" t="s">
        <v>11</v>
      </c>
      <c r="F430" s="1" t="s">
        <v>1956</v>
      </c>
      <c r="G430" s="1" t="s">
        <v>17</v>
      </c>
      <c r="H430" s="1">
        <v>89.445999999999998</v>
      </c>
      <c r="I430" s="4" t="s">
        <v>17</v>
      </c>
      <c r="J430" s="1" t="s">
        <v>14</v>
      </c>
      <c r="K430" s="1" t="s">
        <v>635</v>
      </c>
      <c r="L430" s="6">
        <f t="shared" si="60"/>
        <v>15.75</v>
      </c>
      <c r="M430" s="6">
        <f t="shared" si="61"/>
        <v>15.75</v>
      </c>
      <c r="N430" s="6" t="str">
        <f t="shared" si="62"/>
        <v>Pass</v>
      </c>
      <c r="O430" s="6" t="str">
        <f t="shared" si="63"/>
        <v>91.21</v>
      </c>
      <c r="P430" s="6">
        <f t="shared" si="68"/>
        <v>89.445999999999998</v>
      </c>
      <c r="Q430" s="5" t="str">
        <f t="shared" si="64"/>
        <v>January</v>
      </c>
      <c r="R430" s="3" t="str">
        <f>VLOOKUP(A430, Samples_Master!$A$2:$I$301, 2, FALSE)</f>
        <v>PolymerB</v>
      </c>
      <c r="S430" s="3" t="str">
        <f>VLOOKUP(A430, Samples_Master!$A$2:$I$301, 3, FALSE)</f>
        <v>Polymer</v>
      </c>
      <c r="T430" s="3" t="str">
        <f>VLOOKUP(A430, Samples_Master!$A$2:$I$301, 4, FALSE)</f>
        <v>B101</v>
      </c>
      <c r="U430" s="3" t="str">
        <f>VLOOKUP(A430, Samples_Master!$A$2:$I$301, 5, FALSE)</f>
        <v>P004</v>
      </c>
      <c r="V430" s="3" t="str">
        <f t="shared" si="65"/>
        <v>PolymerB_Tensile</v>
      </c>
      <c r="W430" s="3">
        <f>VLOOKUP(V430, Spec_Limits!$A$2:$I$301, 5, FALSE)</f>
        <v>40</v>
      </c>
      <c r="X430" s="3">
        <f>VLOOKUP(V430, Spec_Limits!$A$2:$I$301, 6, FALSE)</f>
        <v>100</v>
      </c>
      <c r="Y430" s="3" t="str">
        <f t="shared" si="66"/>
        <v>Pass</v>
      </c>
      <c r="Z430" s="3" t="str">
        <f t="shared" si="67"/>
        <v>OK</v>
      </c>
    </row>
    <row r="431" spans="1:26" x14ac:dyDescent="0.35">
      <c r="A431" s="1" t="s">
        <v>97</v>
      </c>
      <c r="B431" s="2">
        <v>45670</v>
      </c>
      <c r="C431" s="1" t="s">
        <v>10</v>
      </c>
      <c r="D431" s="3" t="s">
        <v>1227</v>
      </c>
      <c r="E431" s="1" t="s">
        <v>637</v>
      </c>
      <c r="F431" s="1" t="s">
        <v>1228</v>
      </c>
      <c r="G431" s="1" t="s">
        <v>12</v>
      </c>
      <c r="H431" s="1">
        <v>0.28899999999999998</v>
      </c>
      <c r="I431" s="4" t="s">
        <v>23</v>
      </c>
      <c r="J431" s="1" t="s">
        <v>98</v>
      </c>
      <c r="K431" s="1" t="s">
        <v>99</v>
      </c>
      <c r="L431" s="6" t="str">
        <f t="shared" si="60"/>
        <v>21.34</v>
      </c>
      <c r="M431" s="6" t="str">
        <f t="shared" si="61"/>
        <v>21.34</v>
      </c>
      <c r="N431" s="6" t="str">
        <f t="shared" si="62"/>
        <v>Pass</v>
      </c>
      <c r="O431" s="6">
        <f t="shared" si="63"/>
        <v>102.41936</v>
      </c>
      <c r="P431" s="6">
        <f t="shared" si="68"/>
        <v>0.28899999999999998</v>
      </c>
      <c r="Q431" s="5" t="str">
        <f t="shared" si="64"/>
        <v>January</v>
      </c>
      <c r="R431" s="3" t="str">
        <f>VLOOKUP(A431, Samples_Master!$A$2:$I$301, 2, FALSE)</f>
        <v>Graphene</v>
      </c>
      <c r="S431" s="3" t="str">
        <f>VLOOKUP(A431, Samples_Master!$A$2:$I$301, 3, FALSE)</f>
        <v>Polymer</v>
      </c>
      <c r="T431" s="3" t="str">
        <f>VLOOKUP(A431, Samples_Master!$A$2:$I$301, 4, FALSE)</f>
        <v>B068</v>
      </c>
      <c r="U431" s="3" t="str">
        <f>VLOOKUP(A431, Samples_Master!$A$2:$I$301, 5, FALSE)</f>
        <v>P001</v>
      </c>
      <c r="V431" s="3" t="str">
        <f t="shared" si="65"/>
        <v>Graphene_Viscosity</v>
      </c>
      <c r="W431" s="3">
        <f>VLOOKUP(V431, Spec_Limits!$A$2:$I$301, 5, FALSE)</f>
        <v>0.2</v>
      </c>
      <c r="X431" s="3">
        <f>VLOOKUP(V431, Spec_Limits!$A$2:$I$301, 6, FALSE)</f>
        <v>1.5</v>
      </c>
      <c r="Y431" s="3" t="str">
        <f t="shared" si="66"/>
        <v>Pass</v>
      </c>
      <c r="Z431" s="3" t="str">
        <f t="shared" si="67"/>
        <v>OK</v>
      </c>
    </row>
    <row r="432" spans="1:26" x14ac:dyDescent="0.35">
      <c r="A432" s="1" t="s">
        <v>613</v>
      </c>
      <c r="B432" s="2">
        <v>45685</v>
      </c>
      <c r="C432" s="1" t="s">
        <v>10</v>
      </c>
      <c r="D432" s="3" t="s">
        <v>1932</v>
      </c>
      <c r="E432" s="1" t="s">
        <v>637</v>
      </c>
      <c r="F432" s="1" t="s">
        <v>1933</v>
      </c>
      <c r="G432" s="1" t="s">
        <v>17</v>
      </c>
      <c r="H432" s="1">
        <v>1.2749999999999999</v>
      </c>
      <c r="I432" s="4" t="s">
        <v>23</v>
      </c>
      <c r="J432" s="1" t="s">
        <v>52</v>
      </c>
      <c r="K432" s="1" t="s">
        <v>616</v>
      </c>
      <c r="L432" s="6" t="str">
        <f t="shared" si="60"/>
        <v>24.17</v>
      </c>
      <c r="M432" s="6" t="str">
        <f t="shared" si="61"/>
        <v>24.17</v>
      </c>
      <c r="N432" s="6" t="str">
        <f t="shared" si="62"/>
        <v>Pass</v>
      </c>
      <c r="O432" s="6" t="str">
        <f t="shared" si="63"/>
        <v>97.82</v>
      </c>
      <c r="P432" s="6">
        <f t="shared" si="68"/>
        <v>1.2749999999999999</v>
      </c>
      <c r="Q432" s="5" t="str">
        <f t="shared" si="64"/>
        <v>January</v>
      </c>
      <c r="R432" s="3" t="str">
        <f>VLOOKUP(A432, Samples_Master!$A$2:$I$301, 2, FALSE)</f>
        <v>PolymerB</v>
      </c>
      <c r="S432" s="3" t="str">
        <f>VLOOKUP(A432, Samples_Master!$A$2:$I$301, 3, FALSE)</f>
        <v>Polymer</v>
      </c>
      <c r="T432" s="3" t="str">
        <f>VLOOKUP(A432, Samples_Master!$A$2:$I$301, 4, FALSE)</f>
        <v>B053</v>
      </c>
      <c r="U432" s="3" t="str">
        <f>VLOOKUP(A432, Samples_Master!$A$2:$I$301, 5, FALSE)</f>
        <v>P002</v>
      </c>
      <c r="V432" s="3" t="str">
        <f t="shared" si="65"/>
        <v>PolymerB_Viscosity</v>
      </c>
      <c r="W432" s="3">
        <f>VLOOKUP(V432, Spec_Limits!$A$2:$I$301, 5, FALSE)</f>
        <v>0.5</v>
      </c>
      <c r="X432" s="3">
        <f>VLOOKUP(V432, Spec_Limits!$A$2:$I$301, 6, FALSE)</f>
        <v>2.5</v>
      </c>
      <c r="Y432" s="3" t="str">
        <f t="shared" si="66"/>
        <v>Pass</v>
      </c>
      <c r="Z432" s="3" t="str">
        <f t="shared" si="67"/>
        <v>OK</v>
      </c>
    </row>
    <row r="433" spans="1:26" x14ac:dyDescent="0.35">
      <c r="A433" s="1" t="s">
        <v>151</v>
      </c>
      <c r="B433" s="2">
        <v>45667</v>
      </c>
      <c r="C433" s="1" t="s">
        <v>27</v>
      </c>
      <c r="D433" s="3" t="s">
        <v>1304</v>
      </c>
      <c r="E433" s="1" t="s">
        <v>11</v>
      </c>
      <c r="F433" s="1" t="s">
        <v>1305</v>
      </c>
      <c r="G433" s="1" t="s">
        <v>17</v>
      </c>
      <c r="H433" s="1">
        <v>61140.235999999997</v>
      </c>
      <c r="I433" s="4" t="s">
        <v>37</v>
      </c>
      <c r="J433" s="1" t="s">
        <v>80</v>
      </c>
      <c r="K433" s="1" t="s">
        <v>153</v>
      </c>
      <c r="L433" s="6">
        <f t="shared" si="60"/>
        <v>31.370000000000005</v>
      </c>
      <c r="M433" s="6">
        <f t="shared" si="61"/>
        <v>31.370000000000005</v>
      </c>
      <c r="N433" s="6" t="str">
        <f t="shared" si="62"/>
        <v>Pass</v>
      </c>
      <c r="O433" s="6" t="str">
        <f t="shared" si="63"/>
        <v>100.76</v>
      </c>
      <c r="P433" s="6">
        <f t="shared" si="68"/>
        <v>61140.235999999997</v>
      </c>
      <c r="Q433" s="5" t="str">
        <f t="shared" si="64"/>
        <v>January</v>
      </c>
      <c r="R433" s="3" t="str">
        <f>VLOOKUP(A433, Samples_Master!$A$2:$I$301, 2, FALSE)</f>
        <v>Graphene</v>
      </c>
      <c r="S433" s="3" t="str">
        <f>VLOOKUP(A433, Samples_Master!$A$2:$I$301, 3, FALSE)</f>
        <v>Carbon</v>
      </c>
      <c r="T433" s="3" t="str">
        <f>VLOOKUP(A433, Samples_Master!$A$2:$I$301, 4, FALSE)</f>
        <v>B087</v>
      </c>
      <c r="U433" s="3" t="str">
        <f>VLOOKUP(A433, Samples_Master!$A$2:$I$301, 5, FALSE)</f>
        <v>P001</v>
      </c>
      <c r="V433" s="3" t="str">
        <f t="shared" si="65"/>
        <v>Graphene_Conductivity</v>
      </c>
      <c r="W433" s="3">
        <f>VLOOKUP(V433, Spec_Limits!$A$2:$I$301, 5, FALSE)</f>
        <v>20000</v>
      </c>
      <c r="X433" s="3">
        <f>VLOOKUP(V433, Spec_Limits!$A$2:$I$301, 6, FALSE)</f>
        <v>80000</v>
      </c>
      <c r="Y433" s="3" t="str">
        <f t="shared" si="66"/>
        <v>Pass</v>
      </c>
      <c r="Z433" s="3" t="str">
        <f t="shared" si="67"/>
        <v>OK</v>
      </c>
    </row>
    <row r="434" spans="1:26" x14ac:dyDescent="0.35">
      <c r="A434" s="1" t="s">
        <v>281</v>
      </c>
      <c r="B434" s="2">
        <v>45681</v>
      </c>
      <c r="C434" s="1" t="s">
        <v>10</v>
      </c>
      <c r="D434" s="3" t="s">
        <v>1478</v>
      </c>
      <c r="E434" s="1" t="s">
        <v>11</v>
      </c>
      <c r="F434" s="1" t="s">
        <v>1437</v>
      </c>
      <c r="G434" s="1" t="s">
        <v>17</v>
      </c>
      <c r="H434" s="1">
        <v>1.0089999999999999</v>
      </c>
      <c r="I434" s="4" t="s">
        <v>23</v>
      </c>
      <c r="J434" s="1" t="s">
        <v>18</v>
      </c>
      <c r="K434" s="1" t="s">
        <v>282</v>
      </c>
      <c r="L434" s="6">
        <f t="shared" si="60"/>
        <v>29.180000000000007</v>
      </c>
      <c r="M434" s="6">
        <f t="shared" si="61"/>
        <v>29.180000000000007</v>
      </c>
      <c r="N434" s="6" t="str">
        <f t="shared" si="62"/>
        <v>Pass</v>
      </c>
      <c r="O434" s="6" t="str">
        <f t="shared" si="63"/>
        <v>107.51</v>
      </c>
      <c r="P434" s="6">
        <f t="shared" si="68"/>
        <v>1.0089999999999999</v>
      </c>
      <c r="Q434" s="5" t="str">
        <f t="shared" si="64"/>
        <v>January</v>
      </c>
      <c r="R434" s="3" t="str">
        <f>VLOOKUP(A434, Samples_Master!$A$2:$I$301, 2, FALSE)</f>
        <v>Graphene</v>
      </c>
      <c r="S434" s="3" t="str">
        <f>VLOOKUP(A434, Samples_Master!$A$2:$I$301, 3, FALSE)</f>
        <v>Carbon</v>
      </c>
      <c r="T434" s="3" t="str">
        <f>VLOOKUP(A434, Samples_Master!$A$2:$I$301, 4, FALSE)</f>
        <v>B099</v>
      </c>
      <c r="U434" s="3" t="str">
        <f>VLOOKUP(A434, Samples_Master!$A$2:$I$301, 5, FALSE)</f>
        <v>P001</v>
      </c>
      <c r="V434" s="3" t="str">
        <f t="shared" si="65"/>
        <v>Graphene_Viscosity</v>
      </c>
      <c r="W434" s="3">
        <f>VLOOKUP(V434, Spec_Limits!$A$2:$I$301, 5, FALSE)</f>
        <v>0.2</v>
      </c>
      <c r="X434" s="3">
        <f>VLOOKUP(V434, Spec_Limits!$A$2:$I$301, 6, FALSE)</f>
        <v>1.5</v>
      </c>
      <c r="Y434" s="3" t="str">
        <f t="shared" si="66"/>
        <v>Pass</v>
      </c>
      <c r="Z434" s="3" t="str">
        <f t="shared" si="67"/>
        <v>OK</v>
      </c>
    </row>
    <row r="435" spans="1:26" x14ac:dyDescent="0.35">
      <c r="A435" s="1" t="s">
        <v>636</v>
      </c>
      <c r="B435" s="2">
        <v>45696</v>
      </c>
      <c r="C435" s="1" t="s">
        <v>16</v>
      </c>
      <c r="D435" s="3" t="s">
        <v>1957</v>
      </c>
      <c r="E435" s="1" t="s">
        <v>637</v>
      </c>
      <c r="F435" s="1" t="s">
        <v>1958</v>
      </c>
      <c r="G435" s="1" t="s">
        <v>12</v>
      </c>
      <c r="H435" s="1">
        <v>79.912999999999997</v>
      </c>
      <c r="I435" s="4" t="s">
        <v>17</v>
      </c>
      <c r="J435" s="1" t="s">
        <v>98</v>
      </c>
      <c r="K435" s="1" t="s">
        <v>638</v>
      </c>
      <c r="L435" s="6" t="str">
        <f t="shared" si="60"/>
        <v>23.27</v>
      </c>
      <c r="M435" s="6" t="str">
        <f t="shared" si="61"/>
        <v>23.27</v>
      </c>
      <c r="N435" s="6" t="str">
        <f t="shared" si="62"/>
        <v>Pass</v>
      </c>
      <c r="O435" s="6">
        <f t="shared" si="63"/>
        <v>101.58821</v>
      </c>
      <c r="P435" s="6">
        <f t="shared" si="68"/>
        <v>79.912999999999997</v>
      </c>
      <c r="Q435" s="5" t="str">
        <f t="shared" si="64"/>
        <v>February</v>
      </c>
      <c r="R435" s="3" t="str">
        <f>VLOOKUP(A435, Samples_Master!$A$2:$I$301, 2, FALSE)</f>
        <v>PolymerA</v>
      </c>
      <c r="S435" s="3" t="str">
        <f>VLOOKUP(A435, Samples_Master!$A$2:$I$301, 3, FALSE)</f>
        <v>Polymer</v>
      </c>
      <c r="T435" s="3" t="str">
        <f>VLOOKUP(A435, Samples_Master!$A$2:$I$301, 4, FALSE)</f>
        <v>B087</v>
      </c>
      <c r="U435" s="3" t="str">
        <f>VLOOKUP(A435, Samples_Master!$A$2:$I$301, 5, FALSE)</f>
        <v>P003</v>
      </c>
      <c r="V435" s="3" t="str">
        <f t="shared" si="65"/>
        <v>PolymerA_Tensile</v>
      </c>
      <c r="W435" s="3">
        <f>VLOOKUP(V435, Spec_Limits!$A$2:$I$301, 5, FALSE)</f>
        <v>40</v>
      </c>
      <c r="X435" s="3">
        <f>VLOOKUP(V435, Spec_Limits!$A$2:$I$301, 6, FALSE)</f>
        <v>100</v>
      </c>
      <c r="Y435" s="3" t="str">
        <f t="shared" si="66"/>
        <v>Pass</v>
      </c>
      <c r="Z435" s="3" t="str">
        <f t="shared" si="67"/>
        <v>OK</v>
      </c>
    </row>
    <row r="436" spans="1:26" x14ac:dyDescent="0.35">
      <c r="A436" s="1" t="s">
        <v>636</v>
      </c>
      <c r="B436" s="2">
        <v>45691</v>
      </c>
      <c r="C436" s="1" t="s">
        <v>27</v>
      </c>
      <c r="D436" s="3" t="s">
        <v>1959</v>
      </c>
      <c r="E436" s="1" t="s">
        <v>637</v>
      </c>
      <c r="F436" s="1" t="s">
        <v>1960</v>
      </c>
      <c r="G436" s="1" t="s">
        <v>12</v>
      </c>
      <c r="H436" s="1">
        <v>5583.2449999999999</v>
      </c>
      <c r="I436" s="4" t="s">
        <v>28</v>
      </c>
      <c r="J436" s="1" t="s">
        <v>52</v>
      </c>
      <c r="K436" s="1" t="s">
        <v>639</v>
      </c>
      <c r="L436" s="6" t="str">
        <f t="shared" si="60"/>
        <v>30.9</v>
      </c>
      <c r="M436" s="6" t="str">
        <f t="shared" si="61"/>
        <v>30.9</v>
      </c>
      <c r="N436" s="6" t="str">
        <f t="shared" si="62"/>
        <v>Pass</v>
      </c>
      <c r="O436" s="6">
        <f t="shared" si="63"/>
        <v>104.03274999999999</v>
      </c>
      <c r="P436" s="6">
        <f t="shared" si="68"/>
        <v>5583.2449999999999</v>
      </c>
      <c r="Q436" s="5" t="str">
        <f t="shared" si="64"/>
        <v>February</v>
      </c>
      <c r="R436" s="3" t="str">
        <f>VLOOKUP(A436, Samples_Master!$A$2:$I$301, 2, FALSE)</f>
        <v>PolymerA</v>
      </c>
      <c r="S436" s="3" t="str">
        <f>VLOOKUP(A436, Samples_Master!$A$2:$I$301, 3, FALSE)</f>
        <v>Polymer</v>
      </c>
      <c r="T436" s="3" t="str">
        <f>VLOOKUP(A436, Samples_Master!$A$2:$I$301, 4, FALSE)</f>
        <v>B087</v>
      </c>
      <c r="U436" s="3" t="str">
        <f>VLOOKUP(A436, Samples_Master!$A$2:$I$301, 5, FALSE)</f>
        <v>P003</v>
      </c>
      <c r="V436" s="3" t="str">
        <f t="shared" si="65"/>
        <v>PolymerA_Conductivity</v>
      </c>
      <c r="W436" s="3">
        <f>VLOOKUP(V436, Spec_Limits!$A$2:$I$301, 5, FALSE)</f>
        <v>100</v>
      </c>
      <c r="X436" s="3">
        <f>VLOOKUP(V436, Spec_Limits!$A$2:$I$301, 6, FALSE)</f>
        <v>2000</v>
      </c>
      <c r="Y436" s="3" t="str">
        <f t="shared" si="66"/>
        <v>Fail</v>
      </c>
      <c r="Z436" s="3" t="str">
        <f t="shared" si="67"/>
        <v>OK</v>
      </c>
    </row>
    <row r="437" spans="1:26" x14ac:dyDescent="0.35">
      <c r="A437" s="1" t="s">
        <v>636</v>
      </c>
      <c r="B437" s="2">
        <v>45697</v>
      </c>
      <c r="C437" s="1" t="s">
        <v>10</v>
      </c>
      <c r="D437" s="3" t="s">
        <v>1961</v>
      </c>
      <c r="E437" s="1" t="s">
        <v>637</v>
      </c>
      <c r="F437" s="1" t="s">
        <v>1962</v>
      </c>
      <c r="G437" s="1" t="s">
        <v>12</v>
      </c>
      <c r="H437" s="1">
        <v>1.6539999999999999</v>
      </c>
      <c r="I437" s="4" t="s">
        <v>23</v>
      </c>
      <c r="J437" s="1" t="s">
        <v>29</v>
      </c>
      <c r="K437" s="1" t="s">
        <v>640</v>
      </c>
      <c r="L437" s="6" t="str">
        <f t="shared" si="60"/>
        <v>21.02</v>
      </c>
      <c r="M437" s="6" t="str">
        <f t="shared" si="61"/>
        <v>21.02</v>
      </c>
      <c r="N437" s="6" t="str">
        <f t="shared" si="62"/>
        <v>Pass</v>
      </c>
      <c r="O437" s="6">
        <f t="shared" si="63"/>
        <v>106.83897999999999</v>
      </c>
      <c r="P437" s="6">
        <f t="shared" si="68"/>
        <v>1.6539999999999999</v>
      </c>
      <c r="Q437" s="5" t="str">
        <f t="shared" si="64"/>
        <v>February</v>
      </c>
      <c r="R437" s="3" t="str">
        <f>VLOOKUP(A437, Samples_Master!$A$2:$I$301, 2, FALSE)</f>
        <v>PolymerA</v>
      </c>
      <c r="S437" s="3" t="str">
        <f>VLOOKUP(A437, Samples_Master!$A$2:$I$301, 3, FALSE)</f>
        <v>Polymer</v>
      </c>
      <c r="T437" s="3" t="str">
        <f>VLOOKUP(A437, Samples_Master!$A$2:$I$301, 4, FALSE)</f>
        <v>B087</v>
      </c>
      <c r="U437" s="3" t="str">
        <f>VLOOKUP(A437, Samples_Master!$A$2:$I$301, 5, FALSE)</f>
        <v>P003</v>
      </c>
      <c r="V437" s="3" t="str">
        <f t="shared" si="65"/>
        <v>PolymerA_Viscosity</v>
      </c>
      <c r="W437" s="3">
        <f>VLOOKUP(V437, Spec_Limits!$A$2:$I$301, 5, FALSE)</f>
        <v>0.5</v>
      </c>
      <c r="X437" s="3">
        <f>VLOOKUP(V437, Spec_Limits!$A$2:$I$301, 6, FALSE)</f>
        <v>2.5</v>
      </c>
      <c r="Y437" s="3" t="str">
        <f t="shared" si="66"/>
        <v>Pass</v>
      </c>
      <c r="Z437" s="3" t="str">
        <f t="shared" si="67"/>
        <v>OK</v>
      </c>
    </row>
    <row r="438" spans="1:26" x14ac:dyDescent="0.35">
      <c r="A438" s="1" t="s">
        <v>641</v>
      </c>
      <c r="B438" s="2">
        <v>45695</v>
      </c>
      <c r="C438" s="1" t="s">
        <v>16</v>
      </c>
      <c r="D438" s="3" t="s">
        <v>1727</v>
      </c>
      <c r="E438" s="1" t="s">
        <v>637</v>
      </c>
      <c r="F438" s="1" t="s">
        <v>1963</v>
      </c>
      <c r="G438" s="1" t="s">
        <v>12</v>
      </c>
      <c r="H438" s="1">
        <v>74.929000000000002</v>
      </c>
      <c r="I438" s="4" t="s">
        <v>17</v>
      </c>
      <c r="J438" s="1" t="s">
        <v>98</v>
      </c>
      <c r="K438" s="1" t="s">
        <v>642</v>
      </c>
      <c r="L438" s="6" t="str">
        <f t="shared" si="60"/>
        <v>25.01</v>
      </c>
      <c r="M438" s="6" t="str">
        <f t="shared" si="61"/>
        <v>25.01</v>
      </c>
      <c r="N438" s="6" t="str">
        <f t="shared" si="62"/>
        <v>Pass</v>
      </c>
      <c r="O438" s="6">
        <f t="shared" si="63"/>
        <v>84.555660000000003</v>
      </c>
      <c r="P438" s="6">
        <f t="shared" si="68"/>
        <v>74.929000000000002</v>
      </c>
      <c r="Q438" s="5" t="str">
        <f t="shared" si="64"/>
        <v>February</v>
      </c>
      <c r="R438" s="3" t="str">
        <f>VLOOKUP(A438, Samples_Master!$A$2:$I$301, 2, FALSE)</f>
        <v>CeramicY</v>
      </c>
      <c r="S438" s="3" t="str">
        <f>VLOOKUP(A438, Samples_Master!$A$2:$I$301, 3, FALSE)</f>
        <v>Ceramic</v>
      </c>
      <c r="T438" s="3" t="str">
        <f>VLOOKUP(A438, Samples_Master!$A$2:$I$301, 4, FALSE)</f>
        <v>B076</v>
      </c>
      <c r="U438" s="3" t="str">
        <f>VLOOKUP(A438, Samples_Master!$A$2:$I$301, 5, FALSE)</f>
        <v>P002</v>
      </c>
      <c r="V438" s="3" t="str">
        <f t="shared" si="65"/>
        <v>CeramicY_Tensile</v>
      </c>
      <c r="W438" s="3">
        <f>VLOOKUP(V438, Spec_Limits!$A$2:$I$301, 5, FALSE)</f>
        <v>40</v>
      </c>
      <c r="X438" s="3">
        <f>VLOOKUP(V438, Spec_Limits!$A$2:$I$301, 6, FALSE)</f>
        <v>100</v>
      </c>
      <c r="Y438" s="3" t="str">
        <f t="shared" si="66"/>
        <v>Pass</v>
      </c>
      <c r="Z438" s="3" t="str">
        <f t="shared" si="67"/>
        <v>OK</v>
      </c>
    </row>
    <row r="439" spans="1:26" x14ac:dyDescent="0.35">
      <c r="A439" s="1" t="s">
        <v>641</v>
      </c>
      <c r="B439" s="2">
        <v>45698</v>
      </c>
      <c r="C439" s="1" t="s">
        <v>16</v>
      </c>
      <c r="D439" s="3" t="s">
        <v>1419</v>
      </c>
      <c r="E439" s="1" t="s">
        <v>637</v>
      </c>
      <c r="F439" s="1" t="s">
        <v>1964</v>
      </c>
      <c r="G439" s="1" t="s">
        <v>12</v>
      </c>
      <c r="H439" s="1">
        <v>70.254000000000005</v>
      </c>
      <c r="I439" s="4" t="s">
        <v>17</v>
      </c>
      <c r="J439" s="1" t="s">
        <v>29</v>
      </c>
      <c r="K439" s="1" t="s">
        <v>643</v>
      </c>
      <c r="L439" s="6" t="str">
        <f t="shared" si="60"/>
        <v>29.17</v>
      </c>
      <c r="M439" s="6" t="str">
        <f t="shared" si="61"/>
        <v>29.17</v>
      </c>
      <c r="N439" s="6" t="str">
        <f t="shared" si="62"/>
        <v>Pass</v>
      </c>
      <c r="O439" s="6">
        <f t="shared" si="63"/>
        <v>101.36597</v>
      </c>
      <c r="P439" s="6">
        <f t="shared" si="68"/>
        <v>70.254000000000005</v>
      </c>
      <c r="Q439" s="5" t="str">
        <f t="shared" si="64"/>
        <v>February</v>
      </c>
      <c r="R439" s="3" t="str">
        <f>VLOOKUP(A439, Samples_Master!$A$2:$I$301, 2, FALSE)</f>
        <v>CeramicY</v>
      </c>
      <c r="S439" s="3" t="str">
        <f>VLOOKUP(A439, Samples_Master!$A$2:$I$301, 3, FALSE)</f>
        <v>Ceramic</v>
      </c>
      <c r="T439" s="3" t="str">
        <f>VLOOKUP(A439, Samples_Master!$A$2:$I$301, 4, FALSE)</f>
        <v>B076</v>
      </c>
      <c r="U439" s="3" t="str">
        <f>VLOOKUP(A439, Samples_Master!$A$2:$I$301, 5, FALSE)</f>
        <v>P002</v>
      </c>
      <c r="V439" s="3" t="str">
        <f t="shared" si="65"/>
        <v>CeramicY_Tensile</v>
      </c>
      <c r="W439" s="3">
        <f>VLOOKUP(V439, Spec_Limits!$A$2:$I$301, 5, FALSE)</f>
        <v>40</v>
      </c>
      <c r="X439" s="3">
        <f>VLOOKUP(V439, Spec_Limits!$A$2:$I$301, 6, FALSE)</f>
        <v>100</v>
      </c>
      <c r="Y439" s="3" t="str">
        <f t="shared" si="66"/>
        <v>Pass</v>
      </c>
      <c r="Z439" s="3" t="str">
        <f t="shared" si="67"/>
        <v>OK</v>
      </c>
    </row>
    <row r="440" spans="1:26" x14ac:dyDescent="0.35">
      <c r="A440" s="1" t="s">
        <v>641</v>
      </c>
      <c r="B440" s="2">
        <v>45692</v>
      </c>
      <c r="C440" s="1" t="s">
        <v>27</v>
      </c>
      <c r="D440" s="3" t="s">
        <v>1965</v>
      </c>
      <c r="E440" s="1" t="s">
        <v>637</v>
      </c>
      <c r="F440" s="1" t="s">
        <v>1966</v>
      </c>
      <c r="G440" s="1" t="s">
        <v>12</v>
      </c>
      <c r="H440" s="1">
        <v>864.23900000000003</v>
      </c>
      <c r="I440" s="4" t="s">
        <v>37</v>
      </c>
      <c r="J440" s="1" t="s">
        <v>24</v>
      </c>
      <c r="K440" s="1" t="s">
        <v>644</v>
      </c>
      <c r="L440" s="6" t="str">
        <f t="shared" si="60"/>
        <v>28.52</v>
      </c>
      <c r="M440" s="6" t="str">
        <f t="shared" si="61"/>
        <v>28.52</v>
      </c>
      <c r="N440" s="6" t="str">
        <f t="shared" si="62"/>
        <v>Pass</v>
      </c>
      <c r="O440" s="6">
        <f t="shared" si="63"/>
        <v>94.72314999999999</v>
      </c>
      <c r="P440" s="6">
        <f t="shared" si="68"/>
        <v>864.23900000000003</v>
      </c>
      <c r="Q440" s="5" t="str">
        <f t="shared" si="64"/>
        <v>February</v>
      </c>
      <c r="R440" s="3" t="str">
        <f>VLOOKUP(A440, Samples_Master!$A$2:$I$301, 2, FALSE)</f>
        <v>CeramicY</v>
      </c>
      <c r="S440" s="3" t="str">
        <f>VLOOKUP(A440, Samples_Master!$A$2:$I$301, 3, FALSE)</f>
        <v>Ceramic</v>
      </c>
      <c r="T440" s="3" t="str">
        <f>VLOOKUP(A440, Samples_Master!$A$2:$I$301, 4, FALSE)</f>
        <v>B076</v>
      </c>
      <c r="U440" s="3" t="str">
        <f>VLOOKUP(A440, Samples_Master!$A$2:$I$301, 5, FALSE)</f>
        <v>P002</v>
      </c>
      <c r="V440" s="3" t="str">
        <f t="shared" si="65"/>
        <v>CeramicY_Conductivity</v>
      </c>
      <c r="W440" s="3">
        <f>VLOOKUP(V440, Spec_Limits!$A$2:$I$301, 5, FALSE)</f>
        <v>100</v>
      </c>
      <c r="X440" s="3">
        <f>VLOOKUP(V440, Spec_Limits!$A$2:$I$301, 6, FALSE)</f>
        <v>2000</v>
      </c>
      <c r="Y440" s="3" t="str">
        <f t="shared" si="66"/>
        <v>Pass</v>
      </c>
      <c r="Z440" s="3" t="str">
        <f t="shared" si="67"/>
        <v>OK</v>
      </c>
    </row>
    <row r="441" spans="1:26" x14ac:dyDescent="0.35">
      <c r="A441" s="1" t="s">
        <v>641</v>
      </c>
      <c r="B441" s="2">
        <v>45692</v>
      </c>
      <c r="C441" s="1" t="s">
        <v>16</v>
      </c>
      <c r="D441" s="3" t="s">
        <v>1967</v>
      </c>
      <c r="E441" s="1" t="s">
        <v>637</v>
      </c>
      <c r="F441" s="1" t="s">
        <v>1968</v>
      </c>
      <c r="G441" s="1" t="s">
        <v>12</v>
      </c>
      <c r="H441" s="1">
        <v>89.606999999999999</v>
      </c>
      <c r="I441" s="4" t="s">
        <v>17</v>
      </c>
      <c r="J441" s="1" t="s">
        <v>80</v>
      </c>
      <c r="K441" s="1" t="s">
        <v>645</v>
      </c>
      <c r="L441" s="6" t="str">
        <f t="shared" si="60"/>
        <v>25.59</v>
      </c>
      <c r="M441" s="6" t="str">
        <f t="shared" si="61"/>
        <v>25.59</v>
      </c>
      <c r="N441" s="6" t="str">
        <f t="shared" si="62"/>
        <v>Pass</v>
      </c>
      <c r="O441" s="6">
        <f t="shared" si="63"/>
        <v>104.75277</v>
      </c>
      <c r="P441" s="6">
        <f t="shared" si="68"/>
        <v>89.606999999999999</v>
      </c>
      <c r="Q441" s="5" t="str">
        <f t="shared" si="64"/>
        <v>February</v>
      </c>
      <c r="R441" s="3" t="str">
        <f>VLOOKUP(A441, Samples_Master!$A$2:$I$301, 2, FALSE)</f>
        <v>CeramicY</v>
      </c>
      <c r="S441" s="3" t="str">
        <f>VLOOKUP(A441, Samples_Master!$A$2:$I$301, 3, FALSE)</f>
        <v>Ceramic</v>
      </c>
      <c r="T441" s="3" t="str">
        <f>VLOOKUP(A441, Samples_Master!$A$2:$I$301, 4, FALSE)</f>
        <v>B076</v>
      </c>
      <c r="U441" s="3" t="str">
        <f>VLOOKUP(A441, Samples_Master!$A$2:$I$301, 5, FALSE)</f>
        <v>P002</v>
      </c>
      <c r="V441" s="3" t="str">
        <f t="shared" si="65"/>
        <v>CeramicY_Tensile</v>
      </c>
      <c r="W441" s="3">
        <f>VLOOKUP(V441, Spec_Limits!$A$2:$I$301, 5, FALSE)</f>
        <v>40</v>
      </c>
      <c r="X441" s="3">
        <f>VLOOKUP(V441, Spec_Limits!$A$2:$I$301, 6, FALSE)</f>
        <v>100</v>
      </c>
      <c r="Y441" s="3" t="str">
        <f t="shared" si="66"/>
        <v>Pass</v>
      </c>
      <c r="Z441" s="3" t="str">
        <f t="shared" si="67"/>
        <v>OK</v>
      </c>
    </row>
    <row r="442" spans="1:26" x14ac:dyDescent="0.35">
      <c r="A442" s="1" t="s">
        <v>646</v>
      </c>
      <c r="B442" s="2">
        <v>45699</v>
      </c>
      <c r="C442" s="1" t="s">
        <v>27</v>
      </c>
      <c r="D442" s="3" t="s">
        <v>1969</v>
      </c>
      <c r="E442" s="1" t="s">
        <v>11</v>
      </c>
      <c r="F442" s="1" t="s">
        <v>1970</v>
      </c>
      <c r="G442" s="1" t="s">
        <v>12</v>
      </c>
      <c r="H442" s="1">
        <v>469.01</v>
      </c>
      <c r="I442" s="4" t="s">
        <v>37</v>
      </c>
      <c r="J442" s="1" t="s">
        <v>24</v>
      </c>
      <c r="K442" s="1" t="s">
        <v>647</v>
      </c>
      <c r="L442" s="6">
        <f t="shared" si="60"/>
        <v>25.390000000000043</v>
      </c>
      <c r="M442" s="6">
        <f t="shared" si="61"/>
        <v>25.390000000000043</v>
      </c>
      <c r="N442" s="6" t="str">
        <f t="shared" si="62"/>
        <v>Pass</v>
      </c>
      <c r="O442" s="6">
        <f t="shared" si="63"/>
        <v>97.159130000000005</v>
      </c>
      <c r="P442" s="6">
        <f t="shared" si="68"/>
        <v>469.01</v>
      </c>
      <c r="Q442" s="5" t="str">
        <f t="shared" si="64"/>
        <v>February</v>
      </c>
      <c r="R442" s="3" t="str">
        <f>VLOOKUP(A442, Samples_Master!$A$2:$I$301, 2, FALSE)</f>
        <v>AlloyX</v>
      </c>
      <c r="S442" s="3" t="str">
        <f>VLOOKUP(A442, Samples_Master!$A$2:$I$301, 3, FALSE)</f>
        <v>Metal</v>
      </c>
      <c r="T442" s="3" t="str">
        <f>VLOOKUP(A442, Samples_Master!$A$2:$I$301, 4, FALSE)</f>
        <v>B048</v>
      </c>
      <c r="U442" s="3" t="str">
        <f>VLOOKUP(A442, Samples_Master!$A$2:$I$301, 5, FALSE)</f>
        <v>P001</v>
      </c>
      <c r="V442" s="3" t="str">
        <f t="shared" si="65"/>
        <v>AlloyX_Conductivity</v>
      </c>
      <c r="W442" s="3">
        <f>VLOOKUP(V442, Spec_Limits!$A$2:$I$301, 5, FALSE)</f>
        <v>100</v>
      </c>
      <c r="X442" s="3">
        <f>VLOOKUP(V442, Spec_Limits!$A$2:$I$301, 6, FALSE)</f>
        <v>2000</v>
      </c>
      <c r="Y442" s="3" t="str">
        <f t="shared" si="66"/>
        <v>Pass</v>
      </c>
      <c r="Z442" s="3" t="str">
        <f t="shared" si="67"/>
        <v>OK</v>
      </c>
    </row>
    <row r="443" spans="1:26" x14ac:dyDescent="0.35">
      <c r="A443" s="1" t="s">
        <v>518</v>
      </c>
      <c r="B443" s="2">
        <v>45702</v>
      </c>
      <c r="C443" s="1" t="s">
        <v>16</v>
      </c>
      <c r="D443" s="3" t="s">
        <v>1971</v>
      </c>
      <c r="E443" s="1" t="s">
        <v>637</v>
      </c>
      <c r="F443" s="1" t="s">
        <v>1972</v>
      </c>
      <c r="G443" s="1" t="s">
        <v>12</v>
      </c>
      <c r="H443" s="1">
        <v>48.463000000000001</v>
      </c>
      <c r="I443" s="4" t="s">
        <v>17</v>
      </c>
      <c r="J443" s="1" t="s">
        <v>21</v>
      </c>
      <c r="K443" s="1" t="s">
        <v>648</v>
      </c>
      <c r="L443" s="6" t="str">
        <f t="shared" si="60"/>
        <v>20.2</v>
      </c>
      <c r="M443" s="6" t="str">
        <f t="shared" si="61"/>
        <v>20.2</v>
      </c>
      <c r="N443" s="6" t="str">
        <f t="shared" si="62"/>
        <v>Pass</v>
      </c>
      <c r="O443" s="6">
        <f t="shared" si="63"/>
        <v>106.85858</v>
      </c>
      <c r="P443" s="6">
        <f t="shared" si="68"/>
        <v>48.463000000000001</v>
      </c>
      <c r="Q443" s="5" t="str">
        <f t="shared" si="64"/>
        <v>February</v>
      </c>
      <c r="R443" s="3" t="str">
        <f>VLOOKUP(A443, Samples_Master!$A$2:$I$301, 2, FALSE)</f>
        <v>PolymerA</v>
      </c>
      <c r="S443" s="3" t="str">
        <f>VLOOKUP(A443, Samples_Master!$A$2:$I$301, 3, FALSE)</f>
        <v>Polymer</v>
      </c>
      <c r="T443" s="3" t="str">
        <f>VLOOKUP(A443, Samples_Master!$A$2:$I$301, 4, FALSE)</f>
        <v>B104</v>
      </c>
      <c r="U443" s="3" t="str">
        <f>VLOOKUP(A443, Samples_Master!$A$2:$I$301, 5, FALSE)</f>
        <v>P001</v>
      </c>
      <c r="V443" s="3" t="str">
        <f t="shared" si="65"/>
        <v>PolymerA_Tensile</v>
      </c>
      <c r="W443" s="3">
        <f>VLOOKUP(V443, Spec_Limits!$A$2:$I$301, 5, FALSE)</f>
        <v>40</v>
      </c>
      <c r="X443" s="3">
        <f>VLOOKUP(V443, Spec_Limits!$A$2:$I$301, 6, FALSE)</f>
        <v>100</v>
      </c>
      <c r="Y443" s="3" t="str">
        <f t="shared" si="66"/>
        <v>Pass</v>
      </c>
      <c r="Z443" s="3" t="str">
        <f t="shared" si="67"/>
        <v>OK</v>
      </c>
    </row>
    <row r="444" spans="1:26" x14ac:dyDescent="0.35">
      <c r="A444" s="1" t="s">
        <v>518</v>
      </c>
      <c r="B444" s="2">
        <v>45708</v>
      </c>
      <c r="C444" s="1" t="s">
        <v>16</v>
      </c>
      <c r="D444" s="3" t="s">
        <v>1973</v>
      </c>
      <c r="E444" s="1" t="s">
        <v>637</v>
      </c>
      <c r="F444" s="1" t="s">
        <v>1974</v>
      </c>
      <c r="G444" s="1" t="s">
        <v>12</v>
      </c>
      <c r="H444" s="1">
        <v>74.531999999999996</v>
      </c>
      <c r="I444" s="4" t="s">
        <v>17</v>
      </c>
      <c r="J444" s="1" t="s">
        <v>18</v>
      </c>
      <c r="K444" s="1" t="s">
        <v>649</v>
      </c>
      <c r="L444" s="6" t="str">
        <f t="shared" si="60"/>
        <v>26.46</v>
      </c>
      <c r="M444" s="6" t="str">
        <f t="shared" si="61"/>
        <v>26.46</v>
      </c>
      <c r="N444" s="6" t="str">
        <f t="shared" si="62"/>
        <v>Pass</v>
      </c>
      <c r="O444" s="6">
        <f t="shared" si="63"/>
        <v>87.98411999999999</v>
      </c>
      <c r="P444" s="6">
        <f t="shared" si="68"/>
        <v>74.531999999999996</v>
      </c>
      <c r="Q444" s="5" t="str">
        <f t="shared" si="64"/>
        <v>February</v>
      </c>
      <c r="R444" s="3" t="str">
        <f>VLOOKUP(A444, Samples_Master!$A$2:$I$301, 2, FALSE)</f>
        <v>PolymerA</v>
      </c>
      <c r="S444" s="3" t="str">
        <f>VLOOKUP(A444, Samples_Master!$A$2:$I$301, 3, FALSE)</f>
        <v>Polymer</v>
      </c>
      <c r="T444" s="3" t="str">
        <f>VLOOKUP(A444, Samples_Master!$A$2:$I$301, 4, FALSE)</f>
        <v>B104</v>
      </c>
      <c r="U444" s="3" t="str">
        <f>VLOOKUP(A444, Samples_Master!$A$2:$I$301, 5, FALSE)</f>
        <v>P001</v>
      </c>
      <c r="V444" s="3" t="str">
        <f t="shared" si="65"/>
        <v>PolymerA_Tensile</v>
      </c>
      <c r="W444" s="3">
        <f>VLOOKUP(V444, Spec_Limits!$A$2:$I$301, 5, FALSE)</f>
        <v>40</v>
      </c>
      <c r="X444" s="3">
        <f>VLOOKUP(V444, Spec_Limits!$A$2:$I$301, 6, FALSE)</f>
        <v>100</v>
      </c>
      <c r="Y444" s="3" t="str">
        <f t="shared" si="66"/>
        <v>Pass</v>
      </c>
      <c r="Z444" s="3" t="str">
        <f t="shared" si="67"/>
        <v>OK</v>
      </c>
    </row>
    <row r="445" spans="1:26" x14ac:dyDescent="0.35">
      <c r="A445" s="1" t="s">
        <v>518</v>
      </c>
      <c r="B445" s="2">
        <v>45713</v>
      </c>
      <c r="C445" s="1" t="s">
        <v>16</v>
      </c>
      <c r="D445" s="3" t="s">
        <v>1975</v>
      </c>
      <c r="E445" s="1" t="s">
        <v>637</v>
      </c>
      <c r="F445" s="1" t="s">
        <v>1976</v>
      </c>
      <c r="G445" s="1" t="s">
        <v>12</v>
      </c>
      <c r="H445" s="1">
        <v>59.636000000000003</v>
      </c>
      <c r="I445" s="4" t="s">
        <v>17</v>
      </c>
      <c r="J445" s="1" t="s">
        <v>24</v>
      </c>
      <c r="K445" s="1" t="s">
        <v>650</v>
      </c>
      <c r="L445" s="6" t="str">
        <f t="shared" si="60"/>
        <v>26.17</v>
      </c>
      <c r="M445" s="6" t="str">
        <f t="shared" si="61"/>
        <v>26.17</v>
      </c>
      <c r="N445" s="6" t="str">
        <f t="shared" si="62"/>
        <v>Pass</v>
      </c>
      <c r="O445" s="6">
        <f t="shared" si="63"/>
        <v>100.94278999999999</v>
      </c>
      <c r="P445" s="6">
        <f t="shared" si="68"/>
        <v>59.636000000000003</v>
      </c>
      <c r="Q445" s="5" t="str">
        <f t="shared" si="64"/>
        <v>February</v>
      </c>
      <c r="R445" s="3" t="str">
        <f>VLOOKUP(A445, Samples_Master!$A$2:$I$301, 2, FALSE)</f>
        <v>PolymerA</v>
      </c>
      <c r="S445" s="3" t="str">
        <f>VLOOKUP(A445, Samples_Master!$A$2:$I$301, 3, FALSE)</f>
        <v>Polymer</v>
      </c>
      <c r="T445" s="3" t="str">
        <f>VLOOKUP(A445, Samples_Master!$A$2:$I$301, 4, FALSE)</f>
        <v>B104</v>
      </c>
      <c r="U445" s="3" t="str">
        <f>VLOOKUP(A445, Samples_Master!$A$2:$I$301, 5, FALSE)</f>
        <v>P001</v>
      </c>
      <c r="V445" s="3" t="str">
        <f t="shared" si="65"/>
        <v>PolymerA_Tensile</v>
      </c>
      <c r="W445" s="3">
        <f>VLOOKUP(V445, Spec_Limits!$A$2:$I$301, 5, FALSE)</f>
        <v>40</v>
      </c>
      <c r="X445" s="3">
        <f>VLOOKUP(V445, Spec_Limits!$A$2:$I$301, 6, FALSE)</f>
        <v>100</v>
      </c>
      <c r="Y445" s="3" t="str">
        <f t="shared" si="66"/>
        <v>Pass</v>
      </c>
      <c r="Z445" s="3" t="str">
        <f t="shared" si="67"/>
        <v>OK</v>
      </c>
    </row>
    <row r="446" spans="1:26" x14ac:dyDescent="0.35">
      <c r="A446" s="1" t="s">
        <v>79</v>
      </c>
      <c r="B446" s="2">
        <v>45714</v>
      </c>
      <c r="C446" s="1" t="s">
        <v>27</v>
      </c>
      <c r="D446" s="3" t="s">
        <v>1977</v>
      </c>
      <c r="E446" s="1" t="s">
        <v>637</v>
      </c>
      <c r="F446" s="1" t="s">
        <v>1978</v>
      </c>
      <c r="G446" s="1" t="s">
        <v>12</v>
      </c>
      <c r="H446" s="1">
        <v>827.76</v>
      </c>
      <c r="I446" s="4" t="s">
        <v>37</v>
      </c>
      <c r="J446" s="1" t="s">
        <v>41</v>
      </c>
      <c r="K446" s="1" t="s">
        <v>651</v>
      </c>
      <c r="L446" s="6" t="str">
        <f t="shared" si="60"/>
        <v>19.57</v>
      </c>
      <c r="M446" s="6" t="str">
        <f t="shared" si="61"/>
        <v>19.57</v>
      </c>
      <c r="N446" s="6" t="str">
        <f t="shared" si="62"/>
        <v>Pass</v>
      </c>
      <c r="O446" s="6">
        <f t="shared" si="63"/>
        <v>121.14175</v>
      </c>
      <c r="P446" s="6">
        <f t="shared" si="68"/>
        <v>827.76</v>
      </c>
      <c r="Q446" s="5" t="str">
        <f t="shared" si="64"/>
        <v>February</v>
      </c>
      <c r="R446" s="3" t="str">
        <f>VLOOKUP(A446, Samples_Master!$A$2:$I$301, 2, FALSE)</f>
        <v>PolymerB</v>
      </c>
      <c r="S446" s="3" t="str">
        <f>VLOOKUP(A446, Samples_Master!$A$2:$I$301, 3, FALSE)</f>
        <v>Polymer</v>
      </c>
      <c r="T446" s="3" t="str">
        <f>VLOOKUP(A446, Samples_Master!$A$2:$I$301, 4, FALSE)</f>
        <v>B052</v>
      </c>
      <c r="U446" s="3" t="str">
        <f>VLOOKUP(A446, Samples_Master!$A$2:$I$301, 5, FALSE)</f>
        <v>P001</v>
      </c>
      <c r="V446" s="3" t="str">
        <f t="shared" si="65"/>
        <v>PolymerB_Conductivity</v>
      </c>
      <c r="W446" s="3">
        <f>VLOOKUP(V446, Spec_Limits!$A$2:$I$301, 5, FALSE)</f>
        <v>100</v>
      </c>
      <c r="X446" s="3">
        <f>VLOOKUP(V446, Spec_Limits!$A$2:$I$301, 6, FALSE)</f>
        <v>2000</v>
      </c>
      <c r="Y446" s="3" t="str">
        <f t="shared" si="66"/>
        <v>Pass</v>
      </c>
      <c r="Z446" s="3" t="str">
        <f t="shared" si="67"/>
        <v>OK</v>
      </c>
    </row>
    <row r="447" spans="1:26" x14ac:dyDescent="0.35">
      <c r="A447" s="1" t="s">
        <v>652</v>
      </c>
      <c r="B447" s="2">
        <v>45689</v>
      </c>
      <c r="C447" s="1" t="s">
        <v>16</v>
      </c>
      <c r="D447" s="3" t="s">
        <v>1442</v>
      </c>
      <c r="E447" s="1" t="s">
        <v>637</v>
      </c>
      <c r="F447" s="1" t="s">
        <v>1979</v>
      </c>
      <c r="G447" s="1" t="s">
        <v>12</v>
      </c>
      <c r="H447" s="1">
        <v>83.153000000000006</v>
      </c>
      <c r="I447" s="4" t="s">
        <v>17</v>
      </c>
      <c r="J447" s="1" t="s">
        <v>47</v>
      </c>
      <c r="K447" s="1" t="s">
        <v>653</v>
      </c>
      <c r="L447" s="6" t="str">
        <f t="shared" si="60"/>
        <v>25.69</v>
      </c>
      <c r="M447" s="6" t="str">
        <f t="shared" si="61"/>
        <v>25.69</v>
      </c>
      <c r="N447" s="6" t="str">
        <f t="shared" si="62"/>
        <v>Pass</v>
      </c>
      <c r="O447" s="6">
        <f t="shared" si="63"/>
        <v>105.04634</v>
      </c>
      <c r="P447" s="6">
        <f t="shared" si="68"/>
        <v>83.153000000000006</v>
      </c>
      <c r="Q447" s="5" t="str">
        <f t="shared" si="64"/>
        <v>February</v>
      </c>
      <c r="R447" s="3" t="str">
        <f>VLOOKUP(A447, Samples_Master!$A$2:$I$301, 2, FALSE)</f>
        <v>AlloyX</v>
      </c>
      <c r="S447" s="3" t="str">
        <f>VLOOKUP(A447, Samples_Master!$A$2:$I$301, 3, FALSE)</f>
        <v>Metal</v>
      </c>
      <c r="T447" s="3" t="str">
        <f>VLOOKUP(A447, Samples_Master!$A$2:$I$301, 4, FALSE)</f>
        <v>B065</v>
      </c>
      <c r="U447" s="3" t="str">
        <f>VLOOKUP(A447, Samples_Master!$A$2:$I$301, 5, FALSE)</f>
        <v>P003</v>
      </c>
      <c r="V447" s="3" t="str">
        <f t="shared" si="65"/>
        <v>AlloyX_Tensile</v>
      </c>
      <c r="W447" s="3">
        <f>VLOOKUP(V447, Spec_Limits!$A$2:$I$301, 5, FALSE)</f>
        <v>60</v>
      </c>
      <c r="X447" s="3">
        <f>VLOOKUP(V447, Spec_Limits!$A$2:$I$301, 6, FALSE)</f>
        <v>120</v>
      </c>
      <c r="Y447" s="3" t="str">
        <f t="shared" si="66"/>
        <v>Pass</v>
      </c>
      <c r="Z447" s="3" t="str">
        <f t="shared" si="67"/>
        <v>OK</v>
      </c>
    </row>
    <row r="448" spans="1:26" x14ac:dyDescent="0.35">
      <c r="A448" s="1" t="s">
        <v>652</v>
      </c>
      <c r="B448" s="2">
        <v>45704</v>
      </c>
      <c r="C448" s="1" t="s">
        <v>16</v>
      </c>
      <c r="D448" s="3" t="s">
        <v>1980</v>
      </c>
      <c r="E448" s="1" t="s">
        <v>637</v>
      </c>
      <c r="F448" s="1" t="s">
        <v>1981</v>
      </c>
      <c r="G448" s="1" t="s">
        <v>12</v>
      </c>
      <c r="H448" s="1">
        <v>82.027000000000001</v>
      </c>
      <c r="I448" s="4" t="s">
        <v>17</v>
      </c>
      <c r="J448" s="1" t="s">
        <v>41</v>
      </c>
      <c r="K448" s="1" t="s">
        <v>654</v>
      </c>
      <c r="L448" s="6" t="str">
        <f t="shared" si="60"/>
        <v>17.51</v>
      </c>
      <c r="M448" s="6" t="str">
        <f t="shared" si="61"/>
        <v>17.51</v>
      </c>
      <c r="N448" s="6" t="str">
        <f t="shared" si="62"/>
        <v>Pass</v>
      </c>
      <c r="O448" s="6">
        <f t="shared" si="63"/>
        <v>111.4332</v>
      </c>
      <c r="P448" s="6">
        <f t="shared" si="68"/>
        <v>82.027000000000001</v>
      </c>
      <c r="Q448" s="5" t="str">
        <f t="shared" si="64"/>
        <v>February</v>
      </c>
      <c r="R448" s="3" t="str">
        <f>VLOOKUP(A448, Samples_Master!$A$2:$I$301, 2, FALSE)</f>
        <v>AlloyX</v>
      </c>
      <c r="S448" s="3" t="str">
        <f>VLOOKUP(A448, Samples_Master!$A$2:$I$301, 3, FALSE)</f>
        <v>Metal</v>
      </c>
      <c r="T448" s="3" t="str">
        <f>VLOOKUP(A448, Samples_Master!$A$2:$I$301, 4, FALSE)</f>
        <v>B065</v>
      </c>
      <c r="U448" s="3" t="str">
        <f>VLOOKUP(A448, Samples_Master!$A$2:$I$301, 5, FALSE)</f>
        <v>P003</v>
      </c>
      <c r="V448" s="3" t="str">
        <f t="shared" si="65"/>
        <v>AlloyX_Tensile</v>
      </c>
      <c r="W448" s="3">
        <f>VLOOKUP(V448, Spec_Limits!$A$2:$I$301, 5, FALSE)</f>
        <v>60</v>
      </c>
      <c r="X448" s="3">
        <f>VLOOKUP(V448, Spec_Limits!$A$2:$I$301, 6, FALSE)</f>
        <v>120</v>
      </c>
      <c r="Y448" s="3" t="str">
        <f t="shared" si="66"/>
        <v>Pass</v>
      </c>
      <c r="Z448" s="3" t="str">
        <f t="shared" si="67"/>
        <v>OK</v>
      </c>
    </row>
    <row r="449" spans="1:26" x14ac:dyDescent="0.35">
      <c r="A449" s="1" t="s">
        <v>652</v>
      </c>
      <c r="B449" s="2">
        <v>45693</v>
      </c>
      <c r="C449" s="1" t="s">
        <v>10</v>
      </c>
      <c r="D449" s="3" t="s">
        <v>1982</v>
      </c>
      <c r="E449" s="1" t="s">
        <v>637</v>
      </c>
      <c r="F449" s="1" t="s">
        <v>1983</v>
      </c>
      <c r="G449" s="1" t="s">
        <v>12</v>
      </c>
      <c r="H449" s="1">
        <v>0.68799999999999994</v>
      </c>
      <c r="I449" s="4" t="s">
        <v>23</v>
      </c>
      <c r="J449" s="1" t="s">
        <v>61</v>
      </c>
      <c r="K449" s="1" t="s">
        <v>655</v>
      </c>
      <c r="L449" s="6" t="str">
        <f t="shared" si="60"/>
        <v>19.86</v>
      </c>
      <c r="M449" s="6" t="str">
        <f t="shared" si="61"/>
        <v>19.86</v>
      </c>
      <c r="N449" s="6" t="str">
        <f t="shared" si="62"/>
        <v>Pass</v>
      </c>
      <c r="O449" s="6">
        <f t="shared" si="63"/>
        <v>101.12422000000001</v>
      </c>
      <c r="P449" s="6">
        <f t="shared" si="68"/>
        <v>0.68799999999999994</v>
      </c>
      <c r="Q449" s="5" t="str">
        <f t="shared" si="64"/>
        <v>February</v>
      </c>
      <c r="R449" s="3" t="str">
        <f>VLOOKUP(A449, Samples_Master!$A$2:$I$301, 2, FALSE)</f>
        <v>AlloyX</v>
      </c>
      <c r="S449" s="3" t="str">
        <f>VLOOKUP(A449, Samples_Master!$A$2:$I$301, 3, FALSE)</f>
        <v>Metal</v>
      </c>
      <c r="T449" s="3" t="str">
        <f>VLOOKUP(A449, Samples_Master!$A$2:$I$301, 4, FALSE)</f>
        <v>B065</v>
      </c>
      <c r="U449" s="3" t="str">
        <f>VLOOKUP(A449, Samples_Master!$A$2:$I$301, 5, FALSE)</f>
        <v>P003</v>
      </c>
      <c r="V449" s="3" t="str">
        <f t="shared" si="65"/>
        <v>AlloyX_Viscosity</v>
      </c>
      <c r="W449" s="3">
        <f>VLOOKUP(V449, Spec_Limits!$A$2:$I$301, 5, FALSE)</f>
        <v>0.2</v>
      </c>
      <c r="X449" s="3">
        <f>VLOOKUP(V449, Spec_Limits!$A$2:$I$301, 6, FALSE)</f>
        <v>1.5</v>
      </c>
      <c r="Y449" s="3" t="str">
        <f t="shared" si="66"/>
        <v>Pass</v>
      </c>
      <c r="Z449" s="3" t="str">
        <f t="shared" si="67"/>
        <v>OK</v>
      </c>
    </row>
    <row r="450" spans="1:26" x14ac:dyDescent="0.35">
      <c r="A450" s="1" t="s">
        <v>652</v>
      </c>
      <c r="B450" s="2">
        <v>45710</v>
      </c>
      <c r="C450" s="1" t="s">
        <v>16</v>
      </c>
      <c r="D450" s="3" t="s">
        <v>1984</v>
      </c>
      <c r="E450" s="1" t="s">
        <v>637</v>
      </c>
      <c r="F450" s="1" t="s">
        <v>1985</v>
      </c>
      <c r="G450" s="1" t="s">
        <v>12</v>
      </c>
      <c r="H450" s="1">
        <v>79.742000000000004</v>
      </c>
      <c r="I450" s="4" t="s">
        <v>17</v>
      </c>
      <c r="J450" s="1" t="s">
        <v>31</v>
      </c>
      <c r="K450" s="1" t="s">
        <v>656</v>
      </c>
      <c r="L450" s="6" t="str">
        <f t="shared" ref="L450:L513" si="69">IF(E450="K",D450-273.15,IF(E450="°C",D450))</f>
        <v>21.84</v>
      </c>
      <c r="M450" s="6" t="str">
        <f t="shared" ref="M450:M513" si="70">IF(L450&gt;0, L450, " ")</f>
        <v>21.84</v>
      </c>
      <c r="N450" s="6" t="str">
        <f t="shared" ref="N450:N513" si="71">IF(M450="", "Fail", IF(M450=" ", "Fail", IF(M450&gt;0, "Pass", FALSE)))</f>
        <v>Pass</v>
      </c>
      <c r="O450" s="6">
        <f t="shared" ref="O450:O513" si="72">IF(G450="kPa",F450/1000,IF(G450="MPa",F450))</f>
        <v>102.73038000000001</v>
      </c>
      <c r="P450" s="6">
        <f t="shared" si="68"/>
        <v>79.742000000000004</v>
      </c>
      <c r="Q450" s="5" t="str">
        <f t="shared" ref="Q450:Q513" si="73">TEXT(B450,"MMMM")</f>
        <v>February</v>
      </c>
      <c r="R450" s="3" t="str">
        <f>VLOOKUP(A450, Samples_Master!$A$2:$I$301, 2, FALSE)</f>
        <v>AlloyX</v>
      </c>
      <c r="S450" s="3" t="str">
        <f>VLOOKUP(A450, Samples_Master!$A$2:$I$301, 3, FALSE)</f>
        <v>Metal</v>
      </c>
      <c r="T450" s="3" t="str">
        <f>VLOOKUP(A450, Samples_Master!$A$2:$I$301, 4, FALSE)</f>
        <v>B065</v>
      </c>
      <c r="U450" s="3" t="str">
        <f>VLOOKUP(A450, Samples_Master!$A$2:$I$301, 5, FALSE)</f>
        <v>P003</v>
      </c>
      <c r="V450" s="3" t="str">
        <f t="shared" ref="V450:V513" si="74">R450&amp;"_"&amp;C450</f>
        <v>AlloyX_Tensile</v>
      </c>
      <c r="W450" s="3">
        <f>VLOOKUP(V450, Spec_Limits!$A$2:$I$301, 5, FALSE)</f>
        <v>60</v>
      </c>
      <c r="X450" s="3">
        <f>VLOOKUP(V450, Spec_Limits!$A$2:$I$301, 6, FALSE)</f>
        <v>120</v>
      </c>
      <c r="Y450" s="3" t="str">
        <f t="shared" ref="Y450:Y513" si="75">IF(AND(P450&gt;=W450, P450&lt;=X450), "Pass", "Fail")</f>
        <v>Pass</v>
      </c>
      <c r="Z450" s="3" t="str">
        <f t="shared" ref="Z450:Z513" si="76">IF(OR(P450&lt;=-1000000,P450&gt;=1000000),"Check","OK")</f>
        <v>OK</v>
      </c>
    </row>
    <row r="451" spans="1:26" x14ac:dyDescent="0.35">
      <c r="A451" s="1" t="s">
        <v>657</v>
      </c>
      <c r="B451" s="2">
        <v>45715</v>
      </c>
      <c r="C451" s="1" t="s">
        <v>16</v>
      </c>
      <c r="D451" s="3" t="s">
        <v>1986</v>
      </c>
      <c r="E451" s="1" t="s">
        <v>11</v>
      </c>
      <c r="F451" s="1" t="s">
        <v>1987</v>
      </c>
      <c r="G451" s="1" t="s">
        <v>17</v>
      </c>
      <c r="H451" s="1">
        <v>67.756</v>
      </c>
      <c r="I451" s="4" t="s">
        <v>17</v>
      </c>
      <c r="J451" s="1" t="s">
        <v>98</v>
      </c>
      <c r="K451" s="1" t="s">
        <v>658</v>
      </c>
      <c r="L451" s="6">
        <f t="shared" si="69"/>
        <v>31.420000000000016</v>
      </c>
      <c r="M451" s="6">
        <f t="shared" si="70"/>
        <v>31.420000000000016</v>
      </c>
      <c r="N451" s="6" t="str">
        <f t="shared" si="71"/>
        <v>Pass</v>
      </c>
      <c r="O451" s="6" t="str">
        <f t="shared" si="72"/>
        <v>90.74</v>
      </c>
      <c r="P451" s="6">
        <f t="shared" si="68"/>
        <v>67.756</v>
      </c>
      <c r="Q451" s="5" t="str">
        <f t="shared" si="73"/>
        <v>February</v>
      </c>
      <c r="R451" s="3" t="str">
        <f>VLOOKUP(A451, Samples_Master!$A$2:$I$301, 2, FALSE)</f>
        <v>PolymerA</v>
      </c>
      <c r="S451" s="3" t="str">
        <f>VLOOKUP(A451, Samples_Master!$A$2:$I$301, 3, FALSE)</f>
        <v>Polymer</v>
      </c>
      <c r="T451" s="3" t="str">
        <f>VLOOKUP(A451, Samples_Master!$A$2:$I$301, 4, FALSE)</f>
        <v>B024</v>
      </c>
      <c r="U451" s="3" t="str">
        <f>VLOOKUP(A451, Samples_Master!$A$2:$I$301, 5, FALSE)</f>
        <v>P002</v>
      </c>
      <c r="V451" s="3" t="str">
        <f t="shared" si="74"/>
        <v>PolymerA_Tensile</v>
      </c>
      <c r="W451" s="3">
        <f>VLOOKUP(V451, Spec_Limits!$A$2:$I$301, 5, FALSE)</f>
        <v>40</v>
      </c>
      <c r="X451" s="3">
        <f>VLOOKUP(V451, Spec_Limits!$A$2:$I$301, 6, FALSE)</f>
        <v>100</v>
      </c>
      <c r="Y451" s="3" t="str">
        <f t="shared" si="75"/>
        <v>Pass</v>
      </c>
      <c r="Z451" s="3" t="str">
        <f t="shared" si="76"/>
        <v>OK</v>
      </c>
    </row>
    <row r="452" spans="1:26" x14ac:dyDescent="0.35">
      <c r="A452" s="1" t="s">
        <v>657</v>
      </c>
      <c r="B452" s="2">
        <v>45705</v>
      </c>
      <c r="C452" s="1" t="s">
        <v>10</v>
      </c>
      <c r="D452" s="3" t="s">
        <v>1988</v>
      </c>
      <c r="E452" s="1" t="s">
        <v>11</v>
      </c>
      <c r="F452" s="1" t="s">
        <v>1989</v>
      </c>
      <c r="G452" s="1" t="s">
        <v>17</v>
      </c>
      <c r="H452" s="1">
        <v>824.6</v>
      </c>
      <c r="I452" s="4" t="s">
        <v>13</v>
      </c>
      <c r="J452" s="1" t="s">
        <v>14</v>
      </c>
      <c r="K452" s="1" t="s">
        <v>659</v>
      </c>
      <c r="L452" s="6">
        <f t="shared" si="69"/>
        <v>29.730000000000018</v>
      </c>
      <c r="M452" s="6">
        <f t="shared" si="70"/>
        <v>29.730000000000018</v>
      </c>
      <c r="N452" s="6" t="str">
        <f t="shared" si="71"/>
        <v>Pass</v>
      </c>
      <c r="O452" s="6" t="str">
        <f t="shared" si="72"/>
        <v>101.37</v>
      </c>
      <c r="P452" s="6">
        <f t="shared" si="68"/>
        <v>824.6</v>
      </c>
      <c r="Q452" s="5" t="str">
        <f t="shared" si="73"/>
        <v>February</v>
      </c>
      <c r="R452" s="3" t="str">
        <f>VLOOKUP(A452, Samples_Master!$A$2:$I$301, 2, FALSE)</f>
        <v>PolymerA</v>
      </c>
      <c r="S452" s="3" t="str">
        <f>VLOOKUP(A452, Samples_Master!$A$2:$I$301, 3, FALSE)</f>
        <v>Polymer</v>
      </c>
      <c r="T452" s="3" t="str">
        <f>VLOOKUP(A452, Samples_Master!$A$2:$I$301, 4, FALSE)</f>
        <v>B024</v>
      </c>
      <c r="U452" s="3" t="str">
        <f>VLOOKUP(A452, Samples_Master!$A$2:$I$301, 5, FALSE)</f>
        <v>P002</v>
      </c>
      <c r="V452" s="3" t="str">
        <f t="shared" si="74"/>
        <v>PolymerA_Viscosity</v>
      </c>
      <c r="W452" s="3">
        <f>VLOOKUP(V452, Spec_Limits!$A$2:$I$301, 5, FALSE)</f>
        <v>0.5</v>
      </c>
      <c r="X452" s="3">
        <f>VLOOKUP(V452, Spec_Limits!$A$2:$I$301, 6, FALSE)</f>
        <v>2.5</v>
      </c>
      <c r="Y452" s="3" t="str">
        <f t="shared" si="75"/>
        <v>Fail</v>
      </c>
      <c r="Z452" s="3" t="str">
        <f t="shared" si="76"/>
        <v>OK</v>
      </c>
    </row>
    <row r="453" spans="1:26" x14ac:dyDescent="0.35">
      <c r="A453" s="1" t="s">
        <v>657</v>
      </c>
      <c r="B453" s="2">
        <v>45712</v>
      </c>
      <c r="C453" s="1" t="s">
        <v>16</v>
      </c>
      <c r="D453" s="3" t="s">
        <v>1990</v>
      </c>
      <c r="E453" s="1" t="s">
        <v>11</v>
      </c>
      <c r="F453" s="1" t="s">
        <v>1991</v>
      </c>
      <c r="G453" s="1" t="s">
        <v>17</v>
      </c>
      <c r="H453" s="1">
        <v>53.05</v>
      </c>
      <c r="I453" s="4" t="s">
        <v>17</v>
      </c>
      <c r="J453" s="1" t="s">
        <v>31</v>
      </c>
      <c r="K453" s="1" t="s">
        <v>660</v>
      </c>
      <c r="L453" s="6">
        <f t="shared" si="69"/>
        <v>22.010000000000048</v>
      </c>
      <c r="M453" s="6">
        <f t="shared" si="70"/>
        <v>22.010000000000048</v>
      </c>
      <c r="N453" s="6" t="str">
        <f t="shared" si="71"/>
        <v>Pass</v>
      </c>
      <c r="O453" s="6" t="str">
        <f t="shared" si="72"/>
        <v>108.63</v>
      </c>
      <c r="P453" s="6">
        <f t="shared" si="68"/>
        <v>53.05</v>
      </c>
      <c r="Q453" s="5" t="str">
        <f t="shared" si="73"/>
        <v>February</v>
      </c>
      <c r="R453" s="3" t="str">
        <f>VLOOKUP(A453, Samples_Master!$A$2:$I$301, 2, FALSE)</f>
        <v>PolymerA</v>
      </c>
      <c r="S453" s="3" t="str">
        <f>VLOOKUP(A453, Samples_Master!$A$2:$I$301, 3, FALSE)</f>
        <v>Polymer</v>
      </c>
      <c r="T453" s="3" t="str">
        <f>VLOOKUP(A453, Samples_Master!$A$2:$I$301, 4, FALSE)</f>
        <v>B024</v>
      </c>
      <c r="U453" s="3" t="str">
        <f>VLOOKUP(A453, Samples_Master!$A$2:$I$301, 5, FALSE)</f>
        <v>P002</v>
      </c>
      <c r="V453" s="3" t="str">
        <f t="shared" si="74"/>
        <v>PolymerA_Tensile</v>
      </c>
      <c r="W453" s="3">
        <f>VLOOKUP(V453, Spec_Limits!$A$2:$I$301, 5, FALSE)</f>
        <v>40</v>
      </c>
      <c r="X453" s="3">
        <f>VLOOKUP(V453, Spec_Limits!$A$2:$I$301, 6, FALSE)</f>
        <v>100</v>
      </c>
      <c r="Y453" s="3" t="str">
        <f t="shared" si="75"/>
        <v>Pass</v>
      </c>
      <c r="Z453" s="3" t="str">
        <f t="shared" si="76"/>
        <v>OK</v>
      </c>
    </row>
    <row r="454" spans="1:26" x14ac:dyDescent="0.35">
      <c r="A454" s="1" t="s">
        <v>661</v>
      </c>
      <c r="B454" s="2">
        <v>45715</v>
      </c>
      <c r="C454" s="1" t="s">
        <v>27</v>
      </c>
      <c r="D454" s="3" t="s">
        <v>1992</v>
      </c>
      <c r="E454" s="1" t="s">
        <v>637</v>
      </c>
      <c r="F454" s="1" t="s">
        <v>1993</v>
      </c>
      <c r="G454" s="1" t="s">
        <v>12</v>
      </c>
      <c r="H454" s="1">
        <v>64311.277000000002</v>
      </c>
      <c r="I454" s="4" t="s">
        <v>37</v>
      </c>
      <c r="J454" s="1" t="s">
        <v>34</v>
      </c>
      <c r="K454" s="1" t="s">
        <v>662</v>
      </c>
      <c r="L454" s="6" t="str">
        <f t="shared" si="69"/>
        <v>29.1</v>
      </c>
      <c r="M454" s="6" t="str">
        <f t="shared" si="70"/>
        <v>29.1</v>
      </c>
      <c r="N454" s="6" t="str">
        <f t="shared" si="71"/>
        <v>Pass</v>
      </c>
      <c r="O454" s="6">
        <f t="shared" si="72"/>
        <v>108.17305999999999</v>
      </c>
      <c r="P454" s="6">
        <f t="shared" si="68"/>
        <v>64311.277000000002</v>
      </c>
      <c r="Q454" s="5" t="str">
        <f t="shared" si="73"/>
        <v>February</v>
      </c>
      <c r="R454" s="3" t="str">
        <f>VLOOKUP(A454, Samples_Master!$A$2:$I$301, 2, FALSE)</f>
        <v>Graphene</v>
      </c>
      <c r="S454" s="3" t="str">
        <f>VLOOKUP(A454, Samples_Master!$A$2:$I$301, 3, FALSE)</f>
        <v>Carbon</v>
      </c>
      <c r="T454" s="3" t="str">
        <f>VLOOKUP(A454, Samples_Master!$A$2:$I$301, 4, FALSE)</f>
        <v>B012</v>
      </c>
      <c r="U454" s="3" t="str">
        <f>VLOOKUP(A454, Samples_Master!$A$2:$I$301, 5, FALSE)</f>
        <v>P001</v>
      </c>
      <c r="V454" s="3" t="str">
        <f t="shared" si="74"/>
        <v>Graphene_Conductivity</v>
      </c>
      <c r="W454" s="3">
        <f>VLOOKUP(V454, Spec_Limits!$A$2:$I$301, 5, FALSE)</f>
        <v>20000</v>
      </c>
      <c r="X454" s="3">
        <f>VLOOKUP(V454, Spec_Limits!$A$2:$I$301, 6, FALSE)</f>
        <v>80000</v>
      </c>
      <c r="Y454" s="3" t="str">
        <f t="shared" si="75"/>
        <v>Pass</v>
      </c>
      <c r="Z454" s="3" t="str">
        <f t="shared" si="76"/>
        <v>OK</v>
      </c>
    </row>
    <row r="455" spans="1:26" x14ac:dyDescent="0.35">
      <c r="A455" s="1" t="s">
        <v>661</v>
      </c>
      <c r="B455" s="2">
        <v>45694</v>
      </c>
      <c r="C455" s="1" t="s">
        <v>10</v>
      </c>
      <c r="D455" s="3" t="s">
        <v>1994</v>
      </c>
      <c r="E455" s="1" t="s">
        <v>637</v>
      </c>
      <c r="F455" s="1" t="s">
        <v>1995</v>
      </c>
      <c r="G455" s="1" t="s">
        <v>12</v>
      </c>
      <c r="H455" s="1">
        <v>1.0489999999999999</v>
      </c>
      <c r="I455" s="4" t="s">
        <v>23</v>
      </c>
      <c r="J455" s="1" t="s">
        <v>41</v>
      </c>
      <c r="K455" s="1" t="s">
        <v>663</v>
      </c>
      <c r="L455" s="6" t="str">
        <f t="shared" si="69"/>
        <v>31.09</v>
      </c>
      <c r="M455" s="6" t="str">
        <f t="shared" si="70"/>
        <v>31.09</v>
      </c>
      <c r="N455" s="6" t="str">
        <f t="shared" si="71"/>
        <v>Pass</v>
      </c>
      <c r="O455" s="6">
        <f t="shared" si="72"/>
        <v>95.118960000000001</v>
      </c>
      <c r="P455" s="6">
        <f t="shared" si="68"/>
        <v>1.0489999999999999</v>
      </c>
      <c r="Q455" s="5" t="str">
        <f t="shared" si="73"/>
        <v>February</v>
      </c>
      <c r="R455" s="3" t="str">
        <f>VLOOKUP(A455, Samples_Master!$A$2:$I$301, 2, FALSE)</f>
        <v>Graphene</v>
      </c>
      <c r="S455" s="3" t="str">
        <f>VLOOKUP(A455, Samples_Master!$A$2:$I$301, 3, FALSE)</f>
        <v>Carbon</v>
      </c>
      <c r="T455" s="3" t="str">
        <f>VLOOKUP(A455, Samples_Master!$A$2:$I$301, 4, FALSE)</f>
        <v>B012</v>
      </c>
      <c r="U455" s="3" t="str">
        <f>VLOOKUP(A455, Samples_Master!$A$2:$I$301, 5, FALSE)</f>
        <v>P001</v>
      </c>
      <c r="V455" s="3" t="str">
        <f t="shared" si="74"/>
        <v>Graphene_Viscosity</v>
      </c>
      <c r="W455" s="3">
        <f>VLOOKUP(V455, Spec_Limits!$A$2:$I$301, 5, FALSE)</f>
        <v>0.2</v>
      </c>
      <c r="X455" s="3">
        <f>VLOOKUP(V455, Spec_Limits!$A$2:$I$301, 6, FALSE)</f>
        <v>1.5</v>
      </c>
      <c r="Y455" s="3" t="str">
        <f t="shared" si="75"/>
        <v>Pass</v>
      </c>
      <c r="Z455" s="3" t="str">
        <f t="shared" si="76"/>
        <v>OK</v>
      </c>
    </row>
    <row r="456" spans="1:26" x14ac:dyDescent="0.35">
      <c r="A456" s="1" t="s">
        <v>664</v>
      </c>
      <c r="B456" s="2">
        <v>45699</v>
      </c>
      <c r="C456" s="1" t="s">
        <v>10</v>
      </c>
      <c r="D456" s="3" t="s">
        <v>1996</v>
      </c>
      <c r="E456" s="1" t="s">
        <v>11</v>
      </c>
      <c r="F456" s="1" t="s">
        <v>1997</v>
      </c>
      <c r="G456" s="1" t="s">
        <v>17</v>
      </c>
      <c r="H456" s="1">
        <v>1436.4860000000001</v>
      </c>
      <c r="I456" s="4" t="s">
        <v>13</v>
      </c>
      <c r="J456" s="1" t="s">
        <v>31</v>
      </c>
      <c r="K456" s="1" t="s">
        <v>665</v>
      </c>
      <c r="L456" s="6">
        <f t="shared" si="69"/>
        <v>23.180000000000007</v>
      </c>
      <c r="M456" s="6">
        <f t="shared" si="70"/>
        <v>23.180000000000007</v>
      </c>
      <c r="N456" s="6" t="str">
        <f t="shared" si="71"/>
        <v>Pass</v>
      </c>
      <c r="O456" s="6" t="str">
        <f t="shared" si="72"/>
        <v>108.54</v>
      </c>
      <c r="P456" s="6">
        <f t="shared" si="68"/>
        <v>1436.4860000000001</v>
      </c>
      <c r="Q456" s="5" t="str">
        <f t="shared" si="73"/>
        <v>February</v>
      </c>
      <c r="R456" s="3" t="str">
        <f>VLOOKUP(A456, Samples_Master!$A$2:$I$301, 2, FALSE)</f>
        <v>PolymerA</v>
      </c>
      <c r="S456" s="3" t="str">
        <f>VLOOKUP(A456, Samples_Master!$A$2:$I$301, 3, FALSE)</f>
        <v>Polymer</v>
      </c>
      <c r="T456" s="3" t="str">
        <f>VLOOKUP(A456, Samples_Master!$A$2:$I$301, 4, FALSE)</f>
        <v>B109</v>
      </c>
      <c r="U456" s="3" t="str">
        <f>VLOOKUP(A456, Samples_Master!$A$2:$I$301, 5, FALSE)</f>
        <v>P002</v>
      </c>
      <c r="V456" s="3" t="str">
        <f t="shared" si="74"/>
        <v>PolymerA_Viscosity</v>
      </c>
      <c r="W456" s="3">
        <f>VLOOKUP(V456, Spec_Limits!$A$2:$I$301, 5, FALSE)</f>
        <v>0.5</v>
      </c>
      <c r="X456" s="3">
        <f>VLOOKUP(V456, Spec_Limits!$A$2:$I$301, 6, FALSE)</f>
        <v>2.5</v>
      </c>
      <c r="Y456" s="3" t="str">
        <f t="shared" si="75"/>
        <v>Fail</v>
      </c>
      <c r="Z456" s="3" t="str">
        <f t="shared" si="76"/>
        <v>OK</v>
      </c>
    </row>
    <row r="457" spans="1:26" x14ac:dyDescent="0.35">
      <c r="A457" s="1" t="s">
        <v>664</v>
      </c>
      <c r="B457" s="2">
        <v>45696</v>
      </c>
      <c r="C457" s="1" t="s">
        <v>10</v>
      </c>
      <c r="D457" s="3" t="s">
        <v>1998</v>
      </c>
      <c r="E457" s="1" t="s">
        <v>11</v>
      </c>
      <c r="F457" s="1" t="s">
        <v>1999</v>
      </c>
      <c r="G457" s="1" t="s">
        <v>17</v>
      </c>
      <c r="H457" s="1">
        <v>1.589</v>
      </c>
      <c r="I457" s="4" t="s">
        <v>23</v>
      </c>
      <c r="J457" s="1" t="s">
        <v>18</v>
      </c>
      <c r="K457" s="1" t="s">
        <v>666</v>
      </c>
      <c r="L457" s="6">
        <f t="shared" si="69"/>
        <v>32.5</v>
      </c>
      <c r="M457" s="6">
        <f t="shared" si="70"/>
        <v>32.5</v>
      </c>
      <c r="N457" s="6" t="str">
        <f t="shared" si="71"/>
        <v>Pass</v>
      </c>
      <c r="O457" s="6" t="str">
        <f t="shared" si="72"/>
        <v>100.49</v>
      </c>
      <c r="P457" s="6">
        <f t="shared" si="68"/>
        <v>1.589</v>
      </c>
      <c r="Q457" s="5" t="str">
        <f t="shared" si="73"/>
        <v>February</v>
      </c>
      <c r="R457" s="3" t="str">
        <f>VLOOKUP(A457, Samples_Master!$A$2:$I$301, 2, FALSE)</f>
        <v>PolymerA</v>
      </c>
      <c r="S457" s="3" t="str">
        <f>VLOOKUP(A457, Samples_Master!$A$2:$I$301, 3, FALSE)</f>
        <v>Polymer</v>
      </c>
      <c r="T457" s="3" t="str">
        <f>VLOOKUP(A457, Samples_Master!$A$2:$I$301, 4, FALSE)</f>
        <v>B109</v>
      </c>
      <c r="U457" s="3" t="str">
        <f>VLOOKUP(A457, Samples_Master!$A$2:$I$301, 5, FALSE)</f>
        <v>P002</v>
      </c>
      <c r="V457" s="3" t="str">
        <f t="shared" si="74"/>
        <v>PolymerA_Viscosity</v>
      </c>
      <c r="W457" s="3">
        <f>VLOOKUP(V457, Spec_Limits!$A$2:$I$301, 5, FALSE)</f>
        <v>0.5</v>
      </c>
      <c r="X457" s="3">
        <f>VLOOKUP(V457, Spec_Limits!$A$2:$I$301, 6, FALSE)</f>
        <v>2.5</v>
      </c>
      <c r="Y457" s="3" t="str">
        <f t="shared" si="75"/>
        <v>Pass</v>
      </c>
      <c r="Z457" s="3" t="str">
        <f t="shared" si="76"/>
        <v>OK</v>
      </c>
    </row>
    <row r="458" spans="1:26" x14ac:dyDescent="0.35">
      <c r="A458" s="1" t="s">
        <v>664</v>
      </c>
      <c r="B458" s="2">
        <v>45713</v>
      </c>
      <c r="C458" s="1" t="s">
        <v>27</v>
      </c>
      <c r="D458" s="3" t="s">
        <v>2707</v>
      </c>
      <c r="E458" s="1" t="s">
        <v>11</v>
      </c>
      <c r="F458" s="1" t="s">
        <v>2000</v>
      </c>
      <c r="G458" s="1" t="s">
        <v>17</v>
      </c>
      <c r="H458" s="1">
        <v>1016.797</v>
      </c>
      <c r="I458" s="4" t="s">
        <v>37</v>
      </c>
      <c r="J458" s="1" t="s">
        <v>47</v>
      </c>
      <c r="K458" s="1" t="s">
        <v>667</v>
      </c>
      <c r="M458" s="6" t="str">
        <f t="shared" si="70"/>
        <v xml:space="preserve"> </v>
      </c>
      <c r="N458" s="6" t="str">
        <f t="shared" si="71"/>
        <v>Fail</v>
      </c>
      <c r="O458" s="6" t="str">
        <f t="shared" si="72"/>
        <v>110.97</v>
      </c>
      <c r="P458" s="6">
        <f t="shared" si="68"/>
        <v>1016.797</v>
      </c>
      <c r="Q458" s="5" t="str">
        <f t="shared" si="73"/>
        <v>February</v>
      </c>
      <c r="R458" s="3" t="str">
        <f>VLOOKUP(A458, Samples_Master!$A$2:$I$301, 2, FALSE)</f>
        <v>PolymerA</v>
      </c>
      <c r="S458" s="3" t="str">
        <f>VLOOKUP(A458, Samples_Master!$A$2:$I$301, 3, FALSE)</f>
        <v>Polymer</v>
      </c>
      <c r="T458" s="3" t="str">
        <f>VLOOKUP(A458, Samples_Master!$A$2:$I$301, 4, FALSE)</f>
        <v>B109</v>
      </c>
      <c r="U458" s="3" t="str">
        <f>VLOOKUP(A458, Samples_Master!$A$2:$I$301, 5, FALSE)</f>
        <v>P002</v>
      </c>
      <c r="V458" s="3" t="str">
        <f t="shared" si="74"/>
        <v>PolymerA_Conductivity</v>
      </c>
      <c r="W458" s="3">
        <f>VLOOKUP(V458, Spec_Limits!$A$2:$I$301, 5, FALSE)</f>
        <v>100</v>
      </c>
      <c r="X458" s="3">
        <f>VLOOKUP(V458, Spec_Limits!$A$2:$I$301, 6, FALSE)</f>
        <v>2000</v>
      </c>
      <c r="Y458" s="3" t="str">
        <f t="shared" si="75"/>
        <v>Pass</v>
      </c>
      <c r="Z458" s="3" t="str">
        <f t="shared" si="76"/>
        <v>OK</v>
      </c>
    </row>
    <row r="459" spans="1:26" x14ac:dyDescent="0.35">
      <c r="A459" s="1" t="s">
        <v>664</v>
      </c>
      <c r="B459" s="2">
        <v>45701</v>
      </c>
      <c r="C459" s="1" t="s">
        <v>27</v>
      </c>
      <c r="D459" s="3" t="s">
        <v>2001</v>
      </c>
      <c r="E459" s="1" t="s">
        <v>11</v>
      </c>
      <c r="F459" s="1" t="s">
        <v>2002</v>
      </c>
      <c r="G459" s="1" t="s">
        <v>17</v>
      </c>
      <c r="H459" s="1">
        <v>855.89400000000001</v>
      </c>
      <c r="I459" s="4" t="s">
        <v>37</v>
      </c>
      <c r="J459" s="1" t="s">
        <v>21</v>
      </c>
      <c r="K459" s="1" t="s">
        <v>668</v>
      </c>
      <c r="L459" s="6">
        <f t="shared" si="69"/>
        <v>22.510000000000048</v>
      </c>
      <c r="M459" s="6">
        <f t="shared" si="70"/>
        <v>22.510000000000048</v>
      </c>
      <c r="N459" s="6" t="str">
        <f t="shared" si="71"/>
        <v>Pass</v>
      </c>
      <c r="O459" s="6" t="str">
        <f t="shared" si="72"/>
        <v>89.87</v>
      </c>
      <c r="P459" s="6">
        <f t="shared" si="68"/>
        <v>855.89400000000001</v>
      </c>
      <c r="Q459" s="5" t="str">
        <f t="shared" si="73"/>
        <v>February</v>
      </c>
      <c r="R459" s="3" t="str">
        <f>VLOOKUP(A459, Samples_Master!$A$2:$I$301, 2, FALSE)</f>
        <v>PolymerA</v>
      </c>
      <c r="S459" s="3" t="str">
        <f>VLOOKUP(A459, Samples_Master!$A$2:$I$301, 3, FALSE)</f>
        <v>Polymer</v>
      </c>
      <c r="T459" s="3" t="str">
        <f>VLOOKUP(A459, Samples_Master!$A$2:$I$301, 4, FALSE)</f>
        <v>B109</v>
      </c>
      <c r="U459" s="3" t="str">
        <f>VLOOKUP(A459, Samples_Master!$A$2:$I$301, 5, FALSE)</f>
        <v>P002</v>
      </c>
      <c r="V459" s="3" t="str">
        <f t="shared" si="74"/>
        <v>PolymerA_Conductivity</v>
      </c>
      <c r="W459" s="3">
        <f>VLOOKUP(V459, Spec_Limits!$A$2:$I$301, 5, FALSE)</f>
        <v>100</v>
      </c>
      <c r="X459" s="3">
        <f>VLOOKUP(V459, Spec_Limits!$A$2:$I$301, 6, FALSE)</f>
        <v>2000</v>
      </c>
      <c r="Y459" s="3" t="str">
        <f t="shared" si="75"/>
        <v>Pass</v>
      </c>
      <c r="Z459" s="3" t="str">
        <f t="shared" si="76"/>
        <v>OK</v>
      </c>
    </row>
    <row r="460" spans="1:26" x14ac:dyDescent="0.35">
      <c r="A460" s="1" t="s">
        <v>669</v>
      </c>
      <c r="B460" s="2">
        <v>45696</v>
      </c>
      <c r="C460" s="1" t="s">
        <v>16</v>
      </c>
      <c r="D460" s="3" t="s">
        <v>2003</v>
      </c>
      <c r="E460" s="1" t="s">
        <v>11</v>
      </c>
      <c r="F460" s="1" t="s">
        <v>2004</v>
      </c>
      <c r="G460" s="1" t="s">
        <v>17</v>
      </c>
      <c r="H460" s="1">
        <v>90.762</v>
      </c>
      <c r="I460" s="4" t="s">
        <v>17</v>
      </c>
      <c r="J460" s="1" t="s">
        <v>98</v>
      </c>
      <c r="K460" s="1" t="s">
        <v>670</v>
      </c>
      <c r="L460" s="6">
        <f t="shared" si="69"/>
        <v>22.200000000000045</v>
      </c>
      <c r="M460" s="6">
        <f t="shared" si="70"/>
        <v>22.200000000000045</v>
      </c>
      <c r="N460" s="6" t="str">
        <f t="shared" si="71"/>
        <v>Pass</v>
      </c>
      <c r="O460" s="6" t="str">
        <f t="shared" si="72"/>
        <v>102.96</v>
      </c>
      <c r="P460" s="6">
        <f t="shared" si="68"/>
        <v>90.762</v>
      </c>
      <c r="Q460" s="5" t="str">
        <f t="shared" si="73"/>
        <v>February</v>
      </c>
      <c r="R460" s="3" t="str">
        <f>VLOOKUP(A460, Samples_Master!$A$2:$I$301, 2, FALSE)</f>
        <v>Graphene</v>
      </c>
      <c r="S460" s="3" t="str">
        <f>VLOOKUP(A460, Samples_Master!$A$2:$I$301, 3, FALSE)</f>
        <v>Carbon</v>
      </c>
      <c r="T460" s="3" t="str">
        <f>VLOOKUP(A460, Samples_Master!$A$2:$I$301, 4, FALSE)</f>
        <v>B019</v>
      </c>
      <c r="U460" s="3" t="str">
        <f>VLOOKUP(A460, Samples_Master!$A$2:$I$301, 5, FALSE)</f>
        <v>P001</v>
      </c>
      <c r="V460" s="3" t="str">
        <f t="shared" si="74"/>
        <v>Graphene_Tensile</v>
      </c>
      <c r="W460" s="3">
        <f>VLOOKUP(V460, Spec_Limits!$A$2:$I$301, 5, FALSE)</f>
        <v>60</v>
      </c>
      <c r="X460" s="3">
        <f>VLOOKUP(V460, Spec_Limits!$A$2:$I$301, 6, FALSE)</f>
        <v>120</v>
      </c>
      <c r="Y460" s="3" t="str">
        <f t="shared" si="75"/>
        <v>Pass</v>
      </c>
      <c r="Z460" s="3" t="str">
        <f t="shared" si="76"/>
        <v>OK</v>
      </c>
    </row>
    <row r="461" spans="1:26" x14ac:dyDescent="0.35">
      <c r="A461" s="1" t="s">
        <v>669</v>
      </c>
      <c r="B461" s="2">
        <v>45707</v>
      </c>
      <c r="C461" s="1" t="s">
        <v>16</v>
      </c>
      <c r="D461" s="3" t="s">
        <v>2005</v>
      </c>
      <c r="E461" s="1" t="s">
        <v>11</v>
      </c>
      <c r="F461" s="1" t="s">
        <v>2006</v>
      </c>
      <c r="G461" s="1" t="s">
        <v>17</v>
      </c>
      <c r="H461" s="1">
        <v>93.843000000000004</v>
      </c>
      <c r="I461" s="4" t="s">
        <v>17</v>
      </c>
      <c r="J461" s="1" t="s">
        <v>47</v>
      </c>
      <c r="K461" s="1" t="s">
        <v>671</v>
      </c>
      <c r="L461" s="6">
        <f t="shared" si="69"/>
        <v>22.550000000000011</v>
      </c>
      <c r="M461" s="6">
        <f t="shared" si="70"/>
        <v>22.550000000000011</v>
      </c>
      <c r="N461" s="6" t="str">
        <f t="shared" si="71"/>
        <v>Pass</v>
      </c>
      <c r="O461" s="6" t="str">
        <f t="shared" si="72"/>
        <v>115.49</v>
      </c>
      <c r="P461" s="6">
        <f t="shared" si="68"/>
        <v>93.843000000000004</v>
      </c>
      <c r="Q461" s="5" t="str">
        <f t="shared" si="73"/>
        <v>February</v>
      </c>
      <c r="R461" s="3" t="str">
        <f>VLOOKUP(A461, Samples_Master!$A$2:$I$301, 2, FALSE)</f>
        <v>Graphene</v>
      </c>
      <c r="S461" s="3" t="str">
        <f>VLOOKUP(A461, Samples_Master!$A$2:$I$301, 3, FALSE)</f>
        <v>Carbon</v>
      </c>
      <c r="T461" s="3" t="str">
        <f>VLOOKUP(A461, Samples_Master!$A$2:$I$301, 4, FALSE)</f>
        <v>B019</v>
      </c>
      <c r="U461" s="3" t="str">
        <f>VLOOKUP(A461, Samples_Master!$A$2:$I$301, 5, FALSE)</f>
        <v>P001</v>
      </c>
      <c r="V461" s="3" t="str">
        <f t="shared" si="74"/>
        <v>Graphene_Tensile</v>
      </c>
      <c r="W461" s="3">
        <f>VLOOKUP(V461, Spec_Limits!$A$2:$I$301, 5, FALSE)</f>
        <v>60</v>
      </c>
      <c r="X461" s="3">
        <f>VLOOKUP(V461, Spec_Limits!$A$2:$I$301, 6, FALSE)</f>
        <v>120</v>
      </c>
      <c r="Y461" s="3" t="str">
        <f t="shared" si="75"/>
        <v>Pass</v>
      </c>
      <c r="Z461" s="3" t="str">
        <f t="shared" si="76"/>
        <v>OK</v>
      </c>
    </row>
    <row r="462" spans="1:26" x14ac:dyDescent="0.35">
      <c r="A462" s="1" t="s">
        <v>669</v>
      </c>
      <c r="B462" s="2">
        <v>45693</v>
      </c>
      <c r="C462" s="1" t="s">
        <v>16</v>
      </c>
      <c r="D462" s="3" t="s">
        <v>2007</v>
      </c>
      <c r="E462" s="1" t="s">
        <v>11</v>
      </c>
      <c r="F462" s="1" t="s">
        <v>2008</v>
      </c>
      <c r="G462" s="1" t="s">
        <v>17</v>
      </c>
      <c r="H462" s="1">
        <v>80.811000000000007</v>
      </c>
      <c r="I462" s="4" t="s">
        <v>17</v>
      </c>
      <c r="J462" s="1" t="s">
        <v>14</v>
      </c>
      <c r="K462" s="1" t="s">
        <v>672</v>
      </c>
      <c r="L462" s="6">
        <f t="shared" si="69"/>
        <v>18.520000000000039</v>
      </c>
      <c r="M462" s="6">
        <f t="shared" si="70"/>
        <v>18.520000000000039</v>
      </c>
      <c r="N462" s="6" t="str">
        <f t="shared" si="71"/>
        <v>Pass</v>
      </c>
      <c r="O462" s="6" t="str">
        <f t="shared" si="72"/>
        <v>93.43</v>
      </c>
      <c r="P462" s="6">
        <f t="shared" si="68"/>
        <v>80.811000000000007</v>
      </c>
      <c r="Q462" s="5" t="str">
        <f t="shared" si="73"/>
        <v>February</v>
      </c>
      <c r="R462" s="3" t="str">
        <f>VLOOKUP(A462, Samples_Master!$A$2:$I$301, 2, FALSE)</f>
        <v>Graphene</v>
      </c>
      <c r="S462" s="3" t="str">
        <f>VLOOKUP(A462, Samples_Master!$A$2:$I$301, 3, FALSE)</f>
        <v>Carbon</v>
      </c>
      <c r="T462" s="3" t="str">
        <f>VLOOKUP(A462, Samples_Master!$A$2:$I$301, 4, FALSE)</f>
        <v>B019</v>
      </c>
      <c r="U462" s="3" t="str">
        <f>VLOOKUP(A462, Samples_Master!$A$2:$I$301, 5, FALSE)</f>
        <v>P001</v>
      </c>
      <c r="V462" s="3" t="str">
        <f t="shared" si="74"/>
        <v>Graphene_Tensile</v>
      </c>
      <c r="W462" s="3">
        <f>VLOOKUP(V462, Spec_Limits!$A$2:$I$301, 5, FALSE)</f>
        <v>60</v>
      </c>
      <c r="X462" s="3">
        <f>VLOOKUP(V462, Spec_Limits!$A$2:$I$301, 6, FALSE)</f>
        <v>120</v>
      </c>
      <c r="Y462" s="3" t="str">
        <f t="shared" si="75"/>
        <v>Pass</v>
      </c>
      <c r="Z462" s="3" t="str">
        <f t="shared" si="76"/>
        <v>OK</v>
      </c>
    </row>
    <row r="463" spans="1:26" x14ac:dyDescent="0.35">
      <c r="A463" s="1" t="s">
        <v>208</v>
      </c>
      <c r="B463" s="2">
        <v>45716</v>
      </c>
      <c r="C463" s="1" t="s">
        <v>16</v>
      </c>
      <c r="D463" s="3" t="s">
        <v>2009</v>
      </c>
      <c r="E463" s="1" t="s">
        <v>637</v>
      </c>
      <c r="F463" s="1" t="s">
        <v>2010</v>
      </c>
      <c r="G463" s="1" t="s">
        <v>17</v>
      </c>
      <c r="H463" s="1">
        <v>91.885999999999996</v>
      </c>
      <c r="I463" s="4" t="s">
        <v>17</v>
      </c>
      <c r="J463" s="1" t="s">
        <v>18</v>
      </c>
      <c r="K463" s="1" t="s">
        <v>673</v>
      </c>
      <c r="L463" s="6" t="str">
        <f t="shared" si="69"/>
        <v>24.53</v>
      </c>
      <c r="M463" s="6" t="str">
        <f t="shared" si="70"/>
        <v>24.53</v>
      </c>
      <c r="N463" s="6" t="str">
        <f t="shared" si="71"/>
        <v>Pass</v>
      </c>
      <c r="O463" s="6" t="str">
        <f t="shared" si="72"/>
        <v>94.99</v>
      </c>
      <c r="P463" s="6">
        <f t="shared" si="68"/>
        <v>91.885999999999996</v>
      </c>
      <c r="Q463" s="5" t="str">
        <f t="shared" si="73"/>
        <v>February</v>
      </c>
      <c r="R463" s="3" t="str">
        <f>VLOOKUP(A463, Samples_Master!$A$2:$I$301, 2, FALSE)</f>
        <v>AlloyX</v>
      </c>
      <c r="S463" s="3" t="str">
        <f>VLOOKUP(A463, Samples_Master!$A$2:$I$301, 3, FALSE)</f>
        <v>Metal</v>
      </c>
      <c r="T463" s="3" t="str">
        <f>VLOOKUP(A463, Samples_Master!$A$2:$I$301, 4, FALSE)</f>
        <v>B019</v>
      </c>
      <c r="U463" s="3" t="str">
        <f>VLOOKUP(A463, Samples_Master!$A$2:$I$301, 5, FALSE)</f>
        <v>P004</v>
      </c>
      <c r="V463" s="3" t="str">
        <f t="shared" si="74"/>
        <v>AlloyX_Tensile</v>
      </c>
      <c r="W463" s="3">
        <f>VLOOKUP(V463, Spec_Limits!$A$2:$I$301, 5, FALSE)</f>
        <v>60</v>
      </c>
      <c r="X463" s="3">
        <f>VLOOKUP(V463, Spec_Limits!$A$2:$I$301, 6, FALSE)</f>
        <v>120</v>
      </c>
      <c r="Y463" s="3" t="str">
        <f t="shared" si="75"/>
        <v>Pass</v>
      </c>
      <c r="Z463" s="3" t="str">
        <f t="shared" si="76"/>
        <v>OK</v>
      </c>
    </row>
    <row r="464" spans="1:26" x14ac:dyDescent="0.35">
      <c r="A464" s="1" t="s">
        <v>674</v>
      </c>
      <c r="B464" s="2">
        <v>45710</v>
      </c>
      <c r="C464" s="1" t="s">
        <v>27</v>
      </c>
      <c r="D464" s="3" t="s">
        <v>1719</v>
      </c>
      <c r="E464" s="1" t="s">
        <v>11</v>
      </c>
      <c r="F464" s="1" t="s">
        <v>2011</v>
      </c>
      <c r="G464" s="1" t="s">
        <v>17</v>
      </c>
      <c r="H464" s="1">
        <v>7177.8969999999999</v>
      </c>
      <c r="I464" s="4" t="s">
        <v>28</v>
      </c>
      <c r="J464" s="1" t="s">
        <v>61</v>
      </c>
      <c r="K464" s="1" t="s">
        <v>675</v>
      </c>
      <c r="L464" s="6">
        <f t="shared" si="69"/>
        <v>-248.7</v>
      </c>
      <c r="M464" s="6" t="str">
        <f t="shared" si="70"/>
        <v xml:space="preserve"> </v>
      </c>
      <c r="N464" s="6" t="str">
        <f t="shared" si="71"/>
        <v>Fail</v>
      </c>
      <c r="O464" s="6" t="str">
        <f t="shared" si="72"/>
        <v>93.75</v>
      </c>
      <c r="P464" s="6">
        <f t="shared" si="68"/>
        <v>7177.8969999999999</v>
      </c>
      <c r="Q464" s="5" t="str">
        <f t="shared" si="73"/>
        <v>February</v>
      </c>
      <c r="R464" s="3" t="str">
        <f>VLOOKUP(A464, Samples_Master!$A$2:$I$301, 2, FALSE)</f>
        <v>AlloyX</v>
      </c>
      <c r="S464" s="3" t="str">
        <f>VLOOKUP(A464, Samples_Master!$A$2:$I$301, 3, FALSE)</f>
        <v>Metal</v>
      </c>
      <c r="T464" s="3" t="str">
        <f>VLOOKUP(A464, Samples_Master!$A$2:$I$301, 4, FALSE)</f>
        <v>B040</v>
      </c>
      <c r="U464" s="3" t="str">
        <f>VLOOKUP(A464, Samples_Master!$A$2:$I$301, 5, FALSE)</f>
        <v>P004</v>
      </c>
      <c r="V464" s="3" t="str">
        <f t="shared" si="74"/>
        <v>AlloyX_Conductivity</v>
      </c>
      <c r="W464" s="3">
        <f>VLOOKUP(V464, Spec_Limits!$A$2:$I$301, 5, FALSE)</f>
        <v>100</v>
      </c>
      <c r="X464" s="3">
        <f>VLOOKUP(V464, Spec_Limits!$A$2:$I$301, 6, FALSE)</f>
        <v>2000</v>
      </c>
      <c r="Y464" s="3" t="str">
        <f t="shared" si="75"/>
        <v>Fail</v>
      </c>
      <c r="Z464" s="3" t="str">
        <f t="shared" si="76"/>
        <v>OK</v>
      </c>
    </row>
    <row r="465" spans="1:26" x14ac:dyDescent="0.35">
      <c r="A465" s="1" t="s">
        <v>674</v>
      </c>
      <c r="B465" s="2">
        <v>45715</v>
      </c>
      <c r="C465" s="1" t="s">
        <v>27</v>
      </c>
      <c r="D465" s="3" t="s">
        <v>2012</v>
      </c>
      <c r="E465" s="1" t="s">
        <v>637</v>
      </c>
      <c r="F465" s="1" t="s">
        <v>2013</v>
      </c>
      <c r="G465" s="1" t="s">
        <v>17</v>
      </c>
      <c r="H465" s="1">
        <v>6204.8379999999997</v>
      </c>
      <c r="I465" s="4" t="s">
        <v>28</v>
      </c>
      <c r="J465" s="1" t="s">
        <v>52</v>
      </c>
      <c r="K465" s="1" t="s">
        <v>676</v>
      </c>
      <c r="L465" s="6" t="str">
        <f t="shared" si="69"/>
        <v>34.15</v>
      </c>
      <c r="M465" s="6" t="str">
        <f t="shared" si="70"/>
        <v>34.15</v>
      </c>
      <c r="N465" s="6" t="str">
        <f t="shared" si="71"/>
        <v>Pass</v>
      </c>
      <c r="O465" s="6" t="str">
        <f t="shared" si="72"/>
        <v>102.33</v>
      </c>
      <c r="P465" s="6">
        <f t="shared" si="68"/>
        <v>6204.8379999999997</v>
      </c>
      <c r="Q465" s="5" t="str">
        <f t="shared" si="73"/>
        <v>February</v>
      </c>
      <c r="R465" s="3" t="str">
        <f>VLOOKUP(A465, Samples_Master!$A$2:$I$301, 2, FALSE)</f>
        <v>AlloyX</v>
      </c>
      <c r="S465" s="3" t="str">
        <f>VLOOKUP(A465, Samples_Master!$A$2:$I$301, 3, FALSE)</f>
        <v>Metal</v>
      </c>
      <c r="T465" s="3" t="str">
        <f>VLOOKUP(A465, Samples_Master!$A$2:$I$301, 4, FALSE)</f>
        <v>B040</v>
      </c>
      <c r="U465" s="3" t="str">
        <f>VLOOKUP(A465, Samples_Master!$A$2:$I$301, 5, FALSE)</f>
        <v>P004</v>
      </c>
      <c r="V465" s="3" t="str">
        <f t="shared" si="74"/>
        <v>AlloyX_Conductivity</v>
      </c>
      <c r="W465" s="3">
        <f>VLOOKUP(V465, Spec_Limits!$A$2:$I$301, 5, FALSE)</f>
        <v>100</v>
      </c>
      <c r="X465" s="3">
        <f>VLOOKUP(V465, Spec_Limits!$A$2:$I$301, 6, FALSE)</f>
        <v>2000</v>
      </c>
      <c r="Y465" s="3" t="str">
        <f t="shared" si="75"/>
        <v>Fail</v>
      </c>
      <c r="Z465" s="3" t="str">
        <f t="shared" si="76"/>
        <v>OK</v>
      </c>
    </row>
    <row r="466" spans="1:26" x14ac:dyDescent="0.35">
      <c r="A466" s="1" t="s">
        <v>674</v>
      </c>
      <c r="B466" s="2">
        <v>45706</v>
      </c>
      <c r="C466" s="1" t="s">
        <v>16</v>
      </c>
      <c r="D466" s="3" t="s">
        <v>2014</v>
      </c>
      <c r="E466" s="1" t="s">
        <v>637</v>
      </c>
      <c r="F466" s="1" t="s">
        <v>2015</v>
      </c>
      <c r="G466" s="1" t="s">
        <v>17</v>
      </c>
      <c r="H466" s="1">
        <v>79.256</v>
      </c>
      <c r="I466" s="4" t="s">
        <v>17</v>
      </c>
      <c r="J466" s="1" t="s">
        <v>31</v>
      </c>
      <c r="K466" s="1" t="s">
        <v>677</v>
      </c>
      <c r="L466" s="6" t="str">
        <f t="shared" si="69"/>
        <v>19.33</v>
      </c>
      <c r="M466" s="6" t="str">
        <f t="shared" si="70"/>
        <v>19.33</v>
      </c>
      <c r="N466" s="6" t="str">
        <f t="shared" si="71"/>
        <v>Pass</v>
      </c>
      <c r="O466" s="6" t="str">
        <f t="shared" si="72"/>
        <v>103.5</v>
      </c>
      <c r="P466" s="6">
        <f t="shared" si="68"/>
        <v>79.256</v>
      </c>
      <c r="Q466" s="5" t="str">
        <f t="shared" si="73"/>
        <v>February</v>
      </c>
      <c r="R466" s="3" t="str">
        <f>VLOOKUP(A466, Samples_Master!$A$2:$I$301, 2, FALSE)</f>
        <v>AlloyX</v>
      </c>
      <c r="S466" s="3" t="str">
        <f>VLOOKUP(A466, Samples_Master!$A$2:$I$301, 3, FALSE)</f>
        <v>Metal</v>
      </c>
      <c r="T466" s="3" t="str">
        <f>VLOOKUP(A466, Samples_Master!$A$2:$I$301, 4, FALSE)</f>
        <v>B040</v>
      </c>
      <c r="U466" s="3" t="str">
        <f>VLOOKUP(A466, Samples_Master!$A$2:$I$301, 5, FALSE)</f>
        <v>P004</v>
      </c>
      <c r="V466" s="3" t="str">
        <f t="shared" si="74"/>
        <v>AlloyX_Tensile</v>
      </c>
      <c r="W466" s="3">
        <f>VLOOKUP(V466, Spec_Limits!$A$2:$I$301, 5, FALSE)</f>
        <v>60</v>
      </c>
      <c r="X466" s="3">
        <f>VLOOKUP(V466, Spec_Limits!$A$2:$I$301, 6, FALSE)</f>
        <v>120</v>
      </c>
      <c r="Y466" s="3" t="str">
        <f t="shared" si="75"/>
        <v>Pass</v>
      </c>
      <c r="Z466" s="3" t="str">
        <f t="shared" si="76"/>
        <v>OK</v>
      </c>
    </row>
    <row r="467" spans="1:26" x14ac:dyDescent="0.35">
      <c r="A467" s="1" t="s">
        <v>674</v>
      </c>
      <c r="B467" s="2">
        <v>45692</v>
      </c>
      <c r="C467" s="1" t="s">
        <v>16</v>
      </c>
      <c r="D467" s="3" t="s">
        <v>2016</v>
      </c>
      <c r="E467" s="1" t="s">
        <v>637</v>
      </c>
      <c r="F467" s="1" t="s">
        <v>2017</v>
      </c>
      <c r="G467" s="1" t="s">
        <v>17</v>
      </c>
      <c r="H467" s="1">
        <v>77.281000000000006</v>
      </c>
      <c r="I467" s="4" t="s">
        <v>17</v>
      </c>
      <c r="J467" s="1" t="s">
        <v>47</v>
      </c>
      <c r="K467" s="1" t="s">
        <v>678</v>
      </c>
      <c r="L467" s="6" t="str">
        <f t="shared" si="69"/>
        <v>30.31</v>
      </c>
      <c r="M467" s="6" t="str">
        <f t="shared" si="70"/>
        <v>30.31</v>
      </c>
      <c r="N467" s="6" t="str">
        <f t="shared" si="71"/>
        <v>Pass</v>
      </c>
      <c r="O467" s="6" t="str">
        <f t="shared" si="72"/>
        <v>98.45</v>
      </c>
      <c r="P467" s="6">
        <f t="shared" si="68"/>
        <v>77.281000000000006</v>
      </c>
      <c r="Q467" s="5" t="str">
        <f t="shared" si="73"/>
        <v>February</v>
      </c>
      <c r="R467" s="3" t="str">
        <f>VLOOKUP(A467, Samples_Master!$A$2:$I$301, 2, FALSE)</f>
        <v>AlloyX</v>
      </c>
      <c r="S467" s="3" t="str">
        <f>VLOOKUP(A467, Samples_Master!$A$2:$I$301, 3, FALSE)</f>
        <v>Metal</v>
      </c>
      <c r="T467" s="3" t="str">
        <f>VLOOKUP(A467, Samples_Master!$A$2:$I$301, 4, FALSE)</f>
        <v>B040</v>
      </c>
      <c r="U467" s="3" t="str">
        <f>VLOOKUP(A467, Samples_Master!$A$2:$I$301, 5, FALSE)</f>
        <v>P004</v>
      </c>
      <c r="V467" s="3" t="str">
        <f t="shared" si="74"/>
        <v>AlloyX_Tensile</v>
      </c>
      <c r="W467" s="3">
        <f>VLOOKUP(V467, Spec_Limits!$A$2:$I$301, 5, FALSE)</f>
        <v>60</v>
      </c>
      <c r="X467" s="3">
        <f>VLOOKUP(V467, Spec_Limits!$A$2:$I$301, 6, FALSE)</f>
        <v>120</v>
      </c>
      <c r="Y467" s="3" t="str">
        <f t="shared" si="75"/>
        <v>Pass</v>
      </c>
      <c r="Z467" s="3" t="str">
        <f t="shared" si="76"/>
        <v>OK</v>
      </c>
    </row>
    <row r="468" spans="1:26" x14ac:dyDescent="0.35">
      <c r="A468" s="1" t="s">
        <v>489</v>
      </c>
      <c r="B468" s="2">
        <v>45696</v>
      </c>
      <c r="C468" s="1" t="s">
        <v>10</v>
      </c>
      <c r="D468" s="3" t="s">
        <v>2018</v>
      </c>
      <c r="E468" s="1" t="s">
        <v>637</v>
      </c>
      <c r="F468" s="1" t="s">
        <v>2019</v>
      </c>
      <c r="G468" s="1" t="s">
        <v>12</v>
      </c>
      <c r="H468" s="1">
        <v>0.76600000000000001</v>
      </c>
      <c r="I468" s="4" t="s">
        <v>23</v>
      </c>
      <c r="J468" s="1" t="s">
        <v>29</v>
      </c>
      <c r="K468" s="1" t="s">
        <v>679</v>
      </c>
      <c r="L468" s="6" t="str">
        <f t="shared" si="69"/>
        <v>27.76</v>
      </c>
      <c r="M468" s="6" t="str">
        <f t="shared" si="70"/>
        <v>27.76</v>
      </c>
      <c r="N468" s="6" t="str">
        <f t="shared" si="71"/>
        <v>Pass</v>
      </c>
      <c r="O468" s="6">
        <f t="shared" si="72"/>
        <v>96.559020000000004</v>
      </c>
      <c r="P468" s="6">
        <f t="shared" si="68"/>
        <v>0.76600000000000001</v>
      </c>
      <c r="Q468" s="5" t="str">
        <f t="shared" si="73"/>
        <v>February</v>
      </c>
      <c r="R468" s="3" t="str">
        <f>VLOOKUP(A468, Samples_Master!$A$2:$I$301, 2, FALSE)</f>
        <v>Graphene</v>
      </c>
      <c r="S468" s="3" t="str">
        <f>VLOOKUP(A468, Samples_Master!$A$2:$I$301, 3, FALSE)</f>
        <v>Carbon</v>
      </c>
      <c r="T468" s="3" t="str">
        <f>VLOOKUP(A468, Samples_Master!$A$2:$I$301, 4, FALSE)</f>
        <v>B080</v>
      </c>
      <c r="U468" s="3" t="str">
        <f>VLOOKUP(A468, Samples_Master!$A$2:$I$301, 5, FALSE)</f>
        <v>P003</v>
      </c>
      <c r="V468" s="3" t="str">
        <f t="shared" si="74"/>
        <v>Graphene_Viscosity</v>
      </c>
      <c r="W468" s="3">
        <f>VLOOKUP(V468, Spec_Limits!$A$2:$I$301, 5, FALSE)</f>
        <v>0.2</v>
      </c>
      <c r="X468" s="3">
        <f>VLOOKUP(V468, Spec_Limits!$A$2:$I$301, 6, FALSE)</f>
        <v>1.5</v>
      </c>
      <c r="Y468" s="3" t="str">
        <f t="shared" si="75"/>
        <v>Pass</v>
      </c>
      <c r="Z468" s="3" t="str">
        <f t="shared" si="76"/>
        <v>OK</v>
      </c>
    </row>
    <row r="469" spans="1:26" x14ac:dyDescent="0.35">
      <c r="A469" s="1" t="s">
        <v>84</v>
      </c>
      <c r="B469" s="2">
        <v>45713</v>
      </c>
      <c r="C469" s="1" t="s">
        <v>10</v>
      </c>
      <c r="D469" s="3" t="s">
        <v>2020</v>
      </c>
      <c r="E469" s="1" t="s">
        <v>637</v>
      </c>
      <c r="F469" s="1" t="s">
        <v>2021</v>
      </c>
      <c r="G469" s="1" t="s">
        <v>12</v>
      </c>
      <c r="H469" s="1">
        <v>1.631</v>
      </c>
      <c r="I469" s="4" t="s">
        <v>23</v>
      </c>
      <c r="J469" s="1" t="s">
        <v>29</v>
      </c>
      <c r="K469" s="1" t="s">
        <v>680</v>
      </c>
      <c r="L469" s="6" t="str">
        <f t="shared" si="69"/>
        <v>25.74</v>
      </c>
      <c r="M469" s="6" t="str">
        <f t="shared" si="70"/>
        <v>25.74</v>
      </c>
      <c r="N469" s="6" t="str">
        <f t="shared" si="71"/>
        <v>Pass</v>
      </c>
      <c r="O469" s="6">
        <f t="shared" si="72"/>
        <v>85.583550000000002</v>
      </c>
      <c r="P469" s="6">
        <f t="shared" si="68"/>
        <v>1.631</v>
      </c>
      <c r="Q469" s="5" t="str">
        <f t="shared" si="73"/>
        <v>February</v>
      </c>
      <c r="R469" s="3" t="str">
        <f>VLOOKUP(A469, Samples_Master!$A$2:$I$301, 2, FALSE)</f>
        <v>PolymerA</v>
      </c>
      <c r="S469" s="3" t="str">
        <f>VLOOKUP(A469, Samples_Master!$A$2:$I$301, 3, FALSE)</f>
        <v>Polymer</v>
      </c>
      <c r="T469" s="3" t="str">
        <f>VLOOKUP(A469, Samples_Master!$A$2:$I$301, 4, FALSE)</f>
        <v>B058</v>
      </c>
      <c r="U469" s="3" t="str">
        <f>VLOOKUP(A469, Samples_Master!$A$2:$I$301, 5, FALSE)</f>
        <v>P001</v>
      </c>
      <c r="V469" s="3" t="str">
        <f t="shared" si="74"/>
        <v>PolymerA_Viscosity</v>
      </c>
      <c r="W469" s="3">
        <f>VLOOKUP(V469, Spec_Limits!$A$2:$I$301, 5, FALSE)</f>
        <v>0.5</v>
      </c>
      <c r="X469" s="3">
        <f>VLOOKUP(V469, Spec_Limits!$A$2:$I$301, 6, FALSE)</f>
        <v>2.5</v>
      </c>
      <c r="Y469" s="3" t="str">
        <f t="shared" si="75"/>
        <v>Pass</v>
      </c>
      <c r="Z469" s="3" t="str">
        <f t="shared" si="76"/>
        <v>OK</v>
      </c>
    </row>
    <row r="470" spans="1:26" x14ac:dyDescent="0.35">
      <c r="A470" s="1" t="s">
        <v>84</v>
      </c>
      <c r="B470" s="2">
        <v>45707</v>
      </c>
      <c r="C470" s="1" t="s">
        <v>10</v>
      </c>
      <c r="D470" s="3" t="s">
        <v>2022</v>
      </c>
      <c r="E470" s="1" t="s">
        <v>637</v>
      </c>
      <c r="F470" s="1" t="s">
        <v>2023</v>
      </c>
      <c r="G470" s="1" t="s">
        <v>12</v>
      </c>
      <c r="H470" s="1">
        <v>0.83099999999999996</v>
      </c>
      <c r="I470" s="4" t="s">
        <v>23</v>
      </c>
      <c r="J470" s="1" t="s">
        <v>66</v>
      </c>
      <c r="K470" s="1" t="s">
        <v>681</v>
      </c>
      <c r="L470" s="6" t="str">
        <f t="shared" si="69"/>
        <v>19.98</v>
      </c>
      <c r="M470" s="6" t="str">
        <f t="shared" si="70"/>
        <v>19.98</v>
      </c>
      <c r="N470" s="6" t="str">
        <f t="shared" si="71"/>
        <v>Pass</v>
      </c>
      <c r="O470" s="6">
        <f t="shared" si="72"/>
        <v>108.3475</v>
      </c>
      <c r="P470" s="6">
        <f t="shared" si="68"/>
        <v>0.83099999999999996</v>
      </c>
      <c r="Q470" s="5" t="str">
        <f t="shared" si="73"/>
        <v>February</v>
      </c>
      <c r="R470" s="3" t="str">
        <f>VLOOKUP(A470, Samples_Master!$A$2:$I$301, 2, FALSE)</f>
        <v>PolymerA</v>
      </c>
      <c r="S470" s="3" t="str">
        <f>VLOOKUP(A470, Samples_Master!$A$2:$I$301, 3, FALSE)</f>
        <v>Polymer</v>
      </c>
      <c r="T470" s="3" t="str">
        <f>VLOOKUP(A470, Samples_Master!$A$2:$I$301, 4, FALSE)</f>
        <v>B058</v>
      </c>
      <c r="U470" s="3" t="str">
        <f>VLOOKUP(A470, Samples_Master!$A$2:$I$301, 5, FALSE)</f>
        <v>P001</v>
      </c>
      <c r="V470" s="3" t="str">
        <f t="shared" si="74"/>
        <v>PolymerA_Viscosity</v>
      </c>
      <c r="W470" s="3">
        <f>VLOOKUP(V470, Spec_Limits!$A$2:$I$301, 5, FALSE)</f>
        <v>0.5</v>
      </c>
      <c r="X470" s="3">
        <f>VLOOKUP(V470, Spec_Limits!$A$2:$I$301, 6, FALSE)</f>
        <v>2.5</v>
      </c>
      <c r="Y470" s="3" t="str">
        <f t="shared" si="75"/>
        <v>Pass</v>
      </c>
      <c r="Z470" s="3" t="str">
        <f t="shared" si="76"/>
        <v>OK</v>
      </c>
    </row>
    <row r="471" spans="1:26" x14ac:dyDescent="0.35">
      <c r="A471" s="1" t="s">
        <v>84</v>
      </c>
      <c r="B471" s="2">
        <v>45692</v>
      </c>
      <c r="C471" s="1" t="s">
        <v>10</v>
      </c>
      <c r="D471" s="3" t="s">
        <v>2024</v>
      </c>
      <c r="E471" s="1" t="s">
        <v>637</v>
      </c>
      <c r="F471" s="1" t="s">
        <v>2025</v>
      </c>
      <c r="G471" s="1" t="s">
        <v>12</v>
      </c>
      <c r="H471" s="1">
        <v>1.258</v>
      </c>
      <c r="I471" s="4" t="s">
        <v>23</v>
      </c>
      <c r="J471" s="1" t="s">
        <v>41</v>
      </c>
      <c r="K471" s="1" t="s">
        <v>682</v>
      </c>
      <c r="L471" s="6" t="str">
        <f t="shared" si="69"/>
        <v>18.8</v>
      </c>
      <c r="M471" s="6" t="str">
        <f t="shared" si="70"/>
        <v>18.8</v>
      </c>
      <c r="N471" s="6" t="str">
        <f t="shared" si="71"/>
        <v>Pass</v>
      </c>
      <c r="O471" s="6">
        <f t="shared" si="72"/>
        <v>107.25434</v>
      </c>
      <c r="P471" s="6">
        <f t="shared" si="68"/>
        <v>1.258</v>
      </c>
      <c r="Q471" s="5" t="str">
        <f t="shared" si="73"/>
        <v>February</v>
      </c>
      <c r="R471" s="3" t="str">
        <f>VLOOKUP(A471, Samples_Master!$A$2:$I$301, 2, FALSE)</f>
        <v>PolymerA</v>
      </c>
      <c r="S471" s="3" t="str">
        <f>VLOOKUP(A471, Samples_Master!$A$2:$I$301, 3, FALSE)</f>
        <v>Polymer</v>
      </c>
      <c r="T471" s="3" t="str">
        <f>VLOOKUP(A471, Samples_Master!$A$2:$I$301, 4, FALSE)</f>
        <v>B058</v>
      </c>
      <c r="U471" s="3" t="str">
        <f>VLOOKUP(A471, Samples_Master!$A$2:$I$301, 5, FALSE)</f>
        <v>P001</v>
      </c>
      <c r="V471" s="3" t="str">
        <f t="shared" si="74"/>
        <v>PolymerA_Viscosity</v>
      </c>
      <c r="W471" s="3">
        <f>VLOOKUP(V471, Spec_Limits!$A$2:$I$301, 5, FALSE)</f>
        <v>0.5</v>
      </c>
      <c r="X471" s="3">
        <f>VLOOKUP(V471, Spec_Limits!$A$2:$I$301, 6, FALSE)</f>
        <v>2.5</v>
      </c>
      <c r="Y471" s="3" t="str">
        <f t="shared" si="75"/>
        <v>Pass</v>
      </c>
      <c r="Z471" s="3" t="str">
        <f t="shared" si="76"/>
        <v>OK</v>
      </c>
    </row>
    <row r="472" spans="1:26" x14ac:dyDescent="0.35">
      <c r="A472" s="1" t="s">
        <v>84</v>
      </c>
      <c r="B472" s="2">
        <v>45709</v>
      </c>
      <c r="C472" s="1" t="s">
        <v>16</v>
      </c>
      <c r="D472" s="3" t="s">
        <v>2026</v>
      </c>
      <c r="E472" s="1" t="s">
        <v>637</v>
      </c>
      <c r="F472" s="1" t="s">
        <v>2027</v>
      </c>
      <c r="G472" s="1" t="s">
        <v>12</v>
      </c>
      <c r="H472" s="1">
        <v>70.010000000000005</v>
      </c>
      <c r="I472" s="4" t="s">
        <v>17</v>
      </c>
      <c r="J472" s="1" t="s">
        <v>55</v>
      </c>
      <c r="K472" s="1" t="s">
        <v>663</v>
      </c>
      <c r="L472" s="6" t="str">
        <f t="shared" si="69"/>
        <v>21.14</v>
      </c>
      <c r="M472" s="6" t="str">
        <f t="shared" si="70"/>
        <v>21.14</v>
      </c>
      <c r="N472" s="6" t="str">
        <f t="shared" si="71"/>
        <v>Pass</v>
      </c>
      <c r="O472" s="6">
        <f t="shared" si="72"/>
        <v>84.129509999999996</v>
      </c>
      <c r="P472" s="6">
        <f t="shared" si="68"/>
        <v>70.010000000000005</v>
      </c>
      <c r="Q472" s="5" t="str">
        <f t="shared" si="73"/>
        <v>February</v>
      </c>
      <c r="R472" s="3" t="str">
        <f>VLOOKUP(A472, Samples_Master!$A$2:$I$301, 2, FALSE)</f>
        <v>PolymerA</v>
      </c>
      <c r="S472" s="3" t="str">
        <f>VLOOKUP(A472, Samples_Master!$A$2:$I$301, 3, FALSE)</f>
        <v>Polymer</v>
      </c>
      <c r="T472" s="3" t="str">
        <f>VLOOKUP(A472, Samples_Master!$A$2:$I$301, 4, FALSE)</f>
        <v>B058</v>
      </c>
      <c r="U472" s="3" t="str">
        <f>VLOOKUP(A472, Samples_Master!$A$2:$I$301, 5, FALSE)</f>
        <v>P001</v>
      </c>
      <c r="V472" s="3" t="str">
        <f t="shared" si="74"/>
        <v>PolymerA_Tensile</v>
      </c>
      <c r="W472" s="3">
        <f>VLOOKUP(V472, Spec_Limits!$A$2:$I$301, 5, FALSE)</f>
        <v>40</v>
      </c>
      <c r="X472" s="3">
        <f>VLOOKUP(V472, Spec_Limits!$A$2:$I$301, 6, FALSE)</f>
        <v>100</v>
      </c>
      <c r="Y472" s="3" t="str">
        <f t="shared" si="75"/>
        <v>Pass</v>
      </c>
      <c r="Z472" s="3" t="str">
        <f t="shared" si="76"/>
        <v>OK</v>
      </c>
    </row>
    <row r="473" spans="1:26" x14ac:dyDescent="0.35">
      <c r="A473" s="1" t="s">
        <v>286</v>
      </c>
      <c r="B473" s="2">
        <v>45708</v>
      </c>
      <c r="C473" s="1" t="s">
        <v>16</v>
      </c>
      <c r="D473" s="3" t="s">
        <v>2707</v>
      </c>
      <c r="E473" s="1" t="s">
        <v>11</v>
      </c>
      <c r="F473" s="1" t="s">
        <v>2028</v>
      </c>
      <c r="G473" s="1" t="s">
        <v>17</v>
      </c>
      <c r="H473" s="1">
        <v>79.394999999999996</v>
      </c>
      <c r="I473" s="4" t="s">
        <v>17</v>
      </c>
      <c r="J473" s="1" t="s">
        <v>41</v>
      </c>
      <c r="K473" s="1" t="s">
        <v>683</v>
      </c>
      <c r="M473" s="6" t="str">
        <f t="shared" si="70"/>
        <v xml:space="preserve"> </v>
      </c>
      <c r="N473" s="6" t="str">
        <f t="shared" si="71"/>
        <v>Fail</v>
      </c>
      <c r="O473" s="6" t="str">
        <f t="shared" si="72"/>
        <v>118.92</v>
      </c>
      <c r="P473" s="6">
        <f t="shared" ref="P473:P536" si="77">IF(C473="Viscosity",
      IF(J473="mPa*s", H473/1000, H473),
   IF(C473="Tensile",
      IF(J473="kPa", H473/1000, H473),
   IF(C473="Conductivity",
      IF(J473="mS/cm", H473/10, H473),
   "")))</f>
        <v>79.394999999999996</v>
      </c>
      <c r="Q473" s="5" t="str">
        <f t="shared" si="73"/>
        <v>February</v>
      </c>
      <c r="R473" s="3" t="str">
        <f>VLOOKUP(A473, Samples_Master!$A$2:$I$301, 2, FALSE)</f>
        <v>AlloyX</v>
      </c>
      <c r="S473" s="3" t="str">
        <f>VLOOKUP(A473, Samples_Master!$A$2:$I$301, 3, FALSE)</f>
        <v>Metal</v>
      </c>
      <c r="T473" s="3" t="str">
        <f>VLOOKUP(A473, Samples_Master!$A$2:$I$301, 4, FALSE)</f>
        <v>B033</v>
      </c>
      <c r="U473" s="3" t="str">
        <f>VLOOKUP(A473, Samples_Master!$A$2:$I$301, 5, FALSE)</f>
        <v>P001</v>
      </c>
      <c r="V473" s="3" t="str">
        <f t="shared" si="74"/>
        <v>AlloyX_Tensile</v>
      </c>
      <c r="W473" s="3">
        <f>VLOOKUP(V473, Spec_Limits!$A$2:$I$301, 5, FALSE)</f>
        <v>60</v>
      </c>
      <c r="X473" s="3">
        <f>VLOOKUP(V473, Spec_Limits!$A$2:$I$301, 6, FALSE)</f>
        <v>120</v>
      </c>
      <c r="Y473" s="3" t="str">
        <f t="shared" si="75"/>
        <v>Pass</v>
      </c>
      <c r="Z473" s="3" t="str">
        <f t="shared" si="76"/>
        <v>OK</v>
      </c>
    </row>
    <row r="474" spans="1:26" x14ac:dyDescent="0.35">
      <c r="A474" s="1" t="s">
        <v>286</v>
      </c>
      <c r="B474" s="2">
        <v>45712</v>
      </c>
      <c r="C474" s="1" t="s">
        <v>16</v>
      </c>
      <c r="D474" s="3" t="s">
        <v>2029</v>
      </c>
      <c r="E474" s="1" t="s">
        <v>11</v>
      </c>
      <c r="F474" s="1" t="s">
        <v>2030</v>
      </c>
      <c r="G474" s="1" t="s">
        <v>17</v>
      </c>
      <c r="H474" s="1">
        <v>82.878</v>
      </c>
      <c r="I474" s="4" t="s">
        <v>17</v>
      </c>
      <c r="J474" s="1" t="s">
        <v>66</v>
      </c>
      <c r="K474" s="1" t="s">
        <v>684</v>
      </c>
      <c r="L474" s="6">
        <f t="shared" si="69"/>
        <v>27.150000000000034</v>
      </c>
      <c r="M474" s="6">
        <f t="shared" si="70"/>
        <v>27.150000000000034</v>
      </c>
      <c r="N474" s="6" t="str">
        <f t="shared" si="71"/>
        <v>Pass</v>
      </c>
      <c r="O474" s="6" t="str">
        <f t="shared" si="72"/>
        <v>108.46</v>
      </c>
      <c r="P474" s="6">
        <f t="shared" si="77"/>
        <v>82.878</v>
      </c>
      <c r="Q474" s="5" t="str">
        <f t="shared" si="73"/>
        <v>February</v>
      </c>
      <c r="R474" s="3" t="str">
        <f>VLOOKUP(A474, Samples_Master!$A$2:$I$301, 2, FALSE)</f>
        <v>AlloyX</v>
      </c>
      <c r="S474" s="3" t="str">
        <f>VLOOKUP(A474, Samples_Master!$A$2:$I$301, 3, FALSE)</f>
        <v>Metal</v>
      </c>
      <c r="T474" s="3" t="str">
        <f>VLOOKUP(A474, Samples_Master!$A$2:$I$301, 4, FALSE)</f>
        <v>B033</v>
      </c>
      <c r="U474" s="3" t="str">
        <f>VLOOKUP(A474, Samples_Master!$A$2:$I$301, 5, FALSE)</f>
        <v>P001</v>
      </c>
      <c r="V474" s="3" t="str">
        <f t="shared" si="74"/>
        <v>AlloyX_Tensile</v>
      </c>
      <c r="W474" s="3">
        <f>VLOOKUP(V474, Spec_Limits!$A$2:$I$301, 5, FALSE)</f>
        <v>60</v>
      </c>
      <c r="X474" s="3">
        <f>VLOOKUP(V474, Spec_Limits!$A$2:$I$301, 6, FALSE)</f>
        <v>120</v>
      </c>
      <c r="Y474" s="3" t="str">
        <f t="shared" si="75"/>
        <v>Pass</v>
      </c>
      <c r="Z474" s="3" t="str">
        <f t="shared" si="76"/>
        <v>OK</v>
      </c>
    </row>
    <row r="475" spans="1:26" x14ac:dyDescent="0.35">
      <c r="A475" s="1" t="s">
        <v>286</v>
      </c>
      <c r="B475" s="2">
        <v>45700</v>
      </c>
      <c r="C475" s="1" t="s">
        <v>16</v>
      </c>
      <c r="D475" s="3" t="s">
        <v>2031</v>
      </c>
      <c r="E475" s="1" t="s">
        <v>11</v>
      </c>
      <c r="F475" s="1" t="s">
        <v>2032</v>
      </c>
      <c r="G475" s="1" t="s">
        <v>17</v>
      </c>
      <c r="H475" s="1">
        <v>95.382000000000005</v>
      </c>
      <c r="I475" s="4" t="s">
        <v>17</v>
      </c>
      <c r="J475" s="1" t="s">
        <v>61</v>
      </c>
      <c r="K475" s="1" t="s">
        <v>685</v>
      </c>
      <c r="L475" s="6">
        <f t="shared" si="69"/>
        <v>20.970000000000027</v>
      </c>
      <c r="M475" s="6">
        <f t="shared" si="70"/>
        <v>20.970000000000027</v>
      </c>
      <c r="N475" s="6" t="str">
        <f t="shared" si="71"/>
        <v>Pass</v>
      </c>
      <c r="O475" s="6" t="str">
        <f t="shared" si="72"/>
        <v>107.25</v>
      </c>
      <c r="P475" s="6">
        <f t="shared" si="77"/>
        <v>95.382000000000005</v>
      </c>
      <c r="Q475" s="5" t="str">
        <f t="shared" si="73"/>
        <v>February</v>
      </c>
      <c r="R475" s="3" t="str">
        <f>VLOOKUP(A475, Samples_Master!$A$2:$I$301, 2, FALSE)</f>
        <v>AlloyX</v>
      </c>
      <c r="S475" s="3" t="str">
        <f>VLOOKUP(A475, Samples_Master!$A$2:$I$301, 3, FALSE)</f>
        <v>Metal</v>
      </c>
      <c r="T475" s="3" t="str">
        <f>VLOOKUP(A475, Samples_Master!$A$2:$I$301, 4, FALSE)</f>
        <v>B033</v>
      </c>
      <c r="U475" s="3" t="str">
        <f>VLOOKUP(A475, Samples_Master!$A$2:$I$301, 5, FALSE)</f>
        <v>P001</v>
      </c>
      <c r="V475" s="3" t="str">
        <f t="shared" si="74"/>
        <v>AlloyX_Tensile</v>
      </c>
      <c r="W475" s="3">
        <f>VLOOKUP(V475, Spec_Limits!$A$2:$I$301, 5, FALSE)</f>
        <v>60</v>
      </c>
      <c r="X475" s="3">
        <f>VLOOKUP(V475, Spec_Limits!$A$2:$I$301, 6, FALSE)</f>
        <v>120</v>
      </c>
      <c r="Y475" s="3" t="str">
        <f t="shared" si="75"/>
        <v>Pass</v>
      </c>
      <c r="Z475" s="3" t="str">
        <f t="shared" si="76"/>
        <v>OK</v>
      </c>
    </row>
    <row r="476" spans="1:26" x14ac:dyDescent="0.35">
      <c r="A476" s="1" t="s">
        <v>286</v>
      </c>
      <c r="B476" s="2">
        <v>45693</v>
      </c>
      <c r="C476" s="1" t="s">
        <v>16</v>
      </c>
      <c r="D476" s="3" t="s">
        <v>2033</v>
      </c>
      <c r="E476" s="1" t="s">
        <v>11</v>
      </c>
      <c r="F476" s="1" t="s">
        <v>2034</v>
      </c>
      <c r="G476" s="1" t="s">
        <v>17</v>
      </c>
      <c r="H476" s="1">
        <v>56.17</v>
      </c>
      <c r="I476" s="4" t="s">
        <v>17</v>
      </c>
      <c r="J476" s="1" t="s">
        <v>61</v>
      </c>
      <c r="K476" s="1" t="s">
        <v>686</v>
      </c>
      <c r="L476" s="6">
        <f t="shared" si="69"/>
        <v>34.010000000000048</v>
      </c>
      <c r="M476" s="6">
        <f t="shared" si="70"/>
        <v>34.010000000000048</v>
      </c>
      <c r="N476" s="6" t="str">
        <f t="shared" si="71"/>
        <v>Pass</v>
      </c>
      <c r="O476" s="6" t="str">
        <f t="shared" si="72"/>
        <v>86.73</v>
      </c>
      <c r="P476" s="6">
        <f t="shared" si="77"/>
        <v>56.17</v>
      </c>
      <c r="Q476" s="5" t="str">
        <f t="shared" si="73"/>
        <v>February</v>
      </c>
      <c r="R476" s="3" t="str">
        <f>VLOOKUP(A476, Samples_Master!$A$2:$I$301, 2, FALSE)</f>
        <v>AlloyX</v>
      </c>
      <c r="S476" s="3" t="str">
        <f>VLOOKUP(A476, Samples_Master!$A$2:$I$301, 3, FALSE)</f>
        <v>Metal</v>
      </c>
      <c r="T476" s="3" t="str">
        <f>VLOOKUP(A476, Samples_Master!$A$2:$I$301, 4, FALSE)</f>
        <v>B033</v>
      </c>
      <c r="U476" s="3" t="str">
        <f>VLOOKUP(A476, Samples_Master!$A$2:$I$301, 5, FALSE)</f>
        <v>P001</v>
      </c>
      <c r="V476" s="3" t="str">
        <f t="shared" si="74"/>
        <v>AlloyX_Tensile</v>
      </c>
      <c r="W476" s="3">
        <f>VLOOKUP(V476, Spec_Limits!$A$2:$I$301, 5, FALSE)</f>
        <v>60</v>
      </c>
      <c r="X476" s="3">
        <f>VLOOKUP(V476, Spec_Limits!$A$2:$I$301, 6, FALSE)</f>
        <v>120</v>
      </c>
      <c r="Y476" s="3" t="str">
        <f t="shared" si="75"/>
        <v>Fail</v>
      </c>
      <c r="Z476" s="3" t="str">
        <f t="shared" si="76"/>
        <v>OK</v>
      </c>
    </row>
    <row r="477" spans="1:26" x14ac:dyDescent="0.35">
      <c r="A477" s="1" t="s">
        <v>687</v>
      </c>
      <c r="B477" s="2">
        <v>45705</v>
      </c>
      <c r="C477" s="1" t="s">
        <v>27</v>
      </c>
      <c r="D477" s="3" t="s">
        <v>2035</v>
      </c>
      <c r="E477" s="1" t="s">
        <v>637</v>
      </c>
      <c r="F477" s="1" t="s">
        <v>2036</v>
      </c>
      <c r="G477" s="1" t="s">
        <v>17</v>
      </c>
      <c r="H477" s="1">
        <v>1017.881</v>
      </c>
      <c r="I477" s="4" t="s">
        <v>37</v>
      </c>
      <c r="J477" s="1" t="s">
        <v>31</v>
      </c>
      <c r="K477" s="1" t="s">
        <v>688</v>
      </c>
      <c r="L477" s="6" t="str">
        <f t="shared" si="69"/>
        <v>18.45</v>
      </c>
      <c r="M477" s="6" t="str">
        <f t="shared" si="70"/>
        <v>18.45</v>
      </c>
      <c r="N477" s="6" t="str">
        <f t="shared" si="71"/>
        <v>Pass</v>
      </c>
      <c r="O477" s="6" t="str">
        <f t="shared" si="72"/>
        <v>101.43</v>
      </c>
      <c r="P477" s="6">
        <f t="shared" si="77"/>
        <v>1017.881</v>
      </c>
      <c r="Q477" s="5" t="str">
        <f t="shared" si="73"/>
        <v>February</v>
      </c>
      <c r="R477" s="3" t="str">
        <f>VLOOKUP(A477, Samples_Master!$A$2:$I$301, 2, FALSE)</f>
        <v>PolymerA</v>
      </c>
      <c r="S477" s="3" t="str">
        <f>VLOOKUP(A477, Samples_Master!$A$2:$I$301, 3, FALSE)</f>
        <v>Polymer</v>
      </c>
      <c r="T477" s="3" t="str">
        <f>VLOOKUP(A477, Samples_Master!$A$2:$I$301, 4, FALSE)</f>
        <v>B002</v>
      </c>
      <c r="U477" s="3" t="str">
        <f>VLOOKUP(A477, Samples_Master!$A$2:$I$301, 5, FALSE)</f>
        <v>P001</v>
      </c>
      <c r="V477" s="3" t="str">
        <f t="shared" si="74"/>
        <v>PolymerA_Conductivity</v>
      </c>
      <c r="W477" s="3">
        <f>VLOOKUP(V477, Spec_Limits!$A$2:$I$301, 5, FALSE)</f>
        <v>100</v>
      </c>
      <c r="X477" s="3">
        <f>VLOOKUP(V477, Spec_Limits!$A$2:$I$301, 6, FALSE)</f>
        <v>2000</v>
      </c>
      <c r="Y477" s="3" t="str">
        <f t="shared" si="75"/>
        <v>Pass</v>
      </c>
      <c r="Z477" s="3" t="str">
        <f t="shared" si="76"/>
        <v>OK</v>
      </c>
    </row>
    <row r="478" spans="1:26" x14ac:dyDescent="0.35">
      <c r="A478" s="1" t="s">
        <v>348</v>
      </c>
      <c r="B478" s="2">
        <v>45692</v>
      </c>
      <c r="C478" s="1" t="s">
        <v>10</v>
      </c>
      <c r="D478" s="3" t="s">
        <v>2037</v>
      </c>
      <c r="E478" s="1" t="s">
        <v>11</v>
      </c>
      <c r="F478" s="1" t="s">
        <v>2038</v>
      </c>
      <c r="G478" s="1" t="s">
        <v>17</v>
      </c>
      <c r="H478" s="1">
        <v>0.70899999999999996</v>
      </c>
      <c r="I478" s="4" t="s">
        <v>23</v>
      </c>
      <c r="J478" s="1" t="s">
        <v>80</v>
      </c>
      <c r="K478" s="1" t="s">
        <v>689</v>
      </c>
      <c r="L478" s="6">
        <f t="shared" si="69"/>
        <v>23.700000000000045</v>
      </c>
      <c r="M478" s="6">
        <f t="shared" si="70"/>
        <v>23.700000000000045</v>
      </c>
      <c r="N478" s="6" t="str">
        <f t="shared" si="71"/>
        <v>Pass</v>
      </c>
      <c r="O478" s="6" t="str">
        <f t="shared" si="72"/>
        <v>86.99</v>
      </c>
      <c r="P478" s="6">
        <f t="shared" si="77"/>
        <v>0.70899999999999996</v>
      </c>
      <c r="Q478" s="5" t="str">
        <f t="shared" si="73"/>
        <v>February</v>
      </c>
      <c r="R478" s="3" t="str">
        <f>VLOOKUP(A478, Samples_Master!$A$2:$I$301, 2, FALSE)</f>
        <v>PolymerB</v>
      </c>
      <c r="S478" s="3" t="str">
        <f>VLOOKUP(A478, Samples_Master!$A$2:$I$301, 3, FALSE)</f>
        <v>Polymer</v>
      </c>
      <c r="T478" s="3" t="str">
        <f>VLOOKUP(A478, Samples_Master!$A$2:$I$301, 4, FALSE)</f>
        <v>B119</v>
      </c>
      <c r="U478" s="3" t="str">
        <f>VLOOKUP(A478, Samples_Master!$A$2:$I$301, 5, FALSE)</f>
        <v>P001</v>
      </c>
      <c r="V478" s="3" t="str">
        <f t="shared" si="74"/>
        <v>PolymerB_Viscosity</v>
      </c>
      <c r="W478" s="3">
        <f>VLOOKUP(V478, Spec_Limits!$A$2:$I$301, 5, FALSE)</f>
        <v>0.5</v>
      </c>
      <c r="X478" s="3">
        <f>VLOOKUP(V478, Spec_Limits!$A$2:$I$301, 6, FALSE)</f>
        <v>2.5</v>
      </c>
      <c r="Y478" s="3" t="str">
        <f t="shared" si="75"/>
        <v>Pass</v>
      </c>
      <c r="Z478" s="3" t="str">
        <f t="shared" si="76"/>
        <v>OK</v>
      </c>
    </row>
    <row r="479" spans="1:26" x14ac:dyDescent="0.35">
      <c r="A479" s="1" t="s">
        <v>690</v>
      </c>
      <c r="B479" s="2">
        <v>45705</v>
      </c>
      <c r="C479" s="1" t="s">
        <v>16</v>
      </c>
      <c r="D479" s="3" t="s">
        <v>2039</v>
      </c>
      <c r="E479" s="1" t="s">
        <v>11</v>
      </c>
      <c r="F479" s="1" t="s">
        <v>2040</v>
      </c>
      <c r="G479" s="1" t="s">
        <v>12</v>
      </c>
      <c r="H479" s="1">
        <v>60.61</v>
      </c>
      <c r="I479" s="4" t="s">
        <v>17</v>
      </c>
      <c r="J479" s="1" t="s">
        <v>34</v>
      </c>
      <c r="K479" s="1" t="s">
        <v>691</v>
      </c>
      <c r="L479" s="6">
        <f t="shared" si="69"/>
        <v>16.610000000000014</v>
      </c>
      <c r="M479" s="6">
        <f t="shared" si="70"/>
        <v>16.610000000000014</v>
      </c>
      <c r="N479" s="6" t="str">
        <f t="shared" si="71"/>
        <v>Pass</v>
      </c>
      <c r="O479" s="6">
        <f t="shared" si="72"/>
        <v>122.38352999999999</v>
      </c>
      <c r="P479" s="6">
        <f t="shared" si="77"/>
        <v>60.61</v>
      </c>
      <c r="Q479" s="5" t="str">
        <f t="shared" si="73"/>
        <v>February</v>
      </c>
      <c r="R479" s="3" t="str">
        <f>VLOOKUP(A479, Samples_Master!$A$2:$I$301, 2, FALSE)</f>
        <v>PolymerB</v>
      </c>
      <c r="S479" s="3" t="str">
        <f>VLOOKUP(A479, Samples_Master!$A$2:$I$301, 3, FALSE)</f>
        <v>Polymer</v>
      </c>
      <c r="T479" s="3" t="str">
        <f>VLOOKUP(A479, Samples_Master!$A$2:$I$301, 4, FALSE)</f>
        <v>B095</v>
      </c>
      <c r="U479" s="3" t="str">
        <f>VLOOKUP(A479, Samples_Master!$A$2:$I$301, 5, FALSE)</f>
        <v>P004</v>
      </c>
      <c r="V479" s="3" t="str">
        <f t="shared" si="74"/>
        <v>PolymerB_Tensile</v>
      </c>
      <c r="W479" s="3">
        <f>VLOOKUP(V479, Spec_Limits!$A$2:$I$301, 5, FALSE)</f>
        <v>40</v>
      </c>
      <c r="X479" s="3">
        <f>VLOOKUP(V479, Spec_Limits!$A$2:$I$301, 6, FALSE)</f>
        <v>100</v>
      </c>
      <c r="Y479" s="3" t="str">
        <f t="shared" si="75"/>
        <v>Pass</v>
      </c>
      <c r="Z479" s="3" t="str">
        <f t="shared" si="76"/>
        <v>OK</v>
      </c>
    </row>
    <row r="480" spans="1:26" x14ac:dyDescent="0.35">
      <c r="A480" s="1" t="s">
        <v>690</v>
      </c>
      <c r="B480" s="2">
        <v>45707</v>
      </c>
      <c r="C480" s="1" t="s">
        <v>10</v>
      </c>
      <c r="D480" s="3" t="s">
        <v>2041</v>
      </c>
      <c r="E480" s="1" t="s">
        <v>11</v>
      </c>
      <c r="F480" s="1" t="s">
        <v>2042</v>
      </c>
      <c r="G480" s="1" t="s">
        <v>12</v>
      </c>
      <c r="H480" s="1">
        <v>1456.67</v>
      </c>
      <c r="I480" s="4" t="s">
        <v>13</v>
      </c>
      <c r="J480" s="1" t="s">
        <v>80</v>
      </c>
      <c r="K480" s="1" t="s">
        <v>692</v>
      </c>
      <c r="L480" s="6">
        <f t="shared" si="69"/>
        <v>28.930000000000007</v>
      </c>
      <c r="M480" s="6">
        <f t="shared" si="70"/>
        <v>28.930000000000007</v>
      </c>
      <c r="N480" s="6" t="str">
        <f t="shared" si="71"/>
        <v>Pass</v>
      </c>
      <c r="O480" s="6">
        <f t="shared" si="72"/>
        <v>90.991619999999998</v>
      </c>
      <c r="P480" s="6">
        <f t="shared" si="77"/>
        <v>1456.67</v>
      </c>
      <c r="Q480" s="5" t="str">
        <f t="shared" si="73"/>
        <v>February</v>
      </c>
      <c r="R480" s="3" t="str">
        <f>VLOOKUP(A480, Samples_Master!$A$2:$I$301, 2, FALSE)</f>
        <v>PolymerB</v>
      </c>
      <c r="S480" s="3" t="str">
        <f>VLOOKUP(A480, Samples_Master!$A$2:$I$301, 3, FALSE)</f>
        <v>Polymer</v>
      </c>
      <c r="T480" s="3" t="str">
        <f>VLOOKUP(A480, Samples_Master!$A$2:$I$301, 4, FALSE)</f>
        <v>B095</v>
      </c>
      <c r="U480" s="3" t="str">
        <f>VLOOKUP(A480, Samples_Master!$A$2:$I$301, 5, FALSE)</f>
        <v>P004</v>
      </c>
      <c r="V480" s="3" t="str">
        <f t="shared" si="74"/>
        <v>PolymerB_Viscosity</v>
      </c>
      <c r="W480" s="3">
        <f>VLOOKUP(V480, Spec_Limits!$A$2:$I$301, 5, FALSE)</f>
        <v>0.5</v>
      </c>
      <c r="X480" s="3">
        <f>VLOOKUP(V480, Spec_Limits!$A$2:$I$301, 6, FALSE)</f>
        <v>2.5</v>
      </c>
      <c r="Y480" s="3" t="str">
        <f t="shared" si="75"/>
        <v>Fail</v>
      </c>
      <c r="Z480" s="3" t="str">
        <f t="shared" si="76"/>
        <v>OK</v>
      </c>
    </row>
    <row r="481" spans="1:26" x14ac:dyDescent="0.35">
      <c r="A481" s="1" t="s">
        <v>690</v>
      </c>
      <c r="B481" s="2">
        <v>45703</v>
      </c>
      <c r="C481" s="1" t="s">
        <v>16</v>
      </c>
      <c r="D481" s="3" t="s">
        <v>2043</v>
      </c>
      <c r="E481" s="1" t="s">
        <v>11</v>
      </c>
      <c r="F481" s="1" t="s">
        <v>2044</v>
      </c>
      <c r="G481" s="1" t="s">
        <v>12</v>
      </c>
      <c r="H481" s="1">
        <v>59.235999999999997</v>
      </c>
      <c r="I481" s="4" t="s">
        <v>17</v>
      </c>
      <c r="J481" s="1" t="s">
        <v>52</v>
      </c>
      <c r="K481" s="1" t="s">
        <v>693</v>
      </c>
      <c r="L481" s="6">
        <f t="shared" si="69"/>
        <v>21</v>
      </c>
      <c r="M481" s="6">
        <f t="shared" si="70"/>
        <v>21</v>
      </c>
      <c r="N481" s="6" t="str">
        <f t="shared" si="71"/>
        <v>Pass</v>
      </c>
      <c r="O481" s="6">
        <f t="shared" si="72"/>
        <v>110.83</v>
      </c>
      <c r="P481" s="6">
        <f t="shared" si="77"/>
        <v>59.235999999999997</v>
      </c>
      <c r="Q481" s="5" t="str">
        <f t="shared" si="73"/>
        <v>February</v>
      </c>
      <c r="R481" s="3" t="str">
        <f>VLOOKUP(A481, Samples_Master!$A$2:$I$301, 2, FALSE)</f>
        <v>PolymerB</v>
      </c>
      <c r="S481" s="3" t="str">
        <f>VLOOKUP(A481, Samples_Master!$A$2:$I$301, 3, FALSE)</f>
        <v>Polymer</v>
      </c>
      <c r="T481" s="3" t="str">
        <f>VLOOKUP(A481, Samples_Master!$A$2:$I$301, 4, FALSE)</f>
        <v>B095</v>
      </c>
      <c r="U481" s="3" t="str">
        <f>VLOOKUP(A481, Samples_Master!$A$2:$I$301, 5, FALSE)</f>
        <v>P004</v>
      </c>
      <c r="V481" s="3" t="str">
        <f t="shared" si="74"/>
        <v>PolymerB_Tensile</v>
      </c>
      <c r="W481" s="3">
        <f>VLOOKUP(V481, Spec_Limits!$A$2:$I$301, 5, FALSE)</f>
        <v>40</v>
      </c>
      <c r="X481" s="3">
        <f>VLOOKUP(V481, Spec_Limits!$A$2:$I$301, 6, FALSE)</f>
        <v>100</v>
      </c>
      <c r="Y481" s="3" t="str">
        <f t="shared" si="75"/>
        <v>Pass</v>
      </c>
      <c r="Z481" s="3" t="str">
        <f t="shared" si="76"/>
        <v>OK</v>
      </c>
    </row>
    <row r="482" spans="1:26" x14ac:dyDescent="0.35">
      <c r="A482" s="1" t="s">
        <v>690</v>
      </c>
      <c r="B482" s="2">
        <v>45711</v>
      </c>
      <c r="C482" s="1" t="s">
        <v>10</v>
      </c>
      <c r="D482" s="3" t="s">
        <v>2045</v>
      </c>
      <c r="E482" s="1" t="s">
        <v>11</v>
      </c>
      <c r="F482" s="1" t="s">
        <v>2046</v>
      </c>
      <c r="G482" s="1" t="s">
        <v>12</v>
      </c>
      <c r="H482" s="1">
        <v>1991.1980000000001</v>
      </c>
      <c r="I482" s="4" t="s">
        <v>13</v>
      </c>
      <c r="J482" s="1" t="s">
        <v>21</v>
      </c>
      <c r="K482" s="1" t="s">
        <v>694</v>
      </c>
      <c r="L482" s="6">
        <f t="shared" si="69"/>
        <v>26.04000000000002</v>
      </c>
      <c r="M482" s="6">
        <f t="shared" si="70"/>
        <v>26.04000000000002</v>
      </c>
      <c r="N482" s="6" t="str">
        <f t="shared" si="71"/>
        <v>Pass</v>
      </c>
      <c r="O482" s="6">
        <f t="shared" si="72"/>
        <v>89.305130000000005</v>
      </c>
      <c r="P482" s="6">
        <f t="shared" si="77"/>
        <v>1991.1980000000001</v>
      </c>
      <c r="Q482" s="5" t="str">
        <f t="shared" si="73"/>
        <v>February</v>
      </c>
      <c r="R482" s="3" t="str">
        <f>VLOOKUP(A482, Samples_Master!$A$2:$I$301, 2, FALSE)</f>
        <v>PolymerB</v>
      </c>
      <c r="S482" s="3" t="str">
        <f>VLOOKUP(A482, Samples_Master!$A$2:$I$301, 3, FALSE)</f>
        <v>Polymer</v>
      </c>
      <c r="T482" s="3" t="str">
        <f>VLOOKUP(A482, Samples_Master!$A$2:$I$301, 4, FALSE)</f>
        <v>B095</v>
      </c>
      <c r="U482" s="3" t="str">
        <f>VLOOKUP(A482, Samples_Master!$A$2:$I$301, 5, FALSE)</f>
        <v>P004</v>
      </c>
      <c r="V482" s="3" t="str">
        <f t="shared" si="74"/>
        <v>PolymerB_Viscosity</v>
      </c>
      <c r="W482" s="3">
        <f>VLOOKUP(V482, Spec_Limits!$A$2:$I$301, 5, FALSE)</f>
        <v>0.5</v>
      </c>
      <c r="X482" s="3">
        <f>VLOOKUP(V482, Spec_Limits!$A$2:$I$301, 6, FALSE)</f>
        <v>2.5</v>
      </c>
      <c r="Y482" s="3" t="str">
        <f t="shared" si="75"/>
        <v>Fail</v>
      </c>
      <c r="Z482" s="3" t="str">
        <f t="shared" si="76"/>
        <v>OK</v>
      </c>
    </row>
    <row r="483" spans="1:26" x14ac:dyDescent="0.35">
      <c r="A483" s="1" t="s">
        <v>581</v>
      </c>
      <c r="B483" s="2">
        <v>45700</v>
      </c>
      <c r="C483" s="1" t="s">
        <v>16</v>
      </c>
      <c r="D483" s="3" t="s">
        <v>2047</v>
      </c>
      <c r="E483" s="1" t="s">
        <v>637</v>
      </c>
      <c r="F483" s="1" t="s">
        <v>2048</v>
      </c>
      <c r="G483" s="1" t="s">
        <v>12</v>
      </c>
      <c r="H483" s="1">
        <v>102.27</v>
      </c>
      <c r="I483" s="4" t="s">
        <v>17</v>
      </c>
      <c r="J483" s="1" t="s">
        <v>21</v>
      </c>
      <c r="K483" s="1" t="s">
        <v>695</v>
      </c>
      <c r="L483" s="6" t="str">
        <f t="shared" si="69"/>
        <v>20.07</v>
      </c>
      <c r="M483" s="6" t="str">
        <f t="shared" si="70"/>
        <v>20.07</v>
      </c>
      <c r="N483" s="6" t="str">
        <f t="shared" si="71"/>
        <v>Pass</v>
      </c>
      <c r="O483" s="6">
        <f t="shared" si="72"/>
        <v>85.245890000000003</v>
      </c>
      <c r="P483" s="6">
        <f t="shared" si="77"/>
        <v>102.27</v>
      </c>
      <c r="Q483" s="5" t="str">
        <f t="shared" si="73"/>
        <v>February</v>
      </c>
      <c r="R483" s="3" t="str">
        <f>VLOOKUP(A483, Samples_Master!$A$2:$I$301, 2, FALSE)</f>
        <v>Graphene</v>
      </c>
      <c r="S483" s="3" t="str">
        <f>VLOOKUP(A483, Samples_Master!$A$2:$I$301, 3, FALSE)</f>
        <v>Carbon</v>
      </c>
      <c r="T483" s="3" t="str">
        <f>VLOOKUP(A483, Samples_Master!$A$2:$I$301, 4, FALSE)</f>
        <v>B112</v>
      </c>
      <c r="U483" s="3" t="str">
        <f>VLOOKUP(A483, Samples_Master!$A$2:$I$301, 5, FALSE)</f>
        <v>P001</v>
      </c>
      <c r="V483" s="3" t="str">
        <f t="shared" si="74"/>
        <v>Graphene_Tensile</v>
      </c>
      <c r="W483" s="3">
        <f>VLOOKUP(V483, Spec_Limits!$A$2:$I$301, 5, FALSE)</f>
        <v>60</v>
      </c>
      <c r="X483" s="3">
        <f>VLOOKUP(V483, Spec_Limits!$A$2:$I$301, 6, FALSE)</f>
        <v>120</v>
      </c>
      <c r="Y483" s="3" t="str">
        <f t="shared" si="75"/>
        <v>Pass</v>
      </c>
      <c r="Z483" s="3" t="str">
        <f t="shared" si="76"/>
        <v>OK</v>
      </c>
    </row>
    <row r="484" spans="1:26" x14ac:dyDescent="0.35">
      <c r="A484" s="1" t="s">
        <v>544</v>
      </c>
      <c r="B484" s="2">
        <v>45705</v>
      </c>
      <c r="C484" s="1" t="s">
        <v>27</v>
      </c>
      <c r="D484" s="3" t="s">
        <v>2049</v>
      </c>
      <c r="E484" s="1" t="s">
        <v>637</v>
      </c>
      <c r="F484" s="1" t="s">
        <v>2050</v>
      </c>
      <c r="G484" s="1" t="s">
        <v>12</v>
      </c>
      <c r="H484" s="1">
        <v>60911.77</v>
      </c>
      <c r="I484" s="4" t="s">
        <v>37</v>
      </c>
      <c r="J484" s="1" t="s">
        <v>31</v>
      </c>
      <c r="K484" s="1" t="s">
        <v>696</v>
      </c>
      <c r="L484" s="6" t="str">
        <f t="shared" si="69"/>
        <v>28.95</v>
      </c>
      <c r="M484" s="6" t="str">
        <f t="shared" si="70"/>
        <v>28.95</v>
      </c>
      <c r="N484" s="6" t="str">
        <f t="shared" si="71"/>
        <v>Pass</v>
      </c>
      <c r="O484" s="6">
        <f t="shared" si="72"/>
        <v>83.991919999999993</v>
      </c>
      <c r="P484" s="6">
        <f t="shared" si="77"/>
        <v>60911.77</v>
      </c>
      <c r="Q484" s="5" t="str">
        <f t="shared" si="73"/>
        <v>February</v>
      </c>
      <c r="R484" s="3" t="str">
        <f>VLOOKUP(A484, Samples_Master!$A$2:$I$301, 2, FALSE)</f>
        <v>Graphene</v>
      </c>
      <c r="S484" s="3" t="str">
        <f>VLOOKUP(A484, Samples_Master!$A$2:$I$301, 3, FALSE)</f>
        <v>Carbon</v>
      </c>
      <c r="T484" s="3" t="str">
        <f>VLOOKUP(A484, Samples_Master!$A$2:$I$301, 4, FALSE)</f>
        <v>B052</v>
      </c>
      <c r="U484" s="3" t="str">
        <f>VLOOKUP(A484, Samples_Master!$A$2:$I$301, 5, FALSE)</f>
        <v>P003</v>
      </c>
      <c r="V484" s="3" t="str">
        <f t="shared" si="74"/>
        <v>Graphene_Conductivity</v>
      </c>
      <c r="W484" s="3">
        <f>VLOOKUP(V484, Spec_Limits!$A$2:$I$301, 5, FALSE)</f>
        <v>20000</v>
      </c>
      <c r="X484" s="3">
        <f>VLOOKUP(V484, Spec_Limits!$A$2:$I$301, 6, FALSE)</f>
        <v>80000</v>
      </c>
      <c r="Y484" s="3" t="str">
        <f t="shared" si="75"/>
        <v>Pass</v>
      </c>
      <c r="Z484" s="3" t="str">
        <f t="shared" si="76"/>
        <v>OK</v>
      </c>
    </row>
    <row r="485" spans="1:26" x14ac:dyDescent="0.35">
      <c r="A485" s="1" t="s">
        <v>697</v>
      </c>
      <c r="B485" s="2">
        <v>45694</v>
      </c>
      <c r="C485" s="1" t="s">
        <v>10</v>
      </c>
      <c r="D485" s="3" t="s">
        <v>2051</v>
      </c>
      <c r="E485" s="1" t="s">
        <v>11</v>
      </c>
      <c r="F485" s="1" t="s">
        <v>2052</v>
      </c>
      <c r="G485" s="1" t="s">
        <v>17</v>
      </c>
      <c r="H485" s="1">
        <v>0.81499999999999995</v>
      </c>
      <c r="I485" s="4" t="s">
        <v>23</v>
      </c>
      <c r="J485" s="1" t="s">
        <v>21</v>
      </c>
      <c r="K485" s="1" t="s">
        <v>698</v>
      </c>
      <c r="L485" s="6">
        <f t="shared" si="69"/>
        <v>29.04000000000002</v>
      </c>
      <c r="M485" s="6">
        <f t="shared" si="70"/>
        <v>29.04000000000002</v>
      </c>
      <c r="N485" s="6" t="str">
        <f t="shared" si="71"/>
        <v>Pass</v>
      </c>
      <c r="O485" s="6" t="str">
        <f t="shared" si="72"/>
        <v>115.8</v>
      </c>
      <c r="P485" s="6">
        <f t="shared" si="77"/>
        <v>0.81499999999999995</v>
      </c>
      <c r="Q485" s="5" t="str">
        <f t="shared" si="73"/>
        <v>February</v>
      </c>
      <c r="R485" s="3" t="str">
        <f>VLOOKUP(A485, Samples_Master!$A$2:$I$301, 2, FALSE)</f>
        <v>PolymerB</v>
      </c>
      <c r="S485" s="3" t="str">
        <f>VLOOKUP(A485, Samples_Master!$A$2:$I$301, 3, FALSE)</f>
        <v>Polymer</v>
      </c>
      <c r="T485" s="3" t="str">
        <f>VLOOKUP(A485, Samples_Master!$A$2:$I$301, 4, FALSE)</f>
        <v>B037</v>
      </c>
      <c r="U485" s="3" t="str">
        <f>VLOOKUP(A485, Samples_Master!$A$2:$I$301, 5, FALSE)</f>
        <v>P001</v>
      </c>
      <c r="V485" s="3" t="str">
        <f t="shared" si="74"/>
        <v>PolymerB_Viscosity</v>
      </c>
      <c r="W485" s="3">
        <f>VLOOKUP(V485, Spec_Limits!$A$2:$I$301, 5, FALSE)</f>
        <v>0.5</v>
      </c>
      <c r="X485" s="3">
        <f>VLOOKUP(V485, Spec_Limits!$A$2:$I$301, 6, FALSE)</f>
        <v>2.5</v>
      </c>
      <c r="Y485" s="3" t="str">
        <f t="shared" si="75"/>
        <v>Pass</v>
      </c>
      <c r="Z485" s="3" t="str">
        <f t="shared" si="76"/>
        <v>OK</v>
      </c>
    </row>
    <row r="486" spans="1:26" x14ac:dyDescent="0.35">
      <c r="A486" s="1" t="s">
        <v>697</v>
      </c>
      <c r="B486" s="2">
        <v>45703</v>
      </c>
      <c r="C486" s="1" t="s">
        <v>16</v>
      </c>
      <c r="D486" s="3" t="s">
        <v>2053</v>
      </c>
      <c r="E486" s="1" t="s">
        <v>11</v>
      </c>
      <c r="F486" s="1" t="s">
        <v>1321</v>
      </c>
      <c r="G486" s="1" t="s">
        <v>17</v>
      </c>
      <c r="H486" s="1">
        <v>87.522999999999996</v>
      </c>
      <c r="I486" s="4" t="s">
        <v>17</v>
      </c>
      <c r="J486" s="1" t="s">
        <v>61</v>
      </c>
      <c r="K486" s="1" t="s">
        <v>699</v>
      </c>
      <c r="L486" s="6">
        <f t="shared" si="69"/>
        <v>38.990000000000009</v>
      </c>
      <c r="M486" s="6">
        <f t="shared" si="70"/>
        <v>38.990000000000009</v>
      </c>
      <c r="N486" s="6" t="str">
        <f t="shared" si="71"/>
        <v>Pass</v>
      </c>
      <c r="O486" s="6" t="str">
        <f t="shared" si="72"/>
        <v>105.49</v>
      </c>
      <c r="P486" s="6">
        <f t="shared" si="77"/>
        <v>87.522999999999996</v>
      </c>
      <c r="Q486" s="5" t="str">
        <f t="shared" si="73"/>
        <v>February</v>
      </c>
      <c r="R486" s="3" t="str">
        <f>VLOOKUP(A486, Samples_Master!$A$2:$I$301, 2, FALSE)</f>
        <v>PolymerB</v>
      </c>
      <c r="S486" s="3" t="str">
        <f>VLOOKUP(A486, Samples_Master!$A$2:$I$301, 3, FALSE)</f>
        <v>Polymer</v>
      </c>
      <c r="T486" s="3" t="str">
        <f>VLOOKUP(A486, Samples_Master!$A$2:$I$301, 4, FALSE)</f>
        <v>B037</v>
      </c>
      <c r="U486" s="3" t="str">
        <f>VLOOKUP(A486, Samples_Master!$A$2:$I$301, 5, FALSE)</f>
        <v>P001</v>
      </c>
      <c r="V486" s="3" t="str">
        <f t="shared" si="74"/>
        <v>PolymerB_Tensile</v>
      </c>
      <c r="W486" s="3">
        <f>VLOOKUP(V486, Spec_Limits!$A$2:$I$301, 5, FALSE)</f>
        <v>40</v>
      </c>
      <c r="X486" s="3">
        <f>VLOOKUP(V486, Spec_Limits!$A$2:$I$301, 6, FALSE)</f>
        <v>100</v>
      </c>
      <c r="Y486" s="3" t="str">
        <f t="shared" si="75"/>
        <v>Pass</v>
      </c>
      <c r="Z486" s="3" t="str">
        <f t="shared" si="76"/>
        <v>OK</v>
      </c>
    </row>
    <row r="487" spans="1:26" x14ac:dyDescent="0.35">
      <c r="A487" s="1" t="s">
        <v>697</v>
      </c>
      <c r="B487" s="2">
        <v>45697</v>
      </c>
      <c r="C487" s="1" t="s">
        <v>16</v>
      </c>
      <c r="D487" s="3" t="s">
        <v>2054</v>
      </c>
      <c r="E487" s="1" t="s">
        <v>11</v>
      </c>
      <c r="F487" s="1" t="s">
        <v>2055</v>
      </c>
      <c r="G487" s="1" t="s">
        <v>17</v>
      </c>
      <c r="H487" s="1">
        <v>66.897999999999996</v>
      </c>
      <c r="I487" s="4" t="s">
        <v>17</v>
      </c>
      <c r="J487" s="1" t="s">
        <v>61</v>
      </c>
      <c r="K487" s="1" t="s">
        <v>700</v>
      </c>
      <c r="L487" s="6">
        <f t="shared" si="69"/>
        <v>24.78000000000003</v>
      </c>
      <c r="M487" s="6">
        <f t="shared" si="70"/>
        <v>24.78000000000003</v>
      </c>
      <c r="N487" s="6" t="str">
        <f t="shared" si="71"/>
        <v>Pass</v>
      </c>
      <c r="O487" s="6" t="str">
        <f t="shared" si="72"/>
        <v>89.14</v>
      </c>
      <c r="P487" s="6">
        <f t="shared" si="77"/>
        <v>66.897999999999996</v>
      </c>
      <c r="Q487" s="5" t="str">
        <f t="shared" si="73"/>
        <v>February</v>
      </c>
      <c r="R487" s="3" t="str">
        <f>VLOOKUP(A487, Samples_Master!$A$2:$I$301, 2, FALSE)</f>
        <v>PolymerB</v>
      </c>
      <c r="S487" s="3" t="str">
        <f>VLOOKUP(A487, Samples_Master!$A$2:$I$301, 3, FALSE)</f>
        <v>Polymer</v>
      </c>
      <c r="T487" s="3" t="str">
        <f>VLOOKUP(A487, Samples_Master!$A$2:$I$301, 4, FALSE)</f>
        <v>B037</v>
      </c>
      <c r="U487" s="3" t="str">
        <f>VLOOKUP(A487, Samples_Master!$A$2:$I$301, 5, FALSE)</f>
        <v>P001</v>
      </c>
      <c r="V487" s="3" t="str">
        <f t="shared" si="74"/>
        <v>PolymerB_Tensile</v>
      </c>
      <c r="W487" s="3">
        <f>VLOOKUP(V487, Spec_Limits!$A$2:$I$301, 5, FALSE)</f>
        <v>40</v>
      </c>
      <c r="X487" s="3">
        <f>VLOOKUP(V487, Spec_Limits!$A$2:$I$301, 6, FALSE)</f>
        <v>100</v>
      </c>
      <c r="Y487" s="3" t="str">
        <f t="shared" si="75"/>
        <v>Pass</v>
      </c>
      <c r="Z487" s="3" t="str">
        <f t="shared" si="76"/>
        <v>OK</v>
      </c>
    </row>
    <row r="488" spans="1:26" x14ac:dyDescent="0.35">
      <c r="A488" s="1" t="s">
        <v>697</v>
      </c>
      <c r="B488" s="2">
        <v>45691</v>
      </c>
      <c r="C488" s="1" t="s">
        <v>16</v>
      </c>
      <c r="D488" s="3" t="s">
        <v>2056</v>
      </c>
      <c r="E488" s="1" t="s">
        <v>11</v>
      </c>
      <c r="F488" s="1" t="s">
        <v>2057</v>
      </c>
      <c r="G488" s="1" t="s">
        <v>17</v>
      </c>
      <c r="H488" s="1">
        <v>55.158999999999999</v>
      </c>
      <c r="I488" s="4" t="s">
        <v>17</v>
      </c>
      <c r="J488" s="1" t="s">
        <v>21</v>
      </c>
      <c r="K488" s="1" t="s">
        <v>701</v>
      </c>
      <c r="L488" s="6">
        <f t="shared" si="69"/>
        <v>24.240000000000009</v>
      </c>
      <c r="M488" s="6">
        <f t="shared" si="70"/>
        <v>24.240000000000009</v>
      </c>
      <c r="N488" s="6" t="str">
        <f t="shared" si="71"/>
        <v>Pass</v>
      </c>
      <c r="O488" s="6" t="str">
        <f t="shared" si="72"/>
        <v>118.64</v>
      </c>
      <c r="P488" s="6">
        <f t="shared" si="77"/>
        <v>55.158999999999999</v>
      </c>
      <c r="Q488" s="5" t="str">
        <f t="shared" si="73"/>
        <v>February</v>
      </c>
      <c r="R488" s="3" t="str">
        <f>VLOOKUP(A488, Samples_Master!$A$2:$I$301, 2, FALSE)</f>
        <v>PolymerB</v>
      </c>
      <c r="S488" s="3" t="str">
        <f>VLOOKUP(A488, Samples_Master!$A$2:$I$301, 3, FALSE)</f>
        <v>Polymer</v>
      </c>
      <c r="T488" s="3" t="str">
        <f>VLOOKUP(A488, Samples_Master!$A$2:$I$301, 4, FALSE)</f>
        <v>B037</v>
      </c>
      <c r="U488" s="3" t="str">
        <f>VLOOKUP(A488, Samples_Master!$A$2:$I$301, 5, FALSE)</f>
        <v>P001</v>
      </c>
      <c r="V488" s="3" t="str">
        <f t="shared" si="74"/>
        <v>PolymerB_Tensile</v>
      </c>
      <c r="W488" s="3">
        <f>VLOOKUP(V488, Spec_Limits!$A$2:$I$301, 5, FALSE)</f>
        <v>40</v>
      </c>
      <c r="X488" s="3">
        <f>VLOOKUP(V488, Spec_Limits!$A$2:$I$301, 6, FALSE)</f>
        <v>100</v>
      </c>
      <c r="Y488" s="3" t="str">
        <f t="shared" si="75"/>
        <v>Pass</v>
      </c>
      <c r="Z488" s="3" t="str">
        <f t="shared" si="76"/>
        <v>OK</v>
      </c>
    </row>
    <row r="489" spans="1:26" x14ac:dyDescent="0.35">
      <c r="A489" s="1" t="s">
        <v>54</v>
      </c>
      <c r="B489" s="2">
        <v>45703</v>
      </c>
      <c r="C489" s="1" t="s">
        <v>16</v>
      </c>
      <c r="D489" s="3" t="s">
        <v>2058</v>
      </c>
      <c r="E489" s="1" t="s">
        <v>11</v>
      </c>
      <c r="F489" s="1" t="s">
        <v>2059</v>
      </c>
      <c r="G489" s="1" t="s">
        <v>17</v>
      </c>
      <c r="H489" s="1">
        <v>105.413</v>
      </c>
      <c r="I489" s="4" t="s">
        <v>17</v>
      </c>
      <c r="J489" s="1" t="s">
        <v>61</v>
      </c>
      <c r="K489" s="1" t="s">
        <v>702</v>
      </c>
      <c r="L489" s="6">
        <f t="shared" si="69"/>
        <v>16.150000000000034</v>
      </c>
      <c r="M489" s="6">
        <f t="shared" si="70"/>
        <v>16.150000000000034</v>
      </c>
      <c r="N489" s="6" t="str">
        <f t="shared" si="71"/>
        <v>Pass</v>
      </c>
      <c r="O489" s="6" t="str">
        <f t="shared" si="72"/>
        <v>95.44</v>
      </c>
      <c r="P489" s="6">
        <f t="shared" si="77"/>
        <v>105.413</v>
      </c>
      <c r="Q489" s="5" t="str">
        <f t="shared" si="73"/>
        <v>February</v>
      </c>
      <c r="R489" s="3" t="str">
        <f>VLOOKUP(A489, Samples_Master!$A$2:$I$301, 2, FALSE)</f>
        <v>AlloyX</v>
      </c>
      <c r="S489" s="3" t="str">
        <f>VLOOKUP(A489, Samples_Master!$A$2:$I$301, 3, FALSE)</f>
        <v>Metal</v>
      </c>
      <c r="T489" s="3" t="str">
        <f>VLOOKUP(A489, Samples_Master!$A$2:$I$301, 4, FALSE)</f>
        <v>B009</v>
      </c>
      <c r="U489" s="3" t="str">
        <f>VLOOKUP(A489, Samples_Master!$A$2:$I$301, 5, FALSE)</f>
        <v>P003</v>
      </c>
      <c r="V489" s="3" t="str">
        <f t="shared" si="74"/>
        <v>AlloyX_Tensile</v>
      </c>
      <c r="W489" s="3">
        <f>VLOOKUP(V489, Spec_Limits!$A$2:$I$301, 5, FALSE)</f>
        <v>60</v>
      </c>
      <c r="X489" s="3">
        <f>VLOOKUP(V489, Spec_Limits!$A$2:$I$301, 6, FALSE)</f>
        <v>120</v>
      </c>
      <c r="Y489" s="3" t="str">
        <f t="shared" si="75"/>
        <v>Pass</v>
      </c>
      <c r="Z489" s="3" t="str">
        <f t="shared" si="76"/>
        <v>OK</v>
      </c>
    </row>
    <row r="490" spans="1:26" x14ac:dyDescent="0.35">
      <c r="A490" s="1" t="s">
        <v>54</v>
      </c>
      <c r="B490" s="2">
        <v>45701</v>
      </c>
      <c r="C490" s="1" t="s">
        <v>10</v>
      </c>
      <c r="D490" s="3" t="s">
        <v>2060</v>
      </c>
      <c r="E490" s="1" t="s">
        <v>11</v>
      </c>
      <c r="F490" s="1" t="s">
        <v>2061</v>
      </c>
      <c r="G490" s="1" t="s">
        <v>17</v>
      </c>
      <c r="H490" s="1">
        <v>1.21</v>
      </c>
      <c r="I490" s="4" t="s">
        <v>23</v>
      </c>
      <c r="J490" s="1" t="s">
        <v>61</v>
      </c>
      <c r="K490" s="1" t="s">
        <v>703</v>
      </c>
      <c r="L490" s="6">
        <f t="shared" si="69"/>
        <v>34.150000000000034</v>
      </c>
      <c r="M490" s="6">
        <f t="shared" si="70"/>
        <v>34.150000000000034</v>
      </c>
      <c r="N490" s="6" t="str">
        <f t="shared" si="71"/>
        <v>Pass</v>
      </c>
      <c r="O490" s="6" t="str">
        <f t="shared" si="72"/>
        <v>93.1</v>
      </c>
      <c r="P490" s="6">
        <f t="shared" si="77"/>
        <v>1.21</v>
      </c>
      <c r="Q490" s="5" t="str">
        <f t="shared" si="73"/>
        <v>February</v>
      </c>
      <c r="R490" s="3" t="str">
        <f>VLOOKUP(A490, Samples_Master!$A$2:$I$301, 2, FALSE)</f>
        <v>AlloyX</v>
      </c>
      <c r="S490" s="3" t="str">
        <f>VLOOKUP(A490, Samples_Master!$A$2:$I$301, 3, FALSE)</f>
        <v>Metal</v>
      </c>
      <c r="T490" s="3" t="str">
        <f>VLOOKUP(A490, Samples_Master!$A$2:$I$301, 4, FALSE)</f>
        <v>B009</v>
      </c>
      <c r="U490" s="3" t="str">
        <f>VLOOKUP(A490, Samples_Master!$A$2:$I$301, 5, FALSE)</f>
        <v>P003</v>
      </c>
      <c r="V490" s="3" t="str">
        <f t="shared" si="74"/>
        <v>AlloyX_Viscosity</v>
      </c>
      <c r="W490" s="3">
        <f>VLOOKUP(V490, Spec_Limits!$A$2:$I$301, 5, FALSE)</f>
        <v>0.2</v>
      </c>
      <c r="X490" s="3">
        <f>VLOOKUP(V490, Spec_Limits!$A$2:$I$301, 6, FALSE)</f>
        <v>1.5</v>
      </c>
      <c r="Y490" s="3" t="str">
        <f t="shared" si="75"/>
        <v>Pass</v>
      </c>
      <c r="Z490" s="3" t="str">
        <f t="shared" si="76"/>
        <v>OK</v>
      </c>
    </row>
    <row r="491" spans="1:26" x14ac:dyDescent="0.35">
      <c r="A491" s="1" t="s">
        <v>188</v>
      </c>
      <c r="B491" s="2">
        <v>45691</v>
      </c>
      <c r="C491" s="1" t="s">
        <v>27</v>
      </c>
      <c r="D491" s="3" t="s">
        <v>2062</v>
      </c>
      <c r="E491" s="1" t="s">
        <v>11</v>
      </c>
      <c r="F491" s="1" t="s">
        <v>2063</v>
      </c>
      <c r="G491" s="1" t="s">
        <v>12</v>
      </c>
      <c r="H491" s="1">
        <v>48110.097000000002</v>
      </c>
      <c r="I491" s="4" t="s">
        <v>37</v>
      </c>
      <c r="J491" s="1" t="s">
        <v>55</v>
      </c>
      <c r="K491" s="1" t="s">
        <v>704</v>
      </c>
      <c r="L491" s="6">
        <f t="shared" si="69"/>
        <v>27.770000000000039</v>
      </c>
      <c r="M491" s="6">
        <f t="shared" si="70"/>
        <v>27.770000000000039</v>
      </c>
      <c r="N491" s="6" t="str">
        <f t="shared" si="71"/>
        <v>Pass</v>
      </c>
      <c r="O491" s="6">
        <f t="shared" si="72"/>
        <v>99.498710000000003</v>
      </c>
      <c r="P491" s="6">
        <f t="shared" si="77"/>
        <v>48110.097000000002</v>
      </c>
      <c r="Q491" s="5" t="str">
        <f t="shared" si="73"/>
        <v>February</v>
      </c>
      <c r="R491" s="3" t="str">
        <f>VLOOKUP(A491, Samples_Master!$A$2:$I$301, 2, FALSE)</f>
        <v>Graphene</v>
      </c>
      <c r="S491" s="3" t="str">
        <f>VLOOKUP(A491, Samples_Master!$A$2:$I$301, 3, FALSE)</f>
        <v>Carbon</v>
      </c>
      <c r="T491" s="3" t="str">
        <f>VLOOKUP(A491, Samples_Master!$A$2:$I$301, 4, FALSE)</f>
        <v>B058</v>
      </c>
      <c r="U491" s="3" t="str">
        <f>VLOOKUP(A491, Samples_Master!$A$2:$I$301, 5, FALSE)</f>
        <v>P001</v>
      </c>
      <c r="V491" s="3" t="str">
        <f t="shared" si="74"/>
        <v>Graphene_Conductivity</v>
      </c>
      <c r="W491" s="3">
        <f>VLOOKUP(V491, Spec_Limits!$A$2:$I$301, 5, FALSE)</f>
        <v>20000</v>
      </c>
      <c r="X491" s="3">
        <f>VLOOKUP(V491, Spec_Limits!$A$2:$I$301, 6, FALSE)</f>
        <v>80000</v>
      </c>
      <c r="Y491" s="3" t="str">
        <f t="shared" si="75"/>
        <v>Pass</v>
      </c>
      <c r="Z491" s="3" t="str">
        <f t="shared" si="76"/>
        <v>OK</v>
      </c>
    </row>
    <row r="492" spans="1:26" x14ac:dyDescent="0.35">
      <c r="A492" s="1" t="s">
        <v>188</v>
      </c>
      <c r="B492" s="2">
        <v>45694</v>
      </c>
      <c r="C492" s="1" t="s">
        <v>27</v>
      </c>
      <c r="D492" s="3" t="s">
        <v>2064</v>
      </c>
      <c r="E492" s="1" t="s">
        <v>11</v>
      </c>
      <c r="F492" s="1" t="s">
        <v>2065</v>
      </c>
      <c r="G492" s="1" t="s">
        <v>12</v>
      </c>
      <c r="H492" s="1">
        <v>57578.165000000001</v>
      </c>
      <c r="I492" s="4" t="s">
        <v>37</v>
      </c>
      <c r="J492" s="1" t="s">
        <v>55</v>
      </c>
      <c r="K492" s="1" t="s">
        <v>705</v>
      </c>
      <c r="L492" s="6">
        <f t="shared" si="69"/>
        <v>26.970000000000027</v>
      </c>
      <c r="M492" s="6">
        <f t="shared" si="70"/>
        <v>26.970000000000027</v>
      </c>
      <c r="N492" s="6" t="str">
        <f t="shared" si="71"/>
        <v>Pass</v>
      </c>
      <c r="O492" s="6">
        <f t="shared" si="72"/>
        <v>95.954449999999994</v>
      </c>
      <c r="P492" s="6">
        <f t="shared" si="77"/>
        <v>57578.165000000001</v>
      </c>
      <c r="Q492" s="5" t="str">
        <f t="shared" si="73"/>
        <v>February</v>
      </c>
      <c r="R492" s="3" t="str">
        <f>VLOOKUP(A492, Samples_Master!$A$2:$I$301, 2, FALSE)</f>
        <v>Graphene</v>
      </c>
      <c r="S492" s="3" t="str">
        <f>VLOOKUP(A492, Samples_Master!$A$2:$I$301, 3, FALSE)</f>
        <v>Carbon</v>
      </c>
      <c r="T492" s="3" t="str">
        <f>VLOOKUP(A492, Samples_Master!$A$2:$I$301, 4, FALSE)</f>
        <v>B058</v>
      </c>
      <c r="U492" s="3" t="str">
        <f>VLOOKUP(A492, Samples_Master!$A$2:$I$301, 5, FALSE)</f>
        <v>P001</v>
      </c>
      <c r="V492" s="3" t="str">
        <f t="shared" si="74"/>
        <v>Graphene_Conductivity</v>
      </c>
      <c r="W492" s="3">
        <f>VLOOKUP(V492, Spec_Limits!$A$2:$I$301, 5, FALSE)</f>
        <v>20000</v>
      </c>
      <c r="X492" s="3">
        <f>VLOOKUP(V492, Spec_Limits!$A$2:$I$301, 6, FALSE)</f>
        <v>80000</v>
      </c>
      <c r="Y492" s="3" t="str">
        <f t="shared" si="75"/>
        <v>Pass</v>
      </c>
      <c r="Z492" s="3" t="str">
        <f t="shared" si="76"/>
        <v>OK</v>
      </c>
    </row>
    <row r="493" spans="1:26" x14ac:dyDescent="0.35">
      <c r="A493" s="1" t="s">
        <v>188</v>
      </c>
      <c r="B493" s="2">
        <v>45697</v>
      </c>
      <c r="C493" s="1" t="s">
        <v>16</v>
      </c>
      <c r="D493" s="3" t="s">
        <v>2066</v>
      </c>
      <c r="E493" s="1" t="s">
        <v>11</v>
      </c>
      <c r="F493" s="1" t="s">
        <v>2067</v>
      </c>
      <c r="G493" s="1" t="s">
        <v>12</v>
      </c>
      <c r="H493" s="1">
        <v>100.057</v>
      </c>
      <c r="I493" s="4" t="s">
        <v>17</v>
      </c>
      <c r="J493" s="1" t="s">
        <v>55</v>
      </c>
      <c r="K493" s="1" t="s">
        <v>706</v>
      </c>
      <c r="L493" s="6">
        <f t="shared" si="69"/>
        <v>32.03000000000003</v>
      </c>
      <c r="M493" s="6">
        <f t="shared" si="70"/>
        <v>32.03000000000003</v>
      </c>
      <c r="N493" s="6" t="str">
        <f t="shared" si="71"/>
        <v>Pass</v>
      </c>
      <c r="O493" s="6">
        <f t="shared" si="72"/>
        <v>119.58498</v>
      </c>
      <c r="P493" s="6">
        <f t="shared" si="77"/>
        <v>100.057</v>
      </c>
      <c r="Q493" s="5" t="str">
        <f t="shared" si="73"/>
        <v>February</v>
      </c>
      <c r="R493" s="3" t="str">
        <f>VLOOKUP(A493, Samples_Master!$A$2:$I$301, 2, FALSE)</f>
        <v>Graphene</v>
      </c>
      <c r="S493" s="3" t="str">
        <f>VLOOKUP(A493, Samples_Master!$A$2:$I$301, 3, FALSE)</f>
        <v>Carbon</v>
      </c>
      <c r="T493" s="3" t="str">
        <f>VLOOKUP(A493, Samples_Master!$A$2:$I$301, 4, FALSE)</f>
        <v>B058</v>
      </c>
      <c r="U493" s="3" t="str">
        <f>VLOOKUP(A493, Samples_Master!$A$2:$I$301, 5, FALSE)</f>
        <v>P001</v>
      </c>
      <c r="V493" s="3" t="str">
        <f t="shared" si="74"/>
        <v>Graphene_Tensile</v>
      </c>
      <c r="W493" s="3">
        <f>VLOOKUP(V493, Spec_Limits!$A$2:$I$301, 5, FALSE)</f>
        <v>60</v>
      </c>
      <c r="X493" s="3">
        <f>VLOOKUP(V493, Spec_Limits!$A$2:$I$301, 6, FALSE)</f>
        <v>120</v>
      </c>
      <c r="Y493" s="3" t="str">
        <f t="shared" si="75"/>
        <v>Pass</v>
      </c>
      <c r="Z493" s="3" t="str">
        <f t="shared" si="76"/>
        <v>OK</v>
      </c>
    </row>
    <row r="494" spans="1:26" x14ac:dyDescent="0.35">
      <c r="A494" s="1" t="s">
        <v>103</v>
      </c>
      <c r="B494" s="2">
        <v>45704</v>
      </c>
      <c r="C494" s="1" t="s">
        <v>27</v>
      </c>
      <c r="D494" s="3" t="s">
        <v>2068</v>
      </c>
      <c r="E494" s="1" t="s">
        <v>637</v>
      </c>
      <c r="F494" s="1" t="s">
        <v>2069</v>
      </c>
      <c r="G494" s="1" t="s">
        <v>12</v>
      </c>
      <c r="H494" s="1">
        <v>651702.77099999995</v>
      </c>
      <c r="I494" s="4" t="s">
        <v>28</v>
      </c>
      <c r="J494" s="1" t="s">
        <v>31</v>
      </c>
      <c r="K494" s="1" t="s">
        <v>707</v>
      </c>
      <c r="L494" s="6" t="str">
        <f t="shared" si="69"/>
        <v>18.86</v>
      </c>
      <c r="M494" s="6" t="str">
        <f t="shared" si="70"/>
        <v>18.86</v>
      </c>
      <c r="N494" s="6" t="str">
        <f t="shared" si="71"/>
        <v>Pass</v>
      </c>
      <c r="O494" s="6">
        <f t="shared" si="72"/>
        <v>113.00645</v>
      </c>
      <c r="P494" s="6">
        <f t="shared" si="77"/>
        <v>651702.77099999995</v>
      </c>
      <c r="Q494" s="5" t="str">
        <f t="shared" si="73"/>
        <v>February</v>
      </c>
      <c r="R494" s="3" t="str">
        <f>VLOOKUP(A494, Samples_Master!$A$2:$I$301, 2, FALSE)</f>
        <v>Graphene</v>
      </c>
      <c r="S494" s="3" t="str">
        <f>VLOOKUP(A494, Samples_Master!$A$2:$I$301, 3, FALSE)</f>
        <v>Carbon</v>
      </c>
      <c r="T494" s="3" t="str">
        <f>VLOOKUP(A494, Samples_Master!$A$2:$I$301, 4, FALSE)</f>
        <v>B039</v>
      </c>
      <c r="U494" s="3" t="str">
        <f>VLOOKUP(A494, Samples_Master!$A$2:$I$301, 5, FALSE)</f>
        <v>P001</v>
      </c>
      <c r="V494" s="3" t="str">
        <f t="shared" si="74"/>
        <v>Graphene_Conductivity</v>
      </c>
      <c r="W494" s="3">
        <f>VLOOKUP(V494, Spec_Limits!$A$2:$I$301, 5, FALSE)</f>
        <v>20000</v>
      </c>
      <c r="X494" s="3">
        <f>VLOOKUP(V494, Spec_Limits!$A$2:$I$301, 6, FALSE)</f>
        <v>80000</v>
      </c>
      <c r="Y494" s="3" t="str">
        <f t="shared" si="75"/>
        <v>Fail</v>
      </c>
      <c r="Z494" s="3" t="str">
        <f t="shared" si="76"/>
        <v>OK</v>
      </c>
    </row>
    <row r="495" spans="1:26" x14ac:dyDescent="0.35">
      <c r="A495" s="1" t="s">
        <v>103</v>
      </c>
      <c r="B495" s="2">
        <v>45692</v>
      </c>
      <c r="C495" s="1" t="s">
        <v>27</v>
      </c>
      <c r="D495" s="3" t="s">
        <v>2070</v>
      </c>
      <c r="E495" s="1" t="s">
        <v>637</v>
      </c>
      <c r="F495" s="1" t="s">
        <v>2071</v>
      </c>
      <c r="G495" s="1" t="s">
        <v>12</v>
      </c>
      <c r="H495" s="1">
        <v>61127.334000000003</v>
      </c>
      <c r="I495" s="4" t="s">
        <v>37</v>
      </c>
      <c r="J495" s="1" t="s">
        <v>29</v>
      </c>
      <c r="K495" s="1" t="s">
        <v>708</v>
      </c>
      <c r="L495" s="6" t="str">
        <f t="shared" si="69"/>
        <v>28.43</v>
      </c>
      <c r="M495" s="6" t="str">
        <f t="shared" si="70"/>
        <v>28.43</v>
      </c>
      <c r="N495" s="6" t="str">
        <f t="shared" si="71"/>
        <v>Pass</v>
      </c>
      <c r="O495" s="6">
        <f t="shared" si="72"/>
        <v>96.376519999999999</v>
      </c>
      <c r="P495" s="6">
        <f t="shared" si="77"/>
        <v>61127.334000000003</v>
      </c>
      <c r="Q495" s="5" t="str">
        <f t="shared" si="73"/>
        <v>February</v>
      </c>
      <c r="R495" s="3" t="str">
        <f>VLOOKUP(A495, Samples_Master!$A$2:$I$301, 2, FALSE)</f>
        <v>Graphene</v>
      </c>
      <c r="S495" s="3" t="str">
        <f>VLOOKUP(A495, Samples_Master!$A$2:$I$301, 3, FALSE)</f>
        <v>Carbon</v>
      </c>
      <c r="T495" s="3" t="str">
        <f>VLOOKUP(A495, Samples_Master!$A$2:$I$301, 4, FALSE)</f>
        <v>B039</v>
      </c>
      <c r="U495" s="3" t="str">
        <f>VLOOKUP(A495, Samples_Master!$A$2:$I$301, 5, FALSE)</f>
        <v>P001</v>
      </c>
      <c r="V495" s="3" t="str">
        <f t="shared" si="74"/>
        <v>Graphene_Conductivity</v>
      </c>
      <c r="W495" s="3">
        <f>VLOOKUP(V495, Spec_Limits!$A$2:$I$301, 5, FALSE)</f>
        <v>20000</v>
      </c>
      <c r="X495" s="3">
        <f>VLOOKUP(V495, Spec_Limits!$A$2:$I$301, 6, FALSE)</f>
        <v>80000</v>
      </c>
      <c r="Y495" s="3" t="str">
        <f t="shared" si="75"/>
        <v>Pass</v>
      </c>
      <c r="Z495" s="3" t="str">
        <f t="shared" si="76"/>
        <v>OK</v>
      </c>
    </row>
    <row r="496" spans="1:26" x14ac:dyDescent="0.35">
      <c r="A496" s="1" t="s">
        <v>103</v>
      </c>
      <c r="B496" s="2">
        <v>45713</v>
      </c>
      <c r="C496" s="1" t="s">
        <v>16</v>
      </c>
      <c r="D496" s="3" t="s">
        <v>2072</v>
      </c>
      <c r="E496" s="1" t="s">
        <v>637</v>
      </c>
      <c r="F496" s="1" t="s">
        <v>2073</v>
      </c>
      <c r="G496" s="1" t="s">
        <v>12</v>
      </c>
      <c r="H496" s="1">
        <v>75.489999999999995</v>
      </c>
      <c r="I496" s="4" t="s">
        <v>17</v>
      </c>
      <c r="J496" s="1" t="s">
        <v>41</v>
      </c>
      <c r="K496" s="1" t="s">
        <v>709</v>
      </c>
      <c r="L496" s="6" t="str">
        <f t="shared" si="69"/>
        <v>29.55</v>
      </c>
      <c r="M496" s="6" t="str">
        <f t="shared" si="70"/>
        <v>29.55</v>
      </c>
      <c r="N496" s="6" t="str">
        <f t="shared" si="71"/>
        <v>Pass</v>
      </c>
      <c r="O496" s="6">
        <f t="shared" si="72"/>
        <v>98.164720000000003</v>
      </c>
      <c r="P496" s="6">
        <f t="shared" si="77"/>
        <v>75.489999999999995</v>
      </c>
      <c r="Q496" s="5" t="str">
        <f t="shared" si="73"/>
        <v>February</v>
      </c>
      <c r="R496" s="3" t="str">
        <f>VLOOKUP(A496, Samples_Master!$A$2:$I$301, 2, FALSE)</f>
        <v>Graphene</v>
      </c>
      <c r="S496" s="3" t="str">
        <f>VLOOKUP(A496, Samples_Master!$A$2:$I$301, 3, FALSE)</f>
        <v>Carbon</v>
      </c>
      <c r="T496" s="3" t="str">
        <f>VLOOKUP(A496, Samples_Master!$A$2:$I$301, 4, FALSE)</f>
        <v>B039</v>
      </c>
      <c r="U496" s="3" t="str">
        <f>VLOOKUP(A496, Samples_Master!$A$2:$I$301, 5, FALSE)</f>
        <v>P001</v>
      </c>
      <c r="V496" s="3" t="str">
        <f t="shared" si="74"/>
        <v>Graphene_Tensile</v>
      </c>
      <c r="W496" s="3">
        <f>VLOOKUP(V496, Spec_Limits!$A$2:$I$301, 5, FALSE)</f>
        <v>60</v>
      </c>
      <c r="X496" s="3">
        <f>VLOOKUP(V496, Spec_Limits!$A$2:$I$301, 6, FALSE)</f>
        <v>120</v>
      </c>
      <c r="Y496" s="3" t="str">
        <f t="shared" si="75"/>
        <v>Pass</v>
      </c>
      <c r="Z496" s="3" t="str">
        <f t="shared" si="76"/>
        <v>OK</v>
      </c>
    </row>
    <row r="497" spans="1:26" x14ac:dyDescent="0.35">
      <c r="A497" s="1" t="s">
        <v>454</v>
      </c>
      <c r="B497" s="2">
        <v>45691</v>
      </c>
      <c r="C497" s="1" t="s">
        <v>16</v>
      </c>
      <c r="D497" s="3" t="s">
        <v>2707</v>
      </c>
      <c r="E497" s="1" t="s">
        <v>637</v>
      </c>
      <c r="F497" s="1" t="s">
        <v>2074</v>
      </c>
      <c r="G497" s="1" t="s">
        <v>17</v>
      </c>
      <c r="H497" s="1">
        <v>104.684</v>
      </c>
      <c r="I497" s="4" t="s">
        <v>17</v>
      </c>
      <c r="J497" s="1" t="s">
        <v>61</v>
      </c>
      <c r="K497" s="1" t="s">
        <v>710</v>
      </c>
      <c r="L497" s="6" t="str">
        <f t="shared" si="69"/>
        <v/>
      </c>
      <c r="M497" s="6" t="str">
        <f t="shared" si="70"/>
        <v/>
      </c>
      <c r="N497" s="6" t="str">
        <f t="shared" si="71"/>
        <v>Fail</v>
      </c>
      <c r="O497" s="6" t="str">
        <f t="shared" si="72"/>
        <v>104.64</v>
      </c>
      <c r="P497" s="6">
        <f t="shared" si="77"/>
        <v>104.684</v>
      </c>
      <c r="Q497" s="5" t="str">
        <f t="shared" si="73"/>
        <v>February</v>
      </c>
      <c r="R497" s="3" t="str">
        <f>VLOOKUP(A497, Samples_Master!$A$2:$I$301, 2, FALSE)</f>
        <v>Graphene</v>
      </c>
      <c r="S497" s="3" t="str">
        <f>VLOOKUP(A497, Samples_Master!$A$2:$I$301, 3, FALSE)</f>
        <v>Carbon</v>
      </c>
      <c r="T497" s="3" t="str">
        <f>VLOOKUP(A497, Samples_Master!$A$2:$I$301, 4, FALSE)</f>
        <v>B117</v>
      </c>
      <c r="U497" s="3" t="str">
        <f>VLOOKUP(A497, Samples_Master!$A$2:$I$301, 5, FALSE)</f>
        <v>P004</v>
      </c>
      <c r="V497" s="3" t="str">
        <f t="shared" si="74"/>
        <v>Graphene_Tensile</v>
      </c>
      <c r="W497" s="3">
        <f>VLOOKUP(V497, Spec_Limits!$A$2:$I$301, 5, FALSE)</f>
        <v>60</v>
      </c>
      <c r="X497" s="3">
        <f>VLOOKUP(V497, Spec_Limits!$A$2:$I$301, 6, FALSE)</f>
        <v>120</v>
      </c>
      <c r="Y497" s="3" t="str">
        <f t="shared" si="75"/>
        <v>Pass</v>
      </c>
      <c r="Z497" s="3" t="str">
        <f t="shared" si="76"/>
        <v>OK</v>
      </c>
    </row>
    <row r="498" spans="1:26" x14ac:dyDescent="0.35">
      <c r="A498" s="1" t="s">
        <v>507</v>
      </c>
      <c r="B498" s="2">
        <v>45710</v>
      </c>
      <c r="C498" s="1" t="s">
        <v>10</v>
      </c>
      <c r="D498" s="3" t="s">
        <v>1328</v>
      </c>
      <c r="E498" s="1" t="s">
        <v>637</v>
      </c>
      <c r="F498" s="1" t="s">
        <v>2075</v>
      </c>
      <c r="G498" s="1" t="s">
        <v>12</v>
      </c>
      <c r="H498" s="1">
        <v>1.103</v>
      </c>
      <c r="I498" s="4" t="s">
        <v>23</v>
      </c>
      <c r="J498" s="1" t="s">
        <v>66</v>
      </c>
      <c r="K498" s="1" t="s">
        <v>711</v>
      </c>
      <c r="L498" s="6" t="str">
        <f t="shared" si="69"/>
        <v>29.59</v>
      </c>
      <c r="M498" s="6" t="str">
        <f t="shared" si="70"/>
        <v>29.59</v>
      </c>
      <c r="N498" s="6" t="str">
        <f t="shared" si="71"/>
        <v>Pass</v>
      </c>
      <c r="O498" s="6">
        <f t="shared" si="72"/>
        <v>95.207119999999989</v>
      </c>
      <c r="P498" s="6">
        <f t="shared" si="77"/>
        <v>1.103</v>
      </c>
      <c r="Q498" s="5" t="str">
        <f t="shared" si="73"/>
        <v>February</v>
      </c>
      <c r="R498" s="3" t="str">
        <f>VLOOKUP(A498, Samples_Master!$A$2:$I$301, 2, FALSE)</f>
        <v>Graphene</v>
      </c>
      <c r="S498" s="3" t="str">
        <f>VLOOKUP(A498, Samples_Master!$A$2:$I$301, 3, FALSE)</f>
        <v>Carbon</v>
      </c>
      <c r="T498" s="3" t="str">
        <f>VLOOKUP(A498, Samples_Master!$A$2:$I$301, 4, FALSE)</f>
        <v>B082</v>
      </c>
      <c r="U498" s="3" t="str">
        <f>VLOOKUP(A498, Samples_Master!$A$2:$I$301, 5, FALSE)</f>
        <v>P002</v>
      </c>
      <c r="V498" s="3" t="str">
        <f t="shared" si="74"/>
        <v>Graphene_Viscosity</v>
      </c>
      <c r="W498" s="3">
        <f>VLOOKUP(V498, Spec_Limits!$A$2:$I$301, 5, FALSE)</f>
        <v>0.2</v>
      </c>
      <c r="X498" s="3">
        <f>VLOOKUP(V498, Spec_Limits!$A$2:$I$301, 6, FALSE)</f>
        <v>1.5</v>
      </c>
      <c r="Y498" s="3" t="str">
        <f t="shared" si="75"/>
        <v>Pass</v>
      </c>
      <c r="Z498" s="3" t="str">
        <f t="shared" si="76"/>
        <v>OK</v>
      </c>
    </row>
    <row r="499" spans="1:26" x14ac:dyDescent="0.35">
      <c r="A499" s="1" t="s">
        <v>507</v>
      </c>
      <c r="B499" s="2">
        <v>45704</v>
      </c>
      <c r="C499" s="1" t="s">
        <v>16</v>
      </c>
      <c r="D499" s="3" t="s">
        <v>2076</v>
      </c>
      <c r="E499" s="1" t="s">
        <v>637</v>
      </c>
      <c r="F499" s="1" t="s">
        <v>2077</v>
      </c>
      <c r="G499" s="1" t="s">
        <v>12</v>
      </c>
      <c r="H499" s="1">
        <v>82.97</v>
      </c>
      <c r="I499" s="4" t="s">
        <v>17</v>
      </c>
      <c r="J499" s="1" t="s">
        <v>18</v>
      </c>
      <c r="K499" s="1" t="s">
        <v>712</v>
      </c>
      <c r="L499" s="6" t="str">
        <f t="shared" si="69"/>
        <v>18.61</v>
      </c>
      <c r="M499" s="6" t="str">
        <f t="shared" si="70"/>
        <v>18.61</v>
      </c>
      <c r="N499" s="6" t="str">
        <f t="shared" si="71"/>
        <v>Pass</v>
      </c>
      <c r="O499" s="6">
        <f t="shared" si="72"/>
        <v>96.53228</v>
      </c>
      <c r="P499" s="6">
        <f t="shared" si="77"/>
        <v>82.97</v>
      </c>
      <c r="Q499" s="5" t="str">
        <f t="shared" si="73"/>
        <v>February</v>
      </c>
      <c r="R499" s="3" t="str">
        <f>VLOOKUP(A499, Samples_Master!$A$2:$I$301, 2, FALSE)</f>
        <v>Graphene</v>
      </c>
      <c r="S499" s="3" t="str">
        <f>VLOOKUP(A499, Samples_Master!$A$2:$I$301, 3, FALSE)</f>
        <v>Carbon</v>
      </c>
      <c r="T499" s="3" t="str">
        <f>VLOOKUP(A499, Samples_Master!$A$2:$I$301, 4, FALSE)</f>
        <v>B082</v>
      </c>
      <c r="U499" s="3" t="str">
        <f>VLOOKUP(A499, Samples_Master!$A$2:$I$301, 5, FALSE)</f>
        <v>P002</v>
      </c>
      <c r="V499" s="3" t="str">
        <f t="shared" si="74"/>
        <v>Graphene_Tensile</v>
      </c>
      <c r="W499" s="3">
        <f>VLOOKUP(V499, Spec_Limits!$A$2:$I$301, 5, FALSE)</f>
        <v>60</v>
      </c>
      <c r="X499" s="3">
        <f>VLOOKUP(V499, Spec_Limits!$A$2:$I$301, 6, FALSE)</f>
        <v>120</v>
      </c>
      <c r="Y499" s="3" t="str">
        <f t="shared" si="75"/>
        <v>Pass</v>
      </c>
      <c r="Z499" s="3" t="str">
        <f t="shared" si="76"/>
        <v>OK</v>
      </c>
    </row>
    <row r="500" spans="1:26" x14ac:dyDescent="0.35">
      <c r="A500" s="1" t="s">
        <v>507</v>
      </c>
      <c r="B500" s="2">
        <v>45705</v>
      </c>
      <c r="C500" s="1" t="s">
        <v>16</v>
      </c>
      <c r="D500" s="3" t="s">
        <v>1324</v>
      </c>
      <c r="E500" s="1" t="s">
        <v>637</v>
      </c>
      <c r="F500" s="1" t="s">
        <v>2078</v>
      </c>
      <c r="G500" s="1" t="s">
        <v>12</v>
      </c>
      <c r="H500" s="1">
        <v>77.644999999999996</v>
      </c>
      <c r="I500" s="4" t="s">
        <v>17</v>
      </c>
      <c r="J500" s="1" t="s">
        <v>21</v>
      </c>
      <c r="K500" s="1" t="s">
        <v>713</v>
      </c>
      <c r="L500" s="6" t="str">
        <f t="shared" si="69"/>
        <v>30.17</v>
      </c>
      <c r="M500" s="6" t="str">
        <f t="shared" si="70"/>
        <v>30.17</v>
      </c>
      <c r="N500" s="6" t="str">
        <f t="shared" si="71"/>
        <v>Pass</v>
      </c>
      <c r="O500" s="6">
        <f t="shared" si="72"/>
        <v>109.01526</v>
      </c>
      <c r="P500" s="6">
        <f t="shared" si="77"/>
        <v>77.644999999999996</v>
      </c>
      <c r="Q500" s="5" t="str">
        <f t="shared" si="73"/>
        <v>February</v>
      </c>
      <c r="R500" s="3" t="str">
        <f>VLOOKUP(A500, Samples_Master!$A$2:$I$301, 2, FALSE)</f>
        <v>Graphene</v>
      </c>
      <c r="S500" s="3" t="str">
        <f>VLOOKUP(A500, Samples_Master!$A$2:$I$301, 3, FALSE)</f>
        <v>Carbon</v>
      </c>
      <c r="T500" s="3" t="str">
        <f>VLOOKUP(A500, Samples_Master!$A$2:$I$301, 4, FALSE)</f>
        <v>B082</v>
      </c>
      <c r="U500" s="3" t="str">
        <f>VLOOKUP(A500, Samples_Master!$A$2:$I$301, 5, FALSE)</f>
        <v>P002</v>
      </c>
      <c r="V500" s="3" t="str">
        <f t="shared" si="74"/>
        <v>Graphene_Tensile</v>
      </c>
      <c r="W500" s="3">
        <f>VLOOKUP(V500, Spec_Limits!$A$2:$I$301, 5, FALSE)</f>
        <v>60</v>
      </c>
      <c r="X500" s="3">
        <f>VLOOKUP(V500, Spec_Limits!$A$2:$I$301, 6, FALSE)</f>
        <v>120</v>
      </c>
      <c r="Y500" s="3" t="str">
        <f t="shared" si="75"/>
        <v>Pass</v>
      </c>
      <c r="Z500" s="3" t="str">
        <f t="shared" si="76"/>
        <v>OK</v>
      </c>
    </row>
    <row r="501" spans="1:26" x14ac:dyDescent="0.35">
      <c r="A501" s="1" t="s">
        <v>714</v>
      </c>
      <c r="B501" s="2">
        <v>45713</v>
      </c>
      <c r="C501" s="1" t="s">
        <v>27</v>
      </c>
      <c r="D501" s="3" t="s">
        <v>2079</v>
      </c>
      <c r="E501" s="1" t="s">
        <v>637</v>
      </c>
      <c r="F501" s="1" t="s">
        <v>2080</v>
      </c>
      <c r="G501" s="1" t="s">
        <v>12</v>
      </c>
      <c r="H501" s="1">
        <v>530.048</v>
      </c>
      <c r="I501" s="4" t="s">
        <v>37</v>
      </c>
      <c r="J501" s="1" t="s">
        <v>34</v>
      </c>
      <c r="K501" s="1" t="s">
        <v>715</v>
      </c>
      <c r="L501" s="6" t="str">
        <f t="shared" si="69"/>
        <v>18.46</v>
      </c>
      <c r="M501" s="6" t="str">
        <f t="shared" si="70"/>
        <v>18.46</v>
      </c>
      <c r="N501" s="6" t="str">
        <f t="shared" si="71"/>
        <v>Pass</v>
      </c>
      <c r="O501" s="6">
        <f t="shared" si="72"/>
        <v>108.61185</v>
      </c>
      <c r="P501" s="6">
        <f t="shared" si="77"/>
        <v>530.048</v>
      </c>
      <c r="Q501" s="5" t="str">
        <f t="shared" si="73"/>
        <v>February</v>
      </c>
      <c r="R501" s="3" t="str">
        <f>VLOOKUP(A501, Samples_Master!$A$2:$I$301, 2, FALSE)</f>
        <v>PolymerA</v>
      </c>
      <c r="S501" s="3" t="str">
        <f>VLOOKUP(A501, Samples_Master!$A$2:$I$301, 3, FALSE)</f>
        <v>Polymer</v>
      </c>
      <c r="T501" s="3" t="str">
        <f>VLOOKUP(A501, Samples_Master!$A$2:$I$301, 4, FALSE)</f>
        <v>B004</v>
      </c>
      <c r="U501" s="3" t="str">
        <f>VLOOKUP(A501, Samples_Master!$A$2:$I$301, 5, FALSE)</f>
        <v>P004</v>
      </c>
      <c r="V501" s="3" t="str">
        <f t="shared" si="74"/>
        <v>PolymerA_Conductivity</v>
      </c>
      <c r="W501" s="3">
        <f>VLOOKUP(V501, Spec_Limits!$A$2:$I$301, 5, FALSE)</f>
        <v>100</v>
      </c>
      <c r="X501" s="3">
        <f>VLOOKUP(V501, Spec_Limits!$A$2:$I$301, 6, FALSE)</f>
        <v>2000</v>
      </c>
      <c r="Y501" s="3" t="str">
        <f t="shared" si="75"/>
        <v>Pass</v>
      </c>
      <c r="Z501" s="3" t="str">
        <f t="shared" si="76"/>
        <v>OK</v>
      </c>
    </row>
    <row r="502" spans="1:26" x14ac:dyDescent="0.35">
      <c r="A502" s="1" t="s">
        <v>714</v>
      </c>
      <c r="B502" s="2">
        <v>45710</v>
      </c>
      <c r="C502" s="1" t="s">
        <v>27</v>
      </c>
      <c r="D502" s="3" t="s">
        <v>2081</v>
      </c>
      <c r="E502" s="1" t="s">
        <v>637</v>
      </c>
      <c r="F502" s="1" t="s">
        <v>2082</v>
      </c>
      <c r="G502" s="1" t="s">
        <v>12</v>
      </c>
      <c r="H502" s="1">
        <v>3965.2420000000002</v>
      </c>
      <c r="I502" s="4" t="s">
        <v>28</v>
      </c>
      <c r="J502" s="1" t="s">
        <v>21</v>
      </c>
      <c r="K502" s="1" t="s">
        <v>716</v>
      </c>
      <c r="L502" s="6" t="str">
        <f t="shared" si="69"/>
        <v>27.68</v>
      </c>
      <c r="M502" s="6" t="str">
        <f t="shared" si="70"/>
        <v>27.68</v>
      </c>
      <c r="N502" s="6" t="str">
        <f t="shared" si="71"/>
        <v>Pass</v>
      </c>
      <c r="O502" s="6">
        <f t="shared" si="72"/>
        <v>75.484639999999999</v>
      </c>
      <c r="P502" s="6">
        <f t="shared" si="77"/>
        <v>3965.2420000000002</v>
      </c>
      <c r="Q502" s="5" t="str">
        <f t="shared" si="73"/>
        <v>February</v>
      </c>
      <c r="R502" s="3" t="str">
        <f>VLOOKUP(A502, Samples_Master!$A$2:$I$301, 2, FALSE)</f>
        <v>PolymerA</v>
      </c>
      <c r="S502" s="3" t="str">
        <f>VLOOKUP(A502, Samples_Master!$A$2:$I$301, 3, FALSE)</f>
        <v>Polymer</v>
      </c>
      <c r="T502" s="3" t="str">
        <f>VLOOKUP(A502, Samples_Master!$A$2:$I$301, 4, FALSE)</f>
        <v>B004</v>
      </c>
      <c r="U502" s="3" t="str">
        <f>VLOOKUP(A502, Samples_Master!$A$2:$I$301, 5, FALSE)</f>
        <v>P004</v>
      </c>
      <c r="V502" s="3" t="str">
        <f t="shared" si="74"/>
        <v>PolymerA_Conductivity</v>
      </c>
      <c r="W502" s="3">
        <f>VLOOKUP(V502, Spec_Limits!$A$2:$I$301, 5, FALSE)</f>
        <v>100</v>
      </c>
      <c r="X502" s="3">
        <f>VLOOKUP(V502, Spec_Limits!$A$2:$I$301, 6, FALSE)</f>
        <v>2000</v>
      </c>
      <c r="Y502" s="3" t="str">
        <f t="shared" si="75"/>
        <v>Fail</v>
      </c>
      <c r="Z502" s="3" t="str">
        <f t="shared" si="76"/>
        <v>OK</v>
      </c>
    </row>
    <row r="503" spans="1:26" x14ac:dyDescent="0.35">
      <c r="A503" s="1" t="s">
        <v>714</v>
      </c>
      <c r="B503" s="2">
        <v>45697</v>
      </c>
      <c r="C503" s="1" t="s">
        <v>27</v>
      </c>
      <c r="D503" s="3" t="s">
        <v>1961</v>
      </c>
      <c r="E503" s="1" t="s">
        <v>637</v>
      </c>
      <c r="F503" s="1" t="s">
        <v>2083</v>
      </c>
      <c r="G503" s="1" t="s">
        <v>12</v>
      </c>
      <c r="H503" s="1">
        <v>7980.7780000000002</v>
      </c>
      <c r="I503" s="4" t="s">
        <v>28</v>
      </c>
      <c r="J503" s="1" t="s">
        <v>98</v>
      </c>
      <c r="K503" s="1" t="s">
        <v>717</v>
      </c>
      <c r="L503" s="6" t="str">
        <f t="shared" si="69"/>
        <v>21.02</v>
      </c>
      <c r="M503" s="6" t="str">
        <f t="shared" si="70"/>
        <v>21.02</v>
      </c>
      <c r="N503" s="6" t="str">
        <f t="shared" si="71"/>
        <v>Pass</v>
      </c>
      <c r="O503" s="6">
        <f t="shared" si="72"/>
        <v>112.33405999999999</v>
      </c>
      <c r="P503" s="6">
        <f t="shared" si="77"/>
        <v>7980.7780000000002</v>
      </c>
      <c r="Q503" s="5" t="str">
        <f t="shared" si="73"/>
        <v>February</v>
      </c>
      <c r="R503" s="3" t="str">
        <f>VLOOKUP(A503, Samples_Master!$A$2:$I$301, 2, FALSE)</f>
        <v>PolymerA</v>
      </c>
      <c r="S503" s="3" t="str">
        <f>VLOOKUP(A503, Samples_Master!$A$2:$I$301, 3, FALSE)</f>
        <v>Polymer</v>
      </c>
      <c r="T503" s="3" t="str">
        <f>VLOOKUP(A503, Samples_Master!$A$2:$I$301, 4, FALSE)</f>
        <v>B004</v>
      </c>
      <c r="U503" s="3" t="str">
        <f>VLOOKUP(A503, Samples_Master!$A$2:$I$301, 5, FALSE)</f>
        <v>P004</v>
      </c>
      <c r="V503" s="3" t="str">
        <f t="shared" si="74"/>
        <v>PolymerA_Conductivity</v>
      </c>
      <c r="W503" s="3">
        <f>VLOOKUP(V503, Spec_Limits!$A$2:$I$301, 5, FALSE)</f>
        <v>100</v>
      </c>
      <c r="X503" s="3">
        <f>VLOOKUP(V503, Spec_Limits!$A$2:$I$301, 6, FALSE)</f>
        <v>2000</v>
      </c>
      <c r="Y503" s="3" t="str">
        <f t="shared" si="75"/>
        <v>Fail</v>
      </c>
      <c r="Z503" s="3" t="str">
        <f t="shared" si="76"/>
        <v>OK</v>
      </c>
    </row>
    <row r="504" spans="1:26" x14ac:dyDescent="0.35">
      <c r="A504" s="1" t="s">
        <v>591</v>
      </c>
      <c r="B504" s="2">
        <v>45698</v>
      </c>
      <c r="C504" s="1" t="s">
        <v>27</v>
      </c>
      <c r="D504" s="3" t="s">
        <v>1442</v>
      </c>
      <c r="E504" s="1" t="s">
        <v>637</v>
      </c>
      <c r="F504" s="1" t="s">
        <v>2084</v>
      </c>
      <c r="G504" s="1" t="s">
        <v>17</v>
      </c>
      <c r="H504" s="1">
        <v>665.60599999999999</v>
      </c>
      <c r="I504" s="4" t="s">
        <v>37</v>
      </c>
      <c r="J504" s="1" t="s">
        <v>41</v>
      </c>
      <c r="K504" s="1" t="s">
        <v>718</v>
      </c>
      <c r="L504" s="6" t="str">
        <f t="shared" si="69"/>
        <v>25.69</v>
      </c>
      <c r="M504" s="6" t="str">
        <f t="shared" si="70"/>
        <v>25.69</v>
      </c>
      <c r="N504" s="6" t="str">
        <f t="shared" si="71"/>
        <v>Pass</v>
      </c>
      <c r="O504" s="6" t="str">
        <f t="shared" si="72"/>
        <v>84.53</v>
      </c>
      <c r="P504" s="6">
        <f t="shared" si="77"/>
        <v>665.60599999999999</v>
      </c>
      <c r="Q504" s="5" t="str">
        <f t="shared" si="73"/>
        <v>February</v>
      </c>
      <c r="R504" s="3" t="str">
        <f>VLOOKUP(A504, Samples_Master!$A$2:$I$301, 2, FALSE)</f>
        <v>PolymerB</v>
      </c>
      <c r="S504" s="3" t="str">
        <f>VLOOKUP(A504, Samples_Master!$A$2:$I$301, 3, FALSE)</f>
        <v>Polymer</v>
      </c>
      <c r="T504" s="3" t="str">
        <f>VLOOKUP(A504, Samples_Master!$A$2:$I$301, 4, FALSE)</f>
        <v>B037</v>
      </c>
      <c r="U504" s="3" t="str">
        <f>VLOOKUP(A504, Samples_Master!$A$2:$I$301, 5, FALSE)</f>
        <v>P004</v>
      </c>
      <c r="V504" s="3" t="str">
        <f t="shared" si="74"/>
        <v>PolymerB_Conductivity</v>
      </c>
      <c r="W504" s="3">
        <f>VLOOKUP(V504, Spec_Limits!$A$2:$I$301, 5, FALSE)</f>
        <v>100</v>
      </c>
      <c r="X504" s="3">
        <f>VLOOKUP(V504, Spec_Limits!$A$2:$I$301, 6, FALSE)</f>
        <v>2000</v>
      </c>
      <c r="Y504" s="3" t="str">
        <f t="shared" si="75"/>
        <v>Pass</v>
      </c>
      <c r="Z504" s="3" t="str">
        <f t="shared" si="76"/>
        <v>OK</v>
      </c>
    </row>
    <row r="505" spans="1:26" x14ac:dyDescent="0.35">
      <c r="A505" s="1" t="s">
        <v>45</v>
      </c>
      <c r="B505" s="2">
        <v>45698</v>
      </c>
      <c r="C505" s="1" t="s">
        <v>16</v>
      </c>
      <c r="D505" s="3" t="s">
        <v>2085</v>
      </c>
      <c r="E505" s="1" t="s">
        <v>637</v>
      </c>
      <c r="F505" s="1" t="s">
        <v>2086</v>
      </c>
      <c r="G505" s="1" t="s">
        <v>17</v>
      </c>
      <c r="H505" s="1">
        <v>84.662000000000006</v>
      </c>
      <c r="I505" s="4" t="s">
        <v>17</v>
      </c>
      <c r="J505" s="1" t="s">
        <v>61</v>
      </c>
      <c r="K505" s="1" t="s">
        <v>719</v>
      </c>
      <c r="L505" s="6" t="str">
        <f t="shared" si="69"/>
        <v>30.62</v>
      </c>
      <c r="M505" s="6" t="str">
        <f t="shared" si="70"/>
        <v>30.62</v>
      </c>
      <c r="N505" s="6" t="str">
        <f t="shared" si="71"/>
        <v>Pass</v>
      </c>
      <c r="O505" s="6" t="str">
        <f t="shared" si="72"/>
        <v>106.91</v>
      </c>
      <c r="P505" s="6">
        <f t="shared" si="77"/>
        <v>84.662000000000006</v>
      </c>
      <c r="Q505" s="5" t="str">
        <f t="shared" si="73"/>
        <v>February</v>
      </c>
      <c r="R505" s="3" t="str">
        <f>VLOOKUP(A505, Samples_Master!$A$2:$I$301, 2, FALSE)</f>
        <v>AlloyX</v>
      </c>
      <c r="S505" s="3" t="str">
        <f>VLOOKUP(A505, Samples_Master!$A$2:$I$301, 3, FALSE)</f>
        <v>Metal</v>
      </c>
      <c r="T505" s="3" t="str">
        <f>VLOOKUP(A505, Samples_Master!$A$2:$I$301, 4, FALSE)</f>
        <v>B012</v>
      </c>
      <c r="U505" s="3" t="str">
        <f>VLOOKUP(A505, Samples_Master!$A$2:$I$301, 5, FALSE)</f>
        <v>P004</v>
      </c>
      <c r="V505" s="3" t="str">
        <f t="shared" si="74"/>
        <v>AlloyX_Tensile</v>
      </c>
      <c r="W505" s="3">
        <f>VLOOKUP(V505, Spec_Limits!$A$2:$I$301, 5, FALSE)</f>
        <v>60</v>
      </c>
      <c r="X505" s="3">
        <f>VLOOKUP(V505, Spec_Limits!$A$2:$I$301, 6, FALSE)</f>
        <v>120</v>
      </c>
      <c r="Y505" s="3" t="str">
        <f t="shared" si="75"/>
        <v>Pass</v>
      </c>
      <c r="Z505" s="3" t="str">
        <f t="shared" si="76"/>
        <v>OK</v>
      </c>
    </row>
    <row r="506" spans="1:26" x14ac:dyDescent="0.35">
      <c r="A506" s="1" t="s">
        <v>45</v>
      </c>
      <c r="B506" s="2">
        <v>45691</v>
      </c>
      <c r="C506" s="1" t="s">
        <v>16</v>
      </c>
      <c r="D506" s="3" t="s">
        <v>2087</v>
      </c>
      <c r="E506" s="1" t="s">
        <v>637</v>
      </c>
      <c r="F506" s="1" t="s">
        <v>2088</v>
      </c>
      <c r="G506" s="1" t="s">
        <v>17</v>
      </c>
      <c r="H506" s="1">
        <v>93.593999999999994</v>
      </c>
      <c r="I506" s="4" t="s">
        <v>17</v>
      </c>
      <c r="J506" s="1" t="s">
        <v>55</v>
      </c>
      <c r="K506" s="1" t="s">
        <v>720</v>
      </c>
      <c r="L506" s="6" t="str">
        <f t="shared" si="69"/>
        <v>22.84</v>
      </c>
      <c r="M506" s="6" t="str">
        <f t="shared" si="70"/>
        <v>22.84</v>
      </c>
      <c r="N506" s="6" t="str">
        <f t="shared" si="71"/>
        <v>Pass</v>
      </c>
      <c r="O506" s="6" t="str">
        <f t="shared" si="72"/>
        <v>118.08</v>
      </c>
      <c r="P506" s="6">
        <f t="shared" si="77"/>
        <v>93.593999999999994</v>
      </c>
      <c r="Q506" s="5" t="str">
        <f t="shared" si="73"/>
        <v>February</v>
      </c>
      <c r="R506" s="3" t="str">
        <f>VLOOKUP(A506, Samples_Master!$A$2:$I$301, 2, FALSE)</f>
        <v>AlloyX</v>
      </c>
      <c r="S506" s="3" t="str">
        <f>VLOOKUP(A506, Samples_Master!$A$2:$I$301, 3, FALSE)</f>
        <v>Metal</v>
      </c>
      <c r="T506" s="3" t="str">
        <f>VLOOKUP(A506, Samples_Master!$A$2:$I$301, 4, FALSE)</f>
        <v>B012</v>
      </c>
      <c r="U506" s="3" t="str">
        <f>VLOOKUP(A506, Samples_Master!$A$2:$I$301, 5, FALSE)</f>
        <v>P004</v>
      </c>
      <c r="V506" s="3" t="str">
        <f t="shared" si="74"/>
        <v>AlloyX_Tensile</v>
      </c>
      <c r="W506" s="3">
        <f>VLOOKUP(V506, Spec_Limits!$A$2:$I$301, 5, FALSE)</f>
        <v>60</v>
      </c>
      <c r="X506" s="3">
        <f>VLOOKUP(V506, Spec_Limits!$A$2:$I$301, 6, FALSE)</f>
        <v>120</v>
      </c>
      <c r="Y506" s="3" t="str">
        <f t="shared" si="75"/>
        <v>Pass</v>
      </c>
      <c r="Z506" s="3" t="str">
        <f t="shared" si="76"/>
        <v>OK</v>
      </c>
    </row>
    <row r="507" spans="1:26" x14ac:dyDescent="0.35">
      <c r="A507" s="1" t="s">
        <v>45</v>
      </c>
      <c r="B507" s="2">
        <v>45700</v>
      </c>
      <c r="C507" s="1" t="s">
        <v>10</v>
      </c>
      <c r="D507" s="3" t="s">
        <v>2089</v>
      </c>
      <c r="E507" s="1" t="s">
        <v>637</v>
      </c>
      <c r="F507" s="1" t="s">
        <v>1717</v>
      </c>
      <c r="G507" s="1" t="s">
        <v>17</v>
      </c>
      <c r="H507" s="1">
        <v>753.96299999999997</v>
      </c>
      <c r="I507" s="4" t="s">
        <v>13</v>
      </c>
      <c r="J507" s="1" t="s">
        <v>47</v>
      </c>
      <c r="K507" s="1" t="s">
        <v>721</v>
      </c>
      <c r="L507" s="6" t="str">
        <f t="shared" si="69"/>
        <v>22.12</v>
      </c>
      <c r="M507" s="6" t="str">
        <f t="shared" si="70"/>
        <v>22.12</v>
      </c>
      <c r="N507" s="6" t="str">
        <f t="shared" si="71"/>
        <v>Pass</v>
      </c>
      <c r="O507" s="6" t="str">
        <f t="shared" si="72"/>
        <v>90.25</v>
      </c>
      <c r="P507" s="6">
        <f t="shared" si="77"/>
        <v>753.96299999999997</v>
      </c>
      <c r="Q507" s="5" t="str">
        <f t="shared" si="73"/>
        <v>February</v>
      </c>
      <c r="R507" s="3" t="str">
        <f>VLOOKUP(A507, Samples_Master!$A$2:$I$301, 2, FALSE)</f>
        <v>AlloyX</v>
      </c>
      <c r="S507" s="3" t="str">
        <f>VLOOKUP(A507, Samples_Master!$A$2:$I$301, 3, FALSE)</f>
        <v>Metal</v>
      </c>
      <c r="T507" s="3" t="str">
        <f>VLOOKUP(A507, Samples_Master!$A$2:$I$301, 4, FALSE)</f>
        <v>B012</v>
      </c>
      <c r="U507" s="3" t="str">
        <f>VLOOKUP(A507, Samples_Master!$A$2:$I$301, 5, FALSE)</f>
        <v>P004</v>
      </c>
      <c r="V507" s="3" t="str">
        <f t="shared" si="74"/>
        <v>AlloyX_Viscosity</v>
      </c>
      <c r="W507" s="3">
        <f>VLOOKUP(V507, Spec_Limits!$A$2:$I$301, 5, FALSE)</f>
        <v>0.2</v>
      </c>
      <c r="X507" s="3">
        <f>VLOOKUP(V507, Spec_Limits!$A$2:$I$301, 6, FALSE)</f>
        <v>1.5</v>
      </c>
      <c r="Y507" s="3" t="str">
        <f t="shared" si="75"/>
        <v>Fail</v>
      </c>
      <c r="Z507" s="3" t="str">
        <f t="shared" si="76"/>
        <v>OK</v>
      </c>
    </row>
    <row r="508" spans="1:26" x14ac:dyDescent="0.35">
      <c r="A508" s="1" t="s">
        <v>45</v>
      </c>
      <c r="B508" s="2">
        <v>45692</v>
      </c>
      <c r="C508" s="1" t="s">
        <v>27</v>
      </c>
      <c r="D508" s="3" t="s">
        <v>2090</v>
      </c>
      <c r="E508" s="1" t="s">
        <v>637</v>
      </c>
      <c r="F508" s="1" t="s">
        <v>2091</v>
      </c>
      <c r="G508" s="1" t="s">
        <v>17</v>
      </c>
      <c r="H508" s="1">
        <v>4547.915</v>
      </c>
      <c r="I508" s="4" t="s">
        <v>28</v>
      </c>
      <c r="J508" s="1" t="s">
        <v>98</v>
      </c>
      <c r="K508" s="1" t="s">
        <v>722</v>
      </c>
      <c r="L508" s="6" t="str">
        <f t="shared" si="69"/>
        <v>19.48</v>
      </c>
      <c r="M508" s="6" t="str">
        <f t="shared" si="70"/>
        <v>19.48</v>
      </c>
      <c r="N508" s="6" t="str">
        <f t="shared" si="71"/>
        <v>Pass</v>
      </c>
      <c r="O508" s="6" t="str">
        <f t="shared" si="72"/>
        <v>95.07</v>
      </c>
      <c r="P508" s="6">
        <f t="shared" si="77"/>
        <v>4547.915</v>
      </c>
      <c r="Q508" s="5" t="str">
        <f t="shared" si="73"/>
        <v>February</v>
      </c>
      <c r="R508" s="3" t="str">
        <f>VLOOKUP(A508, Samples_Master!$A$2:$I$301, 2, FALSE)</f>
        <v>AlloyX</v>
      </c>
      <c r="S508" s="3" t="str">
        <f>VLOOKUP(A508, Samples_Master!$A$2:$I$301, 3, FALSE)</f>
        <v>Metal</v>
      </c>
      <c r="T508" s="3" t="str">
        <f>VLOOKUP(A508, Samples_Master!$A$2:$I$301, 4, FALSE)</f>
        <v>B012</v>
      </c>
      <c r="U508" s="3" t="str">
        <f>VLOOKUP(A508, Samples_Master!$A$2:$I$301, 5, FALSE)</f>
        <v>P004</v>
      </c>
      <c r="V508" s="3" t="str">
        <f t="shared" si="74"/>
        <v>AlloyX_Conductivity</v>
      </c>
      <c r="W508" s="3">
        <f>VLOOKUP(V508, Spec_Limits!$A$2:$I$301, 5, FALSE)</f>
        <v>100</v>
      </c>
      <c r="X508" s="3">
        <f>VLOOKUP(V508, Spec_Limits!$A$2:$I$301, 6, FALSE)</f>
        <v>2000</v>
      </c>
      <c r="Y508" s="3" t="str">
        <f t="shared" si="75"/>
        <v>Fail</v>
      </c>
      <c r="Z508" s="3" t="str">
        <f t="shared" si="76"/>
        <v>OK</v>
      </c>
    </row>
    <row r="509" spans="1:26" x14ac:dyDescent="0.35">
      <c r="A509" s="1" t="s">
        <v>86</v>
      </c>
      <c r="B509" s="2">
        <v>45711</v>
      </c>
      <c r="C509" s="1" t="s">
        <v>27</v>
      </c>
      <c r="D509" s="3" t="s">
        <v>2092</v>
      </c>
      <c r="E509" s="1" t="s">
        <v>637</v>
      </c>
      <c r="F509" s="1" t="s">
        <v>2093</v>
      </c>
      <c r="G509" s="1" t="s">
        <v>12</v>
      </c>
      <c r="H509" s="1">
        <v>662.25400000000002</v>
      </c>
      <c r="I509" s="4" t="s">
        <v>37</v>
      </c>
      <c r="J509" s="1" t="s">
        <v>31</v>
      </c>
      <c r="K509" s="1" t="s">
        <v>723</v>
      </c>
      <c r="L509" s="6" t="str">
        <f t="shared" si="69"/>
        <v>30.72</v>
      </c>
      <c r="M509" s="6" t="str">
        <f t="shared" si="70"/>
        <v>30.72</v>
      </c>
      <c r="N509" s="6" t="str">
        <f t="shared" si="71"/>
        <v>Pass</v>
      </c>
      <c r="O509" s="6">
        <f t="shared" si="72"/>
        <v>106.73757000000001</v>
      </c>
      <c r="P509" s="6">
        <f t="shared" si="77"/>
        <v>662.25400000000002</v>
      </c>
      <c r="Q509" s="5" t="str">
        <f t="shared" si="73"/>
        <v>February</v>
      </c>
      <c r="R509" s="3" t="str">
        <f>VLOOKUP(A509, Samples_Master!$A$2:$I$301, 2, FALSE)</f>
        <v>PolymerA</v>
      </c>
      <c r="S509" s="3" t="str">
        <f>VLOOKUP(A509, Samples_Master!$A$2:$I$301, 3, FALSE)</f>
        <v>Polymer</v>
      </c>
      <c r="T509" s="3" t="str">
        <f>VLOOKUP(A509, Samples_Master!$A$2:$I$301, 4, FALSE)</f>
        <v>B089</v>
      </c>
      <c r="U509" s="3" t="str">
        <f>VLOOKUP(A509, Samples_Master!$A$2:$I$301, 5, FALSE)</f>
        <v>P002</v>
      </c>
      <c r="V509" s="3" t="str">
        <f t="shared" si="74"/>
        <v>PolymerA_Conductivity</v>
      </c>
      <c r="W509" s="3">
        <f>VLOOKUP(V509, Spec_Limits!$A$2:$I$301, 5, FALSE)</f>
        <v>100</v>
      </c>
      <c r="X509" s="3">
        <f>VLOOKUP(V509, Spec_Limits!$A$2:$I$301, 6, FALSE)</f>
        <v>2000</v>
      </c>
      <c r="Y509" s="3" t="str">
        <f t="shared" si="75"/>
        <v>Pass</v>
      </c>
      <c r="Z509" s="3" t="str">
        <f t="shared" si="76"/>
        <v>OK</v>
      </c>
    </row>
    <row r="510" spans="1:26" x14ac:dyDescent="0.35">
      <c r="A510" s="1" t="s">
        <v>86</v>
      </c>
      <c r="B510" s="2">
        <v>45703</v>
      </c>
      <c r="C510" s="1" t="s">
        <v>10</v>
      </c>
      <c r="D510" s="3" t="s">
        <v>2094</v>
      </c>
      <c r="E510" s="1" t="s">
        <v>637</v>
      </c>
      <c r="F510" s="1" t="s">
        <v>2095</v>
      </c>
      <c r="G510" s="1" t="s">
        <v>12</v>
      </c>
      <c r="H510" s="1">
        <v>1.095</v>
      </c>
      <c r="I510" s="4" t="s">
        <v>23</v>
      </c>
      <c r="J510" s="1" t="s">
        <v>21</v>
      </c>
      <c r="K510" s="1" t="s">
        <v>724</v>
      </c>
      <c r="L510" s="6" t="str">
        <f t="shared" si="69"/>
        <v>29.49</v>
      </c>
      <c r="M510" s="6" t="str">
        <f t="shared" si="70"/>
        <v>29.49</v>
      </c>
      <c r="N510" s="6" t="str">
        <f t="shared" si="71"/>
        <v>Pass</v>
      </c>
      <c r="O510" s="6">
        <f t="shared" si="72"/>
        <v>111.24777</v>
      </c>
      <c r="P510" s="6">
        <f t="shared" si="77"/>
        <v>1.095</v>
      </c>
      <c r="Q510" s="5" t="str">
        <f t="shared" si="73"/>
        <v>February</v>
      </c>
      <c r="R510" s="3" t="str">
        <f>VLOOKUP(A510, Samples_Master!$A$2:$I$301, 2, FALSE)</f>
        <v>PolymerA</v>
      </c>
      <c r="S510" s="3" t="str">
        <f>VLOOKUP(A510, Samples_Master!$A$2:$I$301, 3, FALSE)</f>
        <v>Polymer</v>
      </c>
      <c r="T510" s="3" t="str">
        <f>VLOOKUP(A510, Samples_Master!$A$2:$I$301, 4, FALSE)</f>
        <v>B089</v>
      </c>
      <c r="U510" s="3" t="str">
        <f>VLOOKUP(A510, Samples_Master!$A$2:$I$301, 5, FALSE)</f>
        <v>P002</v>
      </c>
      <c r="V510" s="3" t="str">
        <f t="shared" si="74"/>
        <v>PolymerA_Viscosity</v>
      </c>
      <c r="W510" s="3">
        <f>VLOOKUP(V510, Spec_Limits!$A$2:$I$301, 5, FALSE)</f>
        <v>0.5</v>
      </c>
      <c r="X510" s="3">
        <f>VLOOKUP(V510, Spec_Limits!$A$2:$I$301, 6, FALSE)</f>
        <v>2.5</v>
      </c>
      <c r="Y510" s="3" t="str">
        <f t="shared" si="75"/>
        <v>Pass</v>
      </c>
      <c r="Z510" s="3" t="str">
        <f t="shared" si="76"/>
        <v>OK</v>
      </c>
    </row>
    <row r="511" spans="1:26" x14ac:dyDescent="0.35">
      <c r="A511" s="1" t="s">
        <v>725</v>
      </c>
      <c r="B511" s="2">
        <v>45692</v>
      </c>
      <c r="C511" s="1" t="s">
        <v>10</v>
      </c>
      <c r="D511" s="3" t="s">
        <v>2096</v>
      </c>
      <c r="E511" s="1" t="s">
        <v>637</v>
      </c>
      <c r="F511" s="1" t="s">
        <v>2097</v>
      </c>
      <c r="G511" s="1" t="s">
        <v>17</v>
      </c>
      <c r="H511" s="1">
        <v>0.67200000000000004</v>
      </c>
      <c r="I511" s="4" t="s">
        <v>23</v>
      </c>
      <c r="J511" s="1" t="s">
        <v>41</v>
      </c>
      <c r="K511" s="1" t="s">
        <v>726</v>
      </c>
      <c r="L511" s="6" t="str">
        <f t="shared" si="69"/>
        <v>28.42</v>
      </c>
      <c r="M511" s="6" t="str">
        <f t="shared" si="70"/>
        <v>28.42</v>
      </c>
      <c r="N511" s="6" t="str">
        <f t="shared" si="71"/>
        <v>Pass</v>
      </c>
      <c r="O511" s="6" t="str">
        <f t="shared" si="72"/>
        <v>91.79</v>
      </c>
      <c r="P511" s="6">
        <f t="shared" si="77"/>
        <v>0.67200000000000004</v>
      </c>
      <c r="Q511" s="5" t="str">
        <f t="shared" si="73"/>
        <v>February</v>
      </c>
      <c r="R511" s="3" t="str">
        <f>VLOOKUP(A511, Samples_Master!$A$2:$I$301, 2, FALSE)</f>
        <v>CeramicY</v>
      </c>
      <c r="S511" s="3" t="str">
        <f>VLOOKUP(A511, Samples_Master!$A$2:$I$301, 3, FALSE)</f>
        <v>Ceramic</v>
      </c>
      <c r="T511" s="3" t="str">
        <f>VLOOKUP(A511, Samples_Master!$A$2:$I$301, 4, FALSE)</f>
        <v>B116</v>
      </c>
      <c r="U511" s="3" t="str">
        <f>VLOOKUP(A511, Samples_Master!$A$2:$I$301, 5, FALSE)</f>
        <v>P001</v>
      </c>
      <c r="V511" s="3" t="str">
        <f t="shared" si="74"/>
        <v>CeramicY_Viscosity</v>
      </c>
      <c r="W511" s="3">
        <f>VLOOKUP(V511, Spec_Limits!$A$2:$I$301, 5, FALSE)</f>
        <v>0.2</v>
      </c>
      <c r="X511" s="3">
        <f>VLOOKUP(V511, Spec_Limits!$A$2:$I$301, 6, FALSE)</f>
        <v>1.5</v>
      </c>
      <c r="Y511" s="3" t="str">
        <f t="shared" si="75"/>
        <v>Pass</v>
      </c>
      <c r="Z511" s="3" t="str">
        <f t="shared" si="76"/>
        <v>OK</v>
      </c>
    </row>
    <row r="512" spans="1:26" x14ac:dyDescent="0.35">
      <c r="A512" s="1" t="s">
        <v>166</v>
      </c>
      <c r="B512" s="2">
        <v>45708</v>
      </c>
      <c r="C512" s="1" t="s">
        <v>27</v>
      </c>
      <c r="D512" s="3" t="s">
        <v>2098</v>
      </c>
      <c r="E512" s="1" t="s">
        <v>637</v>
      </c>
      <c r="F512" s="1" t="s">
        <v>2099</v>
      </c>
      <c r="G512" s="1" t="s">
        <v>12</v>
      </c>
      <c r="H512" s="1">
        <v>8073.1719999999996</v>
      </c>
      <c r="I512" s="4" t="s">
        <v>28</v>
      </c>
      <c r="J512" s="1" t="s">
        <v>21</v>
      </c>
      <c r="K512" s="1" t="s">
        <v>727</v>
      </c>
      <c r="L512" s="6" t="str">
        <f t="shared" si="69"/>
        <v>35.49</v>
      </c>
      <c r="M512" s="6" t="str">
        <f t="shared" si="70"/>
        <v>35.49</v>
      </c>
      <c r="N512" s="6" t="str">
        <f t="shared" si="71"/>
        <v>Pass</v>
      </c>
      <c r="O512" s="6">
        <f t="shared" si="72"/>
        <v>86.145910000000001</v>
      </c>
      <c r="P512" s="6">
        <f t="shared" si="77"/>
        <v>8073.1719999999996</v>
      </c>
      <c r="Q512" s="5" t="str">
        <f t="shared" si="73"/>
        <v>February</v>
      </c>
      <c r="R512" s="3" t="str">
        <f>VLOOKUP(A512, Samples_Master!$A$2:$I$301, 2, FALSE)</f>
        <v>PolymerB</v>
      </c>
      <c r="S512" s="3" t="str">
        <f>VLOOKUP(A512, Samples_Master!$A$2:$I$301, 3, FALSE)</f>
        <v>Polymer</v>
      </c>
      <c r="T512" s="3" t="str">
        <f>VLOOKUP(A512, Samples_Master!$A$2:$I$301, 4, FALSE)</f>
        <v>B067</v>
      </c>
      <c r="U512" s="3" t="str">
        <f>VLOOKUP(A512, Samples_Master!$A$2:$I$301, 5, FALSE)</f>
        <v>P003</v>
      </c>
      <c r="V512" s="3" t="str">
        <f t="shared" si="74"/>
        <v>PolymerB_Conductivity</v>
      </c>
      <c r="W512" s="3">
        <f>VLOOKUP(V512, Spec_Limits!$A$2:$I$301, 5, FALSE)</f>
        <v>100</v>
      </c>
      <c r="X512" s="3">
        <f>VLOOKUP(V512, Spec_Limits!$A$2:$I$301, 6, FALSE)</f>
        <v>2000</v>
      </c>
      <c r="Y512" s="3" t="str">
        <f t="shared" si="75"/>
        <v>Fail</v>
      </c>
      <c r="Z512" s="3" t="str">
        <f t="shared" si="76"/>
        <v>OK</v>
      </c>
    </row>
    <row r="513" spans="1:26" x14ac:dyDescent="0.35">
      <c r="A513" s="1" t="s">
        <v>166</v>
      </c>
      <c r="B513" s="2">
        <v>45700</v>
      </c>
      <c r="C513" s="1" t="s">
        <v>10</v>
      </c>
      <c r="D513" s="3" t="s">
        <v>2100</v>
      </c>
      <c r="E513" s="1" t="s">
        <v>637</v>
      </c>
      <c r="F513" s="1" t="s">
        <v>2101</v>
      </c>
      <c r="G513" s="1" t="s">
        <v>12</v>
      </c>
      <c r="H513" s="1">
        <v>1110.8240000000001</v>
      </c>
      <c r="I513" s="4" t="s">
        <v>13</v>
      </c>
      <c r="J513" s="1" t="s">
        <v>34</v>
      </c>
      <c r="K513" s="1" t="s">
        <v>728</v>
      </c>
      <c r="L513" s="6" t="str">
        <f t="shared" si="69"/>
        <v>27.16</v>
      </c>
      <c r="M513" s="6" t="str">
        <f t="shared" si="70"/>
        <v>27.16</v>
      </c>
      <c r="N513" s="6" t="str">
        <f t="shared" si="71"/>
        <v>Pass</v>
      </c>
      <c r="O513" s="6">
        <f t="shared" si="72"/>
        <v>96.911380000000008</v>
      </c>
      <c r="P513" s="6">
        <f t="shared" si="77"/>
        <v>1110.8240000000001</v>
      </c>
      <c r="Q513" s="5" t="str">
        <f t="shared" si="73"/>
        <v>February</v>
      </c>
      <c r="R513" s="3" t="str">
        <f>VLOOKUP(A513, Samples_Master!$A$2:$I$301, 2, FALSE)</f>
        <v>PolymerB</v>
      </c>
      <c r="S513" s="3" t="str">
        <f>VLOOKUP(A513, Samples_Master!$A$2:$I$301, 3, FALSE)</f>
        <v>Polymer</v>
      </c>
      <c r="T513" s="3" t="str">
        <f>VLOOKUP(A513, Samples_Master!$A$2:$I$301, 4, FALSE)</f>
        <v>B067</v>
      </c>
      <c r="U513" s="3" t="str">
        <f>VLOOKUP(A513, Samples_Master!$A$2:$I$301, 5, FALSE)</f>
        <v>P003</v>
      </c>
      <c r="V513" s="3" t="str">
        <f t="shared" si="74"/>
        <v>PolymerB_Viscosity</v>
      </c>
      <c r="W513" s="3">
        <f>VLOOKUP(V513, Spec_Limits!$A$2:$I$301, 5, FALSE)</f>
        <v>0.5</v>
      </c>
      <c r="X513" s="3">
        <f>VLOOKUP(V513, Spec_Limits!$A$2:$I$301, 6, FALSE)</f>
        <v>2.5</v>
      </c>
      <c r="Y513" s="3" t="str">
        <f t="shared" si="75"/>
        <v>Fail</v>
      </c>
      <c r="Z513" s="3" t="str">
        <f t="shared" si="76"/>
        <v>OK</v>
      </c>
    </row>
    <row r="514" spans="1:26" x14ac:dyDescent="0.35">
      <c r="A514" s="1" t="s">
        <v>402</v>
      </c>
      <c r="B514" s="2">
        <v>45702</v>
      </c>
      <c r="C514" s="1" t="s">
        <v>27</v>
      </c>
      <c r="D514" s="3" t="s">
        <v>2102</v>
      </c>
      <c r="E514" s="1" t="s">
        <v>11</v>
      </c>
      <c r="F514" s="1" t="s">
        <v>2103</v>
      </c>
      <c r="G514" s="1" t="s">
        <v>12</v>
      </c>
      <c r="H514" s="1">
        <v>12253.915000000001</v>
      </c>
      <c r="I514" s="4" t="s">
        <v>28</v>
      </c>
      <c r="J514" s="1" t="s">
        <v>80</v>
      </c>
      <c r="K514" s="1" t="s">
        <v>729</v>
      </c>
      <c r="L514" s="6">
        <f t="shared" ref="L514:L577" si="78">IF(E514="K",D514-273.15,IF(E514="°C",D514))</f>
        <v>-254.47999999999996</v>
      </c>
      <c r="M514" s="6" t="str">
        <f t="shared" ref="M514:M577" si="79">IF(L514&gt;0, L514, " ")</f>
        <v xml:space="preserve"> </v>
      </c>
      <c r="N514" s="6" t="str">
        <f t="shared" ref="N514:N577" si="80">IF(M514="", "Fail", IF(M514=" ", "Fail", IF(M514&gt;0, "Pass", FALSE)))</f>
        <v>Fail</v>
      </c>
      <c r="O514" s="6">
        <f t="shared" ref="O514:O577" si="81">IF(G514="kPa",F514/1000,IF(G514="MPa",F514))</f>
        <v>104.38668</v>
      </c>
      <c r="P514" s="6">
        <f t="shared" si="77"/>
        <v>12253.915000000001</v>
      </c>
      <c r="Q514" s="5" t="str">
        <f t="shared" ref="Q514:Q577" si="82">TEXT(B514,"MMMM")</f>
        <v>February</v>
      </c>
      <c r="R514" s="3" t="str">
        <f>VLOOKUP(A514, Samples_Master!$A$2:$I$301, 2, FALSE)</f>
        <v>CeramicY</v>
      </c>
      <c r="S514" s="3" t="str">
        <f>VLOOKUP(A514, Samples_Master!$A$2:$I$301, 3, FALSE)</f>
        <v>Ceramic</v>
      </c>
      <c r="T514" s="3" t="str">
        <f>VLOOKUP(A514, Samples_Master!$A$2:$I$301, 4, FALSE)</f>
        <v>B111</v>
      </c>
      <c r="U514" s="3" t="str">
        <f>VLOOKUP(A514, Samples_Master!$A$2:$I$301, 5, FALSE)</f>
        <v>P001</v>
      </c>
      <c r="V514" s="3" t="str">
        <f t="shared" ref="V514:V577" si="83">R514&amp;"_"&amp;C514</f>
        <v>CeramicY_Conductivity</v>
      </c>
      <c r="W514" s="3">
        <f>VLOOKUP(V514, Spec_Limits!$A$2:$I$301, 5, FALSE)</f>
        <v>100</v>
      </c>
      <c r="X514" s="3">
        <f>VLOOKUP(V514, Spec_Limits!$A$2:$I$301, 6, FALSE)</f>
        <v>2000</v>
      </c>
      <c r="Y514" s="3" t="str">
        <f t="shared" ref="Y514:Y577" si="84">IF(AND(P514&gt;=W514, P514&lt;=X514), "Pass", "Fail")</f>
        <v>Fail</v>
      </c>
      <c r="Z514" s="3" t="str">
        <f t="shared" ref="Z514:Z577" si="85">IF(OR(P514&lt;=-1000000,P514&gt;=1000000),"Check","OK")</f>
        <v>OK</v>
      </c>
    </row>
    <row r="515" spans="1:26" x14ac:dyDescent="0.35">
      <c r="A515" s="1" t="s">
        <v>402</v>
      </c>
      <c r="B515" s="2">
        <v>45690</v>
      </c>
      <c r="C515" s="1" t="s">
        <v>16</v>
      </c>
      <c r="D515" s="3" t="s">
        <v>2104</v>
      </c>
      <c r="E515" s="1" t="s">
        <v>637</v>
      </c>
      <c r="F515" s="1" t="s">
        <v>2105</v>
      </c>
      <c r="G515" s="1" t="s">
        <v>12</v>
      </c>
      <c r="H515" s="1">
        <v>67.887</v>
      </c>
      <c r="I515" s="4" t="s">
        <v>17</v>
      </c>
      <c r="J515" s="1" t="s">
        <v>41</v>
      </c>
      <c r="K515" s="1" t="s">
        <v>730</v>
      </c>
      <c r="L515" s="6" t="str">
        <f t="shared" si="78"/>
        <v>24.82</v>
      </c>
      <c r="M515" s="6" t="str">
        <f t="shared" si="79"/>
        <v>24.82</v>
      </c>
      <c r="N515" s="6" t="str">
        <f t="shared" si="80"/>
        <v>Pass</v>
      </c>
      <c r="O515" s="6">
        <f t="shared" si="81"/>
        <v>79.326850000000007</v>
      </c>
      <c r="P515" s="6">
        <f t="shared" si="77"/>
        <v>67.887</v>
      </c>
      <c r="Q515" s="5" t="str">
        <f t="shared" si="82"/>
        <v>February</v>
      </c>
      <c r="R515" s="3" t="str">
        <f>VLOOKUP(A515, Samples_Master!$A$2:$I$301, 2, FALSE)</f>
        <v>CeramicY</v>
      </c>
      <c r="S515" s="3" t="str">
        <f>VLOOKUP(A515, Samples_Master!$A$2:$I$301, 3, FALSE)</f>
        <v>Ceramic</v>
      </c>
      <c r="T515" s="3" t="str">
        <f>VLOOKUP(A515, Samples_Master!$A$2:$I$301, 4, FALSE)</f>
        <v>B111</v>
      </c>
      <c r="U515" s="3" t="str">
        <f>VLOOKUP(A515, Samples_Master!$A$2:$I$301, 5, FALSE)</f>
        <v>P001</v>
      </c>
      <c r="V515" s="3" t="str">
        <f t="shared" si="83"/>
        <v>CeramicY_Tensile</v>
      </c>
      <c r="W515" s="3">
        <f>VLOOKUP(V515, Spec_Limits!$A$2:$I$301, 5, FALSE)</f>
        <v>40</v>
      </c>
      <c r="X515" s="3">
        <f>VLOOKUP(V515, Spec_Limits!$A$2:$I$301, 6, FALSE)</f>
        <v>100</v>
      </c>
      <c r="Y515" s="3" t="str">
        <f t="shared" si="84"/>
        <v>Pass</v>
      </c>
      <c r="Z515" s="3" t="str">
        <f t="shared" si="85"/>
        <v>OK</v>
      </c>
    </row>
    <row r="516" spans="1:26" x14ac:dyDescent="0.35">
      <c r="A516" s="1" t="s">
        <v>421</v>
      </c>
      <c r="B516" s="2">
        <v>45692</v>
      </c>
      <c r="C516" s="1" t="s">
        <v>27</v>
      </c>
      <c r="D516" s="3" t="s">
        <v>2106</v>
      </c>
      <c r="E516" s="1" t="s">
        <v>637</v>
      </c>
      <c r="F516" s="1" t="s">
        <v>2107</v>
      </c>
      <c r="G516" s="1" t="s">
        <v>17</v>
      </c>
      <c r="H516" s="1">
        <v>7237.6760000000004</v>
      </c>
      <c r="I516" s="4" t="s">
        <v>28</v>
      </c>
      <c r="J516" s="1" t="s">
        <v>18</v>
      </c>
      <c r="K516" s="1" t="s">
        <v>731</v>
      </c>
      <c r="L516" s="6" t="str">
        <f t="shared" si="78"/>
        <v>24.8</v>
      </c>
      <c r="M516" s="6" t="str">
        <f t="shared" si="79"/>
        <v>24.8</v>
      </c>
      <c r="N516" s="6" t="str">
        <f t="shared" si="80"/>
        <v>Pass</v>
      </c>
      <c r="O516" s="6" t="str">
        <f t="shared" si="81"/>
        <v>98.86</v>
      </c>
      <c r="P516" s="6">
        <f t="shared" si="77"/>
        <v>7237.6760000000004</v>
      </c>
      <c r="Q516" s="5" t="str">
        <f t="shared" si="82"/>
        <v>February</v>
      </c>
      <c r="R516" s="3" t="str">
        <f>VLOOKUP(A516, Samples_Master!$A$2:$I$301, 2, FALSE)</f>
        <v>PolymerA</v>
      </c>
      <c r="S516" s="3" t="str">
        <f>VLOOKUP(A516, Samples_Master!$A$2:$I$301, 3, FALSE)</f>
        <v>Polymer</v>
      </c>
      <c r="T516" s="3" t="str">
        <f>VLOOKUP(A516, Samples_Master!$A$2:$I$301, 4, FALSE)</f>
        <v>B019</v>
      </c>
      <c r="U516" s="3" t="str">
        <f>VLOOKUP(A516, Samples_Master!$A$2:$I$301, 5, FALSE)</f>
        <v>P003</v>
      </c>
      <c r="V516" s="3" t="str">
        <f t="shared" si="83"/>
        <v>PolymerA_Conductivity</v>
      </c>
      <c r="W516" s="3">
        <f>VLOOKUP(V516, Spec_Limits!$A$2:$I$301, 5, FALSE)</f>
        <v>100</v>
      </c>
      <c r="X516" s="3">
        <f>VLOOKUP(V516, Spec_Limits!$A$2:$I$301, 6, FALSE)</f>
        <v>2000</v>
      </c>
      <c r="Y516" s="3" t="str">
        <f t="shared" si="84"/>
        <v>Fail</v>
      </c>
      <c r="Z516" s="3" t="str">
        <f t="shared" si="85"/>
        <v>OK</v>
      </c>
    </row>
    <row r="517" spans="1:26" x14ac:dyDescent="0.35">
      <c r="A517" s="1" t="s">
        <v>275</v>
      </c>
      <c r="B517" s="2">
        <v>45693</v>
      </c>
      <c r="C517" s="1" t="s">
        <v>10</v>
      </c>
      <c r="D517" s="3" t="s">
        <v>2108</v>
      </c>
      <c r="E517" s="1" t="s">
        <v>11</v>
      </c>
      <c r="F517" s="1" t="s">
        <v>2109</v>
      </c>
      <c r="G517" s="1" t="s">
        <v>12</v>
      </c>
      <c r="H517" s="1">
        <v>1.423</v>
      </c>
      <c r="I517" s="4" t="s">
        <v>23</v>
      </c>
      <c r="J517" s="1" t="s">
        <v>61</v>
      </c>
      <c r="K517" s="1" t="s">
        <v>732</v>
      </c>
      <c r="L517" s="6">
        <f t="shared" si="78"/>
        <v>22.480000000000018</v>
      </c>
      <c r="M517" s="6">
        <f t="shared" si="79"/>
        <v>22.480000000000018</v>
      </c>
      <c r="N517" s="6" t="str">
        <f t="shared" si="80"/>
        <v>Pass</v>
      </c>
      <c r="O517" s="6">
        <f t="shared" si="81"/>
        <v>99.177460000000011</v>
      </c>
      <c r="P517" s="6">
        <f t="shared" si="77"/>
        <v>1.423</v>
      </c>
      <c r="Q517" s="5" t="str">
        <f t="shared" si="82"/>
        <v>February</v>
      </c>
      <c r="R517" s="3" t="str">
        <f>VLOOKUP(A517, Samples_Master!$A$2:$I$301, 2, FALSE)</f>
        <v>PolymerB</v>
      </c>
      <c r="S517" s="3" t="str">
        <f>VLOOKUP(A517, Samples_Master!$A$2:$I$301, 3, FALSE)</f>
        <v>Polymer</v>
      </c>
      <c r="T517" s="3" t="str">
        <f>VLOOKUP(A517, Samples_Master!$A$2:$I$301, 4, FALSE)</f>
        <v>B117</v>
      </c>
      <c r="U517" s="3" t="str">
        <f>VLOOKUP(A517, Samples_Master!$A$2:$I$301, 5, FALSE)</f>
        <v>P002</v>
      </c>
      <c r="V517" s="3" t="str">
        <f t="shared" si="83"/>
        <v>PolymerB_Viscosity</v>
      </c>
      <c r="W517" s="3">
        <f>VLOOKUP(V517, Spec_Limits!$A$2:$I$301, 5, FALSE)</f>
        <v>0.5</v>
      </c>
      <c r="X517" s="3">
        <f>VLOOKUP(V517, Spec_Limits!$A$2:$I$301, 6, FALSE)</f>
        <v>2.5</v>
      </c>
      <c r="Y517" s="3" t="str">
        <f t="shared" si="84"/>
        <v>Pass</v>
      </c>
      <c r="Z517" s="3" t="str">
        <f t="shared" si="85"/>
        <v>OK</v>
      </c>
    </row>
    <row r="518" spans="1:26" x14ac:dyDescent="0.35">
      <c r="A518" s="1" t="s">
        <v>275</v>
      </c>
      <c r="B518" s="2">
        <v>45698</v>
      </c>
      <c r="C518" s="1" t="s">
        <v>10</v>
      </c>
      <c r="D518" s="3" t="s">
        <v>2110</v>
      </c>
      <c r="E518" s="1" t="s">
        <v>11</v>
      </c>
      <c r="F518" s="1" t="s">
        <v>2111</v>
      </c>
      <c r="G518" s="1" t="s">
        <v>12</v>
      </c>
      <c r="H518" s="1">
        <v>1.21</v>
      </c>
      <c r="I518" s="4" t="s">
        <v>23</v>
      </c>
      <c r="J518" s="1" t="s">
        <v>80</v>
      </c>
      <c r="K518" s="1" t="s">
        <v>733</v>
      </c>
      <c r="L518" s="6">
        <f t="shared" si="78"/>
        <v>20.860000000000014</v>
      </c>
      <c r="M518" s="6">
        <f t="shared" si="79"/>
        <v>20.860000000000014</v>
      </c>
      <c r="N518" s="6" t="str">
        <f t="shared" si="80"/>
        <v>Pass</v>
      </c>
      <c r="O518" s="6">
        <f t="shared" si="81"/>
        <v>116.48164999999999</v>
      </c>
      <c r="P518" s="6">
        <f t="shared" si="77"/>
        <v>1.21</v>
      </c>
      <c r="Q518" s="5" t="str">
        <f t="shared" si="82"/>
        <v>February</v>
      </c>
      <c r="R518" s="3" t="str">
        <f>VLOOKUP(A518, Samples_Master!$A$2:$I$301, 2, FALSE)</f>
        <v>PolymerB</v>
      </c>
      <c r="S518" s="3" t="str">
        <f>VLOOKUP(A518, Samples_Master!$A$2:$I$301, 3, FALSE)</f>
        <v>Polymer</v>
      </c>
      <c r="T518" s="3" t="str">
        <f>VLOOKUP(A518, Samples_Master!$A$2:$I$301, 4, FALSE)</f>
        <v>B117</v>
      </c>
      <c r="U518" s="3" t="str">
        <f>VLOOKUP(A518, Samples_Master!$A$2:$I$301, 5, FALSE)</f>
        <v>P002</v>
      </c>
      <c r="V518" s="3" t="str">
        <f t="shared" si="83"/>
        <v>PolymerB_Viscosity</v>
      </c>
      <c r="W518" s="3">
        <f>VLOOKUP(V518, Spec_Limits!$A$2:$I$301, 5, FALSE)</f>
        <v>0.5</v>
      </c>
      <c r="X518" s="3">
        <f>VLOOKUP(V518, Spec_Limits!$A$2:$I$301, 6, FALSE)</f>
        <v>2.5</v>
      </c>
      <c r="Y518" s="3" t="str">
        <f t="shared" si="84"/>
        <v>Pass</v>
      </c>
      <c r="Z518" s="3" t="str">
        <f t="shared" si="85"/>
        <v>OK</v>
      </c>
    </row>
    <row r="519" spans="1:26" x14ac:dyDescent="0.35">
      <c r="A519" s="1" t="s">
        <v>275</v>
      </c>
      <c r="B519" s="2">
        <v>45703</v>
      </c>
      <c r="C519" s="1" t="s">
        <v>10</v>
      </c>
      <c r="D519" s="3" t="s">
        <v>2112</v>
      </c>
      <c r="E519" s="1" t="s">
        <v>11</v>
      </c>
      <c r="F519" s="1" t="s">
        <v>2113</v>
      </c>
      <c r="G519" s="1" t="s">
        <v>12</v>
      </c>
      <c r="H519" s="1">
        <v>1026.655</v>
      </c>
      <c r="I519" s="4" t="s">
        <v>13</v>
      </c>
      <c r="J519" s="1" t="s">
        <v>41</v>
      </c>
      <c r="K519" s="1" t="s">
        <v>734</v>
      </c>
      <c r="L519" s="6">
        <f t="shared" si="78"/>
        <v>29.990000000000009</v>
      </c>
      <c r="M519" s="6">
        <f t="shared" si="79"/>
        <v>29.990000000000009</v>
      </c>
      <c r="N519" s="6" t="str">
        <f t="shared" si="80"/>
        <v>Pass</v>
      </c>
      <c r="O519" s="6">
        <f t="shared" si="81"/>
        <v>96.551520000000011</v>
      </c>
      <c r="P519" s="6">
        <f t="shared" si="77"/>
        <v>1026.655</v>
      </c>
      <c r="Q519" s="5" t="str">
        <f t="shared" si="82"/>
        <v>February</v>
      </c>
      <c r="R519" s="3" t="str">
        <f>VLOOKUP(A519, Samples_Master!$A$2:$I$301, 2, FALSE)</f>
        <v>PolymerB</v>
      </c>
      <c r="S519" s="3" t="str">
        <f>VLOOKUP(A519, Samples_Master!$A$2:$I$301, 3, FALSE)</f>
        <v>Polymer</v>
      </c>
      <c r="T519" s="3" t="str">
        <f>VLOOKUP(A519, Samples_Master!$A$2:$I$301, 4, FALSE)</f>
        <v>B117</v>
      </c>
      <c r="U519" s="3" t="str">
        <f>VLOOKUP(A519, Samples_Master!$A$2:$I$301, 5, FALSE)</f>
        <v>P002</v>
      </c>
      <c r="V519" s="3" t="str">
        <f t="shared" si="83"/>
        <v>PolymerB_Viscosity</v>
      </c>
      <c r="W519" s="3">
        <f>VLOOKUP(V519, Spec_Limits!$A$2:$I$301, 5, FALSE)</f>
        <v>0.5</v>
      </c>
      <c r="X519" s="3">
        <f>VLOOKUP(V519, Spec_Limits!$A$2:$I$301, 6, FALSE)</f>
        <v>2.5</v>
      </c>
      <c r="Y519" s="3" t="str">
        <f t="shared" si="84"/>
        <v>Fail</v>
      </c>
      <c r="Z519" s="3" t="str">
        <f t="shared" si="85"/>
        <v>OK</v>
      </c>
    </row>
    <row r="520" spans="1:26" x14ac:dyDescent="0.35">
      <c r="A520" s="1" t="s">
        <v>180</v>
      </c>
      <c r="B520" s="2">
        <v>45704</v>
      </c>
      <c r="C520" s="1" t="s">
        <v>27</v>
      </c>
      <c r="D520" s="3" t="s">
        <v>2114</v>
      </c>
      <c r="E520" s="1" t="s">
        <v>637</v>
      </c>
      <c r="F520" s="1" t="s">
        <v>2115</v>
      </c>
      <c r="G520" s="1" t="s">
        <v>17</v>
      </c>
      <c r="H520" s="1">
        <v>596.4</v>
      </c>
      <c r="I520" s="4" t="s">
        <v>37</v>
      </c>
      <c r="J520" s="1" t="s">
        <v>61</v>
      </c>
      <c r="K520" s="1" t="s">
        <v>735</v>
      </c>
      <c r="L520" s="6" t="str">
        <f t="shared" si="78"/>
        <v>22.25</v>
      </c>
      <c r="M520" s="6" t="str">
        <f t="shared" si="79"/>
        <v>22.25</v>
      </c>
      <c r="N520" s="6" t="str">
        <f t="shared" si="80"/>
        <v>Pass</v>
      </c>
      <c r="O520" s="6" t="str">
        <f t="shared" si="81"/>
        <v>105.1</v>
      </c>
      <c r="P520" s="6">
        <f t="shared" si="77"/>
        <v>596.4</v>
      </c>
      <c r="Q520" s="5" t="str">
        <f t="shared" si="82"/>
        <v>February</v>
      </c>
      <c r="R520" s="3" t="str">
        <f>VLOOKUP(A520, Samples_Master!$A$2:$I$301, 2, FALSE)</f>
        <v>PolymerA</v>
      </c>
      <c r="S520" s="3" t="str">
        <f>VLOOKUP(A520, Samples_Master!$A$2:$I$301, 3, FALSE)</f>
        <v>Polymer</v>
      </c>
      <c r="T520" s="3" t="str">
        <f>VLOOKUP(A520, Samples_Master!$A$2:$I$301, 4, FALSE)</f>
        <v>B090</v>
      </c>
      <c r="U520" s="3" t="str">
        <f>VLOOKUP(A520, Samples_Master!$A$2:$I$301, 5, FALSE)</f>
        <v>P003</v>
      </c>
      <c r="V520" s="3" t="str">
        <f t="shared" si="83"/>
        <v>PolymerA_Conductivity</v>
      </c>
      <c r="W520" s="3">
        <f>VLOOKUP(V520, Spec_Limits!$A$2:$I$301, 5, FALSE)</f>
        <v>100</v>
      </c>
      <c r="X520" s="3">
        <f>VLOOKUP(V520, Spec_Limits!$A$2:$I$301, 6, FALSE)</f>
        <v>2000</v>
      </c>
      <c r="Y520" s="3" t="str">
        <f t="shared" si="84"/>
        <v>Pass</v>
      </c>
      <c r="Z520" s="3" t="str">
        <f t="shared" si="85"/>
        <v>OK</v>
      </c>
    </row>
    <row r="521" spans="1:26" x14ac:dyDescent="0.35">
      <c r="A521" s="1" t="s">
        <v>736</v>
      </c>
      <c r="B521" s="2">
        <v>45703</v>
      </c>
      <c r="C521" s="1" t="s">
        <v>16</v>
      </c>
      <c r="D521" s="3" t="s">
        <v>1404</v>
      </c>
      <c r="E521" s="1" t="s">
        <v>637</v>
      </c>
      <c r="F521" s="1" t="s">
        <v>2116</v>
      </c>
      <c r="G521" s="1" t="s">
        <v>12</v>
      </c>
      <c r="H521" s="1">
        <v>58.582000000000001</v>
      </c>
      <c r="I521" s="4" t="s">
        <v>17</v>
      </c>
      <c r="J521" s="1" t="s">
        <v>34</v>
      </c>
      <c r="K521" s="1" t="s">
        <v>737</v>
      </c>
      <c r="L521" s="6" t="str">
        <f t="shared" si="78"/>
        <v>32.5</v>
      </c>
      <c r="M521" s="6" t="str">
        <f t="shared" si="79"/>
        <v>32.5</v>
      </c>
      <c r="N521" s="6" t="str">
        <f t="shared" si="80"/>
        <v>Pass</v>
      </c>
      <c r="O521" s="6">
        <f t="shared" si="81"/>
        <v>93.713300000000004</v>
      </c>
      <c r="P521" s="6">
        <f t="shared" si="77"/>
        <v>58.582000000000001</v>
      </c>
      <c r="Q521" s="5" t="str">
        <f t="shared" si="82"/>
        <v>February</v>
      </c>
      <c r="R521" s="3" t="str">
        <f>VLOOKUP(A521, Samples_Master!$A$2:$I$301, 2, FALSE)</f>
        <v>Graphene</v>
      </c>
      <c r="S521" s="3" t="str">
        <f>VLOOKUP(A521, Samples_Master!$A$2:$I$301, 3, FALSE)</f>
        <v>Carbon</v>
      </c>
      <c r="T521" s="3" t="str">
        <f>VLOOKUP(A521, Samples_Master!$A$2:$I$301, 4, FALSE)</f>
        <v>B108</v>
      </c>
      <c r="U521" s="3" t="str">
        <f>VLOOKUP(A521, Samples_Master!$A$2:$I$301, 5, FALSE)</f>
        <v>P003</v>
      </c>
      <c r="V521" s="3" t="str">
        <f t="shared" si="83"/>
        <v>Graphene_Tensile</v>
      </c>
      <c r="W521" s="3">
        <f>VLOOKUP(V521, Spec_Limits!$A$2:$I$301, 5, FALSE)</f>
        <v>60</v>
      </c>
      <c r="X521" s="3">
        <f>VLOOKUP(V521, Spec_Limits!$A$2:$I$301, 6, FALSE)</f>
        <v>120</v>
      </c>
      <c r="Y521" s="3" t="str">
        <f t="shared" si="84"/>
        <v>Fail</v>
      </c>
      <c r="Z521" s="3" t="str">
        <f t="shared" si="85"/>
        <v>OK</v>
      </c>
    </row>
    <row r="522" spans="1:26" x14ac:dyDescent="0.35">
      <c r="A522" s="1" t="s">
        <v>736</v>
      </c>
      <c r="B522" s="2">
        <v>45706</v>
      </c>
      <c r="C522" s="1" t="s">
        <v>16</v>
      </c>
      <c r="D522" s="3" t="s">
        <v>2117</v>
      </c>
      <c r="E522" s="1" t="s">
        <v>637</v>
      </c>
      <c r="F522" s="1" t="s">
        <v>2118</v>
      </c>
      <c r="G522" s="1" t="s">
        <v>12</v>
      </c>
      <c r="H522" s="1">
        <v>96.207999999999998</v>
      </c>
      <c r="I522" s="4" t="s">
        <v>17</v>
      </c>
      <c r="J522" s="1" t="s">
        <v>21</v>
      </c>
      <c r="K522" s="1" t="s">
        <v>738</v>
      </c>
      <c r="L522" s="6" t="str">
        <f t="shared" si="78"/>
        <v>21.86</v>
      </c>
      <c r="M522" s="6" t="str">
        <f t="shared" si="79"/>
        <v>21.86</v>
      </c>
      <c r="N522" s="6" t="str">
        <f t="shared" si="80"/>
        <v>Pass</v>
      </c>
      <c r="O522" s="6">
        <f t="shared" si="81"/>
        <v>118.2933</v>
      </c>
      <c r="P522" s="6">
        <f t="shared" si="77"/>
        <v>96.207999999999998</v>
      </c>
      <c r="Q522" s="5" t="str">
        <f t="shared" si="82"/>
        <v>February</v>
      </c>
      <c r="R522" s="3" t="str">
        <f>VLOOKUP(A522, Samples_Master!$A$2:$I$301, 2, FALSE)</f>
        <v>Graphene</v>
      </c>
      <c r="S522" s="3" t="str">
        <f>VLOOKUP(A522, Samples_Master!$A$2:$I$301, 3, FALSE)</f>
        <v>Carbon</v>
      </c>
      <c r="T522" s="3" t="str">
        <f>VLOOKUP(A522, Samples_Master!$A$2:$I$301, 4, FALSE)</f>
        <v>B108</v>
      </c>
      <c r="U522" s="3" t="str">
        <f>VLOOKUP(A522, Samples_Master!$A$2:$I$301, 5, FALSE)</f>
        <v>P003</v>
      </c>
      <c r="V522" s="3" t="str">
        <f t="shared" si="83"/>
        <v>Graphene_Tensile</v>
      </c>
      <c r="W522" s="3">
        <f>VLOOKUP(V522, Spec_Limits!$A$2:$I$301, 5, FALSE)</f>
        <v>60</v>
      </c>
      <c r="X522" s="3">
        <f>VLOOKUP(V522, Spec_Limits!$A$2:$I$301, 6, FALSE)</f>
        <v>120</v>
      </c>
      <c r="Y522" s="3" t="str">
        <f t="shared" si="84"/>
        <v>Pass</v>
      </c>
      <c r="Z522" s="3" t="str">
        <f t="shared" si="85"/>
        <v>OK</v>
      </c>
    </row>
    <row r="523" spans="1:26" x14ac:dyDescent="0.35">
      <c r="A523" s="1" t="s">
        <v>60</v>
      </c>
      <c r="B523" s="2">
        <v>45696</v>
      </c>
      <c r="C523" s="1" t="s">
        <v>16</v>
      </c>
      <c r="D523" s="3" t="s">
        <v>2119</v>
      </c>
      <c r="E523" s="1" t="s">
        <v>11</v>
      </c>
      <c r="F523" s="1" t="s">
        <v>2120</v>
      </c>
      <c r="G523" s="1" t="s">
        <v>17</v>
      </c>
      <c r="H523" s="1">
        <v>100.821</v>
      </c>
      <c r="I523" s="4" t="s">
        <v>17</v>
      </c>
      <c r="J523" s="1" t="s">
        <v>55</v>
      </c>
      <c r="K523" s="1" t="s">
        <v>739</v>
      </c>
      <c r="L523" s="6">
        <f t="shared" si="78"/>
        <v>22.5</v>
      </c>
      <c r="M523" s="6">
        <f t="shared" si="79"/>
        <v>22.5</v>
      </c>
      <c r="N523" s="6" t="str">
        <f t="shared" si="80"/>
        <v>Pass</v>
      </c>
      <c r="O523" s="6" t="str">
        <f t="shared" si="81"/>
        <v>86.17</v>
      </c>
      <c r="P523" s="6">
        <f t="shared" si="77"/>
        <v>100.821</v>
      </c>
      <c r="Q523" s="5" t="str">
        <f t="shared" si="82"/>
        <v>February</v>
      </c>
      <c r="R523" s="3" t="str">
        <f>VLOOKUP(A523, Samples_Master!$A$2:$I$301, 2, FALSE)</f>
        <v>AlloyX</v>
      </c>
      <c r="S523" s="3" t="str">
        <f>VLOOKUP(A523, Samples_Master!$A$2:$I$301, 3, FALSE)</f>
        <v>Metal</v>
      </c>
      <c r="T523" s="3" t="str">
        <f>VLOOKUP(A523, Samples_Master!$A$2:$I$301, 4, FALSE)</f>
        <v>B069</v>
      </c>
      <c r="U523" s="3" t="str">
        <f>VLOOKUP(A523, Samples_Master!$A$2:$I$301, 5, FALSE)</f>
        <v>P004</v>
      </c>
      <c r="V523" s="3" t="str">
        <f t="shared" si="83"/>
        <v>AlloyX_Tensile</v>
      </c>
      <c r="W523" s="3">
        <f>VLOOKUP(V523, Spec_Limits!$A$2:$I$301, 5, FALSE)</f>
        <v>60</v>
      </c>
      <c r="X523" s="3">
        <f>VLOOKUP(V523, Spec_Limits!$A$2:$I$301, 6, FALSE)</f>
        <v>120</v>
      </c>
      <c r="Y523" s="3" t="str">
        <f t="shared" si="84"/>
        <v>Pass</v>
      </c>
      <c r="Z523" s="3" t="str">
        <f t="shared" si="85"/>
        <v>OK</v>
      </c>
    </row>
    <row r="524" spans="1:26" x14ac:dyDescent="0.35">
      <c r="A524" s="1" t="s">
        <v>60</v>
      </c>
      <c r="B524" s="2">
        <v>45705</v>
      </c>
      <c r="C524" s="1" t="s">
        <v>16</v>
      </c>
      <c r="D524" s="3" t="s">
        <v>2121</v>
      </c>
      <c r="E524" s="1" t="s">
        <v>11</v>
      </c>
      <c r="F524" s="1" t="s">
        <v>2122</v>
      </c>
      <c r="G524" s="1" t="s">
        <v>17</v>
      </c>
      <c r="H524" s="1">
        <v>90.15</v>
      </c>
      <c r="I524" s="4" t="s">
        <v>17</v>
      </c>
      <c r="J524" s="1" t="s">
        <v>29</v>
      </c>
      <c r="K524" s="1" t="s">
        <v>740</v>
      </c>
      <c r="L524" s="6">
        <f t="shared" si="78"/>
        <v>21.650000000000034</v>
      </c>
      <c r="M524" s="6">
        <f t="shared" si="79"/>
        <v>21.650000000000034</v>
      </c>
      <c r="N524" s="6" t="str">
        <f t="shared" si="80"/>
        <v>Pass</v>
      </c>
      <c r="O524" s="6" t="str">
        <f t="shared" si="81"/>
        <v>88.39</v>
      </c>
      <c r="P524" s="6">
        <f t="shared" si="77"/>
        <v>90.15</v>
      </c>
      <c r="Q524" s="5" t="str">
        <f t="shared" si="82"/>
        <v>February</v>
      </c>
      <c r="R524" s="3" t="str">
        <f>VLOOKUP(A524, Samples_Master!$A$2:$I$301, 2, FALSE)</f>
        <v>AlloyX</v>
      </c>
      <c r="S524" s="3" t="str">
        <f>VLOOKUP(A524, Samples_Master!$A$2:$I$301, 3, FALSE)</f>
        <v>Metal</v>
      </c>
      <c r="T524" s="3" t="str">
        <f>VLOOKUP(A524, Samples_Master!$A$2:$I$301, 4, FALSE)</f>
        <v>B069</v>
      </c>
      <c r="U524" s="3" t="str">
        <f>VLOOKUP(A524, Samples_Master!$A$2:$I$301, 5, FALSE)</f>
        <v>P004</v>
      </c>
      <c r="V524" s="3" t="str">
        <f t="shared" si="83"/>
        <v>AlloyX_Tensile</v>
      </c>
      <c r="W524" s="3">
        <f>VLOOKUP(V524, Spec_Limits!$A$2:$I$301, 5, FALSE)</f>
        <v>60</v>
      </c>
      <c r="X524" s="3">
        <f>VLOOKUP(V524, Spec_Limits!$A$2:$I$301, 6, FALSE)</f>
        <v>120</v>
      </c>
      <c r="Y524" s="3" t="str">
        <f t="shared" si="84"/>
        <v>Pass</v>
      </c>
      <c r="Z524" s="3" t="str">
        <f t="shared" si="85"/>
        <v>OK</v>
      </c>
    </row>
    <row r="525" spans="1:26" x14ac:dyDescent="0.35">
      <c r="A525" s="1" t="s">
        <v>741</v>
      </c>
      <c r="B525" s="2">
        <v>45714</v>
      </c>
      <c r="C525" s="1" t="s">
        <v>16</v>
      </c>
      <c r="D525" s="3" t="s">
        <v>2123</v>
      </c>
      <c r="E525" s="1" t="s">
        <v>11</v>
      </c>
      <c r="F525" s="1" t="s">
        <v>2124</v>
      </c>
      <c r="G525" s="1" t="s">
        <v>12</v>
      </c>
      <c r="H525" s="1">
        <v>94.358999999999995</v>
      </c>
      <c r="I525" s="4" t="s">
        <v>17</v>
      </c>
      <c r="J525" s="1" t="s">
        <v>55</v>
      </c>
      <c r="K525" s="1" t="s">
        <v>742</v>
      </c>
      <c r="L525" s="6">
        <f t="shared" si="78"/>
        <v>26.300000000000011</v>
      </c>
      <c r="M525" s="6">
        <f t="shared" si="79"/>
        <v>26.300000000000011</v>
      </c>
      <c r="N525" s="6" t="str">
        <f t="shared" si="80"/>
        <v>Pass</v>
      </c>
      <c r="O525" s="6">
        <f t="shared" si="81"/>
        <v>92.93235</v>
      </c>
      <c r="P525" s="6">
        <f t="shared" si="77"/>
        <v>94.358999999999995</v>
      </c>
      <c r="Q525" s="5" t="str">
        <f t="shared" si="82"/>
        <v>February</v>
      </c>
      <c r="R525" s="3" t="str">
        <f>VLOOKUP(A525, Samples_Master!$A$2:$I$301, 2, FALSE)</f>
        <v>AlloyX</v>
      </c>
      <c r="S525" s="3" t="str">
        <f>VLOOKUP(A525, Samples_Master!$A$2:$I$301, 3, FALSE)</f>
        <v>Metal</v>
      </c>
      <c r="T525" s="3" t="str">
        <f>VLOOKUP(A525, Samples_Master!$A$2:$I$301, 4, FALSE)</f>
        <v>B100</v>
      </c>
      <c r="U525" s="3" t="str">
        <f>VLOOKUP(A525, Samples_Master!$A$2:$I$301, 5, FALSE)</f>
        <v>P003</v>
      </c>
      <c r="V525" s="3" t="str">
        <f t="shared" si="83"/>
        <v>AlloyX_Tensile</v>
      </c>
      <c r="W525" s="3">
        <f>VLOOKUP(V525, Spec_Limits!$A$2:$I$301, 5, FALSE)</f>
        <v>60</v>
      </c>
      <c r="X525" s="3">
        <f>VLOOKUP(V525, Spec_Limits!$A$2:$I$301, 6, FALSE)</f>
        <v>120</v>
      </c>
      <c r="Y525" s="3" t="str">
        <f t="shared" si="84"/>
        <v>Pass</v>
      </c>
      <c r="Z525" s="3" t="str">
        <f t="shared" si="85"/>
        <v>OK</v>
      </c>
    </row>
    <row r="526" spans="1:26" x14ac:dyDescent="0.35">
      <c r="A526" s="1" t="s">
        <v>36</v>
      </c>
      <c r="B526" s="2">
        <v>45706</v>
      </c>
      <c r="C526" s="1" t="s">
        <v>16</v>
      </c>
      <c r="D526" s="3" t="s">
        <v>2125</v>
      </c>
      <c r="E526" s="1" t="s">
        <v>637</v>
      </c>
      <c r="F526" s="1" t="s">
        <v>2126</v>
      </c>
      <c r="G526" s="1" t="s">
        <v>12</v>
      </c>
      <c r="H526" s="1">
        <v>66.191999999999993</v>
      </c>
      <c r="I526" s="4" t="s">
        <v>17</v>
      </c>
      <c r="J526" s="1" t="s">
        <v>66</v>
      </c>
      <c r="K526" s="1" t="s">
        <v>743</v>
      </c>
      <c r="L526" s="6" t="str">
        <f t="shared" si="78"/>
        <v>21.51</v>
      </c>
      <c r="M526" s="6" t="str">
        <f t="shared" si="79"/>
        <v>21.51</v>
      </c>
      <c r="N526" s="6" t="str">
        <f t="shared" si="80"/>
        <v>Pass</v>
      </c>
      <c r="O526" s="6">
        <f t="shared" si="81"/>
        <v>101.24176</v>
      </c>
      <c r="P526" s="6">
        <f t="shared" si="77"/>
        <v>66.191999999999993</v>
      </c>
      <c r="Q526" s="5" t="str">
        <f t="shared" si="82"/>
        <v>February</v>
      </c>
      <c r="R526" s="3" t="str">
        <f>VLOOKUP(A526, Samples_Master!$A$2:$I$301, 2, FALSE)</f>
        <v>PolymerB</v>
      </c>
      <c r="S526" s="3" t="str">
        <f>VLOOKUP(A526, Samples_Master!$A$2:$I$301, 3, FALSE)</f>
        <v>Polymer</v>
      </c>
      <c r="T526" s="3" t="str">
        <f>VLOOKUP(A526, Samples_Master!$A$2:$I$301, 4, FALSE)</f>
        <v>B117</v>
      </c>
      <c r="U526" s="3" t="str">
        <f>VLOOKUP(A526, Samples_Master!$A$2:$I$301, 5, FALSE)</f>
        <v>P004</v>
      </c>
      <c r="V526" s="3" t="str">
        <f t="shared" si="83"/>
        <v>PolymerB_Tensile</v>
      </c>
      <c r="W526" s="3">
        <f>VLOOKUP(V526, Spec_Limits!$A$2:$I$301, 5, FALSE)</f>
        <v>40</v>
      </c>
      <c r="X526" s="3">
        <f>VLOOKUP(V526, Spec_Limits!$A$2:$I$301, 6, FALSE)</f>
        <v>100</v>
      </c>
      <c r="Y526" s="3" t="str">
        <f t="shared" si="84"/>
        <v>Pass</v>
      </c>
      <c r="Z526" s="3" t="str">
        <f t="shared" si="85"/>
        <v>OK</v>
      </c>
    </row>
    <row r="527" spans="1:26" x14ac:dyDescent="0.35">
      <c r="A527" s="1" t="s">
        <v>36</v>
      </c>
      <c r="B527" s="2">
        <v>45695</v>
      </c>
      <c r="C527" s="1" t="s">
        <v>27</v>
      </c>
      <c r="D527" s="3" t="s">
        <v>2127</v>
      </c>
      <c r="E527" s="1" t="s">
        <v>637</v>
      </c>
      <c r="F527" s="1" t="s">
        <v>2128</v>
      </c>
      <c r="G527" s="1" t="s">
        <v>12</v>
      </c>
      <c r="H527" s="1">
        <v>777.09199999999998</v>
      </c>
      <c r="I527" s="4" t="s">
        <v>37</v>
      </c>
      <c r="J527" s="1" t="s">
        <v>21</v>
      </c>
      <c r="K527" s="1" t="s">
        <v>744</v>
      </c>
      <c r="L527" s="6" t="str">
        <f t="shared" si="78"/>
        <v>18.65</v>
      </c>
      <c r="M527" s="6" t="str">
        <f t="shared" si="79"/>
        <v>18.65</v>
      </c>
      <c r="N527" s="6" t="str">
        <f t="shared" si="80"/>
        <v>Pass</v>
      </c>
      <c r="O527" s="6">
        <f t="shared" si="81"/>
        <v>106.3216</v>
      </c>
      <c r="P527" s="6">
        <f t="shared" si="77"/>
        <v>777.09199999999998</v>
      </c>
      <c r="Q527" s="5" t="str">
        <f t="shared" si="82"/>
        <v>February</v>
      </c>
      <c r="R527" s="3" t="str">
        <f>VLOOKUP(A527, Samples_Master!$A$2:$I$301, 2, FALSE)</f>
        <v>PolymerB</v>
      </c>
      <c r="S527" s="3" t="str">
        <f>VLOOKUP(A527, Samples_Master!$A$2:$I$301, 3, FALSE)</f>
        <v>Polymer</v>
      </c>
      <c r="T527" s="3" t="str">
        <f>VLOOKUP(A527, Samples_Master!$A$2:$I$301, 4, FALSE)</f>
        <v>B117</v>
      </c>
      <c r="U527" s="3" t="str">
        <f>VLOOKUP(A527, Samples_Master!$A$2:$I$301, 5, FALSE)</f>
        <v>P004</v>
      </c>
      <c r="V527" s="3" t="str">
        <f t="shared" si="83"/>
        <v>PolymerB_Conductivity</v>
      </c>
      <c r="W527" s="3">
        <f>VLOOKUP(V527, Spec_Limits!$A$2:$I$301, 5, FALSE)</f>
        <v>100</v>
      </c>
      <c r="X527" s="3">
        <f>VLOOKUP(V527, Spec_Limits!$A$2:$I$301, 6, FALSE)</f>
        <v>2000</v>
      </c>
      <c r="Y527" s="3" t="str">
        <f t="shared" si="84"/>
        <v>Pass</v>
      </c>
      <c r="Z527" s="3" t="str">
        <f t="shared" si="85"/>
        <v>OK</v>
      </c>
    </row>
    <row r="528" spans="1:26" x14ac:dyDescent="0.35">
      <c r="A528" s="1" t="s">
        <v>36</v>
      </c>
      <c r="B528" s="2">
        <v>45714</v>
      </c>
      <c r="C528" s="1" t="s">
        <v>16</v>
      </c>
      <c r="D528" s="3" t="s">
        <v>2129</v>
      </c>
      <c r="E528" s="1" t="s">
        <v>637</v>
      </c>
      <c r="F528" s="1" t="s">
        <v>2130</v>
      </c>
      <c r="G528" s="1" t="s">
        <v>12</v>
      </c>
      <c r="H528" s="1">
        <v>98.611000000000004</v>
      </c>
      <c r="I528" s="4" t="s">
        <v>17</v>
      </c>
      <c r="J528" s="1" t="s">
        <v>47</v>
      </c>
      <c r="K528" s="1" t="s">
        <v>745</v>
      </c>
      <c r="L528" s="6" t="str">
        <f t="shared" si="78"/>
        <v>14.64</v>
      </c>
      <c r="M528" s="6" t="str">
        <f t="shared" si="79"/>
        <v>14.64</v>
      </c>
      <c r="N528" s="6" t="str">
        <f t="shared" si="80"/>
        <v>Pass</v>
      </c>
      <c r="O528" s="6">
        <f t="shared" si="81"/>
        <v>109.93335</v>
      </c>
      <c r="P528" s="6">
        <f t="shared" si="77"/>
        <v>98.611000000000004</v>
      </c>
      <c r="Q528" s="5" t="str">
        <f t="shared" si="82"/>
        <v>February</v>
      </c>
      <c r="R528" s="3" t="str">
        <f>VLOOKUP(A528, Samples_Master!$A$2:$I$301, 2, FALSE)</f>
        <v>PolymerB</v>
      </c>
      <c r="S528" s="3" t="str">
        <f>VLOOKUP(A528, Samples_Master!$A$2:$I$301, 3, FALSE)</f>
        <v>Polymer</v>
      </c>
      <c r="T528" s="3" t="str">
        <f>VLOOKUP(A528, Samples_Master!$A$2:$I$301, 4, FALSE)</f>
        <v>B117</v>
      </c>
      <c r="U528" s="3" t="str">
        <f>VLOOKUP(A528, Samples_Master!$A$2:$I$301, 5, FALSE)</f>
        <v>P004</v>
      </c>
      <c r="V528" s="3" t="str">
        <f t="shared" si="83"/>
        <v>PolymerB_Tensile</v>
      </c>
      <c r="W528" s="3">
        <f>VLOOKUP(V528, Spec_Limits!$A$2:$I$301, 5, FALSE)</f>
        <v>40</v>
      </c>
      <c r="X528" s="3">
        <f>VLOOKUP(V528, Spec_Limits!$A$2:$I$301, 6, FALSE)</f>
        <v>100</v>
      </c>
      <c r="Y528" s="3" t="str">
        <f t="shared" si="84"/>
        <v>Pass</v>
      </c>
      <c r="Z528" s="3" t="str">
        <f t="shared" si="85"/>
        <v>OK</v>
      </c>
    </row>
    <row r="529" spans="1:26" x14ac:dyDescent="0.35">
      <c r="A529" s="1" t="s">
        <v>36</v>
      </c>
      <c r="B529" s="2">
        <v>45714</v>
      </c>
      <c r="C529" s="1" t="s">
        <v>10</v>
      </c>
      <c r="D529" s="3" t="s">
        <v>2131</v>
      </c>
      <c r="E529" s="1" t="s">
        <v>637</v>
      </c>
      <c r="F529" s="1" t="s">
        <v>2132</v>
      </c>
      <c r="G529" s="1" t="s">
        <v>12</v>
      </c>
      <c r="H529" s="1">
        <v>1.032</v>
      </c>
      <c r="I529" s="4" t="s">
        <v>23</v>
      </c>
      <c r="J529" s="1" t="s">
        <v>18</v>
      </c>
      <c r="K529" s="1" t="s">
        <v>746</v>
      </c>
      <c r="L529" s="6" t="str">
        <f t="shared" si="78"/>
        <v>26.49</v>
      </c>
      <c r="M529" s="6" t="str">
        <f t="shared" si="79"/>
        <v>26.49</v>
      </c>
      <c r="N529" s="6" t="str">
        <f t="shared" si="80"/>
        <v>Pass</v>
      </c>
      <c r="O529" s="6">
        <f t="shared" si="81"/>
        <v>95.012740000000008</v>
      </c>
      <c r="P529" s="6">
        <f t="shared" si="77"/>
        <v>1.032</v>
      </c>
      <c r="Q529" s="5" t="str">
        <f t="shared" si="82"/>
        <v>February</v>
      </c>
      <c r="R529" s="3" t="str">
        <f>VLOOKUP(A529, Samples_Master!$A$2:$I$301, 2, FALSE)</f>
        <v>PolymerB</v>
      </c>
      <c r="S529" s="3" t="str">
        <f>VLOOKUP(A529, Samples_Master!$A$2:$I$301, 3, FALSE)</f>
        <v>Polymer</v>
      </c>
      <c r="T529" s="3" t="str">
        <f>VLOOKUP(A529, Samples_Master!$A$2:$I$301, 4, FALSE)</f>
        <v>B117</v>
      </c>
      <c r="U529" s="3" t="str">
        <f>VLOOKUP(A529, Samples_Master!$A$2:$I$301, 5, FALSE)</f>
        <v>P004</v>
      </c>
      <c r="V529" s="3" t="str">
        <f t="shared" si="83"/>
        <v>PolymerB_Viscosity</v>
      </c>
      <c r="W529" s="3">
        <f>VLOOKUP(V529, Spec_Limits!$A$2:$I$301, 5, FALSE)</f>
        <v>0.5</v>
      </c>
      <c r="X529" s="3">
        <f>VLOOKUP(V529, Spec_Limits!$A$2:$I$301, 6, FALSE)</f>
        <v>2.5</v>
      </c>
      <c r="Y529" s="3" t="str">
        <f t="shared" si="84"/>
        <v>Pass</v>
      </c>
      <c r="Z529" s="3" t="str">
        <f t="shared" si="85"/>
        <v>OK</v>
      </c>
    </row>
    <row r="530" spans="1:26" x14ac:dyDescent="0.35">
      <c r="A530" s="1" t="s">
        <v>57</v>
      </c>
      <c r="B530" s="2">
        <v>45709</v>
      </c>
      <c r="C530" s="1" t="s">
        <v>27</v>
      </c>
      <c r="D530" s="3" t="s">
        <v>1490</v>
      </c>
      <c r="E530" s="1" t="s">
        <v>637</v>
      </c>
      <c r="F530" s="1" t="s">
        <v>2133</v>
      </c>
      <c r="G530" s="1" t="s">
        <v>17</v>
      </c>
      <c r="H530" s="1">
        <v>297.34199999999998</v>
      </c>
      <c r="I530" s="4" t="s">
        <v>37</v>
      </c>
      <c r="J530" s="1" t="s">
        <v>61</v>
      </c>
      <c r="K530" s="1" t="s">
        <v>747</v>
      </c>
      <c r="L530" s="6" t="str">
        <f t="shared" si="78"/>
        <v>22.81</v>
      </c>
      <c r="M530" s="6" t="str">
        <f t="shared" si="79"/>
        <v>22.81</v>
      </c>
      <c r="N530" s="6" t="str">
        <f t="shared" si="80"/>
        <v>Pass</v>
      </c>
      <c r="O530" s="6" t="str">
        <f t="shared" si="81"/>
        <v>114.96</v>
      </c>
      <c r="P530" s="6">
        <f t="shared" si="77"/>
        <v>297.34199999999998</v>
      </c>
      <c r="Q530" s="5" t="str">
        <f t="shared" si="82"/>
        <v>February</v>
      </c>
      <c r="R530" s="3" t="str">
        <f>VLOOKUP(A530, Samples_Master!$A$2:$I$301, 2, FALSE)</f>
        <v>PolymerA</v>
      </c>
      <c r="S530" s="3" t="str">
        <f>VLOOKUP(A530, Samples_Master!$A$2:$I$301, 3, FALSE)</f>
        <v>Polymer</v>
      </c>
      <c r="T530" s="3" t="str">
        <f>VLOOKUP(A530, Samples_Master!$A$2:$I$301, 4, FALSE)</f>
        <v>B059</v>
      </c>
      <c r="U530" s="3" t="str">
        <f>VLOOKUP(A530, Samples_Master!$A$2:$I$301, 5, FALSE)</f>
        <v>P003</v>
      </c>
      <c r="V530" s="3" t="str">
        <f t="shared" si="83"/>
        <v>PolymerA_Conductivity</v>
      </c>
      <c r="W530" s="3">
        <f>VLOOKUP(V530, Spec_Limits!$A$2:$I$301, 5, FALSE)</f>
        <v>100</v>
      </c>
      <c r="X530" s="3">
        <f>VLOOKUP(V530, Spec_Limits!$A$2:$I$301, 6, FALSE)</f>
        <v>2000</v>
      </c>
      <c r="Y530" s="3" t="str">
        <f t="shared" si="84"/>
        <v>Pass</v>
      </c>
      <c r="Z530" s="3" t="str">
        <f t="shared" si="85"/>
        <v>OK</v>
      </c>
    </row>
    <row r="531" spans="1:26" x14ac:dyDescent="0.35">
      <c r="A531" s="1" t="s">
        <v>458</v>
      </c>
      <c r="B531" s="2">
        <v>45710</v>
      </c>
      <c r="C531" s="1" t="s">
        <v>16</v>
      </c>
      <c r="D531" s="3" t="s">
        <v>2134</v>
      </c>
      <c r="E531" s="1" t="s">
        <v>637</v>
      </c>
      <c r="F531" s="1" t="s">
        <v>2135</v>
      </c>
      <c r="G531" s="1" t="s">
        <v>17</v>
      </c>
      <c r="H531" s="1">
        <v>100.417</v>
      </c>
      <c r="I531" s="4" t="s">
        <v>17</v>
      </c>
      <c r="J531" s="1" t="s">
        <v>47</v>
      </c>
      <c r="K531" s="1" t="s">
        <v>748</v>
      </c>
      <c r="L531" s="6" t="str">
        <f t="shared" si="78"/>
        <v>26.53</v>
      </c>
      <c r="M531" s="6" t="str">
        <f t="shared" si="79"/>
        <v>26.53</v>
      </c>
      <c r="N531" s="6" t="str">
        <f t="shared" si="80"/>
        <v>Pass</v>
      </c>
      <c r="O531" s="6" t="str">
        <f t="shared" si="81"/>
        <v>112.47</v>
      </c>
      <c r="P531" s="6">
        <f t="shared" si="77"/>
        <v>100.417</v>
      </c>
      <c r="Q531" s="5" t="str">
        <f t="shared" si="82"/>
        <v>February</v>
      </c>
      <c r="R531" s="3" t="str">
        <f>VLOOKUP(A531, Samples_Master!$A$2:$I$301, 2, FALSE)</f>
        <v>Graphene</v>
      </c>
      <c r="S531" s="3" t="str">
        <f>VLOOKUP(A531, Samples_Master!$A$2:$I$301, 3, FALSE)</f>
        <v>Carbon</v>
      </c>
      <c r="T531" s="3" t="str">
        <f>VLOOKUP(A531, Samples_Master!$A$2:$I$301, 4, FALSE)</f>
        <v>B028</v>
      </c>
      <c r="U531" s="3" t="str">
        <f>VLOOKUP(A531, Samples_Master!$A$2:$I$301, 5, FALSE)</f>
        <v>P002</v>
      </c>
      <c r="V531" s="3" t="str">
        <f t="shared" si="83"/>
        <v>Graphene_Tensile</v>
      </c>
      <c r="W531" s="3">
        <f>VLOOKUP(V531, Spec_Limits!$A$2:$I$301, 5, FALSE)</f>
        <v>60</v>
      </c>
      <c r="X531" s="3">
        <f>VLOOKUP(V531, Spec_Limits!$A$2:$I$301, 6, FALSE)</f>
        <v>120</v>
      </c>
      <c r="Y531" s="3" t="str">
        <f t="shared" si="84"/>
        <v>Pass</v>
      </c>
      <c r="Z531" s="3" t="str">
        <f t="shared" si="85"/>
        <v>OK</v>
      </c>
    </row>
    <row r="532" spans="1:26" x14ac:dyDescent="0.35">
      <c r="A532" s="1" t="s">
        <v>458</v>
      </c>
      <c r="B532" s="2">
        <v>45716</v>
      </c>
      <c r="C532" s="1" t="s">
        <v>16</v>
      </c>
      <c r="D532" s="3" t="s">
        <v>2136</v>
      </c>
      <c r="E532" s="1" t="s">
        <v>637</v>
      </c>
      <c r="F532" s="1" t="s">
        <v>2137</v>
      </c>
      <c r="G532" s="1" t="s">
        <v>17</v>
      </c>
      <c r="H532" s="1">
        <v>105.498</v>
      </c>
      <c r="I532" s="4" t="s">
        <v>17</v>
      </c>
      <c r="J532" s="1" t="s">
        <v>52</v>
      </c>
      <c r="K532" s="1" t="s">
        <v>749</v>
      </c>
      <c r="L532" s="6" t="str">
        <f t="shared" si="78"/>
        <v>23.6</v>
      </c>
      <c r="M532" s="6" t="str">
        <f t="shared" si="79"/>
        <v>23.6</v>
      </c>
      <c r="N532" s="6" t="str">
        <f t="shared" si="80"/>
        <v>Pass</v>
      </c>
      <c r="O532" s="6" t="str">
        <f t="shared" si="81"/>
        <v>101.02</v>
      </c>
      <c r="P532" s="6">
        <f t="shared" si="77"/>
        <v>105.498</v>
      </c>
      <c r="Q532" s="5" t="str">
        <f t="shared" si="82"/>
        <v>February</v>
      </c>
      <c r="R532" s="3" t="str">
        <f>VLOOKUP(A532, Samples_Master!$A$2:$I$301, 2, FALSE)</f>
        <v>Graphene</v>
      </c>
      <c r="S532" s="3" t="str">
        <f>VLOOKUP(A532, Samples_Master!$A$2:$I$301, 3, FALSE)</f>
        <v>Carbon</v>
      </c>
      <c r="T532" s="3" t="str">
        <f>VLOOKUP(A532, Samples_Master!$A$2:$I$301, 4, FALSE)</f>
        <v>B028</v>
      </c>
      <c r="U532" s="3" t="str">
        <f>VLOOKUP(A532, Samples_Master!$A$2:$I$301, 5, FALSE)</f>
        <v>P002</v>
      </c>
      <c r="V532" s="3" t="str">
        <f t="shared" si="83"/>
        <v>Graphene_Tensile</v>
      </c>
      <c r="W532" s="3">
        <f>VLOOKUP(V532, Spec_Limits!$A$2:$I$301, 5, FALSE)</f>
        <v>60</v>
      </c>
      <c r="X532" s="3">
        <f>VLOOKUP(V532, Spec_Limits!$A$2:$I$301, 6, FALSE)</f>
        <v>120</v>
      </c>
      <c r="Y532" s="3" t="str">
        <f t="shared" si="84"/>
        <v>Pass</v>
      </c>
      <c r="Z532" s="3" t="str">
        <f t="shared" si="85"/>
        <v>OK</v>
      </c>
    </row>
    <row r="533" spans="1:26" x14ac:dyDescent="0.35">
      <c r="A533" s="1" t="s">
        <v>458</v>
      </c>
      <c r="B533" s="2">
        <v>45709</v>
      </c>
      <c r="C533" s="1" t="s">
        <v>16</v>
      </c>
      <c r="D533" s="3" t="s">
        <v>1658</v>
      </c>
      <c r="E533" s="1" t="s">
        <v>637</v>
      </c>
      <c r="F533" s="1" t="s">
        <v>2138</v>
      </c>
      <c r="G533" s="1" t="s">
        <v>17</v>
      </c>
      <c r="H533" s="1">
        <v>80.197999999999993</v>
      </c>
      <c r="I533" s="4" t="s">
        <v>17</v>
      </c>
      <c r="J533" s="1" t="s">
        <v>24</v>
      </c>
      <c r="K533" s="1" t="s">
        <v>750</v>
      </c>
      <c r="L533" s="6" t="str">
        <f t="shared" si="78"/>
        <v>22.57</v>
      </c>
      <c r="M533" s="6" t="str">
        <f t="shared" si="79"/>
        <v>22.57</v>
      </c>
      <c r="N533" s="6" t="str">
        <f t="shared" si="80"/>
        <v>Pass</v>
      </c>
      <c r="O533" s="6" t="str">
        <f t="shared" si="81"/>
        <v>96.2</v>
      </c>
      <c r="P533" s="6">
        <f t="shared" si="77"/>
        <v>80.197999999999993</v>
      </c>
      <c r="Q533" s="5" t="str">
        <f t="shared" si="82"/>
        <v>February</v>
      </c>
      <c r="R533" s="3" t="str">
        <f>VLOOKUP(A533, Samples_Master!$A$2:$I$301, 2, FALSE)</f>
        <v>Graphene</v>
      </c>
      <c r="S533" s="3" t="str">
        <f>VLOOKUP(A533, Samples_Master!$A$2:$I$301, 3, FALSE)</f>
        <v>Carbon</v>
      </c>
      <c r="T533" s="3" t="str">
        <f>VLOOKUP(A533, Samples_Master!$A$2:$I$301, 4, FALSE)</f>
        <v>B028</v>
      </c>
      <c r="U533" s="3" t="str">
        <f>VLOOKUP(A533, Samples_Master!$A$2:$I$301, 5, FALSE)</f>
        <v>P002</v>
      </c>
      <c r="V533" s="3" t="str">
        <f t="shared" si="83"/>
        <v>Graphene_Tensile</v>
      </c>
      <c r="W533" s="3">
        <f>VLOOKUP(V533, Spec_Limits!$A$2:$I$301, 5, FALSE)</f>
        <v>60</v>
      </c>
      <c r="X533" s="3">
        <f>VLOOKUP(V533, Spec_Limits!$A$2:$I$301, 6, FALSE)</f>
        <v>120</v>
      </c>
      <c r="Y533" s="3" t="str">
        <f t="shared" si="84"/>
        <v>Pass</v>
      </c>
      <c r="Z533" s="3" t="str">
        <f t="shared" si="85"/>
        <v>OK</v>
      </c>
    </row>
    <row r="534" spans="1:26" x14ac:dyDescent="0.35">
      <c r="A534" s="1" t="s">
        <v>751</v>
      </c>
      <c r="B534" s="2">
        <v>45695</v>
      </c>
      <c r="C534" s="1" t="s">
        <v>27</v>
      </c>
      <c r="D534" s="3" t="s">
        <v>2139</v>
      </c>
      <c r="E534" s="1" t="s">
        <v>637</v>
      </c>
      <c r="F534" s="1"/>
      <c r="G534" s="1" t="s">
        <v>12</v>
      </c>
      <c r="H534" s="1">
        <v>34421.654999999999</v>
      </c>
      <c r="I534" s="4" t="s">
        <v>37</v>
      </c>
      <c r="J534" s="1" t="s">
        <v>29</v>
      </c>
      <c r="K534" s="1" t="s">
        <v>752</v>
      </c>
      <c r="L534" s="6" t="str">
        <f t="shared" si="78"/>
        <v>31.53</v>
      </c>
      <c r="M534" s="6" t="str">
        <f t="shared" si="79"/>
        <v>31.53</v>
      </c>
      <c r="N534" s="6" t="str">
        <f t="shared" si="80"/>
        <v>Pass</v>
      </c>
      <c r="O534" s="6">
        <f t="shared" si="81"/>
        <v>0</v>
      </c>
      <c r="P534" s="6">
        <f t="shared" si="77"/>
        <v>34421.654999999999</v>
      </c>
      <c r="Q534" s="5" t="str">
        <f t="shared" si="82"/>
        <v>February</v>
      </c>
      <c r="R534" s="3" t="str">
        <f>VLOOKUP(A534, Samples_Master!$A$2:$I$301, 2, FALSE)</f>
        <v>Graphene</v>
      </c>
      <c r="S534" s="3" t="str">
        <f>VLOOKUP(A534, Samples_Master!$A$2:$I$301, 3, FALSE)</f>
        <v>Carbon</v>
      </c>
      <c r="T534" s="3" t="str">
        <f>VLOOKUP(A534, Samples_Master!$A$2:$I$301, 4, FALSE)</f>
        <v>B038</v>
      </c>
      <c r="U534" s="3" t="str">
        <f>VLOOKUP(A534, Samples_Master!$A$2:$I$301, 5, FALSE)</f>
        <v>P004</v>
      </c>
      <c r="V534" s="3" t="str">
        <f t="shared" si="83"/>
        <v>Graphene_Conductivity</v>
      </c>
      <c r="W534" s="3">
        <f>VLOOKUP(V534, Spec_Limits!$A$2:$I$301, 5, FALSE)</f>
        <v>20000</v>
      </c>
      <c r="X534" s="3">
        <f>VLOOKUP(V534, Spec_Limits!$A$2:$I$301, 6, FALSE)</f>
        <v>80000</v>
      </c>
      <c r="Y534" s="3" t="str">
        <f t="shared" si="84"/>
        <v>Pass</v>
      </c>
      <c r="Z534" s="3" t="str">
        <f t="shared" si="85"/>
        <v>OK</v>
      </c>
    </row>
    <row r="535" spans="1:26" x14ac:dyDescent="0.35">
      <c r="A535" s="1" t="s">
        <v>751</v>
      </c>
      <c r="B535" s="2">
        <v>45705</v>
      </c>
      <c r="C535" s="1" t="s">
        <v>27</v>
      </c>
      <c r="D535" s="3" t="s">
        <v>2140</v>
      </c>
      <c r="E535" s="1" t="s">
        <v>637</v>
      </c>
      <c r="F535" s="1" t="s">
        <v>2141</v>
      </c>
      <c r="G535" s="1" t="s">
        <v>12</v>
      </c>
      <c r="H535" s="1">
        <v>56732.275999999998</v>
      </c>
      <c r="I535" s="4" t="s">
        <v>37</v>
      </c>
      <c r="J535" s="1" t="s">
        <v>41</v>
      </c>
      <c r="K535" s="1" t="s">
        <v>753</v>
      </c>
      <c r="L535" s="6" t="str">
        <f t="shared" si="78"/>
        <v>31.46</v>
      </c>
      <c r="M535" s="6" t="str">
        <f t="shared" si="79"/>
        <v>31.46</v>
      </c>
      <c r="N535" s="6" t="str">
        <f t="shared" si="80"/>
        <v>Pass</v>
      </c>
      <c r="O535" s="6">
        <f t="shared" si="81"/>
        <v>89.880850000000009</v>
      </c>
      <c r="P535" s="6">
        <f t="shared" si="77"/>
        <v>56732.275999999998</v>
      </c>
      <c r="Q535" s="5" t="str">
        <f t="shared" si="82"/>
        <v>February</v>
      </c>
      <c r="R535" s="3" t="str">
        <f>VLOOKUP(A535, Samples_Master!$A$2:$I$301, 2, FALSE)</f>
        <v>Graphene</v>
      </c>
      <c r="S535" s="3" t="str">
        <f>VLOOKUP(A535, Samples_Master!$A$2:$I$301, 3, FALSE)</f>
        <v>Carbon</v>
      </c>
      <c r="T535" s="3" t="str">
        <f>VLOOKUP(A535, Samples_Master!$A$2:$I$301, 4, FALSE)</f>
        <v>B038</v>
      </c>
      <c r="U535" s="3" t="str">
        <f>VLOOKUP(A535, Samples_Master!$A$2:$I$301, 5, FALSE)</f>
        <v>P004</v>
      </c>
      <c r="V535" s="3" t="str">
        <f t="shared" si="83"/>
        <v>Graphene_Conductivity</v>
      </c>
      <c r="W535" s="3">
        <f>VLOOKUP(V535, Spec_Limits!$A$2:$I$301, 5, FALSE)</f>
        <v>20000</v>
      </c>
      <c r="X535" s="3">
        <f>VLOOKUP(V535, Spec_Limits!$A$2:$I$301, 6, FALSE)</f>
        <v>80000</v>
      </c>
      <c r="Y535" s="3" t="str">
        <f t="shared" si="84"/>
        <v>Pass</v>
      </c>
      <c r="Z535" s="3" t="str">
        <f t="shared" si="85"/>
        <v>OK</v>
      </c>
    </row>
    <row r="536" spans="1:26" x14ac:dyDescent="0.35">
      <c r="A536" s="1" t="s">
        <v>127</v>
      </c>
      <c r="B536" s="2">
        <v>45714</v>
      </c>
      <c r="C536" s="1" t="s">
        <v>16</v>
      </c>
      <c r="D536" s="3" t="s">
        <v>2142</v>
      </c>
      <c r="E536" s="1" t="s">
        <v>637</v>
      </c>
      <c r="F536" s="1" t="s">
        <v>2143</v>
      </c>
      <c r="G536" s="1" t="s">
        <v>12</v>
      </c>
      <c r="H536" s="1">
        <v>87.632000000000005</v>
      </c>
      <c r="I536" s="4" t="s">
        <v>17</v>
      </c>
      <c r="J536" s="1" t="s">
        <v>21</v>
      </c>
      <c r="K536" s="1" t="s">
        <v>754</v>
      </c>
      <c r="L536" s="6" t="str">
        <f t="shared" si="78"/>
        <v>29.48</v>
      </c>
      <c r="M536" s="6" t="str">
        <f t="shared" si="79"/>
        <v>29.48</v>
      </c>
      <c r="N536" s="6" t="str">
        <f t="shared" si="80"/>
        <v>Pass</v>
      </c>
      <c r="O536" s="6">
        <f t="shared" si="81"/>
        <v>82.596320000000006</v>
      </c>
      <c r="P536" s="6">
        <f t="shared" si="77"/>
        <v>87.632000000000005</v>
      </c>
      <c r="Q536" s="5" t="str">
        <f t="shared" si="82"/>
        <v>February</v>
      </c>
      <c r="R536" s="3" t="str">
        <f>VLOOKUP(A536, Samples_Master!$A$2:$I$301, 2, FALSE)</f>
        <v>Graphene</v>
      </c>
      <c r="S536" s="3" t="str">
        <f>VLOOKUP(A536, Samples_Master!$A$2:$I$301, 3, FALSE)</f>
        <v>Carbon</v>
      </c>
      <c r="T536" s="3" t="str">
        <f>VLOOKUP(A536, Samples_Master!$A$2:$I$301, 4, FALSE)</f>
        <v>B047</v>
      </c>
      <c r="U536" s="3" t="str">
        <f>VLOOKUP(A536, Samples_Master!$A$2:$I$301, 5, FALSE)</f>
        <v>P004</v>
      </c>
      <c r="V536" s="3" t="str">
        <f t="shared" si="83"/>
        <v>Graphene_Tensile</v>
      </c>
      <c r="W536" s="3">
        <f>VLOOKUP(V536, Spec_Limits!$A$2:$I$301, 5, FALSE)</f>
        <v>60</v>
      </c>
      <c r="X536" s="3">
        <f>VLOOKUP(V536, Spec_Limits!$A$2:$I$301, 6, FALSE)</f>
        <v>120</v>
      </c>
      <c r="Y536" s="3" t="str">
        <f t="shared" si="84"/>
        <v>Pass</v>
      </c>
      <c r="Z536" s="3" t="str">
        <f t="shared" si="85"/>
        <v>OK</v>
      </c>
    </row>
    <row r="537" spans="1:26" x14ac:dyDescent="0.35">
      <c r="A537" s="1" t="s">
        <v>151</v>
      </c>
      <c r="B537" s="2">
        <v>45696</v>
      </c>
      <c r="C537" s="1" t="s">
        <v>10</v>
      </c>
      <c r="D537" s="3" t="s">
        <v>2144</v>
      </c>
      <c r="E537" s="1" t="s">
        <v>11</v>
      </c>
      <c r="F537" s="1" t="s">
        <v>2145</v>
      </c>
      <c r="G537" s="1" t="s">
        <v>17</v>
      </c>
      <c r="H537" s="1">
        <v>0.93799999999999994</v>
      </c>
      <c r="I537" s="4" t="s">
        <v>23</v>
      </c>
      <c r="J537" s="1" t="s">
        <v>80</v>
      </c>
      <c r="K537" s="1" t="s">
        <v>755</v>
      </c>
      <c r="L537" s="6">
        <f t="shared" si="78"/>
        <v>30.840000000000032</v>
      </c>
      <c r="M537" s="6">
        <f t="shared" si="79"/>
        <v>30.840000000000032</v>
      </c>
      <c r="N537" s="6" t="str">
        <f t="shared" si="80"/>
        <v>Pass</v>
      </c>
      <c r="O537" s="6" t="str">
        <f t="shared" si="81"/>
        <v>105.79</v>
      </c>
      <c r="P537" s="6">
        <f t="shared" ref="P537:P582" si="86">IF(C537="Viscosity",
      IF(J537="mPa*s", H537/1000, H537),
   IF(C537="Tensile",
      IF(J537="kPa", H537/1000, H537),
   IF(C537="Conductivity",
      IF(J537="mS/cm", H537/10, H537),
   "")))</f>
        <v>0.93799999999999994</v>
      </c>
      <c r="Q537" s="5" t="str">
        <f t="shared" si="82"/>
        <v>February</v>
      </c>
      <c r="R537" s="3" t="str">
        <f>VLOOKUP(A537, Samples_Master!$A$2:$I$301, 2, FALSE)</f>
        <v>Graphene</v>
      </c>
      <c r="S537" s="3" t="str">
        <f>VLOOKUP(A537, Samples_Master!$A$2:$I$301, 3, FALSE)</f>
        <v>Carbon</v>
      </c>
      <c r="T537" s="3" t="str">
        <f>VLOOKUP(A537, Samples_Master!$A$2:$I$301, 4, FALSE)</f>
        <v>B087</v>
      </c>
      <c r="U537" s="3" t="str">
        <f>VLOOKUP(A537, Samples_Master!$A$2:$I$301, 5, FALSE)</f>
        <v>P001</v>
      </c>
      <c r="V537" s="3" t="str">
        <f t="shared" si="83"/>
        <v>Graphene_Viscosity</v>
      </c>
      <c r="W537" s="3">
        <f>VLOOKUP(V537, Spec_Limits!$A$2:$I$301, 5, FALSE)</f>
        <v>0.2</v>
      </c>
      <c r="X537" s="3">
        <f>VLOOKUP(V537, Spec_Limits!$A$2:$I$301, 6, FALSE)</f>
        <v>1.5</v>
      </c>
      <c r="Y537" s="3" t="str">
        <f t="shared" si="84"/>
        <v>Pass</v>
      </c>
      <c r="Z537" s="3" t="str">
        <f t="shared" si="85"/>
        <v>OK</v>
      </c>
    </row>
    <row r="538" spans="1:26" x14ac:dyDescent="0.35">
      <c r="A538" s="1" t="s">
        <v>151</v>
      </c>
      <c r="B538" s="2">
        <v>45693</v>
      </c>
      <c r="C538" s="1" t="s">
        <v>16</v>
      </c>
      <c r="D538" s="3" t="s">
        <v>2146</v>
      </c>
      <c r="E538" s="1" t="s">
        <v>11</v>
      </c>
      <c r="F538" s="1" t="s">
        <v>2147</v>
      </c>
      <c r="G538" s="1" t="s">
        <v>17</v>
      </c>
      <c r="H538" s="1">
        <v>70.625</v>
      </c>
      <c r="I538" s="4" t="s">
        <v>17</v>
      </c>
      <c r="J538" s="1" t="s">
        <v>52</v>
      </c>
      <c r="K538" s="1" t="s">
        <v>756</v>
      </c>
      <c r="L538" s="6">
        <f t="shared" si="78"/>
        <v>24.910000000000025</v>
      </c>
      <c r="M538" s="6">
        <f t="shared" si="79"/>
        <v>24.910000000000025</v>
      </c>
      <c r="N538" s="6" t="str">
        <f t="shared" si="80"/>
        <v>Pass</v>
      </c>
      <c r="O538" s="6" t="str">
        <f t="shared" si="81"/>
        <v>95.98</v>
      </c>
      <c r="P538" s="6">
        <f t="shared" si="86"/>
        <v>70.625</v>
      </c>
      <c r="Q538" s="5" t="str">
        <f t="shared" si="82"/>
        <v>February</v>
      </c>
      <c r="R538" s="3" t="str">
        <f>VLOOKUP(A538, Samples_Master!$A$2:$I$301, 2, FALSE)</f>
        <v>Graphene</v>
      </c>
      <c r="S538" s="3" t="str">
        <f>VLOOKUP(A538, Samples_Master!$A$2:$I$301, 3, FALSE)</f>
        <v>Carbon</v>
      </c>
      <c r="T538" s="3" t="str">
        <f>VLOOKUP(A538, Samples_Master!$A$2:$I$301, 4, FALSE)</f>
        <v>B087</v>
      </c>
      <c r="U538" s="3" t="str">
        <f>VLOOKUP(A538, Samples_Master!$A$2:$I$301, 5, FALSE)</f>
        <v>P001</v>
      </c>
      <c r="V538" s="3" t="str">
        <f t="shared" si="83"/>
        <v>Graphene_Tensile</v>
      </c>
      <c r="W538" s="3">
        <f>VLOOKUP(V538, Spec_Limits!$A$2:$I$301, 5, FALSE)</f>
        <v>60</v>
      </c>
      <c r="X538" s="3">
        <f>VLOOKUP(V538, Spec_Limits!$A$2:$I$301, 6, FALSE)</f>
        <v>120</v>
      </c>
      <c r="Y538" s="3" t="str">
        <f t="shared" si="84"/>
        <v>Pass</v>
      </c>
      <c r="Z538" s="3" t="str">
        <f t="shared" si="85"/>
        <v>OK</v>
      </c>
    </row>
    <row r="539" spans="1:26" x14ac:dyDescent="0.35">
      <c r="A539" s="1" t="s">
        <v>151</v>
      </c>
      <c r="B539" s="2">
        <v>45691</v>
      </c>
      <c r="C539" s="1" t="s">
        <v>16</v>
      </c>
      <c r="D539" s="3" t="s">
        <v>2148</v>
      </c>
      <c r="E539" s="1" t="s">
        <v>11</v>
      </c>
      <c r="F539" s="1" t="s">
        <v>2149</v>
      </c>
      <c r="G539" s="1" t="s">
        <v>17</v>
      </c>
      <c r="H539" s="1">
        <v>68.418999999999997</v>
      </c>
      <c r="I539" s="4" t="s">
        <v>17</v>
      </c>
      <c r="J539" s="1" t="s">
        <v>14</v>
      </c>
      <c r="K539" s="1" t="s">
        <v>757</v>
      </c>
      <c r="L539" s="6">
        <f t="shared" si="78"/>
        <v>25.430000000000007</v>
      </c>
      <c r="M539" s="6">
        <f t="shared" si="79"/>
        <v>25.430000000000007</v>
      </c>
      <c r="N539" s="6" t="str">
        <f t="shared" si="80"/>
        <v>Pass</v>
      </c>
      <c r="O539" s="6" t="str">
        <f t="shared" si="81"/>
        <v>90.96</v>
      </c>
      <c r="P539" s="6">
        <f t="shared" si="86"/>
        <v>68.418999999999997</v>
      </c>
      <c r="Q539" s="5" t="str">
        <f t="shared" si="82"/>
        <v>February</v>
      </c>
      <c r="R539" s="3" t="str">
        <f>VLOOKUP(A539, Samples_Master!$A$2:$I$301, 2, FALSE)</f>
        <v>Graphene</v>
      </c>
      <c r="S539" s="3" t="str">
        <f>VLOOKUP(A539, Samples_Master!$A$2:$I$301, 3, FALSE)</f>
        <v>Carbon</v>
      </c>
      <c r="T539" s="3" t="str">
        <f>VLOOKUP(A539, Samples_Master!$A$2:$I$301, 4, FALSE)</f>
        <v>B087</v>
      </c>
      <c r="U539" s="3" t="str">
        <f>VLOOKUP(A539, Samples_Master!$A$2:$I$301, 5, FALSE)</f>
        <v>P001</v>
      </c>
      <c r="V539" s="3" t="str">
        <f t="shared" si="83"/>
        <v>Graphene_Tensile</v>
      </c>
      <c r="W539" s="3">
        <f>VLOOKUP(V539, Spec_Limits!$A$2:$I$301, 5, FALSE)</f>
        <v>60</v>
      </c>
      <c r="X539" s="3">
        <f>VLOOKUP(V539, Spec_Limits!$A$2:$I$301, 6, FALSE)</f>
        <v>120</v>
      </c>
      <c r="Y539" s="3" t="str">
        <f t="shared" si="84"/>
        <v>Pass</v>
      </c>
      <c r="Z539" s="3" t="str">
        <f t="shared" si="85"/>
        <v>OK</v>
      </c>
    </row>
    <row r="540" spans="1:26" x14ac:dyDescent="0.35">
      <c r="A540" s="1" t="s">
        <v>596</v>
      </c>
      <c r="B540" s="2">
        <v>45711</v>
      </c>
      <c r="C540" s="1" t="s">
        <v>16</v>
      </c>
      <c r="D540" s="3" t="s">
        <v>2150</v>
      </c>
      <c r="E540" s="1" t="s">
        <v>11</v>
      </c>
      <c r="F540" s="1" t="s">
        <v>2151</v>
      </c>
      <c r="G540" s="1" t="s">
        <v>12</v>
      </c>
      <c r="H540" s="1">
        <v>54.206000000000003</v>
      </c>
      <c r="I540" s="4" t="s">
        <v>17</v>
      </c>
      <c r="J540" s="1" t="s">
        <v>41</v>
      </c>
      <c r="K540" s="1" t="s">
        <v>758</v>
      </c>
      <c r="L540" s="6">
        <f t="shared" si="78"/>
        <v>25.410000000000025</v>
      </c>
      <c r="M540" s="6">
        <f t="shared" si="79"/>
        <v>25.410000000000025</v>
      </c>
      <c r="N540" s="6" t="str">
        <f t="shared" si="80"/>
        <v>Pass</v>
      </c>
      <c r="O540" s="6">
        <f t="shared" si="81"/>
        <v>96.306809999999999</v>
      </c>
      <c r="P540" s="6">
        <f t="shared" si="86"/>
        <v>54.206000000000003</v>
      </c>
      <c r="Q540" s="5" t="str">
        <f t="shared" si="82"/>
        <v>February</v>
      </c>
      <c r="R540" s="3" t="str">
        <f>VLOOKUP(A540, Samples_Master!$A$2:$I$301, 2, FALSE)</f>
        <v>PolymerB</v>
      </c>
      <c r="S540" s="3" t="str">
        <f>VLOOKUP(A540, Samples_Master!$A$2:$I$301, 3, FALSE)</f>
        <v>Polymer</v>
      </c>
      <c r="T540" s="3" t="str">
        <f>VLOOKUP(A540, Samples_Master!$A$2:$I$301, 4, FALSE)</f>
        <v>B090</v>
      </c>
      <c r="U540" s="3" t="str">
        <f>VLOOKUP(A540, Samples_Master!$A$2:$I$301, 5, FALSE)</f>
        <v>P001</v>
      </c>
      <c r="V540" s="3" t="str">
        <f t="shared" si="83"/>
        <v>PolymerB_Tensile</v>
      </c>
      <c r="W540" s="3">
        <f>VLOOKUP(V540, Spec_Limits!$A$2:$I$301, 5, FALSE)</f>
        <v>40</v>
      </c>
      <c r="X540" s="3">
        <f>VLOOKUP(V540, Spec_Limits!$A$2:$I$301, 6, FALSE)</f>
        <v>100</v>
      </c>
      <c r="Y540" s="3" t="str">
        <f t="shared" si="84"/>
        <v>Pass</v>
      </c>
      <c r="Z540" s="3" t="str">
        <f t="shared" si="85"/>
        <v>OK</v>
      </c>
    </row>
    <row r="541" spans="1:26" x14ac:dyDescent="0.35">
      <c r="A541" s="1" t="s">
        <v>596</v>
      </c>
      <c r="B541" s="2">
        <v>45697</v>
      </c>
      <c r="C541" s="1" t="s">
        <v>16</v>
      </c>
      <c r="D541" s="3" t="s">
        <v>1283</v>
      </c>
      <c r="E541" s="1" t="s">
        <v>11</v>
      </c>
      <c r="F541" s="1" t="s">
        <v>2152</v>
      </c>
      <c r="G541" s="1" t="s">
        <v>12</v>
      </c>
      <c r="H541" s="1">
        <v>59.466999999999999</v>
      </c>
      <c r="I541" s="4" t="s">
        <v>17</v>
      </c>
      <c r="J541" s="1" t="s">
        <v>34</v>
      </c>
      <c r="K541" s="1" t="s">
        <v>759</v>
      </c>
      <c r="L541" s="6">
        <f t="shared" si="78"/>
        <v>20.910000000000025</v>
      </c>
      <c r="M541" s="6">
        <f t="shared" si="79"/>
        <v>20.910000000000025</v>
      </c>
      <c r="N541" s="6" t="str">
        <f t="shared" si="80"/>
        <v>Pass</v>
      </c>
      <c r="O541" s="6">
        <f t="shared" si="81"/>
        <v>94.692340000000002</v>
      </c>
      <c r="P541" s="6">
        <f t="shared" si="86"/>
        <v>59.466999999999999</v>
      </c>
      <c r="Q541" s="5" t="str">
        <f t="shared" si="82"/>
        <v>February</v>
      </c>
      <c r="R541" s="3" t="str">
        <f>VLOOKUP(A541, Samples_Master!$A$2:$I$301, 2, FALSE)</f>
        <v>PolymerB</v>
      </c>
      <c r="S541" s="3" t="str">
        <f>VLOOKUP(A541, Samples_Master!$A$2:$I$301, 3, FALSE)</f>
        <v>Polymer</v>
      </c>
      <c r="T541" s="3" t="str">
        <f>VLOOKUP(A541, Samples_Master!$A$2:$I$301, 4, FALSE)</f>
        <v>B090</v>
      </c>
      <c r="U541" s="3" t="str">
        <f>VLOOKUP(A541, Samples_Master!$A$2:$I$301, 5, FALSE)</f>
        <v>P001</v>
      </c>
      <c r="V541" s="3" t="str">
        <f t="shared" si="83"/>
        <v>PolymerB_Tensile</v>
      </c>
      <c r="W541" s="3">
        <f>VLOOKUP(V541, Spec_Limits!$A$2:$I$301, 5, FALSE)</f>
        <v>40</v>
      </c>
      <c r="X541" s="3">
        <f>VLOOKUP(V541, Spec_Limits!$A$2:$I$301, 6, FALSE)</f>
        <v>100</v>
      </c>
      <c r="Y541" s="3" t="str">
        <f t="shared" si="84"/>
        <v>Pass</v>
      </c>
      <c r="Z541" s="3" t="str">
        <f t="shared" si="85"/>
        <v>OK</v>
      </c>
    </row>
    <row r="542" spans="1:26" x14ac:dyDescent="0.35">
      <c r="A542" s="1" t="s">
        <v>760</v>
      </c>
      <c r="B542" s="2">
        <v>45701</v>
      </c>
      <c r="C542" s="1" t="s">
        <v>27</v>
      </c>
      <c r="D542" s="3" t="s">
        <v>2153</v>
      </c>
      <c r="E542" s="1" t="s">
        <v>637</v>
      </c>
      <c r="F542" s="1" t="s">
        <v>2154</v>
      </c>
      <c r="G542" s="1" t="s">
        <v>12</v>
      </c>
      <c r="H542" s="1">
        <v>9713.2250000000004</v>
      </c>
      <c r="I542" s="4" t="s">
        <v>28</v>
      </c>
      <c r="J542" s="1" t="s">
        <v>21</v>
      </c>
      <c r="K542" s="1" t="s">
        <v>761</v>
      </c>
      <c r="L542" s="6" t="str">
        <f t="shared" si="78"/>
        <v>24.46</v>
      </c>
      <c r="M542" s="6" t="str">
        <f t="shared" si="79"/>
        <v>24.46</v>
      </c>
      <c r="N542" s="6" t="str">
        <f t="shared" si="80"/>
        <v>Pass</v>
      </c>
      <c r="O542" s="6">
        <f t="shared" si="81"/>
        <v>111.12101</v>
      </c>
      <c r="P542" s="6">
        <f t="shared" si="86"/>
        <v>9713.2250000000004</v>
      </c>
      <c r="Q542" s="5" t="str">
        <f t="shared" si="82"/>
        <v>February</v>
      </c>
      <c r="R542" s="3" t="str">
        <f>VLOOKUP(A542, Samples_Master!$A$2:$I$301, 2, FALSE)</f>
        <v>PolymerA</v>
      </c>
      <c r="S542" s="3" t="str">
        <f>VLOOKUP(A542, Samples_Master!$A$2:$I$301, 3, FALSE)</f>
        <v>Polymer</v>
      </c>
      <c r="T542" s="3" t="str">
        <f>VLOOKUP(A542, Samples_Master!$A$2:$I$301, 4, FALSE)</f>
        <v>B078</v>
      </c>
      <c r="U542" s="3" t="str">
        <f>VLOOKUP(A542, Samples_Master!$A$2:$I$301, 5, FALSE)</f>
        <v>P002</v>
      </c>
      <c r="V542" s="3" t="str">
        <f t="shared" si="83"/>
        <v>PolymerA_Conductivity</v>
      </c>
      <c r="W542" s="3">
        <f>VLOOKUP(V542, Spec_Limits!$A$2:$I$301, 5, FALSE)</f>
        <v>100</v>
      </c>
      <c r="X542" s="3">
        <f>VLOOKUP(V542, Spec_Limits!$A$2:$I$301, 6, FALSE)</f>
        <v>2000</v>
      </c>
      <c r="Y542" s="3" t="str">
        <f t="shared" si="84"/>
        <v>Fail</v>
      </c>
      <c r="Z542" s="3" t="str">
        <f t="shared" si="85"/>
        <v>OK</v>
      </c>
    </row>
    <row r="543" spans="1:26" x14ac:dyDescent="0.35">
      <c r="A543" s="1" t="s">
        <v>760</v>
      </c>
      <c r="B543" s="2">
        <v>45705</v>
      </c>
      <c r="C543" s="1" t="s">
        <v>16</v>
      </c>
      <c r="D543" s="3" t="s">
        <v>1253</v>
      </c>
      <c r="E543" s="1" t="s">
        <v>637</v>
      </c>
      <c r="F543" s="1" t="s">
        <v>2155</v>
      </c>
      <c r="G543" s="1" t="s">
        <v>12</v>
      </c>
      <c r="H543" s="1">
        <v>64.667000000000002</v>
      </c>
      <c r="I543" s="4" t="s">
        <v>17</v>
      </c>
      <c r="J543" s="1" t="s">
        <v>31</v>
      </c>
      <c r="K543" s="1" t="s">
        <v>762</v>
      </c>
      <c r="L543" s="6" t="str">
        <f t="shared" si="78"/>
        <v>32.01</v>
      </c>
      <c r="M543" s="6" t="str">
        <f t="shared" si="79"/>
        <v>32.01</v>
      </c>
      <c r="N543" s="6" t="str">
        <f t="shared" si="80"/>
        <v>Pass</v>
      </c>
      <c r="O543" s="6">
        <f t="shared" si="81"/>
        <v>91.828869999999995</v>
      </c>
      <c r="P543" s="6">
        <f t="shared" si="86"/>
        <v>64.667000000000002</v>
      </c>
      <c r="Q543" s="5" t="str">
        <f t="shared" si="82"/>
        <v>February</v>
      </c>
      <c r="R543" s="3" t="str">
        <f>VLOOKUP(A543, Samples_Master!$A$2:$I$301, 2, FALSE)</f>
        <v>PolymerA</v>
      </c>
      <c r="S543" s="3" t="str">
        <f>VLOOKUP(A543, Samples_Master!$A$2:$I$301, 3, FALSE)</f>
        <v>Polymer</v>
      </c>
      <c r="T543" s="3" t="str">
        <f>VLOOKUP(A543, Samples_Master!$A$2:$I$301, 4, FALSE)</f>
        <v>B078</v>
      </c>
      <c r="U543" s="3" t="str">
        <f>VLOOKUP(A543, Samples_Master!$A$2:$I$301, 5, FALSE)</f>
        <v>P002</v>
      </c>
      <c r="V543" s="3" t="str">
        <f t="shared" si="83"/>
        <v>PolymerA_Tensile</v>
      </c>
      <c r="W543" s="3">
        <f>VLOOKUP(V543, Spec_Limits!$A$2:$I$301, 5, FALSE)</f>
        <v>40</v>
      </c>
      <c r="X543" s="3">
        <f>VLOOKUP(V543, Spec_Limits!$A$2:$I$301, 6, FALSE)</f>
        <v>100</v>
      </c>
      <c r="Y543" s="3" t="str">
        <f t="shared" si="84"/>
        <v>Pass</v>
      </c>
      <c r="Z543" s="3" t="str">
        <f t="shared" si="85"/>
        <v>OK</v>
      </c>
    </row>
    <row r="544" spans="1:26" x14ac:dyDescent="0.35">
      <c r="A544" s="1" t="s">
        <v>760</v>
      </c>
      <c r="B544" s="2">
        <v>45704</v>
      </c>
      <c r="C544" s="1" t="s">
        <v>27</v>
      </c>
      <c r="D544" s="3" t="s">
        <v>2156</v>
      </c>
      <c r="E544" s="1" t="s">
        <v>637</v>
      </c>
      <c r="F544" s="1" t="s">
        <v>2157</v>
      </c>
      <c r="G544" s="1" t="s">
        <v>12</v>
      </c>
      <c r="H544" s="1">
        <v>7667.4920000000002</v>
      </c>
      <c r="I544" s="4" t="s">
        <v>28</v>
      </c>
      <c r="J544" s="1" t="s">
        <v>47</v>
      </c>
      <c r="K544" s="1" t="s">
        <v>763</v>
      </c>
      <c r="L544" s="6" t="str">
        <f t="shared" si="78"/>
        <v>26.09</v>
      </c>
      <c r="M544" s="6" t="str">
        <f t="shared" si="79"/>
        <v>26.09</v>
      </c>
      <c r="N544" s="6" t="str">
        <f t="shared" si="80"/>
        <v>Pass</v>
      </c>
      <c r="O544" s="6">
        <f t="shared" si="81"/>
        <v>112.88863000000001</v>
      </c>
      <c r="P544" s="6">
        <f t="shared" si="86"/>
        <v>7667.4920000000002</v>
      </c>
      <c r="Q544" s="5" t="str">
        <f t="shared" si="82"/>
        <v>February</v>
      </c>
      <c r="R544" s="3" t="str">
        <f>VLOOKUP(A544, Samples_Master!$A$2:$I$301, 2, FALSE)</f>
        <v>PolymerA</v>
      </c>
      <c r="S544" s="3" t="str">
        <f>VLOOKUP(A544, Samples_Master!$A$2:$I$301, 3, FALSE)</f>
        <v>Polymer</v>
      </c>
      <c r="T544" s="3" t="str">
        <f>VLOOKUP(A544, Samples_Master!$A$2:$I$301, 4, FALSE)</f>
        <v>B078</v>
      </c>
      <c r="U544" s="3" t="str">
        <f>VLOOKUP(A544, Samples_Master!$A$2:$I$301, 5, FALSE)</f>
        <v>P002</v>
      </c>
      <c r="V544" s="3" t="str">
        <f t="shared" si="83"/>
        <v>PolymerA_Conductivity</v>
      </c>
      <c r="W544" s="3">
        <f>VLOOKUP(V544, Spec_Limits!$A$2:$I$301, 5, FALSE)</f>
        <v>100</v>
      </c>
      <c r="X544" s="3">
        <f>VLOOKUP(V544, Spec_Limits!$A$2:$I$301, 6, FALSE)</f>
        <v>2000</v>
      </c>
      <c r="Y544" s="3" t="str">
        <f t="shared" si="84"/>
        <v>Fail</v>
      </c>
      <c r="Z544" s="3" t="str">
        <f t="shared" si="85"/>
        <v>OK</v>
      </c>
    </row>
    <row r="545" spans="1:26" x14ac:dyDescent="0.35">
      <c r="A545" s="1" t="s">
        <v>760</v>
      </c>
      <c r="B545" s="2">
        <v>45702</v>
      </c>
      <c r="C545" s="1" t="s">
        <v>16</v>
      </c>
      <c r="D545" s="3" t="s">
        <v>1874</v>
      </c>
      <c r="E545" s="1" t="s">
        <v>637</v>
      </c>
      <c r="F545" s="1" t="s">
        <v>2158</v>
      </c>
      <c r="G545" s="1" t="s">
        <v>12</v>
      </c>
      <c r="H545" s="1">
        <v>65.302000000000007</v>
      </c>
      <c r="I545" s="4" t="s">
        <v>17</v>
      </c>
      <c r="J545" s="1" t="s">
        <v>61</v>
      </c>
      <c r="K545" s="1" t="s">
        <v>764</v>
      </c>
      <c r="L545" s="6" t="str">
        <f t="shared" si="78"/>
        <v>18.4</v>
      </c>
      <c r="M545" s="6" t="str">
        <f t="shared" si="79"/>
        <v>18.4</v>
      </c>
      <c r="N545" s="6" t="str">
        <f t="shared" si="80"/>
        <v>Pass</v>
      </c>
      <c r="O545" s="6">
        <f t="shared" si="81"/>
        <v>121.43007</v>
      </c>
      <c r="P545" s="6">
        <f t="shared" si="86"/>
        <v>65.302000000000007</v>
      </c>
      <c r="Q545" s="5" t="str">
        <f t="shared" si="82"/>
        <v>February</v>
      </c>
      <c r="R545" s="3" t="str">
        <f>VLOOKUP(A545, Samples_Master!$A$2:$I$301, 2, FALSE)</f>
        <v>PolymerA</v>
      </c>
      <c r="S545" s="3" t="str">
        <f>VLOOKUP(A545, Samples_Master!$A$2:$I$301, 3, FALSE)</f>
        <v>Polymer</v>
      </c>
      <c r="T545" s="3" t="str">
        <f>VLOOKUP(A545, Samples_Master!$A$2:$I$301, 4, FALSE)</f>
        <v>B078</v>
      </c>
      <c r="U545" s="3" t="str">
        <f>VLOOKUP(A545, Samples_Master!$A$2:$I$301, 5, FALSE)</f>
        <v>P002</v>
      </c>
      <c r="V545" s="3" t="str">
        <f t="shared" si="83"/>
        <v>PolymerA_Tensile</v>
      </c>
      <c r="W545" s="3">
        <f>VLOOKUP(V545, Spec_Limits!$A$2:$I$301, 5, FALSE)</f>
        <v>40</v>
      </c>
      <c r="X545" s="3">
        <f>VLOOKUP(V545, Spec_Limits!$A$2:$I$301, 6, FALSE)</f>
        <v>100</v>
      </c>
      <c r="Y545" s="3" t="str">
        <f t="shared" si="84"/>
        <v>Pass</v>
      </c>
      <c r="Z545" s="3" t="str">
        <f t="shared" si="85"/>
        <v>OK</v>
      </c>
    </row>
    <row r="546" spans="1:26" x14ac:dyDescent="0.35">
      <c r="A546" s="1" t="s">
        <v>279</v>
      </c>
      <c r="B546" s="2">
        <v>45713</v>
      </c>
      <c r="C546" s="1" t="s">
        <v>10</v>
      </c>
      <c r="D546" s="3" t="s">
        <v>1417</v>
      </c>
      <c r="E546" s="1" t="s">
        <v>637</v>
      </c>
      <c r="F546" s="1" t="s">
        <v>2159</v>
      </c>
      <c r="G546" s="1" t="s">
        <v>17</v>
      </c>
      <c r="H546" s="1">
        <v>0.876</v>
      </c>
      <c r="I546" s="4" t="s">
        <v>23</v>
      </c>
      <c r="J546" s="1" t="s">
        <v>41</v>
      </c>
      <c r="K546" s="1" t="s">
        <v>765</v>
      </c>
      <c r="L546" s="6" t="str">
        <f t="shared" si="78"/>
        <v>21.96</v>
      </c>
      <c r="M546" s="6" t="str">
        <f t="shared" si="79"/>
        <v>21.96</v>
      </c>
      <c r="N546" s="6" t="str">
        <f t="shared" si="80"/>
        <v>Pass</v>
      </c>
      <c r="O546" s="6" t="str">
        <f t="shared" si="81"/>
        <v>89.92</v>
      </c>
      <c r="P546" s="6">
        <f t="shared" si="86"/>
        <v>0.876</v>
      </c>
      <c r="Q546" s="5" t="str">
        <f t="shared" si="82"/>
        <v>February</v>
      </c>
      <c r="R546" s="3" t="str">
        <f>VLOOKUP(A546, Samples_Master!$A$2:$I$301, 2, FALSE)</f>
        <v>Graphene</v>
      </c>
      <c r="S546" s="3" t="str">
        <f>VLOOKUP(A546, Samples_Master!$A$2:$I$301, 3, FALSE)</f>
        <v>Carbon</v>
      </c>
      <c r="T546" s="3" t="str">
        <f>VLOOKUP(A546, Samples_Master!$A$2:$I$301, 4, FALSE)</f>
        <v>B012</v>
      </c>
      <c r="U546" s="3" t="str">
        <f>VLOOKUP(A546, Samples_Master!$A$2:$I$301, 5, FALSE)</f>
        <v>P004</v>
      </c>
      <c r="V546" s="3" t="str">
        <f t="shared" si="83"/>
        <v>Graphene_Viscosity</v>
      </c>
      <c r="W546" s="3">
        <f>VLOOKUP(V546, Spec_Limits!$A$2:$I$301, 5, FALSE)</f>
        <v>0.2</v>
      </c>
      <c r="X546" s="3">
        <f>VLOOKUP(V546, Spec_Limits!$A$2:$I$301, 6, FALSE)</f>
        <v>1.5</v>
      </c>
      <c r="Y546" s="3" t="str">
        <f t="shared" si="84"/>
        <v>Pass</v>
      </c>
      <c r="Z546" s="3" t="str">
        <f t="shared" si="85"/>
        <v>OK</v>
      </c>
    </row>
    <row r="547" spans="1:26" x14ac:dyDescent="0.35">
      <c r="A547" s="1" t="s">
        <v>159</v>
      </c>
      <c r="B547" s="2">
        <v>45716</v>
      </c>
      <c r="C547" s="1" t="s">
        <v>16</v>
      </c>
      <c r="D547" s="3" t="s">
        <v>2160</v>
      </c>
      <c r="E547" s="1" t="s">
        <v>637</v>
      </c>
      <c r="F547" s="1" t="s">
        <v>2161</v>
      </c>
      <c r="G547" s="1" t="s">
        <v>17</v>
      </c>
      <c r="H547" s="1">
        <v>100.825</v>
      </c>
      <c r="I547" s="4" t="s">
        <v>17</v>
      </c>
      <c r="J547" s="1" t="s">
        <v>80</v>
      </c>
      <c r="K547" s="1" t="s">
        <v>766</v>
      </c>
      <c r="L547" s="6" t="str">
        <f t="shared" si="78"/>
        <v>16.03</v>
      </c>
      <c r="M547" s="6" t="str">
        <f t="shared" si="79"/>
        <v>16.03</v>
      </c>
      <c r="N547" s="6" t="str">
        <f t="shared" si="80"/>
        <v>Pass</v>
      </c>
      <c r="O547" s="6" t="str">
        <f t="shared" si="81"/>
        <v>114.58</v>
      </c>
      <c r="P547" s="6">
        <f t="shared" si="86"/>
        <v>100.825</v>
      </c>
      <c r="Q547" s="5" t="str">
        <f t="shared" si="82"/>
        <v>February</v>
      </c>
      <c r="R547" s="3" t="str">
        <f>VLOOKUP(A547, Samples_Master!$A$2:$I$301, 2, FALSE)</f>
        <v>Graphene</v>
      </c>
      <c r="S547" s="3" t="str">
        <f>VLOOKUP(A547, Samples_Master!$A$2:$I$301, 3, FALSE)</f>
        <v>Carbon</v>
      </c>
      <c r="T547" s="3" t="str">
        <f>VLOOKUP(A547, Samples_Master!$A$2:$I$301, 4, FALSE)</f>
        <v>B096</v>
      </c>
      <c r="U547" s="3" t="str">
        <f>VLOOKUP(A547, Samples_Master!$A$2:$I$301, 5, FALSE)</f>
        <v>P004</v>
      </c>
      <c r="V547" s="3" t="str">
        <f t="shared" si="83"/>
        <v>Graphene_Tensile</v>
      </c>
      <c r="W547" s="3">
        <f>VLOOKUP(V547, Spec_Limits!$A$2:$I$301, 5, FALSE)</f>
        <v>60</v>
      </c>
      <c r="X547" s="3">
        <f>VLOOKUP(V547, Spec_Limits!$A$2:$I$301, 6, FALSE)</f>
        <v>120</v>
      </c>
      <c r="Y547" s="3" t="str">
        <f t="shared" si="84"/>
        <v>Pass</v>
      </c>
      <c r="Z547" s="3" t="str">
        <f t="shared" si="85"/>
        <v>OK</v>
      </c>
    </row>
    <row r="548" spans="1:26" x14ac:dyDescent="0.35">
      <c r="A548" s="1" t="s">
        <v>159</v>
      </c>
      <c r="B548" s="2">
        <v>45706</v>
      </c>
      <c r="C548" s="1" t="s">
        <v>27</v>
      </c>
      <c r="D548" s="3" t="s">
        <v>2162</v>
      </c>
      <c r="E548" s="1" t="s">
        <v>637</v>
      </c>
      <c r="F548" s="1" t="s">
        <v>2163</v>
      </c>
      <c r="G548" s="1" t="s">
        <v>17</v>
      </c>
      <c r="H548" s="1">
        <v>79216.551000000007</v>
      </c>
      <c r="I548" s="4" t="s">
        <v>37</v>
      </c>
      <c r="J548" s="1" t="s">
        <v>18</v>
      </c>
      <c r="K548" s="1" t="s">
        <v>767</v>
      </c>
      <c r="L548" s="6" t="str">
        <f t="shared" si="78"/>
        <v>21.45</v>
      </c>
      <c r="M548" s="6" t="str">
        <f t="shared" si="79"/>
        <v>21.45</v>
      </c>
      <c r="N548" s="6" t="str">
        <f t="shared" si="80"/>
        <v>Pass</v>
      </c>
      <c r="O548" s="6" t="str">
        <f t="shared" si="81"/>
        <v>99.17</v>
      </c>
      <c r="P548" s="6">
        <f t="shared" si="86"/>
        <v>79216.551000000007</v>
      </c>
      <c r="Q548" s="5" t="str">
        <f t="shared" si="82"/>
        <v>February</v>
      </c>
      <c r="R548" s="3" t="str">
        <f>VLOOKUP(A548, Samples_Master!$A$2:$I$301, 2, FALSE)</f>
        <v>Graphene</v>
      </c>
      <c r="S548" s="3" t="str">
        <f>VLOOKUP(A548, Samples_Master!$A$2:$I$301, 3, FALSE)</f>
        <v>Carbon</v>
      </c>
      <c r="T548" s="3" t="str">
        <f>VLOOKUP(A548, Samples_Master!$A$2:$I$301, 4, FALSE)</f>
        <v>B096</v>
      </c>
      <c r="U548" s="3" t="str">
        <f>VLOOKUP(A548, Samples_Master!$A$2:$I$301, 5, FALSE)</f>
        <v>P004</v>
      </c>
      <c r="V548" s="3" t="str">
        <f t="shared" si="83"/>
        <v>Graphene_Conductivity</v>
      </c>
      <c r="W548" s="3">
        <f>VLOOKUP(V548, Spec_Limits!$A$2:$I$301, 5, FALSE)</f>
        <v>20000</v>
      </c>
      <c r="X548" s="3">
        <f>VLOOKUP(V548, Spec_Limits!$A$2:$I$301, 6, FALSE)</f>
        <v>80000</v>
      </c>
      <c r="Y548" s="3" t="str">
        <f t="shared" si="84"/>
        <v>Pass</v>
      </c>
      <c r="Z548" s="3" t="str">
        <f t="shared" si="85"/>
        <v>OK</v>
      </c>
    </row>
    <row r="549" spans="1:26" x14ac:dyDescent="0.35">
      <c r="A549" s="1" t="s">
        <v>159</v>
      </c>
      <c r="B549" s="2">
        <v>45691</v>
      </c>
      <c r="C549" s="1" t="s">
        <v>16</v>
      </c>
      <c r="D549" s="3" t="s">
        <v>1784</v>
      </c>
      <c r="E549" s="1" t="s">
        <v>637</v>
      </c>
      <c r="F549" s="1" t="s">
        <v>2164</v>
      </c>
      <c r="G549" s="1" t="s">
        <v>17</v>
      </c>
      <c r="H549" s="1">
        <v>82.706000000000003</v>
      </c>
      <c r="I549" s="4" t="s">
        <v>17</v>
      </c>
      <c r="J549" s="1" t="s">
        <v>14</v>
      </c>
      <c r="K549" s="1" t="s">
        <v>768</v>
      </c>
      <c r="L549" s="6" t="str">
        <f t="shared" si="78"/>
        <v>23.77</v>
      </c>
      <c r="M549" s="6" t="str">
        <f t="shared" si="79"/>
        <v>23.77</v>
      </c>
      <c r="N549" s="6" t="str">
        <f t="shared" si="80"/>
        <v>Pass</v>
      </c>
      <c r="O549" s="6" t="str">
        <f t="shared" si="81"/>
        <v>94.96</v>
      </c>
      <c r="P549" s="6">
        <f t="shared" si="86"/>
        <v>82.706000000000003</v>
      </c>
      <c r="Q549" s="5" t="str">
        <f t="shared" si="82"/>
        <v>February</v>
      </c>
      <c r="R549" s="3" t="str">
        <f>VLOOKUP(A549, Samples_Master!$A$2:$I$301, 2, FALSE)</f>
        <v>Graphene</v>
      </c>
      <c r="S549" s="3" t="str">
        <f>VLOOKUP(A549, Samples_Master!$A$2:$I$301, 3, FALSE)</f>
        <v>Carbon</v>
      </c>
      <c r="T549" s="3" t="str">
        <f>VLOOKUP(A549, Samples_Master!$A$2:$I$301, 4, FALSE)</f>
        <v>B096</v>
      </c>
      <c r="U549" s="3" t="str">
        <f>VLOOKUP(A549, Samples_Master!$A$2:$I$301, 5, FALSE)</f>
        <v>P004</v>
      </c>
      <c r="V549" s="3" t="str">
        <f t="shared" si="83"/>
        <v>Graphene_Tensile</v>
      </c>
      <c r="W549" s="3">
        <f>VLOOKUP(V549, Spec_Limits!$A$2:$I$301, 5, FALSE)</f>
        <v>60</v>
      </c>
      <c r="X549" s="3">
        <f>VLOOKUP(V549, Spec_Limits!$A$2:$I$301, 6, FALSE)</f>
        <v>120</v>
      </c>
      <c r="Y549" s="3" t="str">
        <f t="shared" si="84"/>
        <v>Pass</v>
      </c>
      <c r="Z549" s="3" t="str">
        <f t="shared" si="85"/>
        <v>OK</v>
      </c>
    </row>
    <row r="550" spans="1:26" x14ac:dyDescent="0.35">
      <c r="A550" s="1" t="s">
        <v>630</v>
      </c>
      <c r="B550" s="2">
        <v>45700</v>
      </c>
      <c r="C550" s="1" t="s">
        <v>10</v>
      </c>
      <c r="D550" s="3" t="s">
        <v>2165</v>
      </c>
      <c r="E550" s="1" t="s">
        <v>637</v>
      </c>
      <c r="F550" s="1" t="s">
        <v>2166</v>
      </c>
      <c r="G550" s="1" t="s">
        <v>17</v>
      </c>
      <c r="H550" s="1">
        <v>0.66600000000000004</v>
      </c>
      <c r="I550" s="4" t="s">
        <v>23</v>
      </c>
      <c r="J550" s="1" t="s">
        <v>52</v>
      </c>
      <c r="K550" s="1" t="s">
        <v>769</v>
      </c>
      <c r="L550" s="6" t="str">
        <f t="shared" si="78"/>
        <v>27.46</v>
      </c>
      <c r="M550" s="6" t="str">
        <f t="shared" si="79"/>
        <v>27.46</v>
      </c>
      <c r="N550" s="6" t="str">
        <f t="shared" si="80"/>
        <v>Pass</v>
      </c>
      <c r="O550" s="6" t="str">
        <f t="shared" si="81"/>
        <v>90.05</v>
      </c>
      <c r="P550" s="6">
        <f t="shared" si="86"/>
        <v>0.66600000000000004</v>
      </c>
      <c r="Q550" s="5" t="str">
        <f t="shared" si="82"/>
        <v>February</v>
      </c>
      <c r="R550" s="3" t="str">
        <f>VLOOKUP(A550, Samples_Master!$A$2:$I$301, 2, FALSE)</f>
        <v>Graphene</v>
      </c>
      <c r="S550" s="3" t="str">
        <f>VLOOKUP(A550, Samples_Master!$A$2:$I$301, 3, FALSE)</f>
        <v>Carbon</v>
      </c>
      <c r="T550" s="3" t="str">
        <f>VLOOKUP(A550, Samples_Master!$A$2:$I$301, 4, FALSE)</f>
        <v>B105</v>
      </c>
      <c r="U550" s="3" t="str">
        <f>VLOOKUP(A550, Samples_Master!$A$2:$I$301, 5, FALSE)</f>
        <v>P002</v>
      </c>
      <c r="V550" s="3" t="str">
        <f t="shared" si="83"/>
        <v>Graphene_Viscosity</v>
      </c>
      <c r="W550" s="3">
        <f>VLOOKUP(V550, Spec_Limits!$A$2:$I$301, 5, FALSE)</f>
        <v>0.2</v>
      </c>
      <c r="X550" s="3">
        <f>VLOOKUP(V550, Spec_Limits!$A$2:$I$301, 6, FALSE)</f>
        <v>1.5</v>
      </c>
      <c r="Y550" s="3" t="str">
        <f t="shared" si="84"/>
        <v>Pass</v>
      </c>
      <c r="Z550" s="3" t="str">
        <f t="shared" si="85"/>
        <v>OK</v>
      </c>
    </row>
    <row r="551" spans="1:26" x14ac:dyDescent="0.35">
      <c r="A551" s="1" t="s">
        <v>630</v>
      </c>
      <c r="B551" s="2">
        <v>45701</v>
      </c>
      <c r="C551" s="1" t="s">
        <v>16</v>
      </c>
      <c r="D551" s="3" t="s">
        <v>2167</v>
      </c>
      <c r="E551" s="1" t="s">
        <v>637</v>
      </c>
      <c r="F551" s="1" t="s">
        <v>2168</v>
      </c>
      <c r="G551" s="1" t="s">
        <v>17</v>
      </c>
      <c r="H551" s="1">
        <v>89.534999999999997</v>
      </c>
      <c r="I551" s="4" t="s">
        <v>17</v>
      </c>
      <c r="J551" s="1" t="s">
        <v>80</v>
      </c>
      <c r="K551" s="1" t="s">
        <v>770</v>
      </c>
      <c r="L551" s="6" t="str">
        <f t="shared" si="78"/>
        <v>28.26</v>
      </c>
      <c r="M551" s="6" t="str">
        <f t="shared" si="79"/>
        <v>28.26</v>
      </c>
      <c r="N551" s="6" t="str">
        <f t="shared" si="80"/>
        <v>Pass</v>
      </c>
      <c r="O551" s="6" t="str">
        <f t="shared" si="81"/>
        <v>105.97</v>
      </c>
      <c r="P551" s="6">
        <f t="shared" si="86"/>
        <v>89.534999999999997</v>
      </c>
      <c r="Q551" s="5" t="str">
        <f t="shared" si="82"/>
        <v>February</v>
      </c>
      <c r="R551" s="3" t="str">
        <f>VLOOKUP(A551, Samples_Master!$A$2:$I$301, 2, FALSE)</f>
        <v>Graphene</v>
      </c>
      <c r="S551" s="3" t="str">
        <f>VLOOKUP(A551, Samples_Master!$A$2:$I$301, 3, FALSE)</f>
        <v>Carbon</v>
      </c>
      <c r="T551" s="3" t="str">
        <f>VLOOKUP(A551, Samples_Master!$A$2:$I$301, 4, FALSE)</f>
        <v>B105</v>
      </c>
      <c r="U551" s="3" t="str">
        <f>VLOOKUP(A551, Samples_Master!$A$2:$I$301, 5, FALSE)</f>
        <v>P002</v>
      </c>
      <c r="V551" s="3" t="str">
        <f t="shared" si="83"/>
        <v>Graphene_Tensile</v>
      </c>
      <c r="W551" s="3">
        <f>VLOOKUP(V551, Spec_Limits!$A$2:$I$301, 5, FALSE)</f>
        <v>60</v>
      </c>
      <c r="X551" s="3">
        <f>VLOOKUP(V551, Spec_Limits!$A$2:$I$301, 6, FALSE)</f>
        <v>120</v>
      </c>
      <c r="Y551" s="3" t="str">
        <f t="shared" si="84"/>
        <v>Pass</v>
      </c>
      <c r="Z551" s="3" t="str">
        <f t="shared" si="85"/>
        <v>OK</v>
      </c>
    </row>
    <row r="552" spans="1:26" x14ac:dyDescent="0.35">
      <c r="A552" s="1" t="s">
        <v>311</v>
      </c>
      <c r="B552" s="2">
        <v>45710</v>
      </c>
      <c r="C552" s="1" t="s">
        <v>10</v>
      </c>
      <c r="D552" s="3" t="s">
        <v>2169</v>
      </c>
      <c r="E552" s="1" t="s">
        <v>11</v>
      </c>
      <c r="F552" s="1" t="s">
        <v>2170</v>
      </c>
      <c r="G552" s="1" t="s">
        <v>17</v>
      </c>
      <c r="H552" s="1">
        <v>1.6379999999999999</v>
      </c>
      <c r="I552" s="4" t="s">
        <v>23</v>
      </c>
      <c r="J552" s="1" t="s">
        <v>21</v>
      </c>
      <c r="K552" s="1" t="s">
        <v>771</v>
      </c>
      <c r="L552" s="6">
        <f t="shared" si="78"/>
        <v>15.680000000000007</v>
      </c>
      <c r="M552" s="6">
        <f t="shared" si="79"/>
        <v>15.680000000000007</v>
      </c>
      <c r="N552" s="6" t="str">
        <f t="shared" si="80"/>
        <v>Pass</v>
      </c>
      <c r="O552" s="6" t="str">
        <f t="shared" si="81"/>
        <v>110.18</v>
      </c>
      <c r="P552" s="6">
        <f t="shared" si="86"/>
        <v>1.6379999999999999</v>
      </c>
      <c r="Q552" s="5" t="str">
        <f t="shared" si="82"/>
        <v>February</v>
      </c>
      <c r="R552" s="3" t="str">
        <f>VLOOKUP(A552, Samples_Master!$A$2:$I$301, 2, FALSE)</f>
        <v>PolymerB</v>
      </c>
      <c r="S552" s="3" t="str">
        <f>VLOOKUP(A552, Samples_Master!$A$2:$I$301, 3, FALSE)</f>
        <v>Polymer</v>
      </c>
      <c r="T552" s="3" t="str">
        <f>VLOOKUP(A552, Samples_Master!$A$2:$I$301, 4, FALSE)</f>
        <v>B105</v>
      </c>
      <c r="U552" s="3" t="str">
        <f>VLOOKUP(A552, Samples_Master!$A$2:$I$301, 5, FALSE)</f>
        <v>P001</v>
      </c>
      <c r="V552" s="3" t="str">
        <f t="shared" si="83"/>
        <v>PolymerB_Viscosity</v>
      </c>
      <c r="W552" s="3">
        <f>VLOOKUP(V552, Spec_Limits!$A$2:$I$301, 5, FALSE)</f>
        <v>0.5</v>
      </c>
      <c r="X552" s="3">
        <f>VLOOKUP(V552, Spec_Limits!$A$2:$I$301, 6, FALSE)</f>
        <v>2.5</v>
      </c>
      <c r="Y552" s="3" t="str">
        <f t="shared" si="84"/>
        <v>Pass</v>
      </c>
      <c r="Z552" s="3" t="str">
        <f t="shared" si="85"/>
        <v>OK</v>
      </c>
    </row>
    <row r="553" spans="1:26" x14ac:dyDescent="0.35">
      <c r="A553" s="1" t="s">
        <v>311</v>
      </c>
      <c r="B553" s="2">
        <v>45695</v>
      </c>
      <c r="C553" s="1" t="s">
        <v>10</v>
      </c>
      <c r="D553" s="3" t="s">
        <v>2171</v>
      </c>
      <c r="E553" s="1" t="s">
        <v>11</v>
      </c>
      <c r="F553" s="1" t="s">
        <v>2172</v>
      </c>
      <c r="G553" s="1" t="s">
        <v>17</v>
      </c>
      <c r="H553" s="1">
        <v>2.052</v>
      </c>
      <c r="I553" s="4" t="s">
        <v>23</v>
      </c>
      <c r="J553" s="1" t="s">
        <v>66</v>
      </c>
      <c r="K553" s="1" t="s">
        <v>772</v>
      </c>
      <c r="L553" s="6">
        <f t="shared" si="78"/>
        <v>21.920000000000016</v>
      </c>
      <c r="M553" s="6">
        <f t="shared" si="79"/>
        <v>21.920000000000016</v>
      </c>
      <c r="N553" s="6" t="str">
        <f t="shared" si="80"/>
        <v>Pass</v>
      </c>
      <c r="O553" s="6" t="str">
        <f t="shared" si="81"/>
        <v>77.7</v>
      </c>
      <c r="P553" s="6">
        <f t="shared" si="86"/>
        <v>2.052</v>
      </c>
      <c r="Q553" s="5" t="str">
        <f t="shared" si="82"/>
        <v>February</v>
      </c>
      <c r="R553" s="3" t="str">
        <f>VLOOKUP(A553, Samples_Master!$A$2:$I$301, 2, FALSE)</f>
        <v>PolymerB</v>
      </c>
      <c r="S553" s="3" t="str">
        <f>VLOOKUP(A553, Samples_Master!$A$2:$I$301, 3, FALSE)</f>
        <v>Polymer</v>
      </c>
      <c r="T553" s="3" t="str">
        <f>VLOOKUP(A553, Samples_Master!$A$2:$I$301, 4, FALSE)</f>
        <v>B105</v>
      </c>
      <c r="U553" s="3" t="str">
        <f>VLOOKUP(A553, Samples_Master!$A$2:$I$301, 5, FALSE)</f>
        <v>P001</v>
      </c>
      <c r="V553" s="3" t="str">
        <f t="shared" si="83"/>
        <v>PolymerB_Viscosity</v>
      </c>
      <c r="W553" s="3">
        <f>VLOOKUP(V553, Spec_Limits!$A$2:$I$301, 5, FALSE)</f>
        <v>0.5</v>
      </c>
      <c r="X553" s="3">
        <f>VLOOKUP(V553, Spec_Limits!$A$2:$I$301, 6, FALSE)</f>
        <v>2.5</v>
      </c>
      <c r="Y553" s="3" t="str">
        <f t="shared" si="84"/>
        <v>Pass</v>
      </c>
      <c r="Z553" s="3" t="str">
        <f t="shared" si="85"/>
        <v>OK</v>
      </c>
    </row>
    <row r="554" spans="1:26" x14ac:dyDescent="0.35">
      <c r="A554" s="1" t="s">
        <v>773</v>
      </c>
      <c r="B554" s="2">
        <v>45716</v>
      </c>
      <c r="C554" s="1" t="s">
        <v>10</v>
      </c>
      <c r="D554" s="3" t="s">
        <v>2173</v>
      </c>
      <c r="E554" s="1" t="s">
        <v>637</v>
      </c>
      <c r="F554" s="1" t="s">
        <v>2174</v>
      </c>
      <c r="G554" s="1" t="s">
        <v>17</v>
      </c>
      <c r="H554" s="1">
        <v>0.47299999999999998</v>
      </c>
      <c r="I554" s="4" t="s">
        <v>23</v>
      </c>
      <c r="J554" s="1" t="s">
        <v>24</v>
      </c>
      <c r="K554" s="1" t="s">
        <v>774</v>
      </c>
      <c r="L554" s="6" t="str">
        <f t="shared" si="78"/>
        <v>20.43</v>
      </c>
      <c r="M554" s="6" t="str">
        <f t="shared" si="79"/>
        <v>20.43</v>
      </c>
      <c r="N554" s="6" t="str">
        <f t="shared" si="80"/>
        <v>Pass</v>
      </c>
      <c r="O554" s="6" t="str">
        <f t="shared" si="81"/>
        <v>78.71</v>
      </c>
      <c r="P554" s="6">
        <f t="shared" si="86"/>
        <v>0.47299999999999998</v>
      </c>
      <c r="Q554" s="5" t="str">
        <f t="shared" si="82"/>
        <v>February</v>
      </c>
      <c r="R554" s="3" t="str">
        <f>VLOOKUP(A554, Samples_Master!$A$2:$I$301, 2, FALSE)</f>
        <v>AlloyX</v>
      </c>
      <c r="S554" s="3" t="str">
        <f>VLOOKUP(A554, Samples_Master!$A$2:$I$301, 3, FALSE)</f>
        <v>Metal</v>
      </c>
      <c r="T554" s="3" t="str">
        <f>VLOOKUP(A554, Samples_Master!$A$2:$I$301, 4, FALSE)</f>
        <v>B085</v>
      </c>
      <c r="U554" s="3" t="str">
        <f>VLOOKUP(A554, Samples_Master!$A$2:$I$301, 5, FALSE)</f>
        <v>P001</v>
      </c>
      <c r="V554" s="3" t="str">
        <f t="shared" si="83"/>
        <v>AlloyX_Viscosity</v>
      </c>
      <c r="W554" s="3">
        <f>VLOOKUP(V554, Spec_Limits!$A$2:$I$301, 5, FALSE)</f>
        <v>0.2</v>
      </c>
      <c r="X554" s="3">
        <f>VLOOKUP(V554, Spec_Limits!$A$2:$I$301, 6, FALSE)</f>
        <v>1.5</v>
      </c>
      <c r="Y554" s="3" t="str">
        <f t="shared" si="84"/>
        <v>Pass</v>
      </c>
      <c r="Z554" s="3" t="str">
        <f t="shared" si="85"/>
        <v>OK</v>
      </c>
    </row>
    <row r="555" spans="1:26" x14ac:dyDescent="0.35">
      <c r="A555" s="1" t="s">
        <v>217</v>
      </c>
      <c r="B555" s="2">
        <v>45714</v>
      </c>
      <c r="C555" s="1" t="s">
        <v>27</v>
      </c>
      <c r="D555" s="3" t="s">
        <v>2175</v>
      </c>
      <c r="E555" s="1" t="s">
        <v>637</v>
      </c>
      <c r="F555" s="1" t="s">
        <v>2013</v>
      </c>
      <c r="G555" s="1" t="s">
        <v>17</v>
      </c>
      <c r="H555" s="1">
        <v>516.22400000000005</v>
      </c>
      <c r="I555" s="4" t="s">
        <v>37</v>
      </c>
      <c r="J555" s="1" t="s">
        <v>47</v>
      </c>
      <c r="K555" s="1" t="s">
        <v>775</v>
      </c>
      <c r="L555" s="6" t="str">
        <f t="shared" si="78"/>
        <v>24.29</v>
      </c>
      <c r="M555" s="6" t="str">
        <f t="shared" si="79"/>
        <v>24.29</v>
      </c>
      <c r="N555" s="6" t="str">
        <f t="shared" si="80"/>
        <v>Pass</v>
      </c>
      <c r="O555" s="6" t="str">
        <f t="shared" si="81"/>
        <v>102.33</v>
      </c>
      <c r="P555" s="6">
        <f t="shared" si="86"/>
        <v>516.22400000000005</v>
      </c>
      <c r="Q555" s="5" t="str">
        <f t="shared" si="82"/>
        <v>February</v>
      </c>
      <c r="R555" s="3" t="str">
        <f>VLOOKUP(A555, Samples_Master!$A$2:$I$301, 2, FALSE)</f>
        <v>AlloyX</v>
      </c>
      <c r="S555" s="3" t="str">
        <f>VLOOKUP(A555, Samples_Master!$A$2:$I$301, 3, FALSE)</f>
        <v>Metal</v>
      </c>
      <c r="T555" s="3" t="str">
        <f>VLOOKUP(A555, Samples_Master!$A$2:$I$301, 4, FALSE)</f>
        <v>B106</v>
      </c>
      <c r="U555" s="3" t="str">
        <f>VLOOKUP(A555, Samples_Master!$A$2:$I$301, 5, FALSE)</f>
        <v>P002</v>
      </c>
      <c r="V555" s="3" t="str">
        <f t="shared" si="83"/>
        <v>AlloyX_Conductivity</v>
      </c>
      <c r="W555" s="3">
        <f>VLOOKUP(V555, Spec_Limits!$A$2:$I$301, 5, FALSE)</f>
        <v>100</v>
      </c>
      <c r="X555" s="3">
        <f>VLOOKUP(V555, Spec_Limits!$A$2:$I$301, 6, FALSE)</f>
        <v>2000</v>
      </c>
      <c r="Y555" s="3" t="str">
        <f t="shared" si="84"/>
        <v>Pass</v>
      </c>
      <c r="Z555" s="3" t="str">
        <f t="shared" si="85"/>
        <v>OK</v>
      </c>
    </row>
    <row r="556" spans="1:26" x14ac:dyDescent="0.35">
      <c r="A556" s="1" t="s">
        <v>217</v>
      </c>
      <c r="B556" s="2">
        <v>45699</v>
      </c>
      <c r="C556" s="1" t="s">
        <v>16</v>
      </c>
      <c r="D556" s="3" t="s">
        <v>1600</v>
      </c>
      <c r="E556" s="1" t="s">
        <v>637</v>
      </c>
      <c r="F556" s="1" t="s">
        <v>2176</v>
      </c>
      <c r="G556" s="1" t="s">
        <v>17</v>
      </c>
      <c r="H556" s="1">
        <v>86.688000000000002</v>
      </c>
      <c r="I556" s="4" t="s">
        <v>17</v>
      </c>
      <c r="J556" s="1" t="s">
        <v>66</v>
      </c>
      <c r="K556" s="1" t="s">
        <v>776</v>
      </c>
      <c r="L556" s="6" t="str">
        <f t="shared" si="78"/>
        <v>21.47</v>
      </c>
      <c r="M556" s="6" t="str">
        <f t="shared" si="79"/>
        <v>21.47</v>
      </c>
      <c r="N556" s="6" t="str">
        <f t="shared" si="80"/>
        <v>Pass</v>
      </c>
      <c r="O556" s="6" t="str">
        <f t="shared" si="81"/>
        <v>96.48</v>
      </c>
      <c r="P556" s="6">
        <f t="shared" si="86"/>
        <v>86.688000000000002</v>
      </c>
      <c r="Q556" s="5" t="str">
        <f t="shared" si="82"/>
        <v>February</v>
      </c>
      <c r="R556" s="3" t="str">
        <f>VLOOKUP(A556, Samples_Master!$A$2:$I$301, 2, FALSE)</f>
        <v>AlloyX</v>
      </c>
      <c r="S556" s="3" t="str">
        <f>VLOOKUP(A556, Samples_Master!$A$2:$I$301, 3, FALSE)</f>
        <v>Metal</v>
      </c>
      <c r="T556" s="3" t="str">
        <f>VLOOKUP(A556, Samples_Master!$A$2:$I$301, 4, FALSE)</f>
        <v>B106</v>
      </c>
      <c r="U556" s="3" t="str">
        <f>VLOOKUP(A556, Samples_Master!$A$2:$I$301, 5, FALSE)</f>
        <v>P002</v>
      </c>
      <c r="V556" s="3" t="str">
        <f t="shared" si="83"/>
        <v>AlloyX_Tensile</v>
      </c>
      <c r="W556" s="3">
        <f>VLOOKUP(V556, Spec_Limits!$A$2:$I$301, 5, FALSE)</f>
        <v>60</v>
      </c>
      <c r="X556" s="3">
        <f>VLOOKUP(V556, Spec_Limits!$A$2:$I$301, 6, FALSE)</f>
        <v>120</v>
      </c>
      <c r="Y556" s="3" t="str">
        <f t="shared" si="84"/>
        <v>Pass</v>
      </c>
      <c r="Z556" s="3" t="str">
        <f t="shared" si="85"/>
        <v>OK</v>
      </c>
    </row>
    <row r="557" spans="1:26" x14ac:dyDescent="0.35">
      <c r="A557" s="1" t="s">
        <v>26</v>
      </c>
      <c r="B557" s="2">
        <v>45715</v>
      </c>
      <c r="C557" s="1" t="s">
        <v>16</v>
      </c>
      <c r="D557" s="3" t="s">
        <v>1584</v>
      </c>
      <c r="E557" s="1" t="s">
        <v>11</v>
      </c>
      <c r="F557" s="1" t="s">
        <v>2177</v>
      </c>
      <c r="G557" s="1" t="s">
        <v>12</v>
      </c>
      <c r="H557" s="1">
        <v>69.584999999999994</v>
      </c>
      <c r="I557" s="4" t="s">
        <v>17</v>
      </c>
      <c r="J557" s="1" t="s">
        <v>98</v>
      </c>
      <c r="K557" s="1" t="s">
        <v>777</v>
      </c>
      <c r="L557" s="6">
        <f t="shared" si="78"/>
        <v>23.300000000000011</v>
      </c>
      <c r="M557" s="6">
        <f t="shared" si="79"/>
        <v>23.300000000000011</v>
      </c>
      <c r="N557" s="6" t="str">
        <f t="shared" si="80"/>
        <v>Pass</v>
      </c>
      <c r="O557" s="6">
        <f t="shared" si="81"/>
        <v>96.028850000000006</v>
      </c>
      <c r="P557" s="6">
        <f t="shared" si="86"/>
        <v>69.584999999999994</v>
      </c>
      <c r="Q557" s="5" t="str">
        <f t="shared" si="82"/>
        <v>February</v>
      </c>
      <c r="R557" s="3" t="str">
        <f>VLOOKUP(A557, Samples_Master!$A$2:$I$301, 2, FALSE)</f>
        <v>Graphene</v>
      </c>
      <c r="S557" s="3" t="str">
        <f>VLOOKUP(A557, Samples_Master!$A$2:$I$301, 3, FALSE)</f>
        <v>Carbon</v>
      </c>
      <c r="T557" s="3" t="str">
        <f>VLOOKUP(A557, Samples_Master!$A$2:$I$301, 4, FALSE)</f>
        <v>B017</v>
      </c>
      <c r="U557" s="3" t="str">
        <f>VLOOKUP(A557, Samples_Master!$A$2:$I$301, 5, FALSE)</f>
        <v>P004</v>
      </c>
      <c r="V557" s="3" t="str">
        <f t="shared" si="83"/>
        <v>Graphene_Tensile</v>
      </c>
      <c r="W557" s="3">
        <f>VLOOKUP(V557, Spec_Limits!$A$2:$I$301, 5, FALSE)</f>
        <v>60</v>
      </c>
      <c r="X557" s="3">
        <f>VLOOKUP(V557, Spec_Limits!$A$2:$I$301, 6, FALSE)</f>
        <v>120</v>
      </c>
      <c r="Y557" s="3" t="str">
        <f t="shared" si="84"/>
        <v>Pass</v>
      </c>
      <c r="Z557" s="3" t="str">
        <f t="shared" si="85"/>
        <v>OK</v>
      </c>
    </row>
    <row r="558" spans="1:26" x14ac:dyDescent="0.35">
      <c r="A558" s="1" t="s">
        <v>26</v>
      </c>
      <c r="B558" s="2">
        <v>45702</v>
      </c>
      <c r="C558" s="1" t="s">
        <v>16</v>
      </c>
      <c r="D558" s="3" t="s">
        <v>1550</v>
      </c>
      <c r="E558" s="1" t="s">
        <v>11</v>
      </c>
      <c r="F558" s="1" t="s">
        <v>2178</v>
      </c>
      <c r="G558" s="1" t="s">
        <v>12</v>
      </c>
      <c r="H558" s="1">
        <v>54.563000000000002</v>
      </c>
      <c r="I558" s="4" t="s">
        <v>17</v>
      </c>
      <c r="J558" s="1" t="s">
        <v>24</v>
      </c>
      <c r="K558" s="1" t="s">
        <v>778</v>
      </c>
      <c r="L558" s="6">
        <f t="shared" si="78"/>
        <v>16.660000000000025</v>
      </c>
      <c r="M558" s="6">
        <f t="shared" si="79"/>
        <v>16.660000000000025</v>
      </c>
      <c r="N558" s="6" t="str">
        <f t="shared" si="80"/>
        <v>Pass</v>
      </c>
      <c r="O558" s="6">
        <f t="shared" si="81"/>
        <v>102.98553</v>
      </c>
      <c r="P558" s="6">
        <f t="shared" si="86"/>
        <v>54.563000000000002</v>
      </c>
      <c r="Q558" s="5" t="str">
        <f t="shared" si="82"/>
        <v>February</v>
      </c>
      <c r="R558" s="3" t="str">
        <f>VLOOKUP(A558, Samples_Master!$A$2:$I$301, 2, FALSE)</f>
        <v>Graphene</v>
      </c>
      <c r="S558" s="3" t="str">
        <f>VLOOKUP(A558, Samples_Master!$A$2:$I$301, 3, FALSE)</f>
        <v>Carbon</v>
      </c>
      <c r="T558" s="3" t="str">
        <f>VLOOKUP(A558, Samples_Master!$A$2:$I$301, 4, FALSE)</f>
        <v>B017</v>
      </c>
      <c r="U558" s="3" t="str">
        <f>VLOOKUP(A558, Samples_Master!$A$2:$I$301, 5, FALSE)</f>
        <v>P004</v>
      </c>
      <c r="V558" s="3" t="str">
        <f t="shared" si="83"/>
        <v>Graphene_Tensile</v>
      </c>
      <c r="W558" s="3">
        <f>VLOOKUP(V558, Spec_Limits!$A$2:$I$301, 5, FALSE)</f>
        <v>60</v>
      </c>
      <c r="X558" s="3">
        <f>VLOOKUP(V558, Spec_Limits!$A$2:$I$301, 6, FALSE)</f>
        <v>120</v>
      </c>
      <c r="Y558" s="3" t="str">
        <f t="shared" si="84"/>
        <v>Fail</v>
      </c>
      <c r="Z558" s="3" t="str">
        <f t="shared" si="85"/>
        <v>OK</v>
      </c>
    </row>
    <row r="559" spans="1:26" x14ac:dyDescent="0.35">
      <c r="A559" s="1" t="s">
        <v>26</v>
      </c>
      <c r="B559" s="2">
        <v>45712</v>
      </c>
      <c r="C559" s="1" t="s">
        <v>16</v>
      </c>
      <c r="D559" s="3" t="s">
        <v>2179</v>
      </c>
      <c r="E559" s="1" t="s">
        <v>11</v>
      </c>
      <c r="F559" s="1" t="s">
        <v>2180</v>
      </c>
      <c r="G559" s="1" t="s">
        <v>12</v>
      </c>
      <c r="H559" s="1">
        <v>80.847999999999999</v>
      </c>
      <c r="I559" s="4" t="s">
        <v>17</v>
      </c>
      <c r="J559" s="1" t="s">
        <v>55</v>
      </c>
      <c r="K559" s="1" t="s">
        <v>779</v>
      </c>
      <c r="L559" s="6">
        <f t="shared" si="78"/>
        <v>27.840000000000032</v>
      </c>
      <c r="M559" s="6">
        <f t="shared" si="79"/>
        <v>27.840000000000032</v>
      </c>
      <c r="N559" s="6" t="str">
        <f t="shared" si="80"/>
        <v>Pass</v>
      </c>
      <c r="O559" s="6">
        <f t="shared" si="81"/>
        <v>106.58935000000001</v>
      </c>
      <c r="P559" s="6">
        <f t="shared" si="86"/>
        <v>80.847999999999999</v>
      </c>
      <c r="Q559" s="5" t="str">
        <f t="shared" si="82"/>
        <v>February</v>
      </c>
      <c r="R559" s="3" t="str">
        <f>VLOOKUP(A559, Samples_Master!$A$2:$I$301, 2, FALSE)</f>
        <v>Graphene</v>
      </c>
      <c r="S559" s="3" t="str">
        <f>VLOOKUP(A559, Samples_Master!$A$2:$I$301, 3, FALSE)</f>
        <v>Carbon</v>
      </c>
      <c r="T559" s="3" t="str">
        <f>VLOOKUP(A559, Samples_Master!$A$2:$I$301, 4, FALSE)</f>
        <v>B017</v>
      </c>
      <c r="U559" s="3" t="str">
        <f>VLOOKUP(A559, Samples_Master!$A$2:$I$301, 5, FALSE)</f>
        <v>P004</v>
      </c>
      <c r="V559" s="3" t="str">
        <f t="shared" si="83"/>
        <v>Graphene_Tensile</v>
      </c>
      <c r="W559" s="3">
        <f>VLOOKUP(V559, Spec_Limits!$A$2:$I$301, 5, FALSE)</f>
        <v>60</v>
      </c>
      <c r="X559" s="3">
        <f>VLOOKUP(V559, Spec_Limits!$A$2:$I$301, 6, FALSE)</f>
        <v>120</v>
      </c>
      <c r="Y559" s="3" t="str">
        <f t="shared" si="84"/>
        <v>Pass</v>
      </c>
      <c r="Z559" s="3" t="str">
        <f t="shared" si="85"/>
        <v>OK</v>
      </c>
    </row>
    <row r="560" spans="1:26" x14ac:dyDescent="0.35">
      <c r="A560" s="1" t="s">
        <v>622</v>
      </c>
      <c r="B560" s="2">
        <v>45711</v>
      </c>
      <c r="C560" s="1" t="s">
        <v>27</v>
      </c>
      <c r="D560" s="3" t="s">
        <v>2181</v>
      </c>
      <c r="E560" s="1" t="s">
        <v>637</v>
      </c>
      <c r="F560" s="1" t="s">
        <v>2182</v>
      </c>
      <c r="G560" s="1" t="s">
        <v>12</v>
      </c>
      <c r="H560" s="1">
        <v>916.61099999999999</v>
      </c>
      <c r="I560" s="4" t="s">
        <v>37</v>
      </c>
      <c r="J560" s="1" t="s">
        <v>29</v>
      </c>
      <c r="K560" s="1" t="s">
        <v>780</v>
      </c>
      <c r="L560" s="6" t="str">
        <f t="shared" si="78"/>
        <v>26.89</v>
      </c>
      <c r="M560" s="6" t="str">
        <f t="shared" si="79"/>
        <v>26.89</v>
      </c>
      <c r="N560" s="6" t="str">
        <f t="shared" si="80"/>
        <v>Pass</v>
      </c>
      <c r="O560" s="6">
        <f t="shared" si="81"/>
        <v>90.539699999999996</v>
      </c>
      <c r="P560" s="6">
        <f t="shared" si="86"/>
        <v>916.61099999999999</v>
      </c>
      <c r="Q560" s="5" t="str">
        <f t="shared" si="82"/>
        <v>February</v>
      </c>
      <c r="R560" s="3" t="str">
        <f>VLOOKUP(A560, Samples_Master!$A$2:$I$301, 2, FALSE)</f>
        <v>PolymerB</v>
      </c>
      <c r="S560" s="3" t="str">
        <f>VLOOKUP(A560, Samples_Master!$A$2:$I$301, 3, FALSE)</f>
        <v>Polymer</v>
      </c>
      <c r="T560" s="3" t="str">
        <f>VLOOKUP(A560, Samples_Master!$A$2:$I$301, 4, FALSE)</f>
        <v>B099</v>
      </c>
      <c r="U560" s="3" t="str">
        <f>VLOOKUP(A560, Samples_Master!$A$2:$I$301, 5, FALSE)</f>
        <v>P004</v>
      </c>
      <c r="V560" s="3" t="str">
        <f t="shared" si="83"/>
        <v>PolymerB_Conductivity</v>
      </c>
      <c r="W560" s="3">
        <f>VLOOKUP(V560, Spec_Limits!$A$2:$I$301, 5, FALSE)</f>
        <v>100</v>
      </c>
      <c r="X560" s="3">
        <f>VLOOKUP(V560, Spec_Limits!$A$2:$I$301, 6, FALSE)</f>
        <v>2000</v>
      </c>
      <c r="Y560" s="3" t="str">
        <f t="shared" si="84"/>
        <v>Pass</v>
      </c>
      <c r="Z560" s="3" t="str">
        <f t="shared" si="85"/>
        <v>OK</v>
      </c>
    </row>
    <row r="561" spans="1:26" x14ac:dyDescent="0.35">
      <c r="A561" s="1" t="s">
        <v>622</v>
      </c>
      <c r="B561" s="2">
        <v>45715</v>
      </c>
      <c r="C561" s="1" t="s">
        <v>16</v>
      </c>
      <c r="D561" s="3" t="s">
        <v>2183</v>
      </c>
      <c r="E561" s="1" t="s">
        <v>637</v>
      </c>
      <c r="F561" s="1" t="s">
        <v>2184</v>
      </c>
      <c r="G561" s="1" t="s">
        <v>12</v>
      </c>
      <c r="H561" s="1">
        <v>54.113</v>
      </c>
      <c r="I561" s="4" t="s">
        <v>17</v>
      </c>
      <c r="J561" s="1" t="s">
        <v>47</v>
      </c>
      <c r="K561" s="1" t="s">
        <v>781</v>
      </c>
      <c r="L561" s="6" t="str">
        <f t="shared" si="78"/>
        <v>24.4</v>
      </c>
      <c r="M561" s="6" t="str">
        <f t="shared" si="79"/>
        <v>24.4</v>
      </c>
      <c r="N561" s="6" t="str">
        <f t="shared" si="80"/>
        <v>Pass</v>
      </c>
      <c r="O561" s="6">
        <f t="shared" si="81"/>
        <v>95.939089999999993</v>
      </c>
      <c r="P561" s="6">
        <f t="shared" si="86"/>
        <v>54.113</v>
      </c>
      <c r="Q561" s="5" t="str">
        <f t="shared" si="82"/>
        <v>February</v>
      </c>
      <c r="R561" s="3" t="str">
        <f>VLOOKUP(A561, Samples_Master!$A$2:$I$301, 2, FALSE)</f>
        <v>PolymerB</v>
      </c>
      <c r="S561" s="3" t="str">
        <f>VLOOKUP(A561, Samples_Master!$A$2:$I$301, 3, FALSE)</f>
        <v>Polymer</v>
      </c>
      <c r="T561" s="3" t="str">
        <f>VLOOKUP(A561, Samples_Master!$A$2:$I$301, 4, FALSE)</f>
        <v>B099</v>
      </c>
      <c r="U561" s="3" t="str">
        <f>VLOOKUP(A561, Samples_Master!$A$2:$I$301, 5, FALSE)</f>
        <v>P004</v>
      </c>
      <c r="V561" s="3" t="str">
        <f t="shared" si="83"/>
        <v>PolymerB_Tensile</v>
      </c>
      <c r="W561" s="3">
        <f>VLOOKUP(V561, Spec_Limits!$A$2:$I$301, 5, FALSE)</f>
        <v>40</v>
      </c>
      <c r="X561" s="3">
        <f>VLOOKUP(V561, Spec_Limits!$A$2:$I$301, 6, FALSE)</f>
        <v>100</v>
      </c>
      <c r="Y561" s="3" t="str">
        <f t="shared" si="84"/>
        <v>Pass</v>
      </c>
      <c r="Z561" s="3" t="str">
        <f t="shared" si="85"/>
        <v>OK</v>
      </c>
    </row>
    <row r="562" spans="1:26" x14ac:dyDescent="0.35">
      <c r="A562" s="1" t="s">
        <v>622</v>
      </c>
      <c r="B562" s="2">
        <v>45695</v>
      </c>
      <c r="C562" s="1" t="s">
        <v>27</v>
      </c>
      <c r="D562" s="3" t="s">
        <v>2185</v>
      </c>
      <c r="E562" s="1" t="s">
        <v>637</v>
      </c>
      <c r="F562" s="1" t="s">
        <v>2186</v>
      </c>
      <c r="G562" s="1" t="s">
        <v>12</v>
      </c>
      <c r="H562" s="1">
        <v>8641.5040000000008</v>
      </c>
      <c r="I562" s="4" t="s">
        <v>28</v>
      </c>
      <c r="J562" s="1" t="s">
        <v>47</v>
      </c>
      <c r="K562" s="1" t="s">
        <v>782</v>
      </c>
      <c r="L562" s="6" t="str">
        <f t="shared" si="78"/>
        <v>26.3</v>
      </c>
      <c r="M562" s="6" t="str">
        <f t="shared" si="79"/>
        <v>26.3</v>
      </c>
      <c r="N562" s="6" t="str">
        <f t="shared" si="80"/>
        <v>Pass</v>
      </c>
      <c r="O562" s="6">
        <f t="shared" si="81"/>
        <v>104.80746000000001</v>
      </c>
      <c r="P562" s="6">
        <f t="shared" si="86"/>
        <v>8641.5040000000008</v>
      </c>
      <c r="Q562" s="5" t="str">
        <f t="shared" si="82"/>
        <v>February</v>
      </c>
      <c r="R562" s="3" t="str">
        <f>VLOOKUP(A562, Samples_Master!$A$2:$I$301, 2, FALSE)</f>
        <v>PolymerB</v>
      </c>
      <c r="S562" s="3" t="str">
        <f>VLOOKUP(A562, Samples_Master!$A$2:$I$301, 3, FALSE)</f>
        <v>Polymer</v>
      </c>
      <c r="T562" s="3" t="str">
        <f>VLOOKUP(A562, Samples_Master!$A$2:$I$301, 4, FALSE)</f>
        <v>B099</v>
      </c>
      <c r="U562" s="3" t="str">
        <f>VLOOKUP(A562, Samples_Master!$A$2:$I$301, 5, FALSE)</f>
        <v>P004</v>
      </c>
      <c r="V562" s="3" t="str">
        <f t="shared" si="83"/>
        <v>PolymerB_Conductivity</v>
      </c>
      <c r="W562" s="3">
        <f>VLOOKUP(V562, Spec_Limits!$A$2:$I$301, 5, FALSE)</f>
        <v>100</v>
      </c>
      <c r="X562" s="3">
        <f>VLOOKUP(V562, Spec_Limits!$A$2:$I$301, 6, FALSE)</f>
        <v>2000</v>
      </c>
      <c r="Y562" s="3" t="str">
        <f t="shared" si="84"/>
        <v>Fail</v>
      </c>
      <c r="Z562" s="3" t="str">
        <f t="shared" si="85"/>
        <v>OK</v>
      </c>
    </row>
    <row r="563" spans="1:26" x14ac:dyDescent="0.35">
      <c r="A563" s="1" t="s">
        <v>622</v>
      </c>
      <c r="B563" s="2">
        <v>45703</v>
      </c>
      <c r="C563" s="1" t="s">
        <v>16</v>
      </c>
      <c r="D563" s="3" t="s">
        <v>2187</v>
      </c>
      <c r="E563" s="1" t="s">
        <v>637</v>
      </c>
      <c r="F563" s="1" t="s">
        <v>2188</v>
      </c>
      <c r="G563" s="1" t="s">
        <v>12</v>
      </c>
      <c r="H563" s="1">
        <v>69.153000000000006</v>
      </c>
      <c r="I563" s="4" t="s">
        <v>17</v>
      </c>
      <c r="J563" s="1" t="s">
        <v>98</v>
      </c>
      <c r="K563" s="1" t="s">
        <v>783</v>
      </c>
      <c r="L563" s="6" t="str">
        <f t="shared" si="78"/>
        <v>35.07</v>
      </c>
      <c r="M563" s="6" t="str">
        <f t="shared" si="79"/>
        <v>35.07</v>
      </c>
      <c r="N563" s="6" t="str">
        <f t="shared" si="80"/>
        <v>Pass</v>
      </c>
      <c r="O563" s="6">
        <f t="shared" si="81"/>
        <v>101.43764999999999</v>
      </c>
      <c r="P563" s="6">
        <f t="shared" si="86"/>
        <v>69.153000000000006</v>
      </c>
      <c r="Q563" s="5" t="str">
        <f t="shared" si="82"/>
        <v>February</v>
      </c>
      <c r="R563" s="3" t="str">
        <f>VLOOKUP(A563, Samples_Master!$A$2:$I$301, 2, FALSE)</f>
        <v>PolymerB</v>
      </c>
      <c r="S563" s="3" t="str">
        <f>VLOOKUP(A563, Samples_Master!$A$2:$I$301, 3, FALSE)</f>
        <v>Polymer</v>
      </c>
      <c r="T563" s="3" t="str">
        <f>VLOOKUP(A563, Samples_Master!$A$2:$I$301, 4, FALSE)</f>
        <v>B099</v>
      </c>
      <c r="U563" s="3" t="str">
        <f>VLOOKUP(A563, Samples_Master!$A$2:$I$301, 5, FALSE)</f>
        <v>P004</v>
      </c>
      <c r="V563" s="3" t="str">
        <f t="shared" si="83"/>
        <v>PolymerB_Tensile</v>
      </c>
      <c r="W563" s="3">
        <f>VLOOKUP(V563, Spec_Limits!$A$2:$I$301, 5, FALSE)</f>
        <v>40</v>
      </c>
      <c r="X563" s="3">
        <f>VLOOKUP(V563, Spec_Limits!$A$2:$I$301, 6, FALSE)</f>
        <v>100</v>
      </c>
      <c r="Y563" s="3" t="str">
        <f t="shared" si="84"/>
        <v>Pass</v>
      </c>
      <c r="Z563" s="3" t="str">
        <f t="shared" si="85"/>
        <v>OK</v>
      </c>
    </row>
    <row r="564" spans="1:26" x14ac:dyDescent="0.35">
      <c r="A564" s="1" t="s">
        <v>784</v>
      </c>
      <c r="B564" s="2">
        <v>45696</v>
      </c>
      <c r="C564" s="1" t="s">
        <v>27</v>
      </c>
      <c r="D564" s="3" t="s">
        <v>2189</v>
      </c>
      <c r="E564" s="1" t="s">
        <v>637</v>
      </c>
      <c r="F564" s="1" t="s">
        <v>2190</v>
      </c>
      <c r="G564" s="1" t="s">
        <v>12</v>
      </c>
      <c r="H564" s="1">
        <v>6367.625</v>
      </c>
      <c r="I564" s="4" t="s">
        <v>28</v>
      </c>
      <c r="J564" s="1" t="s">
        <v>55</v>
      </c>
      <c r="K564" s="1" t="s">
        <v>704</v>
      </c>
      <c r="L564" s="6" t="str">
        <f t="shared" si="78"/>
        <v>25.15</v>
      </c>
      <c r="M564" s="6" t="str">
        <f t="shared" si="79"/>
        <v>25.15</v>
      </c>
      <c r="N564" s="6" t="str">
        <f t="shared" si="80"/>
        <v>Pass</v>
      </c>
      <c r="O564" s="6">
        <f t="shared" si="81"/>
        <v>91.027470000000008</v>
      </c>
      <c r="P564" s="6">
        <f t="shared" si="86"/>
        <v>6367.625</v>
      </c>
      <c r="Q564" s="5" t="str">
        <f t="shared" si="82"/>
        <v>February</v>
      </c>
      <c r="R564" s="3" t="str">
        <f>VLOOKUP(A564, Samples_Master!$A$2:$I$301, 2, FALSE)</f>
        <v>PolymerB</v>
      </c>
      <c r="S564" s="3" t="str">
        <f>VLOOKUP(A564, Samples_Master!$A$2:$I$301, 3, FALSE)</f>
        <v>Polymer</v>
      </c>
      <c r="T564" s="3" t="str">
        <f>VLOOKUP(A564, Samples_Master!$A$2:$I$301, 4, FALSE)</f>
        <v>B019</v>
      </c>
      <c r="U564" s="3" t="str">
        <f>VLOOKUP(A564, Samples_Master!$A$2:$I$301, 5, FALSE)</f>
        <v>P004</v>
      </c>
      <c r="V564" s="3" t="str">
        <f t="shared" si="83"/>
        <v>PolymerB_Conductivity</v>
      </c>
      <c r="W564" s="3">
        <f>VLOOKUP(V564, Spec_Limits!$A$2:$I$301, 5, FALSE)</f>
        <v>100</v>
      </c>
      <c r="X564" s="3">
        <f>VLOOKUP(V564, Spec_Limits!$A$2:$I$301, 6, FALSE)</f>
        <v>2000</v>
      </c>
      <c r="Y564" s="3" t="str">
        <f t="shared" si="84"/>
        <v>Fail</v>
      </c>
      <c r="Z564" s="3" t="str">
        <f t="shared" si="85"/>
        <v>OK</v>
      </c>
    </row>
    <row r="565" spans="1:26" x14ac:dyDescent="0.35">
      <c r="A565" s="1" t="s">
        <v>784</v>
      </c>
      <c r="B565" s="2">
        <v>45697</v>
      </c>
      <c r="C565" s="1" t="s">
        <v>27</v>
      </c>
      <c r="D565" s="3" t="s">
        <v>2114</v>
      </c>
      <c r="E565" s="1" t="s">
        <v>637</v>
      </c>
      <c r="F565" s="1" t="s">
        <v>2191</v>
      </c>
      <c r="G565" s="1" t="s">
        <v>12</v>
      </c>
      <c r="H565" s="1">
        <v>835.827</v>
      </c>
      <c r="I565" s="4" t="s">
        <v>37</v>
      </c>
      <c r="J565" s="1" t="s">
        <v>18</v>
      </c>
      <c r="K565" s="1" t="s">
        <v>785</v>
      </c>
      <c r="L565" s="6" t="str">
        <f t="shared" si="78"/>
        <v>22.25</v>
      </c>
      <c r="M565" s="6" t="str">
        <f t="shared" si="79"/>
        <v>22.25</v>
      </c>
      <c r="N565" s="6" t="str">
        <f t="shared" si="80"/>
        <v>Pass</v>
      </c>
      <c r="O565" s="6">
        <f t="shared" si="81"/>
        <v>100.16125</v>
      </c>
      <c r="P565" s="6">
        <f t="shared" si="86"/>
        <v>835.827</v>
      </c>
      <c r="Q565" s="5" t="str">
        <f t="shared" si="82"/>
        <v>February</v>
      </c>
      <c r="R565" s="3" t="str">
        <f>VLOOKUP(A565, Samples_Master!$A$2:$I$301, 2, FALSE)</f>
        <v>PolymerB</v>
      </c>
      <c r="S565" s="3" t="str">
        <f>VLOOKUP(A565, Samples_Master!$A$2:$I$301, 3, FALSE)</f>
        <v>Polymer</v>
      </c>
      <c r="T565" s="3" t="str">
        <f>VLOOKUP(A565, Samples_Master!$A$2:$I$301, 4, FALSE)</f>
        <v>B019</v>
      </c>
      <c r="U565" s="3" t="str">
        <f>VLOOKUP(A565, Samples_Master!$A$2:$I$301, 5, FALSE)</f>
        <v>P004</v>
      </c>
      <c r="V565" s="3" t="str">
        <f t="shared" si="83"/>
        <v>PolymerB_Conductivity</v>
      </c>
      <c r="W565" s="3">
        <f>VLOOKUP(V565, Spec_Limits!$A$2:$I$301, 5, FALSE)</f>
        <v>100</v>
      </c>
      <c r="X565" s="3">
        <f>VLOOKUP(V565, Spec_Limits!$A$2:$I$301, 6, FALSE)</f>
        <v>2000</v>
      </c>
      <c r="Y565" s="3" t="str">
        <f t="shared" si="84"/>
        <v>Pass</v>
      </c>
      <c r="Z565" s="3" t="str">
        <f t="shared" si="85"/>
        <v>OK</v>
      </c>
    </row>
    <row r="566" spans="1:26" x14ac:dyDescent="0.35">
      <c r="A566" s="1" t="s">
        <v>786</v>
      </c>
      <c r="B566" s="2">
        <v>45705</v>
      </c>
      <c r="C566" s="1" t="s">
        <v>10</v>
      </c>
      <c r="D566" s="3" t="s">
        <v>2192</v>
      </c>
      <c r="E566" s="1" t="s">
        <v>637</v>
      </c>
      <c r="F566" s="1" t="s">
        <v>2193</v>
      </c>
      <c r="G566" s="1" t="s">
        <v>17</v>
      </c>
      <c r="H566" s="1">
        <v>1176.7159999999999</v>
      </c>
      <c r="I566" s="4" t="s">
        <v>13</v>
      </c>
      <c r="J566" s="1" t="s">
        <v>18</v>
      </c>
      <c r="K566" s="1" t="s">
        <v>787</v>
      </c>
      <c r="L566" s="6" t="str">
        <f t="shared" si="78"/>
        <v>30.08</v>
      </c>
      <c r="M566" s="6" t="str">
        <f t="shared" si="79"/>
        <v>30.08</v>
      </c>
      <c r="N566" s="6" t="str">
        <f t="shared" si="80"/>
        <v>Pass</v>
      </c>
      <c r="O566" s="6" t="str">
        <f t="shared" si="81"/>
        <v>106.76</v>
      </c>
      <c r="P566" s="6">
        <f t="shared" si="86"/>
        <v>1176.7159999999999</v>
      </c>
      <c r="Q566" s="5" t="str">
        <f t="shared" si="82"/>
        <v>February</v>
      </c>
      <c r="R566" s="3" t="str">
        <f>VLOOKUP(A566, Samples_Master!$A$2:$I$301, 2, FALSE)</f>
        <v>PolymerB</v>
      </c>
      <c r="S566" s="3" t="str">
        <f>VLOOKUP(A566, Samples_Master!$A$2:$I$301, 3, FALSE)</f>
        <v>Polymer</v>
      </c>
      <c r="T566" s="3" t="str">
        <f>VLOOKUP(A566, Samples_Master!$A$2:$I$301, 4, FALSE)</f>
        <v>B013</v>
      </c>
      <c r="U566" s="3" t="str">
        <f>VLOOKUP(A566, Samples_Master!$A$2:$I$301, 5, FALSE)</f>
        <v>P002</v>
      </c>
      <c r="V566" s="3" t="str">
        <f t="shared" si="83"/>
        <v>PolymerB_Viscosity</v>
      </c>
      <c r="W566" s="3">
        <f>VLOOKUP(V566, Spec_Limits!$A$2:$I$301, 5, FALSE)</f>
        <v>0.5</v>
      </c>
      <c r="X566" s="3">
        <f>VLOOKUP(V566, Spec_Limits!$A$2:$I$301, 6, FALSE)</f>
        <v>2.5</v>
      </c>
      <c r="Y566" s="3" t="str">
        <f t="shared" si="84"/>
        <v>Fail</v>
      </c>
      <c r="Z566" s="3" t="str">
        <f t="shared" si="85"/>
        <v>OK</v>
      </c>
    </row>
    <row r="567" spans="1:26" x14ac:dyDescent="0.35">
      <c r="A567" s="1" t="s">
        <v>117</v>
      </c>
      <c r="B567" s="2">
        <v>45713</v>
      </c>
      <c r="C567" s="1" t="s">
        <v>10</v>
      </c>
      <c r="D567" s="3" t="s">
        <v>2194</v>
      </c>
      <c r="E567" s="1" t="s">
        <v>637</v>
      </c>
      <c r="F567" s="1" t="s">
        <v>2195</v>
      </c>
      <c r="G567" s="1" t="s">
        <v>12</v>
      </c>
      <c r="H567" s="1">
        <v>1.7649999999999999</v>
      </c>
      <c r="I567" s="4" t="s">
        <v>23</v>
      </c>
      <c r="J567" s="1" t="s">
        <v>66</v>
      </c>
      <c r="K567" s="1" t="s">
        <v>788</v>
      </c>
      <c r="L567" s="6" t="str">
        <f t="shared" si="78"/>
        <v>20.77</v>
      </c>
      <c r="M567" s="6" t="str">
        <f t="shared" si="79"/>
        <v>20.77</v>
      </c>
      <c r="N567" s="6" t="str">
        <f t="shared" si="80"/>
        <v>Pass</v>
      </c>
      <c r="O567" s="6">
        <f t="shared" si="81"/>
        <v>88.819399999999987</v>
      </c>
      <c r="P567" s="6">
        <f t="shared" si="86"/>
        <v>1.7649999999999999</v>
      </c>
      <c r="Q567" s="5" t="str">
        <f t="shared" si="82"/>
        <v>February</v>
      </c>
      <c r="R567" s="3" t="str">
        <f>VLOOKUP(A567, Samples_Master!$A$2:$I$301, 2, FALSE)</f>
        <v>PolymerB</v>
      </c>
      <c r="S567" s="3" t="str">
        <f>VLOOKUP(A567, Samples_Master!$A$2:$I$301, 3, FALSE)</f>
        <v>Polymer</v>
      </c>
      <c r="T567" s="3" t="str">
        <f>VLOOKUP(A567, Samples_Master!$A$2:$I$301, 4, FALSE)</f>
        <v>B111</v>
      </c>
      <c r="U567" s="3" t="str">
        <f>VLOOKUP(A567, Samples_Master!$A$2:$I$301, 5, FALSE)</f>
        <v>P002</v>
      </c>
      <c r="V567" s="3" t="str">
        <f t="shared" si="83"/>
        <v>PolymerB_Viscosity</v>
      </c>
      <c r="W567" s="3">
        <f>VLOOKUP(V567, Spec_Limits!$A$2:$I$301, 5, FALSE)</f>
        <v>0.5</v>
      </c>
      <c r="X567" s="3">
        <f>VLOOKUP(V567, Spec_Limits!$A$2:$I$301, 6, FALSE)</f>
        <v>2.5</v>
      </c>
      <c r="Y567" s="3" t="str">
        <f t="shared" si="84"/>
        <v>Pass</v>
      </c>
      <c r="Z567" s="3" t="str">
        <f t="shared" si="85"/>
        <v>OK</v>
      </c>
    </row>
    <row r="568" spans="1:26" x14ac:dyDescent="0.35">
      <c r="A568" s="1" t="s">
        <v>117</v>
      </c>
      <c r="B568" s="2">
        <v>45693</v>
      </c>
      <c r="C568" s="1" t="s">
        <v>16</v>
      </c>
      <c r="D568" s="3" t="s">
        <v>2196</v>
      </c>
      <c r="E568" s="1" t="s">
        <v>637</v>
      </c>
      <c r="F568" s="1" t="s">
        <v>2197</v>
      </c>
      <c r="G568" s="1" t="s">
        <v>12</v>
      </c>
      <c r="H568" s="1">
        <v>84.561999999999998</v>
      </c>
      <c r="I568" s="4" t="s">
        <v>17</v>
      </c>
      <c r="J568" s="1" t="s">
        <v>80</v>
      </c>
      <c r="K568" s="1" t="s">
        <v>789</v>
      </c>
      <c r="L568" s="6" t="str">
        <f t="shared" si="78"/>
        <v>19.87</v>
      </c>
      <c r="M568" s="6" t="str">
        <f t="shared" si="79"/>
        <v>19.87</v>
      </c>
      <c r="N568" s="6" t="str">
        <f t="shared" si="80"/>
        <v>Pass</v>
      </c>
      <c r="O568" s="6">
        <f t="shared" si="81"/>
        <v>95.634839999999997</v>
      </c>
      <c r="P568" s="6">
        <f t="shared" si="86"/>
        <v>84.561999999999998</v>
      </c>
      <c r="Q568" s="5" t="str">
        <f t="shared" si="82"/>
        <v>February</v>
      </c>
      <c r="R568" s="3" t="str">
        <f>VLOOKUP(A568, Samples_Master!$A$2:$I$301, 2, FALSE)</f>
        <v>PolymerB</v>
      </c>
      <c r="S568" s="3" t="str">
        <f>VLOOKUP(A568, Samples_Master!$A$2:$I$301, 3, FALSE)</f>
        <v>Polymer</v>
      </c>
      <c r="T568" s="3" t="str">
        <f>VLOOKUP(A568, Samples_Master!$A$2:$I$301, 4, FALSE)</f>
        <v>B111</v>
      </c>
      <c r="U568" s="3" t="str">
        <f>VLOOKUP(A568, Samples_Master!$A$2:$I$301, 5, FALSE)</f>
        <v>P002</v>
      </c>
      <c r="V568" s="3" t="str">
        <f t="shared" si="83"/>
        <v>PolymerB_Tensile</v>
      </c>
      <c r="W568" s="3">
        <f>VLOOKUP(V568, Spec_Limits!$A$2:$I$301, 5, FALSE)</f>
        <v>40</v>
      </c>
      <c r="X568" s="3">
        <f>VLOOKUP(V568, Spec_Limits!$A$2:$I$301, 6, FALSE)</f>
        <v>100</v>
      </c>
      <c r="Y568" s="3" t="str">
        <f t="shared" si="84"/>
        <v>Pass</v>
      </c>
      <c r="Z568" s="3" t="str">
        <f t="shared" si="85"/>
        <v>OK</v>
      </c>
    </row>
    <row r="569" spans="1:26" x14ac:dyDescent="0.35">
      <c r="A569" s="1" t="s">
        <v>257</v>
      </c>
      <c r="B569" s="2">
        <v>45709</v>
      </c>
      <c r="C569" s="1" t="s">
        <v>10</v>
      </c>
      <c r="D569" s="3" t="s">
        <v>2198</v>
      </c>
      <c r="E569" s="1" t="s">
        <v>637</v>
      </c>
      <c r="F569" s="1" t="s">
        <v>2199</v>
      </c>
      <c r="G569" s="1" t="s">
        <v>12</v>
      </c>
      <c r="H569" s="1">
        <v>1.3680000000000001</v>
      </c>
      <c r="I569" s="4" t="s">
        <v>23</v>
      </c>
      <c r="J569" s="1" t="s">
        <v>24</v>
      </c>
      <c r="K569" s="1" t="s">
        <v>790</v>
      </c>
      <c r="L569" s="6" t="str">
        <f t="shared" si="78"/>
        <v>24.73</v>
      </c>
      <c r="M569" s="6" t="str">
        <f t="shared" si="79"/>
        <v>24.73</v>
      </c>
      <c r="N569" s="6" t="str">
        <f t="shared" si="80"/>
        <v>Pass</v>
      </c>
      <c r="O569" s="6">
        <f t="shared" si="81"/>
        <v>102.864</v>
      </c>
      <c r="P569" s="6">
        <f t="shared" si="86"/>
        <v>1.3680000000000001</v>
      </c>
      <c r="Q569" s="5" t="str">
        <f t="shared" si="82"/>
        <v>February</v>
      </c>
      <c r="R569" s="3" t="str">
        <f>VLOOKUP(A569, Samples_Master!$A$2:$I$301, 2, FALSE)</f>
        <v>CeramicY</v>
      </c>
      <c r="S569" s="3" t="str">
        <f>VLOOKUP(A569, Samples_Master!$A$2:$I$301, 3, FALSE)</f>
        <v>Ceramic</v>
      </c>
      <c r="T569" s="3" t="str">
        <f>VLOOKUP(A569, Samples_Master!$A$2:$I$301, 4, FALSE)</f>
        <v>B114</v>
      </c>
      <c r="U569" s="3" t="str">
        <f>VLOOKUP(A569, Samples_Master!$A$2:$I$301, 5, FALSE)</f>
        <v>P001</v>
      </c>
      <c r="V569" s="3" t="str">
        <f t="shared" si="83"/>
        <v>CeramicY_Viscosity</v>
      </c>
      <c r="W569" s="3">
        <f>VLOOKUP(V569, Spec_Limits!$A$2:$I$301, 5, FALSE)</f>
        <v>0.2</v>
      </c>
      <c r="X569" s="3">
        <f>VLOOKUP(V569, Spec_Limits!$A$2:$I$301, 6, FALSE)</f>
        <v>1.5</v>
      </c>
      <c r="Y569" s="3" t="str">
        <f t="shared" si="84"/>
        <v>Pass</v>
      </c>
      <c r="Z569" s="3" t="str">
        <f t="shared" si="85"/>
        <v>OK</v>
      </c>
    </row>
    <row r="570" spans="1:26" x14ac:dyDescent="0.35">
      <c r="A570" s="1" t="s">
        <v>791</v>
      </c>
      <c r="B570" s="2">
        <v>45702</v>
      </c>
      <c r="C570" s="1" t="s">
        <v>16</v>
      </c>
      <c r="D570" s="3" t="s">
        <v>2200</v>
      </c>
      <c r="E570" s="1" t="s">
        <v>637</v>
      </c>
      <c r="F570" s="1" t="s">
        <v>2201</v>
      </c>
      <c r="G570" s="1" t="s">
        <v>12</v>
      </c>
      <c r="H570" s="1">
        <v>86.292000000000002</v>
      </c>
      <c r="I570" s="4" t="s">
        <v>17</v>
      </c>
      <c r="J570" s="1" t="s">
        <v>66</v>
      </c>
      <c r="K570" s="1" t="s">
        <v>792</v>
      </c>
      <c r="L570" s="6" t="str">
        <f t="shared" si="78"/>
        <v>32.57</v>
      </c>
      <c r="M570" s="6" t="str">
        <f t="shared" si="79"/>
        <v>32.57</v>
      </c>
      <c r="N570" s="6" t="str">
        <f t="shared" si="80"/>
        <v>Pass</v>
      </c>
      <c r="O570" s="6">
        <f t="shared" si="81"/>
        <v>8.1619999999999998E-2</v>
      </c>
      <c r="P570" s="6">
        <f t="shared" si="86"/>
        <v>86.292000000000002</v>
      </c>
      <c r="Q570" s="5" t="str">
        <f t="shared" si="82"/>
        <v>February</v>
      </c>
      <c r="R570" s="3" t="str">
        <f>VLOOKUP(A570, Samples_Master!$A$2:$I$301, 2, FALSE)</f>
        <v>Graphene</v>
      </c>
      <c r="S570" s="3" t="str">
        <f>VLOOKUP(A570, Samples_Master!$A$2:$I$301, 3, FALSE)</f>
        <v>Carbon</v>
      </c>
      <c r="T570" s="3" t="str">
        <f>VLOOKUP(A570, Samples_Master!$A$2:$I$301, 4, FALSE)</f>
        <v>B016</v>
      </c>
      <c r="U570" s="3" t="str">
        <f>VLOOKUP(A570, Samples_Master!$A$2:$I$301, 5, FALSE)</f>
        <v>P001</v>
      </c>
      <c r="V570" s="3" t="str">
        <f t="shared" si="83"/>
        <v>Graphene_Tensile</v>
      </c>
      <c r="W570" s="3">
        <f>VLOOKUP(V570, Spec_Limits!$A$2:$I$301, 5, FALSE)</f>
        <v>60</v>
      </c>
      <c r="X570" s="3">
        <f>VLOOKUP(V570, Spec_Limits!$A$2:$I$301, 6, FALSE)</f>
        <v>120</v>
      </c>
      <c r="Y570" s="3" t="str">
        <f t="shared" si="84"/>
        <v>Pass</v>
      </c>
      <c r="Z570" s="3" t="str">
        <f t="shared" si="85"/>
        <v>OK</v>
      </c>
    </row>
    <row r="571" spans="1:26" x14ac:dyDescent="0.35">
      <c r="A571" s="1" t="s">
        <v>791</v>
      </c>
      <c r="B571" s="2">
        <v>45699</v>
      </c>
      <c r="C571" s="1" t="s">
        <v>27</v>
      </c>
      <c r="D571" s="3" t="s">
        <v>2202</v>
      </c>
      <c r="E571" s="1" t="s">
        <v>637</v>
      </c>
      <c r="F571" s="1" t="s">
        <v>2203</v>
      </c>
      <c r="G571" s="1" t="s">
        <v>12</v>
      </c>
      <c r="H571" s="1">
        <v>628975.03399999999</v>
      </c>
      <c r="I571" s="4" t="s">
        <v>28</v>
      </c>
      <c r="J571" s="1" t="s">
        <v>14</v>
      </c>
      <c r="K571" s="1" t="s">
        <v>793</v>
      </c>
      <c r="L571" s="6" t="str">
        <f t="shared" si="78"/>
        <v>23.34</v>
      </c>
      <c r="M571" s="6" t="str">
        <f t="shared" si="79"/>
        <v>23.34</v>
      </c>
      <c r="N571" s="6" t="str">
        <f t="shared" si="80"/>
        <v>Pass</v>
      </c>
      <c r="O571" s="6">
        <f t="shared" si="81"/>
        <v>0.11745</v>
      </c>
      <c r="P571" s="6">
        <f t="shared" si="86"/>
        <v>628975.03399999999</v>
      </c>
      <c r="Q571" s="5" t="str">
        <f t="shared" si="82"/>
        <v>February</v>
      </c>
      <c r="R571" s="3" t="str">
        <f>VLOOKUP(A571, Samples_Master!$A$2:$I$301, 2, FALSE)</f>
        <v>Graphene</v>
      </c>
      <c r="S571" s="3" t="str">
        <f>VLOOKUP(A571, Samples_Master!$A$2:$I$301, 3, FALSE)</f>
        <v>Carbon</v>
      </c>
      <c r="T571" s="3" t="str">
        <f>VLOOKUP(A571, Samples_Master!$A$2:$I$301, 4, FALSE)</f>
        <v>B016</v>
      </c>
      <c r="U571" s="3" t="str">
        <f>VLOOKUP(A571, Samples_Master!$A$2:$I$301, 5, FALSE)</f>
        <v>P001</v>
      </c>
      <c r="V571" s="3" t="str">
        <f t="shared" si="83"/>
        <v>Graphene_Conductivity</v>
      </c>
      <c r="W571" s="3">
        <f>VLOOKUP(V571, Spec_Limits!$A$2:$I$301, 5, FALSE)</f>
        <v>20000</v>
      </c>
      <c r="X571" s="3">
        <f>VLOOKUP(V571, Spec_Limits!$A$2:$I$301, 6, FALSE)</f>
        <v>80000</v>
      </c>
      <c r="Y571" s="3" t="str">
        <f t="shared" si="84"/>
        <v>Fail</v>
      </c>
      <c r="Z571" s="3" t="str">
        <f t="shared" si="85"/>
        <v>OK</v>
      </c>
    </row>
    <row r="572" spans="1:26" x14ac:dyDescent="0.35">
      <c r="A572" s="1" t="s">
        <v>791</v>
      </c>
      <c r="B572" s="2">
        <v>45701</v>
      </c>
      <c r="C572" s="1" t="s">
        <v>10</v>
      </c>
      <c r="D572" s="3" t="s">
        <v>2204</v>
      </c>
      <c r="E572" s="1" t="s">
        <v>637</v>
      </c>
      <c r="F572" s="1" t="s">
        <v>2205</v>
      </c>
      <c r="G572" s="1" t="s">
        <v>17</v>
      </c>
      <c r="H572" s="1">
        <v>557.72299999999996</v>
      </c>
      <c r="I572" s="4" t="s">
        <v>13</v>
      </c>
      <c r="J572" s="1" t="s">
        <v>34</v>
      </c>
      <c r="K572" s="1" t="s">
        <v>794</v>
      </c>
      <c r="L572" s="6" t="str">
        <f t="shared" si="78"/>
        <v>22.5</v>
      </c>
      <c r="M572" s="6" t="str">
        <f t="shared" si="79"/>
        <v>22.5</v>
      </c>
      <c r="N572" s="6" t="str">
        <f t="shared" si="80"/>
        <v>Pass</v>
      </c>
      <c r="O572" s="6" t="str">
        <f t="shared" si="81"/>
        <v>111.97</v>
      </c>
      <c r="P572" s="6">
        <f t="shared" si="86"/>
        <v>557.72299999999996</v>
      </c>
      <c r="Q572" s="5" t="str">
        <f t="shared" si="82"/>
        <v>February</v>
      </c>
      <c r="R572" s="3" t="str">
        <f>VLOOKUP(A572, Samples_Master!$A$2:$I$301, 2, FALSE)</f>
        <v>Graphene</v>
      </c>
      <c r="S572" s="3" t="str">
        <f>VLOOKUP(A572, Samples_Master!$A$2:$I$301, 3, FALSE)</f>
        <v>Carbon</v>
      </c>
      <c r="T572" s="3" t="str">
        <f>VLOOKUP(A572, Samples_Master!$A$2:$I$301, 4, FALSE)</f>
        <v>B016</v>
      </c>
      <c r="U572" s="3" t="str">
        <f>VLOOKUP(A572, Samples_Master!$A$2:$I$301, 5, FALSE)</f>
        <v>P001</v>
      </c>
      <c r="V572" s="3" t="str">
        <f t="shared" si="83"/>
        <v>Graphene_Viscosity</v>
      </c>
      <c r="W572" s="3">
        <f>VLOOKUP(V572, Spec_Limits!$A$2:$I$301, 5, FALSE)</f>
        <v>0.2</v>
      </c>
      <c r="X572" s="3">
        <f>VLOOKUP(V572, Spec_Limits!$A$2:$I$301, 6, FALSE)</f>
        <v>1.5</v>
      </c>
      <c r="Y572" s="3" t="str">
        <f t="shared" si="84"/>
        <v>Fail</v>
      </c>
      <c r="Z572" s="3" t="str">
        <f t="shared" si="85"/>
        <v>OK</v>
      </c>
    </row>
    <row r="573" spans="1:26" x14ac:dyDescent="0.35">
      <c r="A573" s="1" t="s">
        <v>791</v>
      </c>
      <c r="B573" s="2">
        <v>45692</v>
      </c>
      <c r="C573" s="1" t="s">
        <v>10</v>
      </c>
      <c r="D573" s="3" t="s">
        <v>2206</v>
      </c>
      <c r="E573" s="1" t="s">
        <v>637</v>
      </c>
      <c r="F573" s="1" t="s">
        <v>2207</v>
      </c>
      <c r="G573" s="1" t="s">
        <v>17</v>
      </c>
      <c r="H573" s="1">
        <v>0.53500000000000003</v>
      </c>
      <c r="I573" s="4" t="s">
        <v>23</v>
      </c>
      <c r="J573" s="1" t="s">
        <v>14</v>
      </c>
      <c r="K573" s="1" t="s">
        <v>795</v>
      </c>
      <c r="L573" s="6" t="str">
        <f t="shared" si="78"/>
        <v>23.88</v>
      </c>
      <c r="M573" s="6" t="str">
        <f t="shared" si="79"/>
        <v>23.88</v>
      </c>
      <c r="N573" s="6" t="str">
        <f t="shared" si="80"/>
        <v>Pass</v>
      </c>
      <c r="O573" s="6" t="str">
        <f t="shared" si="81"/>
        <v>116.81</v>
      </c>
      <c r="P573" s="6">
        <f t="shared" si="86"/>
        <v>0.53500000000000003</v>
      </c>
      <c r="Q573" s="5" t="str">
        <f t="shared" si="82"/>
        <v>February</v>
      </c>
      <c r="R573" s="3" t="str">
        <f>VLOOKUP(A573, Samples_Master!$A$2:$I$301, 2, FALSE)</f>
        <v>Graphene</v>
      </c>
      <c r="S573" s="3" t="str">
        <f>VLOOKUP(A573, Samples_Master!$A$2:$I$301, 3, FALSE)</f>
        <v>Carbon</v>
      </c>
      <c r="T573" s="3" t="str">
        <f>VLOOKUP(A573, Samples_Master!$A$2:$I$301, 4, FALSE)</f>
        <v>B016</v>
      </c>
      <c r="U573" s="3" t="str">
        <f>VLOOKUP(A573, Samples_Master!$A$2:$I$301, 5, FALSE)</f>
        <v>P001</v>
      </c>
      <c r="V573" s="3" t="str">
        <f t="shared" si="83"/>
        <v>Graphene_Viscosity</v>
      </c>
      <c r="W573" s="3">
        <f>VLOOKUP(V573, Spec_Limits!$A$2:$I$301, 5, FALSE)</f>
        <v>0.2</v>
      </c>
      <c r="X573" s="3">
        <f>VLOOKUP(V573, Spec_Limits!$A$2:$I$301, 6, FALSE)</f>
        <v>1.5</v>
      </c>
      <c r="Y573" s="3" t="str">
        <f t="shared" si="84"/>
        <v>Pass</v>
      </c>
      <c r="Z573" s="3" t="str">
        <f t="shared" si="85"/>
        <v>OK</v>
      </c>
    </row>
    <row r="574" spans="1:26" x14ac:dyDescent="0.35">
      <c r="A574" s="1" t="s">
        <v>364</v>
      </c>
      <c r="B574" s="2">
        <v>45697</v>
      </c>
      <c r="C574" s="1" t="s">
        <v>10</v>
      </c>
      <c r="D574" s="3" t="s">
        <v>2208</v>
      </c>
      <c r="E574" s="1" t="s">
        <v>11</v>
      </c>
      <c r="F574" s="1" t="s">
        <v>2209</v>
      </c>
      <c r="G574" s="1" t="s">
        <v>12</v>
      </c>
      <c r="H574" s="1">
        <v>0.79300000000000004</v>
      </c>
      <c r="I574" s="4" t="s">
        <v>23</v>
      </c>
      <c r="J574" s="1" t="s">
        <v>52</v>
      </c>
      <c r="K574" s="1" t="s">
        <v>796</v>
      </c>
      <c r="L574" s="6">
        <f t="shared" si="78"/>
        <v>21.660000000000025</v>
      </c>
      <c r="M574" s="6">
        <f t="shared" si="79"/>
        <v>21.660000000000025</v>
      </c>
      <c r="N574" s="6" t="str">
        <f t="shared" si="80"/>
        <v>Pass</v>
      </c>
      <c r="O574" s="6">
        <f t="shared" si="81"/>
        <v>109.4226</v>
      </c>
      <c r="P574" s="6">
        <f t="shared" si="86"/>
        <v>0.79300000000000004</v>
      </c>
      <c r="Q574" s="5" t="str">
        <f t="shared" si="82"/>
        <v>February</v>
      </c>
      <c r="R574" s="3" t="str">
        <f>VLOOKUP(A574, Samples_Master!$A$2:$I$301, 2, FALSE)</f>
        <v>AlloyX</v>
      </c>
      <c r="S574" s="3" t="str">
        <f>VLOOKUP(A574, Samples_Master!$A$2:$I$301, 3, FALSE)</f>
        <v>Metal</v>
      </c>
      <c r="T574" s="3" t="str">
        <f>VLOOKUP(A574, Samples_Master!$A$2:$I$301, 4, FALSE)</f>
        <v>B090</v>
      </c>
      <c r="U574" s="3" t="str">
        <f>VLOOKUP(A574, Samples_Master!$A$2:$I$301, 5, FALSE)</f>
        <v>P002</v>
      </c>
      <c r="V574" s="3" t="str">
        <f t="shared" si="83"/>
        <v>AlloyX_Viscosity</v>
      </c>
      <c r="W574" s="3">
        <f>VLOOKUP(V574, Spec_Limits!$A$2:$I$301, 5, FALSE)</f>
        <v>0.2</v>
      </c>
      <c r="X574" s="3">
        <f>VLOOKUP(V574, Spec_Limits!$A$2:$I$301, 6, FALSE)</f>
        <v>1.5</v>
      </c>
      <c r="Y574" s="3" t="str">
        <f t="shared" si="84"/>
        <v>Pass</v>
      </c>
      <c r="Z574" s="3" t="str">
        <f t="shared" si="85"/>
        <v>OK</v>
      </c>
    </row>
    <row r="575" spans="1:26" x14ac:dyDescent="0.35">
      <c r="A575" s="1" t="s">
        <v>364</v>
      </c>
      <c r="B575" s="2">
        <v>45706</v>
      </c>
      <c r="C575" s="1" t="s">
        <v>10</v>
      </c>
      <c r="D575" s="3" t="s">
        <v>2210</v>
      </c>
      <c r="E575" s="1" t="s">
        <v>11</v>
      </c>
      <c r="F575" s="1" t="s">
        <v>2211</v>
      </c>
      <c r="G575" s="1" t="s">
        <v>12</v>
      </c>
      <c r="H575" s="1">
        <v>0.64700000000000002</v>
      </c>
      <c r="I575" s="4" t="s">
        <v>23</v>
      </c>
      <c r="J575" s="1" t="s">
        <v>66</v>
      </c>
      <c r="K575" s="1" t="s">
        <v>797</v>
      </c>
      <c r="L575" s="6">
        <f t="shared" si="78"/>
        <v>20.850000000000023</v>
      </c>
      <c r="M575" s="6">
        <f t="shared" si="79"/>
        <v>20.850000000000023</v>
      </c>
      <c r="N575" s="6" t="str">
        <f t="shared" si="80"/>
        <v>Pass</v>
      </c>
      <c r="O575" s="6">
        <f t="shared" si="81"/>
        <v>95.290080000000003</v>
      </c>
      <c r="P575" s="6">
        <f t="shared" si="86"/>
        <v>0.64700000000000002</v>
      </c>
      <c r="Q575" s="5" t="str">
        <f t="shared" si="82"/>
        <v>February</v>
      </c>
      <c r="R575" s="3" t="str">
        <f>VLOOKUP(A575, Samples_Master!$A$2:$I$301, 2, FALSE)</f>
        <v>AlloyX</v>
      </c>
      <c r="S575" s="3" t="str">
        <f>VLOOKUP(A575, Samples_Master!$A$2:$I$301, 3, FALSE)</f>
        <v>Metal</v>
      </c>
      <c r="T575" s="3" t="str">
        <f>VLOOKUP(A575, Samples_Master!$A$2:$I$301, 4, FALSE)</f>
        <v>B090</v>
      </c>
      <c r="U575" s="3" t="str">
        <f>VLOOKUP(A575, Samples_Master!$A$2:$I$301, 5, FALSE)</f>
        <v>P002</v>
      </c>
      <c r="V575" s="3" t="str">
        <f t="shared" si="83"/>
        <v>AlloyX_Viscosity</v>
      </c>
      <c r="W575" s="3">
        <f>VLOOKUP(V575, Spec_Limits!$A$2:$I$301, 5, FALSE)</f>
        <v>0.2</v>
      </c>
      <c r="X575" s="3">
        <f>VLOOKUP(V575, Spec_Limits!$A$2:$I$301, 6, FALSE)</f>
        <v>1.5</v>
      </c>
      <c r="Y575" s="3" t="str">
        <f t="shared" si="84"/>
        <v>Pass</v>
      </c>
      <c r="Z575" s="3" t="str">
        <f t="shared" si="85"/>
        <v>OK</v>
      </c>
    </row>
    <row r="576" spans="1:26" x14ac:dyDescent="0.35">
      <c r="A576" s="1" t="s">
        <v>364</v>
      </c>
      <c r="B576" s="2">
        <v>45697</v>
      </c>
      <c r="C576" s="1" t="s">
        <v>10</v>
      </c>
      <c r="D576" s="3" t="s">
        <v>2212</v>
      </c>
      <c r="E576" s="1" t="s">
        <v>11</v>
      </c>
      <c r="F576" s="1" t="s">
        <v>2213</v>
      </c>
      <c r="G576" s="1" t="s">
        <v>12</v>
      </c>
      <c r="H576" s="1">
        <v>772.43100000000004</v>
      </c>
      <c r="I576" s="4" t="s">
        <v>13</v>
      </c>
      <c r="J576" s="1" t="s">
        <v>98</v>
      </c>
      <c r="K576" s="1" t="s">
        <v>798</v>
      </c>
      <c r="L576" s="6">
        <f t="shared" si="78"/>
        <v>22.560000000000002</v>
      </c>
      <c r="M576" s="6">
        <f t="shared" si="79"/>
        <v>22.560000000000002</v>
      </c>
      <c r="N576" s="6" t="str">
        <f t="shared" si="80"/>
        <v>Pass</v>
      </c>
      <c r="O576" s="6">
        <f t="shared" si="81"/>
        <v>89.745360000000005</v>
      </c>
      <c r="P576" s="6">
        <f t="shared" si="86"/>
        <v>772.43100000000004</v>
      </c>
      <c r="Q576" s="5" t="str">
        <f t="shared" si="82"/>
        <v>February</v>
      </c>
      <c r="R576" s="3" t="str">
        <f>VLOOKUP(A576, Samples_Master!$A$2:$I$301, 2, FALSE)</f>
        <v>AlloyX</v>
      </c>
      <c r="S576" s="3" t="str">
        <f>VLOOKUP(A576, Samples_Master!$A$2:$I$301, 3, FALSE)</f>
        <v>Metal</v>
      </c>
      <c r="T576" s="3" t="str">
        <f>VLOOKUP(A576, Samples_Master!$A$2:$I$301, 4, FALSE)</f>
        <v>B090</v>
      </c>
      <c r="U576" s="3" t="str">
        <f>VLOOKUP(A576, Samples_Master!$A$2:$I$301, 5, FALSE)</f>
        <v>P002</v>
      </c>
      <c r="V576" s="3" t="str">
        <f t="shared" si="83"/>
        <v>AlloyX_Viscosity</v>
      </c>
      <c r="W576" s="3">
        <f>VLOOKUP(V576, Spec_Limits!$A$2:$I$301, 5, FALSE)</f>
        <v>0.2</v>
      </c>
      <c r="X576" s="3">
        <f>VLOOKUP(V576, Spec_Limits!$A$2:$I$301, 6, FALSE)</f>
        <v>1.5</v>
      </c>
      <c r="Y576" s="3" t="str">
        <f t="shared" si="84"/>
        <v>Fail</v>
      </c>
      <c r="Z576" s="3" t="str">
        <f t="shared" si="85"/>
        <v>OK</v>
      </c>
    </row>
    <row r="577" spans="1:26" x14ac:dyDescent="0.35">
      <c r="A577" s="1" t="s">
        <v>364</v>
      </c>
      <c r="B577" s="2">
        <v>45690</v>
      </c>
      <c r="C577" s="1" t="s">
        <v>16</v>
      </c>
      <c r="D577" s="3" t="s">
        <v>2214</v>
      </c>
      <c r="E577" s="1" t="s">
        <v>11</v>
      </c>
      <c r="F577" s="1" t="s">
        <v>2215</v>
      </c>
      <c r="G577" s="1" t="s">
        <v>12</v>
      </c>
      <c r="H577" s="1">
        <v>93.626000000000005</v>
      </c>
      <c r="I577" s="4" t="s">
        <v>17</v>
      </c>
      <c r="J577" s="1" t="s">
        <v>41</v>
      </c>
      <c r="K577" s="1" t="s">
        <v>799</v>
      </c>
      <c r="L577" s="6">
        <f t="shared" si="78"/>
        <v>24.120000000000005</v>
      </c>
      <c r="M577" s="6">
        <f t="shared" si="79"/>
        <v>24.120000000000005</v>
      </c>
      <c r="N577" s="6" t="str">
        <f t="shared" si="80"/>
        <v>Pass</v>
      </c>
      <c r="O577" s="6">
        <f t="shared" si="81"/>
        <v>96.40852000000001</v>
      </c>
      <c r="P577" s="6">
        <f t="shared" si="86"/>
        <v>93.626000000000005</v>
      </c>
      <c r="Q577" s="5" t="str">
        <f t="shared" si="82"/>
        <v>February</v>
      </c>
      <c r="R577" s="3" t="str">
        <f>VLOOKUP(A577, Samples_Master!$A$2:$I$301, 2, FALSE)</f>
        <v>AlloyX</v>
      </c>
      <c r="S577" s="3" t="str">
        <f>VLOOKUP(A577, Samples_Master!$A$2:$I$301, 3, FALSE)</f>
        <v>Metal</v>
      </c>
      <c r="T577" s="3" t="str">
        <f>VLOOKUP(A577, Samples_Master!$A$2:$I$301, 4, FALSE)</f>
        <v>B090</v>
      </c>
      <c r="U577" s="3" t="str">
        <f>VLOOKUP(A577, Samples_Master!$A$2:$I$301, 5, FALSE)</f>
        <v>P002</v>
      </c>
      <c r="V577" s="3" t="str">
        <f t="shared" si="83"/>
        <v>AlloyX_Tensile</v>
      </c>
      <c r="W577" s="3">
        <f>VLOOKUP(V577, Spec_Limits!$A$2:$I$301, 5, FALSE)</f>
        <v>60</v>
      </c>
      <c r="X577" s="3">
        <f>VLOOKUP(V577, Spec_Limits!$A$2:$I$301, 6, FALSE)</f>
        <v>120</v>
      </c>
      <c r="Y577" s="3" t="str">
        <f t="shared" si="84"/>
        <v>Pass</v>
      </c>
      <c r="Z577" s="3" t="str">
        <f t="shared" si="85"/>
        <v>OK</v>
      </c>
    </row>
    <row r="578" spans="1:26" x14ac:dyDescent="0.35">
      <c r="A578" s="1" t="s">
        <v>558</v>
      </c>
      <c r="B578" s="2">
        <v>45693</v>
      </c>
      <c r="C578" s="1" t="s">
        <v>27</v>
      </c>
      <c r="D578" s="3" t="s">
        <v>1310</v>
      </c>
      <c r="E578" s="1" t="s">
        <v>637</v>
      </c>
      <c r="F578" s="1" t="s">
        <v>2216</v>
      </c>
      <c r="G578" s="1" t="s">
        <v>12</v>
      </c>
      <c r="H578" s="1">
        <v>860.029</v>
      </c>
      <c r="I578" s="4" t="s">
        <v>37</v>
      </c>
      <c r="J578" s="1" t="s">
        <v>55</v>
      </c>
      <c r="K578" s="1" t="s">
        <v>800</v>
      </c>
      <c r="L578" s="6" t="str">
        <f t="shared" ref="L578:L641" si="87">IF(E578="K",D578-273.15,IF(E578="°C",D578))</f>
        <v>24.99</v>
      </c>
      <c r="M578" s="6" t="str">
        <f t="shared" ref="M578:M641" si="88">IF(L578&gt;0, L578, " ")</f>
        <v>24.99</v>
      </c>
      <c r="N578" s="6" t="str">
        <f t="shared" ref="N578:N641" si="89">IF(M578="", "Fail", IF(M578=" ", "Fail", IF(M578&gt;0, "Pass", FALSE)))</f>
        <v>Pass</v>
      </c>
      <c r="O578" s="6">
        <f t="shared" ref="O578:O641" si="90">IF(G578="kPa",F578/1000,IF(G578="MPa",F578))</f>
        <v>99.883539999999996</v>
      </c>
      <c r="P578" s="6">
        <f t="shared" si="86"/>
        <v>860.029</v>
      </c>
      <c r="Q578" s="5" t="str">
        <f t="shared" ref="Q578:Q641" si="91">TEXT(B578,"MMMM")</f>
        <v>February</v>
      </c>
      <c r="R578" s="3" t="str">
        <f>VLOOKUP(A578, Samples_Master!$A$2:$I$301, 2, FALSE)</f>
        <v>PolymerB</v>
      </c>
      <c r="S578" s="3" t="str">
        <f>VLOOKUP(A578, Samples_Master!$A$2:$I$301, 3, FALSE)</f>
        <v>Polymer</v>
      </c>
      <c r="T578" s="3" t="str">
        <f>VLOOKUP(A578, Samples_Master!$A$2:$I$301, 4, FALSE)</f>
        <v>B108</v>
      </c>
      <c r="U578" s="3" t="str">
        <f>VLOOKUP(A578, Samples_Master!$A$2:$I$301, 5, FALSE)</f>
        <v>P001</v>
      </c>
      <c r="V578" s="3" t="str">
        <f t="shared" ref="V578:V641" si="92">R578&amp;"_"&amp;C578</f>
        <v>PolymerB_Conductivity</v>
      </c>
      <c r="W578" s="3">
        <f>VLOOKUP(V578, Spec_Limits!$A$2:$I$301, 5, FALSE)</f>
        <v>100</v>
      </c>
      <c r="X578" s="3">
        <f>VLOOKUP(V578, Spec_Limits!$A$2:$I$301, 6, FALSE)</f>
        <v>2000</v>
      </c>
      <c r="Y578" s="3" t="str">
        <f t="shared" ref="Y578:Y641" si="93">IF(AND(P578&gt;=W578, P578&lt;=X578), "Pass", "Fail")</f>
        <v>Pass</v>
      </c>
      <c r="Z578" s="3" t="str">
        <f t="shared" ref="Z578:Z641" si="94">IF(OR(P578&lt;=-1000000,P578&gt;=1000000),"Check","OK")</f>
        <v>OK</v>
      </c>
    </row>
    <row r="579" spans="1:26" x14ac:dyDescent="0.35">
      <c r="A579" s="1" t="s">
        <v>558</v>
      </c>
      <c r="B579" s="2">
        <v>45711</v>
      </c>
      <c r="C579" s="1" t="s">
        <v>10</v>
      </c>
      <c r="D579" s="3" t="s">
        <v>2217</v>
      </c>
      <c r="E579" s="1" t="s">
        <v>637</v>
      </c>
      <c r="F579" s="1" t="s">
        <v>2218</v>
      </c>
      <c r="G579" s="1" t="s">
        <v>12</v>
      </c>
      <c r="H579" s="1">
        <v>2024.5989999999999</v>
      </c>
      <c r="I579" s="4" t="s">
        <v>13</v>
      </c>
      <c r="J579" s="1" t="s">
        <v>34</v>
      </c>
      <c r="K579" s="1" t="s">
        <v>801</v>
      </c>
      <c r="L579" s="6" t="str">
        <f t="shared" si="87"/>
        <v>27.03</v>
      </c>
      <c r="M579" s="6" t="str">
        <f t="shared" si="88"/>
        <v>27.03</v>
      </c>
      <c r="N579" s="6" t="str">
        <f t="shared" si="89"/>
        <v>Pass</v>
      </c>
      <c r="O579" s="6">
        <f t="shared" si="90"/>
        <v>90.482559999999992</v>
      </c>
      <c r="P579" s="6">
        <f t="shared" si="86"/>
        <v>2024.5989999999999</v>
      </c>
      <c r="Q579" s="5" t="str">
        <f t="shared" si="91"/>
        <v>February</v>
      </c>
      <c r="R579" s="3" t="str">
        <f>VLOOKUP(A579, Samples_Master!$A$2:$I$301, 2, FALSE)</f>
        <v>PolymerB</v>
      </c>
      <c r="S579" s="3" t="str">
        <f>VLOOKUP(A579, Samples_Master!$A$2:$I$301, 3, FALSE)</f>
        <v>Polymer</v>
      </c>
      <c r="T579" s="3" t="str">
        <f>VLOOKUP(A579, Samples_Master!$A$2:$I$301, 4, FALSE)</f>
        <v>B108</v>
      </c>
      <c r="U579" s="3" t="str">
        <f>VLOOKUP(A579, Samples_Master!$A$2:$I$301, 5, FALSE)</f>
        <v>P001</v>
      </c>
      <c r="V579" s="3" t="str">
        <f t="shared" si="92"/>
        <v>PolymerB_Viscosity</v>
      </c>
      <c r="W579" s="3">
        <f>VLOOKUP(V579, Spec_Limits!$A$2:$I$301, 5, FALSE)</f>
        <v>0.5</v>
      </c>
      <c r="X579" s="3">
        <f>VLOOKUP(V579, Spec_Limits!$A$2:$I$301, 6, FALSE)</f>
        <v>2.5</v>
      </c>
      <c r="Y579" s="3" t="str">
        <f t="shared" si="93"/>
        <v>Fail</v>
      </c>
      <c r="Z579" s="3" t="str">
        <f t="shared" si="94"/>
        <v>OK</v>
      </c>
    </row>
    <row r="580" spans="1:26" x14ac:dyDescent="0.35">
      <c r="A580" s="1" t="s">
        <v>111</v>
      </c>
      <c r="B580" s="2">
        <v>45711</v>
      </c>
      <c r="C580" s="1" t="s">
        <v>10</v>
      </c>
      <c r="D580" s="3" t="s">
        <v>2219</v>
      </c>
      <c r="E580" s="1" t="s">
        <v>11</v>
      </c>
      <c r="F580" s="1" t="s">
        <v>2220</v>
      </c>
      <c r="G580" s="1" t="s">
        <v>12</v>
      </c>
      <c r="H580" s="1">
        <v>0.81399999999999995</v>
      </c>
      <c r="I580" s="4" t="s">
        <v>23</v>
      </c>
      <c r="J580" s="1" t="s">
        <v>66</v>
      </c>
      <c r="K580" s="1" t="s">
        <v>802</v>
      </c>
      <c r="L580" s="6">
        <f t="shared" si="87"/>
        <v>21.590000000000032</v>
      </c>
      <c r="M580" s="6">
        <f t="shared" si="88"/>
        <v>21.590000000000032</v>
      </c>
      <c r="N580" s="6" t="str">
        <f t="shared" si="89"/>
        <v>Pass</v>
      </c>
      <c r="O580" s="6">
        <f t="shared" si="90"/>
        <v>102.11581</v>
      </c>
      <c r="P580" s="6">
        <f t="shared" si="86"/>
        <v>0.81399999999999995</v>
      </c>
      <c r="Q580" s="5" t="str">
        <f t="shared" si="91"/>
        <v>February</v>
      </c>
      <c r="R580" s="3" t="str">
        <f>VLOOKUP(A580, Samples_Master!$A$2:$I$301, 2, FALSE)</f>
        <v>PolymerB</v>
      </c>
      <c r="S580" s="3" t="str">
        <f>VLOOKUP(A580, Samples_Master!$A$2:$I$301, 3, FALSE)</f>
        <v>Polymer</v>
      </c>
      <c r="T580" s="3" t="str">
        <f>VLOOKUP(A580, Samples_Master!$A$2:$I$301, 4, FALSE)</f>
        <v>B069</v>
      </c>
      <c r="U580" s="3" t="str">
        <f>VLOOKUP(A580, Samples_Master!$A$2:$I$301, 5, FALSE)</f>
        <v>P002</v>
      </c>
      <c r="V580" s="3" t="str">
        <f t="shared" si="92"/>
        <v>PolymerB_Viscosity</v>
      </c>
      <c r="W580" s="3">
        <f>VLOOKUP(V580, Spec_Limits!$A$2:$I$301, 5, FALSE)</f>
        <v>0.5</v>
      </c>
      <c r="X580" s="3">
        <f>VLOOKUP(V580, Spec_Limits!$A$2:$I$301, 6, FALSE)</f>
        <v>2.5</v>
      </c>
      <c r="Y580" s="3" t="str">
        <f t="shared" si="93"/>
        <v>Pass</v>
      </c>
      <c r="Z580" s="3" t="str">
        <f t="shared" si="94"/>
        <v>OK</v>
      </c>
    </row>
    <row r="581" spans="1:26" x14ac:dyDescent="0.35">
      <c r="A581" s="1" t="s">
        <v>111</v>
      </c>
      <c r="B581" s="2">
        <v>45700</v>
      </c>
      <c r="C581" s="1" t="s">
        <v>27</v>
      </c>
      <c r="D581" s="3" t="s">
        <v>2221</v>
      </c>
      <c r="E581" s="1" t="s">
        <v>11</v>
      </c>
      <c r="F581" s="1" t="s">
        <v>2222</v>
      </c>
      <c r="G581" s="1" t="s">
        <v>12</v>
      </c>
      <c r="H581" s="1">
        <v>7078.875</v>
      </c>
      <c r="I581" s="4" t="s">
        <v>28</v>
      </c>
      <c r="J581" s="1" t="s">
        <v>21</v>
      </c>
      <c r="K581" s="1" t="s">
        <v>803</v>
      </c>
      <c r="L581" s="6">
        <f t="shared" si="87"/>
        <v>24.79000000000002</v>
      </c>
      <c r="M581" s="6">
        <f t="shared" si="88"/>
        <v>24.79000000000002</v>
      </c>
      <c r="N581" s="6" t="str">
        <f t="shared" si="89"/>
        <v>Pass</v>
      </c>
      <c r="O581" s="6">
        <f t="shared" si="90"/>
        <v>97.503059999999991</v>
      </c>
      <c r="P581" s="6">
        <f t="shared" si="86"/>
        <v>7078.875</v>
      </c>
      <c r="Q581" s="5" t="str">
        <f t="shared" si="91"/>
        <v>February</v>
      </c>
      <c r="R581" s="3" t="str">
        <f>VLOOKUP(A581, Samples_Master!$A$2:$I$301, 2, FALSE)</f>
        <v>PolymerB</v>
      </c>
      <c r="S581" s="3" t="str">
        <f>VLOOKUP(A581, Samples_Master!$A$2:$I$301, 3, FALSE)</f>
        <v>Polymer</v>
      </c>
      <c r="T581" s="3" t="str">
        <f>VLOOKUP(A581, Samples_Master!$A$2:$I$301, 4, FALSE)</f>
        <v>B069</v>
      </c>
      <c r="U581" s="3" t="str">
        <f>VLOOKUP(A581, Samples_Master!$A$2:$I$301, 5, FALSE)</f>
        <v>P002</v>
      </c>
      <c r="V581" s="3" t="str">
        <f t="shared" si="92"/>
        <v>PolymerB_Conductivity</v>
      </c>
      <c r="W581" s="3">
        <f>VLOOKUP(V581, Spec_Limits!$A$2:$I$301, 5, FALSE)</f>
        <v>100</v>
      </c>
      <c r="X581" s="3">
        <f>VLOOKUP(V581, Spec_Limits!$A$2:$I$301, 6, FALSE)</f>
        <v>2000</v>
      </c>
      <c r="Y581" s="3" t="str">
        <f t="shared" si="93"/>
        <v>Fail</v>
      </c>
      <c r="Z581" s="3" t="str">
        <f t="shared" si="94"/>
        <v>OK</v>
      </c>
    </row>
    <row r="582" spans="1:26" x14ac:dyDescent="0.35">
      <c r="A582" s="1" t="s">
        <v>111</v>
      </c>
      <c r="B582" s="2">
        <v>45706</v>
      </c>
      <c r="C582" s="1" t="s">
        <v>10</v>
      </c>
      <c r="D582" s="3" t="s">
        <v>2223</v>
      </c>
      <c r="E582" s="1" t="s">
        <v>11</v>
      </c>
      <c r="F582" s="1" t="s">
        <v>2224</v>
      </c>
      <c r="G582" s="1" t="s">
        <v>12</v>
      </c>
      <c r="H582" s="1">
        <v>1409.1959999999999</v>
      </c>
      <c r="I582" s="4" t="s">
        <v>13</v>
      </c>
      <c r="J582" s="1" t="s">
        <v>98</v>
      </c>
      <c r="K582" s="1" t="s">
        <v>804</v>
      </c>
      <c r="L582" s="6">
        <f t="shared" si="87"/>
        <v>21.160000000000025</v>
      </c>
      <c r="M582" s="6">
        <f t="shared" si="88"/>
        <v>21.160000000000025</v>
      </c>
      <c r="N582" s="6" t="str">
        <f t="shared" si="89"/>
        <v>Pass</v>
      </c>
      <c r="O582" s="6">
        <f t="shared" si="90"/>
        <v>102.78357000000001</v>
      </c>
      <c r="P582" s="6">
        <f t="shared" si="86"/>
        <v>1409.1959999999999</v>
      </c>
      <c r="Q582" s="5" t="str">
        <f t="shared" si="91"/>
        <v>February</v>
      </c>
      <c r="R582" s="3" t="str">
        <f>VLOOKUP(A582, Samples_Master!$A$2:$I$301, 2, FALSE)</f>
        <v>PolymerB</v>
      </c>
      <c r="S582" s="3" t="str">
        <f>VLOOKUP(A582, Samples_Master!$A$2:$I$301, 3, FALSE)</f>
        <v>Polymer</v>
      </c>
      <c r="T582" s="3" t="str">
        <f>VLOOKUP(A582, Samples_Master!$A$2:$I$301, 4, FALSE)</f>
        <v>B069</v>
      </c>
      <c r="U582" s="3" t="str">
        <f>VLOOKUP(A582, Samples_Master!$A$2:$I$301, 5, FALSE)</f>
        <v>P002</v>
      </c>
      <c r="V582" s="3" t="str">
        <f t="shared" si="92"/>
        <v>PolymerB_Viscosity</v>
      </c>
      <c r="W582" s="3">
        <f>VLOOKUP(V582, Spec_Limits!$A$2:$I$301, 5, FALSE)</f>
        <v>0.5</v>
      </c>
      <c r="X582" s="3">
        <f>VLOOKUP(V582, Spec_Limits!$A$2:$I$301, 6, FALSE)</f>
        <v>2.5</v>
      </c>
      <c r="Y582" s="3" t="str">
        <f t="shared" si="93"/>
        <v>Fail</v>
      </c>
      <c r="Z582" s="3" t="str">
        <f t="shared" si="94"/>
        <v>OK</v>
      </c>
    </row>
    <row r="583" spans="1:26" x14ac:dyDescent="0.35">
      <c r="A583" s="1" t="s">
        <v>65</v>
      </c>
      <c r="B583" s="2">
        <v>45710</v>
      </c>
      <c r="C583" s="1" t="s">
        <v>27</v>
      </c>
      <c r="D583" s="3" t="s">
        <v>2225</v>
      </c>
      <c r="E583" s="1" t="s">
        <v>637</v>
      </c>
      <c r="F583" s="1" t="s">
        <v>2226</v>
      </c>
      <c r="G583" s="1" t="s">
        <v>17</v>
      </c>
      <c r="H583" s="1"/>
      <c r="I583" s="4" t="s">
        <v>37</v>
      </c>
      <c r="J583" s="1" t="s">
        <v>47</v>
      </c>
      <c r="K583" s="1" t="s">
        <v>805</v>
      </c>
      <c r="L583" s="6" t="str">
        <f t="shared" si="87"/>
        <v>30.71</v>
      </c>
      <c r="M583" s="6" t="str">
        <f t="shared" si="88"/>
        <v>30.71</v>
      </c>
      <c r="N583" s="6" t="str">
        <f t="shared" si="89"/>
        <v>Pass</v>
      </c>
      <c r="O583" s="6" t="str">
        <f t="shared" si="90"/>
        <v>87.42</v>
      </c>
      <c r="P583" s="6"/>
      <c r="Q583" s="5" t="str">
        <f t="shared" si="91"/>
        <v>February</v>
      </c>
      <c r="R583" s="3" t="str">
        <f>VLOOKUP(A583, Samples_Master!$A$2:$I$301, 2, FALSE)</f>
        <v>PolymerA</v>
      </c>
      <c r="S583" s="3" t="str">
        <f>VLOOKUP(A583, Samples_Master!$A$2:$I$301, 3, FALSE)</f>
        <v>Polymer</v>
      </c>
      <c r="T583" s="3" t="str">
        <f>VLOOKUP(A583, Samples_Master!$A$2:$I$301, 4, FALSE)</f>
        <v>B057</v>
      </c>
      <c r="U583" s="3" t="str">
        <f>VLOOKUP(A583, Samples_Master!$A$2:$I$301, 5, FALSE)</f>
        <v>P004</v>
      </c>
      <c r="V583" s="3" t="str">
        <f t="shared" si="92"/>
        <v>PolymerA_Conductivity</v>
      </c>
      <c r="W583" s="3">
        <f>VLOOKUP(V583, Spec_Limits!$A$2:$I$301, 5, FALSE)</f>
        <v>100</v>
      </c>
      <c r="X583" s="3">
        <f>VLOOKUP(V583, Spec_Limits!$A$2:$I$301, 6, FALSE)</f>
        <v>2000</v>
      </c>
      <c r="Y583" s="3" t="str">
        <f t="shared" si="93"/>
        <v>Fail</v>
      </c>
      <c r="Z583" s="3" t="str">
        <f t="shared" si="94"/>
        <v>OK</v>
      </c>
    </row>
    <row r="584" spans="1:26" x14ac:dyDescent="0.35">
      <c r="A584" s="1" t="s">
        <v>806</v>
      </c>
      <c r="B584" s="2">
        <v>45698</v>
      </c>
      <c r="C584" s="1" t="s">
        <v>16</v>
      </c>
      <c r="D584" s="3" t="s">
        <v>2707</v>
      </c>
      <c r="E584" s="1" t="s">
        <v>637</v>
      </c>
      <c r="F584" s="1" t="s">
        <v>2227</v>
      </c>
      <c r="G584" s="1" t="s">
        <v>17</v>
      </c>
      <c r="H584" s="1">
        <v>96.450999999999993</v>
      </c>
      <c r="I584" s="4" t="s">
        <v>17</v>
      </c>
      <c r="J584" s="1" t="s">
        <v>47</v>
      </c>
      <c r="K584" s="1" t="s">
        <v>807</v>
      </c>
      <c r="L584" s="6" t="str">
        <f t="shared" si="87"/>
        <v/>
      </c>
      <c r="M584" s="6" t="str">
        <f t="shared" si="88"/>
        <v/>
      </c>
      <c r="N584" s="6" t="str">
        <f t="shared" si="89"/>
        <v>Fail</v>
      </c>
      <c r="O584" s="6" t="str">
        <f t="shared" si="90"/>
        <v>93.02</v>
      </c>
      <c r="P584" s="6">
        <f t="shared" ref="P584:P615" si="95">IF(C584="Viscosity",
      IF(J584="mPa*s", H584/1000, H584),
   IF(C584="Tensile",
      IF(J584="kPa", H584/1000, H584),
   IF(C584="Conductivity",
      IF(J584="mS/cm", H584/10, H584),
   "")))</f>
        <v>96.450999999999993</v>
      </c>
      <c r="Q584" s="5" t="str">
        <f t="shared" si="91"/>
        <v>February</v>
      </c>
      <c r="R584" s="3" t="str">
        <f>VLOOKUP(A584, Samples_Master!$A$2:$I$301, 2, FALSE)</f>
        <v>AlloyX</v>
      </c>
      <c r="S584" s="3" t="str">
        <f>VLOOKUP(A584, Samples_Master!$A$2:$I$301, 3, FALSE)</f>
        <v>Metal</v>
      </c>
      <c r="T584" s="3" t="str">
        <f>VLOOKUP(A584, Samples_Master!$A$2:$I$301, 4, FALSE)</f>
        <v>B058</v>
      </c>
      <c r="U584" s="3" t="str">
        <f>VLOOKUP(A584, Samples_Master!$A$2:$I$301, 5, FALSE)</f>
        <v>P001</v>
      </c>
      <c r="V584" s="3" t="str">
        <f t="shared" si="92"/>
        <v>AlloyX_Tensile</v>
      </c>
      <c r="W584" s="3">
        <f>VLOOKUP(V584, Spec_Limits!$A$2:$I$301, 5, FALSE)</f>
        <v>60</v>
      </c>
      <c r="X584" s="3">
        <f>VLOOKUP(V584, Spec_Limits!$A$2:$I$301, 6, FALSE)</f>
        <v>120</v>
      </c>
      <c r="Y584" s="3" t="str">
        <f t="shared" si="93"/>
        <v>Pass</v>
      </c>
      <c r="Z584" s="3" t="str">
        <f t="shared" si="94"/>
        <v>OK</v>
      </c>
    </row>
    <row r="585" spans="1:26" x14ac:dyDescent="0.35">
      <c r="A585" s="1" t="s">
        <v>806</v>
      </c>
      <c r="B585" s="2">
        <v>45692</v>
      </c>
      <c r="C585" s="1" t="s">
        <v>16</v>
      </c>
      <c r="D585" s="3" t="s">
        <v>2228</v>
      </c>
      <c r="E585" s="1" t="s">
        <v>637</v>
      </c>
      <c r="F585" s="1" t="s">
        <v>2229</v>
      </c>
      <c r="G585" s="1" t="s">
        <v>17</v>
      </c>
      <c r="H585" s="1">
        <v>67.948999999999998</v>
      </c>
      <c r="I585" s="4" t="s">
        <v>17</v>
      </c>
      <c r="J585" s="1" t="s">
        <v>41</v>
      </c>
      <c r="K585" s="1" t="s">
        <v>808</v>
      </c>
      <c r="L585" s="6" t="str">
        <f t="shared" si="87"/>
        <v>27.77</v>
      </c>
      <c r="M585" s="6" t="str">
        <f t="shared" si="88"/>
        <v>27.77</v>
      </c>
      <c r="N585" s="6" t="str">
        <f t="shared" si="89"/>
        <v>Pass</v>
      </c>
      <c r="O585" s="6" t="str">
        <f t="shared" si="90"/>
        <v>87.6</v>
      </c>
      <c r="P585" s="6">
        <f t="shared" si="95"/>
        <v>67.948999999999998</v>
      </c>
      <c r="Q585" s="5" t="str">
        <f t="shared" si="91"/>
        <v>February</v>
      </c>
      <c r="R585" s="3" t="str">
        <f>VLOOKUP(A585, Samples_Master!$A$2:$I$301, 2, FALSE)</f>
        <v>AlloyX</v>
      </c>
      <c r="S585" s="3" t="str">
        <f>VLOOKUP(A585, Samples_Master!$A$2:$I$301, 3, FALSE)</f>
        <v>Metal</v>
      </c>
      <c r="T585" s="3" t="str">
        <f>VLOOKUP(A585, Samples_Master!$A$2:$I$301, 4, FALSE)</f>
        <v>B058</v>
      </c>
      <c r="U585" s="3" t="str">
        <f>VLOOKUP(A585, Samples_Master!$A$2:$I$301, 5, FALSE)</f>
        <v>P001</v>
      </c>
      <c r="V585" s="3" t="str">
        <f t="shared" si="92"/>
        <v>AlloyX_Tensile</v>
      </c>
      <c r="W585" s="3">
        <f>VLOOKUP(V585, Spec_Limits!$A$2:$I$301, 5, FALSE)</f>
        <v>60</v>
      </c>
      <c r="X585" s="3">
        <f>VLOOKUP(V585, Spec_Limits!$A$2:$I$301, 6, FALSE)</f>
        <v>120</v>
      </c>
      <c r="Y585" s="3" t="str">
        <f t="shared" si="93"/>
        <v>Pass</v>
      </c>
      <c r="Z585" s="3" t="str">
        <f t="shared" si="94"/>
        <v>OK</v>
      </c>
    </row>
    <row r="586" spans="1:26" x14ac:dyDescent="0.35">
      <c r="A586" s="1" t="s">
        <v>806</v>
      </c>
      <c r="B586" s="2">
        <v>45700</v>
      </c>
      <c r="C586" s="1" t="s">
        <v>10</v>
      </c>
      <c r="D586" s="3" t="s">
        <v>2185</v>
      </c>
      <c r="E586" s="1" t="s">
        <v>11</v>
      </c>
      <c r="F586" s="1" t="s">
        <v>2230</v>
      </c>
      <c r="G586" s="1" t="s">
        <v>17</v>
      </c>
      <c r="H586" s="1">
        <v>0.61399999999999999</v>
      </c>
      <c r="I586" s="4" t="s">
        <v>23</v>
      </c>
      <c r="J586" s="1" t="s">
        <v>34</v>
      </c>
      <c r="K586" s="1" t="s">
        <v>809</v>
      </c>
      <c r="L586" s="6">
        <f t="shared" si="87"/>
        <v>-246.84999999999997</v>
      </c>
      <c r="M586" s="6" t="str">
        <f t="shared" si="88"/>
        <v xml:space="preserve"> </v>
      </c>
      <c r="N586" s="6" t="str">
        <f t="shared" si="89"/>
        <v>Fail</v>
      </c>
      <c r="O586" s="6" t="str">
        <f t="shared" si="90"/>
        <v>95.15</v>
      </c>
      <c r="P586" s="6">
        <f t="shared" si="95"/>
        <v>0.61399999999999999</v>
      </c>
      <c r="Q586" s="5" t="str">
        <f t="shared" si="91"/>
        <v>February</v>
      </c>
      <c r="R586" s="3" t="str">
        <f>VLOOKUP(A586, Samples_Master!$A$2:$I$301, 2, FALSE)</f>
        <v>AlloyX</v>
      </c>
      <c r="S586" s="3" t="str">
        <f>VLOOKUP(A586, Samples_Master!$A$2:$I$301, 3, FALSE)</f>
        <v>Metal</v>
      </c>
      <c r="T586" s="3" t="str">
        <f>VLOOKUP(A586, Samples_Master!$A$2:$I$301, 4, FALSE)</f>
        <v>B058</v>
      </c>
      <c r="U586" s="3" t="str">
        <f>VLOOKUP(A586, Samples_Master!$A$2:$I$301, 5, FALSE)</f>
        <v>P001</v>
      </c>
      <c r="V586" s="3" t="str">
        <f t="shared" si="92"/>
        <v>AlloyX_Viscosity</v>
      </c>
      <c r="W586" s="3">
        <f>VLOOKUP(V586, Spec_Limits!$A$2:$I$301, 5, FALSE)</f>
        <v>0.2</v>
      </c>
      <c r="X586" s="3">
        <f>VLOOKUP(V586, Spec_Limits!$A$2:$I$301, 6, FALSE)</f>
        <v>1.5</v>
      </c>
      <c r="Y586" s="3" t="str">
        <f t="shared" si="93"/>
        <v>Pass</v>
      </c>
      <c r="Z586" s="3" t="str">
        <f t="shared" si="94"/>
        <v>OK</v>
      </c>
    </row>
    <row r="587" spans="1:26" x14ac:dyDescent="0.35">
      <c r="A587" s="1" t="s">
        <v>806</v>
      </c>
      <c r="B587" s="2">
        <v>45711</v>
      </c>
      <c r="C587" s="1" t="s">
        <v>16</v>
      </c>
      <c r="D587" s="3" t="s">
        <v>2231</v>
      </c>
      <c r="E587" s="1" t="s">
        <v>11</v>
      </c>
      <c r="F587" s="1" t="s">
        <v>2232</v>
      </c>
      <c r="G587" s="1" t="s">
        <v>17</v>
      </c>
      <c r="H587" s="1">
        <v>62.087000000000003</v>
      </c>
      <c r="I587" s="4" t="s">
        <v>17</v>
      </c>
      <c r="J587" s="1" t="s">
        <v>21</v>
      </c>
      <c r="K587" s="1" t="s">
        <v>810</v>
      </c>
      <c r="L587" s="6">
        <f t="shared" si="87"/>
        <v>-251.07999999999998</v>
      </c>
      <c r="M587" s="6" t="str">
        <f t="shared" si="88"/>
        <v xml:space="preserve"> </v>
      </c>
      <c r="N587" s="6" t="str">
        <f t="shared" si="89"/>
        <v>Fail</v>
      </c>
      <c r="O587" s="6" t="str">
        <f t="shared" si="90"/>
        <v>116.92</v>
      </c>
      <c r="P587" s="6">
        <f t="shared" si="95"/>
        <v>62.087000000000003</v>
      </c>
      <c r="Q587" s="5" t="str">
        <f t="shared" si="91"/>
        <v>February</v>
      </c>
      <c r="R587" s="3" t="str">
        <f>VLOOKUP(A587, Samples_Master!$A$2:$I$301, 2, FALSE)</f>
        <v>AlloyX</v>
      </c>
      <c r="S587" s="3" t="str">
        <f>VLOOKUP(A587, Samples_Master!$A$2:$I$301, 3, FALSE)</f>
        <v>Metal</v>
      </c>
      <c r="T587" s="3" t="str">
        <f>VLOOKUP(A587, Samples_Master!$A$2:$I$301, 4, FALSE)</f>
        <v>B058</v>
      </c>
      <c r="U587" s="3" t="str">
        <f>VLOOKUP(A587, Samples_Master!$A$2:$I$301, 5, FALSE)</f>
        <v>P001</v>
      </c>
      <c r="V587" s="3" t="str">
        <f t="shared" si="92"/>
        <v>AlloyX_Tensile</v>
      </c>
      <c r="W587" s="3">
        <f>VLOOKUP(V587, Spec_Limits!$A$2:$I$301, 5, FALSE)</f>
        <v>60</v>
      </c>
      <c r="X587" s="3">
        <f>VLOOKUP(V587, Spec_Limits!$A$2:$I$301, 6, FALSE)</f>
        <v>120</v>
      </c>
      <c r="Y587" s="3" t="str">
        <f t="shared" si="93"/>
        <v>Pass</v>
      </c>
      <c r="Z587" s="3" t="str">
        <f t="shared" si="94"/>
        <v>OK</v>
      </c>
    </row>
    <row r="588" spans="1:26" x14ac:dyDescent="0.35">
      <c r="A588" s="1" t="s">
        <v>811</v>
      </c>
      <c r="B588" s="2">
        <v>45694</v>
      </c>
      <c r="C588" s="1" t="s">
        <v>10</v>
      </c>
      <c r="D588" s="3" t="s">
        <v>2233</v>
      </c>
      <c r="E588" s="1" t="s">
        <v>637</v>
      </c>
      <c r="F588" s="1" t="s">
        <v>2234</v>
      </c>
      <c r="G588" s="1" t="s">
        <v>12</v>
      </c>
      <c r="H588" s="1">
        <v>1.694</v>
      </c>
      <c r="I588" s="4" t="s">
        <v>23</v>
      </c>
      <c r="J588" s="1" t="s">
        <v>29</v>
      </c>
      <c r="K588" s="1" t="s">
        <v>812</v>
      </c>
      <c r="L588" s="6" t="str">
        <f t="shared" si="87"/>
        <v>22.67</v>
      </c>
      <c r="M588" s="6" t="str">
        <f t="shared" si="88"/>
        <v>22.67</v>
      </c>
      <c r="N588" s="6" t="str">
        <f t="shared" si="89"/>
        <v>Pass</v>
      </c>
      <c r="O588" s="6">
        <f t="shared" si="90"/>
        <v>99.117490000000004</v>
      </c>
      <c r="P588" s="6">
        <f t="shared" si="95"/>
        <v>1.694</v>
      </c>
      <c r="Q588" s="5" t="str">
        <f t="shared" si="91"/>
        <v>February</v>
      </c>
      <c r="R588" s="3" t="str">
        <f>VLOOKUP(A588, Samples_Master!$A$2:$I$301, 2, FALSE)</f>
        <v>AlloyX</v>
      </c>
      <c r="S588" s="3" t="str">
        <f>VLOOKUP(A588, Samples_Master!$A$2:$I$301, 3, FALSE)</f>
        <v>Metal</v>
      </c>
      <c r="T588" s="3" t="str">
        <f>VLOOKUP(A588, Samples_Master!$A$2:$I$301, 4, FALSE)</f>
        <v>B061</v>
      </c>
      <c r="U588" s="3" t="str">
        <f>VLOOKUP(A588, Samples_Master!$A$2:$I$301, 5, FALSE)</f>
        <v>P004</v>
      </c>
      <c r="V588" s="3" t="str">
        <f t="shared" si="92"/>
        <v>AlloyX_Viscosity</v>
      </c>
      <c r="W588" s="3">
        <f>VLOOKUP(V588, Spec_Limits!$A$2:$I$301, 5, FALSE)</f>
        <v>0.2</v>
      </c>
      <c r="X588" s="3">
        <f>VLOOKUP(V588, Spec_Limits!$A$2:$I$301, 6, FALSE)</f>
        <v>1.5</v>
      </c>
      <c r="Y588" s="3" t="str">
        <f t="shared" si="93"/>
        <v>Fail</v>
      </c>
      <c r="Z588" s="3" t="str">
        <f t="shared" si="94"/>
        <v>OK</v>
      </c>
    </row>
    <row r="589" spans="1:26" x14ac:dyDescent="0.35">
      <c r="A589" s="1" t="s">
        <v>813</v>
      </c>
      <c r="B589" s="2">
        <v>45704</v>
      </c>
      <c r="C589" s="1" t="s">
        <v>27</v>
      </c>
      <c r="D589" s="3" t="s">
        <v>2235</v>
      </c>
      <c r="E589" s="1" t="s">
        <v>637</v>
      </c>
      <c r="F589" s="1" t="s">
        <v>2236</v>
      </c>
      <c r="G589" s="1" t="s">
        <v>17</v>
      </c>
      <c r="H589" s="1">
        <v>49815.523000000001</v>
      </c>
      <c r="I589" s="4" t="s">
        <v>37</v>
      </c>
      <c r="J589" s="1" t="s">
        <v>47</v>
      </c>
      <c r="K589" s="1" t="s">
        <v>814</v>
      </c>
      <c r="L589" s="6" t="str">
        <f t="shared" si="87"/>
        <v>24.44</v>
      </c>
      <c r="M589" s="6" t="str">
        <f t="shared" si="88"/>
        <v>24.44</v>
      </c>
      <c r="N589" s="6" t="str">
        <f t="shared" si="89"/>
        <v>Pass</v>
      </c>
      <c r="O589" s="6" t="str">
        <f t="shared" si="90"/>
        <v>85.04</v>
      </c>
      <c r="P589" s="6">
        <f t="shared" si="95"/>
        <v>49815.523000000001</v>
      </c>
      <c r="Q589" s="5" t="str">
        <f t="shared" si="91"/>
        <v>February</v>
      </c>
      <c r="R589" s="3" t="str">
        <f>VLOOKUP(A589, Samples_Master!$A$2:$I$301, 2, FALSE)</f>
        <v>Graphene</v>
      </c>
      <c r="S589" s="3" t="str">
        <f>VLOOKUP(A589, Samples_Master!$A$2:$I$301, 3, FALSE)</f>
        <v>Carbon</v>
      </c>
      <c r="T589" s="3" t="str">
        <f>VLOOKUP(A589, Samples_Master!$A$2:$I$301, 4, FALSE)</f>
        <v>B048</v>
      </c>
      <c r="U589" s="3" t="str">
        <f>VLOOKUP(A589, Samples_Master!$A$2:$I$301, 5, FALSE)</f>
        <v>P003</v>
      </c>
      <c r="V589" s="3" t="str">
        <f t="shared" si="92"/>
        <v>Graphene_Conductivity</v>
      </c>
      <c r="W589" s="3">
        <f>VLOOKUP(V589, Spec_Limits!$A$2:$I$301, 5, FALSE)</f>
        <v>20000</v>
      </c>
      <c r="X589" s="3">
        <f>VLOOKUP(V589, Spec_Limits!$A$2:$I$301, 6, FALSE)</f>
        <v>80000</v>
      </c>
      <c r="Y589" s="3" t="str">
        <f t="shared" si="93"/>
        <v>Pass</v>
      </c>
      <c r="Z589" s="3" t="str">
        <f t="shared" si="94"/>
        <v>OK</v>
      </c>
    </row>
    <row r="590" spans="1:26" x14ac:dyDescent="0.35">
      <c r="A590" s="1" t="s">
        <v>815</v>
      </c>
      <c r="B590" s="2">
        <v>45716</v>
      </c>
      <c r="C590" s="1" t="s">
        <v>10</v>
      </c>
      <c r="D590" s="3" t="s">
        <v>2237</v>
      </c>
      <c r="E590" s="1" t="s">
        <v>637</v>
      </c>
      <c r="F590" s="1" t="s">
        <v>1242</v>
      </c>
      <c r="G590" s="1" t="s">
        <v>17</v>
      </c>
      <c r="H590" s="1">
        <v>0.91600000000000004</v>
      </c>
      <c r="I590" s="4" t="s">
        <v>23</v>
      </c>
      <c r="J590" s="1" t="s">
        <v>18</v>
      </c>
      <c r="K590" s="1" t="s">
        <v>816</v>
      </c>
      <c r="L590" s="6" t="str">
        <f t="shared" si="87"/>
        <v>19.24</v>
      </c>
      <c r="M590" s="6" t="str">
        <f t="shared" si="88"/>
        <v>19.24</v>
      </c>
      <c r="N590" s="6" t="str">
        <f t="shared" si="89"/>
        <v>Pass</v>
      </c>
      <c r="O590" s="6" t="str">
        <f t="shared" si="90"/>
        <v>101.09</v>
      </c>
      <c r="P590" s="6">
        <f t="shared" si="95"/>
        <v>0.91600000000000004</v>
      </c>
      <c r="Q590" s="5" t="str">
        <f t="shared" si="91"/>
        <v>February</v>
      </c>
      <c r="R590" s="3" t="str">
        <f>VLOOKUP(A590, Samples_Master!$A$2:$I$301, 2, FALSE)</f>
        <v>Graphene</v>
      </c>
      <c r="S590" s="3" t="str">
        <f>VLOOKUP(A590, Samples_Master!$A$2:$I$301, 3, FALSE)</f>
        <v>Carbon</v>
      </c>
      <c r="T590" s="3" t="str">
        <f>VLOOKUP(A590, Samples_Master!$A$2:$I$301, 4, FALSE)</f>
        <v>B109</v>
      </c>
      <c r="U590" s="3" t="str">
        <f>VLOOKUP(A590, Samples_Master!$A$2:$I$301, 5, FALSE)</f>
        <v>P002</v>
      </c>
      <c r="V590" s="3" t="str">
        <f t="shared" si="92"/>
        <v>Graphene_Viscosity</v>
      </c>
      <c r="W590" s="3">
        <f>VLOOKUP(V590, Spec_Limits!$A$2:$I$301, 5, FALSE)</f>
        <v>0.2</v>
      </c>
      <c r="X590" s="3">
        <f>VLOOKUP(V590, Spec_Limits!$A$2:$I$301, 6, FALSE)</f>
        <v>1.5</v>
      </c>
      <c r="Y590" s="3" t="str">
        <f t="shared" si="93"/>
        <v>Pass</v>
      </c>
      <c r="Z590" s="3" t="str">
        <f t="shared" si="94"/>
        <v>OK</v>
      </c>
    </row>
    <row r="591" spans="1:26" x14ac:dyDescent="0.35">
      <c r="A591" s="1" t="s">
        <v>815</v>
      </c>
      <c r="B591" s="2">
        <v>45698</v>
      </c>
      <c r="C591" s="1" t="s">
        <v>10</v>
      </c>
      <c r="D591" s="3" t="s">
        <v>2238</v>
      </c>
      <c r="E591" s="1" t="s">
        <v>637</v>
      </c>
      <c r="F591" s="1" t="s">
        <v>2239</v>
      </c>
      <c r="G591" s="1" t="s">
        <v>17</v>
      </c>
      <c r="H591" s="1">
        <v>0.32300000000000001</v>
      </c>
      <c r="I591" s="4" t="s">
        <v>23</v>
      </c>
      <c r="J591" s="1" t="s">
        <v>24</v>
      </c>
      <c r="K591" s="1" t="s">
        <v>817</v>
      </c>
      <c r="L591" s="6" t="str">
        <f t="shared" si="87"/>
        <v>19.12</v>
      </c>
      <c r="M591" s="6" t="str">
        <f t="shared" si="88"/>
        <v>19.12</v>
      </c>
      <c r="N591" s="6" t="str">
        <f t="shared" si="89"/>
        <v>Pass</v>
      </c>
      <c r="O591" s="6" t="str">
        <f t="shared" si="90"/>
        <v>108.87</v>
      </c>
      <c r="P591" s="6">
        <f t="shared" si="95"/>
        <v>0.32300000000000001</v>
      </c>
      <c r="Q591" s="5" t="str">
        <f t="shared" si="91"/>
        <v>February</v>
      </c>
      <c r="R591" s="3" t="str">
        <f>VLOOKUP(A591, Samples_Master!$A$2:$I$301, 2, FALSE)</f>
        <v>Graphene</v>
      </c>
      <c r="S591" s="3" t="str">
        <f>VLOOKUP(A591, Samples_Master!$A$2:$I$301, 3, FALSE)</f>
        <v>Carbon</v>
      </c>
      <c r="T591" s="3" t="str">
        <f>VLOOKUP(A591, Samples_Master!$A$2:$I$301, 4, FALSE)</f>
        <v>B109</v>
      </c>
      <c r="U591" s="3" t="str">
        <f>VLOOKUP(A591, Samples_Master!$A$2:$I$301, 5, FALSE)</f>
        <v>P002</v>
      </c>
      <c r="V591" s="3" t="str">
        <f t="shared" si="92"/>
        <v>Graphene_Viscosity</v>
      </c>
      <c r="W591" s="3">
        <f>VLOOKUP(V591, Spec_Limits!$A$2:$I$301, 5, FALSE)</f>
        <v>0.2</v>
      </c>
      <c r="X591" s="3">
        <f>VLOOKUP(V591, Spec_Limits!$A$2:$I$301, 6, FALSE)</f>
        <v>1.5</v>
      </c>
      <c r="Y591" s="3" t="str">
        <f t="shared" si="93"/>
        <v>Pass</v>
      </c>
      <c r="Z591" s="3" t="str">
        <f t="shared" si="94"/>
        <v>OK</v>
      </c>
    </row>
    <row r="592" spans="1:26" x14ac:dyDescent="0.35">
      <c r="A592" s="1" t="s">
        <v>818</v>
      </c>
      <c r="B592" s="2">
        <v>45708</v>
      </c>
      <c r="C592" s="1" t="s">
        <v>16</v>
      </c>
      <c r="D592" s="3" t="s">
        <v>2240</v>
      </c>
      <c r="E592" s="1" t="s">
        <v>637</v>
      </c>
      <c r="F592" s="1" t="s">
        <v>2241</v>
      </c>
      <c r="G592" s="1" t="s">
        <v>12</v>
      </c>
      <c r="H592" s="1">
        <v>91.105000000000004</v>
      </c>
      <c r="I592" s="4" t="s">
        <v>17</v>
      </c>
      <c r="J592" s="1" t="s">
        <v>52</v>
      </c>
      <c r="K592" s="1" t="s">
        <v>819</v>
      </c>
      <c r="L592" s="6" t="str">
        <f t="shared" si="87"/>
        <v>37.21</v>
      </c>
      <c r="M592" s="6" t="str">
        <f t="shared" si="88"/>
        <v>37.21</v>
      </c>
      <c r="N592" s="6" t="str">
        <f t="shared" si="89"/>
        <v>Pass</v>
      </c>
      <c r="O592" s="6">
        <f t="shared" si="90"/>
        <v>104.37127000000001</v>
      </c>
      <c r="P592" s="6">
        <f t="shared" si="95"/>
        <v>91.105000000000004</v>
      </c>
      <c r="Q592" s="5" t="str">
        <f t="shared" si="91"/>
        <v>February</v>
      </c>
      <c r="R592" s="3" t="str">
        <f>VLOOKUP(A592, Samples_Master!$A$2:$I$301, 2, FALSE)</f>
        <v>AlloyX</v>
      </c>
      <c r="S592" s="3" t="str">
        <f>VLOOKUP(A592, Samples_Master!$A$2:$I$301, 3, FALSE)</f>
        <v>Metal</v>
      </c>
      <c r="T592" s="3" t="str">
        <f>VLOOKUP(A592, Samples_Master!$A$2:$I$301, 4, FALSE)</f>
        <v>B062</v>
      </c>
      <c r="U592" s="3" t="str">
        <f>VLOOKUP(A592, Samples_Master!$A$2:$I$301, 5, FALSE)</f>
        <v>P001</v>
      </c>
      <c r="V592" s="3" t="str">
        <f t="shared" si="92"/>
        <v>AlloyX_Tensile</v>
      </c>
      <c r="W592" s="3">
        <f>VLOOKUP(V592, Spec_Limits!$A$2:$I$301, 5, FALSE)</f>
        <v>60</v>
      </c>
      <c r="X592" s="3">
        <f>VLOOKUP(V592, Spec_Limits!$A$2:$I$301, 6, FALSE)</f>
        <v>120</v>
      </c>
      <c r="Y592" s="3" t="str">
        <f t="shared" si="93"/>
        <v>Pass</v>
      </c>
      <c r="Z592" s="3" t="str">
        <f t="shared" si="94"/>
        <v>OK</v>
      </c>
    </row>
    <row r="593" spans="1:26" x14ac:dyDescent="0.35">
      <c r="A593" s="1" t="s">
        <v>140</v>
      </c>
      <c r="B593" s="2">
        <v>45689</v>
      </c>
      <c r="C593" s="1" t="s">
        <v>16</v>
      </c>
      <c r="D593" s="3" t="s">
        <v>1668</v>
      </c>
      <c r="E593" s="1" t="s">
        <v>637</v>
      </c>
      <c r="F593" s="1" t="s">
        <v>2242</v>
      </c>
      <c r="G593" s="1" t="s">
        <v>17</v>
      </c>
      <c r="H593" s="1">
        <v>96.75</v>
      </c>
      <c r="I593" s="4" t="s">
        <v>17</v>
      </c>
      <c r="J593" s="1" t="s">
        <v>80</v>
      </c>
      <c r="K593" s="1" t="s">
        <v>820</v>
      </c>
      <c r="L593" s="6" t="str">
        <f t="shared" si="87"/>
        <v>27.38</v>
      </c>
      <c r="M593" s="6" t="str">
        <f t="shared" si="88"/>
        <v>27.38</v>
      </c>
      <c r="N593" s="6" t="str">
        <f t="shared" si="89"/>
        <v>Pass</v>
      </c>
      <c r="O593" s="6" t="str">
        <f t="shared" si="90"/>
        <v>112.55</v>
      </c>
      <c r="P593" s="6">
        <f t="shared" si="95"/>
        <v>96.75</v>
      </c>
      <c r="Q593" s="5" t="str">
        <f t="shared" si="91"/>
        <v>February</v>
      </c>
      <c r="R593" s="3" t="str">
        <f>VLOOKUP(A593, Samples_Master!$A$2:$I$301, 2, FALSE)</f>
        <v>Graphene</v>
      </c>
      <c r="S593" s="3" t="str">
        <f>VLOOKUP(A593, Samples_Master!$A$2:$I$301, 3, FALSE)</f>
        <v>Carbon</v>
      </c>
      <c r="T593" s="3" t="str">
        <f>VLOOKUP(A593, Samples_Master!$A$2:$I$301, 4, FALSE)</f>
        <v>B115</v>
      </c>
      <c r="U593" s="3" t="str">
        <f>VLOOKUP(A593, Samples_Master!$A$2:$I$301, 5, FALSE)</f>
        <v>P004</v>
      </c>
      <c r="V593" s="3" t="str">
        <f t="shared" si="92"/>
        <v>Graphene_Tensile</v>
      </c>
      <c r="W593" s="3">
        <f>VLOOKUP(V593, Spec_Limits!$A$2:$I$301, 5, FALSE)</f>
        <v>60</v>
      </c>
      <c r="X593" s="3">
        <f>VLOOKUP(V593, Spec_Limits!$A$2:$I$301, 6, FALSE)</f>
        <v>120</v>
      </c>
      <c r="Y593" s="3" t="str">
        <f t="shared" si="93"/>
        <v>Pass</v>
      </c>
      <c r="Z593" s="3" t="str">
        <f t="shared" si="94"/>
        <v>OK</v>
      </c>
    </row>
    <row r="594" spans="1:26" x14ac:dyDescent="0.35">
      <c r="A594" s="1" t="s">
        <v>140</v>
      </c>
      <c r="B594" s="2">
        <v>45716</v>
      </c>
      <c r="C594" s="1" t="s">
        <v>10</v>
      </c>
      <c r="D594" s="3" t="s">
        <v>2243</v>
      </c>
      <c r="E594" s="1" t="s">
        <v>637</v>
      </c>
      <c r="F594" s="1" t="s">
        <v>2244</v>
      </c>
      <c r="G594" s="1" t="s">
        <v>17</v>
      </c>
      <c r="H594" s="1">
        <v>845.42200000000003</v>
      </c>
      <c r="I594" s="4" t="s">
        <v>13</v>
      </c>
      <c r="J594" s="1" t="s">
        <v>31</v>
      </c>
      <c r="K594" s="1" t="s">
        <v>821</v>
      </c>
      <c r="L594" s="6" t="str">
        <f t="shared" si="87"/>
        <v>25.11</v>
      </c>
      <c r="M594" s="6" t="str">
        <f t="shared" si="88"/>
        <v>25.11</v>
      </c>
      <c r="N594" s="6" t="str">
        <f t="shared" si="89"/>
        <v>Pass</v>
      </c>
      <c r="O594" s="6" t="str">
        <f t="shared" si="90"/>
        <v>116.94</v>
      </c>
      <c r="P594" s="6">
        <f t="shared" si="95"/>
        <v>845.42200000000003</v>
      </c>
      <c r="Q594" s="5" t="str">
        <f t="shared" si="91"/>
        <v>February</v>
      </c>
      <c r="R594" s="3" t="str">
        <f>VLOOKUP(A594, Samples_Master!$A$2:$I$301, 2, FALSE)</f>
        <v>Graphene</v>
      </c>
      <c r="S594" s="3" t="str">
        <f>VLOOKUP(A594, Samples_Master!$A$2:$I$301, 3, FALSE)</f>
        <v>Carbon</v>
      </c>
      <c r="T594" s="3" t="str">
        <f>VLOOKUP(A594, Samples_Master!$A$2:$I$301, 4, FALSE)</f>
        <v>B115</v>
      </c>
      <c r="U594" s="3" t="str">
        <f>VLOOKUP(A594, Samples_Master!$A$2:$I$301, 5, FALSE)</f>
        <v>P004</v>
      </c>
      <c r="V594" s="3" t="str">
        <f t="shared" si="92"/>
        <v>Graphene_Viscosity</v>
      </c>
      <c r="W594" s="3">
        <f>VLOOKUP(V594, Spec_Limits!$A$2:$I$301, 5, FALSE)</f>
        <v>0.2</v>
      </c>
      <c r="X594" s="3">
        <f>VLOOKUP(V594, Spec_Limits!$A$2:$I$301, 6, FALSE)</f>
        <v>1.5</v>
      </c>
      <c r="Y594" s="3" t="str">
        <f t="shared" si="93"/>
        <v>Fail</v>
      </c>
      <c r="Z594" s="3" t="str">
        <f t="shared" si="94"/>
        <v>OK</v>
      </c>
    </row>
    <row r="595" spans="1:26" x14ac:dyDescent="0.35">
      <c r="A595" s="1" t="s">
        <v>140</v>
      </c>
      <c r="B595" s="2">
        <v>45700</v>
      </c>
      <c r="C595" s="1" t="s">
        <v>27</v>
      </c>
      <c r="D595" s="3" t="s">
        <v>2245</v>
      </c>
      <c r="E595" s="1" t="s">
        <v>637</v>
      </c>
      <c r="F595" s="1" t="s">
        <v>2246</v>
      </c>
      <c r="G595" s="1" t="s">
        <v>17</v>
      </c>
      <c r="H595" s="1">
        <v>57032.682999999997</v>
      </c>
      <c r="I595" s="4" t="s">
        <v>37</v>
      </c>
      <c r="J595" s="1" t="s">
        <v>29</v>
      </c>
      <c r="K595" s="1" t="s">
        <v>822</v>
      </c>
      <c r="L595" s="6" t="str">
        <f t="shared" si="87"/>
        <v>23.54</v>
      </c>
      <c r="M595" s="6" t="str">
        <f t="shared" si="88"/>
        <v>23.54</v>
      </c>
      <c r="N595" s="6" t="str">
        <f t="shared" si="89"/>
        <v>Pass</v>
      </c>
      <c r="O595" s="6" t="str">
        <f t="shared" si="90"/>
        <v>106.69</v>
      </c>
      <c r="P595" s="6">
        <f t="shared" si="95"/>
        <v>57032.682999999997</v>
      </c>
      <c r="Q595" s="5" t="str">
        <f t="shared" si="91"/>
        <v>February</v>
      </c>
      <c r="R595" s="3" t="str">
        <f>VLOOKUP(A595, Samples_Master!$A$2:$I$301, 2, FALSE)</f>
        <v>Graphene</v>
      </c>
      <c r="S595" s="3" t="str">
        <f>VLOOKUP(A595, Samples_Master!$A$2:$I$301, 3, FALSE)</f>
        <v>Carbon</v>
      </c>
      <c r="T595" s="3" t="str">
        <f>VLOOKUP(A595, Samples_Master!$A$2:$I$301, 4, FALSE)</f>
        <v>B115</v>
      </c>
      <c r="U595" s="3" t="str">
        <f>VLOOKUP(A595, Samples_Master!$A$2:$I$301, 5, FALSE)</f>
        <v>P004</v>
      </c>
      <c r="V595" s="3" t="str">
        <f t="shared" si="92"/>
        <v>Graphene_Conductivity</v>
      </c>
      <c r="W595" s="3">
        <f>VLOOKUP(V595, Spec_Limits!$A$2:$I$301, 5, FALSE)</f>
        <v>20000</v>
      </c>
      <c r="X595" s="3">
        <f>VLOOKUP(V595, Spec_Limits!$A$2:$I$301, 6, FALSE)</f>
        <v>80000</v>
      </c>
      <c r="Y595" s="3" t="str">
        <f t="shared" si="93"/>
        <v>Pass</v>
      </c>
      <c r="Z595" s="3" t="str">
        <f t="shared" si="94"/>
        <v>OK</v>
      </c>
    </row>
    <row r="596" spans="1:26" x14ac:dyDescent="0.35">
      <c r="A596" s="1" t="s">
        <v>823</v>
      </c>
      <c r="B596" s="2">
        <v>45700</v>
      </c>
      <c r="C596" s="1" t="s">
        <v>27</v>
      </c>
      <c r="D596" s="3" t="s">
        <v>2247</v>
      </c>
      <c r="E596" s="1" t="s">
        <v>11</v>
      </c>
      <c r="F596" s="1" t="s">
        <v>2248</v>
      </c>
      <c r="G596" s="1" t="s">
        <v>17</v>
      </c>
      <c r="H596" s="1">
        <v>10650.82</v>
      </c>
      <c r="I596" s="4" t="s">
        <v>28</v>
      </c>
      <c r="J596" s="1" t="s">
        <v>52</v>
      </c>
      <c r="K596" s="1" t="s">
        <v>824</v>
      </c>
      <c r="L596" s="6">
        <f t="shared" si="87"/>
        <v>27.680000000000007</v>
      </c>
      <c r="M596" s="6">
        <f t="shared" si="88"/>
        <v>27.680000000000007</v>
      </c>
      <c r="N596" s="6" t="str">
        <f t="shared" si="89"/>
        <v>Pass</v>
      </c>
      <c r="O596" s="6" t="str">
        <f t="shared" si="90"/>
        <v>109.48</v>
      </c>
      <c r="P596" s="6">
        <f t="shared" si="95"/>
        <v>10650.82</v>
      </c>
      <c r="Q596" s="5" t="str">
        <f t="shared" si="91"/>
        <v>February</v>
      </c>
      <c r="R596" s="3" t="str">
        <f>VLOOKUP(A596, Samples_Master!$A$2:$I$301, 2, FALSE)</f>
        <v>AlloyX</v>
      </c>
      <c r="S596" s="3" t="str">
        <f>VLOOKUP(A596, Samples_Master!$A$2:$I$301, 3, FALSE)</f>
        <v>Metal</v>
      </c>
      <c r="T596" s="3" t="str">
        <f>VLOOKUP(A596, Samples_Master!$A$2:$I$301, 4, FALSE)</f>
        <v>B099</v>
      </c>
      <c r="U596" s="3" t="str">
        <f>VLOOKUP(A596, Samples_Master!$A$2:$I$301, 5, FALSE)</f>
        <v>P001</v>
      </c>
      <c r="V596" s="3" t="str">
        <f t="shared" si="92"/>
        <v>AlloyX_Conductivity</v>
      </c>
      <c r="W596" s="3">
        <f>VLOOKUP(V596, Spec_Limits!$A$2:$I$301, 5, FALSE)</f>
        <v>100</v>
      </c>
      <c r="X596" s="3">
        <f>VLOOKUP(V596, Spec_Limits!$A$2:$I$301, 6, FALSE)</f>
        <v>2000</v>
      </c>
      <c r="Y596" s="3" t="str">
        <f t="shared" si="93"/>
        <v>Fail</v>
      </c>
      <c r="Z596" s="3" t="str">
        <f t="shared" si="94"/>
        <v>OK</v>
      </c>
    </row>
    <row r="597" spans="1:26" x14ac:dyDescent="0.35">
      <c r="A597" s="1" t="s">
        <v>823</v>
      </c>
      <c r="B597" s="2">
        <v>45701</v>
      </c>
      <c r="C597" s="1" t="s">
        <v>10</v>
      </c>
      <c r="D597" s="3" t="s">
        <v>2249</v>
      </c>
      <c r="E597" s="1" t="s">
        <v>11</v>
      </c>
      <c r="F597" s="1" t="s">
        <v>2250</v>
      </c>
      <c r="G597" s="1" t="s">
        <v>17</v>
      </c>
      <c r="H597" s="1">
        <v>0.442</v>
      </c>
      <c r="I597" s="4" t="s">
        <v>23</v>
      </c>
      <c r="J597" s="1" t="s">
        <v>61</v>
      </c>
      <c r="K597" s="1" t="s">
        <v>825</v>
      </c>
      <c r="L597" s="6">
        <f t="shared" si="87"/>
        <v>29.700000000000045</v>
      </c>
      <c r="M597" s="6">
        <f t="shared" si="88"/>
        <v>29.700000000000045</v>
      </c>
      <c r="N597" s="6" t="str">
        <f t="shared" si="89"/>
        <v>Pass</v>
      </c>
      <c r="O597" s="6" t="str">
        <f t="shared" si="90"/>
        <v>93.97</v>
      </c>
      <c r="P597" s="6">
        <f t="shared" si="95"/>
        <v>0.442</v>
      </c>
      <c r="Q597" s="5" t="str">
        <f t="shared" si="91"/>
        <v>February</v>
      </c>
      <c r="R597" s="3" t="str">
        <f>VLOOKUP(A597, Samples_Master!$A$2:$I$301, 2, FALSE)</f>
        <v>AlloyX</v>
      </c>
      <c r="S597" s="3" t="str">
        <f>VLOOKUP(A597, Samples_Master!$A$2:$I$301, 3, FALSE)</f>
        <v>Metal</v>
      </c>
      <c r="T597" s="3" t="str">
        <f>VLOOKUP(A597, Samples_Master!$A$2:$I$301, 4, FALSE)</f>
        <v>B099</v>
      </c>
      <c r="U597" s="3" t="str">
        <f>VLOOKUP(A597, Samples_Master!$A$2:$I$301, 5, FALSE)</f>
        <v>P001</v>
      </c>
      <c r="V597" s="3" t="str">
        <f t="shared" si="92"/>
        <v>AlloyX_Viscosity</v>
      </c>
      <c r="W597" s="3">
        <f>VLOOKUP(V597, Spec_Limits!$A$2:$I$301, 5, FALSE)</f>
        <v>0.2</v>
      </c>
      <c r="X597" s="3">
        <f>VLOOKUP(V597, Spec_Limits!$A$2:$I$301, 6, FALSE)</f>
        <v>1.5</v>
      </c>
      <c r="Y597" s="3" t="str">
        <f t="shared" si="93"/>
        <v>Pass</v>
      </c>
      <c r="Z597" s="3" t="str">
        <f t="shared" si="94"/>
        <v>OK</v>
      </c>
    </row>
    <row r="598" spans="1:26" x14ac:dyDescent="0.35">
      <c r="A598" s="1" t="s">
        <v>823</v>
      </c>
      <c r="B598" s="2">
        <v>45699</v>
      </c>
      <c r="C598" s="1" t="s">
        <v>27</v>
      </c>
      <c r="D598" s="3" t="s">
        <v>2251</v>
      </c>
      <c r="E598" s="1" t="s">
        <v>11</v>
      </c>
      <c r="F598" s="1" t="s">
        <v>2252</v>
      </c>
      <c r="G598" s="1" t="s">
        <v>17</v>
      </c>
      <c r="H598" s="1">
        <v>759.95299999999997</v>
      </c>
      <c r="I598" s="4" t="s">
        <v>37</v>
      </c>
      <c r="J598" s="1" t="s">
        <v>24</v>
      </c>
      <c r="K598" s="1" t="s">
        <v>826</v>
      </c>
      <c r="L598" s="6">
        <f t="shared" si="87"/>
        <v>27.140000000000043</v>
      </c>
      <c r="M598" s="6">
        <f t="shared" si="88"/>
        <v>27.140000000000043</v>
      </c>
      <c r="N598" s="6" t="str">
        <f t="shared" si="89"/>
        <v>Pass</v>
      </c>
      <c r="O598" s="6" t="str">
        <f t="shared" si="90"/>
        <v>100.09</v>
      </c>
      <c r="P598" s="6">
        <f t="shared" si="95"/>
        <v>759.95299999999997</v>
      </c>
      <c r="Q598" s="5" t="str">
        <f t="shared" si="91"/>
        <v>February</v>
      </c>
      <c r="R598" s="3" t="str">
        <f>VLOOKUP(A598, Samples_Master!$A$2:$I$301, 2, FALSE)</f>
        <v>AlloyX</v>
      </c>
      <c r="S598" s="3" t="str">
        <f>VLOOKUP(A598, Samples_Master!$A$2:$I$301, 3, FALSE)</f>
        <v>Metal</v>
      </c>
      <c r="T598" s="3" t="str">
        <f>VLOOKUP(A598, Samples_Master!$A$2:$I$301, 4, FALSE)</f>
        <v>B099</v>
      </c>
      <c r="U598" s="3" t="str">
        <f>VLOOKUP(A598, Samples_Master!$A$2:$I$301, 5, FALSE)</f>
        <v>P001</v>
      </c>
      <c r="V598" s="3" t="str">
        <f t="shared" si="92"/>
        <v>AlloyX_Conductivity</v>
      </c>
      <c r="W598" s="3">
        <f>VLOOKUP(V598, Spec_Limits!$A$2:$I$301, 5, FALSE)</f>
        <v>100</v>
      </c>
      <c r="X598" s="3">
        <f>VLOOKUP(V598, Spec_Limits!$A$2:$I$301, 6, FALSE)</f>
        <v>2000</v>
      </c>
      <c r="Y598" s="3" t="str">
        <f t="shared" si="93"/>
        <v>Pass</v>
      </c>
      <c r="Z598" s="3" t="str">
        <f t="shared" si="94"/>
        <v>OK</v>
      </c>
    </row>
    <row r="599" spans="1:26" x14ac:dyDescent="0.35">
      <c r="A599" s="1" t="s">
        <v>823</v>
      </c>
      <c r="B599" s="2">
        <v>45707</v>
      </c>
      <c r="C599" s="1" t="s">
        <v>10</v>
      </c>
      <c r="D599" s="3" t="s">
        <v>2253</v>
      </c>
      <c r="E599" s="1" t="s">
        <v>11</v>
      </c>
      <c r="F599" s="1" t="s">
        <v>2254</v>
      </c>
      <c r="G599" s="1" t="s">
        <v>17</v>
      </c>
      <c r="H599" s="1">
        <v>0.22800000000000001</v>
      </c>
      <c r="I599" s="4" t="s">
        <v>23</v>
      </c>
      <c r="J599" s="1" t="s">
        <v>52</v>
      </c>
      <c r="K599" s="1" t="s">
        <v>827</v>
      </c>
      <c r="L599" s="6">
        <f t="shared" si="87"/>
        <v>15.950000000000045</v>
      </c>
      <c r="M599" s="6">
        <f t="shared" si="88"/>
        <v>15.950000000000045</v>
      </c>
      <c r="N599" s="6" t="str">
        <f t="shared" si="89"/>
        <v>Pass</v>
      </c>
      <c r="O599" s="6" t="str">
        <f t="shared" si="90"/>
        <v>83.99</v>
      </c>
      <c r="P599" s="6">
        <f t="shared" si="95"/>
        <v>0.22800000000000001</v>
      </c>
      <c r="Q599" s="5" t="str">
        <f t="shared" si="91"/>
        <v>February</v>
      </c>
      <c r="R599" s="3" t="str">
        <f>VLOOKUP(A599, Samples_Master!$A$2:$I$301, 2, FALSE)</f>
        <v>AlloyX</v>
      </c>
      <c r="S599" s="3" t="str">
        <f>VLOOKUP(A599, Samples_Master!$A$2:$I$301, 3, FALSE)</f>
        <v>Metal</v>
      </c>
      <c r="T599" s="3" t="str">
        <f>VLOOKUP(A599, Samples_Master!$A$2:$I$301, 4, FALSE)</f>
        <v>B099</v>
      </c>
      <c r="U599" s="3" t="str">
        <f>VLOOKUP(A599, Samples_Master!$A$2:$I$301, 5, FALSE)</f>
        <v>P001</v>
      </c>
      <c r="V599" s="3" t="str">
        <f t="shared" si="92"/>
        <v>AlloyX_Viscosity</v>
      </c>
      <c r="W599" s="3">
        <f>VLOOKUP(V599, Spec_Limits!$A$2:$I$301, 5, FALSE)</f>
        <v>0.2</v>
      </c>
      <c r="X599" s="3">
        <f>VLOOKUP(V599, Spec_Limits!$A$2:$I$301, 6, FALSE)</f>
        <v>1.5</v>
      </c>
      <c r="Y599" s="3" t="str">
        <f t="shared" si="93"/>
        <v>Pass</v>
      </c>
      <c r="Z599" s="3" t="str">
        <f t="shared" si="94"/>
        <v>OK</v>
      </c>
    </row>
    <row r="600" spans="1:26" x14ac:dyDescent="0.35">
      <c r="A600" s="1" t="s">
        <v>828</v>
      </c>
      <c r="B600" s="2">
        <v>45705</v>
      </c>
      <c r="C600" s="1" t="s">
        <v>27</v>
      </c>
      <c r="D600" s="3" t="s">
        <v>2255</v>
      </c>
      <c r="E600" s="1" t="s">
        <v>637</v>
      </c>
      <c r="F600" s="1" t="s">
        <v>2256</v>
      </c>
      <c r="G600" s="1" t="s">
        <v>17</v>
      </c>
      <c r="H600" s="1">
        <v>1052.7760000000001</v>
      </c>
      <c r="I600" s="4" t="s">
        <v>37</v>
      </c>
      <c r="J600" s="1" t="s">
        <v>34</v>
      </c>
      <c r="K600" s="1" t="s">
        <v>829</v>
      </c>
      <c r="L600" s="6" t="str">
        <f t="shared" si="87"/>
        <v>28.82</v>
      </c>
      <c r="M600" s="6" t="str">
        <f t="shared" si="88"/>
        <v>28.82</v>
      </c>
      <c r="N600" s="6" t="str">
        <f t="shared" si="89"/>
        <v>Pass</v>
      </c>
      <c r="O600" s="6" t="str">
        <f t="shared" si="90"/>
        <v>99.66</v>
      </c>
      <c r="P600" s="6">
        <f t="shared" si="95"/>
        <v>1052.7760000000001</v>
      </c>
      <c r="Q600" s="5" t="str">
        <f t="shared" si="91"/>
        <v>February</v>
      </c>
      <c r="R600" s="3" t="str">
        <f>VLOOKUP(A600, Samples_Master!$A$2:$I$301, 2, FALSE)</f>
        <v>PolymerB</v>
      </c>
      <c r="S600" s="3" t="str">
        <f>VLOOKUP(A600, Samples_Master!$A$2:$I$301, 3, FALSE)</f>
        <v>Polymer</v>
      </c>
      <c r="T600" s="3" t="str">
        <f>VLOOKUP(A600, Samples_Master!$A$2:$I$301, 4, FALSE)</f>
        <v>B109</v>
      </c>
      <c r="U600" s="3" t="str">
        <f>VLOOKUP(A600, Samples_Master!$A$2:$I$301, 5, FALSE)</f>
        <v>P002</v>
      </c>
      <c r="V600" s="3" t="str">
        <f t="shared" si="92"/>
        <v>PolymerB_Conductivity</v>
      </c>
      <c r="W600" s="3">
        <f>VLOOKUP(V600, Spec_Limits!$A$2:$I$301, 5, FALSE)</f>
        <v>100</v>
      </c>
      <c r="X600" s="3">
        <f>VLOOKUP(V600, Spec_Limits!$A$2:$I$301, 6, FALSE)</f>
        <v>2000</v>
      </c>
      <c r="Y600" s="3" t="str">
        <f t="shared" si="93"/>
        <v>Pass</v>
      </c>
      <c r="Z600" s="3" t="str">
        <f t="shared" si="94"/>
        <v>OK</v>
      </c>
    </row>
    <row r="601" spans="1:26" x14ac:dyDescent="0.35">
      <c r="A601" s="1" t="s">
        <v>828</v>
      </c>
      <c r="B601" s="2">
        <v>45713</v>
      </c>
      <c r="C601" s="1" t="s">
        <v>27</v>
      </c>
      <c r="D601" s="3" t="s">
        <v>2257</v>
      </c>
      <c r="E601" s="1" t="s">
        <v>637</v>
      </c>
      <c r="F601" s="1" t="s">
        <v>1401</v>
      </c>
      <c r="G601" s="1" t="s">
        <v>17</v>
      </c>
      <c r="H601" s="1">
        <v>935.36099999999999</v>
      </c>
      <c r="I601" s="4" t="s">
        <v>37</v>
      </c>
      <c r="J601" s="1" t="s">
        <v>80</v>
      </c>
      <c r="K601" s="1" t="s">
        <v>830</v>
      </c>
      <c r="L601" s="6" t="str">
        <f t="shared" si="87"/>
        <v>29.24</v>
      </c>
      <c r="M601" s="6" t="str">
        <f t="shared" si="88"/>
        <v>29.24</v>
      </c>
      <c r="N601" s="6" t="str">
        <f t="shared" si="89"/>
        <v>Pass</v>
      </c>
      <c r="O601" s="6" t="str">
        <f t="shared" si="90"/>
        <v>95.89</v>
      </c>
      <c r="P601" s="6">
        <f t="shared" si="95"/>
        <v>935.36099999999999</v>
      </c>
      <c r="Q601" s="5" t="str">
        <f t="shared" si="91"/>
        <v>February</v>
      </c>
      <c r="R601" s="3" t="str">
        <f>VLOOKUP(A601, Samples_Master!$A$2:$I$301, 2, FALSE)</f>
        <v>PolymerB</v>
      </c>
      <c r="S601" s="3" t="str">
        <f>VLOOKUP(A601, Samples_Master!$A$2:$I$301, 3, FALSE)</f>
        <v>Polymer</v>
      </c>
      <c r="T601" s="3" t="str">
        <f>VLOOKUP(A601, Samples_Master!$A$2:$I$301, 4, FALSE)</f>
        <v>B109</v>
      </c>
      <c r="U601" s="3" t="str">
        <f>VLOOKUP(A601, Samples_Master!$A$2:$I$301, 5, FALSE)</f>
        <v>P002</v>
      </c>
      <c r="V601" s="3" t="str">
        <f t="shared" si="92"/>
        <v>PolymerB_Conductivity</v>
      </c>
      <c r="W601" s="3">
        <f>VLOOKUP(V601, Spec_Limits!$A$2:$I$301, 5, FALSE)</f>
        <v>100</v>
      </c>
      <c r="X601" s="3">
        <f>VLOOKUP(V601, Spec_Limits!$A$2:$I$301, 6, FALSE)</f>
        <v>2000</v>
      </c>
      <c r="Y601" s="3" t="str">
        <f t="shared" si="93"/>
        <v>Pass</v>
      </c>
      <c r="Z601" s="3" t="str">
        <f t="shared" si="94"/>
        <v>OK</v>
      </c>
    </row>
    <row r="602" spans="1:26" x14ac:dyDescent="0.35">
      <c r="A602" s="1" t="s">
        <v>828</v>
      </c>
      <c r="B602" s="2">
        <v>45701</v>
      </c>
      <c r="C602" s="1" t="s">
        <v>16</v>
      </c>
      <c r="D602" s="3" t="s">
        <v>2258</v>
      </c>
      <c r="E602" s="1" t="s">
        <v>637</v>
      </c>
      <c r="F602" s="1" t="s">
        <v>2259</v>
      </c>
      <c r="G602" s="1" t="s">
        <v>17</v>
      </c>
      <c r="H602" s="1">
        <v>75.721000000000004</v>
      </c>
      <c r="I602" s="4" t="s">
        <v>17</v>
      </c>
      <c r="J602" s="1" t="s">
        <v>66</v>
      </c>
      <c r="K602" s="1" t="s">
        <v>831</v>
      </c>
      <c r="L602" s="6" t="str">
        <f t="shared" si="87"/>
        <v>26.38</v>
      </c>
      <c r="M602" s="6" t="str">
        <f t="shared" si="88"/>
        <v>26.38</v>
      </c>
      <c r="N602" s="6" t="str">
        <f t="shared" si="89"/>
        <v>Pass</v>
      </c>
      <c r="O602" s="6" t="str">
        <f t="shared" si="90"/>
        <v>120.42</v>
      </c>
      <c r="P602" s="6">
        <f t="shared" si="95"/>
        <v>75.721000000000004</v>
      </c>
      <c r="Q602" s="5" t="str">
        <f t="shared" si="91"/>
        <v>February</v>
      </c>
      <c r="R602" s="3" t="str">
        <f>VLOOKUP(A602, Samples_Master!$A$2:$I$301, 2, FALSE)</f>
        <v>PolymerB</v>
      </c>
      <c r="S602" s="3" t="str">
        <f>VLOOKUP(A602, Samples_Master!$A$2:$I$301, 3, FALSE)</f>
        <v>Polymer</v>
      </c>
      <c r="T602" s="3" t="str">
        <f>VLOOKUP(A602, Samples_Master!$A$2:$I$301, 4, FALSE)</f>
        <v>B109</v>
      </c>
      <c r="U602" s="3" t="str">
        <f>VLOOKUP(A602, Samples_Master!$A$2:$I$301, 5, FALSE)</f>
        <v>P002</v>
      </c>
      <c r="V602" s="3" t="str">
        <f t="shared" si="92"/>
        <v>PolymerB_Tensile</v>
      </c>
      <c r="W602" s="3">
        <f>VLOOKUP(V602, Spec_Limits!$A$2:$I$301, 5, FALSE)</f>
        <v>40</v>
      </c>
      <c r="X602" s="3">
        <f>VLOOKUP(V602, Spec_Limits!$A$2:$I$301, 6, FALSE)</f>
        <v>100</v>
      </c>
      <c r="Y602" s="3" t="str">
        <f t="shared" si="93"/>
        <v>Pass</v>
      </c>
      <c r="Z602" s="3" t="str">
        <f t="shared" si="94"/>
        <v>OK</v>
      </c>
    </row>
    <row r="603" spans="1:26" x14ac:dyDescent="0.35">
      <c r="A603" s="1" t="s">
        <v>232</v>
      </c>
      <c r="B603" s="2">
        <v>45694</v>
      </c>
      <c r="C603" s="1" t="s">
        <v>27</v>
      </c>
      <c r="D603" s="3" t="s">
        <v>2260</v>
      </c>
      <c r="E603" s="1" t="s">
        <v>637</v>
      </c>
      <c r="F603" s="1" t="s">
        <v>2261</v>
      </c>
      <c r="G603" s="1" t="s">
        <v>17</v>
      </c>
      <c r="H603" s="1">
        <v>49828.491000000002</v>
      </c>
      <c r="I603" s="4" t="s">
        <v>37</v>
      </c>
      <c r="J603" s="1" t="s">
        <v>66</v>
      </c>
      <c r="K603" s="1" t="s">
        <v>832</v>
      </c>
      <c r="L603" s="6" t="str">
        <f t="shared" si="87"/>
        <v>27.98</v>
      </c>
      <c r="M603" s="6" t="str">
        <f t="shared" si="88"/>
        <v>27.98</v>
      </c>
      <c r="N603" s="6" t="str">
        <f t="shared" si="89"/>
        <v>Pass</v>
      </c>
      <c r="O603" s="6" t="str">
        <f t="shared" si="90"/>
        <v>94.46</v>
      </c>
      <c r="P603" s="6">
        <f t="shared" si="95"/>
        <v>49828.491000000002</v>
      </c>
      <c r="Q603" s="5" t="str">
        <f t="shared" si="91"/>
        <v>February</v>
      </c>
      <c r="R603" s="3" t="str">
        <f>VLOOKUP(A603, Samples_Master!$A$2:$I$301, 2, FALSE)</f>
        <v>Graphene</v>
      </c>
      <c r="S603" s="3" t="str">
        <f>VLOOKUP(A603, Samples_Master!$A$2:$I$301, 3, FALSE)</f>
        <v>Carbon</v>
      </c>
      <c r="T603" s="3" t="str">
        <f>VLOOKUP(A603, Samples_Master!$A$2:$I$301, 4, FALSE)</f>
        <v>B090</v>
      </c>
      <c r="U603" s="3" t="str">
        <f>VLOOKUP(A603, Samples_Master!$A$2:$I$301, 5, FALSE)</f>
        <v>P002</v>
      </c>
      <c r="V603" s="3" t="str">
        <f t="shared" si="92"/>
        <v>Graphene_Conductivity</v>
      </c>
      <c r="W603" s="3">
        <f>VLOOKUP(V603, Spec_Limits!$A$2:$I$301, 5, FALSE)</f>
        <v>20000</v>
      </c>
      <c r="X603" s="3">
        <f>VLOOKUP(V603, Spec_Limits!$A$2:$I$301, 6, FALSE)</f>
        <v>80000</v>
      </c>
      <c r="Y603" s="3" t="str">
        <f t="shared" si="93"/>
        <v>Pass</v>
      </c>
      <c r="Z603" s="3" t="str">
        <f t="shared" si="94"/>
        <v>OK</v>
      </c>
    </row>
    <row r="604" spans="1:26" x14ac:dyDescent="0.35">
      <c r="A604" s="1" t="s">
        <v>232</v>
      </c>
      <c r="B604" s="2">
        <v>45707</v>
      </c>
      <c r="C604" s="1" t="s">
        <v>16</v>
      </c>
      <c r="D604" s="3" t="s">
        <v>2262</v>
      </c>
      <c r="E604" s="1" t="s">
        <v>637</v>
      </c>
      <c r="F604" s="1" t="s">
        <v>2263</v>
      </c>
      <c r="G604" s="1" t="s">
        <v>17</v>
      </c>
      <c r="H604" s="1">
        <v>102.82599999999999</v>
      </c>
      <c r="I604" s="4" t="s">
        <v>17</v>
      </c>
      <c r="J604" s="1" t="s">
        <v>47</v>
      </c>
      <c r="K604" s="1" t="s">
        <v>833</v>
      </c>
      <c r="L604" s="6" t="str">
        <f t="shared" si="87"/>
        <v>21.57</v>
      </c>
      <c r="M604" s="6" t="str">
        <f t="shared" si="88"/>
        <v>21.57</v>
      </c>
      <c r="N604" s="6" t="str">
        <f t="shared" si="89"/>
        <v>Pass</v>
      </c>
      <c r="O604" s="6" t="str">
        <f t="shared" si="90"/>
        <v>111.63</v>
      </c>
      <c r="P604" s="6">
        <f t="shared" si="95"/>
        <v>102.82599999999999</v>
      </c>
      <c r="Q604" s="5" t="str">
        <f t="shared" si="91"/>
        <v>February</v>
      </c>
      <c r="R604" s="3" t="str">
        <f>VLOOKUP(A604, Samples_Master!$A$2:$I$301, 2, FALSE)</f>
        <v>Graphene</v>
      </c>
      <c r="S604" s="3" t="str">
        <f>VLOOKUP(A604, Samples_Master!$A$2:$I$301, 3, FALSE)</f>
        <v>Carbon</v>
      </c>
      <c r="T604" s="3" t="str">
        <f>VLOOKUP(A604, Samples_Master!$A$2:$I$301, 4, FALSE)</f>
        <v>B090</v>
      </c>
      <c r="U604" s="3" t="str">
        <f>VLOOKUP(A604, Samples_Master!$A$2:$I$301, 5, FALSE)</f>
        <v>P002</v>
      </c>
      <c r="V604" s="3" t="str">
        <f t="shared" si="92"/>
        <v>Graphene_Tensile</v>
      </c>
      <c r="W604" s="3">
        <f>VLOOKUP(V604, Spec_Limits!$A$2:$I$301, 5, FALSE)</f>
        <v>60</v>
      </c>
      <c r="X604" s="3">
        <f>VLOOKUP(V604, Spec_Limits!$A$2:$I$301, 6, FALSE)</f>
        <v>120</v>
      </c>
      <c r="Y604" s="3" t="str">
        <f t="shared" si="93"/>
        <v>Pass</v>
      </c>
      <c r="Z604" s="3" t="str">
        <f t="shared" si="94"/>
        <v>OK</v>
      </c>
    </row>
    <row r="605" spans="1:26" x14ac:dyDescent="0.35">
      <c r="A605" s="1" t="s">
        <v>232</v>
      </c>
      <c r="B605" s="2">
        <v>45691</v>
      </c>
      <c r="C605" s="1" t="s">
        <v>16</v>
      </c>
      <c r="D605" s="3" t="s">
        <v>2264</v>
      </c>
      <c r="E605" s="1" t="s">
        <v>637</v>
      </c>
      <c r="F605" s="1" t="s">
        <v>2265</v>
      </c>
      <c r="G605" s="1" t="s">
        <v>17</v>
      </c>
      <c r="H605" s="1">
        <v>88.32</v>
      </c>
      <c r="I605" s="4" t="s">
        <v>17</v>
      </c>
      <c r="J605" s="1" t="s">
        <v>21</v>
      </c>
      <c r="K605" s="1" t="s">
        <v>834</v>
      </c>
      <c r="L605" s="6" t="str">
        <f t="shared" si="87"/>
        <v>18.57</v>
      </c>
      <c r="M605" s="6" t="str">
        <f t="shared" si="88"/>
        <v>18.57</v>
      </c>
      <c r="N605" s="6" t="str">
        <f t="shared" si="89"/>
        <v>Pass</v>
      </c>
      <c r="O605" s="6" t="str">
        <f t="shared" si="90"/>
        <v>98.85</v>
      </c>
      <c r="P605" s="6">
        <f t="shared" si="95"/>
        <v>88.32</v>
      </c>
      <c r="Q605" s="5" t="str">
        <f t="shared" si="91"/>
        <v>February</v>
      </c>
      <c r="R605" s="3" t="str">
        <f>VLOOKUP(A605, Samples_Master!$A$2:$I$301, 2, FALSE)</f>
        <v>Graphene</v>
      </c>
      <c r="S605" s="3" t="str">
        <f>VLOOKUP(A605, Samples_Master!$A$2:$I$301, 3, FALSE)</f>
        <v>Carbon</v>
      </c>
      <c r="T605" s="3" t="str">
        <f>VLOOKUP(A605, Samples_Master!$A$2:$I$301, 4, FALSE)</f>
        <v>B090</v>
      </c>
      <c r="U605" s="3" t="str">
        <f>VLOOKUP(A605, Samples_Master!$A$2:$I$301, 5, FALSE)</f>
        <v>P002</v>
      </c>
      <c r="V605" s="3" t="str">
        <f t="shared" si="92"/>
        <v>Graphene_Tensile</v>
      </c>
      <c r="W605" s="3">
        <f>VLOOKUP(V605, Spec_Limits!$A$2:$I$301, 5, FALSE)</f>
        <v>60</v>
      </c>
      <c r="X605" s="3">
        <f>VLOOKUP(V605, Spec_Limits!$A$2:$I$301, 6, FALSE)</f>
        <v>120</v>
      </c>
      <c r="Y605" s="3" t="str">
        <f t="shared" si="93"/>
        <v>Pass</v>
      </c>
      <c r="Z605" s="3" t="str">
        <f t="shared" si="94"/>
        <v>OK</v>
      </c>
    </row>
    <row r="606" spans="1:26" x14ac:dyDescent="0.35">
      <c r="A606" s="1" t="s">
        <v>232</v>
      </c>
      <c r="B606" s="2">
        <v>45707</v>
      </c>
      <c r="C606" s="1" t="s">
        <v>10</v>
      </c>
      <c r="D606" s="3" t="s">
        <v>2266</v>
      </c>
      <c r="E606" s="1" t="s">
        <v>637</v>
      </c>
      <c r="F606" s="1" t="s">
        <v>2267</v>
      </c>
      <c r="G606" s="1" t="s">
        <v>17</v>
      </c>
      <c r="H606" s="1">
        <v>-0.309</v>
      </c>
      <c r="I606" s="4" t="s">
        <v>23</v>
      </c>
      <c r="J606" s="1" t="s">
        <v>52</v>
      </c>
      <c r="K606" s="1" t="s">
        <v>835</v>
      </c>
      <c r="L606" s="6" t="str">
        <f t="shared" si="87"/>
        <v>17.69</v>
      </c>
      <c r="M606" s="6" t="str">
        <f t="shared" si="88"/>
        <v>17.69</v>
      </c>
      <c r="N606" s="6" t="str">
        <f t="shared" si="89"/>
        <v>Pass</v>
      </c>
      <c r="O606" s="6" t="str">
        <f t="shared" si="90"/>
        <v>112.99</v>
      </c>
      <c r="P606" s="6">
        <f t="shared" si="95"/>
        <v>-0.309</v>
      </c>
      <c r="Q606" s="5" t="str">
        <f t="shared" si="91"/>
        <v>February</v>
      </c>
      <c r="R606" s="3" t="str">
        <f>VLOOKUP(A606, Samples_Master!$A$2:$I$301, 2, FALSE)</f>
        <v>Graphene</v>
      </c>
      <c r="S606" s="3" t="str">
        <f>VLOOKUP(A606, Samples_Master!$A$2:$I$301, 3, FALSE)</f>
        <v>Carbon</v>
      </c>
      <c r="T606" s="3" t="str">
        <f>VLOOKUP(A606, Samples_Master!$A$2:$I$301, 4, FALSE)</f>
        <v>B090</v>
      </c>
      <c r="U606" s="3" t="str">
        <f>VLOOKUP(A606, Samples_Master!$A$2:$I$301, 5, FALSE)</f>
        <v>P002</v>
      </c>
      <c r="V606" s="3" t="str">
        <f t="shared" si="92"/>
        <v>Graphene_Viscosity</v>
      </c>
      <c r="W606" s="3">
        <f>VLOOKUP(V606, Spec_Limits!$A$2:$I$301, 5, FALSE)</f>
        <v>0.2</v>
      </c>
      <c r="X606" s="3">
        <f>VLOOKUP(V606, Spec_Limits!$A$2:$I$301, 6, FALSE)</f>
        <v>1.5</v>
      </c>
      <c r="Y606" s="3" t="str">
        <f t="shared" si="93"/>
        <v>Fail</v>
      </c>
      <c r="Z606" s="3" t="str">
        <f t="shared" si="94"/>
        <v>OK</v>
      </c>
    </row>
    <row r="607" spans="1:26" x14ac:dyDescent="0.35">
      <c r="A607" s="1" t="s">
        <v>836</v>
      </c>
      <c r="B607" s="2">
        <v>45708</v>
      </c>
      <c r="C607" s="1" t="s">
        <v>16</v>
      </c>
      <c r="D607" s="3" t="s">
        <v>2268</v>
      </c>
      <c r="E607" s="1" t="s">
        <v>637</v>
      </c>
      <c r="F607" s="1" t="s">
        <v>2269</v>
      </c>
      <c r="G607" s="1" t="s">
        <v>12</v>
      </c>
      <c r="H607" s="1">
        <v>93.942999999999998</v>
      </c>
      <c r="I607" s="4" t="s">
        <v>17</v>
      </c>
      <c r="J607" s="1" t="s">
        <v>80</v>
      </c>
      <c r="K607" s="1" t="s">
        <v>837</v>
      </c>
      <c r="L607" s="6" t="str">
        <f t="shared" si="87"/>
        <v>25.38</v>
      </c>
      <c r="M607" s="6" t="str">
        <f t="shared" si="88"/>
        <v>25.38</v>
      </c>
      <c r="N607" s="6" t="str">
        <f t="shared" si="89"/>
        <v>Pass</v>
      </c>
      <c r="O607" s="6">
        <f t="shared" si="90"/>
        <v>115.92616000000001</v>
      </c>
      <c r="P607" s="6">
        <f t="shared" si="95"/>
        <v>93.942999999999998</v>
      </c>
      <c r="Q607" s="5" t="str">
        <f t="shared" si="91"/>
        <v>February</v>
      </c>
      <c r="R607" s="3" t="str">
        <f>VLOOKUP(A607, Samples_Master!$A$2:$I$301, 2, FALSE)</f>
        <v>Graphene</v>
      </c>
      <c r="S607" s="3" t="str">
        <f>VLOOKUP(A607, Samples_Master!$A$2:$I$301, 3, FALSE)</f>
        <v>Carbon</v>
      </c>
      <c r="T607" s="3" t="str">
        <f>VLOOKUP(A607, Samples_Master!$A$2:$I$301, 4, FALSE)</f>
        <v>B010</v>
      </c>
      <c r="U607" s="3" t="str">
        <f>VLOOKUP(A607, Samples_Master!$A$2:$I$301, 5, FALSE)</f>
        <v>P003</v>
      </c>
      <c r="V607" s="3" t="str">
        <f t="shared" si="92"/>
        <v>Graphene_Tensile</v>
      </c>
      <c r="W607" s="3">
        <f>VLOOKUP(V607, Spec_Limits!$A$2:$I$301, 5, FALSE)</f>
        <v>60</v>
      </c>
      <c r="X607" s="3">
        <f>VLOOKUP(V607, Spec_Limits!$A$2:$I$301, 6, FALSE)</f>
        <v>120</v>
      </c>
      <c r="Y607" s="3" t="str">
        <f t="shared" si="93"/>
        <v>Pass</v>
      </c>
      <c r="Z607" s="3" t="str">
        <f t="shared" si="94"/>
        <v>OK</v>
      </c>
    </row>
    <row r="608" spans="1:26" x14ac:dyDescent="0.35">
      <c r="A608" s="1" t="s">
        <v>836</v>
      </c>
      <c r="B608" s="2">
        <v>45700</v>
      </c>
      <c r="C608" s="1" t="s">
        <v>27</v>
      </c>
      <c r="D608" s="3" t="s">
        <v>1872</v>
      </c>
      <c r="E608" s="1" t="s">
        <v>637</v>
      </c>
      <c r="F608" s="1" t="s">
        <v>2270</v>
      </c>
      <c r="G608" s="1" t="s">
        <v>12</v>
      </c>
      <c r="H608" s="1">
        <v>43565.288999999997</v>
      </c>
      <c r="I608" s="4" t="s">
        <v>37</v>
      </c>
      <c r="J608" s="1" t="s">
        <v>98</v>
      </c>
      <c r="K608" s="1" t="s">
        <v>838</v>
      </c>
      <c r="L608" s="6" t="str">
        <f t="shared" si="87"/>
        <v>22.85</v>
      </c>
      <c r="M608" s="6" t="str">
        <f t="shared" si="88"/>
        <v>22.85</v>
      </c>
      <c r="N608" s="6" t="str">
        <f t="shared" si="89"/>
        <v>Pass</v>
      </c>
      <c r="O608" s="6">
        <f t="shared" si="90"/>
        <v>86.988910000000004</v>
      </c>
      <c r="P608" s="6">
        <f t="shared" si="95"/>
        <v>43565.288999999997</v>
      </c>
      <c r="Q608" s="5" t="str">
        <f t="shared" si="91"/>
        <v>February</v>
      </c>
      <c r="R608" s="3" t="str">
        <f>VLOOKUP(A608, Samples_Master!$A$2:$I$301, 2, FALSE)</f>
        <v>Graphene</v>
      </c>
      <c r="S608" s="3" t="str">
        <f>VLOOKUP(A608, Samples_Master!$A$2:$I$301, 3, FALSE)</f>
        <v>Carbon</v>
      </c>
      <c r="T608" s="3" t="str">
        <f>VLOOKUP(A608, Samples_Master!$A$2:$I$301, 4, FALSE)</f>
        <v>B010</v>
      </c>
      <c r="U608" s="3" t="str">
        <f>VLOOKUP(A608, Samples_Master!$A$2:$I$301, 5, FALSE)</f>
        <v>P003</v>
      </c>
      <c r="V608" s="3" t="str">
        <f t="shared" si="92"/>
        <v>Graphene_Conductivity</v>
      </c>
      <c r="W608" s="3">
        <f>VLOOKUP(V608, Spec_Limits!$A$2:$I$301, 5, FALSE)</f>
        <v>20000</v>
      </c>
      <c r="X608" s="3">
        <f>VLOOKUP(V608, Spec_Limits!$A$2:$I$301, 6, FALSE)</f>
        <v>80000</v>
      </c>
      <c r="Y608" s="3" t="str">
        <f t="shared" si="93"/>
        <v>Pass</v>
      </c>
      <c r="Z608" s="3" t="str">
        <f t="shared" si="94"/>
        <v>OK</v>
      </c>
    </row>
    <row r="609" spans="1:26" x14ac:dyDescent="0.35">
      <c r="A609" s="1" t="s">
        <v>836</v>
      </c>
      <c r="B609" s="2">
        <v>45712</v>
      </c>
      <c r="C609" s="1" t="s">
        <v>27</v>
      </c>
      <c r="D609" s="3" t="s">
        <v>1697</v>
      </c>
      <c r="E609" s="1" t="s">
        <v>637</v>
      </c>
      <c r="F609" s="1" t="s">
        <v>2271</v>
      </c>
      <c r="G609" s="1" t="s">
        <v>12</v>
      </c>
      <c r="H609" s="1">
        <v>21186.022000000001</v>
      </c>
      <c r="I609" s="4" t="s">
        <v>37</v>
      </c>
      <c r="J609" s="1" t="s">
        <v>80</v>
      </c>
      <c r="K609" s="1" t="s">
        <v>839</v>
      </c>
      <c r="L609" s="6" t="str">
        <f t="shared" si="87"/>
        <v>29.82</v>
      </c>
      <c r="M609" s="6" t="str">
        <f t="shared" si="88"/>
        <v>29.82</v>
      </c>
      <c r="N609" s="6" t="str">
        <f t="shared" si="89"/>
        <v>Pass</v>
      </c>
      <c r="O609" s="6">
        <f t="shared" si="90"/>
        <v>95.826619999999991</v>
      </c>
      <c r="P609" s="6">
        <f t="shared" si="95"/>
        <v>21186.022000000001</v>
      </c>
      <c r="Q609" s="5" t="str">
        <f t="shared" si="91"/>
        <v>February</v>
      </c>
      <c r="R609" s="3" t="str">
        <f>VLOOKUP(A609, Samples_Master!$A$2:$I$301, 2, FALSE)</f>
        <v>Graphene</v>
      </c>
      <c r="S609" s="3" t="str">
        <f>VLOOKUP(A609, Samples_Master!$A$2:$I$301, 3, FALSE)</f>
        <v>Carbon</v>
      </c>
      <c r="T609" s="3" t="str">
        <f>VLOOKUP(A609, Samples_Master!$A$2:$I$301, 4, FALSE)</f>
        <v>B010</v>
      </c>
      <c r="U609" s="3" t="str">
        <f>VLOOKUP(A609, Samples_Master!$A$2:$I$301, 5, FALSE)</f>
        <v>P003</v>
      </c>
      <c r="V609" s="3" t="str">
        <f t="shared" si="92"/>
        <v>Graphene_Conductivity</v>
      </c>
      <c r="W609" s="3">
        <f>VLOOKUP(V609, Spec_Limits!$A$2:$I$301, 5, FALSE)</f>
        <v>20000</v>
      </c>
      <c r="X609" s="3">
        <f>VLOOKUP(V609, Spec_Limits!$A$2:$I$301, 6, FALSE)</f>
        <v>80000</v>
      </c>
      <c r="Y609" s="3" t="str">
        <f t="shared" si="93"/>
        <v>Pass</v>
      </c>
      <c r="Z609" s="3" t="str">
        <f t="shared" si="94"/>
        <v>OK</v>
      </c>
    </row>
    <row r="610" spans="1:26" x14ac:dyDescent="0.35">
      <c r="A610" s="1" t="s">
        <v>77</v>
      </c>
      <c r="B610" s="2">
        <v>45712</v>
      </c>
      <c r="C610" s="1" t="s">
        <v>10</v>
      </c>
      <c r="D610" s="3" t="s">
        <v>2272</v>
      </c>
      <c r="E610" s="1" t="s">
        <v>11</v>
      </c>
      <c r="F610" s="1" t="s">
        <v>2273</v>
      </c>
      <c r="G610" s="1" t="s">
        <v>12</v>
      </c>
      <c r="H610" s="1">
        <v>1.4119999999999999</v>
      </c>
      <c r="I610" s="4" t="s">
        <v>23</v>
      </c>
      <c r="J610" s="1" t="s">
        <v>61</v>
      </c>
      <c r="K610" s="1" t="s">
        <v>840</v>
      </c>
      <c r="L610" s="6">
        <f t="shared" si="87"/>
        <v>28.430000000000007</v>
      </c>
      <c r="M610" s="6">
        <f t="shared" si="88"/>
        <v>28.430000000000007</v>
      </c>
      <c r="N610" s="6" t="str">
        <f t="shared" si="89"/>
        <v>Pass</v>
      </c>
      <c r="O610" s="6">
        <f t="shared" si="90"/>
        <v>77.080690000000004</v>
      </c>
      <c r="P610" s="6">
        <f t="shared" si="95"/>
        <v>1.4119999999999999</v>
      </c>
      <c r="Q610" s="5" t="str">
        <f t="shared" si="91"/>
        <v>February</v>
      </c>
      <c r="R610" s="3" t="str">
        <f>VLOOKUP(A610, Samples_Master!$A$2:$I$301, 2, FALSE)</f>
        <v>PolymerA</v>
      </c>
      <c r="S610" s="3" t="str">
        <f>VLOOKUP(A610, Samples_Master!$A$2:$I$301, 3, FALSE)</f>
        <v>Polymer</v>
      </c>
      <c r="T610" s="3" t="str">
        <f>VLOOKUP(A610, Samples_Master!$A$2:$I$301, 4, FALSE)</f>
        <v>B030</v>
      </c>
      <c r="U610" s="3" t="str">
        <f>VLOOKUP(A610, Samples_Master!$A$2:$I$301, 5, FALSE)</f>
        <v>P004</v>
      </c>
      <c r="V610" s="3" t="str">
        <f t="shared" si="92"/>
        <v>PolymerA_Viscosity</v>
      </c>
      <c r="W610" s="3">
        <f>VLOOKUP(V610, Spec_Limits!$A$2:$I$301, 5, FALSE)</f>
        <v>0.5</v>
      </c>
      <c r="X610" s="3">
        <f>VLOOKUP(V610, Spec_Limits!$A$2:$I$301, 6, FALSE)</f>
        <v>2.5</v>
      </c>
      <c r="Y610" s="3" t="str">
        <f t="shared" si="93"/>
        <v>Pass</v>
      </c>
      <c r="Z610" s="3" t="str">
        <f t="shared" si="94"/>
        <v>OK</v>
      </c>
    </row>
    <row r="611" spans="1:26" x14ac:dyDescent="0.35">
      <c r="A611" s="1" t="s">
        <v>841</v>
      </c>
      <c r="B611" s="2">
        <v>45709</v>
      </c>
      <c r="C611" s="1" t="s">
        <v>27</v>
      </c>
      <c r="D611" s="3" t="s">
        <v>2274</v>
      </c>
      <c r="E611" s="1" t="s">
        <v>637</v>
      </c>
      <c r="F611" s="1" t="s">
        <v>2275</v>
      </c>
      <c r="G611" s="1" t="s">
        <v>17</v>
      </c>
      <c r="H611" s="1">
        <v>652.13900000000001</v>
      </c>
      <c r="I611" s="4" t="s">
        <v>37</v>
      </c>
      <c r="J611" s="1" t="s">
        <v>55</v>
      </c>
      <c r="K611" s="1" t="s">
        <v>842</v>
      </c>
      <c r="L611" s="6" t="str">
        <f t="shared" si="87"/>
        <v>30.76</v>
      </c>
      <c r="M611" s="6" t="str">
        <f t="shared" si="88"/>
        <v>30.76</v>
      </c>
      <c r="N611" s="6" t="str">
        <f t="shared" si="89"/>
        <v>Pass</v>
      </c>
      <c r="O611" s="6" t="str">
        <f t="shared" si="90"/>
        <v>100.04</v>
      </c>
      <c r="P611" s="6">
        <f t="shared" si="95"/>
        <v>652.13900000000001</v>
      </c>
      <c r="Q611" s="5" t="str">
        <f t="shared" si="91"/>
        <v>February</v>
      </c>
      <c r="R611" s="3" t="str">
        <f>VLOOKUP(A611, Samples_Master!$A$2:$I$301, 2, FALSE)</f>
        <v>AlloyX</v>
      </c>
      <c r="S611" s="3" t="str">
        <f>VLOOKUP(A611, Samples_Master!$A$2:$I$301, 3, FALSE)</f>
        <v>Metal</v>
      </c>
      <c r="T611" s="3" t="str">
        <f>VLOOKUP(A611, Samples_Master!$A$2:$I$301, 4, FALSE)</f>
        <v>B054</v>
      </c>
      <c r="U611" s="3" t="str">
        <f>VLOOKUP(A611, Samples_Master!$A$2:$I$301, 5, FALSE)</f>
        <v>P002</v>
      </c>
      <c r="V611" s="3" t="str">
        <f t="shared" si="92"/>
        <v>AlloyX_Conductivity</v>
      </c>
      <c r="W611" s="3">
        <f>VLOOKUP(V611, Spec_Limits!$A$2:$I$301, 5, FALSE)</f>
        <v>100</v>
      </c>
      <c r="X611" s="3">
        <f>VLOOKUP(V611, Spec_Limits!$A$2:$I$301, 6, FALSE)</f>
        <v>2000</v>
      </c>
      <c r="Y611" s="3" t="str">
        <f t="shared" si="93"/>
        <v>Pass</v>
      </c>
      <c r="Z611" s="3" t="str">
        <f t="shared" si="94"/>
        <v>OK</v>
      </c>
    </row>
    <row r="612" spans="1:26" x14ac:dyDescent="0.35">
      <c r="A612" s="1" t="s">
        <v>302</v>
      </c>
      <c r="B612" s="2">
        <v>45713</v>
      </c>
      <c r="C612" s="1" t="s">
        <v>16</v>
      </c>
      <c r="D612" s="3" t="s">
        <v>2276</v>
      </c>
      <c r="E612" s="1" t="s">
        <v>637</v>
      </c>
      <c r="F612" s="1" t="s">
        <v>2277</v>
      </c>
      <c r="G612" s="1" t="s">
        <v>17</v>
      </c>
      <c r="H612" s="1">
        <v>70.519000000000005</v>
      </c>
      <c r="I612" s="4" t="s">
        <v>17</v>
      </c>
      <c r="J612" s="1" t="s">
        <v>66</v>
      </c>
      <c r="K612" s="1" t="s">
        <v>843</v>
      </c>
      <c r="L612" s="6" t="str">
        <f t="shared" si="87"/>
        <v>24.03</v>
      </c>
      <c r="M612" s="6" t="str">
        <f t="shared" si="88"/>
        <v>24.03</v>
      </c>
      <c r="N612" s="6" t="str">
        <f t="shared" si="89"/>
        <v>Pass</v>
      </c>
      <c r="O612" s="6" t="str">
        <f t="shared" si="90"/>
        <v>100.24</v>
      </c>
      <c r="P612" s="6">
        <f t="shared" si="95"/>
        <v>70.519000000000005</v>
      </c>
      <c r="Q612" s="5" t="str">
        <f t="shared" si="91"/>
        <v>February</v>
      </c>
      <c r="R612" s="3" t="str">
        <f>VLOOKUP(A612, Samples_Master!$A$2:$I$301, 2, FALSE)</f>
        <v>PolymerA</v>
      </c>
      <c r="S612" s="3" t="str">
        <f>VLOOKUP(A612, Samples_Master!$A$2:$I$301, 3, FALSE)</f>
        <v>Polymer</v>
      </c>
      <c r="T612" s="3" t="str">
        <f>VLOOKUP(A612, Samples_Master!$A$2:$I$301, 4, FALSE)</f>
        <v>B105</v>
      </c>
      <c r="U612" s="3" t="str">
        <f>VLOOKUP(A612, Samples_Master!$A$2:$I$301, 5, FALSE)</f>
        <v>P001</v>
      </c>
      <c r="V612" s="3" t="str">
        <f t="shared" si="92"/>
        <v>PolymerA_Tensile</v>
      </c>
      <c r="W612" s="3">
        <f>VLOOKUP(V612, Spec_Limits!$A$2:$I$301, 5, FALSE)</f>
        <v>40</v>
      </c>
      <c r="X612" s="3">
        <f>VLOOKUP(V612, Spec_Limits!$A$2:$I$301, 6, FALSE)</f>
        <v>100</v>
      </c>
      <c r="Y612" s="3" t="str">
        <f t="shared" si="93"/>
        <v>Pass</v>
      </c>
      <c r="Z612" s="3" t="str">
        <f t="shared" si="94"/>
        <v>OK</v>
      </c>
    </row>
    <row r="613" spans="1:26" x14ac:dyDescent="0.35">
      <c r="A613" s="1" t="s">
        <v>302</v>
      </c>
      <c r="B613" s="2">
        <v>45700</v>
      </c>
      <c r="C613" s="1" t="s">
        <v>27</v>
      </c>
      <c r="D613" s="3" t="s">
        <v>2278</v>
      </c>
      <c r="E613" s="1" t="s">
        <v>637</v>
      </c>
      <c r="F613" s="1" t="s">
        <v>2279</v>
      </c>
      <c r="G613" s="1" t="s">
        <v>17</v>
      </c>
      <c r="H613" s="1">
        <v>792.43700000000001</v>
      </c>
      <c r="I613" s="4" t="s">
        <v>37</v>
      </c>
      <c r="J613" s="1" t="s">
        <v>34</v>
      </c>
      <c r="K613" s="1" t="s">
        <v>844</v>
      </c>
      <c r="L613" s="6" t="str">
        <f t="shared" si="87"/>
        <v>18.2</v>
      </c>
      <c r="M613" s="6" t="str">
        <f t="shared" si="88"/>
        <v>18.2</v>
      </c>
      <c r="N613" s="6" t="str">
        <f t="shared" si="89"/>
        <v>Pass</v>
      </c>
      <c r="O613" s="6" t="str">
        <f t="shared" si="90"/>
        <v>95.2</v>
      </c>
      <c r="P613" s="6">
        <f t="shared" si="95"/>
        <v>792.43700000000001</v>
      </c>
      <c r="Q613" s="5" t="str">
        <f t="shared" si="91"/>
        <v>February</v>
      </c>
      <c r="R613" s="3" t="str">
        <f>VLOOKUP(A613, Samples_Master!$A$2:$I$301, 2, FALSE)</f>
        <v>PolymerA</v>
      </c>
      <c r="S613" s="3" t="str">
        <f>VLOOKUP(A613, Samples_Master!$A$2:$I$301, 3, FALSE)</f>
        <v>Polymer</v>
      </c>
      <c r="T613" s="3" t="str">
        <f>VLOOKUP(A613, Samples_Master!$A$2:$I$301, 4, FALSE)</f>
        <v>B105</v>
      </c>
      <c r="U613" s="3" t="str">
        <f>VLOOKUP(A613, Samples_Master!$A$2:$I$301, 5, FALSE)</f>
        <v>P001</v>
      </c>
      <c r="V613" s="3" t="str">
        <f t="shared" si="92"/>
        <v>PolymerA_Conductivity</v>
      </c>
      <c r="W613" s="3">
        <f>VLOOKUP(V613, Spec_Limits!$A$2:$I$301, 5, FALSE)</f>
        <v>100</v>
      </c>
      <c r="X613" s="3">
        <f>VLOOKUP(V613, Spec_Limits!$A$2:$I$301, 6, FALSE)</f>
        <v>2000</v>
      </c>
      <c r="Y613" s="3" t="str">
        <f t="shared" si="93"/>
        <v>Pass</v>
      </c>
      <c r="Z613" s="3" t="str">
        <f t="shared" si="94"/>
        <v>OK</v>
      </c>
    </row>
    <row r="614" spans="1:26" x14ac:dyDescent="0.35">
      <c r="A614" s="1" t="s">
        <v>302</v>
      </c>
      <c r="B614" s="2">
        <v>45714</v>
      </c>
      <c r="C614" s="1" t="s">
        <v>27</v>
      </c>
      <c r="D614" s="3" t="s">
        <v>2280</v>
      </c>
      <c r="E614" s="1" t="s">
        <v>637</v>
      </c>
      <c r="F614" s="1" t="s">
        <v>2281</v>
      </c>
      <c r="G614" s="1" t="s">
        <v>17</v>
      </c>
      <c r="H614" s="1">
        <v>772.50699999999995</v>
      </c>
      <c r="I614" s="4" t="s">
        <v>37</v>
      </c>
      <c r="J614" s="1" t="s">
        <v>24</v>
      </c>
      <c r="K614" s="1" t="s">
        <v>845</v>
      </c>
      <c r="L614" s="6" t="str">
        <f t="shared" si="87"/>
        <v>34.21</v>
      </c>
      <c r="M614" s="6" t="str">
        <f t="shared" si="88"/>
        <v>34.21</v>
      </c>
      <c r="N614" s="6" t="str">
        <f t="shared" si="89"/>
        <v>Pass</v>
      </c>
      <c r="O614" s="6" t="str">
        <f t="shared" si="90"/>
        <v>86.36</v>
      </c>
      <c r="P614" s="6">
        <f t="shared" si="95"/>
        <v>772.50699999999995</v>
      </c>
      <c r="Q614" s="5" t="str">
        <f t="shared" si="91"/>
        <v>February</v>
      </c>
      <c r="R614" s="3" t="str">
        <f>VLOOKUP(A614, Samples_Master!$A$2:$I$301, 2, FALSE)</f>
        <v>PolymerA</v>
      </c>
      <c r="S614" s="3" t="str">
        <f>VLOOKUP(A614, Samples_Master!$A$2:$I$301, 3, FALSE)</f>
        <v>Polymer</v>
      </c>
      <c r="T614" s="3" t="str">
        <f>VLOOKUP(A614, Samples_Master!$A$2:$I$301, 4, FALSE)</f>
        <v>B105</v>
      </c>
      <c r="U614" s="3" t="str">
        <f>VLOOKUP(A614, Samples_Master!$A$2:$I$301, 5, FALSE)</f>
        <v>P001</v>
      </c>
      <c r="V614" s="3" t="str">
        <f t="shared" si="92"/>
        <v>PolymerA_Conductivity</v>
      </c>
      <c r="W614" s="3">
        <f>VLOOKUP(V614, Spec_Limits!$A$2:$I$301, 5, FALSE)</f>
        <v>100</v>
      </c>
      <c r="X614" s="3">
        <f>VLOOKUP(V614, Spec_Limits!$A$2:$I$301, 6, FALSE)</f>
        <v>2000</v>
      </c>
      <c r="Y614" s="3" t="str">
        <f t="shared" si="93"/>
        <v>Pass</v>
      </c>
      <c r="Z614" s="3" t="str">
        <f t="shared" si="94"/>
        <v>OK</v>
      </c>
    </row>
    <row r="615" spans="1:26" x14ac:dyDescent="0.35">
      <c r="A615" s="1" t="s">
        <v>588</v>
      </c>
      <c r="B615" s="2">
        <v>45691</v>
      </c>
      <c r="C615" s="1" t="s">
        <v>16</v>
      </c>
      <c r="D615" s="3" t="s">
        <v>2282</v>
      </c>
      <c r="E615" s="1" t="s">
        <v>637</v>
      </c>
      <c r="F615" s="1" t="s">
        <v>2283</v>
      </c>
      <c r="G615" s="1" t="s">
        <v>12</v>
      </c>
      <c r="H615" s="1">
        <v>87.091999999999999</v>
      </c>
      <c r="I615" s="4" t="s">
        <v>17</v>
      </c>
      <c r="J615" s="1" t="s">
        <v>52</v>
      </c>
      <c r="K615" s="1" t="s">
        <v>846</v>
      </c>
      <c r="L615" s="6" t="str">
        <f t="shared" si="87"/>
        <v>20.25</v>
      </c>
      <c r="M615" s="6" t="str">
        <f t="shared" si="88"/>
        <v>20.25</v>
      </c>
      <c r="N615" s="6" t="str">
        <f t="shared" si="89"/>
        <v>Pass</v>
      </c>
      <c r="O615" s="6">
        <f t="shared" si="90"/>
        <v>92.820949999999996</v>
      </c>
      <c r="P615" s="6">
        <f t="shared" si="95"/>
        <v>87.091999999999999</v>
      </c>
      <c r="Q615" s="5" t="str">
        <f t="shared" si="91"/>
        <v>February</v>
      </c>
      <c r="R615" s="3" t="str">
        <f>VLOOKUP(A615, Samples_Master!$A$2:$I$301, 2, FALSE)</f>
        <v>PolymerA</v>
      </c>
      <c r="S615" s="3" t="str">
        <f>VLOOKUP(A615, Samples_Master!$A$2:$I$301, 3, FALSE)</f>
        <v>Polymer</v>
      </c>
      <c r="T615" s="3" t="str">
        <f>VLOOKUP(A615, Samples_Master!$A$2:$I$301, 4, FALSE)</f>
        <v>B112</v>
      </c>
      <c r="U615" s="3" t="str">
        <f>VLOOKUP(A615, Samples_Master!$A$2:$I$301, 5, FALSE)</f>
        <v>P003</v>
      </c>
      <c r="V615" s="3" t="str">
        <f t="shared" si="92"/>
        <v>PolymerA_Tensile</v>
      </c>
      <c r="W615" s="3">
        <f>VLOOKUP(V615, Spec_Limits!$A$2:$I$301, 5, FALSE)</f>
        <v>40</v>
      </c>
      <c r="X615" s="3">
        <f>VLOOKUP(V615, Spec_Limits!$A$2:$I$301, 6, FALSE)</f>
        <v>100</v>
      </c>
      <c r="Y615" s="3" t="str">
        <f t="shared" si="93"/>
        <v>Pass</v>
      </c>
      <c r="Z615" s="3" t="str">
        <f t="shared" si="94"/>
        <v>OK</v>
      </c>
    </row>
    <row r="616" spans="1:26" x14ac:dyDescent="0.35">
      <c r="A616" s="1" t="s">
        <v>588</v>
      </c>
      <c r="B616" s="2">
        <v>45714</v>
      </c>
      <c r="C616" s="1" t="s">
        <v>10</v>
      </c>
      <c r="D616" s="3" t="s">
        <v>2284</v>
      </c>
      <c r="E616" s="1" t="s">
        <v>637</v>
      </c>
      <c r="F616" s="1" t="s">
        <v>2285</v>
      </c>
      <c r="G616" s="1" t="s">
        <v>12</v>
      </c>
      <c r="H616" s="1">
        <v>1193.471</v>
      </c>
      <c r="I616" s="4" t="s">
        <v>13</v>
      </c>
      <c r="J616" s="1" t="s">
        <v>61</v>
      </c>
      <c r="K616" s="1" t="s">
        <v>847</v>
      </c>
      <c r="L616" s="6" t="str">
        <f t="shared" si="87"/>
        <v>31.9</v>
      </c>
      <c r="M616" s="6" t="str">
        <f t="shared" si="88"/>
        <v>31.9</v>
      </c>
      <c r="N616" s="6" t="str">
        <f t="shared" si="89"/>
        <v>Pass</v>
      </c>
      <c r="O616" s="6">
        <f t="shared" si="90"/>
        <v>108.76473</v>
      </c>
      <c r="P616" s="6">
        <f t="shared" ref="P616:P639" si="96">IF(C616="Viscosity",
      IF(J616="mPa*s", H616/1000, H616),
   IF(C616="Tensile",
      IF(J616="kPa", H616/1000, H616),
   IF(C616="Conductivity",
      IF(J616="mS/cm", H616/10, H616),
   "")))</f>
        <v>1193.471</v>
      </c>
      <c r="Q616" s="5" t="str">
        <f t="shared" si="91"/>
        <v>February</v>
      </c>
      <c r="R616" s="3" t="str">
        <f>VLOOKUP(A616, Samples_Master!$A$2:$I$301, 2, FALSE)</f>
        <v>PolymerA</v>
      </c>
      <c r="S616" s="3" t="str">
        <f>VLOOKUP(A616, Samples_Master!$A$2:$I$301, 3, FALSE)</f>
        <v>Polymer</v>
      </c>
      <c r="T616" s="3" t="str">
        <f>VLOOKUP(A616, Samples_Master!$A$2:$I$301, 4, FALSE)</f>
        <v>B112</v>
      </c>
      <c r="U616" s="3" t="str">
        <f>VLOOKUP(A616, Samples_Master!$A$2:$I$301, 5, FALSE)</f>
        <v>P003</v>
      </c>
      <c r="V616" s="3" t="str">
        <f t="shared" si="92"/>
        <v>PolymerA_Viscosity</v>
      </c>
      <c r="W616" s="3">
        <f>VLOOKUP(V616, Spec_Limits!$A$2:$I$301, 5, FALSE)</f>
        <v>0.5</v>
      </c>
      <c r="X616" s="3">
        <f>VLOOKUP(V616, Spec_Limits!$A$2:$I$301, 6, FALSE)</f>
        <v>2.5</v>
      </c>
      <c r="Y616" s="3" t="str">
        <f t="shared" si="93"/>
        <v>Fail</v>
      </c>
      <c r="Z616" s="3" t="str">
        <f t="shared" si="94"/>
        <v>OK</v>
      </c>
    </row>
    <row r="617" spans="1:26" x14ac:dyDescent="0.35">
      <c r="A617" s="1" t="s">
        <v>588</v>
      </c>
      <c r="B617" s="2">
        <v>45701</v>
      </c>
      <c r="C617" s="1" t="s">
        <v>16</v>
      </c>
      <c r="D617" s="3" t="s">
        <v>2286</v>
      </c>
      <c r="E617" s="1" t="s">
        <v>637</v>
      </c>
      <c r="F617" s="1" t="s">
        <v>2287</v>
      </c>
      <c r="G617" s="1" t="s">
        <v>12</v>
      </c>
      <c r="H617" s="1">
        <v>55.125999999999998</v>
      </c>
      <c r="I617" s="4" t="s">
        <v>17</v>
      </c>
      <c r="J617" s="1" t="s">
        <v>34</v>
      </c>
      <c r="K617" s="1" t="s">
        <v>848</v>
      </c>
      <c r="L617" s="6" t="str">
        <f t="shared" si="87"/>
        <v>24.09</v>
      </c>
      <c r="M617" s="6" t="str">
        <f t="shared" si="88"/>
        <v>24.09</v>
      </c>
      <c r="N617" s="6" t="str">
        <f t="shared" si="89"/>
        <v>Pass</v>
      </c>
      <c r="O617" s="6">
        <f t="shared" si="90"/>
        <v>88.738860000000003</v>
      </c>
      <c r="P617" s="6">
        <f t="shared" si="96"/>
        <v>55.125999999999998</v>
      </c>
      <c r="Q617" s="5" t="str">
        <f t="shared" si="91"/>
        <v>February</v>
      </c>
      <c r="R617" s="3" t="str">
        <f>VLOOKUP(A617, Samples_Master!$A$2:$I$301, 2, FALSE)</f>
        <v>PolymerA</v>
      </c>
      <c r="S617" s="3" t="str">
        <f>VLOOKUP(A617, Samples_Master!$A$2:$I$301, 3, FALSE)</f>
        <v>Polymer</v>
      </c>
      <c r="T617" s="3" t="str">
        <f>VLOOKUP(A617, Samples_Master!$A$2:$I$301, 4, FALSE)</f>
        <v>B112</v>
      </c>
      <c r="U617" s="3" t="str">
        <f>VLOOKUP(A617, Samples_Master!$A$2:$I$301, 5, FALSE)</f>
        <v>P003</v>
      </c>
      <c r="V617" s="3" t="str">
        <f t="shared" si="92"/>
        <v>PolymerA_Tensile</v>
      </c>
      <c r="W617" s="3">
        <f>VLOOKUP(V617, Spec_Limits!$A$2:$I$301, 5, FALSE)</f>
        <v>40</v>
      </c>
      <c r="X617" s="3">
        <f>VLOOKUP(V617, Spec_Limits!$A$2:$I$301, 6, FALSE)</f>
        <v>100</v>
      </c>
      <c r="Y617" s="3" t="str">
        <f t="shared" si="93"/>
        <v>Pass</v>
      </c>
      <c r="Z617" s="3" t="str">
        <f t="shared" si="94"/>
        <v>OK</v>
      </c>
    </row>
    <row r="618" spans="1:26" x14ac:dyDescent="0.35">
      <c r="A618" s="1" t="s">
        <v>193</v>
      </c>
      <c r="B618" s="2">
        <v>45700</v>
      </c>
      <c r="C618" s="1" t="s">
        <v>10</v>
      </c>
      <c r="D618" s="3" t="s">
        <v>2288</v>
      </c>
      <c r="E618" s="1" t="s">
        <v>637</v>
      </c>
      <c r="F618" s="1" t="s">
        <v>2289</v>
      </c>
      <c r="G618" s="1" t="s">
        <v>17</v>
      </c>
      <c r="H618" s="1">
        <v>976.423</v>
      </c>
      <c r="I618" s="4" t="s">
        <v>13</v>
      </c>
      <c r="J618" s="1" t="s">
        <v>41</v>
      </c>
      <c r="K618" s="1" t="s">
        <v>849</v>
      </c>
      <c r="L618" s="6" t="str">
        <f t="shared" si="87"/>
        <v>24.89</v>
      </c>
      <c r="M618" s="6" t="str">
        <f t="shared" si="88"/>
        <v>24.89</v>
      </c>
      <c r="N618" s="6" t="str">
        <f t="shared" si="89"/>
        <v>Pass</v>
      </c>
      <c r="O618" s="6" t="str">
        <f t="shared" si="90"/>
        <v>99.42</v>
      </c>
      <c r="P618" s="6">
        <f t="shared" si="96"/>
        <v>976.423</v>
      </c>
      <c r="Q618" s="5" t="str">
        <f t="shared" si="91"/>
        <v>February</v>
      </c>
      <c r="R618" s="3" t="str">
        <f>VLOOKUP(A618, Samples_Master!$A$2:$I$301, 2, FALSE)</f>
        <v>AlloyX</v>
      </c>
      <c r="S618" s="3" t="str">
        <f>VLOOKUP(A618, Samples_Master!$A$2:$I$301, 3, FALSE)</f>
        <v>Metal</v>
      </c>
      <c r="T618" s="3" t="str">
        <f>VLOOKUP(A618, Samples_Master!$A$2:$I$301, 4, FALSE)</f>
        <v>B004</v>
      </c>
      <c r="U618" s="3" t="str">
        <f>VLOOKUP(A618, Samples_Master!$A$2:$I$301, 5, FALSE)</f>
        <v>P003</v>
      </c>
      <c r="V618" s="3" t="str">
        <f t="shared" si="92"/>
        <v>AlloyX_Viscosity</v>
      </c>
      <c r="W618" s="3">
        <f>VLOOKUP(V618, Spec_Limits!$A$2:$I$301, 5, FALSE)</f>
        <v>0.2</v>
      </c>
      <c r="X618" s="3">
        <f>VLOOKUP(V618, Spec_Limits!$A$2:$I$301, 6, FALSE)</f>
        <v>1.5</v>
      </c>
      <c r="Y618" s="3" t="str">
        <f t="shared" si="93"/>
        <v>Fail</v>
      </c>
      <c r="Z618" s="3" t="str">
        <f t="shared" si="94"/>
        <v>OK</v>
      </c>
    </row>
    <row r="619" spans="1:26" x14ac:dyDescent="0.35">
      <c r="A619" s="1" t="s">
        <v>193</v>
      </c>
      <c r="B619" s="2">
        <v>45712</v>
      </c>
      <c r="C619" s="1" t="s">
        <v>16</v>
      </c>
      <c r="D619" s="3" t="s">
        <v>2290</v>
      </c>
      <c r="E619" s="1" t="s">
        <v>637</v>
      </c>
      <c r="F619" s="1" t="s">
        <v>2291</v>
      </c>
      <c r="G619" s="1" t="s">
        <v>17</v>
      </c>
      <c r="H619" s="1">
        <v>83.671000000000006</v>
      </c>
      <c r="I619" s="4" t="s">
        <v>17</v>
      </c>
      <c r="J619" s="1" t="s">
        <v>52</v>
      </c>
      <c r="K619" s="1" t="s">
        <v>850</v>
      </c>
      <c r="L619" s="6" t="str">
        <f t="shared" si="87"/>
        <v>29.81</v>
      </c>
      <c r="M619" s="6" t="str">
        <f t="shared" si="88"/>
        <v>29.81</v>
      </c>
      <c r="N619" s="6" t="str">
        <f t="shared" si="89"/>
        <v>Pass</v>
      </c>
      <c r="O619" s="6" t="str">
        <f t="shared" si="90"/>
        <v>107.69</v>
      </c>
      <c r="P619" s="6">
        <f t="shared" si="96"/>
        <v>83.671000000000006</v>
      </c>
      <c r="Q619" s="5" t="str">
        <f t="shared" si="91"/>
        <v>February</v>
      </c>
      <c r="R619" s="3" t="str">
        <f>VLOOKUP(A619, Samples_Master!$A$2:$I$301, 2, FALSE)</f>
        <v>AlloyX</v>
      </c>
      <c r="S619" s="3" t="str">
        <f>VLOOKUP(A619, Samples_Master!$A$2:$I$301, 3, FALSE)</f>
        <v>Metal</v>
      </c>
      <c r="T619" s="3" t="str">
        <f>VLOOKUP(A619, Samples_Master!$A$2:$I$301, 4, FALSE)</f>
        <v>B004</v>
      </c>
      <c r="U619" s="3" t="str">
        <f>VLOOKUP(A619, Samples_Master!$A$2:$I$301, 5, FALSE)</f>
        <v>P003</v>
      </c>
      <c r="V619" s="3" t="str">
        <f t="shared" si="92"/>
        <v>AlloyX_Tensile</v>
      </c>
      <c r="W619" s="3">
        <f>VLOOKUP(V619, Spec_Limits!$A$2:$I$301, 5, FALSE)</f>
        <v>60</v>
      </c>
      <c r="X619" s="3">
        <f>VLOOKUP(V619, Spec_Limits!$A$2:$I$301, 6, FALSE)</f>
        <v>120</v>
      </c>
      <c r="Y619" s="3" t="str">
        <f t="shared" si="93"/>
        <v>Pass</v>
      </c>
      <c r="Z619" s="3" t="str">
        <f t="shared" si="94"/>
        <v>OK</v>
      </c>
    </row>
    <row r="620" spans="1:26" x14ac:dyDescent="0.35">
      <c r="A620" s="1" t="s">
        <v>193</v>
      </c>
      <c r="B620" s="2">
        <v>45701</v>
      </c>
      <c r="C620" s="1" t="s">
        <v>16</v>
      </c>
      <c r="D620" s="3" t="s">
        <v>2292</v>
      </c>
      <c r="E620" s="1" t="s">
        <v>637</v>
      </c>
      <c r="F620" s="1" t="s">
        <v>2293</v>
      </c>
      <c r="G620" s="1" t="s">
        <v>17</v>
      </c>
      <c r="H620" s="1">
        <v>88.073999999999998</v>
      </c>
      <c r="I620" s="4" t="s">
        <v>17</v>
      </c>
      <c r="J620" s="1" t="s">
        <v>34</v>
      </c>
      <c r="K620" s="1" t="s">
        <v>851</v>
      </c>
      <c r="L620" s="6" t="str">
        <f t="shared" si="87"/>
        <v>21.24</v>
      </c>
      <c r="M620" s="6" t="str">
        <f t="shared" si="88"/>
        <v>21.24</v>
      </c>
      <c r="N620" s="6" t="str">
        <f t="shared" si="89"/>
        <v>Pass</v>
      </c>
      <c r="O620" s="6" t="str">
        <f t="shared" si="90"/>
        <v>101.39</v>
      </c>
      <c r="P620" s="6">
        <f t="shared" si="96"/>
        <v>88.073999999999998</v>
      </c>
      <c r="Q620" s="5" t="str">
        <f t="shared" si="91"/>
        <v>February</v>
      </c>
      <c r="R620" s="3" t="str">
        <f>VLOOKUP(A620, Samples_Master!$A$2:$I$301, 2, FALSE)</f>
        <v>AlloyX</v>
      </c>
      <c r="S620" s="3" t="str">
        <f>VLOOKUP(A620, Samples_Master!$A$2:$I$301, 3, FALSE)</f>
        <v>Metal</v>
      </c>
      <c r="T620" s="3" t="str">
        <f>VLOOKUP(A620, Samples_Master!$A$2:$I$301, 4, FALSE)</f>
        <v>B004</v>
      </c>
      <c r="U620" s="3" t="str">
        <f>VLOOKUP(A620, Samples_Master!$A$2:$I$301, 5, FALSE)</f>
        <v>P003</v>
      </c>
      <c r="V620" s="3" t="str">
        <f t="shared" si="92"/>
        <v>AlloyX_Tensile</v>
      </c>
      <c r="W620" s="3">
        <f>VLOOKUP(V620, Spec_Limits!$A$2:$I$301, 5, FALSE)</f>
        <v>60</v>
      </c>
      <c r="X620" s="3">
        <f>VLOOKUP(V620, Spec_Limits!$A$2:$I$301, 6, FALSE)</f>
        <v>120</v>
      </c>
      <c r="Y620" s="3" t="str">
        <f t="shared" si="93"/>
        <v>Pass</v>
      </c>
      <c r="Z620" s="3" t="str">
        <f t="shared" si="94"/>
        <v>OK</v>
      </c>
    </row>
    <row r="621" spans="1:26" x14ac:dyDescent="0.35">
      <c r="A621" s="1" t="s">
        <v>193</v>
      </c>
      <c r="B621" s="2">
        <v>45702</v>
      </c>
      <c r="C621" s="1" t="s">
        <v>16</v>
      </c>
      <c r="D621" s="3" t="s">
        <v>2294</v>
      </c>
      <c r="E621" s="1" t="s">
        <v>637</v>
      </c>
      <c r="F621" s="1" t="s">
        <v>2295</v>
      </c>
      <c r="G621" s="1" t="s">
        <v>17</v>
      </c>
      <c r="H621" s="1">
        <v>63.616999999999997</v>
      </c>
      <c r="I621" s="4" t="s">
        <v>17</v>
      </c>
      <c r="J621" s="1" t="s">
        <v>34</v>
      </c>
      <c r="K621" s="1" t="s">
        <v>852</v>
      </c>
      <c r="L621" s="6" t="str">
        <f t="shared" si="87"/>
        <v>27.64</v>
      </c>
      <c r="M621" s="6" t="str">
        <f t="shared" si="88"/>
        <v>27.64</v>
      </c>
      <c r="N621" s="6" t="str">
        <f t="shared" si="89"/>
        <v>Pass</v>
      </c>
      <c r="O621" s="6" t="str">
        <f t="shared" si="90"/>
        <v>105.07</v>
      </c>
      <c r="P621" s="6">
        <f t="shared" si="96"/>
        <v>63.616999999999997</v>
      </c>
      <c r="Q621" s="5" t="str">
        <f t="shared" si="91"/>
        <v>February</v>
      </c>
      <c r="R621" s="3" t="str">
        <f>VLOOKUP(A621, Samples_Master!$A$2:$I$301, 2, FALSE)</f>
        <v>AlloyX</v>
      </c>
      <c r="S621" s="3" t="str">
        <f>VLOOKUP(A621, Samples_Master!$A$2:$I$301, 3, FALSE)</f>
        <v>Metal</v>
      </c>
      <c r="T621" s="3" t="str">
        <f>VLOOKUP(A621, Samples_Master!$A$2:$I$301, 4, FALSE)</f>
        <v>B004</v>
      </c>
      <c r="U621" s="3" t="str">
        <f>VLOOKUP(A621, Samples_Master!$A$2:$I$301, 5, FALSE)</f>
        <v>P003</v>
      </c>
      <c r="V621" s="3" t="str">
        <f t="shared" si="92"/>
        <v>AlloyX_Tensile</v>
      </c>
      <c r="W621" s="3">
        <f>VLOOKUP(V621, Spec_Limits!$A$2:$I$301, 5, FALSE)</f>
        <v>60</v>
      </c>
      <c r="X621" s="3">
        <f>VLOOKUP(V621, Spec_Limits!$A$2:$I$301, 6, FALSE)</f>
        <v>120</v>
      </c>
      <c r="Y621" s="3" t="str">
        <f t="shared" si="93"/>
        <v>Pass</v>
      </c>
      <c r="Z621" s="3" t="str">
        <f t="shared" si="94"/>
        <v>OK</v>
      </c>
    </row>
    <row r="622" spans="1:26" x14ac:dyDescent="0.35">
      <c r="A622" s="1" t="s">
        <v>130</v>
      </c>
      <c r="B622" s="2">
        <v>45700</v>
      </c>
      <c r="C622" s="1" t="s">
        <v>10</v>
      </c>
      <c r="D622" s="3" t="s">
        <v>2296</v>
      </c>
      <c r="E622" s="1" t="s">
        <v>637</v>
      </c>
      <c r="F622" s="1" t="s">
        <v>2297</v>
      </c>
      <c r="G622" s="1" t="s">
        <v>17</v>
      </c>
      <c r="H622" s="1">
        <v>1328.913</v>
      </c>
      <c r="I622" s="4" t="s">
        <v>13</v>
      </c>
      <c r="J622" s="1" t="s">
        <v>41</v>
      </c>
      <c r="K622" s="1" t="s">
        <v>853</v>
      </c>
      <c r="L622" s="6" t="str">
        <f t="shared" si="87"/>
        <v>23.76</v>
      </c>
      <c r="M622" s="6" t="str">
        <f t="shared" si="88"/>
        <v>23.76</v>
      </c>
      <c r="N622" s="6" t="str">
        <f t="shared" si="89"/>
        <v>Pass</v>
      </c>
      <c r="O622" s="6" t="str">
        <f t="shared" si="90"/>
        <v>102.31</v>
      </c>
      <c r="P622" s="6">
        <f t="shared" si="96"/>
        <v>1328.913</v>
      </c>
      <c r="Q622" s="5" t="str">
        <f t="shared" si="91"/>
        <v>February</v>
      </c>
      <c r="R622" s="3" t="str">
        <f>VLOOKUP(A622, Samples_Master!$A$2:$I$301, 2, FALSE)</f>
        <v>PolymerA</v>
      </c>
      <c r="S622" s="3" t="str">
        <f>VLOOKUP(A622, Samples_Master!$A$2:$I$301, 3, FALSE)</f>
        <v>Polymer</v>
      </c>
      <c r="T622" s="3" t="str">
        <f>VLOOKUP(A622, Samples_Master!$A$2:$I$301, 4, FALSE)</f>
        <v>B023</v>
      </c>
      <c r="U622" s="3" t="str">
        <f>VLOOKUP(A622, Samples_Master!$A$2:$I$301, 5, FALSE)</f>
        <v>P004</v>
      </c>
      <c r="V622" s="3" t="str">
        <f t="shared" si="92"/>
        <v>PolymerA_Viscosity</v>
      </c>
      <c r="W622" s="3">
        <f>VLOOKUP(V622, Spec_Limits!$A$2:$I$301, 5, FALSE)</f>
        <v>0.5</v>
      </c>
      <c r="X622" s="3">
        <f>VLOOKUP(V622, Spec_Limits!$A$2:$I$301, 6, FALSE)</f>
        <v>2.5</v>
      </c>
      <c r="Y622" s="3" t="str">
        <f t="shared" si="93"/>
        <v>Fail</v>
      </c>
      <c r="Z622" s="3" t="str">
        <f t="shared" si="94"/>
        <v>OK</v>
      </c>
    </row>
    <row r="623" spans="1:26" x14ac:dyDescent="0.35">
      <c r="A623" s="1" t="s">
        <v>483</v>
      </c>
      <c r="B623" s="2">
        <v>45702</v>
      </c>
      <c r="C623" s="1" t="s">
        <v>10</v>
      </c>
      <c r="D623" s="3" t="s">
        <v>2298</v>
      </c>
      <c r="E623" s="1" t="s">
        <v>637</v>
      </c>
      <c r="F623" s="1" t="s">
        <v>2299</v>
      </c>
      <c r="G623" s="1" t="s">
        <v>12</v>
      </c>
      <c r="H623" s="1">
        <v>1.3069999999999999</v>
      </c>
      <c r="I623" s="4" t="s">
        <v>23</v>
      </c>
      <c r="J623" s="1" t="s">
        <v>80</v>
      </c>
      <c r="K623" s="1" t="s">
        <v>854</v>
      </c>
      <c r="L623" s="6" t="str">
        <f t="shared" si="87"/>
        <v>26.65</v>
      </c>
      <c r="M623" s="6" t="str">
        <f t="shared" si="88"/>
        <v>26.65</v>
      </c>
      <c r="N623" s="6" t="str">
        <f t="shared" si="89"/>
        <v>Pass</v>
      </c>
      <c r="O623" s="6">
        <f t="shared" si="90"/>
        <v>118.04545</v>
      </c>
      <c r="P623" s="6">
        <f t="shared" si="96"/>
        <v>1.3069999999999999</v>
      </c>
      <c r="Q623" s="5" t="str">
        <f t="shared" si="91"/>
        <v>February</v>
      </c>
      <c r="R623" s="3" t="str">
        <f>VLOOKUP(A623, Samples_Master!$A$2:$I$301, 2, FALSE)</f>
        <v>PolymerA</v>
      </c>
      <c r="S623" s="3" t="str">
        <f>VLOOKUP(A623, Samples_Master!$A$2:$I$301, 3, FALSE)</f>
        <v>Polymer</v>
      </c>
      <c r="T623" s="3" t="str">
        <f>VLOOKUP(A623, Samples_Master!$A$2:$I$301, 4, FALSE)</f>
        <v>B057</v>
      </c>
      <c r="U623" s="3" t="str">
        <f>VLOOKUP(A623, Samples_Master!$A$2:$I$301, 5, FALSE)</f>
        <v>P001</v>
      </c>
      <c r="V623" s="3" t="str">
        <f t="shared" si="92"/>
        <v>PolymerA_Viscosity</v>
      </c>
      <c r="W623" s="3">
        <f>VLOOKUP(V623, Spec_Limits!$A$2:$I$301, 5, FALSE)</f>
        <v>0.5</v>
      </c>
      <c r="X623" s="3">
        <f>VLOOKUP(V623, Spec_Limits!$A$2:$I$301, 6, FALSE)</f>
        <v>2.5</v>
      </c>
      <c r="Y623" s="3" t="str">
        <f t="shared" si="93"/>
        <v>Pass</v>
      </c>
      <c r="Z623" s="3" t="str">
        <f t="shared" si="94"/>
        <v>OK</v>
      </c>
    </row>
    <row r="624" spans="1:26" x14ac:dyDescent="0.35">
      <c r="A624" s="1" t="s">
        <v>483</v>
      </c>
      <c r="B624" s="2">
        <v>45694</v>
      </c>
      <c r="C624" s="1" t="s">
        <v>16</v>
      </c>
      <c r="D624" s="3" t="s">
        <v>2300</v>
      </c>
      <c r="E624" s="1" t="s">
        <v>637</v>
      </c>
      <c r="F624" s="1" t="s">
        <v>2301</v>
      </c>
      <c r="G624" s="1" t="s">
        <v>12</v>
      </c>
      <c r="H624" s="1">
        <v>64.599000000000004</v>
      </c>
      <c r="I624" s="4" t="s">
        <v>17</v>
      </c>
      <c r="J624" s="1" t="s">
        <v>31</v>
      </c>
      <c r="K624" s="1" t="s">
        <v>855</v>
      </c>
      <c r="L624" s="6" t="str">
        <f t="shared" si="87"/>
        <v>24.06</v>
      </c>
      <c r="M624" s="6" t="str">
        <f t="shared" si="88"/>
        <v>24.06</v>
      </c>
      <c r="N624" s="6" t="str">
        <f t="shared" si="89"/>
        <v>Pass</v>
      </c>
      <c r="O624" s="6">
        <f t="shared" si="90"/>
        <v>90.719809999999995</v>
      </c>
      <c r="P624" s="6">
        <f t="shared" si="96"/>
        <v>64.599000000000004</v>
      </c>
      <c r="Q624" s="5" t="str">
        <f t="shared" si="91"/>
        <v>February</v>
      </c>
      <c r="R624" s="3" t="str">
        <f>VLOOKUP(A624, Samples_Master!$A$2:$I$301, 2, FALSE)</f>
        <v>PolymerA</v>
      </c>
      <c r="S624" s="3" t="str">
        <f>VLOOKUP(A624, Samples_Master!$A$2:$I$301, 3, FALSE)</f>
        <v>Polymer</v>
      </c>
      <c r="T624" s="3" t="str">
        <f>VLOOKUP(A624, Samples_Master!$A$2:$I$301, 4, FALSE)</f>
        <v>B057</v>
      </c>
      <c r="U624" s="3" t="str">
        <f>VLOOKUP(A624, Samples_Master!$A$2:$I$301, 5, FALSE)</f>
        <v>P001</v>
      </c>
      <c r="V624" s="3" t="str">
        <f t="shared" si="92"/>
        <v>PolymerA_Tensile</v>
      </c>
      <c r="W624" s="3">
        <f>VLOOKUP(V624, Spec_Limits!$A$2:$I$301, 5, FALSE)</f>
        <v>40</v>
      </c>
      <c r="X624" s="3">
        <f>VLOOKUP(V624, Spec_Limits!$A$2:$I$301, 6, FALSE)</f>
        <v>100</v>
      </c>
      <c r="Y624" s="3" t="str">
        <f t="shared" si="93"/>
        <v>Pass</v>
      </c>
      <c r="Z624" s="3" t="str">
        <f t="shared" si="94"/>
        <v>OK</v>
      </c>
    </row>
    <row r="625" spans="1:26" x14ac:dyDescent="0.35">
      <c r="A625" s="1" t="s">
        <v>483</v>
      </c>
      <c r="B625" s="2">
        <v>45690</v>
      </c>
      <c r="C625" s="1" t="s">
        <v>16</v>
      </c>
      <c r="D625" s="3" t="s">
        <v>2302</v>
      </c>
      <c r="E625" s="1" t="s">
        <v>637</v>
      </c>
      <c r="F625" s="1" t="s">
        <v>2303</v>
      </c>
      <c r="G625" s="1" t="s">
        <v>12</v>
      </c>
      <c r="H625" s="1">
        <v>78.638999999999996</v>
      </c>
      <c r="I625" s="4" t="s">
        <v>17</v>
      </c>
      <c r="J625" s="1" t="s">
        <v>52</v>
      </c>
      <c r="K625" s="1" t="s">
        <v>856</v>
      </c>
      <c r="L625" s="6" t="str">
        <f t="shared" si="87"/>
        <v>26.56</v>
      </c>
      <c r="M625" s="6" t="str">
        <f t="shared" si="88"/>
        <v>26.56</v>
      </c>
      <c r="N625" s="6" t="str">
        <f t="shared" si="89"/>
        <v>Pass</v>
      </c>
      <c r="O625" s="6">
        <f t="shared" si="90"/>
        <v>97.569220000000001</v>
      </c>
      <c r="P625" s="6">
        <f t="shared" si="96"/>
        <v>78.638999999999996</v>
      </c>
      <c r="Q625" s="5" t="str">
        <f t="shared" si="91"/>
        <v>February</v>
      </c>
      <c r="R625" s="3" t="str">
        <f>VLOOKUP(A625, Samples_Master!$A$2:$I$301, 2, FALSE)</f>
        <v>PolymerA</v>
      </c>
      <c r="S625" s="3" t="str">
        <f>VLOOKUP(A625, Samples_Master!$A$2:$I$301, 3, FALSE)</f>
        <v>Polymer</v>
      </c>
      <c r="T625" s="3" t="str">
        <f>VLOOKUP(A625, Samples_Master!$A$2:$I$301, 4, FALSE)</f>
        <v>B057</v>
      </c>
      <c r="U625" s="3" t="str">
        <f>VLOOKUP(A625, Samples_Master!$A$2:$I$301, 5, FALSE)</f>
        <v>P001</v>
      </c>
      <c r="V625" s="3" t="str">
        <f t="shared" si="92"/>
        <v>PolymerA_Tensile</v>
      </c>
      <c r="W625" s="3">
        <f>VLOOKUP(V625, Spec_Limits!$A$2:$I$301, 5, FALSE)</f>
        <v>40</v>
      </c>
      <c r="X625" s="3">
        <f>VLOOKUP(V625, Spec_Limits!$A$2:$I$301, 6, FALSE)</f>
        <v>100</v>
      </c>
      <c r="Y625" s="3" t="str">
        <f t="shared" si="93"/>
        <v>Pass</v>
      </c>
      <c r="Z625" s="3" t="str">
        <f t="shared" si="94"/>
        <v>OK</v>
      </c>
    </row>
    <row r="626" spans="1:26" x14ac:dyDescent="0.35">
      <c r="A626" s="1" t="s">
        <v>483</v>
      </c>
      <c r="B626" s="2">
        <v>45693</v>
      </c>
      <c r="C626" s="1" t="s">
        <v>27</v>
      </c>
      <c r="D626" s="3" t="s">
        <v>2304</v>
      </c>
      <c r="E626" s="1" t="s">
        <v>637</v>
      </c>
      <c r="F626" s="1" t="s">
        <v>2305</v>
      </c>
      <c r="G626" s="1" t="s">
        <v>12</v>
      </c>
      <c r="H626" s="1">
        <v>648.71900000000005</v>
      </c>
      <c r="I626" s="4" t="s">
        <v>37</v>
      </c>
      <c r="J626" s="1" t="s">
        <v>47</v>
      </c>
      <c r="K626" s="1" t="s">
        <v>857</v>
      </c>
      <c r="L626" s="6" t="str">
        <f t="shared" si="87"/>
        <v>23.29</v>
      </c>
      <c r="M626" s="6" t="str">
        <f t="shared" si="88"/>
        <v>23.29</v>
      </c>
      <c r="N626" s="6" t="str">
        <f t="shared" si="89"/>
        <v>Pass</v>
      </c>
      <c r="O626" s="6">
        <f t="shared" si="90"/>
        <v>92.884889999999999</v>
      </c>
      <c r="P626" s="6">
        <f t="shared" si="96"/>
        <v>648.71900000000005</v>
      </c>
      <c r="Q626" s="5" t="str">
        <f t="shared" si="91"/>
        <v>February</v>
      </c>
      <c r="R626" s="3" t="str">
        <f>VLOOKUP(A626, Samples_Master!$A$2:$I$301, 2, FALSE)</f>
        <v>PolymerA</v>
      </c>
      <c r="S626" s="3" t="str">
        <f>VLOOKUP(A626, Samples_Master!$A$2:$I$301, 3, FALSE)</f>
        <v>Polymer</v>
      </c>
      <c r="T626" s="3" t="str">
        <f>VLOOKUP(A626, Samples_Master!$A$2:$I$301, 4, FALSE)</f>
        <v>B057</v>
      </c>
      <c r="U626" s="3" t="str">
        <f>VLOOKUP(A626, Samples_Master!$A$2:$I$301, 5, FALSE)</f>
        <v>P001</v>
      </c>
      <c r="V626" s="3" t="str">
        <f t="shared" si="92"/>
        <v>PolymerA_Conductivity</v>
      </c>
      <c r="W626" s="3">
        <f>VLOOKUP(V626, Spec_Limits!$A$2:$I$301, 5, FALSE)</f>
        <v>100</v>
      </c>
      <c r="X626" s="3">
        <f>VLOOKUP(V626, Spec_Limits!$A$2:$I$301, 6, FALSE)</f>
        <v>2000</v>
      </c>
      <c r="Y626" s="3" t="str">
        <f t="shared" si="93"/>
        <v>Pass</v>
      </c>
      <c r="Z626" s="3" t="str">
        <f t="shared" si="94"/>
        <v>OK</v>
      </c>
    </row>
    <row r="627" spans="1:26" x14ac:dyDescent="0.35">
      <c r="A627" s="1" t="s">
        <v>858</v>
      </c>
      <c r="B627" s="2">
        <v>45692</v>
      </c>
      <c r="C627" s="1" t="s">
        <v>16</v>
      </c>
      <c r="D627" s="3" t="s">
        <v>2306</v>
      </c>
      <c r="E627" s="1" t="s">
        <v>637</v>
      </c>
      <c r="F627" s="1" t="s">
        <v>2307</v>
      </c>
      <c r="G627" s="1" t="s">
        <v>12</v>
      </c>
      <c r="H627" s="1">
        <v>77.293999999999997</v>
      </c>
      <c r="I627" s="4" t="s">
        <v>17</v>
      </c>
      <c r="J627" s="1" t="s">
        <v>31</v>
      </c>
      <c r="K627" s="1" t="s">
        <v>859</v>
      </c>
      <c r="L627" s="6" t="str">
        <f t="shared" si="87"/>
        <v>29.01</v>
      </c>
      <c r="M627" s="6" t="str">
        <f t="shared" si="88"/>
        <v>29.01</v>
      </c>
      <c r="N627" s="6" t="str">
        <f t="shared" si="89"/>
        <v>Pass</v>
      </c>
      <c r="O627" s="6">
        <f t="shared" si="90"/>
        <v>107.61622</v>
      </c>
      <c r="P627" s="6">
        <f t="shared" si="96"/>
        <v>77.293999999999997</v>
      </c>
      <c r="Q627" s="5" t="str">
        <f t="shared" si="91"/>
        <v>February</v>
      </c>
      <c r="R627" s="3" t="str">
        <f>VLOOKUP(A627, Samples_Master!$A$2:$I$301, 2, FALSE)</f>
        <v>PolymerA</v>
      </c>
      <c r="S627" s="3" t="str">
        <f>VLOOKUP(A627, Samples_Master!$A$2:$I$301, 3, FALSE)</f>
        <v>Polymer</v>
      </c>
      <c r="T627" s="3" t="str">
        <f>VLOOKUP(A627, Samples_Master!$A$2:$I$301, 4, FALSE)</f>
        <v>B050</v>
      </c>
      <c r="U627" s="3" t="str">
        <f>VLOOKUP(A627, Samples_Master!$A$2:$I$301, 5, FALSE)</f>
        <v>P003</v>
      </c>
      <c r="V627" s="3" t="str">
        <f t="shared" si="92"/>
        <v>PolymerA_Tensile</v>
      </c>
      <c r="W627" s="3">
        <f>VLOOKUP(V627, Spec_Limits!$A$2:$I$301, 5, FALSE)</f>
        <v>40</v>
      </c>
      <c r="X627" s="3">
        <f>VLOOKUP(V627, Spec_Limits!$A$2:$I$301, 6, FALSE)</f>
        <v>100</v>
      </c>
      <c r="Y627" s="3" t="str">
        <f t="shared" si="93"/>
        <v>Pass</v>
      </c>
      <c r="Z627" s="3" t="str">
        <f t="shared" si="94"/>
        <v>OK</v>
      </c>
    </row>
    <row r="628" spans="1:26" x14ac:dyDescent="0.35">
      <c r="A628" s="1" t="s">
        <v>858</v>
      </c>
      <c r="B628" s="2">
        <v>45699</v>
      </c>
      <c r="C628" s="1" t="s">
        <v>10</v>
      </c>
      <c r="D628" s="3" t="s">
        <v>2308</v>
      </c>
      <c r="E628" s="1" t="s">
        <v>637</v>
      </c>
      <c r="F628" s="1" t="s">
        <v>2309</v>
      </c>
      <c r="G628" s="1" t="s">
        <v>12</v>
      </c>
      <c r="H628" s="1">
        <v>1.054</v>
      </c>
      <c r="I628" s="4" t="s">
        <v>23</v>
      </c>
      <c r="J628" s="1" t="s">
        <v>21</v>
      </c>
      <c r="K628" s="1" t="s">
        <v>860</v>
      </c>
      <c r="L628" s="6" t="str">
        <f t="shared" si="87"/>
        <v>21.83</v>
      </c>
      <c r="M628" s="6" t="str">
        <f t="shared" si="88"/>
        <v>21.83</v>
      </c>
      <c r="N628" s="6" t="str">
        <f t="shared" si="89"/>
        <v>Pass</v>
      </c>
      <c r="O628" s="6">
        <f t="shared" si="90"/>
        <v>88.615830000000003</v>
      </c>
      <c r="P628" s="6">
        <f t="shared" si="96"/>
        <v>1.054</v>
      </c>
      <c r="Q628" s="5" t="str">
        <f t="shared" si="91"/>
        <v>February</v>
      </c>
      <c r="R628" s="3" t="str">
        <f>VLOOKUP(A628, Samples_Master!$A$2:$I$301, 2, FALSE)</f>
        <v>PolymerA</v>
      </c>
      <c r="S628" s="3" t="str">
        <f>VLOOKUP(A628, Samples_Master!$A$2:$I$301, 3, FALSE)</f>
        <v>Polymer</v>
      </c>
      <c r="T628" s="3" t="str">
        <f>VLOOKUP(A628, Samples_Master!$A$2:$I$301, 4, FALSE)</f>
        <v>B050</v>
      </c>
      <c r="U628" s="3" t="str">
        <f>VLOOKUP(A628, Samples_Master!$A$2:$I$301, 5, FALSE)</f>
        <v>P003</v>
      </c>
      <c r="V628" s="3" t="str">
        <f t="shared" si="92"/>
        <v>PolymerA_Viscosity</v>
      </c>
      <c r="W628" s="3">
        <f>VLOOKUP(V628, Spec_Limits!$A$2:$I$301, 5, FALSE)</f>
        <v>0.5</v>
      </c>
      <c r="X628" s="3">
        <f>VLOOKUP(V628, Spec_Limits!$A$2:$I$301, 6, FALSE)</f>
        <v>2.5</v>
      </c>
      <c r="Y628" s="3" t="str">
        <f t="shared" si="93"/>
        <v>Pass</v>
      </c>
      <c r="Z628" s="3" t="str">
        <f t="shared" si="94"/>
        <v>OK</v>
      </c>
    </row>
    <row r="629" spans="1:26" x14ac:dyDescent="0.35">
      <c r="A629" s="1" t="s">
        <v>858</v>
      </c>
      <c r="B629" s="2">
        <v>45710</v>
      </c>
      <c r="C629" s="1" t="s">
        <v>27</v>
      </c>
      <c r="D629" s="3" t="s">
        <v>2310</v>
      </c>
      <c r="E629" s="1" t="s">
        <v>637</v>
      </c>
      <c r="F629" s="1" t="s">
        <v>2311</v>
      </c>
      <c r="G629" s="1" t="s">
        <v>12</v>
      </c>
      <c r="H629" s="1">
        <v>1149.3240000000001</v>
      </c>
      <c r="I629" s="4" t="s">
        <v>37</v>
      </c>
      <c r="J629" s="1" t="s">
        <v>61</v>
      </c>
      <c r="K629" s="1" t="s">
        <v>861</v>
      </c>
      <c r="L629" s="6" t="str">
        <f t="shared" si="87"/>
        <v>27.84</v>
      </c>
      <c r="M629" s="6" t="str">
        <f t="shared" si="88"/>
        <v>27.84</v>
      </c>
      <c r="N629" s="6" t="str">
        <f t="shared" si="89"/>
        <v>Pass</v>
      </c>
      <c r="O629" s="6">
        <f t="shared" si="90"/>
        <v>101.45423</v>
      </c>
      <c r="P629" s="6">
        <f t="shared" si="96"/>
        <v>1149.3240000000001</v>
      </c>
      <c r="Q629" s="5" t="str">
        <f t="shared" si="91"/>
        <v>February</v>
      </c>
      <c r="R629" s="3" t="str">
        <f>VLOOKUP(A629, Samples_Master!$A$2:$I$301, 2, FALSE)</f>
        <v>PolymerA</v>
      </c>
      <c r="S629" s="3" t="str">
        <f>VLOOKUP(A629, Samples_Master!$A$2:$I$301, 3, FALSE)</f>
        <v>Polymer</v>
      </c>
      <c r="T629" s="3" t="str">
        <f>VLOOKUP(A629, Samples_Master!$A$2:$I$301, 4, FALSE)</f>
        <v>B050</v>
      </c>
      <c r="U629" s="3" t="str">
        <f>VLOOKUP(A629, Samples_Master!$A$2:$I$301, 5, FALSE)</f>
        <v>P003</v>
      </c>
      <c r="V629" s="3" t="str">
        <f t="shared" si="92"/>
        <v>PolymerA_Conductivity</v>
      </c>
      <c r="W629" s="3">
        <f>VLOOKUP(V629, Spec_Limits!$A$2:$I$301, 5, FALSE)</f>
        <v>100</v>
      </c>
      <c r="X629" s="3">
        <f>VLOOKUP(V629, Spec_Limits!$A$2:$I$301, 6, FALSE)</f>
        <v>2000</v>
      </c>
      <c r="Y629" s="3" t="str">
        <f t="shared" si="93"/>
        <v>Pass</v>
      </c>
      <c r="Z629" s="3" t="str">
        <f t="shared" si="94"/>
        <v>OK</v>
      </c>
    </row>
    <row r="630" spans="1:26" x14ac:dyDescent="0.35">
      <c r="A630" s="1" t="s">
        <v>858</v>
      </c>
      <c r="B630" s="2">
        <v>45697</v>
      </c>
      <c r="C630" s="1" t="s">
        <v>16</v>
      </c>
      <c r="D630" s="3" t="s">
        <v>2312</v>
      </c>
      <c r="E630" s="1" t="s">
        <v>637</v>
      </c>
      <c r="F630" s="1" t="s">
        <v>2313</v>
      </c>
      <c r="G630" s="1" t="s">
        <v>12</v>
      </c>
      <c r="H630" s="1">
        <v>68.680000000000007</v>
      </c>
      <c r="I630" s="4" t="s">
        <v>17</v>
      </c>
      <c r="J630" s="1" t="s">
        <v>52</v>
      </c>
      <c r="K630" s="1" t="s">
        <v>862</v>
      </c>
      <c r="L630" s="6" t="str">
        <f t="shared" si="87"/>
        <v>17.23</v>
      </c>
      <c r="M630" s="6" t="str">
        <f t="shared" si="88"/>
        <v>17.23</v>
      </c>
      <c r="N630" s="6" t="str">
        <f t="shared" si="89"/>
        <v>Pass</v>
      </c>
      <c r="O630" s="6">
        <f t="shared" si="90"/>
        <v>106.65949000000001</v>
      </c>
      <c r="P630" s="6">
        <f t="shared" si="96"/>
        <v>68.680000000000007</v>
      </c>
      <c r="Q630" s="5" t="str">
        <f t="shared" si="91"/>
        <v>February</v>
      </c>
      <c r="R630" s="3" t="str">
        <f>VLOOKUP(A630, Samples_Master!$A$2:$I$301, 2, FALSE)</f>
        <v>PolymerA</v>
      </c>
      <c r="S630" s="3" t="str">
        <f>VLOOKUP(A630, Samples_Master!$A$2:$I$301, 3, FALSE)</f>
        <v>Polymer</v>
      </c>
      <c r="T630" s="3" t="str">
        <f>VLOOKUP(A630, Samples_Master!$A$2:$I$301, 4, FALSE)</f>
        <v>B050</v>
      </c>
      <c r="U630" s="3" t="str">
        <f>VLOOKUP(A630, Samples_Master!$A$2:$I$301, 5, FALSE)</f>
        <v>P003</v>
      </c>
      <c r="V630" s="3" t="str">
        <f t="shared" si="92"/>
        <v>PolymerA_Tensile</v>
      </c>
      <c r="W630" s="3">
        <f>VLOOKUP(V630, Spec_Limits!$A$2:$I$301, 5, FALSE)</f>
        <v>40</v>
      </c>
      <c r="X630" s="3">
        <f>VLOOKUP(V630, Spec_Limits!$A$2:$I$301, 6, FALSE)</f>
        <v>100</v>
      </c>
      <c r="Y630" s="3" t="str">
        <f t="shared" si="93"/>
        <v>Pass</v>
      </c>
      <c r="Z630" s="3" t="str">
        <f t="shared" si="94"/>
        <v>OK</v>
      </c>
    </row>
    <row r="631" spans="1:26" x14ac:dyDescent="0.35">
      <c r="A631" s="1" t="s">
        <v>266</v>
      </c>
      <c r="B631" s="2">
        <v>45713</v>
      </c>
      <c r="C631" s="1" t="s">
        <v>10</v>
      </c>
      <c r="D631" s="3" t="s">
        <v>2314</v>
      </c>
      <c r="E631" s="1" t="s">
        <v>11</v>
      </c>
      <c r="F631" s="1" t="s">
        <v>2315</v>
      </c>
      <c r="G631" s="1" t="s">
        <v>12</v>
      </c>
      <c r="H631" s="1">
        <v>1153.9829999999999</v>
      </c>
      <c r="I631" s="4" t="s">
        <v>13</v>
      </c>
      <c r="J631" s="1" t="s">
        <v>21</v>
      </c>
      <c r="K631" s="1" t="s">
        <v>863</v>
      </c>
      <c r="L631" s="6">
        <f t="shared" si="87"/>
        <v>-252.08999999999997</v>
      </c>
      <c r="M631" s="6" t="str">
        <f t="shared" si="88"/>
        <v xml:space="preserve"> </v>
      </c>
      <c r="N631" s="6" t="str">
        <f t="shared" si="89"/>
        <v>Fail</v>
      </c>
      <c r="O631" s="6">
        <f t="shared" si="90"/>
        <v>86.279210000000006</v>
      </c>
      <c r="P631" s="6">
        <f t="shared" si="96"/>
        <v>1153.9829999999999</v>
      </c>
      <c r="Q631" s="5" t="str">
        <f t="shared" si="91"/>
        <v>February</v>
      </c>
      <c r="R631" s="3" t="str">
        <f>VLOOKUP(A631, Samples_Master!$A$2:$I$301, 2, FALSE)</f>
        <v>CeramicY</v>
      </c>
      <c r="S631" s="3" t="str">
        <f>VLOOKUP(A631, Samples_Master!$A$2:$I$301, 3, FALSE)</f>
        <v>Ceramic</v>
      </c>
      <c r="T631" s="3" t="str">
        <f>VLOOKUP(A631, Samples_Master!$A$2:$I$301, 4, FALSE)</f>
        <v>B113</v>
      </c>
      <c r="U631" s="3" t="str">
        <f>VLOOKUP(A631, Samples_Master!$A$2:$I$301, 5, FALSE)</f>
        <v>P004</v>
      </c>
      <c r="V631" s="3" t="str">
        <f t="shared" si="92"/>
        <v>CeramicY_Viscosity</v>
      </c>
      <c r="W631" s="3">
        <f>VLOOKUP(V631, Spec_Limits!$A$2:$I$301, 5, FALSE)</f>
        <v>0.2</v>
      </c>
      <c r="X631" s="3">
        <f>VLOOKUP(V631, Spec_Limits!$A$2:$I$301, 6, FALSE)</f>
        <v>1.5</v>
      </c>
      <c r="Y631" s="3" t="str">
        <f t="shared" si="93"/>
        <v>Fail</v>
      </c>
      <c r="Z631" s="3" t="str">
        <f t="shared" si="94"/>
        <v>OK</v>
      </c>
    </row>
    <row r="632" spans="1:26" x14ac:dyDescent="0.35">
      <c r="A632" s="1" t="s">
        <v>266</v>
      </c>
      <c r="B632" s="2">
        <v>45691</v>
      </c>
      <c r="C632" s="1" t="s">
        <v>16</v>
      </c>
      <c r="D632" s="3" t="s">
        <v>2316</v>
      </c>
      <c r="E632" s="1" t="s">
        <v>637</v>
      </c>
      <c r="F632" s="1" t="s">
        <v>2317</v>
      </c>
      <c r="G632" s="1" t="s">
        <v>12</v>
      </c>
      <c r="H632" s="1">
        <v>71.316999999999993</v>
      </c>
      <c r="I632" s="4" t="s">
        <v>17</v>
      </c>
      <c r="J632" s="1" t="s">
        <v>29</v>
      </c>
      <c r="K632" s="1" t="s">
        <v>864</v>
      </c>
      <c r="L632" s="6" t="str">
        <f t="shared" si="87"/>
        <v>29.23</v>
      </c>
      <c r="M632" s="6" t="str">
        <f t="shared" si="88"/>
        <v>29.23</v>
      </c>
      <c r="N632" s="6" t="str">
        <f t="shared" si="89"/>
        <v>Pass</v>
      </c>
      <c r="O632" s="6">
        <f t="shared" si="90"/>
        <v>105.09141000000001</v>
      </c>
      <c r="P632" s="6">
        <f t="shared" si="96"/>
        <v>71.316999999999993</v>
      </c>
      <c r="Q632" s="5" t="str">
        <f t="shared" si="91"/>
        <v>February</v>
      </c>
      <c r="R632" s="3" t="str">
        <f>VLOOKUP(A632, Samples_Master!$A$2:$I$301, 2, FALSE)</f>
        <v>CeramicY</v>
      </c>
      <c r="S632" s="3" t="str">
        <f>VLOOKUP(A632, Samples_Master!$A$2:$I$301, 3, FALSE)</f>
        <v>Ceramic</v>
      </c>
      <c r="T632" s="3" t="str">
        <f>VLOOKUP(A632, Samples_Master!$A$2:$I$301, 4, FALSE)</f>
        <v>B113</v>
      </c>
      <c r="U632" s="3" t="str">
        <f>VLOOKUP(A632, Samples_Master!$A$2:$I$301, 5, FALSE)</f>
        <v>P004</v>
      </c>
      <c r="V632" s="3" t="str">
        <f t="shared" si="92"/>
        <v>CeramicY_Tensile</v>
      </c>
      <c r="W632" s="3">
        <f>VLOOKUP(V632, Spec_Limits!$A$2:$I$301, 5, FALSE)</f>
        <v>40</v>
      </c>
      <c r="X632" s="3">
        <f>VLOOKUP(V632, Spec_Limits!$A$2:$I$301, 6, FALSE)</f>
        <v>100</v>
      </c>
      <c r="Y632" s="3" t="str">
        <f t="shared" si="93"/>
        <v>Pass</v>
      </c>
      <c r="Z632" s="3" t="str">
        <f t="shared" si="94"/>
        <v>OK</v>
      </c>
    </row>
    <row r="633" spans="1:26" x14ac:dyDescent="0.35">
      <c r="A633" s="1" t="s">
        <v>266</v>
      </c>
      <c r="B633" s="2">
        <v>45709</v>
      </c>
      <c r="C633" s="1" t="s">
        <v>10</v>
      </c>
      <c r="D633" s="3" t="s">
        <v>2318</v>
      </c>
      <c r="E633" s="1" t="s">
        <v>637</v>
      </c>
      <c r="F633" s="1" t="s">
        <v>2319</v>
      </c>
      <c r="G633" s="1" t="s">
        <v>12</v>
      </c>
      <c r="H633" s="1">
        <v>1.0900000000000001</v>
      </c>
      <c r="I633" s="4" t="s">
        <v>23</v>
      </c>
      <c r="J633" s="1" t="s">
        <v>29</v>
      </c>
      <c r="K633" s="1" t="s">
        <v>865</v>
      </c>
      <c r="L633" s="6" t="str">
        <f t="shared" si="87"/>
        <v>34.85</v>
      </c>
      <c r="M633" s="6" t="str">
        <f t="shared" si="88"/>
        <v>34.85</v>
      </c>
      <c r="N633" s="6" t="str">
        <f t="shared" si="89"/>
        <v>Pass</v>
      </c>
      <c r="O633" s="6">
        <f t="shared" si="90"/>
        <v>120.53339</v>
      </c>
      <c r="P633" s="6">
        <f t="shared" si="96"/>
        <v>1.0900000000000001</v>
      </c>
      <c r="Q633" s="5" t="str">
        <f t="shared" si="91"/>
        <v>February</v>
      </c>
      <c r="R633" s="3" t="str">
        <f>VLOOKUP(A633, Samples_Master!$A$2:$I$301, 2, FALSE)</f>
        <v>CeramicY</v>
      </c>
      <c r="S633" s="3" t="str">
        <f>VLOOKUP(A633, Samples_Master!$A$2:$I$301, 3, FALSE)</f>
        <v>Ceramic</v>
      </c>
      <c r="T633" s="3" t="str">
        <f>VLOOKUP(A633, Samples_Master!$A$2:$I$301, 4, FALSE)</f>
        <v>B113</v>
      </c>
      <c r="U633" s="3" t="str">
        <f>VLOOKUP(A633, Samples_Master!$A$2:$I$301, 5, FALSE)</f>
        <v>P004</v>
      </c>
      <c r="V633" s="3" t="str">
        <f t="shared" si="92"/>
        <v>CeramicY_Viscosity</v>
      </c>
      <c r="W633" s="3">
        <f>VLOOKUP(V633, Spec_Limits!$A$2:$I$301, 5, FALSE)</f>
        <v>0.2</v>
      </c>
      <c r="X633" s="3">
        <f>VLOOKUP(V633, Spec_Limits!$A$2:$I$301, 6, FALSE)</f>
        <v>1.5</v>
      </c>
      <c r="Y633" s="3" t="str">
        <f t="shared" si="93"/>
        <v>Pass</v>
      </c>
      <c r="Z633" s="3" t="str">
        <f t="shared" si="94"/>
        <v>OK</v>
      </c>
    </row>
    <row r="634" spans="1:26" x14ac:dyDescent="0.35">
      <c r="A634" s="1" t="s">
        <v>406</v>
      </c>
      <c r="B634" s="2">
        <v>45705</v>
      </c>
      <c r="C634" s="1" t="s">
        <v>27</v>
      </c>
      <c r="D634" s="3" t="s">
        <v>2320</v>
      </c>
      <c r="E634" s="1" t="s">
        <v>637</v>
      </c>
      <c r="F634" s="1" t="s">
        <v>2321</v>
      </c>
      <c r="G634" s="1" t="s">
        <v>17</v>
      </c>
      <c r="H634" s="1">
        <v>42846.853000000003</v>
      </c>
      <c r="I634" s="4" t="s">
        <v>37</v>
      </c>
      <c r="J634" s="1" t="s">
        <v>55</v>
      </c>
      <c r="K634" s="1" t="s">
        <v>866</v>
      </c>
      <c r="L634" s="6" t="str">
        <f t="shared" si="87"/>
        <v>25.27</v>
      </c>
      <c r="M634" s="6" t="str">
        <f t="shared" si="88"/>
        <v>25.27</v>
      </c>
      <c r="N634" s="6" t="str">
        <f t="shared" si="89"/>
        <v>Pass</v>
      </c>
      <c r="O634" s="6" t="str">
        <f t="shared" si="90"/>
        <v>108.65</v>
      </c>
      <c r="P634" s="6">
        <f t="shared" si="96"/>
        <v>42846.853000000003</v>
      </c>
      <c r="Q634" s="5" t="str">
        <f t="shared" si="91"/>
        <v>February</v>
      </c>
      <c r="R634" s="3" t="str">
        <f>VLOOKUP(A634, Samples_Master!$A$2:$I$301, 2, FALSE)</f>
        <v>Graphene</v>
      </c>
      <c r="S634" s="3" t="str">
        <f>VLOOKUP(A634, Samples_Master!$A$2:$I$301, 3, FALSE)</f>
        <v>Carbon</v>
      </c>
      <c r="T634" s="3" t="str">
        <f>VLOOKUP(A634, Samples_Master!$A$2:$I$301, 4, FALSE)</f>
        <v>B074</v>
      </c>
      <c r="U634" s="3" t="str">
        <f>VLOOKUP(A634, Samples_Master!$A$2:$I$301, 5, FALSE)</f>
        <v>P002</v>
      </c>
      <c r="V634" s="3" t="str">
        <f t="shared" si="92"/>
        <v>Graphene_Conductivity</v>
      </c>
      <c r="W634" s="3">
        <f>VLOOKUP(V634, Spec_Limits!$A$2:$I$301, 5, FALSE)</f>
        <v>20000</v>
      </c>
      <c r="X634" s="3">
        <f>VLOOKUP(V634, Spec_Limits!$A$2:$I$301, 6, FALSE)</f>
        <v>80000</v>
      </c>
      <c r="Y634" s="3" t="str">
        <f t="shared" si="93"/>
        <v>Pass</v>
      </c>
      <c r="Z634" s="3" t="str">
        <f t="shared" si="94"/>
        <v>OK</v>
      </c>
    </row>
    <row r="635" spans="1:26" x14ac:dyDescent="0.35">
      <c r="A635" s="1" t="s">
        <v>406</v>
      </c>
      <c r="B635" s="2">
        <v>45712</v>
      </c>
      <c r="C635" s="1" t="s">
        <v>16</v>
      </c>
      <c r="D635" s="3" t="s">
        <v>1945</v>
      </c>
      <c r="E635" s="1" t="s">
        <v>637</v>
      </c>
      <c r="F635" s="1" t="s">
        <v>1371</v>
      </c>
      <c r="G635" s="1" t="s">
        <v>17</v>
      </c>
      <c r="H635" s="1">
        <v>84.441999999999993</v>
      </c>
      <c r="I635" s="4" t="s">
        <v>17</v>
      </c>
      <c r="J635" s="1" t="s">
        <v>34</v>
      </c>
      <c r="K635" s="1" t="s">
        <v>867</v>
      </c>
      <c r="L635" s="6" t="str">
        <f t="shared" si="87"/>
        <v>33.39</v>
      </c>
      <c r="M635" s="6" t="str">
        <f t="shared" si="88"/>
        <v>33.39</v>
      </c>
      <c r="N635" s="6" t="str">
        <f t="shared" si="89"/>
        <v>Pass</v>
      </c>
      <c r="O635" s="6" t="str">
        <f t="shared" si="90"/>
        <v>103.16</v>
      </c>
      <c r="P635" s="6">
        <f t="shared" si="96"/>
        <v>84.441999999999993</v>
      </c>
      <c r="Q635" s="5" t="str">
        <f t="shared" si="91"/>
        <v>February</v>
      </c>
      <c r="R635" s="3" t="str">
        <f>VLOOKUP(A635, Samples_Master!$A$2:$I$301, 2, FALSE)</f>
        <v>Graphene</v>
      </c>
      <c r="S635" s="3" t="str">
        <f>VLOOKUP(A635, Samples_Master!$A$2:$I$301, 3, FALSE)</f>
        <v>Carbon</v>
      </c>
      <c r="T635" s="3" t="str">
        <f>VLOOKUP(A635, Samples_Master!$A$2:$I$301, 4, FALSE)</f>
        <v>B074</v>
      </c>
      <c r="U635" s="3" t="str">
        <f>VLOOKUP(A635, Samples_Master!$A$2:$I$301, 5, FALSE)</f>
        <v>P002</v>
      </c>
      <c r="V635" s="3" t="str">
        <f t="shared" si="92"/>
        <v>Graphene_Tensile</v>
      </c>
      <c r="W635" s="3">
        <f>VLOOKUP(V635, Spec_Limits!$A$2:$I$301, 5, FALSE)</f>
        <v>60</v>
      </c>
      <c r="X635" s="3">
        <f>VLOOKUP(V635, Spec_Limits!$A$2:$I$301, 6, FALSE)</f>
        <v>120</v>
      </c>
      <c r="Y635" s="3" t="str">
        <f t="shared" si="93"/>
        <v>Pass</v>
      </c>
      <c r="Z635" s="3" t="str">
        <f t="shared" si="94"/>
        <v>OK</v>
      </c>
    </row>
    <row r="636" spans="1:26" x14ac:dyDescent="0.35">
      <c r="A636" s="1" t="s">
        <v>406</v>
      </c>
      <c r="B636" s="2">
        <v>45708</v>
      </c>
      <c r="C636" s="1" t="s">
        <v>16</v>
      </c>
      <c r="D636" s="3" t="s">
        <v>2322</v>
      </c>
      <c r="E636" s="1" t="s">
        <v>637</v>
      </c>
      <c r="F636" s="1" t="s">
        <v>2323</v>
      </c>
      <c r="G636" s="1" t="s">
        <v>17</v>
      </c>
      <c r="H636" s="1">
        <v>89.472999999999999</v>
      </c>
      <c r="I636" s="4" t="s">
        <v>17</v>
      </c>
      <c r="J636" s="1" t="s">
        <v>18</v>
      </c>
      <c r="K636" s="1" t="s">
        <v>868</v>
      </c>
      <c r="L636" s="6" t="str">
        <f t="shared" si="87"/>
        <v>18.71</v>
      </c>
      <c r="M636" s="6" t="str">
        <f t="shared" si="88"/>
        <v>18.71</v>
      </c>
      <c r="N636" s="6" t="str">
        <f t="shared" si="89"/>
        <v>Pass</v>
      </c>
      <c r="O636" s="6" t="str">
        <f t="shared" si="90"/>
        <v>108.79</v>
      </c>
      <c r="P636" s="6">
        <f t="shared" si="96"/>
        <v>89.472999999999999</v>
      </c>
      <c r="Q636" s="5" t="str">
        <f t="shared" si="91"/>
        <v>February</v>
      </c>
      <c r="R636" s="3" t="str">
        <f>VLOOKUP(A636, Samples_Master!$A$2:$I$301, 2, FALSE)</f>
        <v>Graphene</v>
      </c>
      <c r="S636" s="3" t="str">
        <f>VLOOKUP(A636, Samples_Master!$A$2:$I$301, 3, FALSE)</f>
        <v>Carbon</v>
      </c>
      <c r="T636" s="3" t="str">
        <f>VLOOKUP(A636, Samples_Master!$A$2:$I$301, 4, FALSE)</f>
        <v>B074</v>
      </c>
      <c r="U636" s="3" t="str">
        <f>VLOOKUP(A636, Samples_Master!$A$2:$I$301, 5, FALSE)</f>
        <v>P002</v>
      </c>
      <c r="V636" s="3" t="str">
        <f t="shared" si="92"/>
        <v>Graphene_Tensile</v>
      </c>
      <c r="W636" s="3">
        <f>VLOOKUP(V636, Spec_Limits!$A$2:$I$301, 5, FALSE)</f>
        <v>60</v>
      </c>
      <c r="X636" s="3">
        <f>VLOOKUP(V636, Spec_Limits!$A$2:$I$301, 6, FALSE)</f>
        <v>120</v>
      </c>
      <c r="Y636" s="3" t="str">
        <f t="shared" si="93"/>
        <v>Pass</v>
      </c>
      <c r="Z636" s="3" t="str">
        <f t="shared" si="94"/>
        <v>OK</v>
      </c>
    </row>
    <row r="637" spans="1:26" x14ac:dyDescent="0.35">
      <c r="A637" s="1" t="s">
        <v>869</v>
      </c>
      <c r="B637" s="2">
        <v>45710</v>
      </c>
      <c r="C637" s="1" t="s">
        <v>10</v>
      </c>
      <c r="D637" s="3" t="s">
        <v>2324</v>
      </c>
      <c r="E637" s="1" t="s">
        <v>637</v>
      </c>
      <c r="F637" s="1" t="s">
        <v>2325</v>
      </c>
      <c r="G637" s="1" t="s">
        <v>17</v>
      </c>
      <c r="H637" s="1">
        <v>524.83900000000006</v>
      </c>
      <c r="I637" s="4" t="s">
        <v>13</v>
      </c>
      <c r="J637" s="1" t="s">
        <v>18</v>
      </c>
      <c r="K637" s="1" t="s">
        <v>870</v>
      </c>
      <c r="L637" s="6" t="str">
        <f t="shared" si="87"/>
        <v>30.44</v>
      </c>
      <c r="M637" s="6" t="str">
        <f t="shared" si="88"/>
        <v>30.44</v>
      </c>
      <c r="N637" s="6" t="str">
        <f t="shared" si="89"/>
        <v>Pass</v>
      </c>
      <c r="O637" s="6" t="str">
        <f t="shared" si="90"/>
        <v>81.3</v>
      </c>
      <c r="P637" s="6">
        <f t="shared" si="96"/>
        <v>524.83900000000006</v>
      </c>
      <c r="Q637" s="5" t="str">
        <f t="shared" si="91"/>
        <v>February</v>
      </c>
      <c r="R637" s="3" t="str">
        <f>VLOOKUP(A637, Samples_Master!$A$2:$I$301, 2, FALSE)</f>
        <v>AlloyX</v>
      </c>
      <c r="S637" s="3" t="str">
        <f>VLOOKUP(A637, Samples_Master!$A$2:$I$301, 3, FALSE)</f>
        <v>Metal</v>
      </c>
      <c r="T637" s="3" t="str">
        <f>VLOOKUP(A637, Samples_Master!$A$2:$I$301, 4, FALSE)</f>
        <v>B017</v>
      </c>
      <c r="U637" s="3" t="str">
        <f>VLOOKUP(A637, Samples_Master!$A$2:$I$301, 5, FALSE)</f>
        <v>P002</v>
      </c>
      <c r="V637" s="3" t="str">
        <f t="shared" si="92"/>
        <v>AlloyX_Viscosity</v>
      </c>
      <c r="W637" s="3">
        <f>VLOOKUP(V637, Spec_Limits!$A$2:$I$301, 5, FALSE)</f>
        <v>0.2</v>
      </c>
      <c r="X637" s="3">
        <f>VLOOKUP(V637, Spec_Limits!$A$2:$I$301, 6, FALSE)</f>
        <v>1.5</v>
      </c>
      <c r="Y637" s="3" t="str">
        <f t="shared" si="93"/>
        <v>Fail</v>
      </c>
      <c r="Z637" s="3" t="str">
        <f t="shared" si="94"/>
        <v>OK</v>
      </c>
    </row>
    <row r="638" spans="1:26" x14ac:dyDescent="0.35">
      <c r="A638" s="1" t="s">
        <v>871</v>
      </c>
      <c r="B638" s="2">
        <v>45696</v>
      </c>
      <c r="C638" s="1" t="s">
        <v>10</v>
      </c>
      <c r="D638" s="3" t="s">
        <v>2326</v>
      </c>
      <c r="E638" s="1" t="s">
        <v>11</v>
      </c>
      <c r="F638" s="1" t="s">
        <v>2327</v>
      </c>
      <c r="G638" s="1" t="s">
        <v>12</v>
      </c>
      <c r="H638" s="1">
        <v>1081.627</v>
      </c>
      <c r="I638" s="4" t="s">
        <v>13</v>
      </c>
      <c r="J638" s="1" t="s">
        <v>66</v>
      </c>
      <c r="K638" s="1" t="s">
        <v>872</v>
      </c>
      <c r="L638" s="6">
        <f t="shared" si="87"/>
        <v>31.680000000000007</v>
      </c>
      <c r="M638" s="6">
        <f t="shared" si="88"/>
        <v>31.680000000000007</v>
      </c>
      <c r="N638" s="6" t="str">
        <f t="shared" si="89"/>
        <v>Pass</v>
      </c>
      <c r="O638" s="6">
        <f t="shared" si="90"/>
        <v>81.251089999999991</v>
      </c>
      <c r="P638" s="6">
        <f t="shared" si="96"/>
        <v>1081.627</v>
      </c>
      <c r="Q638" s="5" t="str">
        <f t="shared" si="91"/>
        <v>February</v>
      </c>
      <c r="R638" s="3" t="str">
        <f>VLOOKUP(A638, Samples_Master!$A$2:$I$301, 2, FALSE)</f>
        <v>CeramicY</v>
      </c>
      <c r="S638" s="3" t="str">
        <f>VLOOKUP(A638, Samples_Master!$A$2:$I$301, 3, FALSE)</f>
        <v>Ceramic</v>
      </c>
      <c r="T638" s="3" t="str">
        <f>VLOOKUP(A638, Samples_Master!$A$2:$I$301, 4, FALSE)</f>
        <v>B093</v>
      </c>
      <c r="U638" s="3" t="str">
        <f>VLOOKUP(A638, Samples_Master!$A$2:$I$301, 5, FALSE)</f>
        <v>P001</v>
      </c>
      <c r="V638" s="3" t="str">
        <f t="shared" si="92"/>
        <v>CeramicY_Viscosity</v>
      </c>
      <c r="W638" s="3">
        <f>VLOOKUP(V638, Spec_Limits!$A$2:$I$301, 5, FALSE)</f>
        <v>0.2</v>
      </c>
      <c r="X638" s="3">
        <f>VLOOKUP(V638, Spec_Limits!$A$2:$I$301, 6, FALSE)</f>
        <v>1.5</v>
      </c>
      <c r="Y638" s="3" t="str">
        <f t="shared" si="93"/>
        <v>Fail</v>
      </c>
      <c r="Z638" s="3" t="str">
        <f t="shared" si="94"/>
        <v>OK</v>
      </c>
    </row>
    <row r="639" spans="1:26" x14ac:dyDescent="0.35">
      <c r="A639" s="1" t="s">
        <v>871</v>
      </c>
      <c r="B639" s="2">
        <v>45714</v>
      </c>
      <c r="C639" s="1" t="s">
        <v>10</v>
      </c>
      <c r="D639" s="3" t="s">
        <v>2328</v>
      </c>
      <c r="E639" s="1" t="s">
        <v>11</v>
      </c>
      <c r="F639" s="1" t="s">
        <v>2329</v>
      </c>
      <c r="G639" s="1" t="s">
        <v>12</v>
      </c>
      <c r="H639" s="1">
        <v>0.25800000000000001</v>
      </c>
      <c r="I639" s="4" t="s">
        <v>23</v>
      </c>
      <c r="J639" s="1" t="s">
        <v>31</v>
      </c>
      <c r="K639" s="1" t="s">
        <v>873</v>
      </c>
      <c r="L639" s="6">
        <f t="shared" si="87"/>
        <v>32.090000000000032</v>
      </c>
      <c r="M639" s="6">
        <f t="shared" si="88"/>
        <v>32.090000000000032</v>
      </c>
      <c r="N639" s="6" t="str">
        <f t="shared" si="89"/>
        <v>Pass</v>
      </c>
      <c r="O639" s="6">
        <f t="shared" si="90"/>
        <v>130.94828999999999</v>
      </c>
      <c r="P639" s="6">
        <f t="shared" si="96"/>
        <v>0.25800000000000001</v>
      </c>
      <c r="Q639" s="5" t="str">
        <f t="shared" si="91"/>
        <v>February</v>
      </c>
      <c r="R639" s="3" t="str">
        <f>VLOOKUP(A639, Samples_Master!$A$2:$I$301, 2, FALSE)</f>
        <v>CeramicY</v>
      </c>
      <c r="S639" s="3" t="str">
        <f>VLOOKUP(A639, Samples_Master!$A$2:$I$301, 3, FALSE)</f>
        <v>Ceramic</v>
      </c>
      <c r="T639" s="3" t="str">
        <f>VLOOKUP(A639, Samples_Master!$A$2:$I$301, 4, FALSE)</f>
        <v>B093</v>
      </c>
      <c r="U639" s="3" t="str">
        <f>VLOOKUP(A639, Samples_Master!$A$2:$I$301, 5, FALSE)</f>
        <v>P001</v>
      </c>
      <c r="V639" s="3" t="str">
        <f t="shared" si="92"/>
        <v>CeramicY_Viscosity</v>
      </c>
      <c r="W639" s="3">
        <f>VLOOKUP(V639, Spec_Limits!$A$2:$I$301, 5, FALSE)</f>
        <v>0.2</v>
      </c>
      <c r="X639" s="3">
        <f>VLOOKUP(V639, Spec_Limits!$A$2:$I$301, 6, FALSE)</f>
        <v>1.5</v>
      </c>
      <c r="Y639" s="3" t="str">
        <f t="shared" si="93"/>
        <v>Pass</v>
      </c>
      <c r="Z639" s="3" t="str">
        <f t="shared" si="94"/>
        <v>OK</v>
      </c>
    </row>
    <row r="640" spans="1:26" x14ac:dyDescent="0.35">
      <c r="A640" s="1" t="s">
        <v>871</v>
      </c>
      <c r="B640" s="2">
        <v>45706</v>
      </c>
      <c r="C640" s="1" t="s">
        <v>27</v>
      </c>
      <c r="D640" s="3" t="s">
        <v>2330</v>
      </c>
      <c r="E640" s="1" t="s">
        <v>11</v>
      </c>
      <c r="F640" s="1" t="s">
        <v>2331</v>
      </c>
      <c r="G640" s="1" t="s">
        <v>12</v>
      </c>
      <c r="H640" s="1"/>
      <c r="I640" s="4" t="s">
        <v>28</v>
      </c>
      <c r="J640" s="1" t="s">
        <v>80</v>
      </c>
      <c r="K640" s="1" t="s">
        <v>874</v>
      </c>
      <c r="L640" s="6">
        <f t="shared" si="87"/>
        <v>22.189999999999998</v>
      </c>
      <c r="M640" s="6">
        <f t="shared" si="88"/>
        <v>22.189999999999998</v>
      </c>
      <c r="N640" s="6" t="str">
        <f t="shared" si="89"/>
        <v>Pass</v>
      </c>
      <c r="O640" s="6">
        <f t="shared" si="90"/>
        <v>100.57697</v>
      </c>
      <c r="P640" s="6"/>
      <c r="Q640" s="5" t="str">
        <f t="shared" si="91"/>
        <v>February</v>
      </c>
      <c r="R640" s="3" t="str">
        <f>VLOOKUP(A640, Samples_Master!$A$2:$I$301, 2, FALSE)</f>
        <v>CeramicY</v>
      </c>
      <c r="S640" s="3" t="str">
        <f>VLOOKUP(A640, Samples_Master!$A$2:$I$301, 3, FALSE)</f>
        <v>Ceramic</v>
      </c>
      <c r="T640" s="3" t="str">
        <f>VLOOKUP(A640, Samples_Master!$A$2:$I$301, 4, FALSE)</f>
        <v>B093</v>
      </c>
      <c r="U640" s="3" t="str">
        <f>VLOOKUP(A640, Samples_Master!$A$2:$I$301, 5, FALSE)</f>
        <v>P001</v>
      </c>
      <c r="V640" s="3" t="str">
        <f t="shared" si="92"/>
        <v>CeramicY_Conductivity</v>
      </c>
      <c r="W640" s="3">
        <f>VLOOKUP(V640, Spec_Limits!$A$2:$I$301, 5, FALSE)</f>
        <v>100</v>
      </c>
      <c r="X640" s="3">
        <f>VLOOKUP(V640, Spec_Limits!$A$2:$I$301, 6, FALSE)</f>
        <v>2000</v>
      </c>
      <c r="Y640" s="3" t="str">
        <f t="shared" si="93"/>
        <v>Fail</v>
      </c>
      <c r="Z640" s="3" t="str">
        <f t="shared" si="94"/>
        <v>OK</v>
      </c>
    </row>
    <row r="641" spans="1:26" x14ac:dyDescent="0.35">
      <c r="A641" s="1" t="s">
        <v>875</v>
      </c>
      <c r="B641" s="2">
        <v>45704</v>
      </c>
      <c r="C641" s="1" t="s">
        <v>27</v>
      </c>
      <c r="D641" s="3" t="s">
        <v>2332</v>
      </c>
      <c r="E641" s="1" t="s">
        <v>637</v>
      </c>
      <c r="F641" s="1" t="s">
        <v>2333</v>
      </c>
      <c r="G641" s="1" t="s">
        <v>12</v>
      </c>
      <c r="H641" s="1">
        <v>931.822</v>
      </c>
      <c r="I641" s="4" t="s">
        <v>37</v>
      </c>
      <c r="J641" s="1" t="s">
        <v>24</v>
      </c>
      <c r="K641" s="1" t="s">
        <v>876</v>
      </c>
      <c r="L641" s="6" t="str">
        <f t="shared" si="87"/>
        <v>16.13</v>
      </c>
      <c r="M641" s="6" t="str">
        <f t="shared" si="88"/>
        <v>16.13</v>
      </c>
      <c r="N641" s="6" t="str">
        <f t="shared" si="89"/>
        <v>Pass</v>
      </c>
      <c r="O641" s="6">
        <f t="shared" si="90"/>
        <v>104.1099</v>
      </c>
      <c r="P641" s="6">
        <f t="shared" ref="P641:P672" si="97">IF(C641="Viscosity",
      IF(J641="mPa*s", H641/1000, H641),
   IF(C641="Tensile",
      IF(J641="kPa", H641/1000, H641),
   IF(C641="Conductivity",
      IF(J641="mS/cm", H641/10, H641),
   "")))</f>
        <v>931.822</v>
      </c>
      <c r="Q641" s="5" t="str">
        <f t="shared" si="91"/>
        <v>February</v>
      </c>
      <c r="R641" s="3" t="str">
        <f>VLOOKUP(A641, Samples_Master!$A$2:$I$301, 2, FALSE)</f>
        <v>PolymerA</v>
      </c>
      <c r="S641" s="3" t="str">
        <f>VLOOKUP(A641, Samples_Master!$A$2:$I$301, 3, FALSE)</f>
        <v>Polymer</v>
      </c>
      <c r="T641" s="3" t="str">
        <f>VLOOKUP(A641, Samples_Master!$A$2:$I$301, 4, FALSE)</f>
        <v>B090</v>
      </c>
      <c r="U641" s="3" t="str">
        <f>VLOOKUP(A641, Samples_Master!$A$2:$I$301, 5, FALSE)</f>
        <v>P001</v>
      </c>
      <c r="V641" s="3" t="str">
        <f t="shared" si="92"/>
        <v>PolymerA_Conductivity</v>
      </c>
      <c r="W641" s="3">
        <f>VLOOKUP(V641, Spec_Limits!$A$2:$I$301, 5, FALSE)</f>
        <v>100</v>
      </c>
      <c r="X641" s="3">
        <f>VLOOKUP(V641, Spec_Limits!$A$2:$I$301, 6, FALSE)</f>
        <v>2000</v>
      </c>
      <c r="Y641" s="3" t="str">
        <f t="shared" si="93"/>
        <v>Pass</v>
      </c>
      <c r="Z641" s="3" t="str">
        <f t="shared" si="94"/>
        <v>OK</v>
      </c>
    </row>
    <row r="642" spans="1:26" x14ac:dyDescent="0.35">
      <c r="A642" s="1" t="s">
        <v>875</v>
      </c>
      <c r="B642" s="2">
        <v>45693</v>
      </c>
      <c r="C642" s="1" t="s">
        <v>27</v>
      </c>
      <c r="D642" s="3" t="s">
        <v>2334</v>
      </c>
      <c r="E642" s="1" t="s">
        <v>637</v>
      </c>
      <c r="F642" s="1" t="s">
        <v>2335</v>
      </c>
      <c r="G642" s="1" t="s">
        <v>12</v>
      </c>
      <c r="H642" s="1">
        <v>1042.1289999999999</v>
      </c>
      <c r="I642" s="4" t="s">
        <v>37</v>
      </c>
      <c r="J642" s="1" t="s">
        <v>61</v>
      </c>
      <c r="K642" s="1" t="s">
        <v>877</v>
      </c>
      <c r="L642" s="6" t="str">
        <f t="shared" ref="L642:L705" si="98">IF(E642="K",D642-273.15,IF(E642="°C",D642))</f>
        <v>26.54</v>
      </c>
      <c r="M642" s="6" t="str">
        <f t="shared" ref="M642:M705" si="99">IF(L642&gt;0, L642, " ")</f>
        <v>26.54</v>
      </c>
      <c r="N642" s="6" t="str">
        <f t="shared" ref="N642:N705" si="100">IF(M642="", "Fail", IF(M642=" ", "Fail", IF(M642&gt;0, "Pass", FALSE)))</f>
        <v>Pass</v>
      </c>
      <c r="O642" s="6">
        <f t="shared" ref="O642:O705" si="101">IF(G642="kPa",F642/1000,IF(G642="MPa",F642))</f>
        <v>98.395510000000002</v>
      </c>
      <c r="P642" s="6">
        <f t="shared" si="97"/>
        <v>1042.1289999999999</v>
      </c>
      <c r="Q642" s="5" t="str">
        <f t="shared" ref="Q642:Q705" si="102">TEXT(B642,"MMMM")</f>
        <v>February</v>
      </c>
      <c r="R642" s="3" t="str">
        <f>VLOOKUP(A642, Samples_Master!$A$2:$I$301, 2, FALSE)</f>
        <v>PolymerA</v>
      </c>
      <c r="S642" s="3" t="str">
        <f>VLOOKUP(A642, Samples_Master!$A$2:$I$301, 3, FALSE)</f>
        <v>Polymer</v>
      </c>
      <c r="T642" s="3" t="str">
        <f>VLOOKUP(A642, Samples_Master!$A$2:$I$301, 4, FALSE)</f>
        <v>B090</v>
      </c>
      <c r="U642" s="3" t="str">
        <f>VLOOKUP(A642, Samples_Master!$A$2:$I$301, 5, FALSE)</f>
        <v>P001</v>
      </c>
      <c r="V642" s="3" t="str">
        <f t="shared" ref="V642:V705" si="103">R642&amp;"_"&amp;C642</f>
        <v>PolymerA_Conductivity</v>
      </c>
      <c r="W642" s="3">
        <f>VLOOKUP(V642, Spec_Limits!$A$2:$I$301, 5, FALSE)</f>
        <v>100</v>
      </c>
      <c r="X642" s="3">
        <f>VLOOKUP(V642, Spec_Limits!$A$2:$I$301, 6, FALSE)</f>
        <v>2000</v>
      </c>
      <c r="Y642" s="3" t="str">
        <f t="shared" ref="Y642:Y705" si="104">IF(AND(P642&gt;=W642, P642&lt;=X642), "Pass", "Fail")</f>
        <v>Pass</v>
      </c>
      <c r="Z642" s="3" t="str">
        <f t="shared" ref="Z642:Z705" si="105">IF(OR(P642&lt;=-1000000,P642&gt;=1000000),"Check","OK")</f>
        <v>OK</v>
      </c>
    </row>
    <row r="643" spans="1:26" x14ac:dyDescent="0.35">
      <c r="A643" s="1" t="s">
        <v>613</v>
      </c>
      <c r="B643" s="2">
        <v>45711</v>
      </c>
      <c r="C643" s="1" t="s">
        <v>27</v>
      </c>
      <c r="D643" s="3" t="s">
        <v>2336</v>
      </c>
      <c r="E643" s="1" t="s">
        <v>637</v>
      </c>
      <c r="F643" s="1" t="s">
        <v>2337</v>
      </c>
      <c r="G643" s="1" t="s">
        <v>17</v>
      </c>
      <c r="H643" s="1">
        <v>1032.779</v>
      </c>
      <c r="I643" s="4" t="s">
        <v>37</v>
      </c>
      <c r="J643" s="1" t="s">
        <v>80</v>
      </c>
      <c r="K643" s="1" t="s">
        <v>878</v>
      </c>
      <c r="L643" s="6" t="str">
        <f t="shared" si="98"/>
        <v>23.17</v>
      </c>
      <c r="M643" s="6" t="str">
        <f t="shared" si="99"/>
        <v>23.17</v>
      </c>
      <c r="N643" s="6" t="str">
        <f t="shared" si="100"/>
        <v>Pass</v>
      </c>
      <c r="O643" s="6" t="str">
        <f t="shared" si="101"/>
        <v>107.87</v>
      </c>
      <c r="P643" s="6">
        <f t="shared" si="97"/>
        <v>1032.779</v>
      </c>
      <c r="Q643" s="5" t="str">
        <f t="shared" si="102"/>
        <v>February</v>
      </c>
      <c r="R643" s="3" t="str">
        <f>VLOOKUP(A643, Samples_Master!$A$2:$I$301, 2, FALSE)</f>
        <v>PolymerB</v>
      </c>
      <c r="S643" s="3" t="str">
        <f>VLOOKUP(A643, Samples_Master!$A$2:$I$301, 3, FALSE)</f>
        <v>Polymer</v>
      </c>
      <c r="T643" s="3" t="str">
        <f>VLOOKUP(A643, Samples_Master!$A$2:$I$301, 4, FALSE)</f>
        <v>B053</v>
      </c>
      <c r="U643" s="3" t="str">
        <f>VLOOKUP(A643, Samples_Master!$A$2:$I$301, 5, FALSE)</f>
        <v>P002</v>
      </c>
      <c r="V643" s="3" t="str">
        <f t="shared" si="103"/>
        <v>PolymerB_Conductivity</v>
      </c>
      <c r="W643" s="3">
        <f>VLOOKUP(V643, Spec_Limits!$A$2:$I$301, 5, FALSE)</f>
        <v>100</v>
      </c>
      <c r="X643" s="3">
        <f>VLOOKUP(V643, Spec_Limits!$A$2:$I$301, 6, FALSE)</f>
        <v>2000</v>
      </c>
      <c r="Y643" s="3" t="str">
        <f t="shared" si="104"/>
        <v>Pass</v>
      </c>
      <c r="Z643" s="3" t="str">
        <f t="shared" si="105"/>
        <v>OK</v>
      </c>
    </row>
    <row r="644" spans="1:26" x14ac:dyDescent="0.35">
      <c r="A644" s="1" t="s">
        <v>879</v>
      </c>
      <c r="B644" s="2">
        <v>45707</v>
      </c>
      <c r="C644" s="1" t="s">
        <v>10</v>
      </c>
      <c r="D644" s="3" t="s">
        <v>2338</v>
      </c>
      <c r="E644" s="1" t="s">
        <v>637</v>
      </c>
      <c r="F644" s="1" t="s">
        <v>2339</v>
      </c>
      <c r="G644" s="1" t="s">
        <v>17</v>
      </c>
      <c r="H644" s="1">
        <v>1703.7619999999999</v>
      </c>
      <c r="I644" s="4" t="s">
        <v>13</v>
      </c>
      <c r="J644" s="1" t="s">
        <v>66</v>
      </c>
      <c r="K644" s="1" t="s">
        <v>880</v>
      </c>
      <c r="L644" s="6" t="str">
        <f t="shared" si="98"/>
        <v>33.29</v>
      </c>
      <c r="M644" s="6" t="str">
        <f t="shared" si="99"/>
        <v>33.29</v>
      </c>
      <c r="N644" s="6" t="str">
        <f t="shared" si="100"/>
        <v>Pass</v>
      </c>
      <c r="O644" s="6" t="str">
        <f t="shared" si="101"/>
        <v>95.82</v>
      </c>
      <c r="P644" s="6">
        <f t="shared" si="97"/>
        <v>1703.7619999999999</v>
      </c>
      <c r="Q644" s="5" t="str">
        <f t="shared" si="102"/>
        <v>February</v>
      </c>
      <c r="R644" s="3" t="str">
        <f>VLOOKUP(A644, Samples_Master!$A$2:$I$301, 2, FALSE)</f>
        <v>PolymerB</v>
      </c>
      <c r="S644" s="3" t="str">
        <f>VLOOKUP(A644, Samples_Master!$A$2:$I$301, 3, FALSE)</f>
        <v>Polymer</v>
      </c>
      <c r="T644" s="3" t="str">
        <f>VLOOKUP(A644, Samples_Master!$A$2:$I$301, 4, FALSE)</f>
        <v>B024</v>
      </c>
      <c r="U644" s="3" t="str">
        <f>VLOOKUP(A644, Samples_Master!$A$2:$I$301, 5, FALSE)</f>
        <v>P004</v>
      </c>
      <c r="V644" s="3" t="str">
        <f t="shared" si="103"/>
        <v>PolymerB_Viscosity</v>
      </c>
      <c r="W644" s="3">
        <f>VLOOKUP(V644, Spec_Limits!$A$2:$I$301, 5, FALSE)</f>
        <v>0.5</v>
      </c>
      <c r="X644" s="3">
        <f>VLOOKUP(V644, Spec_Limits!$A$2:$I$301, 6, FALSE)</f>
        <v>2.5</v>
      </c>
      <c r="Y644" s="3" t="str">
        <f t="shared" si="104"/>
        <v>Fail</v>
      </c>
      <c r="Z644" s="3" t="str">
        <f t="shared" si="105"/>
        <v>OK</v>
      </c>
    </row>
    <row r="645" spans="1:26" x14ac:dyDescent="0.35">
      <c r="A645" s="1" t="s">
        <v>250</v>
      </c>
      <c r="B645" s="2">
        <v>45703</v>
      </c>
      <c r="C645" s="1" t="s">
        <v>16</v>
      </c>
      <c r="D645" s="3" t="s">
        <v>1221</v>
      </c>
      <c r="E645" s="1" t="s">
        <v>11</v>
      </c>
      <c r="F645" s="1" t="s">
        <v>2340</v>
      </c>
      <c r="G645" s="1" t="s">
        <v>17</v>
      </c>
      <c r="H645" s="1">
        <v>68.861999999999995</v>
      </c>
      <c r="I645" s="4" t="s">
        <v>17</v>
      </c>
      <c r="J645" s="1" t="s">
        <v>66</v>
      </c>
      <c r="K645" s="1" t="s">
        <v>881</v>
      </c>
      <c r="L645" s="6">
        <f t="shared" si="98"/>
        <v>26.78000000000003</v>
      </c>
      <c r="M645" s="6">
        <f t="shared" si="99"/>
        <v>26.78000000000003</v>
      </c>
      <c r="N645" s="6" t="str">
        <f t="shared" si="100"/>
        <v>Pass</v>
      </c>
      <c r="O645" s="6" t="str">
        <f t="shared" si="101"/>
        <v>118.98</v>
      </c>
      <c r="P645" s="6">
        <f t="shared" si="97"/>
        <v>68.861999999999995</v>
      </c>
      <c r="Q645" s="5" t="str">
        <f t="shared" si="102"/>
        <v>February</v>
      </c>
      <c r="R645" s="3" t="str">
        <f>VLOOKUP(A645, Samples_Master!$A$2:$I$301, 2, FALSE)</f>
        <v>Graphene</v>
      </c>
      <c r="S645" s="3" t="str">
        <f>VLOOKUP(A645, Samples_Master!$A$2:$I$301, 3, FALSE)</f>
        <v>Polymer</v>
      </c>
      <c r="T645" s="3" t="str">
        <f>VLOOKUP(A645, Samples_Master!$A$2:$I$301, 4, FALSE)</f>
        <v>B019</v>
      </c>
      <c r="U645" s="3" t="str">
        <f>VLOOKUP(A645, Samples_Master!$A$2:$I$301, 5, FALSE)</f>
        <v>P001</v>
      </c>
      <c r="V645" s="3" t="str">
        <f t="shared" si="103"/>
        <v>Graphene_Tensile</v>
      </c>
      <c r="W645" s="3">
        <f>VLOOKUP(V645, Spec_Limits!$A$2:$I$301, 5, FALSE)</f>
        <v>60</v>
      </c>
      <c r="X645" s="3">
        <f>VLOOKUP(V645, Spec_Limits!$A$2:$I$301, 6, FALSE)</f>
        <v>120</v>
      </c>
      <c r="Y645" s="3" t="str">
        <f t="shared" si="104"/>
        <v>Pass</v>
      </c>
      <c r="Z645" s="3" t="str">
        <f t="shared" si="105"/>
        <v>OK</v>
      </c>
    </row>
    <row r="646" spans="1:26" x14ac:dyDescent="0.35">
      <c r="A646" s="1" t="s">
        <v>250</v>
      </c>
      <c r="B646" s="2">
        <v>45711</v>
      </c>
      <c r="C646" s="1" t="s">
        <v>10</v>
      </c>
      <c r="D646" s="3" t="s">
        <v>2341</v>
      </c>
      <c r="E646" s="1" t="s">
        <v>11</v>
      </c>
      <c r="F646" s="1" t="s">
        <v>2342</v>
      </c>
      <c r="G646" s="1" t="s">
        <v>17</v>
      </c>
      <c r="H646" s="1">
        <v>0.432</v>
      </c>
      <c r="I646" s="4" t="s">
        <v>23</v>
      </c>
      <c r="J646" s="1" t="s">
        <v>80</v>
      </c>
      <c r="K646" s="1" t="s">
        <v>882</v>
      </c>
      <c r="L646" s="6">
        <f t="shared" si="98"/>
        <v>32.78000000000003</v>
      </c>
      <c r="M646" s="6">
        <f t="shared" si="99"/>
        <v>32.78000000000003</v>
      </c>
      <c r="N646" s="6" t="str">
        <f t="shared" si="100"/>
        <v>Pass</v>
      </c>
      <c r="O646" s="6" t="str">
        <f t="shared" si="101"/>
        <v>101.13</v>
      </c>
      <c r="P646" s="6">
        <f t="shared" si="97"/>
        <v>0.432</v>
      </c>
      <c r="Q646" s="5" t="str">
        <f t="shared" si="102"/>
        <v>February</v>
      </c>
      <c r="R646" s="3" t="str">
        <f>VLOOKUP(A646, Samples_Master!$A$2:$I$301, 2, FALSE)</f>
        <v>Graphene</v>
      </c>
      <c r="S646" s="3" t="str">
        <f>VLOOKUP(A646, Samples_Master!$A$2:$I$301, 3, FALSE)</f>
        <v>Polymer</v>
      </c>
      <c r="T646" s="3" t="str">
        <f>VLOOKUP(A646, Samples_Master!$A$2:$I$301, 4, FALSE)</f>
        <v>B019</v>
      </c>
      <c r="U646" s="3" t="str">
        <f>VLOOKUP(A646, Samples_Master!$A$2:$I$301, 5, FALSE)</f>
        <v>P001</v>
      </c>
      <c r="V646" s="3" t="str">
        <f t="shared" si="103"/>
        <v>Graphene_Viscosity</v>
      </c>
      <c r="W646" s="3">
        <f>VLOOKUP(V646, Spec_Limits!$A$2:$I$301, 5, FALSE)</f>
        <v>0.2</v>
      </c>
      <c r="X646" s="3">
        <f>VLOOKUP(V646, Spec_Limits!$A$2:$I$301, 6, FALSE)</f>
        <v>1.5</v>
      </c>
      <c r="Y646" s="3" t="str">
        <f t="shared" si="104"/>
        <v>Pass</v>
      </c>
      <c r="Z646" s="3" t="str">
        <f t="shared" si="105"/>
        <v>OK</v>
      </c>
    </row>
    <row r="647" spans="1:26" x14ac:dyDescent="0.35">
      <c r="A647" s="1" t="s">
        <v>250</v>
      </c>
      <c r="B647" s="2">
        <v>45693</v>
      </c>
      <c r="C647" s="1" t="s">
        <v>16</v>
      </c>
      <c r="D647" s="3" t="s">
        <v>2150</v>
      </c>
      <c r="E647" s="1" t="s">
        <v>11</v>
      </c>
      <c r="F647" s="1" t="s">
        <v>2343</v>
      </c>
      <c r="G647" s="1" t="s">
        <v>17</v>
      </c>
      <c r="H647" s="1">
        <v>66.41</v>
      </c>
      <c r="I647" s="4" t="s">
        <v>17</v>
      </c>
      <c r="J647" s="1" t="s">
        <v>41</v>
      </c>
      <c r="K647" s="1" t="s">
        <v>883</v>
      </c>
      <c r="L647" s="6">
        <f t="shared" si="98"/>
        <v>25.410000000000025</v>
      </c>
      <c r="M647" s="6">
        <f t="shared" si="99"/>
        <v>25.410000000000025</v>
      </c>
      <c r="N647" s="6" t="str">
        <f t="shared" si="100"/>
        <v>Pass</v>
      </c>
      <c r="O647" s="6" t="str">
        <f t="shared" si="101"/>
        <v>103.14</v>
      </c>
      <c r="P647" s="6">
        <f t="shared" si="97"/>
        <v>66.41</v>
      </c>
      <c r="Q647" s="5" t="str">
        <f t="shared" si="102"/>
        <v>February</v>
      </c>
      <c r="R647" s="3" t="str">
        <f>VLOOKUP(A647, Samples_Master!$A$2:$I$301, 2, FALSE)</f>
        <v>Graphene</v>
      </c>
      <c r="S647" s="3" t="str">
        <f>VLOOKUP(A647, Samples_Master!$A$2:$I$301, 3, FALSE)</f>
        <v>Polymer</v>
      </c>
      <c r="T647" s="3" t="str">
        <f>VLOOKUP(A647, Samples_Master!$A$2:$I$301, 4, FALSE)</f>
        <v>B019</v>
      </c>
      <c r="U647" s="3" t="str">
        <f>VLOOKUP(A647, Samples_Master!$A$2:$I$301, 5, FALSE)</f>
        <v>P001</v>
      </c>
      <c r="V647" s="3" t="str">
        <f t="shared" si="103"/>
        <v>Graphene_Tensile</v>
      </c>
      <c r="W647" s="3">
        <f>VLOOKUP(V647, Spec_Limits!$A$2:$I$301, 5, FALSE)</f>
        <v>60</v>
      </c>
      <c r="X647" s="3">
        <f>VLOOKUP(V647, Spec_Limits!$A$2:$I$301, 6, FALSE)</f>
        <v>120</v>
      </c>
      <c r="Y647" s="3" t="str">
        <f t="shared" si="104"/>
        <v>Pass</v>
      </c>
      <c r="Z647" s="3" t="str">
        <f t="shared" si="105"/>
        <v>OK</v>
      </c>
    </row>
    <row r="648" spans="1:26" x14ac:dyDescent="0.35">
      <c r="A648" s="1" t="s">
        <v>156</v>
      </c>
      <c r="B648" s="2">
        <v>45707</v>
      </c>
      <c r="C648" s="1" t="s">
        <v>10</v>
      </c>
      <c r="D648" s="3" t="s">
        <v>2344</v>
      </c>
      <c r="E648" s="1" t="s">
        <v>637</v>
      </c>
      <c r="F648" s="1" t="s">
        <v>2345</v>
      </c>
      <c r="G648" s="1" t="s">
        <v>17</v>
      </c>
      <c r="H648" s="1">
        <v>0.71499999999999997</v>
      </c>
      <c r="I648" s="4" t="s">
        <v>23</v>
      </c>
      <c r="J648" s="1" t="s">
        <v>61</v>
      </c>
      <c r="K648" s="1" t="s">
        <v>884</v>
      </c>
      <c r="L648" s="6" t="str">
        <f t="shared" si="98"/>
        <v>14.67</v>
      </c>
      <c r="M648" s="6" t="str">
        <f t="shared" si="99"/>
        <v>14.67</v>
      </c>
      <c r="N648" s="6" t="str">
        <f t="shared" si="100"/>
        <v>Pass</v>
      </c>
      <c r="O648" s="6" t="str">
        <f t="shared" si="101"/>
        <v>121.22</v>
      </c>
      <c r="P648" s="6">
        <f t="shared" si="97"/>
        <v>0.71499999999999997</v>
      </c>
      <c r="Q648" s="5" t="str">
        <f t="shared" si="102"/>
        <v>February</v>
      </c>
      <c r="R648" s="3" t="str">
        <f>VLOOKUP(A648, Samples_Master!$A$2:$I$301, 2, FALSE)</f>
        <v>AlloyX</v>
      </c>
      <c r="S648" s="3" t="str">
        <f>VLOOKUP(A648, Samples_Master!$A$2:$I$301, 3, FALSE)</f>
        <v>Metal</v>
      </c>
      <c r="T648" s="3" t="str">
        <f>VLOOKUP(A648, Samples_Master!$A$2:$I$301, 4, FALSE)</f>
        <v>B100</v>
      </c>
      <c r="U648" s="3" t="str">
        <f>VLOOKUP(A648, Samples_Master!$A$2:$I$301, 5, FALSE)</f>
        <v>P002</v>
      </c>
      <c r="V648" s="3" t="str">
        <f t="shared" si="103"/>
        <v>AlloyX_Viscosity</v>
      </c>
      <c r="W648" s="3">
        <f>VLOOKUP(V648, Spec_Limits!$A$2:$I$301, 5, FALSE)</f>
        <v>0.2</v>
      </c>
      <c r="X648" s="3">
        <f>VLOOKUP(V648, Spec_Limits!$A$2:$I$301, 6, FALSE)</f>
        <v>1.5</v>
      </c>
      <c r="Y648" s="3" t="str">
        <f t="shared" si="104"/>
        <v>Pass</v>
      </c>
      <c r="Z648" s="3" t="str">
        <f t="shared" si="105"/>
        <v>OK</v>
      </c>
    </row>
    <row r="649" spans="1:26" x14ac:dyDescent="0.35">
      <c r="A649" s="1" t="s">
        <v>393</v>
      </c>
      <c r="B649" s="2">
        <v>45695</v>
      </c>
      <c r="C649" s="1" t="s">
        <v>16</v>
      </c>
      <c r="D649" s="3" t="s">
        <v>2346</v>
      </c>
      <c r="E649" s="1" t="s">
        <v>637</v>
      </c>
      <c r="F649" s="1" t="s">
        <v>2347</v>
      </c>
      <c r="G649" s="1" t="s">
        <v>12</v>
      </c>
      <c r="H649" s="1">
        <v>50.734999999999999</v>
      </c>
      <c r="I649" s="4" t="s">
        <v>17</v>
      </c>
      <c r="J649" s="1" t="s">
        <v>29</v>
      </c>
      <c r="K649" s="1" t="s">
        <v>885</v>
      </c>
      <c r="L649" s="6" t="str">
        <f t="shared" si="98"/>
        <v>14.87</v>
      </c>
      <c r="M649" s="6" t="str">
        <f t="shared" si="99"/>
        <v>14.87</v>
      </c>
      <c r="N649" s="6" t="str">
        <f t="shared" si="100"/>
        <v>Pass</v>
      </c>
      <c r="O649" s="6">
        <f t="shared" si="101"/>
        <v>86.458820000000003</v>
      </c>
      <c r="P649" s="6">
        <f t="shared" si="97"/>
        <v>50.734999999999999</v>
      </c>
      <c r="Q649" s="5" t="str">
        <f t="shared" si="102"/>
        <v>February</v>
      </c>
      <c r="R649" s="3" t="str">
        <f>VLOOKUP(A649, Samples_Master!$A$2:$I$301, 2, FALSE)</f>
        <v>CeramicY</v>
      </c>
      <c r="S649" s="3" t="str">
        <f>VLOOKUP(A649, Samples_Master!$A$2:$I$301, 3, FALSE)</f>
        <v>Ceramic</v>
      </c>
      <c r="T649" s="3" t="str">
        <f>VLOOKUP(A649, Samples_Master!$A$2:$I$301, 4, FALSE)</f>
        <v>B016</v>
      </c>
      <c r="U649" s="3" t="str">
        <f>VLOOKUP(A649, Samples_Master!$A$2:$I$301, 5, FALSE)</f>
        <v>P004</v>
      </c>
      <c r="V649" s="3" t="str">
        <f t="shared" si="103"/>
        <v>CeramicY_Tensile</v>
      </c>
      <c r="W649" s="3">
        <f>VLOOKUP(V649, Spec_Limits!$A$2:$I$301, 5, FALSE)</f>
        <v>40</v>
      </c>
      <c r="X649" s="3">
        <f>VLOOKUP(V649, Spec_Limits!$A$2:$I$301, 6, FALSE)</f>
        <v>100</v>
      </c>
      <c r="Y649" s="3" t="str">
        <f t="shared" si="104"/>
        <v>Pass</v>
      </c>
      <c r="Z649" s="3" t="str">
        <f t="shared" si="105"/>
        <v>OK</v>
      </c>
    </row>
    <row r="650" spans="1:26" x14ac:dyDescent="0.35">
      <c r="A650" s="1" t="s">
        <v>393</v>
      </c>
      <c r="B650" s="2">
        <v>45692</v>
      </c>
      <c r="C650" s="1" t="s">
        <v>27</v>
      </c>
      <c r="D650" s="3" t="s">
        <v>2348</v>
      </c>
      <c r="E650" s="1" t="s">
        <v>637</v>
      </c>
      <c r="F650" s="1" t="s">
        <v>2349</v>
      </c>
      <c r="G650" s="1" t="s">
        <v>12</v>
      </c>
      <c r="H650" s="1">
        <v>897.03800000000001</v>
      </c>
      <c r="I650" s="4" t="s">
        <v>37</v>
      </c>
      <c r="J650" s="1" t="s">
        <v>66</v>
      </c>
      <c r="K650" s="1" t="s">
        <v>886</v>
      </c>
      <c r="L650" s="6" t="str">
        <f t="shared" si="98"/>
        <v>28.14</v>
      </c>
      <c r="M650" s="6" t="str">
        <f t="shared" si="99"/>
        <v>28.14</v>
      </c>
      <c r="N650" s="6" t="str">
        <f t="shared" si="100"/>
        <v>Pass</v>
      </c>
      <c r="O650" s="6">
        <f t="shared" si="101"/>
        <v>116.19914999999999</v>
      </c>
      <c r="P650" s="6">
        <f t="shared" si="97"/>
        <v>897.03800000000001</v>
      </c>
      <c r="Q650" s="5" t="str">
        <f t="shared" si="102"/>
        <v>February</v>
      </c>
      <c r="R650" s="3" t="str">
        <f>VLOOKUP(A650, Samples_Master!$A$2:$I$301, 2, FALSE)</f>
        <v>CeramicY</v>
      </c>
      <c r="S650" s="3" t="str">
        <f>VLOOKUP(A650, Samples_Master!$A$2:$I$301, 3, FALSE)</f>
        <v>Ceramic</v>
      </c>
      <c r="T650" s="3" t="str">
        <f>VLOOKUP(A650, Samples_Master!$A$2:$I$301, 4, FALSE)</f>
        <v>B016</v>
      </c>
      <c r="U650" s="3" t="str">
        <f>VLOOKUP(A650, Samples_Master!$A$2:$I$301, 5, FALSE)</f>
        <v>P004</v>
      </c>
      <c r="V650" s="3" t="str">
        <f t="shared" si="103"/>
        <v>CeramicY_Conductivity</v>
      </c>
      <c r="W650" s="3">
        <f>VLOOKUP(V650, Spec_Limits!$A$2:$I$301, 5, FALSE)</f>
        <v>100</v>
      </c>
      <c r="X650" s="3">
        <f>VLOOKUP(V650, Spec_Limits!$A$2:$I$301, 6, FALSE)</f>
        <v>2000</v>
      </c>
      <c r="Y650" s="3" t="str">
        <f t="shared" si="104"/>
        <v>Pass</v>
      </c>
      <c r="Z650" s="3" t="str">
        <f t="shared" si="105"/>
        <v>OK</v>
      </c>
    </row>
    <row r="651" spans="1:26" x14ac:dyDescent="0.35">
      <c r="A651" s="1" t="s">
        <v>393</v>
      </c>
      <c r="B651" s="2">
        <v>45714</v>
      </c>
      <c r="C651" s="1" t="s">
        <v>10</v>
      </c>
      <c r="D651" s="3" t="s">
        <v>2350</v>
      </c>
      <c r="E651" s="1" t="s">
        <v>637</v>
      </c>
      <c r="F651" s="1" t="s">
        <v>2351</v>
      </c>
      <c r="G651" s="1" t="s">
        <v>12</v>
      </c>
      <c r="H651" s="1">
        <v>0.57999999999999996</v>
      </c>
      <c r="I651" s="4" t="s">
        <v>23</v>
      </c>
      <c r="J651" s="1" t="s">
        <v>14</v>
      </c>
      <c r="K651" s="1" t="s">
        <v>887</v>
      </c>
      <c r="L651" s="6" t="str">
        <f t="shared" si="98"/>
        <v>25.84</v>
      </c>
      <c r="M651" s="6" t="str">
        <f t="shared" si="99"/>
        <v>25.84</v>
      </c>
      <c r="N651" s="6" t="str">
        <f t="shared" si="100"/>
        <v>Pass</v>
      </c>
      <c r="O651" s="6">
        <f t="shared" si="101"/>
        <v>108.76687</v>
      </c>
      <c r="P651" s="6">
        <f t="shared" si="97"/>
        <v>0.57999999999999996</v>
      </c>
      <c r="Q651" s="5" t="str">
        <f t="shared" si="102"/>
        <v>February</v>
      </c>
      <c r="R651" s="3" t="str">
        <f>VLOOKUP(A651, Samples_Master!$A$2:$I$301, 2, FALSE)</f>
        <v>CeramicY</v>
      </c>
      <c r="S651" s="3" t="str">
        <f>VLOOKUP(A651, Samples_Master!$A$2:$I$301, 3, FALSE)</f>
        <v>Ceramic</v>
      </c>
      <c r="T651" s="3" t="str">
        <f>VLOOKUP(A651, Samples_Master!$A$2:$I$301, 4, FALSE)</f>
        <v>B016</v>
      </c>
      <c r="U651" s="3" t="str">
        <f>VLOOKUP(A651, Samples_Master!$A$2:$I$301, 5, FALSE)</f>
        <v>P004</v>
      </c>
      <c r="V651" s="3" t="str">
        <f t="shared" si="103"/>
        <v>CeramicY_Viscosity</v>
      </c>
      <c r="W651" s="3">
        <f>VLOOKUP(V651, Spec_Limits!$A$2:$I$301, 5, FALSE)</f>
        <v>0.2</v>
      </c>
      <c r="X651" s="3">
        <f>VLOOKUP(V651, Spec_Limits!$A$2:$I$301, 6, FALSE)</f>
        <v>1.5</v>
      </c>
      <c r="Y651" s="3" t="str">
        <f t="shared" si="104"/>
        <v>Pass</v>
      </c>
      <c r="Z651" s="3" t="str">
        <f t="shared" si="105"/>
        <v>OK</v>
      </c>
    </row>
    <row r="652" spans="1:26" x14ac:dyDescent="0.35">
      <c r="A652" s="1" t="s">
        <v>888</v>
      </c>
      <c r="B652" s="2">
        <v>45691</v>
      </c>
      <c r="C652" s="1" t="s">
        <v>10</v>
      </c>
      <c r="D652" s="3" t="s">
        <v>2352</v>
      </c>
      <c r="E652" s="1" t="s">
        <v>11</v>
      </c>
      <c r="F652" s="1" t="s">
        <v>2353</v>
      </c>
      <c r="G652" s="1" t="s">
        <v>12</v>
      </c>
      <c r="H652" s="1">
        <v>1305.6020000000001</v>
      </c>
      <c r="I652" s="4" t="s">
        <v>13</v>
      </c>
      <c r="J652" s="1" t="s">
        <v>24</v>
      </c>
      <c r="K652" s="1" t="s">
        <v>889</v>
      </c>
      <c r="L652" s="6">
        <f t="shared" si="98"/>
        <v>18.550000000000011</v>
      </c>
      <c r="M652" s="6">
        <f t="shared" si="99"/>
        <v>18.550000000000011</v>
      </c>
      <c r="N652" s="6" t="str">
        <f t="shared" si="100"/>
        <v>Pass</v>
      </c>
      <c r="O652" s="6">
        <f t="shared" si="101"/>
        <v>95.93025999999999</v>
      </c>
      <c r="P652" s="6">
        <f t="shared" si="97"/>
        <v>1305.6020000000001</v>
      </c>
      <c r="Q652" s="5" t="str">
        <f t="shared" si="102"/>
        <v>February</v>
      </c>
      <c r="R652" s="3" t="str">
        <f>VLOOKUP(A652, Samples_Master!$A$2:$I$301, 2, FALSE)</f>
        <v>PolymerB</v>
      </c>
      <c r="S652" s="3" t="str">
        <f>VLOOKUP(A652, Samples_Master!$A$2:$I$301, 3, FALSE)</f>
        <v>Polymer</v>
      </c>
      <c r="T652" s="3" t="str">
        <f>VLOOKUP(A652, Samples_Master!$A$2:$I$301, 4, FALSE)</f>
        <v>B113</v>
      </c>
      <c r="U652" s="3" t="str">
        <f>VLOOKUP(A652, Samples_Master!$A$2:$I$301, 5, FALSE)</f>
        <v>P003</v>
      </c>
      <c r="V652" s="3" t="str">
        <f t="shared" si="103"/>
        <v>PolymerB_Viscosity</v>
      </c>
      <c r="W652" s="3">
        <f>VLOOKUP(V652, Spec_Limits!$A$2:$I$301, 5, FALSE)</f>
        <v>0.5</v>
      </c>
      <c r="X652" s="3">
        <f>VLOOKUP(V652, Spec_Limits!$A$2:$I$301, 6, FALSE)</f>
        <v>2.5</v>
      </c>
      <c r="Y652" s="3" t="str">
        <f t="shared" si="104"/>
        <v>Fail</v>
      </c>
      <c r="Z652" s="3" t="str">
        <f t="shared" si="105"/>
        <v>OK</v>
      </c>
    </row>
    <row r="653" spans="1:26" x14ac:dyDescent="0.35">
      <c r="A653" s="1" t="s">
        <v>888</v>
      </c>
      <c r="B653" s="2">
        <v>45700</v>
      </c>
      <c r="C653" s="1" t="s">
        <v>10</v>
      </c>
      <c r="D653" s="3" t="s">
        <v>2354</v>
      </c>
      <c r="E653" s="1" t="s">
        <v>11</v>
      </c>
      <c r="F653" s="1" t="s">
        <v>2355</v>
      </c>
      <c r="G653" s="1" t="s">
        <v>12</v>
      </c>
      <c r="H653" s="1">
        <v>0.39</v>
      </c>
      <c r="I653" s="4" t="s">
        <v>23</v>
      </c>
      <c r="J653" s="1" t="s">
        <v>31</v>
      </c>
      <c r="K653" s="1" t="s">
        <v>890</v>
      </c>
      <c r="L653" s="6">
        <f t="shared" si="98"/>
        <v>27.82000000000005</v>
      </c>
      <c r="M653" s="6">
        <f t="shared" si="99"/>
        <v>27.82000000000005</v>
      </c>
      <c r="N653" s="6" t="str">
        <f t="shared" si="100"/>
        <v>Pass</v>
      </c>
      <c r="O653" s="6">
        <f t="shared" si="101"/>
        <v>111.06710000000001</v>
      </c>
      <c r="P653" s="6">
        <f t="shared" si="97"/>
        <v>0.39</v>
      </c>
      <c r="Q653" s="5" t="str">
        <f t="shared" si="102"/>
        <v>February</v>
      </c>
      <c r="R653" s="3" t="str">
        <f>VLOOKUP(A653, Samples_Master!$A$2:$I$301, 2, FALSE)</f>
        <v>PolymerB</v>
      </c>
      <c r="S653" s="3" t="str">
        <f>VLOOKUP(A653, Samples_Master!$A$2:$I$301, 3, FALSE)</f>
        <v>Polymer</v>
      </c>
      <c r="T653" s="3" t="str">
        <f>VLOOKUP(A653, Samples_Master!$A$2:$I$301, 4, FALSE)</f>
        <v>B113</v>
      </c>
      <c r="U653" s="3" t="str">
        <f>VLOOKUP(A653, Samples_Master!$A$2:$I$301, 5, FALSE)</f>
        <v>P003</v>
      </c>
      <c r="V653" s="3" t="str">
        <f t="shared" si="103"/>
        <v>PolymerB_Viscosity</v>
      </c>
      <c r="W653" s="3">
        <f>VLOOKUP(V653, Spec_Limits!$A$2:$I$301, 5, FALSE)</f>
        <v>0.5</v>
      </c>
      <c r="X653" s="3">
        <f>VLOOKUP(V653, Spec_Limits!$A$2:$I$301, 6, FALSE)</f>
        <v>2.5</v>
      </c>
      <c r="Y653" s="3" t="str">
        <f t="shared" si="104"/>
        <v>Fail</v>
      </c>
      <c r="Z653" s="3" t="str">
        <f t="shared" si="105"/>
        <v>OK</v>
      </c>
    </row>
    <row r="654" spans="1:26" x14ac:dyDescent="0.35">
      <c r="A654" s="1" t="s">
        <v>309</v>
      </c>
      <c r="B654" s="2">
        <v>45693</v>
      </c>
      <c r="C654" s="1" t="s">
        <v>10</v>
      </c>
      <c r="D654" s="3" t="s">
        <v>2356</v>
      </c>
      <c r="E654" s="1" t="s">
        <v>637</v>
      </c>
      <c r="F654" s="1" t="s">
        <v>2357</v>
      </c>
      <c r="G654" s="1" t="s">
        <v>17</v>
      </c>
      <c r="H654" s="1">
        <v>0.84799999999999998</v>
      </c>
      <c r="I654" s="4" t="s">
        <v>23</v>
      </c>
      <c r="J654" s="1" t="s">
        <v>31</v>
      </c>
      <c r="K654" s="1" t="s">
        <v>891</v>
      </c>
      <c r="L654" s="6" t="str">
        <f t="shared" si="98"/>
        <v>24.71</v>
      </c>
      <c r="M654" s="6" t="str">
        <f t="shared" si="99"/>
        <v>24.71</v>
      </c>
      <c r="N654" s="6" t="str">
        <f t="shared" si="100"/>
        <v>Pass</v>
      </c>
      <c r="O654" s="6" t="str">
        <f t="shared" si="101"/>
        <v>99.49</v>
      </c>
      <c r="P654" s="6">
        <f t="shared" si="97"/>
        <v>0.84799999999999998</v>
      </c>
      <c r="Q654" s="5" t="str">
        <f t="shared" si="102"/>
        <v>February</v>
      </c>
      <c r="R654" s="3" t="str">
        <f>VLOOKUP(A654, Samples_Master!$A$2:$I$301, 2, FALSE)</f>
        <v>Graphene</v>
      </c>
      <c r="S654" s="3" t="str">
        <f>VLOOKUP(A654, Samples_Master!$A$2:$I$301, 3, FALSE)</f>
        <v>Carbon</v>
      </c>
      <c r="T654" s="3" t="str">
        <f>VLOOKUP(A654, Samples_Master!$A$2:$I$301, 4, FALSE)</f>
        <v>B055</v>
      </c>
      <c r="U654" s="3" t="str">
        <f>VLOOKUP(A654, Samples_Master!$A$2:$I$301, 5, FALSE)</f>
        <v>P001</v>
      </c>
      <c r="V654" s="3" t="str">
        <f t="shared" si="103"/>
        <v>Graphene_Viscosity</v>
      </c>
      <c r="W654" s="3">
        <f>VLOOKUP(V654, Spec_Limits!$A$2:$I$301, 5, FALSE)</f>
        <v>0.2</v>
      </c>
      <c r="X654" s="3">
        <f>VLOOKUP(V654, Spec_Limits!$A$2:$I$301, 6, FALSE)</f>
        <v>1.5</v>
      </c>
      <c r="Y654" s="3" t="str">
        <f t="shared" si="104"/>
        <v>Pass</v>
      </c>
      <c r="Z654" s="3" t="str">
        <f t="shared" si="105"/>
        <v>OK</v>
      </c>
    </row>
    <row r="655" spans="1:26" x14ac:dyDescent="0.35">
      <c r="A655" s="1" t="s">
        <v>309</v>
      </c>
      <c r="B655" s="2">
        <v>45705</v>
      </c>
      <c r="C655" s="1" t="s">
        <v>16</v>
      </c>
      <c r="D655" s="3" t="s">
        <v>2358</v>
      </c>
      <c r="E655" s="1" t="s">
        <v>637</v>
      </c>
      <c r="F655" s="1" t="s">
        <v>2359</v>
      </c>
      <c r="G655" s="1" t="s">
        <v>17</v>
      </c>
      <c r="H655" s="1">
        <v>96.106999999999999</v>
      </c>
      <c r="I655" s="4" t="s">
        <v>17</v>
      </c>
      <c r="J655" s="1" t="s">
        <v>52</v>
      </c>
      <c r="K655" s="1" t="s">
        <v>892</v>
      </c>
      <c r="L655" s="6" t="str">
        <f t="shared" si="98"/>
        <v>28.31</v>
      </c>
      <c r="M655" s="6" t="str">
        <f t="shared" si="99"/>
        <v>28.31</v>
      </c>
      <c r="N655" s="6" t="str">
        <f t="shared" si="100"/>
        <v>Pass</v>
      </c>
      <c r="O655" s="6" t="str">
        <f t="shared" si="101"/>
        <v>98.04</v>
      </c>
      <c r="P655" s="6">
        <f t="shared" si="97"/>
        <v>96.106999999999999</v>
      </c>
      <c r="Q655" s="5" t="str">
        <f t="shared" si="102"/>
        <v>February</v>
      </c>
      <c r="R655" s="3" t="str">
        <f>VLOOKUP(A655, Samples_Master!$A$2:$I$301, 2, FALSE)</f>
        <v>Graphene</v>
      </c>
      <c r="S655" s="3" t="str">
        <f>VLOOKUP(A655, Samples_Master!$A$2:$I$301, 3, FALSE)</f>
        <v>Carbon</v>
      </c>
      <c r="T655" s="3" t="str">
        <f>VLOOKUP(A655, Samples_Master!$A$2:$I$301, 4, FALSE)</f>
        <v>B055</v>
      </c>
      <c r="U655" s="3" t="str">
        <f>VLOOKUP(A655, Samples_Master!$A$2:$I$301, 5, FALSE)</f>
        <v>P001</v>
      </c>
      <c r="V655" s="3" t="str">
        <f t="shared" si="103"/>
        <v>Graphene_Tensile</v>
      </c>
      <c r="W655" s="3">
        <f>VLOOKUP(V655, Spec_Limits!$A$2:$I$301, 5, FALSE)</f>
        <v>60</v>
      </c>
      <c r="X655" s="3">
        <f>VLOOKUP(V655, Spec_Limits!$A$2:$I$301, 6, FALSE)</f>
        <v>120</v>
      </c>
      <c r="Y655" s="3" t="str">
        <f t="shared" si="104"/>
        <v>Pass</v>
      </c>
      <c r="Z655" s="3" t="str">
        <f t="shared" si="105"/>
        <v>OK</v>
      </c>
    </row>
    <row r="656" spans="1:26" x14ac:dyDescent="0.35">
      <c r="A656" s="1" t="s">
        <v>309</v>
      </c>
      <c r="B656" s="2">
        <v>45716</v>
      </c>
      <c r="C656" s="1" t="s">
        <v>27</v>
      </c>
      <c r="D656" s="3" t="s">
        <v>2360</v>
      </c>
      <c r="E656" s="1" t="s">
        <v>637</v>
      </c>
      <c r="F656" s="1" t="s">
        <v>2361</v>
      </c>
      <c r="G656" s="1" t="s">
        <v>17</v>
      </c>
      <c r="H656" s="1">
        <v>350463.95600000001</v>
      </c>
      <c r="I656" s="4" t="s">
        <v>28</v>
      </c>
      <c r="J656" s="1" t="s">
        <v>34</v>
      </c>
      <c r="K656" s="1" t="s">
        <v>893</v>
      </c>
      <c r="L656" s="6" t="str">
        <f t="shared" si="98"/>
        <v>22.29</v>
      </c>
      <c r="M656" s="6" t="str">
        <f t="shared" si="99"/>
        <v>22.29</v>
      </c>
      <c r="N656" s="6" t="str">
        <f t="shared" si="100"/>
        <v>Pass</v>
      </c>
      <c r="O656" s="6" t="str">
        <f t="shared" si="101"/>
        <v>92.25</v>
      </c>
      <c r="P656" s="6">
        <f t="shared" si="97"/>
        <v>350463.95600000001</v>
      </c>
      <c r="Q656" s="5" t="str">
        <f t="shared" si="102"/>
        <v>February</v>
      </c>
      <c r="R656" s="3" t="str">
        <f>VLOOKUP(A656, Samples_Master!$A$2:$I$301, 2, FALSE)</f>
        <v>Graphene</v>
      </c>
      <c r="S656" s="3" t="str">
        <f>VLOOKUP(A656, Samples_Master!$A$2:$I$301, 3, FALSE)</f>
        <v>Carbon</v>
      </c>
      <c r="T656" s="3" t="str">
        <f>VLOOKUP(A656, Samples_Master!$A$2:$I$301, 4, FALSE)</f>
        <v>B055</v>
      </c>
      <c r="U656" s="3" t="str">
        <f>VLOOKUP(A656, Samples_Master!$A$2:$I$301, 5, FALSE)</f>
        <v>P001</v>
      </c>
      <c r="V656" s="3" t="str">
        <f t="shared" si="103"/>
        <v>Graphene_Conductivity</v>
      </c>
      <c r="W656" s="3">
        <f>VLOOKUP(V656, Spec_Limits!$A$2:$I$301, 5, FALSE)</f>
        <v>20000</v>
      </c>
      <c r="X656" s="3">
        <f>VLOOKUP(V656, Spec_Limits!$A$2:$I$301, 6, FALSE)</f>
        <v>80000</v>
      </c>
      <c r="Y656" s="3" t="str">
        <f t="shared" si="104"/>
        <v>Fail</v>
      </c>
      <c r="Z656" s="3" t="str">
        <f t="shared" si="105"/>
        <v>OK</v>
      </c>
    </row>
    <row r="657" spans="1:26" x14ac:dyDescent="0.35">
      <c r="A657" s="1" t="s">
        <v>332</v>
      </c>
      <c r="B657" s="2">
        <v>45701</v>
      </c>
      <c r="C657" s="1" t="s">
        <v>10</v>
      </c>
      <c r="D657" s="3" t="s">
        <v>2362</v>
      </c>
      <c r="E657" s="1" t="s">
        <v>637</v>
      </c>
      <c r="F657" s="1" t="s">
        <v>2363</v>
      </c>
      <c r="G657" s="1" t="s">
        <v>17</v>
      </c>
      <c r="H657" s="1">
        <v>1759.0609999999999</v>
      </c>
      <c r="I657" s="4" t="s">
        <v>13</v>
      </c>
      <c r="J657" s="1" t="s">
        <v>18</v>
      </c>
      <c r="K657" s="1" t="s">
        <v>894</v>
      </c>
      <c r="L657" s="6" t="str">
        <f t="shared" si="98"/>
        <v>20.34</v>
      </c>
      <c r="M657" s="6" t="str">
        <f t="shared" si="99"/>
        <v>20.34</v>
      </c>
      <c r="N657" s="6" t="str">
        <f t="shared" si="100"/>
        <v>Pass</v>
      </c>
      <c r="O657" s="6" t="str">
        <f t="shared" si="101"/>
        <v>122.51</v>
      </c>
      <c r="P657" s="6">
        <f t="shared" si="97"/>
        <v>1759.0609999999999</v>
      </c>
      <c r="Q657" s="5" t="str">
        <f t="shared" si="102"/>
        <v>February</v>
      </c>
      <c r="R657" s="3" t="str">
        <f>VLOOKUP(A657, Samples_Master!$A$2:$I$301, 2, FALSE)</f>
        <v>PolymerB</v>
      </c>
      <c r="S657" s="3" t="str">
        <f>VLOOKUP(A657, Samples_Master!$A$2:$I$301, 3, FALSE)</f>
        <v>Polymer</v>
      </c>
      <c r="T657" s="3" t="str">
        <f>VLOOKUP(A657, Samples_Master!$A$2:$I$301, 4, FALSE)</f>
        <v>B095</v>
      </c>
      <c r="U657" s="3" t="str">
        <f>VLOOKUP(A657, Samples_Master!$A$2:$I$301, 5, FALSE)</f>
        <v>P004</v>
      </c>
      <c r="V657" s="3" t="str">
        <f t="shared" si="103"/>
        <v>PolymerB_Viscosity</v>
      </c>
      <c r="W657" s="3">
        <f>VLOOKUP(V657, Spec_Limits!$A$2:$I$301, 5, FALSE)</f>
        <v>0.5</v>
      </c>
      <c r="X657" s="3">
        <f>VLOOKUP(V657, Spec_Limits!$A$2:$I$301, 6, FALSE)</f>
        <v>2.5</v>
      </c>
      <c r="Y657" s="3" t="str">
        <f t="shared" si="104"/>
        <v>Fail</v>
      </c>
      <c r="Z657" s="3" t="str">
        <f t="shared" si="105"/>
        <v>OK</v>
      </c>
    </row>
    <row r="658" spans="1:26" x14ac:dyDescent="0.35">
      <c r="A658" s="1" t="s">
        <v>332</v>
      </c>
      <c r="B658" s="2">
        <v>45712</v>
      </c>
      <c r="C658" s="1" t="s">
        <v>16</v>
      </c>
      <c r="D658" s="3" t="s">
        <v>2364</v>
      </c>
      <c r="E658" s="1" t="s">
        <v>637</v>
      </c>
      <c r="F658" s="1" t="s">
        <v>1278</v>
      </c>
      <c r="G658" s="1" t="s">
        <v>17</v>
      </c>
      <c r="H658" s="1">
        <v>65.320999999999998</v>
      </c>
      <c r="I658" s="4" t="s">
        <v>17</v>
      </c>
      <c r="J658" s="1" t="s">
        <v>18</v>
      </c>
      <c r="K658" s="1" t="s">
        <v>895</v>
      </c>
      <c r="L658" s="6" t="str">
        <f t="shared" si="98"/>
        <v>23.02</v>
      </c>
      <c r="M658" s="6" t="str">
        <f t="shared" si="99"/>
        <v>23.02</v>
      </c>
      <c r="N658" s="6" t="str">
        <f t="shared" si="100"/>
        <v>Pass</v>
      </c>
      <c r="O658" s="6" t="str">
        <f t="shared" si="101"/>
        <v>95.87</v>
      </c>
      <c r="P658" s="6">
        <f t="shared" si="97"/>
        <v>65.320999999999998</v>
      </c>
      <c r="Q658" s="5" t="str">
        <f t="shared" si="102"/>
        <v>February</v>
      </c>
      <c r="R658" s="3" t="str">
        <f>VLOOKUP(A658, Samples_Master!$A$2:$I$301, 2, FALSE)</f>
        <v>PolymerB</v>
      </c>
      <c r="S658" s="3" t="str">
        <f>VLOOKUP(A658, Samples_Master!$A$2:$I$301, 3, FALSE)</f>
        <v>Polymer</v>
      </c>
      <c r="T658" s="3" t="str">
        <f>VLOOKUP(A658, Samples_Master!$A$2:$I$301, 4, FALSE)</f>
        <v>B095</v>
      </c>
      <c r="U658" s="3" t="str">
        <f>VLOOKUP(A658, Samples_Master!$A$2:$I$301, 5, FALSE)</f>
        <v>P004</v>
      </c>
      <c r="V658" s="3" t="str">
        <f t="shared" si="103"/>
        <v>PolymerB_Tensile</v>
      </c>
      <c r="W658" s="3">
        <f>VLOOKUP(V658, Spec_Limits!$A$2:$I$301, 5, FALSE)</f>
        <v>40</v>
      </c>
      <c r="X658" s="3">
        <f>VLOOKUP(V658, Spec_Limits!$A$2:$I$301, 6, FALSE)</f>
        <v>100</v>
      </c>
      <c r="Y658" s="3" t="str">
        <f t="shared" si="104"/>
        <v>Pass</v>
      </c>
      <c r="Z658" s="3" t="str">
        <f t="shared" si="105"/>
        <v>OK</v>
      </c>
    </row>
    <row r="659" spans="1:26" x14ac:dyDescent="0.35">
      <c r="A659" s="1" t="s">
        <v>332</v>
      </c>
      <c r="B659" s="2">
        <v>45703</v>
      </c>
      <c r="C659" s="1" t="s">
        <v>16</v>
      </c>
      <c r="D659" s="3" t="s">
        <v>2365</v>
      </c>
      <c r="E659" s="1" t="s">
        <v>637</v>
      </c>
      <c r="F659" s="1" t="s">
        <v>2366</v>
      </c>
      <c r="G659" s="1" t="s">
        <v>17</v>
      </c>
      <c r="H659" s="1">
        <v>88.197999999999993</v>
      </c>
      <c r="I659" s="4" t="s">
        <v>17</v>
      </c>
      <c r="J659" s="1" t="s">
        <v>14</v>
      </c>
      <c r="K659" s="1" t="s">
        <v>896</v>
      </c>
      <c r="L659" s="6" t="str">
        <f t="shared" si="98"/>
        <v>34.93</v>
      </c>
      <c r="M659" s="6" t="str">
        <f t="shared" si="99"/>
        <v>34.93</v>
      </c>
      <c r="N659" s="6" t="str">
        <f t="shared" si="100"/>
        <v>Pass</v>
      </c>
      <c r="O659" s="6" t="str">
        <f t="shared" si="101"/>
        <v>107.19</v>
      </c>
      <c r="P659" s="6">
        <f t="shared" si="97"/>
        <v>88.197999999999993</v>
      </c>
      <c r="Q659" s="5" t="str">
        <f t="shared" si="102"/>
        <v>February</v>
      </c>
      <c r="R659" s="3" t="str">
        <f>VLOOKUP(A659, Samples_Master!$A$2:$I$301, 2, FALSE)</f>
        <v>PolymerB</v>
      </c>
      <c r="S659" s="3" t="str">
        <f>VLOOKUP(A659, Samples_Master!$A$2:$I$301, 3, FALSE)</f>
        <v>Polymer</v>
      </c>
      <c r="T659" s="3" t="str">
        <f>VLOOKUP(A659, Samples_Master!$A$2:$I$301, 4, FALSE)</f>
        <v>B095</v>
      </c>
      <c r="U659" s="3" t="str">
        <f>VLOOKUP(A659, Samples_Master!$A$2:$I$301, 5, FALSE)</f>
        <v>P004</v>
      </c>
      <c r="V659" s="3" t="str">
        <f t="shared" si="103"/>
        <v>PolymerB_Tensile</v>
      </c>
      <c r="W659" s="3">
        <f>VLOOKUP(V659, Spec_Limits!$A$2:$I$301, 5, FALSE)</f>
        <v>40</v>
      </c>
      <c r="X659" s="3">
        <f>VLOOKUP(V659, Spec_Limits!$A$2:$I$301, 6, FALSE)</f>
        <v>100</v>
      </c>
      <c r="Y659" s="3" t="str">
        <f t="shared" si="104"/>
        <v>Pass</v>
      </c>
      <c r="Z659" s="3" t="str">
        <f t="shared" si="105"/>
        <v>OK</v>
      </c>
    </row>
    <row r="660" spans="1:26" x14ac:dyDescent="0.35">
      <c r="A660" s="1" t="s">
        <v>332</v>
      </c>
      <c r="B660" s="2">
        <v>45707</v>
      </c>
      <c r="C660" s="1" t="s">
        <v>10</v>
      </c>
      <c r="D660" s="3" t="s">
        <v>2367</v>
      </c>
      <c r="E660" s="1" t="s">
        <v>637</v>
      </c>
      <c r="F660" s="1" t="s">
        <v>1276</v>
      </c>
      <c r="G660" s="1" t="s">
        <v>17</v>
      </c>
      <c r="H660" s="1">
        <v>1.3009999999999999</v>
      </c>
      <c r="I660" s="4" t="s">
        <v>23</v>
      </c>
      <c r="J660" s="1" t="s">
        <v>18</v>
      </c>
      <c r="K660" s="1" t="s">
        <v>897</v>
      </c>
      <c r="L660" s="6" t="str">
        <f t="shared" si="98"/>
        <v>28.77</v>
      </c>
      <c r="M660" s="6" t="str">
        <f t="shared" si="99"/>
        <v>28.77</v>
      </c>
      <c r="N660" s="6" t="str">
        <f t="shared" si="100"/>
        <v>Pass</v>
      </c>
      <c r="O660" s="6" t="str">
        <f t="shared" si="101"/>
        <v>99.59</v>
      </c>
      <c r="P660" s="6">
        <f t="shared" si="97"/>
        <v>1.3009999999999999</v>
      </c>
      <c r="Q660" s="5" t="str">
        <f t="shared" si="102"/>
        <v>February</v>
      </c>
      <c r="R660" s="3" t="str">
        <f>VLOOKUP(A660, Samples_Master!$A$2:$I$301, 2, FALSE)</f>
        <v>PolymerB</v>
      </c>
      <c r="S660" s="3" t="str">
        <f>VLOOKUP(A660, Samples_Master!$A$2:$I$301, 3, FALSE)</f>
        <v>Polymer</v>
      </c>
      <c r="T660" s="3" t="str">
        <f>VLOOKUP(A660, Samples_Master!$A$2:$I$301, 4, FALSE)</f>
        <v>B095</v>
      </c>
      <c r="U660" s="3" t="str">
        <f>VLOOKUP(A660, Samples_Master!$A$2:$I$301, 5, FALSE)</f>
        <v>P004</v>
      </c>
      <c r="V660" s="3" t="str">
        <f t="shared" si="103"/>
        <v>PolymerB_Viscosity</v>
      </c>
      <c r="W660" s="3">
        <f>VLOOKUP(V660, Spec_Limits!$A$2:$I$301, 5, FALSE)</f>
        <v>0.5</v>
      </c>
      <c r="X660" s="3">
        <f>VLOOKUP(V660, Spec_Limits!$A$2:$I$301, 6, FALSE)</f>
        <v>2.5</v>
      </c>
      <c r="Y660" s="3" t="str">
        <f t="shared" si="104"/>
        <v>Pass</v>
      </c>
      <c r="Z660" s="3" t="str">
        <f t="shared" si="105"/>
        <v>OK</v>
      </c>
    </row>
    <row r="661" spans="1:26" x14ac:dyDescent="0.35">
      <c r="A661" s="1" t="s">
        <v>136</v>
      </c>
      <c r="B661" s="2">
        <v>45691</v>
      </c>
      <c r="C661" s="1" t="s">
        <v>10</v>
      </c>
      <c r="D661" s="3" t="s">
        <v>2368</v>
      </c>
      <c r="E661" s="1" t="s">
        <v>11</v>
      </c>
      <c r="F661" s="1" t="s">
        <v>2369</v>
      </c>
      <c r="G661" s="1" t="s">
        <v>12</v>
      </c>
      <c r="H661" s="1">
        <v>1.3120000000000001</v>
      </c>
      <c r="I661" s="4" t="s">
        <v>23</v>
      </c>
      <c r="J661" s="1" t="s">
        <v>18</v>
      </c>
      <c r="K661" s="1" t="s">
        <v>898</v>
      </c>
      <c r="L661" s="6">
        <f t="shared" si="98"/>
        <v>20.939999999999998</v>
      </c>
      <c r="M661" s="6">
        <f t="shared" si="99"/>
        <v>20.939999999999998</v>
      </c>
      <c r="N661" s="6" t="str">
        <f t="shared" si="100"/>
        <v>Pass</v>
      </c>
      <c r="O661" s="6">
        <f t="shared" si="101"/>
        <v>112.5355</v>
      </c>
      <c r="P661" s="6">
        <f t="shared" si="97"/>
        <v>1.3120000000000001</v>
      </c>
      <c r="Q661" s="5" t="str">
        <f t="shared" si="102"/>
        <v>February</v>
      </c>
      <c r="R661" s="3" t="str">
        <f>VLOOKUP(A661, Samples_Master!$A$2:$I$301, 2, FALSE)</f>
        <v>AlloyX</v>
      </c>
      <c r="S661" s="3" t="str">
        <f>VLOOKUP(A661, Samples_Master!$A$2:$I$301, 3, FALSE)</f>
        <v>Metal</v>
      </c>
      <c r="T661" s="3" t="str">
        <f>VLOOKUP(A661, Samples_Master!$A$2:$I$301, 4, FALSE)</f>
        <v>B017</v>
      </c>
      <c r="U661" s="3" t="str">
        <f>VLOOKUP(A661, Samples_Master!$A$2:$I$301, 5, FALSE)</f>
        <v>P003</v>
      </c>
      <c r="V661" s="3" t="str">
        <f t="shared" si="103"/>
        <v>AlloyX_Viscosity</v>
      </c>
      <c r="W661" s="3">
        <f>VLOOKUP(V661, Spec_Limits!$A$2:$I$301, 5, FALSE)</f>
        <v>0.2</v>
      </c>
      <c r="X661" s="3">
        <f>VLOOKUP(V661, Spec_Limits!$A$2:$I$301, 6, FALSE)</f>
        <v>1.5</v>
      </c>
      <c r="Y661" s="3" t="str">
        <f t="shared" si="104"/>
        <v>Pass</v>
      </c>
      <c r="Z661" s="3" t="str">
        <f t="shared" si="105"/>
        <v>OK</v>
      </c>
    </row>
    <row r="662" spans="1:26" x14ac:dyDescent="0.35">
      <c r="A662" s="1" t="s">
        <v>136</v>
      </c>
      <c r="B662" s="2">
        <v>45700</v>
      </c>
      <c r="C662" s="1" t="s">
        <v>27</v>
      </c>
      <c r="D662" s="3" t="s">
        <v>2370</v>
      </c>
      <c r="E662" s="1" t="s">
        <v>11</v>
      </c>
      <c r="F662" s="1" t="s">
        <v>2371</v>
      </c>
      <c r="G662" s="1" t="s">
        <v>12</v>
      </c>
      <c r="H662" s="1">
        <v>9200.8379999999997</v>
      </c>
      <c r="I662" s="4" t="s">
        <v>28</v>
      </c>
      <c r="J662" s="1" t="s">
        <v>61</v>
      </c>
      <c r="K662" s="1" t="s">
        <v>899</v>
      </c>
      <c r="L662" s="6">
        <f t="shared" si="98"/>
        <v>29.360000000000014</v>
      </c>
      <c r="M662" s="6">
        <f t="shared" si="99"/>
        <v>29.360000000000014</v>
      </c>
      <c r="N662" s="6" t="str">
        <f t="shared" si="100"/>
        <v>Pass</v>
      </c>
      <c r="O662" s="6">
        <f t="shared" si="101"/>
        <v>124.26192999999999</v>
      </c>
      <c r="P662" s="6">
        <f t="shared" si="97"/>
        <v>9200.8379999999997</v>
      </c>
      <c r="Q662" s="5" t="str">
        <f t="shared" si="102"/>
        <v>February</v>
      </c>
      <c r="R662" s="3" t="str">
        <f>VLOOKUP(A662, Samples_Master!$A$2:$I$301, 2, FALSE)</f>
        <v>AlloyX</v>
      </c>
      <c r="S662" s="3" t="str">
        <f>VLOOKUP(A662, Samples_Master!$A$2:$I$301, 3, FALSE)</f>
        <v>Metal</v>
      </c>
      <c r="T662" s="3" t="str">
        <f>VLOOKUP(A662, Samples_Master!$A$2:$I$301, 4, FALSE)</f>
        <v>B017</v>
      </c>
      <c r="U662" s="3" t="str">
        <f>VLOOKUP(A662, Samples_Master!$A$2:$I$301, 5, FALSE)</f>
        <v>P003</v>
      </c>
      <c r="V662" s="3" t="str">
        <f t="shared" si="103"/>
        <v>AlloyX_Conductivity</v>
      </c>
      <c r="W662" s="3">
        <f>VLOOKUP(V662, Spec_Limits!$A$2:$I$301, 5, FALSE)</f>
        <v>100</v>
      </c>
      <c r="X662" s="3">
        <f>VLOOKUP(V662, Spec_Limits!$A$2:$I$301, 6, FALSE)</f>
        <v>2000</v>
      </c>
      <c r="Y662" s="3" t="str">
        <f t="shared" si="104"/>
        <v>Fail</v>
      </c>
      <c r="Z662" s="3" t="str">
        <f t="shared" si="105"/>
        <v>OK</v>
      </c>
    </row>
    <row r="663" spans="1:26" x14ac:dyDescent="0.35">
      <c r="A663" s="1" t="s">
        <v>136</v>
      </c>
      <c r="B663" s="2">
        <v>45708</v>
      </c>
      <c r="C663" s="1" t="s">
        <v>10</v>
      </c>
      <c r="D663" s="3" t="s">
        <v>2372</v>
      </c>
      <c r="E663" s="1" t="s">
        <v>11</v>
      </c>
      <c r="F663" s="1" t="s">
        <v>2373</v>
      </c>
      <c r="G663" s="1" t="s">
        <v>12</v>
      </c>
      <c r="H663" s="1">
        <v>0.69599999999999995</v>
      </c>
      <c r="I663" s="4" t="s">
        <v>23</v>
      </c>
      <c r="J663" s="1" t="s">
        <v>52</v>
      </c>
      <c r="K663" s="1" t="s">
        <v>900</v>
      </c>
      <c r="L663" s="6">
        <f t="shared" si="98"/>
        <v>23.600000000000023</v>
      </c>
      <c r="M663" s="6">
        <f t="shared" si="99"/>
        <v>23.600000000000023</v>
      </c>
      <c r="N663" s="6" t="str">
        <f t="shared" si="100"/>
        <v>Pass</v>
      </c>
      <c r="O663" s="6">
        <f t="shared" si="101"/>
        <v>94.611050000000006</v>
      </c>
      <c r="P663" s="6">
        <f t="shared" si="97"/>
        <v>0.69599999999999995</v>
      </c>
      <c r="Q663" s="5" t="str">
        <f t="shared" si="102"/>
        <v>February</v>
      </c>
      <c r="R663" s="3" t="str">
        <f>VLOOKUP(A663, Samples_Master!$A$2:$I$301, 2, FALSE)</f>
        <v>AlloyX</v>
      </c>
      <c r="S663" s="3" t="str">
        <f>VLOOKUP(A663, Samples_Master!$A$2:$I$301, 3, FALSE)</f>
        <v>Metal</v>
      </c>
      <c r="T663" s="3" t="str">
        <f>VLOOKUP(A663, Samples_Master!$A$2:$I$301, 4, FALSE)</f>
        <v>B017</v>
      </c>
      <c r="U663" s="3" t="str">
        <f>VLOOKUP(A663, Samples_Master!$A$2:$I$301, 5, FALSE)</f>
        <v>P003</v>
      </c>
      <c r="V663" s="3" t="str">
        <f t="shared" si="103"/>
        <v>AlloyX_Viscosity</v>
      </c>
      <c r="W663" s="3">
        <f>VLOOKUP(V663, Spec_Limits!$A$2:$I$301, 5, FALSE)</f>
        <v>0.2</v>
      </c>
      <c r="X663" s="3">
        <f>VLOOKUP(V663, Spec_Limits!$A$2:$I$301, 6, FALSE)</f>
        <v>1.5</v>
      </c>
      <c r="Y663" s="3" t="str">
        <f t="shared" si="104"/>
        <v>Pass</v>
      </c>
      <c r="Z663" s="3" t="str">
        <f t="shared" si="105"/>
        <v>OK</v>
      </c>
    </row>
    <row r="664" spans="1:26" x14ac:dyDescent="0.35">
      <c r="A664" s="1" t="s">
        <v>136</v>
      </c>
      <c r="B664" s="2">
        <v>45701</v>
      </c>
      <c r="C664" s="1" t="s">
        <v>10</v>
      </c>
      <c r="D664" s="3" t="s">
        <v>2374</v>
      </c>
      <c r="E664" s="1" t="s">
        <v>11</v>
      </c>
      <c r="F664" s="1" t="s">
        <v>2375</v>
      </c>
      <c r="G664" s="1" t="s">
        <v>12</v>
      </c>
      <c r="H664" s="1">
        <v>1.39</v>
      </c>
      <c r="I664" s="4" t="s">
        <v>23</v>
      </c>
      <c r="J664" s="1" t="s">
        <v>80</v>
      </c>
      <c r="K664" s="1" t="s">
        <v>901</v>
      </c>
      <c r="L664" s="6">
        <f t="shared" si="98"/>
        <v>21.129999999999995</v>
      </c>
      <c r="M664" s="6">
        <f t="shared" si="99"/>
        <v>21.129999999999995</v>
      </c>
      <c r="N664" s="6" t="str">
        <f t="shared" si="100"/>
        <v>Pass</v>
      </c>
      <c r="O664" s="6">
        <f t="shared" si="101"/>
        <v>113.68094000000001</v>
      </c>
      <c r="P664" s="6">
        <f t="shared" si="97"/>
        <v>1.39</v>
      </c>
      <c r="Q664" s="5" t="str">
        <f t="shared" si="102"/>
        <v>February</v>
      </c>
      <c r="R664" s="3" t="str">
        <f>VLOOKUP(A664, Samples_Master!$A$2:$I$301, 2, FALSE)</f>
        <v>AlloyX</v>
      </c>
      <c r="S664" s="3" t="str">
        <f>VLOOKUP(A664, Samples_Master!$A$2:$I$301, 3, FALSE)</f>
        <v>Metal</v>
      </c>
      <c r="T664" s="3" t="str">
        <f>VLOOKUP(A664, Samples_Master!$A$2:$I$301, 4, FALSE)</f>
        <v>B017</v>
      </c>
      <c r="U664" s="3" t="str">
        <f>VLOOKUP(A664, Samples_Master!$A$2:$I$301, 5, FALSE)</f>
        <v>P003</v>
      </c>
      <c r="V664" s="3" t="str">
        <f t="shared" si="103"/>
        <v>AlloyX_Viscosity</v>
      </c>
      <c r="W664" s="3">
        <f>VLOOKUP(V664, Spec_Limits!$A$2:$I$301, 5, FALSE)</f>
        <v>0.2</v>
      </c>
      <c r="X664" s="3">
        <f>VLOOKUP(V664, Spec_Limits!$A$2:$I$301, 6, FALSE)</f>
        <v>1.5</v>
      </c>
      <c r="Y664" s="3" t="str">
        <f t="shared" si="104"/>
        <v>Pass</v>
      </c>
      <c r="Z664" s="3" t="str">
        <f t="shared" si="105"/>
        <v>OK</v>
      </c>
    </row>
    <row r="665" spans="1:26" x14ac:dyDescent="0.35">
      <c r="A665" s="1" t="s">
        <v>902</v>
      </c>
      <c r="B665" s="2">
        <v>45709</v>
      </c>
      <c r="C665" s="1" t="s">
        <v>10</v>
      </c>
      <c r="D665" s="3" t="s">
        <v>2376</v>
      </c>
      <c r="E665" s="1" t="s">
        <v>11</v>
      </c>
      <c r="F665" s="1" t="s">
        <v>2377</v>
      </c>
      <c r="G665" s="1" t="s">
        <v>12</v>
      </c>
      <c r="H665" s="1">
        <v>1.0589999999999999</v>
      </c>
      <c r="I665" s="4" t="s">
        <v>23</v>
      </c>
      <c r="J665" s="1" t="s">
        <v>34</v>
      </c>
      <c r="K665" s="1" t="s">
        <v>903</v>
      </c>
      <c r="L665" s="6">
        <f t="shared" si="98"/>
        <v>24.800000000000011</v>
      </c>
      <c r="M665" s="6">
        <f t="shared" si="99"/>
        <v>24.800000000000011</v>
      </c>
      <c r="N665" s="6" t="str">
        <f t="shared" si="100"/>
        <v>Pass</v>
      </c>
      <c r="O665" s="6">
        <f t="shared" si="101"/>
        <v>99.775310000000005</v>
      </c>
      <c r="P665" s="6">
        <f t="shared" si="97"/>
        <v>1.0589999999999999</v>
      </c>
      <c r="Q665" s="5" t="str">
        <f t="shared" si="102"/>
        <v>February</v>
      </c>
      <c r="R665" s="3" t="str">
        <f>VLOOKUP(A665, Samples_Master!$A$2:$I$301, 2, FALSE)</f>
        <v>AlloyX</v>
      </c>
      <c r="S665" s="3" t="str">
        <f>VLOOKUP(A665, Samples_Master!$A$2:$I$301, 3, FALSE)</f>
        <v>Metal</v>
      </c>
      <c r="T665" s="3" t="str">
        <f>VLOOKUP(A665, Samples_Master!$A$2:$I$301, 4, FALSE)</f>
        <v>B093</v>
      </c>
      <c r="U665" s="3" t="str">
        <f>VLOOKUP(A665, Samples_Master!$A$2:$I$301, 5, FALSE)</f>
        <v>P002</v>
      </c>
      <c r="V665" s="3" t="str">
        <f t="shared" si="103"/>
        <v>AlloyX_Viscosity</v>
      </c>
      <c r="W665" s="3">
        <f>VLOOKUP(V665, Spec_Limits!$A$2:$I$301, 5, FALSE)</f>
        <v>0.2</v>
      </c>
      <c r="X665" s="3">
        <f>VLOOKUP(V665, Spec_Limits!$A$2:$I$301, 6, FALSE)</f>
        <v>1.5</v>
      </c>
      <c r="Y665" s="3" t="str">
        <f t="shared" si="104"/>
        <v>Pass</v>
      </c>
      <c r="Z665" s="3" t="str">
        <f t="shared" si="105"/>
        <v>OK</v>
      </c>
    </row>
    <row r="666" spans="1:26" x14ac:dyDescent="0.35">
      <c r="A666" s="1" t="s">
        <v>902</v>
      </c>
      <c r="B666" s="2">
        <v>45714</v>
      </c>
      <c r="C666" s="1" t="s">
        <v>27</v>
      </c>
      <c r="D666" s="3" t="s">
        <v>2378</v>
      </c>
      <c r="E666" s="1" t="s">
        <v>11</v>
      </c>
      <c r="F666" s="1" t="s">
        <v>2379</v>
      </c>
      <c r="G666" s="1" t="s">
        <v>12</v>
      </c>
      <c r="H666" s="1">
        <v>7272.17</v>
      </c>
      <c r="I666" s="4" t="s">
        <v>28</v>
      </c>
      <c r="J666" s="1" t="s">
        <v>98</v>
      </c>
      <c r="K666" s="1" t="s">
        <v>904</v>
      </c>
      <c r="L666" s="6">
        <f t="shared" si="98"/>
        <v>32.850000000000023</v>
      </c>
      <c r="M666" s="6">
        <f t="shared" si="99"/>
        <v>32.850000000000023</v>
      </c>
      <c r="N666" s="6" t="str">
        <f t="shared" si="100"/>
        <v>Pass</v>
      </c>
      <c r="O666" s="6">
        <f t="shared" si="101"/>
        <v>92.900259999999989</v>
      </c>
      <c r="P666" s="6">
        <f t="shared" si="97"/>
        <v>7272.17</v>
      </c>
      <c r="Q666" s="5" t="str">
        <f t="shared" si="102"/>
        <v>February</v>
      </c>
      <c r="R666" s="3" t="str">
        <f>VLOOKUP(A666, Samples_Master!$A$2:$I$301, 2, FALSE)</f>
        <v>AlloyX</v>
      </c>
      <c r="S666" s="3" t="str">
        <f>VLOOKUP(A666, Samples_Master!$A$2:$I$301, 3, FALSE)</f>
        <v>Metal</v>
      </c>
      <c r="T666" s="3" t="str">
        <f>VLOOKUP(A666, Samples_Master!$A$2:$I$301, 4, FALSE)</f>
        <v>B093</v>
      </c>
      <c r="U666" s="3" t="str">
        <f>VLOOKUP(A666, Samples_Master!$A$2:$I$301, 5, FALSE)</f>
        <v>P002</v>
      </c>
      <c r="V666" s="3" t="str">
        <f t="shared" si="103"/>
        <v>AlloyX_Conductivity</v>
      </c>
      <c r="W666" s="3">
        <f>VLOOKUP(V666, Spec_Limits!$A$2:$I$301, 5, FALSE)</f>
        <v>100</v>
      </c>
      <c r="X666" s="3">
        <f>VLOOKUP(V666, Spec_Limits!$A$2:$I$301, 6, FALSE)</f>
        <v>2000</v>
      </c>
      <c r="Y666" s="3" t="str">
        <f t="shared" si="104"/>
        <v>Fail</v>
      </c>
      <c r="Z666" s="3" t="str">
        <f t="shared" si="105"/>
        <v>OK</v>
      </c>
    </row>
    <row r="667" spans="1:26" x14ac:dyDescent="0.35">
      <c r="A667" s="1" t="s">
        <v>902</v>
      </c>
      <c r="B667" s="2">
        <v>45711</v>
      </c>
      <c r="C667" s="1" t="s">
        <v>16</v>
      </c>
      <c r="D667" s="3" t="s">
        <v>1425</v>
      </c>
      <c r="E667" s="1" t="s">
        <v>11</v>
      </c>
      <c r="F667" s="1" t="s">
        <v>2380</v>
      </c>
      <c r="G667" s="1" t="s">
        <v>12</v>
      </c>
      <c r="H667" s="1">
        <v>94.067999999999998</v>
      </c>
      <c r="I667" s="4" t="s">
        <v>17</v>
      </c>
      <c r="J667" s="1" t="s">
        <v>29</v>
      </c>
      <c r="K667" s="1" t="s">
        <v>905</v>
      </c>
      <c r="L667" s="6">
        <f t="shared" si="98"/>
        <v>26.930000000000007</v>
      </c>
      <c r="M667" s="6">
        <f t="shared" si="99"/>
        <v>26.930000000000007</v>
      </c>
      <c r="N667" s="6" t="str">
        <f t="shared" si="100"/>
        <v>Pass</v>
      </c>
      <c r="O667" s="6">
        <f t="shared" si="101"/>
        <v>95.433019999999999</v>
      </c>
      <c r="P667" s="6">
        <f t="shared" si="97"/>
        <v>94.067999999999998</v>
      </c>
      <c r="Q667" s="5" t="str">
        <f t="shared" si="102"/>
        <v>February</v>
      </c>
      <c r="R667" s="3" t="str">
        <f>VLOOKUP(A667, Samples_Master!$A$2:$I$301, 2, FALSE)</f>
        <v>AlloyX</v>
      </c>
      <c r="S667" s="3" t="str">
        <f>VLOOKUP(A667, Samples_Master!$A$2:$I$301, 3, FALSE)</f>
        <v>Metal</v>
      </c>
      <c r="T667" s="3" t="str">
        <f>VLOOKUP(A667, Samples_Master!$A$2:$I$301, 4, FALSE)</f>
        <v>B093</v>
      </c>
      <c r="U667" s="3" t="str">
        <f>VLOOKUP(A667, Samples_Master!$A$2:$I$301, 5, FALSE)</f>
        <v>P002</v>
      </c>
      <c r="V667" s="3" t="str">
        <f t="shared" si="103"/>
        <v>AlloyX_Tensile</v>
      </c>
      <c r="W667" s="3">
        <f>VLOOKUP(V667, Spec_Limits!$A$2:$I$301, 5, FALSE)</f>
        <v>60</v>
      </c>
      <c r="X667" s="3">
        <f>VLOOKUP(V667, Spec_Limits!$A$2:$I$301, 6, FALSE)</f>
        <v>120</v>
      </c>
      <c r="Y667" s="3" t="str">
        <f t="shared" si="104"/>
        <v>Pass</v>
      </c>
      <c r="Z667" s="3" t="str">
        <f t="shared" si="105"/>
        <v>OK</v>
      </c>
    </row>
    <row r="668" spans="1:26" x14ac:dyDescent="0.35">
      <c r="A668" s="1" t="s">
        <v>906</v>
      </c>
      <c r="B668" s="2">
        <v>45714</v>
      </c>
      <c r="C668" s="1" t="s">
        <v>10</v>
      </c>
      <c r="D668" s="3" t="s">
        <v>2381</v>
      </c>
      <c r="E668" s="1" t="s">
        <v>637</v>
      </c>
      <c r="F668" s="1" t="s">
        <v>2382</v>
      </c>
      <c r="G668" s="1" t="s">
        <v>17</v>
      </c>
      <c r="H668" s="1">
        <v>0.78700000000000003</v>
      </c>
      <c r="I668" s="4" t="s">
        <v>23</v>
      </c>
      <c r="J668" s="1" t="s">
        <v>34</v>
      </c>
      <c r="K668" s="1" t="s">
        <v>907</v>
      </c>
      <c r="L668" s="6" t="str">
        <f t="shared" si="98"/>
        <v>30.75</v>
      </c>
      <c r="M668" s="6" t="str">
        <f t="shared" si="99"/>
        <v>30.75</v>
      </c>
      <c r="N668" s="6" t="str">
        <f t="shared" si="100"/>
        <v>Pass</v>
      </c>
      <c r="O668" s="6" t="str">
        <f t="shared" si="101"/>
        <v>104.93</v>
      </c>
      <c r="P668" s="6">
        <f t="shared" si="97"/>
        <v>0.78700000000000003</v>
      </c>
      <c r="Q668" s="5" t="str">
        <f t="shared" si="102"/>
        <v>February</v>
      </c>
      <c r="R668" s="3" t="str">
        <f>VLOOKUP(A668, Samples_Master!$A$2:$I$301, 2, FALSE)</f>
        <v>Graphene</v>
      </c>
      <c r="S668" s="3" t="str">
        <f>VLOOKUP(A668, Samples_Master!$A$2:$I$301, 3, FALSE)</f>
        <v>Carbon</v>
      </c>
      <c r="T668" s="3" t="str">
        <f>VLOOKUP(A668, Samples_Master!$A$2:$I$301, 4, FALSE)</f>
        <v>B083</v>
      </c>
      <c r="U668" s="3" t="str">
        <f>VLOOKUP(A668, Samples_Master!$A$2:$I$301, 5, FALSE)</f>
        <v>P003</v>
      </c>
      <c r="V668" s="3" t="str">
        <f t="shared" si="103"/>
        <v>Graphene_Viscosity</v>
      </c>
      <c r="W668" s="3">
        <f>VLOOKUP(V668, Spec_Limits!$A$2:$I$301, 5, FALSE)</f>
        <v>0.2</v>
      </c>
      <c r="X668" s="3">
        <f>VLOOKUP(V668, Spec_Limits!$A$2:$I$301, 6, FALSE)</f>
        <v>1.5</v>
      </c>
      <c r="Y668" s="3" t="str">
        <f t="shared" si="104"/>
        <v>Pass</v>
      </c>
      <c r="Z668" s="3" t="str">
        <f t="shared" si="105"/>
        <v>OK</v>
      </c>
    </row>
    <row r="669" spans="1:26" x14ac:dyDescent="0.35">
      <c r="A669" s="1" t="s">
        <v>906</v>
      </c>
      <c r="B669" s="2">
        <v>45711</v>
      </c>
      <c r="C669" s="1" t="s">
        <v>16</v>
      </c>
      <c r="D669" s="3" t="s">
        <v>2009</v>
      </c>
      <c r="E669" s="1" t="s">
        <v>637</v>
      </c>
      <c r="F669" s="1" t="s">
        <v>1572</v>
      </c>
      <c r="G669" s="1" t="s">
        <v>17</v>
      </c>
      <c r="H669" s="1">
        <v>93.346999999999994</v>
      </c>
      <c r="I669" s="4" t="s">
        <v>17</v>
      </c>
      <c r="J669" s="1" t="s">
        <v>34</v>
      </c>
      <c r="K669" s="1" t="s">
        <v>908</v>
      </c>
      <c r="L669" s="6" t="str">
        <f t="shared" si="98"/>
        <v>24.53</v>
      </c>
      <c r="M669" s="6" t="str">
        <f t="shared" si="99"/>
        <v>24.53</v>
      </c>
      <c r="N669" s="6" t="str">
        <f t="shared" si="100"/>
        <v>Pass</v>
      </c>
      <c r="O669" s="6" t="str">
        <f t="shared" si="101"/>
        <v>120.86</v>
      </c>
      <c r="P669" s="6">
        <f t="shared" si="97"/>
        <v>93.346999999999994</v>
      </c>
      <c r="Q669" s="5" t="str">
        <f t="shared" si="102"/>
        <v>February</v>
      </c>
      <c r="R669" s="3" t="str">
        <f>VLOOKUP(A669, Samples_Master!$A$2:$I$301, 2, FALSE)</f>
        <v>Graphene</v>
      </c>
      <c r="S669" s="3" t="str">
        <f>VLOOKUP(A669, Samples_Master!$A$2:$I$301, 3, FALSE)</f>
        <v>Carbon</v>
      </c>
      <c r="T669" s="3" t="str">
        <f>VLOOKUP(A669, Samples_Master!$A$2:$I$301, 4, FALSE)</f>
        <v>B083</v>
      </c>
      <c r="U669" s="3" t="str">
        <f>VLOOKUP(A669, Samples_Master!$A$2:$I$301, 5, FALSE)</f>
        <v>P003</v>
      </c>
      <c r="V669" s="3" t="str">
        <f t="shared" si="103"/>
        <v>Graphene_Tensile</v>
      </c>
      <c r="W669" s="3">
        <f>VLOOKUP(V669, Spec_Limits!$A$2:$I$301, 5, FALSE)</f>
        <v>60</v>
      </c>
      <c r="X669" s="3">
        <f>VLOOKUP(V669, Spec_Limits!$A$2:$I$301, 6, FALSE)</f>
        <v>120</v>
      </c>
      <c r="Y669" s="3" t="str">
        <f t="shared" si="104"/>
        <v>Pass</v>
      </c>
      <c r="Z669" s="3" t="str">
        <f t="shared" si="105"/>
        <v>OK</v>
      </c>
    </row>
    <row r="670" spans="1:26" x14ac:dyDescent="0.35">
      <c r="A670" s="1" t="s">
        <v>380</v>
      </c>
      <c r="B670" s="2">
        <v>45694</v>
      </c>
      <c r="C670" s="1" t="s">
        <v>16</v>
      </c>
      <c r="D670" s="3" t="s">
        <v>1229</v>
      </c>
      <c r="E670" s="1" t="s">
        <v>637</v>
      </c>
      <c r="F670" s="1" t="s">
        <v>2383</v>
      </c>
      <c r="G670" s="1" t="s">
        <v>12</v>
      </c>
      <c r="H670" s="1">
        <v>68.491</v>
      </c>
      <c r="I670" s="4" t="s">
        <v>17</v>
      </c>
      <c r="J670" s="1" t="s">
        <v>66</v>
      </c>
      <c r="K670" s="1" t="s">
        <v>909</v>
      </c>
      <c r="L670" s="6" t="str">
        <f t="shared" si="98"/>
        <v>22.89</v>
      </c>
      <c r="M670" s="6" t="str">
        <f t="shared" si="99"/>
        <v>22.89</v>
      </c>
      <c r="N670" s="6" t="str">
        <f t="shared" si="100"/>
        <v>Pass</v>
      </c>
      <c r="O670" s="6">
        <f t="shared" si="101"/>
        <v>100.36499999999999</v>
      </c>
      <c r="P670" s="6">
        <f t="shared" si="97"/>
        <v>68.491</v>
      </c>
      <c r="Q670" s="5" t="str">
        <f t="shared" si="102"/>
        <v>February</v>
      </c>
      <c r="R670" s="3" t="str">
        <f>VLOOKUP(A670, Samples_Master!$A$2:$I$301, 2, FALSE)</f>
        <v>PolymerB</v>
      </c>
      <c r="S670" s="3" t="str">
        <f>VLOOKUP(A670, Samples_Master!$A$2:$I$301, 3, FALSE)</f>
        <v>Polymer</v>
      </c>
      <c r="T670" s="3" t="str">
        <f>VLOOKUP(A670, Samples_Master!$A$2:$I$301, 4, FALSE)</f>
        <v>B095</v>
      </c>
      <c r="U670" s="3" t="str">
        <f>VLOOKUP(A670, Samples_Master!$A$2:$I$301, 5, FALSE)</f>
        <v>P003</v>
      </c>
      <c r="V670" s="3" t="str">
        <f t="shared" si="103"/>
        <v>PolymerB_Tensile</v>
      </c>
      <c r="W670" s="3">
        <f>VLOOKUP(V670, Spec_Limits!$A$2:$I$301, 5, FALSE)</f>
        <v>40</v>
      </c>
      <c r="X670" s="3">
        <f>VLOOKUP(V670, Spec_Limits!$A$2:$I$301, 6, FALSE)</f>
        <v>100</v>
      </c>
      <c r="Y670" s="3" t="str">
        <f t="shared" si="104"/>
        <v>Pass</v>
      </c>
      <c r="Z670" s="3" t="str">
        <f t="shared" si="105"/>
        <v>OK</v>
      </c>
    </row>
    <row r="671" spans="1:26" x14ac:dyDescent="0.35">
      <c r="A671" s="1" t="s">
        <v>380</v>
      </c>
      <c r="B671" s="2">
        <v>45692</v>
      </c>
      <c r="C671" s="1" t="s">
        <v>27</v>
      </c>
      <c r="D671" s="3" t="s">
        <v>2384</v>
      </c>
      <c r="E671" s="1" t="s">
        <v>637</v>
      </c>
      <c r="F671" s="1" t="s">
        <v>2385</v>
      </c>
      <c r="G671" s="1" t="s">
        <v>12</v>
      </c>
      <c r="H671" s="1">
        <v>1201.643</v>
      </c>
      <c r="I671" s="4" t="s">
        <v>37</v>
      </c>
      <c r="J671" s="1" t="s">
        <v>31</v>
      </c>
      <c r="K671" s="1" t="s">
        <v>910</v>
      </c>
      <c r="L671" s="6" t="str">
        <f t="shared" si="98"/>
        <v>21.13</v>
      </c>
      <c r="M671" s="6" t="str">
        <f t="shared" si="99"/>
        <v>21.13</v>
      </c>
      <c r="N671" s="6" t="str">
        <f t="shared" si="100"/>
        <v>Pass</v>
      </c>
      <c r="O671" s="6">
        <f t="shared" si="101"/>
        <v>112.22198</v>
      </c>
      <c r="P671" s="6">
        <f t="shared" si="97"/>
        <v>1201.643</v>
      </c>
      <c r="Q671" s="5" t="str">
        <f t="shared" si="102"/>
        <v>February</v>
      </c>
      <c r="R671" s="3" t="str">
        <f>VLOOKUP(A671, Samples_Master!$A$2:$I$301, 2, FALSE)</f>
        <v>PolymerB</v>
      </c>
      <c r="S671" s="3" t="str">
        <f>VLOOKUP(A671, Samples_Master!$A$2:$I$301, 3, FALSE)</f>
        <v>Polymer</v>
      </c>
      <c r="T671" s="3" t="str">
        <f>VLOOKUP(A671, Samples_Master!$A$2:$I$301, 4, FALSE)</f>
        <v>B095</v>
      </c>
      <c r="U671" s="3" t="str">
        <f>VLOOKUP(A671, Samples_Master!$A$2:$I$301, 5, FALSE)</f>
        <v>P003</v>
      </c>
      <c r="V671" s="3" t="str">
        <f t="shared" si="103"/>
        <v>PolymerB_Conductivity</v>
      </c>
      <c r="W671" s="3">
        <f>VLOOKUP(V671, Spec_Limits!$A$2:$I$301, 5, FALSE)</f>
        <v>100</v>
      </c>
      <c r="X671" s="3">
        <f>VLOOKUP(V671, Spec_Limits!$A$2:$I$301, 6, FALSE)</f>
        <v>2000</v>
      </c>
      <c r="Y671" s="3" t="str">
        <f t="shared" si="104"/>
        <v>Pass</v>
      </c>
      <c r="Z671" s="3" t="str">
        <f t="shared" si="105"/>
        <v>OK</v>
      </c>
    </row>
    <row r="672" spans="1:26" x14ac:dyDescent="0.35">
      <c r="A672" s="1" t="s">
        <v>380</v>
      </c>
      <c r="B672" s="2">
        <v>45692</v>
      </c>
      <c r="C672" s="1" t="s">
        <v>10</v>
      </c>
      <c r="D672" s="3" t="s">
        <v>2386</v>
      </c>
      <c r="E672" s="1" t="s">
        <v>637</v>
      </c>
      <c r="F672" s="1" t="s">
        <v>2387</v>
      </c>
      <c r="G672" s="1" t="s">
        <v>12</v>
      </c>
      <c r="H672" s="1">
        <v>1396.721</v>
      </c>
      <c r="I672" s="4" t="s">
        <v>13</v>
      </c>
      <c r="J672" s="1" t="s">
        <v>55</v>
      </c>
      <c r="K672" s="1" t="s">
        <v>911</v>
      </c>
      <c r="L672" s="6" t="str">
        <f t="shared" si="98"/>
        <v>36.85</v>
      </c>
      <c r="M672" s="6" t="str">
        <f t="shared" si="99"/>
        <v>36.85</v>
      </c>
      <c r="N672" s="6" t="str">
        <f t="shared" si="100"/>
        <v>Pass</v>
      </c>
      <c r="O672" s="6">
        <f t="shared" si="101"/>
        <v>113.95434</v>
      </c>
      <c r="P672" s="6">
        <f t="shared" si="97"/>
        <v>1396.721</v>
      </c>
      <c r="Q672" s="5" t="str">
        <f t="shared" si="102"/>
        <v>February</v>
      </c>
      <c r="R672" s="3" t="str">
        <f>VLOOKUP(A672, Samples_Master!$A$2:$I$301, 2, FALSE)</f>
        <v>PolymerB</v>
      </c>
      <c r="S672" s="3" t="str">
        <f>VLOOKUP(A672, Samples_Master!$A$2:$I$301, 3, FALSE)</f>
        <v>Polymer</v>
      </c>
      <c r="T672" s="3" t="str">
        <f>VLOOKUP(A672, Samples_Master!$A$2:$I$301, 4, FALSE)</f>
        <v>B095</v>
      </c>
      <c r="U672" s="3" t="str">
        <f>VLOOKUP(A672, Samples_Master!$A$2:$I$301, 5, FALSE)</f>
        <v>P003</v>
      </c>
      <c r="V672" s="3" t="str">
        <f t="shared" si="103"/>
        <v>PolymerB_Viscosity</v>
      </c>
      <c r="W672" s="3">
        <f>VLOOKUP(V672, Spec_Limits!$A$2:$I$301, 5, FALSE)</f>
        <v>0.5</v>
      </c>
      <c r="X672" s="3">
        <f>VLOOKUP(V672, Spec_Limits!$A$2:$I$301, 6, FALSE)</f>
        <v>2.5</v>
      </c>
      <c r="Y672" s="3" t="str">
        <f t="shared" si="104"/>
        <v>Fail</v>
      </c>
      <c r="Z672" s="3" t="str">
        <f t="shared" si="105"/>
        <v>OK</v>
      </c>
    </row>
    <row r="673" spans="1:26" x14ac:dyDescent="0.35">
      <c r="A673" s="1" t="s">
        <v>912</v>
      </c>
      <c r="B673" s="2">
        <v>45714</v>
      </c>
      <c r="C673" s="1" t="s">
        <v>27</v>
      </c>
      <c r="D673" s="3" t="s">
        <v>2388</v>
      </c>
      <c r="E673" s="1" t="s">
        <v>637</v>
      </c>
      <c r="F673" s="1" t="s">
        <v>2389</v>
      </c>
      <c r="G673" s="1" t="s">
        <v>12</v>
      </c>
      <c r="H673" s="1">
        <v>808.71600000000001</v>
      </c>
      <c r="I673" s="4" t="s">
        <v>37</v>
      </c>
      <c r="J673" s="1" t="s">
        <v>31</v>
      </c>
      <c r="K673" s="1" t="s">
        <v>913</v>
      </c>
      <c r="L673" s="6" t="str">
        <f t="shared" si="98"/>
        <v>26.51</v>
      </c>
      <c r="M673" s="6" t="str">
        <f t="shared" si="99"/>
        <v>26.51</v>
      </c>
      <c r="N673" s="6" t="str">
        <f t="shared" si="100"/>
        <v>Pass</v>
      </c>
      <c r="O673" s="6">
        <f t="shared" si="101"/>
        <v>116.73939999999999</v>
      </c>
      <c r="P673" s="6">
        <f t="shared" ref="P673:P704" si="106">IF(C673="Viscosity",
      IF(J673="mPa*s", H673/1000, H673),
   IF(C673="Tensile",
      IF(J673="kPa", H673/1000, H673),
   IF(C673="Conductivity",
      IF(J673="mS/cm", H673/10, H673),
   "")))</f>
        <v>808.71600000000001</v>
      </c>
      <c r="Q673" s="5" t="str">
        <f t="shared" si="102"/>
        <v>February</v>
      </c>
      <c r="R673" s="3" t="str">
        <f>VLOOKUP(A673, Samples_Master!$A$2:$I$301, 2, FALSE)</f>
        <v>AlloyX</v>
      </c>
      <c r="S673" s="3" t="str">
        <f>VLOOKUP(A673, Samples_Master!$A$2:$I$301, 3, FALSE)</f>
        <v>Metal</v>
      </c>
      <c r="T673" s="3" t="str">
        <f>VLOOKUP(A673, Samples_Master!$A$2:$I$301, 4, FALSE)</f>
        <v>B051</v>
      </c>
      <c r="U673" s="3" t="str">
        <f>VLOOKUP(A673, Samples_Master!$A$2:$I$301, 5, FALSE)</f>
        <v>P003</v>
      </c>
      <c r="V673" s="3" t="str">
        <f t="shared" si="103"/>
        <v>AlloyX_Conductivity</v>
      </c>
      <c r="W673" s="3">
        <f>VLOOKUP(V673, Spec_Limits!$A$2:$I$301, 5, FALSE)</f>
        <v>100</v>
      </c>
      <c r="X673" s="3">
        <f>VLOOKUP(V673, Spec_Limits!$A$2:$I$301, 6, FALSE)</f>
        <v>2000</v>
      </c>
      <c r="Y673" s="3" t="str">
        <f t="shared" si="104"/>
        <v>Pass</v>
      </c>
      <c r="Z673" s="3" t="str">
        <f t="shared" si="105"/>
        <v>OK</v>
      </c>
    </row>
    <row r="674" spans="1:26" x14ac:dyDescent="0.35">
      <c r="A674" s="1" t="s">
        <v>912</v>
      </c>
      <c r="B674" s="2">
        <v>45698</v>
      </c>
      <c r="C674" s="1" t="s">
        <v>16</v>
      </c>
      <c r="D674" s="3" t="s">
        <v>2194</v>
      </c>
      <c r="E674" s="1" t="s">
        <v>637</v>
      </c>
      <c r="F674" s="1" t="s">
        <v>2390</v>
      </c>
      <c r="G674" s="1" t="s">
        <v>12</v>
      </c>
      <c r="H674" s="1">
        <v>95.445999999999998</v>
      </c>
      <c r="I674" s="4" t="s">
        <v>17</v>
      </c>
      <c r="J674" s="1" t="s">
        <v>98</v>
      </c>
      <c r="K674" s="1" t="s">
        <v>914</v>
      </c>
      <c r="L674" s="6" t="str">
        <f t="shared" si="98"/>
        <v>20.77</v>
      </c>
      <c r="M674" s="6" t="str">
        <f t="shared" si="99"/>
        <v>20.77</v>
      </c>
      <c r="N674" s="6" t="str">
        <f t="shared" si="100"/>
        <v>Pass</v>
      </c>
      <c r="O674" s="6">
        <f t="shared" si="101"/>
        <v>87.165240000000011</v>
      </c>
      <c r="P674" s="6">
        <f t="shared" si="106"/>
        <v>95.445999999999998</v>
      </c>
      <c r="Q674" s="5" t="str">
        <f t="shared" si="102"/>
        <v>February</v>
      </c>
      <c r="R674" s="3" t="str">
        <f>VLOOKUP(A674, Samples_Master!$A$2:$I$301, 2, FALSE)</f>
        <v>AlloyX</v>
      </c>
      <c r="S674" s="3" t="str">
        <f>VLOOKUP(A674, Samples_Master!$A$2:$I$301, 3, FALSE)</f>
        <v>Metal</v>
      </c>
      <c r="T674" s="3" t="str">
        <f>VLOOKUP(A674, Samples_Master!$A$2:$I$301, 4, FALSE)</f>
        <v>B051</v>
      </c>
      <c r="U674" s="3" t="str">
        <f>VLOOKUP(A674, Samples_Master!$A$2:$I$301, 5, FALSE)</f>
        <v>P003</v>
      </c>
      <c r="V674" s="3" t="str">
        <f t="shared" si="103"/>
        <v>AlloyX_Tensile</v>
      </c>
      <c r="W674" s="3">
        <f>VLOOKUP(V674, Spec_Limits!$A$2:$I$301, 5, FALSE)</f>
        <v>60</v>
      </c>
      <c r="X674" s="3">
        <f>VLOOKUP(V674, Spec_Limits!$A$2:$I$301, 6, FALSE)</f>
        <v>120</v>
      </c>
      <c r="Y674" s="3" t="str">
        <f t="shared" si="104"/>
        <v>Pass</v>
      </c>
      <c r="Z674" s="3" t="str">
        <f t="shared" si="105"/>
        <v>OK</v>
      </c>
    </row>
    <row r="675" spans="1:26" x14ac:dyDescent="0.35">
      <c r="A675" s="1" t="s">
        <v>912</v>
      </c>
      <c r="B675" s="2">
        <v>45704</v>
      </c>
      <c r="C675" s="1" t="s">
        <v>10</v>
      </c>
      <c r="D675" s="3" t="s">
        <v>2391</v>
      </c>
      <c r="E675" s="1" t="s">
        <v>637</v>
      </c>
      <c r="F675" s="1" t="s">
        <v>2392</v>
      </c>
      <c r="G675" s="1" t="s">
        <v>12</v>
      </c>
      <c r="H675" s="1">
        <v>0.57799999999999996</v>
      </c>
      <c r="I675" s="4" t="s">
        <v>23</v>
      </c>
      <c r="J675" s="1" t="s">
        <v>31</v>
      </c>
      <c r="K675" s="1" t="s">
        <v>915</v>
      </c>
      <c r="L675" s="6" t="str">
        <f t="shared" si="98"/>
        <v>33.78</v>
      </c>
      <c r="M675" s="6" t="str">
        <f t="shared" si="99"/>
        <v>33.78</v>
      </c>
      <c r="N675" s="6" t="str">
        <f t="shared" si="100"/>
        <v>Pass</v>
      </c>
      <c r="O675" s="6">
        <f t="shared" si="101"/>
        <v>87.157839999999993</v>
      </c>
      <c r="P675" s="6">
        <f t="shared" si="106"/>
        <v>0.57799999999999996</v>
      </c>
      <c r="Q675" s="5" t="str">
        <f t="shared" si="102"/>
        <v>February</v>
      </c>
      <c r="R675" s="3" t="str">
        <f>VLOOKUP(A675, Samples_Master!$A$2:$I$301, 2, FALSE)</f>
        <v>AlloyX</v>
      </c>
      <c r="S675" s="3" t="str">
        <f>VLOOKUP(A675, Samples_Master!$A$2:$I$301, 3, FALSE)</f>
        <v>Metal</v>
      </c>
      <c r="T675" s="3" t="str">
        <f>VLOOKUP(A675, Samples_Master!$A$2:$I$301, 4, FALSE)</f>
        <v>B051</v>
      </c>
      <c r="U675" s="3" t="str">
        <f>VLOOKUP(A675, Samples_Master!$A$2:$I$301, 5, FALSE)</f>
        <v>P003</v>
      </c>
      <c r="V675" s="3" t="str">
        <f t="shared" si="103"/>
        <v>AlloyX_Viscosity</v>
      </c>
      <c r="W675" s="3">
        <f>VLOOKUP(V675, Spec_Limits!$A$2:$I$301, 5, FALSE)</f>
        <v>0.2</v>
      </c>
      <c r="X675" s="3">
        <f>VLOOKUP(V675, Spec_Limits!$A$2:$I$301, 6, FALSE)</f>
        <v>1.5</v>
      </c>
      <c r="Y675" s="3" t="str">
        <f t="shared" si="104"/>
        <v>Pass</v>
      </c>
      <c r="Z675" s="3" t="str">
        <f t="shared" si="105"/>
        <v>OK</v>
      </c>
    </row>
    <row r="676" spans="1:26" x14ac:dyDescent="0.35">
      <c r="A676" s="1" t="s">
        <v>912</v>
      </c>
      <c r="B676" s="2">
        <v>45704</v>
      </c>
      <c r="C676" s="1" t="s">
        <v>10</v>
      </c>
      <c r="D676" s="3" t="s">
        <v>2393</v>
      </c>
      <c r="E676" s="1" t="s">
        <v>637</v>
      </c>
      <c r="F676" s="1" t="s">
        <v>2394</v>
      </c>
      <c r="G676" s="1" t="s">
        <v>12</v>
      </c>
      <c r="H676" s="1">
        <v>1.1180000000000001</v>
      </c>
      <c r="I676" s="4" t="s">
        <v>23</v>
      </c>
      <c r="J676" s="1" t="s">
        <v>55</v>
      </c>
      <c r="K676" s="1" t="s">
        <v>916</v>
      </c>
      <c r="L676" s="6" t="str">
        <f t="shared" si="98"/>
        <v>21.2</v>
      </c>
      <c r="M676" s="6" t="str">
        <f t="shared" si="99"/>
        <v>21.2</v>
      </c>
      <c r="N676" s="6" t="str">
        <f t="shared" si="100"/>
        <v>Pass</v>
      </c>
      <c r="O676" s="6">
        <f t="shared" si="101"/>
        <v>106.63646</v>
      </c>
      <c r="P676" s="6">
        <f t="shared" si="106"/>
        <v>1.1180000000000001</v>
      </c>
      <c r="Q676" s="5" t="str">
        <f t="shared" si="102"/>
        <v>February</v>
      </c>
      <c r="R676" s="3" t="str">
        <f>VLOOKUP(A676, Samples_Master!$A$2:$I$301, 2, FALSE)</f>
        <v>AlloyX</v>
      </c>
      <c r="S676" s="3" t="str">
        <f>VLOOKUP(A676, Samples_Master!$A$2:$I$301, 3, FALSE)</f>
        <v>Metal</v>
      </c>
      <c r="T676" s="3" t="str">
        <f>VLOOKUP(A676, Samples_Master!$A$2:$I$301, 4, FALSE)</f>
        <v>B051</v>
      </c>
      <c r="U676" s="3" t="str">
        <f>VLOOKUP(A676, Samples_Master!$A$2:$I$301, 5, FALSE)</f>
        <v>P003</v>
      </c>
      <c r="V676" s="3" t="str">
        <f t="shared" si="103"/>
        <v>AlloyX_Viscosity</v>
      </c>
      <c r="W676" s="3">
        <f>VLOOKUP(V676, Spec_Limits!$A$2:$I$301, 5, FALSE)</f>
        <v>0.2</v>
      </c>
      <c r="X676" s="3">
        <f>VLOOKUP(V676, Spec_Limits!$A$2:$I$301, 6, FALSE)</f>
        <v>1.5</v>
      </c>
      <c r="Y676" s="3" t="str">
        <f t="shared" si="104"/>
        <v>Pass</v>
      </c>
      <c r="Z676" s="3" t="str">
        <f t="shared" si="105"/>
        <v>OK</v>
      </c>
    </row>
    <row r="677" spans="1:26" x14ac:dyDescent="0.35">
      <c r="A677" s="1" t="s">
        <v>213</v>
      </c>
      <c r="B677" s="2">
        <v>45709</v>
      </c>
      <c r="C677" s="1" t="s">
        <v>10</v>
      </c>
      <c r="D677" s="3" t="s">
        <v>2395</v>
      </c>
      <c r="E677" s="1" t="s">
        <v>11</v>
      </c>
      <c r="F677" s="1" t="s">
        <v>2396</v>
      </c>
      <c r="G677" s="1" t="s">
        <v>17</v>
      </c>
      <c r="H677" s="1">
        <v>0.64800000000000002</v>
      </c>
      <c r="I677" s="4" t="s">
        <v>23</v>
      </c>
      <c r="J677" s="1" t="s">
        <v>80</v>
      </c>
      <c r="K677" s="1" t="s">
        <v>917</v>
      </c>
      <c r="L677" s="6">
        <f t="shared" si="98"/>
        <v>22.220000000000027</v>
      </c>
      <c r="M677" s="6">
        <f t="shared" si="99"/>
        <v>22.220000000000027</v>
      </c>
      <c r="N677" s="6" t="str">
        <f t="shared" si="100"/>
        <v>Pass</v>
      </c>
      <c r="O677" s="6" t="str">
        <f t="shared" si="101"/>
        <v>87.14</v>
      </c>
      <c r="P677" s="6">
        <f t="shared" si="106"/>
        <v>0.64800000000000002</v>
      </c>
      <c r="Q677" s="5" t="str">
        <f t="shared" si="102"/>
        <v>February</v>
      </c>
      <c r="R677" s="3" t="str">
        <f>VLOOKUP(A677, Samples_Master!$A$2:$I$301, 2, FALSE)</f>
        <v>CeramicY</v>
      </c>
      <c r="S677" s="3" t="str">
        <f>VLOOKUP(A677, Samples_Master!$A$2:$I$301, 3, FALSE)</f>
        <v>Ceramic</v>
      </c>
      <c r="T677" s="3" t="str">
        <f>VLOOKUP(A677, Samples_Master!$A$2:$I$301, 4, FALSE)</f>
        <v>B067</v>
      </c>
      <c r="U677" s="3" t="str">
        <f>VLOOKUP(A677, Samples_Master!$A$2:$I$301, 5, FALSE)</f>
        <v>P002</v>
      </c>
      <c r="V677" s="3" t="str">
        <f t="shared" si="103"/>
        <v>CeramicY_Viscosity</v>
      </c>
      <c r="W677" s="3">
        <f>VLOOKUP(V677, Spec_Limits!$A$2:$I$301, 5, FALSE)</f>
        <v>0.2</v>
      </c>
      <c r="X677" s="3">
        <f>VLOOKUP(V677, Spec_Limits!$A$2:$I$301, 6, FALSE)</f>
        <v>1.5</v>
      </c>
      <c r="Y677" s="3" t="str">
        <f t="shared" si="104"/>
        <v>Pass</v>
      </c>
      <c r="Z677" s="3" t="str">
        <f t="shared" si="105"/>
        <v>OK</v>
      </c>
    </row>
    <row r="678" spans="1:26" x14ac:dyDescent="0.35">
      <c r="A678" s="1" t="s">
        <v>213</v>
      </c>
      <c r="B678" s="2">
        <v>45704</v>
      </c>
      <c r="C678" s="1" t="s">
        <v>16</v>
      </c>
      <c r="D678" s="3" t="s">
        <v>2397</v>
      </c>
      <c r="E678" s="1" t="s">
        <v>11</v>
      </c>
      <c r="F678" s="1" t="s">
        <v>2398</v>
      </c>
      <c r="G678" s="1" t="s">
        <v>17</v>
      </c>
      <c r="H678" s="1">
        <v>46.781999999999996</v>
      </c>
      <c r="I678" s="4" t="s">
        <v>17</v>
      </c>
      <c r="J678" s="1" t="s">
        <v>61</v>
      </c>
      <c r="K678" s="1" t="s">
        <v>918</v>
      </c>
      <c r="L678" s="6">
        <f t="shared" si="98"/>
        <v>28.460000000000036</v>
      </c>
      <c r="M678" s="6">
        <f t="shared" si="99"/>
        <v>28.460000000000036</v>
      </c>
      <c r="N678" s="6" t="str">
        <f t="shared" si="100"/>
        <v>Pass</v>
      </c>
      <c r="O678" s="6" t="str">
        <f t="shared" si="101"/>
        <v>103.49</v>
      </c>
      <c r="P678" s="6">
        <f t="shared" si="106"/>
        <v>46.781999999999996</v>
      </c>
      <c r="Q678" s="5" t="str">
        <f t="shared" si="102"/>
        <v>February</v>
      </c>
      <c r="R678" s="3" t="str">
        <f>VLOOKUP(A678, Samples_Master!$A$2:$I$301, 2, FALSE)</f>
        <v>CeramicY</v>
      </c>
      <c r="S678" s="3" t="str">
        <f>VLOOKUP(A678, Samples_Master!$A$2:$I$301, 3, FALSE)</f>
        <v>Ceramic</v>
      </c>
      <c r="T678" s="3" t="str">
        <f>VLOOKUP(A678, Samples_Master!$A$2:$I$301, 4, FALSE)</f>
        <v>B067</v>
      </c>
      <c r="U678" s="3" t="str">
        <f>VLOOKUP(A678, Samples_Master!$A$2:$I$301, 5, FALSE)</f>
        <v>P002</v>
      </c>
      <c r="V678" s="3" t="str">
        <f t="shared" si="103"/>
        <v>CeramicY_Tensile</v>
      </c>
      <c r="W678" s="3">
        <f>VLOOKUP(V678, Spec_Limits!$A$2:$I$301, 5, FALSE)</f>
        <v>40</v>
      </c>
      <c r="X678" s="3">
        <f>VLOOKUP(V678, Spec_Limits!$A$2:$I$301, 6, FALSE)</f>
        <v>100</v>
      </c>
      <c r="Y678" s="3" t="str">
        <f t="shared" si="104"/>
        <v>Pass</v>
      </c>
      <c r="Z678" s="3" t="str">
        <f t="shared" si="105"/>
        <v>OK</v>
      </c>
    </row>
    <row r="679" spans="1:26" x14ac:dyDescent="0.35">
      <c r="A679" s="1" t="s">
        <v>919</v>
      </c>
      <c r="B679" s="2">
        <v>45699</v>
      </c>
      <c r="C679" s="1" t="s">
        <v>27</v>
      </c>
      <c r="D679" s="3" t="s">
        <v>2399</v>
      </c>
      <c r="E679" s="1" t="s">
        <v>637</v>
      </c>
      <c r="F679" s="1" t="s">
        <v>2400</v>
      </c>
      <c r="G679" s="1" t="s">
        <v>17</v>
      </c>
      <c r="H679" s="1">
        <v>392.29500000000002</v>
      </c>
      <c r="I679" s="4" t="s">
        <v>37</v>
      </c>
      <c r="J679" s="1" t="s">
        <v>21</v>
      </c>
      <c r="K679" s="1" t="s">
        <v>920</v>
      </c>
      <c r="L679" s="6" t="str">
        <f t="shared" si="98"/>
        <v>22.24</v>
      </c>
      <c r="M679" s="6" t="str">
        <f t="shared" si="99"/>
        <v>22.24</v>
      </c>
      <c r="N679" s="6" t="str">
        <f t="shared" si="100"/>
        <v>Pass</v>
      </c>
      <c r="O679" s="6" t="str">
        <f t="shared" si="101"/>
        <v>90.35</v>
      </c>
      <c r="P679" s="6">
        <f t="shared" si="106"/>
        <v>392.29500000000002</v>
      </c>
      <c r="Q679" s="5" t="str">
        <f t="shared" si="102"/>
        <v>February</v>
      </c>
      <c r="R679" s="3" t="str">
        <f>VLOOKUP(A679, Samples_Master!$A$2:$I$301, 2, FALSE)</f>
        <v>PolymerB</v>
      </c>
      <c r="S679" s="3" t="str">
        <f>VLOOKUP(A679, Samples_Master!$A$2:$I$301, 3, FALSE)</f>
        <v>Polymer</v>
      </c>
      <c r="T679" s="3" t="str">
        <f>VLOOKUP(A679, Samples_Master!$A$2:$I$301, 4, FALSE)</f>
        <v>B009</v>
      </c>
      <c r="U679" s="3" t="str">
        <f>VLOOKUP(A679, Samples_Master!$A$2:$I$301, 5, FALSE)</f>
        <v>P003</v>
      </c>
      <c r="V679" s="3" t="str">
        <f t="shared" si="103"/>
        <v>PolymerB_Conductivity</v>
      </c>
      <c r="W679" s="3">
        <f>VLOOKUP(V679, Spec_Limits!$A$2:$I$301, 5, FALSE)</f>
        <v>100</v>
      </c>
      <c r="X679" s="3">
        <f>VLOOKUP(V679, Spec_Limits!$A$2:$I$301, 6, FALSE)</f>
        <v>2000</v>
      </c>
      <c r="Y679" s="3" t="str">
        <f t="shared" si="104"/>
        <v>Pass</v>
      </c>
      <c r="Z679" s="3" t="str">
        <f t="shared" si="105"/>
        <v>OK</v>
      </c>
    </row>
    <row r="680" spans="1:26" x14ac:dyDescent="0.35">
      <c r="A680" s="1" t="s">
        <v>919</v>
      </c>
      <c r="B680" s="2">
        <v>45715</v>
      </c>
      <c r="C680" s="1" t="s">
        <v>27</v>
      </c>
      <c r="D680" s="3" t="s">
        <v>2401</v>
      </c>
      <c r="E680" s="1" t="s">
        <v>637</v>
      </c>
      <c r="F680" s="1" t="s">
        <v>2402</v>
      </c>
      <c r="G680" s="1" t="s">
        <v>17</v>
      </c>
      <c r="H680" s="1">
        <v>853.39</v>
      </c>
      <c r="I680" s="4" t="s">
        <v>37</v>
      </c>
      <c r="J680" s="1" t="s">
        <v>14</v>
      </c>
      <c r="K680" s="1" t="s">
        <v>921</v>
      </c>
      <c r="L680" s="6" t="str">
        <f t="shared" si="98"/>
        <v>27.66</v>
      </c>
      <c r="M680" s="6" t="str">
        <f t="shared" si="99"/>
        <v>27.66</v>
      </c>
      <c r="N680" s="6" t="str">
        <f t="shared" si="100"/>
        <v>Pass</v>
      </c>
      <c r="O680" s="6" t="str">
        <f t="shared" si="101"/>
        <v>104.57</v>
      </c>
      <c r="P680" s="6">
        <f t="shared" si="106"/>
        <v>853.39</v>
      </c>
      <c r="Q680" s="5" t="str">
        <f t="shared" si="102"/>
        <v>February</v>
      </c>
      <c r="R680" s="3" t="str">
        <f>VLOOKUP(A680, Samples_Master!$A$2:$I$301, 2, FALSE)</f>
        <v>PolymerB</v>
      </c>
      <c r="S680" s="3" t="str">
        <f>VLOOKUP(A680, Samples_Master!$A$2:$I$301, 3, FALSE)</f>
        <v>Polymer</v>
      </c>
      <c r="T680" s="3" t="str">
        <f>VLOOKUP(A680, Samples_Master!$A$2:$I$301, 4, FALSE)</f>
        <v>B009</v>
      </c>
      <c r="U680" s="3" t="str">
        <f>VLOOKUP(A680, Samples_Master!$A$2:$I$301, 5, FALSE)</f>
        <v>P003</v>
      </c>
      <c r="V680" s="3" t="str">
        <f t="shared" si="103"/>
        <v>PolymerB_Conductivity</v>
      </c>
      <c r="W680" s="3">
        <f>VLOOKUP(V680, Spec_Limits!$A$2:$I$301, 5, FALSE)</f>
        <v>100</v>
      </c>
      <c r="X680" s="3">
        <f>VLOOKUP(V680, Spec_Limits!$A$2:$I$301, 6, FALSE)</f>
        <v>2000</v>
      </c>
      <c r="Y680" s="3" t="str">
        <f t="shared" si="104"/>
        <v>Pass</v>
      </c>
      <c r="Z680" s="3" t="str">
        <f t="shared" si="105"/>
        <v>OK</v>
      </c>
    </row>
    <row r="681" spans="1:26" x14ac:dyDescent="0.35">
      <c r="A681" s="1" t="s">
        <v>919</v>
      </c>
      <c r="B681" s="2">
        <v>45706</v>
      </c>
      <c r="C681" s="1" t="s">
        <v>10</v>
      </c>
      <c r="D681" s="3" t="s">
        <v>2403</v>
      </c>
      <c r="E681" s="1" t="s">
        <v>637</v>
      </c>
      <c r="F681" s="1" t="s">
        <v>2404</v>
      </c>
      <c r="G681" s="1" t="s">
        <v>17</v>
      </c>
      <c r="H681" s="1">
        <v>1.329</v>
      </c>
      <c r="I681" s="4" t="s">
        <v>23</v>
      </c>
      <c r="J681" s="1" t="s">
        <v>47</v>
      </c>
      <c r="K681" s="1" t="s">
        <v>922</v>
      </c>
      <c r="L681" s="6" t="str">
        <f t="shared" si="98"/>
        <v>23.98</v>
      </c>
      <c r="M681" s="6" t="str">
        <f t="shared" si="99"/>
        <v>23.98</v>
      </c>
      <c r="N681" s="6" t="str">
        <f t="shared" si="100"/>
        <v>Pass</v>
      </c>
      <c r="O681" s="6" t="str">
        <f t="shared" si="101"/>
        <v>98.43</v>
      </c>
      <c r="P681" s="6">
        <f t="shared" si="106"/>
        <v>1.329</v>
      </c>
      <c r="Q681" s="5" t="str">
        <f t="shared" si="102"/>
        <v>February</v>
      </c>
      <c r="R681" s="3" t="str">
        <f>VLOOKUP(A681, Samples_Master!$A$2:$I$301, 2, FALSE)</f>
        <v>PolymerB</v>
      </c>
      <c r="S681" s="3" t="str">
        <f>VLOOKUP(A681, Samples_Master!$A$2:$I$301, 3, FALSE)</f>
        <v>Polymer</v>
      </c>
      <c r="T681" s="3" t="str">
        <f>VLOOKUP(A681, Samples_Master!$A$2:$I$301, 4, FALSE)</f>
        <v>B009</v>
      </c>
      <c r="U681" s="3" t="str">
        <f>VLOOKUP(A681, Samples_Master!$A$2:$I$301, 5, FALSE)</f>
        <v>P003</v>
      </c>
      <c r="V681" s="3" t="str">
        <f t="shared" si="103"/>
        <v>PolymerB_Viscosity</v>
      </c>
      <c r="W681" s="3">
        <f>VLOOKUP(V681, Spec_Limits!$A$2:$I$301, 5, FALSE)</f>
        <v>0.5</v>
      </c>
      <c r="X681" s="3">
        <f>VLOOKUP(V681, Spec_Limits!$A$2:$I$301, 6, FALSE)</f>
        <v>2.5</v>
      </c>
      <c r="Y681" s="3" t="str">
        <f t="shared" si="104"/>
        <v>Pass</v>
      </c>
      <c r="Z681" s="3" t="str">
        <f t="shared" si="105"/>
        <v>OK</v>
      </c>
    </row>
    <row r="682" spans="1:26" x14ac:dyDescent="0.35">
      <c r="A682" s="1" t="s">
        <v>923</v>
      </c>
      <c r="B682" s="2">
        <v>45706</v>
      </c>
      <c r="C682" s="1" t="s">
        <v>27</v>
      </c>
      <c r="D682" s="3" t="s">
        <v>2405</v>
      </c>
      <c r="E682" s="1" t="s">
        <v>637</v>
      </c>
      <c r="F682" s="1" t="s">
        <v>2406</v>
      </c>
      <c r="G682" s="1" t="s">
        <v>17</v>
      </c>
      <c r="H682" s="1">
        <v>1004.0549999999999</v>
      </c>
      <c r="I682" s="4" t="s">
        <v>37</v>
      </c>
      <c r="J682" s="1" t="s">
        <v>29</v>
      </c>
      <c r="K682" s="1" t="s">
        <v>924</v>
      </c>
      <c r="L682" s="6" t="str">
        <f t="shared" si="98"/>
        <v>32.04</v>
      </c>
      <c r="M682" s="6" t="str">
        <f t="shared" si="99"/>
        <v>32.04</v>
      </c>
      <c r="N682" s="6" t="str">
        <f t="shared" si="100"/>
        <v>Pass</v>
      </c>
      <c r="O682" s="6" t="str">
        <f t="shared" si="101"/>
        <v>104.08</v>
      </c>
      <c r="P682" s="6">
        <f t="shared" si="106"/>
        <v>1004.0549999999999</v>
      </c>
      <c r="Q682" s="5" t="str">
        <f t="shared" si="102"/>
        <v>February</v>
      </c>
      <c r="R682" s="3" t="str">
        <f>VLOOKUP(A682, Samples_Master!$A$2:$I$301, 2, FALSE)</f>
        <v>AlloyX</v>
      </c>
      <c r="S682" s="3" t="str">
        <f>VLOOKUP(A682, Samples_Master!$A$2:$I$301, 3, FALSE)</f>
        <v>Metal</v>
      </c>
      <c r="T682" s="3" t="str">
        <f>VLOOKUP(A682, Samples_Master!$A$2:$I$301, 4, FALSE)</f>
        <v>B110</v>
      </c>
      <c r="U682" s="3" t="str">
        <f>VLOOKUP(A682, Samples_Master!$A$2:$I$301, 5, FALSE)</f>
        <v>P004</v>
      </c>
      <c r="V682" s="3" t="str">
        <f t="shared" si="103"/>
        <v>AlloyX_Conductivity</v>
      </c>
      <c r="W682" s="3">
        <f>VLOOKUP(V682, Spec_Limits!$A$2:$I$301, 5, FALSE)</f>
        <v>100</v>
      </c>
      <c r="X682" s="3">
        <f>VLOOKUP(V682, Spec_Limits!$A$2:$I$301, 6, FALSE)</f>
        <v>2000</v>
      </c>
      <c r="Y682" s="3" t="str">
        <f t="shared" si="104"/>
        <v>Pass</v>
      </c>
      <c r="Z682" s="3" t="str">
        <f t="shared" si="105"/>
        <v>OK</v>
      </c>
    </row>
    <row r="683" spans="1:26" x14ac:dyDescent="0.35">
      <c r="A683" s="1" t="s">
        <v>923</v>
      </c>
      <c r="B683" s="2">
        <v>45695</v>
      </c>
      <c r="C683" s="1" t="s">
        <v>16</v>
      </c>
      <c r="D683" s="3" t="s">
        <v>1575</v>
      </c>
      <c r="E683" s="1" t="s">
        <v>637</v>
      </c>
      <c r="F683" s="1" t="s">
        <v>2407</v>
      </c>
      <c r="G683" s="1" t="s">
        <v>17</v>
      </c>
      <c r="H683" s="1">
        <v>107.953</v>
      </c>
      <c r="I683" s="4" t="s">
        <v>17</v>
      </c>
      <c r="J683" s="1" t="s">
        <v>98</v>
      </c>
      <c r="K683" s="1" t="s">
        <v>925</v>
      </c>
      <c r="L683" s="6" t="str">
        <f t="shared" si="98"/>
        <v>19.71</v>
      </c>
      <c r="M683" s="6" t="str">
        <f t="shared" si="99"/>
        <v>19.71</v>
      </c>
      <c r="N683" s="6" t="str">
        <f t="shared" si="100"/>
        <v>Pass</v>
      </c>
      <c r="O683" s="6" t="str">
        <f t="shared" si="101"/>
        <v>107.97</v>
      </c>
      <c r="P683" s="6">
        <f t="shared" si="106"/>
        <v>107.953</v>
      </c>
      <c r="Q683" s="5" t="str">
        <f t="shared" si="102"/>
        <v>February</v>
      </c>
      <c r="R683" s="3" t="str">
        <f>VLOOKUP(A683, Samples_Master!$A$2:$I$301, 2, FALSE)</f>
        <v>AlloyX</v>
      </c>
      <c r="S683" s="3" t="str">
        <f>VLOOKUP(A683, Samples_Master!$A$2:$I$301, 3, FALSE)</f>
        <v>Metal</v>
      </c>
      <c r="T683" s="3" t="str">
        <f>VLOOKUP(A683, Samples_Master!$A$2:$I$301, 4, FALSE)</f>
        <v>B110</v>
      </c>
      <c r="U683" s="3" t="str">
        <f>VLOOKUP(A683, Samples_Master!$A$2:$I$301, 5, FALSE)</f>
        <v>P004</v>
      </c>
      <c r="V683" s="3" t="str">
        <f t="shared" si="103"/>
        <v>AlloyX_Tensile</v>
      </c>
      <c r="W683" s="3">
        <f>VLOOKUP(V683, Spec_Limits!$A$2:$I$301, 5, FALSE)</f>
        <v>60</v>
      </c>
      <c r="X683" s="3">
        <f>VLOOKUP(V683, Spec_Limits!$A$2:$I$301, 6, FALSE)</f>
        <v>120</v>
      </c>
      <c r="Y683" s="3" t="str">
        <f t="shared" si="104"/>
        <v>Pass</v>
      </c>
      <c r="Z683" s="3" t="str">
        <f t="shared" si="105"/>
        <v>OK</v>
      </c>
    </row>
    <row r="684" spans="1:26" x14ac:dyDescent="0.35">
      <c r="A684" s="1" t="s">
        <v>923</v>
      </c>
      <c r="B684" s="2">
        <v>45711</v>
      </c>
      <c r="C684" s="1" t="s">
        <v>27</v>
      </c>
      <c r="D684" s="3" t="s">
        <v>1189</v>
      </c>
      <c r="E684" s="1" t="s">
        <v>637</v>
      </c>
      <c r="F684" s="1" t="s">
        <v>2408</v>
      </c>
      <c r="G684" s="1" t="s">
        <v>17</v>
      </c>
      <c r="H684" s="1">
        <v>9582.5920000000006</v>
      </c>
      <c r="I684" s="4" t="s">
        <v>28</v>
      </c>
      <c r="J684" s="1" t="s">
        <v>41</v>
      </c>
      <c r="K684" s="1" t="s">
        <v>926</v>
      </c>
      <c r="L684" s="6" t="str">
        <f t="shared" si="98"/>
        <v>23.62</v>
      </c>
      <c r="M684" s="6" t="str">
        <f t="shared" si="99"/>
        <v>23.62</v>
      </c>
      <c r="N684" s="6" t="str">
        <f t="shared" si="100"/>
        <v>Pass</v>
      </c>
      <c r="O684" s="6" t="str">
        <f t="shared" si="101"/>
        <v>82.94</v>
      </c>
      <c r="P684" s="6">
        <f t="shared" si="106"/>
        <v>9582.5920000000006</v>
      </c>
      <c r="Q684" s="5" t="str">
        <f t="shared" si="102"/>
        <v>February</v>
      </c>
      <c r="R684" s="3" t="str">
        <f>VLOOKUP(A684, Samples_Master!$A$2:$I$301, 2, FALSE)</f>
        <v>AlloyX</v>
      </c>
      <c r="S684" s="3" t="str">
        <f>VLOOKUP(A684, Samples_Master!$A$2:$I$301, 3, FALSE)</f>
        <v>Metal</v>
      </c>
      <c r="T684" s="3" t="str">
        <f>VLOOKUP(A684, Samples_Master!$A$2:$I$301, 4, FALSE)</f>
        <v>B110</v>
      </c>
      <c r="U684" s="3" t="str">
        <f>VLOOKUP(A684, Samples_Master!$A$2:$I$301, 5, FALSE)</f>
        <v>P004</v>
      </c>
      <c r="V684" s="3" t="str">
        <f t="shared" si="103"/>
        <v>AlloyX_Conductivity</v>
      </c>
      <c r="W684" s="3">
        <f>VLOOKUP(V684, Spec_Limits!$A$2:$I$301, 5, FALSE)</f>
        <v>100</v>
      </c>
      <c r="X684" s="3">
        <f>VLOOKUP(V684, Spec_Limits!$A$2:$I$301, 6, FALSE)</f>
        <v>2000</v>
      </c>
      <c r="Y684" s="3" t="str">
        <f t="shared" si="104"/>
        <v>Fail</v>
      </c>
      <c r="Z684" s="3" t="str">
        <f t="shared" si="105"/>
        <v>OK</v>
      </c>
    </row>
    <row r="685" spans="1:26" x14ac:dyDescent="0.35">
      <c r="A685" s="1" t="s">
        <v>923</v>
      </c>
      <c r="B685" s="2">
        <v>45692</v>
      </c>
      <c r="C685" s="1" t="s">
        <v>10</v>
      </c>
      <c r="D685" s="3" t="s">
        <v>2409</v>
      </c>
      <c r="E685" s="1" t="s">
        <v>637</v>
      </c>
      <c r="F685" s="1" t="s">
        <v>2410</v>
      </c>
      <c r="G685" s="1" t="s">
        <v>17</v>
      </c>
      <c r="H685" s="1">
        <v>0.56599999999999995</v>
      </c>
      <c r="I685" s="4" t="s">
        <v>23</v>
      </c>
      <c r="J685" s="1" t="s">
        <v>24</v>
      </c>
      <c r="K685" s="1" t="s">
        <v>927</v>
      </c>
      <c r="L685" s="6" t="str">
        <f t="shared" si="98"/>
        <v>25.35</v>
      </c>
      <c r="M685" s="6" t="str">
        <f t="shared" si="99"/>
        <v>25.35</v>
      </c>
      <c r="N685" s="6" t="str">
        <f t="shared" si="100"/>
        <v>Pass</v>
      </c>
      <c r="O685" s="6" t="str">
        <f t="shared" si="101"/>
        <v>109.67</v>
      </c>
      <c r="P685" s="6">
        <f t="shared" si="106"/>
        <v>0.56599999999999995</v>
      </c>
      <c r="Q685" s="5" t="str">
        <f t="shared" si="102"/>
        <v>February</v>
      </c>
      <c r="R685" s="3" t="str">
        <f>VLOOKUP(A685, Samples_Master!$A$2:$I$301, 2, FALSE)</f>
        <v>AlloyX</v>
      </c>
      <c r="S685" s="3" t="str">
        <f>VLOOKUP(A685, Samples_Master!$A$2:$I$301, 3, FALSE)</f>
        <v>Metal</v>
      </c>
      <c r="T685" s="3" t="str">
        <f>VLOOKUP(A685, Samples_Master!$A$2:$I$301, 4, FALSE)</f>
        <v>B110</v>
      </c>
      <c r="U685" s="3" t="str">
        <f>VLOOKUP(A685, Samples_Master!$A$2:$I$301, 5, FALSE)</f>
        <v>P004</v>
      </c>
      <c r="V685" s="3" t="str">
        <f t="shared" si="103"/>
        <v>AlloyX_Viscosity</v>
      </c>
      <c r="W685" s="3">
        <f>VLOOKUP(V685, Spec_Limits!$A$2:$I$301, 5, FALSE)</f>
        <v>0.2</v>
      </c>
      <c r="X685" s="3">
        <f>VLOOKUP(V685, Spec_Limits!$A$2:$I$301, 6, FALSE)</f>
        <v>1.5</v>
      </c>
      <c r="Y685" s="3" t="str">
        <f t="shared" si="104"/>
        <v>Pass</v>
      </c>
      <c r="Z685" s="3" t="str">
        <f t="shared" si="105"/>
        <v>OK</v>
      </c>
    </row>
    <row r="686" spans="1:26" x14ac:dyDescent="0.35">
      <c r="A686" s="1" t="s">
        <v>371</v>
      </c>
      <c r="B686" s="2">
        <v>45705</v>
      </c>
      <c r="C686" s="1" t="s">
        <v>10</v>
      </c>
      <c r="D686" s="3" t="s">
        <v>2411</v>
      </c>
      <c r="E686" s="1" t="s">
        <v>637</v>
      </c>
      <c r="F686" s="1" t="s">
        <v>2412</v>
      </c>
      <c r="G686" s="1" t="s">
        <v>17</v>
      </c>
      <c r="H686" s="1">
        <v>0.54</v>
      </c>
      <c r="I686" s="4" t="s">
        <v>23</v>
      </c>
      <c r="J686" s="1" t="s">
        <v>66</v>
      </c>
      <c r="K686" s="1" t="s">
        <v>928</v>
      </c>
      <c r="L686" s="6" t="str">
        <f t="shared" si="98"/>
        <v>27.57</v>
      </c>
      <c r="M686" s="6" t="str">
        <f t="shared" si="99"/>
        <v>27.57</v>
      </c>
      <c r="N686" s="6" t="str">
        <f t="shared" si="100"/>
        <v>Pass</v>
      </c>
      <c r="O686" s="6" t="str">
        <f t="shared" si="101"/>
        <v>82.33</v>
      </c>
      <c r="P686" s="6">
        <f t="shared" si="106"/>
        <v>0.54</v>
      </c>
      <c r="Q686" s="5" t="str">
        <f t="shared" si="102"/>
        <v>February</v>
      </c>
      <c r="R686" s="3" t="str">
        <f>VLOOKUP(A686, Samples_Master!$A$2:$I$301, 2, FALSE)</f>
        <v>Graphene</v>
      </c>
      <c r="S686" s="3" t="str">
        <f>VLOOKUP(A686, Samples_Master!$A$2:$I$301, 3, FALSE)</f>
        <v>Carbon</v>
      </c>
      <c r="T686" s="3" t="str">
        <f>VLOOKUP(A686, Samples_Master!$A$2:$I$301, 4, FALSE)</f>
        <v>B062</v>
      </c>
      <c r="U686" s="3" t="str">
        <f>VLOOKUP(A686, Samples_Master!$A$2:$I$301, 5, FALSE)</f>
        <v>P001</v>
      </c>
      <c r="V686" s="3" t="str">
        <f t="shared" si="103"/>
        <v>Graphene_Viscosity</v>
      </c>
      <c r="W686" s="3">
        <f>VLOOKUP(V686, Spec_Limits!$A$2:$I$301, 5, FALSE)</f>
        <v>0.2</v>
      </c>
      <c r="X686" s="3">
        <f>VLOOKUP(V686, Spec_Limits!$A$2:$I$301, 6, FALSE)</f>
        <v>1.5</v>
      </c>
      <c r="Y686" s="3" t="str">
        <f t="shared" si="104"/>
        <v>Pass</v>
      </c>
      <c r="Z686" s="3" t="str">
        <f t="shared" si="105"/>
        <v>OK</v>
      </c>
    </row>
    <row r="687" spans="1:26" x14ac:dyDescent="0.35">
      <c r="A687" s="1" t="s">
        <v>371</v>
      </c>
      <c r="B687" s="2">
        <v>45713</v>
      </c>
      <c r="C687" s="1" t="s">
        <v>16</v>
      </c>
      <c r="D687" s="3" t="s">
        <v>2413</v>
      </c>
      <c r="E687" s="1" t="s">
        <v>637</v>
      </c>
      <c r="F687" s="1" t="s">
        <v>2414</v>
      </c>
      <c r="G687" s="1" t="s">
        <v>17</v>
      </c>
      <c r="H687" s="1">
        <v>90.361999999999995</v>
      </c>
      <c r="I687" s="4" t="s">
        <v>17</v>
      </c>
      <c r="J687" s="1" t="s">
        <v>98</v>
      </c>
      <c r="K687" s="1" t="s">
        <v>929</v>
      </c>
      <c r="L687" s="6" t="str">
        <f t="shared" si="98"/>
        <v>22.41</v>
      </c>
      <c r="M687" s="6" t="str">
        <f t="shared" si="99"/>
        <v>22.41</v>
      </c>
      <c r="N687" s="6" t="str">
        <f t="shared" si="100"/>
        <v>Pass</v>
      </c>
      <c r="O687" s="6" t="str">
        <f t="shared" si="101"/>
        <v>87.71</v>
      </c>
      <c r="P687" s="6">
        <f t="shared" si="106"/>
        <v>90.361999999999995</v>
      </c>
      <c r="Q687" s="5" t="str">
        <f t="shared" si="102"/>
        <v>February</v>
      </c>
      <c r="R687" s="3" t="str">
        <f>VLOOKUP(A687, Samples_Master!$A$2:$I$301, 2, FALSE)</f>
        <v>Graphene</v>
      </c>
      <c r="S687" s="3" t="str">
        <f>VLOOKUP(A687, Samples_Master!$A$2:$I$301, 3, FALSE)</f>
        <v>Carbon</v>
      </c>
      <c r="T687" s="3" t="str">
        <f>VLOOKUP(A687, Samples_Master!$A$2:$I$301, 4, FALSE)</f>
        <v>B062</v>
      </c>
      <c r="U687" s="3" t="str">
        <f>VLOOKUP(A687, Samples_Master!$A$2:$I$301, 5, FALSE)</f>
        <v>P001</v>
      </c>
      <c r="V687" s="3" t="str">
        <f t="shared" si="103"/>
        <v>Graphene_Tensile</v>
      </c>
      <c r="W687" s="3">
        <f>VLOOKUP(V687, Spec_Limits!$A$2:$I$301, 5, FALSE)</f>
        <v>60</v>
      </c>
      <c r="X687" s="3">
        <f>VLOOKUP(V687, Spec_Limits!$A$2:$I$301, 6, FALSE)</f>
        <v>120</v>
      </c>
      <c r="Y687" s="3" t="str">
        <f t="shared" si="104"/>
        <v>Pass</v>
      </c>
      <c r="Z687" s="3" t="str">
        <f t="shared" si="105"/>
        <v>OK</v>
      </c>
    </row>
    <row r="688" spans="1:26" x14ac:dyDescent="0.35">
      <c r="A688" s="1" t="s">
        <v>930</v>
      </c>
      <c r="B688" s="2">
        <v>45694</v>
      </c>
      <c r="C688" s="1" t="s">
        <v>16</v>
      </c>
      <c r="D688" s="3" t="s">
        <v>1162</v>
      </c>
      <c r="E688" s="1" t="s">
        <v>637</v>
      </c>
      <c r="F688" s="1" t="s">
        <v>2415</v>
      </c>
      <c r="G688" s="1" t="s">
        <v>17</v>
      </c>
      <c r="H688" s="1">
        <v>64.751999999999995</v>
      </c>
      <c r="I688" s="4" t="s">
        <v>17</v>
      </c>
      <c r="J688" s="1" t="s">
        <v>29</v>
      </c>
      <c r="K688" s="1" t="s">
        <v>931</v>
      </c>
      <c r="L688" s="6" t="str">
        <f t="shared" si="98"/>
        <v>26.39</v>
      </c>
      <c r="M688" s="6" t="str">
        <f t="shared" si="99"/>
        <v>26.39</v>
      </c>
      <c r="N688" s="6" t="str">
        <f t="shared" si="100"/>
        <v>Pass</v>
      </c>
      <c r="O688" s="6" t="str">
        <f t="shared" si="101"/>
        <v>107.81</v>
      </c>
      <c r="P688" s="6">
        <f t="shared" si="106"/>
        <v>64.751999999999995</v>
      </c>
      <c r="Q688" s="5" t="str">
        <f t="shared" si="102"/>
        <v>February</v>
      </c>
      <c r="R688" s="3" t="str">
        <f>VLOOKUP(A688, Samples_Master!$A$2:$I$301, 2, FALSE)</f>
        <v>Graphene</v>
      </c>
      <c r="S688" s="3" t="str">
        <f>VLOOKUP(A688, Samples_Master!$A$2:$I$301, 3, FALSE)</f>
        <v>Polymer</v>
      </c>
      <c r="T688" s="3" t="str">
        <f>VLOOKUP(A688, Samples_Master!$A$2:$I$301, 4, FALSE)</f>
        <v>B023</v>
      </c>
      <c r="U688" s="3" t="str">
        <f>VLOOKUP(A688, Samples_Master!$A$2:$I$301, 5, FALSE)</f>
        <v>P003</v>
      </c>
      <c r="V688" s="3" t="str">
        <f t="shared" si="103"/>
        <v>Graphene_Tensile</v>
      </c>
      <c r="W688" s="3">
        <f>VLOOKUP(V688, Spec_Limits!$A$2:$I$301, 5, FALSE)</f>
        <v>60</v>
      </c>
      <c r="X688" s="3">
        <f>VLOOKUP(V688, Spec_Limits!$A$2:$I$301, 6, FALSE)</f>
        <v>120</v>
      </c>
      <c r="Y688" s="3" t="str">
        <f t="shared" si="104"/>
        <v>Pass</v>
      </c>
      <c r="Z688" s="3" t="str">
        <f t="shared" si="105"/>
        <v>OK</v>
      </c>
    </row>
    <row r="689" spans="1:26" x14ac:dyDescent="0.35">
      <c r="A689" s="1" t="s">
        <v>375</v>
      </c>
      <c r="B689" s="2">
        <v>45715</v>
      </c>
      <c r="C689" s="1" t="s">
        <v>10</v>
      </c>
      <c r="D689" s="3" t="s">
        <v>2416</v>
      </c>
      <c r="E689" s="1" t="s">
        <v>637</v>
      </c>
      <c r="F689" s="1" t="s">
        <v>2417</v>
      </c>
      <c r="G689" s="1" t="s">
        <v>12</v>
      </c>
      <c r="H689" s="1">
        <v>1250.403</v>
      </c>
      <c r="I689" s="4" t="s">
        <v>13</v>
      </c>
      <c r="J689" s="1" t="s">
        <v>66</v>
      </c>
      <c r="K689" s="1" t="s">
        <v>932</v>
      </c>
      <c r="L689" s="6" t="str">
        <f t="shared" si="98"/>
        <v>26.98</v>
      </c>
      <c r="M689" s="6" t="str">
        <f t="shared" si="99"/>
        <v>26.98</v>
      </c>
      <c r="N689" s="6" t="str">
        <f t="shared" si="100"/>
        <v>Pass</v>
      </c>
      <c r="O689" s="6">
        <f t="shared" si="101"/>
        <v>105.66186999999999</v>
      </c>
      <c r="P689" s="6">
        <f t="shared" si="106"/>
        <v>1250.403</v>
      </c>
      <c r="Q689" s="5" t="str">
        <f t="shared" si="102"/>
        <v>February</v>
      </c>
      <c r="R689" s="3" t="str">
        <f>VLOOKUP(A689, Samples_Master!$A$2:$I$301, 2, FALSE)</f>
        <v>PolymerA</v>
      </c>
      <c r="S689" s="3" t="str">
        <f>VLOOKUP(A689, Samples_Master!$A$2:$I$301, 3, FALSE)</f>
        <v>Polymer</v>
      </c>
      <c r="T689" s="3" t="str">
        <f>VLOOKUP(A689, Samples_Master!$A$2:$I$301, 4, FALSE)</f>
        <v>B069</v>
      </c>
      <c r="U689" s="3" t="str">
        <f>VLOOKUP(A689, Samples_Master!$A$2:$I$301, 5, FALSE)</f>
        <v>P002</v>
      </c>
      <c r="V689" s="3" t="str">
        <f t="shared" si="103"/>
        <v>PolymerA_Viscosity</v>
      </c>
      <c r="W689" s="3">
        <f>VLOOKUP(V689, Spec_Limits!$A$2:$I$301, 5, FALSE)</f>
        <v>0.5</v>
      </c>
      <c r="X689" s="3">
        <f>VLOOKUP(V689, Spec_Limits!$A$2:$I$301, 6, FALSE)</f>
        <v>2.5</v>
      </c>
      <c r="Y689" s="3" t="str">
        <f t="shared" si="104"/>
        <v>Fail</v>
      </c>
      <c r="Z689" s="3" t="str">
        <f t="shared" si="105"/>
        <v>OK</v>
      </c>
    </row>
    <row r="690" spans="1:26" x14ac:dyDescent="0.35">
      <c r="A690" s="1" t="s">
        <v>562</v>
      </c>
      <c r="B690" s="2">
        <v>45710</v>
      </c>
      <c r="C690" s="1" t="s">
        <v>16</v>
      </c>
      <c r="D690" s="3" t="s">
        <v>1285</v>
      </c>
      <c r="E690" s="1" t="s">
        <v>11</v>
      </c>
      <c r="F690" s="1" t="s">
        <v>2418</v>
      </c>
      <c r="G690" s="1" t="s">
        <v>17</v>
      </c>
      <c r="H690" s="1">
        <v>106.255</v>
      </c>
      <c r="I690" s="4" t="s">
        <v>17</v>
      </c>
      <c r="J690" s="1" t="s">
        <v>29</v>
      </c>
      <c r="K690" s="1" t="s">
        <v>933</v>
      </c>
      <c r="L690" s="6">
        <f t="shared" si="98"/>
        <v>26.720000000000027</v>
      </c>
      <c r="M690" s="6">
        <f t="shared" si="99"/>
        <v>26.720000000000027</v>
      </c>
      <c r="N690" s="6" t="str">
        <f t="shared" si="100"/>
        <v>Pass</v>
      </c>
      <c r="O690" s="6" t="str">
        <f t="shared" si="101"/>
        <v>98.16</v>
      </c>
      <c r="P690" s="6">
        <f t="shared" si="106"/>
        <v>106.255</v>
      </c>
      <c r="Q690" s="5" t="str">
        <f t="shared" si="102"/>
        <v>February</v>
      </c>
      <c r="R690" s="3" t="str">
        <f>VLOOKUP(A690, Samples_Master!$A$2:$I$301, 2, FALSE)</f>
        <v>AlloyX</v>
      </c>
      <c r="S690" s="3" t="str">
        <f>VLOOKUP(A690, Samples_Master!$A$2:$I$301, 3, FALSE)</f>
        <v>Metal</v>
      </c>
      <c r="T690" s="3" t="str">
        <f>VLOOKUP(A690, Samples_Master!$A$2:$I$301, 4, FALSE)</f>
        <v>B016</v>
      </c>
      <c r="U690" s="3" t="str">
        <f>VLOOKUP(A690, Samples_Master!$A$2:$I$301, 5, FALSE)</f>
        <v>P002</v>
      </c>
      <c r="V690" s="3" t="str">
        <f t="shared" si="103"/>
        <v>AlloyX_Tensile</v>
      </c>
      <c r="W690" s="3">
        <f>VLOOKUP(V690, Spec_Limits!$A$2:$I$301, 5, FALSE)</f>
        <v>60</v>
      </c>
      <c r="X690" s="3">
        <f>VLOOKUP(V690, Spec_Limits!$A$2:$I$301, 6, FALSE)</f>
        <v>120</v>
      </c>
      <c r="Y690" s="3" t="str">
        <f t="shared" si="104"/>
        <v>Pass</v>
      </c>
      <c r="Z690" s="3" t="str">
        <f t="shared" si="105"/>
        <v>OK</v>
      </c>
    </row>
    <row r="691" spans="1:26" x14ac:dyDescent="0.35">
      <c r="A691" s="1" t="s">
        <v>315</v>
      </c>
      <c r="B691" s="2">
        <v>45694</v>
      </c>
      <c r="C691" s="1" t="s">
        <v>10</v>
      </c>
      <c r="D691" s="3" t="s">
        <v>2419</v>
      </c>
      <c r="E691" s="1" t="s">
        <v>637</v>
      </c>
      <c r="F691" s="1" t="s">
        <v>2420</v>
      </c>
      <c r="G691" s="1" t="s">
        <v>17</v>
      </c>
      <c r="H691" s="1">
        <v>1.206</v>
      </c>
      <c r="I691" s="4" t="s">
        <v>23</v>
      </c>
      <c r="J691" s="1" t="s">
        <v>31</v>
      </c>
      <c r="K691" s="1" t="s">
        <v>934</v>
      </c>
      <c r="L691" s="6" t="str">
        <f t="shared" si="98"/>
        <v>18.89</v>
      </c>
      <c r="M691" s="6" t="str">
        <f t="shared" si="99"/>
        <v>18.89</v>
      </c>
      <c r="N691" s="6" t="str">
        <f t="shared" si="100"/>
        <v>Pass</v>
      </c>
      <c r="O691" s="6" t="str">
        <f t="shared" si="101"/>
        <v>97.54</v>
      </c>
      <c r="P691" s="6">
        <f t="shared" si="106"/>
        <v>1.206</v>
      </c>
      <c r="Q691" s="5" t="str">
        <f t="shared" si="102"/>
        <v>February</v>
      </c>
      <c r="R691" s="3" t="str">
        <f>VLOOKUP(A691, Samples_Master!$A$2:$I$301, 2, FALSE)</f>
        <v>PolymerB</v>
      </c>
      <c r="S691" s="3" t="str">
        <f>VLOOKUP(A691, Samples_Master!$A$2:$I$301, 3, FALSE)</f>
        <v>Polymer</v>
      </c>
      <c r="T691" s="3" t="str">
        <f>VLOOKUP(A691, Samples_Master!$A$2:$I$301, 4, FALSE)</f>
        <v>B083</v>
      </c>
      <c r="U691" s="3" t="str">
        <f>VLOOKUP(A691, Samples_Master!$A$2:$I$301, 5, FALSE)</f>
        <v>P001</v>
      </c>
      <c r="V691" s="3" t="str">
        <f t="shared" si="103"/>
        <v>PolymerB_Viscosity</v>
      </c>
      <c r="W691" s="3">
        <f>VLOOKUP(V691, Spec_Limits!$A$2:$I$301, 5, FALSE)</f>
        <v>0.5</v>
      </c>
      <c r="X691" s="3">
        <f>VLOOKUP(V691, Spec_Limits!$A$2:$I$301, 6, FALSE)</f>
        <v>2.5</v>
      </c>
      <c r="Y691" s="3" t="str">
        <f t="shared" si="104"/>
        <v>Pass</v>
      </c>
      <c r="Z691" s="3" t="str">
        <f t="shared" si="105"/>
        <v>OK</v>
      </c>
    </row>
    <row r="692" spans="1:26" x14ac:dyDescent="0.35">
      <c r="A692" s="1" t="s">
        <v>315</v>
      </c>
      <c r="B692" s="2">
        <v>45708</v>
      </c>
      <c r="C692" s="1" t="s">
        <v>16</v>
      </c>
      <c r="D692" s="3" t="s">
        <v>2233</v>
      </c>
      <c r="E692" s="1" t="s">
        <v>637</v>
      </c>
      <c r="F692" s="1" t="s">
        <v>2421</v>
      </c>
      <c r="G692" s="1" t="s">
        <v>17</v>
      </c>
      <c r="H692" s="1">
        <v>60.331000000000003</v>
      </c>
      <c r="I692" s="4" t="s">
        <v>17</v>
      </c>
      <c r="J692" s="1" t="s">
        <v>41</v>
      </c>
      <c r="K692" s="1" t="s">
        <v>935</v>
      </c>
      <c r="L692" s="6" t="str">
        <f t="shared" si="98"/>
        <v>22.67</v>
      </c>
      <c r="M692" s="6" t="str">
        <f t="shared" si="99"/>
        <v>22.67</v>
      </c>
      <c r="N692" s="6" t="str">
        <f t="shared" si="100"/>
        <v>Pass</v>
      </c>
      <c r="O692" s="6" t="str">
        <f t="shared" si="101"/>
        <v>76.74</v>
      </c>
      <c r="P692" s="6">
        <f t="shared" si="106"/>
        <v>60.331000000000003</v>
      </c>
      <c r="Q692" s="5" t="str">
        <f t="shared" si="102"/>
        <v>February</v>
      </c>
      <c r="R692" s="3" t="str">
        <f>VLOOKUP(A692, Samples_Master!$A$2:$I$301, 2, FALSE)</f>
        <v>PolymerB</v>
      </c>
      <c r="S692" s="3" t="str">
        <f>VLOOKUP(A692, Samples_Master!$A$2:$I$301, 3, FALSE)</f>
        <v>Polymer</v>
      </c>
      <c r="T692" s="3" t="str">
        <f>VLOOKUP(A692, Samples_Master!$A$2:$I$301, 4, FALSE)</f>
        <v>B083</v>
      </c>
      <c r="U692" s="3" t="str">
        <f>VLOOKUP(A692, Samples_Master!$A$2:$I$301, 5, FALSE)</f>
        <v>P001</v>
      </c>
      <c r="V692" s="3" t="str">
        <f t="shared" si="103"/>
        <v>PolymerB_Tensile</v>
      </c>
      <c r="W692" s="3">
        <f>VLOOKUP(V692, Spec_Limits!$A$2:$I$301, 5, FALSE)</f>
        <v>40</v>
      </c>
      <c r="X692" s="3">
        <f>VLOOKUP(V692, Spec_Limits!$A$2:$I$301, 6, FALSE)</f>
        <v>100</v>
      </c>
      <c r="Y692" s="3" t="str">
        <f t="shared" si="104"/>
        <v>Pass</v>
      </c>
      <c r="Z692" s="3" t="str">
        <f t="shared" si="105"/>
        <v>OK</v>
      </c>
    </row>
    <row r="693" spans="1:26" x14ac:dyDescent="0.35">
      <c r="A693" s="1" t="s">
        <v>315</v>
      </c>
      <c r="B693" s="2">
        <v>45716</v>
      </c>
      <c r="C693" s="1" t="s">
        <v>10</v>
      </c>
      <c r="D693" s="3" t="s">
        <v>2422</v>
      </c>
      <c r="E693" s="1" t="s">
        <v>637</v>
      </c>
      <c r="F693" s="1" t="s">
        <v>2423</v>
      </c>
      <c r="G693" s="1" t="s">
        <v>17</v>
      </c>
      <c r="H693" s="1">
        <v>1153.105</v>
      </c>
      <c r="I693" s="4" t="s">
        <v>13</v>
      </c>
      <c r="J693" s="1" t="s">
        <v>21</v>
      </c>
      <c r="K693" s="1" t="s">
        <v>936</v>
      </c>
      <c r="L693" s="6" t="str">
        <f t="shared" si="98"/>
        <v>30.91</v>
      </c>
      <c r="M693" s="6" t="str">
        <f t="shared" si="99"/>
        <v>30.91</v>
      </c>
      <c r="N693" s="6" t="str">
        <f t="shared" si="100"/>
        <v>Pass</v>
      </c>
      <c r="O693" s="6" t="str">
        <f t="shared" si="101"/>
        <v>96.77</v>
      </c>
      <c r="P693" s="6">
        <f t="shared" si="106"/>
        <v>1153.105</v>
      </c>
      <c r="Q693" s="5" t="str">
        <f t="shared" si="102"/>
        <v>February</v>
      </c>
      <c r="R693" s="3" t="str">
        <f>VLOOKUP(A693, Samples_Master!$A$2:$I$301, 2, FALSE)</f>
        <v>PolymerB</v>
      </c>
      <c r="S693" s="3" t="str">
        <f>VLOOKUP(A693, Samples_Master!$A$2:$I$301, 3, FALSE)</f>
        <v>Polymer</v>
      </c>
      <c r="T693" s="3" t="str">
        <f>VLOOKUP(A693, Samples_Master!$A$2:$I$301, 4, FALSE)</f>
        <v>B083</v>
      </c>
      <c r="U693" s="3" t="str">
        <f>VLOOKUP(A693, Samples_Master!$A$2:$I$301, 5, FALSE)</f>
        <v>P001</v>
      </c>
      <c r="V693" s="3" t="str">
        <f t="shared" si="103"/>
        <v>PolymerB_Viscosity</v>
      </c>
      <c r="W693" s="3">
        <f>VLOOKUP(V693, Spec_Limits!$A$2:$I$301, 5, FALSE)</f>
        <v>0.5</v>
      </c>
      <c r="X693" s="3">
        <f>VLOOKUP(V693, Spec_Limits!$A$2:$I$301, 6, FALSE)</f>
        <v>2.5</v>
      </c>
      <c r="Y693" s="3" t="str">
        <f t="shared" si="104"/>
        <v>Fail</v>
      </c>
      <c r="Z693" s="3" t="str">
        <f t="shared" si="105"/>
        <v>OK</v>
      </c>
    </row>
    <row r="694" spans="1:26" x14ac:dyDescent="0.35">
      <c r="A694" s="1" t="s">
        <v>315</v>
      </c>
      <c r="B694" s="2">
        <v>45705</v>
      </c>
      <c r="C694" s="1" t="s">
        <v>27</v>
      </c>
      <c r="D694" s="3" t="s">
        <v>2424</v>
      </c>
      <c r="E694" s="1" t="s">
        <v>637</v>
      </c>
      <c r="F694" s="1" t="s">
        <v>2425</v>
      </c>
      <c r="G694" s="1" t="s">
        <v>17</v>
      </c>
      <c r="H694" s="1">
        <v>304.471</v>
      </c>
      <c r="I694" s="4" t="s">
        <v>37</v>
      </c>
      <c r="J694" s="1" t="s">
        <v>41</v>
      </c>
      <c r="K694" s="1" t="s">
        <v>937</v>
      </c>
      <c r="L694" s="6" t="str">
        <f t="shared" si="98"/>
        <v>26.11</v>
      </c>
      <c r="M694" s="6" t="str">
        <f t="shared" si="99"/>
        <v>26.11</v>
      </c>
      <c r="N694" s="6" t="str">
        <f t="shared" si="100"/>
        <v>Pass</v>
      </c>
      <c r="O694" s="6" t="str">
        <f t="shared" si="101"/>
        <v>94.19</v>
      </c>
      <c r="P694" s="6">
        <f t="shared" si="106"/>
        <v>304.471</v>
      </c>
      <c r="Q694" s="5" t="str">
        <f t="shared" si="102"/>
        <v>February</v>
      </c>
      <c r="R694" s="3" t="str">
        <f>VLOOKUP(A694, Samples_Master!$A$2:$I$301, 2, FALSE)</f>
        <v>PolymerB</v>
      </c>
      <c r="S694" s="3" t="str">
        <f>VLOOKUP(A694, Samples_Master!$A$2:$I$301, 3, FALSE)</f>
        <v>Polymer</v>
      </c>
      <c r="T694" s="3" t="str">
        <f>VLOOKUP(A694, Samples_Master!$A$2:$I$301, 4, FALSE)</f>
        <v>B083</v>
      </c>
      <c r="U694" s="3" t="str">
        <f>VLOOKUP(A694, Samples_Master!$A$2:$I$301, 5, FALSE)</f>
        <v>P001</v>
      </c>
      <c r="V694" s="3" t="str">
        <f t="shared" si="103"/>
        <v>PolymerB_Conductivity</v>
      </c>
      <c r="W694" s="3">
        <f>VLOOKUP(V694, Spec_Limits!$A$2:$I$301, 5, FALSE)</f>
        <v>100</v>
      </c>
      <c r="X694" s="3">
        <f>VLOOKUP(V694, Spec_Limits!$A$2:$I$301, 6, FALSE)</f>
        <v>2000</v>
      </c>
      <c r="Y694" s="3" t="str">
        <f t="shared" si="104"/>
        <v>Pass</v>
      </c>
      <c r="Z694" s="3" t="str">
        <f t="shared" si="105"/>
        <v>OK</v>
      </c>
    </row>
    <row r="695" spans="1:26" x14ac:dyDescent="0.35">
      <c r="A695" s="1" t="s">
        <v>938</v>
      </c>
      <c r="B695" s="2">
        <v>45693</v>
      </c>
      <c r="C695" s="1" t="s">
        <v>10</v>
      </c>
      <c r="D695" s="3" t="s">
        <v>2426</v>
      </c>
      <c r="E695" s="1" t="s">
        <v>11</v>
      </c>
      <c r="F695" s="1" t="s">
        <v>2427</v>
      </c>
      <c r="G695" s="1" t="s">
        <v>17</v>
      </c>
      <c r="H695" s="1">
        <v>0.64500000000000002</v>
      </c>
      <c r="I695" s="4" t="s">
        <v>23</v>
      </c>
      <c r="J695" s="1" t="s">
        <v>24</v>
      </c>
      <c r="K695" s="1" t="s">
        <v>939</v>
      </c>
      <c r="L695" s="6">
        <f t="shared" si="98"/>
        <v>15.390000000000043</v>
      </c>
      <c r="M695" s="6">
        <f t="shared" si="99"/>
        <v>15.390000000000043</v>
      </c>
      <c r="N695" s="6" t="str">
        <f t="shared" si="100"/>
        <v>Pass</v>
      </c>
      <c r="O695" s="6" t="str">
        <f t="shared" si="101"/>
        <v>107.94</v>
      </c>
      <c r="P695" s="6">
        <f t="shared" si="106"/>
        <v>0.64500000000000002</v>
      </c>
      <c r="Q695" s="5" t="str">
        <f t="shared" si="102"/>
        <v>February</v>
      </c>
      <c r="R695" s="3" t="str">
        <f>VLOOKUP(A695, Samples_Master!$A$2:$I$301, 2, FALSE)</f>
        <v>CeramicY</v>
      </c>
      <c r="S695" s="3" t="str">
        <f>VLOOKUP(A695, Samples_Master!$A$2:$I$301, 3, FALSE)</f>
        <v>Ceramic</v>
      </c>
      <c r="T695" s="3" t="str">
        <f>VLOOKUP(A695, Samples_Master!$A$2:$I$301, 4, FALSE)</f>
        <v>B016</v>
      </c>
      <c r="U695" s="3" t="str">
        <f>VLOOKUP(A695, Samples_Master!$A$2:$I$301, 5, FALSE)</f>
        <v>P004</v>
      </c>
      <c r="V695" s="3" t="str">
        <f t="shared" si="103"/>
        <v>CeramicY_Viscosity</v>
      </c>
      <c r="W695" s="3">
        <f>VLOOKUP(V695, Spec_Limits!$A$2:$I$301, 5, FALSE)</f>
        <v>0.2</v>
      </c>
      <c r="X695" s="3">
        <f>VLOOKUP(V695, Spec_Limits!$A$2:$I$301, 6, FALSE)</f>
        <v>1.5</v>
      </c>
      <c r="Y695" s="3" t="str">
        <f t="shared" si="104"/>
        <v>Pass</v>
      </c>
      <c r="Z695" s="3" t="str">
        <f t="shared" si="105"/>
        <v>OK</v>
      </c>
    </row>
    <row r="696" spans="1:26" x14ac:dyDescent="0.35">
      <c r="A696" s="1" t="s">
        <v>938</v>
      </c>
      <c r="B696" s="2">
        <v>45698</v>
      </c>
      <c r="C696" s="1" t="s">
        <v>16</v>
      </c>
      <c r="D696" s="3" t="s">
        <v>2428</v>
      </c>
      <c r="E696" s="1" t="s">
        <v>11</v>
      </c>
      <c r="F696" s="1" t="s">
        <v>2429</v>
      </c>
      <c r="G696" s="1" t="s">
        <v>17</v>
      </c>
      <c r="H696" s="1">
        <v>66.622</v>
      </c>
      <c r="I696" s="4" t="s">
        <v>17</v>
      </c>
      <c r="J696" s="1" t="s">
        <v>41</v>
      </c>
      <c r="K696" s="1" t="s">
        <v>940</v>
      </c>
      <c r="L696" s="6">
        <f t="shared" si="98"/>
        <v>22.210000000000036</v>
      </c>
      <c r="M696" s="6">
        <f t="shared" si="99"/>
        <v>22.210000000000036</v>
      </c>
      <c r="N696" s="6" t="str">
        <f t="shared" si="100"/>
        <v>Pass</v>
      </c>
      <c r="O696" s="6" t="str">
        <f t="shared" si="101"/>
        <v>96.88</v>
      </c>
      <c r="P696" s="6">
        <f t="shared" si="106"/>
        <v>66.622</v>
      </c>
      <c r="Q696" s="5" t="str">
        <f t="shared" si="102"/>
        <v>February</v>
      </c>
      <c r="R696" s="3" t="str">
        <f>VLOOKUP(A696, Samples_Master!$A$2:$I$301, 2, FALSE)</f>
        <v>CeramicY</v>
      </c>
      <c r="S696" s="3" t="str">
        <f>VLOOKUP(A696, Samples_Master!$A$2:$I$301, 3, FALSE)</f>
        <v>Ceramic</v>
      </c>
      <c r="T696" s="3" t="str">
        <f>VLOOKUP(A696, Samples_Master!$A$2:$I$301, 4, FALSE)</f>
        <v>B016</v>
      </c>
      <c r="U696" s="3" t="str">
        <f>VLOOKUP(A696, Samples_Master!$A$2:$I$301, 5, FALSE)</f>
        <v>P004</v>
      </c>
      <c r="V696" s="3" t="str">
        <f t="shared" si="103"/>
        <v>CeramicY_Tensile</v>
      </c>
      <c r="W696" s="3">
        <f>VLOOKUP(V696, Spec_Limits!$A$2:$I$301, 5, FALSE)</f>
        <v>40</v>
      </c>
      <c r="X696" s="3">
        <f>VLOOKUP(V696, Spec_Limits!$A$2:$I$301, 6, FALSE)</f>
        <v>100</v>
      </c>
      <c r="Y696" s="3" t="str">
        <f t="shared" si="104"/>
        <v>Pass</v>
      </c>
      <c r="Z696" s="3" t="str">
        <f t="shared" si="105"/>
        <v>OK</v>
      </c>
    </row>
    <row r="697" spans="1:26" x14ac:dyDescent="0.35">
      <c r="A697" s="1" t="s">
        <v>941</v>
      </c>
      <c r="B697" s="2">
        <v>45712</v>
      </c>
      <c r="C697" s="1" t="s">
        <v>16</v>
      </c>
      <c r="D697" s="3" t="s">
        <v>2117</v>
      </c>
      <c r="E697" s="1" t="s">
        <v>637</v>
      </c>
      <c r="F697" s="1" t="s">
        <v>2430</v>
      </c>
      <c r="G697" s="1" t="s">
        <v>12</v>
      </c>
      <c r="H697" s="1" t="e">
        <v>#NUM!</v>
      </c>
      <c r="I697" s="4" t="s">
        <v>17</v>
      </c>
      <c r="J697" s="1" t="s">
        <v>47</v>
      </c>
      <c r="K697" s="1" t="s">
        <v>942</v>
      </c>
      <c r="L697" s="6" t="str">
        <f t="shared" si="98"/>
        <v>21.86</v>
      </c>
      <c r="M697" s="6" t="str">
        <f t="shared" si="99"/>
        <v>21.86</v>
      </c>
      <c r="N697" s="6" t="str">
        <f t="shared" si="100"/>
        <v>Pass</v>
      </c>
      <c r="O697" s="6">
        <f t="shared" si="101"/>
        <v>100.22513000000001</v>
      </c>
      <c r="P697" s="6" t="e">
        <f t="shared" si="106"/>
        <v>#NUM!</v>
      </c>
      <c r="Q697" s="5" t="str">
        <f t="shared" si="102"/>
        <v>February</v>
      </c>
      <c r="R697" s="3" t="str">
        <f>VLOOKUP(A697, Samples_Master!$A$2:$I$301, 2, FALSE)</f>
        <v>Graphene</v>
      </c>
      <c r="S697" s="3" t="str">
        <f>VLOOKUP(A697, Samples_Master!$A$2:$I$301, 3, FALSE)</f>
        <v>Carbon</v>
      </c>
      <c r="T697" s="3" t="str">
        <f>VLOOKUP(A697, Samples_Master!$A$2:$I$301, 4, FALSE)</f>
        <v>B094</v>
      </c>
      <c r="U697" s="3" t="str">
        <f>VLOOKUP(A697, Samples_Master!$A$2:$I$301, 5, FALSE)</f>
        <v>P004</v>
      </c>
      <c r="V697" s="3" t="str">
        <f t="shared" si="103"/>
        <v>Graphene_Tensile</v>
      </c>
      <c r="W697" s="3">
        <f>VLOOKUP(V697, Spec_Limits!$A$2:$I$301, 5, FALSE)</f>
        <v>60</v>
      </c>
      <c r="X697" s="3">
        <f>VLOOKUP(V697, Spec_Limits!$A$2:$I$301, 6, FALSE)</f>
        <v>120</v>
      </c>
      <c r="Y697" s="3" t="e">
        <f t="shared" si="104"/>
        <v>#NUM!</v>
      </c>
      <c r="Z697" s="3" t="e">
        <f t="shared" si="105"/>
        <v>#NUM!</v>
      </c>
    </row>
    <row r="698" spans="1:26" x14ac:dyDescent="0.35">
      <c r="A698" s="1" t="s">
        <v>941</v>
      </c>
      <c r="B698" s="2">
        <v>45695</v>
      </c>
      <c r="C698" s="1" t="s">
        <v>16</v>
      </c>
      <c r="D698" s="3" t="s">
        <v>2431</v>
      </c>
      <c r="E698" s="1" t="s">
        <v>637</v>
      </c>
      <c r="F698" s="1" t="s">
        <v>2432</v>
      </c>
      <c r="G698" s="1" t="s">
        <v>12</v>
      </c>
      <c r="H698" s="1">
        <v>56.713999999999999</v>
      </c>
      <c r="I698" s="4" t="s">
        <v>17</v>
      </c>
      <c r="J698" s="1" t="s">
        <v>80</v>
      </c>
      <c r="K698" s="1" t="s">
        <v>943</v>
      </c>
      <c r="L698" s="6" t="str">
        <f t="shared" si="98"/>
        <v>22.42</v>
      </c>
      <c r="M698" s="6" t="str">
        <f t="shared" si="99"/>
        <v>22.42</v>
      </c>
      <c r="N698" s="6" t="str">
        <f t="shared" si="100"/>
        <v>Pass</v>
      </c>
      <c r="O698" s="6">
        <f t="shared" si="101"/>
        <v>121.24556</v>
      </c>
      <c r="P698" s="6">
        <f t="shared" si="106"/>
        <v>56.713999999999999</v>
      </c>
      <c r="Q698" s="5" t="str">
        <f t="shared" si="102"/>
        <v>February</v>
      </c>
      <c r="R698" s="3" t="str">
        <f>VLOOKUP(A698, Samples_Master!$A$2:$I$301, 2, FALSE)</f>
        <v>Graphene</v>
      </c>
      <c r="S698" s="3" t="str">
        <f>VLOOKUP(A698, Samples_Master!$A$2:$I$301, 3, FALSE)</f>
        <v>Carbon</v>
      </c>
      <c r="T698" s="3" t="str">
        <f>VLOOKUP(A698, Samples_Master!$A$2:$I$301, 4, FALSE)</f>
        <v>B094</v>
      </c>
      <c r="U698" s="3" t="str">
        <f>VLOOKUP(A698, Samples_Master!$A$2:$I$301, 5, FALSE)</f>
        <v>P004</v>
      </c>
      <c r="V698" s="3" t="str">
        <f t="shared" si="103"/>
        <v>Graphene_Tensile</v>
      </c>
      <c r="W698" s="3">
        <f>VLOOKUP(V698, Spec_Limits!$A$2:$I$301, 5, FALSE)</f>
        <v>60</v>
      </c>
      <c r="X698" s="3">
        <f>VLOOKUP(V698, Spec_Limits!$A$2:$I$301, 6, FALSE)</f>
        <v>120</v>
      </c>
      <c r="Y698" s="3" t="str">
        <f t="shared" si="104"/>
        <v>Fail</v>
      </c>
      <c r="Z698" s="3" t="str">
        <f t="shared" si="105"/>
        <v>OK</v>
      </c>
    </row>
    <row r="699" spans="1:26" x14ac:dyDescent="0.35">
      <c r="A699" s="1" t="s">
        <v>941</v>
      </c>
      <c r="B699" s="2">
        <v>45703</v>
      </c>
      <c r="C699" s="1" t="s">
        <v>10</v>
      </c>
      <c r="D699" s="3" t="s">
        <v>2433</v>
      </c>
      <c r="E699" s="1" t="s">
        <v>637</v>
      </c>
      <c r="F699" s="1" t="s">
        <v>2434</v>
      </c>
      <c r="G699" s="1" t="s">
        <v>12</v>
      </c>
      <c r="H699" s="1">
        <v>912.55</v>
      </c>
      <c r="I699" s="4" t="s">
        <v>13</v>
      </c>
      <c r="J699" s="1" t="s">
        <v>14</v>
      </c>
      <c r="K699" s="1" t="s">
        <v>944</v>
      </c>
      <c r="L699" s="6" t="str">
        <f t="shared" si="98"/>
        <v>24.1</v>
      </c>
      <c r="M699" s="6" t="str">
        <f t="shared" si="99"/>
        <v>24.1</v>
      </c>
      <c r="N699" s="6" t="str">
        <f t="shared" si="100"/>
        <v>Pass</v>
      </c>
      <c r="O699" s="6">
        <f t="shared" si="101"/>
        <v>100.35498</v>
      </c>
      <c r="P699" s="6">
        <f t="shared" si="106"/>
        <v>912.55</v>
      </c>
      <c r="Q699" s="5" t="str">
        <f t="shared" si="102"/>
        <v>February</v>
      </c>
      <c r="R699" s="3" t="str">
        <f>VLOOKUP(A699, Samples_Master!$A$2:$I$301, 2, FALSE)</f>
        <v>Graphene</v>
      </c>
      <c r="S699" s="3" t="str">
        <f>VLOOKUP(A699, Samples_Master!$A$2:$I$301, 3, FALSE)</f>
        <v>Carbon</v>
      </c>
      <c r="T699" s="3" t="str">
        <f>VLOOKUP(A699, Samples_Master!$A$2:$I$301, 4, FALSE)</f>
        <v>B094</v>
      </c>
      <c r="U699" s="3" t="str">
        <f>VLOOKUP(A699, Samples_Master!$A$2:$I$301, 5, FALSE)</f>
        <v>P004</v>
      </c>
      <c r="V699" s="3" t="str">
        <f t="shared" si="103"/>
        <v>Graphene_Viscosity</v>
      </c>
      <c r="W699" s="3">
        <f>VLOOKUP(V699, Spec_Limits!$A$2:$I$301, 5, FALSE)</f>
        <v>0.2</v>
      </c>
      <c r="X699" s="3">
        <f>VLOOKUP(V699, Spec_Limits!$A$2:$I$301, 6, FALSE)</f>
        <v>1.5</v>
      </c>
      <c r="Y699" s="3" t="str">
        <f t="shared" si="104"/>
        <v>Fail</v>
      </c>
      <c r="Z699" s="3" t="str">
        <f t="shared" si="105"/>
        <v>OK</v>
      </c>
    </row>
    <row r="700" spans="1:26" x14ac:dyDescent="0.35">
      <c r="A700" s="1" t="s">
        <v>945</v>
      </c>
      <c r="B700" s="2">
        <v>45705</v>
      </c>
      <c r="C700" s="1" t="s">
        <v>16</v>
      </c>
      <c r="D700" s="3" t="s">
        <v>2435</v>
      </c>
      <c r="E700" s="1" t="s">
        <v>637</v>
      </c>
      <c r="F700" s="1" t="s">
        <v>2436</v>
      </c>
      <c r="G700" s="1" t="s">
        <v>12</v>
      </c>
      <c r="H700" s="1">
        <v>72.171999999999997</v>
      </c>
      <c r="I700" s="4" t="s">
        <v>17</v>
      </c>
      <c r="J700" s="1" t="s">
        <v>29</v>
      </c>
      <c r="K700" s="1" t="s">
        <v>946</v>
      </c>
      <c r="L700" s="6" t="str">
        <f t="shared" si="98"/>
        <v>33.72</v>
      </c>
      <c r="M700" s="6" t="str">
        <f t="shared" si="99"/>
        <v>33.72</v>
      </c>
      <c r="N700" s="6" t="str">
        <f t="shared" si="100"/>
        <v>Pass</v>
      </c>
      <c r="O700" s="6">
        <f t="shared" si="101"/>
        <v>124.04838000000001</v>
      </c>
      <c r="P700" s="6">
        <f t="shared" si="106"/>
        <v>72.171999999999997</v>
      </c>
      <c r="Q700" s="5" t="str">
        <f t="shared" si="102"/>
        <v>February</v>
      </c>
      <c r="R700" s="3" t="str">
        <f>VLOOKUP(A700, Samples_Master!$A$2:$I$301, 2, FALSE)</f>
        <v>CeramicY</v>
      </c>
      <c r="S700" s="3" t="str">
        <f>VLOOKUP(A700, Samples_Master!$A$2:$I$301, 3, FALSE)</f>
        <v>Ceramic</v>
      </c>
      <c r="T700" s="3" t="str">
        <f>VLOOKUP(A700, Samples_Master!$A$2:$I$301, 4, FALSE)</f>
        <v>B007</v>
      </c>
      <c r="U700" s="3" t="str">
        <f>VLOOKUP(A700, Samples_Master!$A$2:$I$301, 5, FALSE)</f>
        <v>P001</v>
      </c>
      <c r="V700" s="3" t="str">
        <f t="shared" si="103"/>
        <v>CeramicY_Tensile</v>
      </c>
      <c r="W700" s="3">
        <f>VLOOKUP(V700, Spec_Limits!$A$2:$I$301, 5, FALSE)</f>
        <v>40</v>
      </c>
      <c r="X700" s="3">
        <f>VLOOKUP(V700, Spec_Limits!$A$2:$I$301, 6, FALSE)</f>
        <v>100</v>
      </c>
      <c r="Y700" s="3" t="str">
        <f t="shared" si="104"/>
        <v>Pass</v>
      </c>
      <c r="Z700" s="3" t="str">
        <f t="shared" si="105"/>
        <v>OK</v>
      </c>
    </row>
    <row r="701" spans="1:26" x14ac:dyDescent="0.35">
      <c r="A701" s="1" t="s">
        <v>945</v>
      </c>
      <c r="B701" s="2">
        <v>45698</v>
      </c>
      <c r="C701" s="1" t="s">
        <v>10</v>
      </c>
      <c r="D701" s="3" t="s">
        <v>2437</v>
      </c>
      <c r="E701" s="1" t="s">
        <v>637</v>
      </c>
      <c r="F701" s="1" t="s">
        <v>2438</v>
      </c>
      <c r="G701" s="1" t="s">
        <v>12</v>
      </c>
      <c r="H701" s="1">
        <v>1.335</v>
      </c>
      <c r="I701" s="4" t="s">
        <v>23</v>
      </c>
      <c r="J701" s="1" t="s">
        <v>29</v>
      </c>
      <c r="K701" s="1" t="s">
        <v>947</v>
      </c>
      <c r="L701" s="6" t="str">
        <f t="shared" si="98"/>
        <v>22.68</v>
      </c>
      <c r="M701" s="6" t="str">
        <f t="shared" si="99"/>
        <v>22.68</v>
      </c>
      <c r="N701" s="6" t="str">
        <f t="shared" si="100"/>
        <v>Pass</v>
      </c>
      <c r="O701" s="6">
        <f t="shared" si="101"/>
        <v>102.38464999999999</v>
      </c>
      <c r="P701" s="6">
        <f t="shared" si="106"/>
        <v>1.335</v>
      </c>
      <c r="Q701" s="5" t="str">
        <f t="shared" si="102"/>
        <v>February</v>
      </c>
      <c r="R701" s="3" t="str">
        <f>VLOOKUP(A701, Samples_Master!$A$2:$I$301, 2, FALSE)</f>
        <v>CeramicY</v>
      </c>
      <c r="S701" s="3" t="str">
        <f>VLOOKUP(A701, Samples_Master!$A$2:$I$301, 3, FALSE)</f>
        <v>Ceramic</v>
      </c>
      <c r="T701" s="3" t="str">
        <f>VLOOKUP(A701, Samples_Master!$A$2:$I$301, 4, FALSE)</f>
        <v>B007</v>
      </c>
      <c r="U701" s="3" t="str">
        <f>VLOOKUP(A701, Samples_Master!$A$2:$I$301, 5, FALSE)</f>
        <v>P001</v>
      </c>
      <c r="V701" s="3" t="str">
        <f t="shared" si="103"/>
        <v>CeramicY_Viscosity</v>
      </c>
      <c r="W701" s="3">
        <f>VLOOKUP(V701, Spec_Limits!$A$2:$I$301, 5, FALSE)</f>
        <v>0.2</v>
      </c>
      <c r="X701" s="3">
        <f>VLOOKUP(V701, Spec_Limits!$A$2:$I$301, 6, FALSE)</f>
        <v>1.5</v>
      </c>
      <c r="Y701" s="3" t="str">
        <f t="shared" si="104"/>
        <v>Pass</v>
      </c>
      <c r="Z701" s="3" t="str">
        <f t="shared" si="105"/>
        <v>OK</v>
      </c>
    </row>
    <row r="702" spans="1:26" x14ac:dyDescent="0.35">
      <c r="A702" s="1" t="s">
        <v>948</v>
      </c>
      <c r="B702" s="2">
        <v>45714</v>
      </c>
      <c r="C702" s="1" t="s">
        <v>16</v>
      </c>
      <c r="D702" s="3" t="s">
        <v>2439</v>
      </c>
      <c r="E702" s="1" t="s">
        <v>637</v>
      </c>
      <c r="F702" s="1" t="s">
        <v>2440</v>
      </c>
      <c r="G702" s="1" t="s">
        <v>12</v>
      </c>
      <c r="H702" s="1">
        <v>105.999</v>
      </c>
      <c r="I702" s="4" t="s">
        <v>17</v>
      </c>
      <c r="J702" s="1" t="s">
        <v>34</v>
      </c>
      <c r="K702" s="1" t="s">
        <v>949</v>
      </c>
      <c r="L702" s="6" t="str">
        <f t="shared" si="98"/>
        <v>22.17</v>
      </c>
      <c r="M702" s="6" t="str">
        <f t="shared" si="99"/>
        <v>22.17</v>
      </c>
      <c r="N702" s="6" t="str">
        <f t="shared" si="100"/>
        <v>Pass</v>
      </c>
      <c r="O702" s="6">
        <f t="shared" si="101"/>
        <v>78.230490000000003</v>
      </c>
      <c r="P702" s="6">
        <f t="shared" si="106"/>
        <v>105.999</v>
      </c>
      <c r="Q702" s="5" t="str">
        <f t="shared" si="102"/>
        <v>February</v>
      </c>
      <c r="R702" s="3" t="str">
        <f>VLOOKUP(A702, Samples_Master!$A$2:$I$301, 2, FALSE)</f>
        <v>Graphene</v>
      </c>
      <c r="S702" s="3" t="str">
        <f>VLOOKUP(A702, Samples_Master!$A$2:$I$301, 3, FALSE)</f>
        <v>Carbon</v>
      </c>
      <c r="T702" s="3" t="str">
        <f>VLOOKUP(A702, Samples_Master!$A$2:$I$301, 4, FALSE)</f>
        <v>B075</v>
      </c>
      <c r="U702" s="3" t="str">
        <f>VLOOKUP(A702, Samples_Master!$A$2:$I$301, 5, FALSE)</f>
        <v>P001</v>
      </c>
      <c r="V702" s="3" t="str">
        <f t="shared" si="103"/>
        <v>Graphene_Tensile</v>
      </c>
      <c r="W702" s="3">
        <f>VLOOKUP(V702, Spec_Limits!$A$2:$I$301, 5, FALSE)</f>
        <v>60</v>
      </c>
      <c r="X702" s="3">
        <f>VLOOKUP(V702, Spec_Limits!$A$2:$I$301, 6, FALSE)</f>
        <v>120</v>
      </c>
      <c r="Y702" s="3" t="str">
        <f t="shared" si="104"/>
        <v>Pass</v>
      </c>
      <c r="Z702" s="3" t="str">
        <f t="shared" si="105"/>
        <v>OK</v>
      </c>
    </row>
    <row r="703" spans="1:26" x14ac:dyDescent="0.35">
      <c r="A703" s="1" t="s">
        <v>948</v>
      </c>
      <c r="B703" s="2">
        <v>45707</v>
      </c>
      <c r="C703" s="1" t="s">
        <v>16</v>
      </c>
      <c r="D703" s="3" t="s">
        <v>2441</v>
      </c>
      <c r="E703" s="1" t="s">
        <v>637</v>
      </c>
      <c r="F703" s="1" t="s">
        <v>2442</v>
      </c>
      <c r="G703" s="1" t="s">
        <v>12</v>
      </c>
      <c r="H703" s="1">
        <v>103.71</v>
      </c>
      <c r="I703" s="4" t="s">
        <v>17</v>
      </c>
      <c r="J703" s="1" t="s">
        <v>61</v>
      </c>
      <c r="K703" s="1" t="s">
        <v>950</v>
      </c>
      <c r="L703" s="6" t="str">
        <f t="shared" si="98"/>
        <v>20.86</v>
      </c>
      <c r="M703" s="6" t="str">
        <f t="shared" si="99"/>
        <v>20.86</v>
      </c>
      <c r="N703" s="6" t="str">
        <f t="shared" si="100"/>
        <v>Pass</v>
      </c>
      <c r="O703" s="6">
        <f t="shared" si="101"/>
        <v>97.294850000000011</v>
      </c>
      <c r="P703" s="6">
        <f t="shared" si="106"/>
        <v>103.71</v>
      </c>
      <c r="Q703" s="5" t="str">
        <f t="shared" si="102"/>
        <v>February</v>
      </c>
      <c r="R703" s="3" t="str">
        <f>VLOOKUP(A703, Samples_Master!$A$2:$I$301, 2, FALSE)</f>
        <v>Graphene</v>
      </c>
      <c r="S703" s="3" t="str">
        <f>VLOOKUP(A703, Samples_Master!$A$2:$I$301, 3, FALSE)</f>
        <v>Carbon</v>
      </c>
      <c r="T703" s="3" t="str">
        <f>VLOOKUP(A703, Samples_Master!$A$2:$I$301, 4, FALSE)</f>
        <v>B075</v>
      </c>
      <c r="U703" s="3" t="str">
        <f>VLOOKUP(A703, Samples_Master!$A$2:$I$301, 5, FALSE)</f>
        <v>P001</v>
      </c>
      <c r="V703" s="3" t="str">
        <f t="shared" si="103"/>
        <v>Graphene_Tensile</v>
      </c>
      <c r="W703" s="3">
        <f>VLOOKUP(V703, Spec_Limits!$A$2:$I$301, 5, FALSE)</f>
        <v>60</v>
      </c>
      <c r="X703" s="3">
        <f>VLOOKUP(V703, Spec_Limits!$A$2:$I$301, 6, FALSE)</f>
        <v>120</v>
      </c>
      <c r="Y703" s="3" t="str">
        <f t="shared" si="104"/>
        <v>Pass</v>
      </c>
      <c r="Z703" s="3" t="str">
        <f t="shared" si="105"/>
        <v>OK</v>
      </c>
    </row>
    <row r="704" spans="1:26" x14ac:dyDescent="0.35">
      <c r="A704" s="1" t="s">
        <v>951</v>
      </c>
      <c r="B704" s="2">
        <v>45716</v>
      </c>
      <c r="C704" s="1" t="s">
        <v>16</v>
      </c>
      <c r="D704" s="3" t="s">
        <v>2443</v>
      </c>
      <c r="E704" s="1" t="s">
        <v>637</v>
      </c>
      <c r="F704" s="1" t="s">
        <v>2444</v>
      </c>
      <c r="G704" s="1" t="s">
        <v>12</v>
      </c>
      <c r="H704" s="1">
        <v>64.781000000000006</v>
      </c>
      <c r="I704" s="4" t="s">
        <v>17</v>
      </c>
      <c r="J704" s="1" t="s">
        <v>47</v>
      </c>
      <c r="K704" s="1" t="s">
        <v>952</v>
      </c>
      <c r="L704" s="6" t="str">
        <f t="shared" si="98"/>
        <v>21.6</v>
      </c>
      <c r="M704" s="6" t="str">
        <f t="shared" si="99"/>
        <v>21.6</v>
      </c>
      <c r="N704" s="6" t="str">
        <f t="shared" si="100"/>
        <v>Pass</v>
      </c>
      <c r="O704" s="6">
        <f t="shared" si="101"/>
        <v>90.619929999999997</v>
      </c>
      <c r="P704" s="6">
        <f t="shared" si="106"/>
        <v>64.781000000000006</v>
      </c>
      <c r="Q704" s="5" t="str">
        <f t="shared" si="102"/>
        <v>February</v>
      </c>
      <c r="R704" s="3" t="str">
        <f>VLOOKUP(A704, Samples_Master!$A$2:$I$301, 2, FALSE)</f>
        <v>PolymerA</v>
      </c>
      <c r="S704" s="3" t="str">
        <f>VLOOKUP(A704, Samples_Master!$A$2:$I$301, 3, FALSE)</f>
        <v>Polymer</v>
      </c>
      <c r="T704" s="3" t="str">
        <f>VLOOKUP(A704, Samples_Master!$A$2:$I$301, 4, FALSE)</f>
        <v>B109</v>
      </c>
      <c r="U704" s="3" t="str">
        <f>VLOOKUP(A704, Samples_Master!$A$2:$I$301, 5, FALSE)</f>
        <v>P004</v>
      </c>
      <c r="V704" s="3" t="str">
        <f t="shared" si="103"/>
        <v>PolymerA_Tensile</v>
      </c>
      <c r="W704" s="3">
        <f>VLOOKUP(V704, Spec_Limits!$A$2:$I$301, 5, FALSE)</f>
        <v>40</v>
      </c>
      <c r="X704" s="3">
        <f>VLOOKUP(V704, Spec_Limits!$A$2:$I$301, 6, FALSE)</f>
        <v>100</v>
      </c>
      <c r="Y704" s="3" t="str">
        <f t="shared" si="104"/>
        <v>Pass</v>
      </c>
      <c r="Z704" s="3" t="str">
        <f t="shared" si="105"/>
        <v>OK</v>
      </c>
    </row>
    <row r="705" spans="1:26" x14ac:dyDescent="0.35">
      <c r="A705" s="1" t="s">
        <v>951</v>
      </c>
      <c r="B705" s="2">
        <v>45696</v>
      </c>
      <c r="C705" s="1" t="s">
        <v>16</v>
      </c>
      <c r="D705" s="3" t="s">
        <v>2445</v>
      </c>
      <c r="E705" s="1" t="s">
        <v>637</v>
      </c>
      <c r="F705" s="1" t="s">
        <v>2446</v>
      </c>
      <c r="G705" s="1" t="s">
        <v>12</v>
      </c>
      <c r="H705" s="1">
        <v>64.825999999999993</v>
      </c>
      <c r="I705" s="4" t="s">
        <v>17</v>
      </c>
      <c r="J705" s="1" t="s">
        <v>18</v>
      </c>
      <c r="K705" s="1" t="s">
        <v>953</v>
      </c>
      <c r="L705" s="6" t="str">
        <f t="shared" si="98"/>
        <v>27.2</v>
      </c>
      <c r="M705" s="6" t="str">
        <f t="shared" si="99"/>
        <v>27.2</v>
      </c>
      <c r="N705" s="6" t="str">
        <f t="shared" si="100"/>
        <v>Pass</v>
      </c>
      <c r="O705" s="6">
        <f t="shared" si="101"/>
        <v>99.670100000000005</v>
      </c>
      <c r="P705" s="6">
        <f t="shared" ref="P705:P736" si="107">IF(C705="Viscosity",
      IF(J705="mPa*s", H705/1000, H705),
   IF(C705="Tensile",
      IF(J705="kPa", H705/1000, H705),
   IF(C705="Conductivity",
      IF(J705="mS/cm", H705/10, H705),
   "")))</f>
        <v>64.825999999999993</v>
      </c>
      <c r="Q705" s="5" t="str">
        <f t="shared" si="102"/>
        <v>February</v>
      </c>
      <c r="R705" s="3" t="str">
        <f>VLOOKUP(A705, Samples_Master!$A$2:$I$301, 2, FALSE)</f>
        <v>PolymerA</v>
      </c>
      <c r="S705" s="3" t="str">
        <f>VLOOKUP(A705, Samples_Master!$A$2:$I$301, 3, FALSE)</f>
        <v>Polymer</v>
      </c>
      <c r="T705" s="3" t="str">
        <f>VLOOKUP(A705, Samples_Master!$A$2:$I$301, 4, FALSE)</f>
        <v>B109</v>
      </c>
      <c r="U705" s="3" t="str">
        <f>VLOOKUP(A705, Samples_Master!$A$2:$I$301, 5, FALSE)</f>
        <v>P004</v>
      </c>
      <c r="V705" s="3" t="str">
        <f t="shared" si="103"/>
        <v>PolymerA_Tensile</v>
      </c>
      <c r="W705" s="3">
        <f>VLOOKUP(V705, Spec_Limits!$A$2:$I$301, 5, FALSE)</f>
        <v>40</v>
      </c>
      <c r="X705" s="3">
        <f>VLOOKUP(V705, Spec_Limits!$A$2:$I$301, 6, FALSE)</f>
        <v>100</v>
      </c>
      <c r="Y705" s="3" t="str">
        <f t="shared" si="104"/>
        <v>Pass</v>
      </c>
      <c r="Z705" s="3" t="str">
        <f t="shared" si="105"/>
        <v>OK</v>
      </c>
    </row>
    <row r="706" spans="1:26" x14ac:dyDescent="0.35">
      <c r="A706" s="1" t="s">
        <v>491</v>
      </c>
      <c r="B706" s="2">
        <v>45708</v>
      </c>
      <c r="C706" s="1" t="s">
        <v>16</v>
      </c>
      <c r="D706" s="3" t="s">
        <v>2447</v>
      </c>
      <c r="E706" s="1" t="s">
        <v>637</v>
      </c>
      <c r="F706" s="1" t="s">
        <v>2448</v>
      </c>
      <c r="G706" s="1" t="s">
        <v>12</v>
      </c>
      <c r="H706" s="1">
        <v>77.298000000000002</v>
      </c>
      <c r="I706" s="4" t="s">
        <v>17</v>
      </c>
      <c r="J706" s="1" t="s">
        <v>34</v>
      </c>
      <c r="K706" s="1" t="s">
        <v>954</v>
      </c>
      <c r="L706" s="6" t="str">
        <f t="shared" ref="L706:L769" si="108">IF(E706="K",D706-273.15,IF(E706="°C",D706))</f>
        <v>27.18</v>
      </c>
      <c r="M706" s="6" t="str">
        <f t="shared" ref="M706:M769" si="109">IF(L706&gt;0, L706, " ")</f>
        <v>27.18</v>
      </c>
      <c r="N706" s="6" t="str">
        <f t="shared" ref="N706:N769" si="110">IF(M706="", "Fail", IF(M706=" ", "Fail", IF(M706&gt;0, "Pass", FALSE)))</f>
        <v>Pass</v>
      </c>
      <c r="O706" s="6">
        <f t="shared" ref="O706:O769" si="111">IF(G706="kPa",F706/1000,IF(G706="MPa",F706))</f>
        <v>98.084649999999996</v>
      </c>
      <c r="P706" s="6">
        <f t="shared" si="107"/>
        <v>77.298000000000002</v>
      </c>
      <c r="Q706" s="5" t="str">
        <f t="shared" ref="Q706:Q769" si="112">TEXT(B706,"MMMM")</f>
        <v>February</v>
      </c>
      <c r="R706" s="3" t="str">
        <f>VLOOKUP(A706, Samples_Master!$A$2:$I$301, 2, FALSE)</f>
        <v>PolymerB</v>
      </c>
      <c r="S706" s="3" t="str">
        <f>VLOOKUP(A706, Samples_Master!$A$2:$I$301, 3, FALSE)</f>
        <v>Polymer</v>
      </c>
      <c r="T706" s="3" t="str">
        <f>VLOOKUP(A706, Samples_Master!$A$2:$I$301, 4, FALSE)</f>
        <v>B026</v>
      </c>
      <c r="U706" s="3" t="str">
        <f>VLOOKUP(A706, Samples_Master!$A$2:$I$301, 5, FALSE)</f>
        <v>P004</v>
      </c>
      <c r="V706" s="3" t="str">
        <f t="shared" ref="V706:V769" si="113">R706&amp;"_"&amp;C706</f>
        <v>PolymerB_Tensile</v>
      </c>
      <c r="W706" s="3">
        <f>VLOOKUP(V706, Spec_Limits!$A$2:$I$301, 5, FALSE)</f>
        <v>40</v>
      </c>
      <c r="X706" s="3">
        <f>VLOOKUP(V706, Spec_Limits!$A$2:$I$301, 6, FALSE)</f>
        <v>100</v>
      </c>
      <c r="Y706" s="3" t="str">
        <f t="shared" ref="Y706:Y769" si="114">IF(AND(P706&gt;=W706, P706&lt;=X706), "Pass", "Fail")</f>
        <v>Pass</v>
      </c>
      <c r="Z706" s="3" t="str">
        <f t="shared" ref="Z706:Z769" si="115">IF(OR(P706&lt;=-1000000,P706&gt;=1000000),"Check","OK")</f>
        <v>OK</v>
      </c>
    </row>
    <row r="707" spans="1:26" x14ac:dyDescent="0.35">
      <c r="A707" s="1" t="s">
        <v>491</v>
      </c>
      <c r="B707" s="2">
        <v>45700</v>
      </c>
      <c r="C707" s="1" t="s">
        <v>10</v>
      </c>
      <c r="D707" s="3" t="s">
        <v>2449</v>
      </c>
      <c r="E707" s="1" t="s">
        <v>637</v>
      </c>
      <c r="F707" s="1" t="s">
        <v>2450</v>
      </c>
      <c r="G707" s="1" t="s">
        <v>12</v>
      </c>
      <c r="H707" s="1">
        <v>1.4239999999999999</v>
      </c>
      <c r="I707" s="4" t="s">
        <v>23</v>
      </c>
      <c r="J707" s="1" t="s">
        <v>66</v>
      </c>
      <c r="K707" s="1" t="s">
        <v>955</v>
      </c>
      <c r="L707" s="6" t="str">
        <f t="shared" si="108"/>
        <v>18.56</v>
      </c>
      <c r="M707" s="6" t="str">
        <f t="shared" si="109"/>
        <v>18.56</v>
      </c>
      <c r="N707" s="6" t="str">
        <f t="shared" si="110"/>
        <v>Pass</v>
      </c>
      <c r="O707" s="6">
        <f t="shared" si="111"/>
        <v>111.83819</v>
      </c>
      <c r="P707" s="6">
        <f t="shared" si="107"/>
        <v>1.4239999999999999</v>
      </c>
      <c r="Q707" s="5" t="str">
        <f t="shared" si="112"/>
        <v>February</v>
      </c>
      <c r="R707" s="3" t="str">
        <f>VLOOKUP(A707, Samples_Master!$A$2:$I$301, 2, FALSE)</f>
        <v>PolymerB</v>
      </c>
      <c r="S707" s="3" t="str">
        <f>VLOOKUP(A707, Samples_Master!$A$2:$I$301, 3, FALSE)</f>
        <v>Polymer</v>
      </c>
      <c r="T707" s="3" t="str">
        <f>VLOOKUP(A707, Samples_Master!$A$2:$I$301, 4, FALSE)</f>
        <v>B026</v>
      </c>
      <c r="U707" s="3" t="str">
        <f>VLOOKUP(A707, Samples_Master!$A$2:$I$301, 5, FALSE)</f>
        <v>P004</v>
      </c>
      <c r="V707" s="3" t="str">
        <f t="shared" si="113"/>
        <v>PolymerB_Viscosity</v>
      </c>
      <c r="W707" s="3">
        <f>VLOOKUP(V707, Spec_Limits!$A$2:$I$301, 5, FALSE)</f>
        <v>0.5</v>
      </c>
      <c r="X707" s="3">
        <f>VLOOKUP(V707, Spec_Limits!$A$2:$I$301, 6, FALSE)</f>
        <v>2.5</v>
      </c>
      <c r="Y707" s="3" t="str">
        <f t="shared" si="114"/>
        <v>Pass</v>
      </c>
      <c r="Z707" s="3" t="str">
        <f t="shared" si="115"/>
        <v>OK</v>
      </c>
    </row>
    <row r="708" spans="1:26" x14ac:dyDescent="0.35">
      <c r="A708" s="1" t="s">
        <v>956</v>
      </c>
      <c r="B708" s="2">
        <v>45706</v>
      </c>
      <c r="C708" s="1" t="s">
        <v>16</v>
      </c>
      <c r="D708" s="3" t="s">
        <v>2451</v>
      </c>
      <c r="E708" s="1" t="s">
        <v>11</v>
      </c>
      <c r="F708" s="1" t="s">
        <v>1720</v>
      </c>
      <c r="G708" s="1" t="s">
        <v>17</v>
      </c>
      <c r="H708" s="1">
        <v>83.138000000000005</v>
      </c>
      <c r="I708" s="4" t="s">
        <v>17</v>
      </c>
      <c r="J708" s="1" t="s">
        <v>61</v>
      </c>
      <c r="K708" s="1" t="s">
        <v>957</v>
      </c>
      <c r="L708" s="6">
        <f t="shared" si="108"/>
        <v>29.28000000000003</v>
      </c>
      <c r="M708" s="6">
        <f t="shared" si="109"/>
        <v>29.28000000000003</v>
      </c>
      <c r="N708" s="6" t="str">
        <f t="shared" si="110"/>
        <v>Pass</v>
      </c>
      <c r="O708" s="6" t="str">
        <f t="shared" si="111"/>
        <v>102.64</v>
      </c>
      <c r="P708" s="6">
        <f t="shared" si="107"/>
        <v>83.138000000000005</v>
      </c>
      <c r="Q708" s="5" t="str">
        <f t="shared" si="112"/>
        <v>February</v>
      </c>
      <c r="R708" s="3" t="str">
        <f>VLOOKUP(A708, Samples_Master!$A$2:$I$301, 2, FALSE)</f>
        <v>PolymerB</v>
      </c>
      <c r="S708" s="3" t="str">
        <f>VLOOKUP(A708, Samples_Master!$A$2:$I$301, 3, FALSE)</f>
        <v>Polymer</v>
      </c>
      <c r="T708" s="3" t="str">
        <f>VLOOKUP(A708, Samples_Master!$A$2:$I$301, 4, FALSE)</f>
        <v>B095</v>
      </c>
      <c r="U708" s="3" t="str">
        <f>VLOOKUP(A708, Samples_Master!$A$2:$I$301, 5, FALSE)</f>
        <v>P002</v>
      </c>
      <c r="V708" s="3" t="str">
        <f t="shared" si="113"/>
        <v>PolymerB_Tensile</v>
      </c>
      <c r="W708" s="3">
        <f>VLOOKUP(V708, Spec_Limits!$A$2:$I$301, 5, FALSE)</f>
        <v>40</v>
      </c>
      <c r="X708" s="3">
        <f>VLOOKUP(V708, Spec_Limits!$A$2:$I$301, 6, FALSE)</f>
        <v>100</v>
      </c>
      <c r="Y708" s="3" t="str">
        <f t="shared" si="114"/>
        <v>Pass</v>
      </c>
      <c r="Z708" s="3" t="str">
        <f t="shared" si="115"/>
        <v>OK</v>
      </c>
    </row>
    <row r="709" spans="1:26" x14ac:dyDescent="0.35">
      <c r="A709" s="1" t="s">
        <v>956</v>
      </c>
      <c r="B709" s="2">
        <v>45698</v>
      </c>
      <c r="C709" s="1" t="s">
        <v>16</v>
      </c>
      <c r="D709" s="3" t="s">
        <v>2452</v>
      </c>
      <c r="E709" s="1" t="s">
        <v>11</v>
      </c>
      <c r="F709" s="1" t="s">
        <v>2453</v>
      </c>
      <c r="G709" s="1" t="s">
        <v>12</v>
      </c>
      <c r="H709" s="1">
        <v>83.518000000000001</v>
      </c>
      <c r="I709" s="4" t="s">
        <v>17</v>
      </c>
      <c r="J709" s="1" t="s">
        <v>47</v>
      </c>
      <c r="K709" s="1" t="s">
        <v>958</v>
      </c>
      <c r="L709" s="6">
        <f t="shared" si="108"/>
        <v>24.920000000000016</v>
      </c>
      <c r="M709" s="6">
        <f t="shared" si="109"/>
        <v>24.920000000000016</v>
      </c>
      <c r="N709" s="6" t="str">
        <f t="shared" si="110"/>
        <v>Pass</v>
      </c>
      <c r="O709" s="6">
        <f t="shared" si="111"/>
        <v>8.9349999999999999E-2</v>
      </c>
      <c r="P709" s="6">
        <f t="shared" si="107"/>
        <v>83.518000000000001</v>
      </c>
      <c r="Q709" s="5" t="str">
        <f t="shared" si="112"/>
        <v>February</v>
      </c>
      <c r="R709" s="3" t="str">
        <f>VLOOKUP(A709, Samples_Master!$A$2:$I$301, 2, FALSE)</f>
        <v>PolymerB</v>
      </c>
      <c r="S709" s="3" t="str">
        <f>VLOOKUP(A709, Samples_Master!$A$2:$I$301, 3, FALSE)</f>
        <v>Polymer</v>
      </c>
      <c r="T709" s="3" t="str">
        <f>VLOOKUP(A709, Samples_Master!$A$2:$I$301, 4, FALSE)</f>
        <v>B095</v>
      </c>
      <c r="U709" s="3" t="str">
        <f>VLOOKUP(A709, Samples_Master!$A$2:$I$301, 5, FALSE)</f>
        <v>P002</v>
      </c>
      <c r="V709" s="3" t="str">
        <f t="shared" si="113"/>
        <v>PolymerB_Tensile</v>
      </c>
      <c r="W709" s="3">
        <f>VLOOKUP(V709, Spec_Limits!$A$2:$I$301, 5, FALSE)</f>
        <v>40</v>
      </c>
      <c r="X709" s="3">
        <f>VLOOKUP(V709, Spec_Limits!$A$2:$I$301, 6, FALSE)</f>
        <v>100</v>
      </c>
      <c r="Y709" s="3" t="str">
        <f t="shared" si="114"/>
        <v>Pass</v>
      </c>
      <c r="Z709" s="3" t="str">
        <f t="shared" si="115"/>
        <v>OK</v>
      </c>
    </row>
    <row r="710" spans="1:26" x14ac:dyDescent="0.35">
      <c r="A710" s="1" t="s">
        <v>330</v>
      </c>
      <c r="B710" s="2">
        <v>45716</v>
      </c>
      <c r="C710" s="1" t="s">
        <v>16</v>
      </c>
      <c r="D710" s="3" t="s">
        <v>2454</v>
      </c>
      <c r="E710" s="1" t="s">
        <v>11</v>
      </c>
      <c r="F710" s="1" t="s">
        <v>2455</v>
      </c>
      <c r="G710" s="1" t="s">
        <v>17</v>
      </c>
      <c r="H710" s="1">
        <v>86.888999999999996</v>
      </c>
      <c r="I710" s="4" t="s">
        <v>17</v>
      </c>
      <c r="J710" s="1" t="s">
        <v>24</v>
      </c>
      <c r="K710" s="1" t="s">
        <v>959</v>
      </c>
      <c r="L710" s="6">
        <f t="shared" si="108"/>
        <v>24.430000000000007</v>
      </c>
      <c r="M710" s="6">
        <f t="shared" si="109"/>
        <v>24.430000000000007</v>
      </c>
      <c r="N710" s="6" t="str">
        <f t="shared" si="110"/>
        <v>Pass</v>
      </c>
      <c r="O710" s="6" t="str">
        <f t="shared" si="111"/>
        <v>105.45</v>
      </c>
      <c r="P710" s="6">
        <f t="shared" si="107"/>
        <v>86.888999999999996</v>
      </c>
      <c r="Q710" s="5" t="str">
        <f t="shared" si="112"/>
        <v>February</v>
      </c>
      <c r="R710" s="3" t="str">
        <f>VLOOKUP(A710, Samples_Master!$A$2:$I$301, 2, FALSE)</f>
        <v>Graphene</v>
      </c>
      <c r="S710" s="3" t="str">
        <f>VLOOKUP(A710, Samples_Master!$A$2:$I$301, 3, FALSE)</f>
        <v>Carbon</v>
      </c>
      <c r="T710" s="3" t="str">
        <f>VLOOKUP(A710, Samples_Master!$A$2:$I$301, 4, FALSE)</f>
        <v>B111</v>
      </c>
      <c r="U710" s="3" t="str">
        <f>VLOOKUP(A710, Samples_Master!$A$2:$I$301, 5, FALSE)</f>
        <v>P001</v>
      </c>
      <c r="V710" s="3" t="str">
        <f t="shared" si="113"/>
        <v>Graphene_Tensile</v>
      </c>
      <c r="W710" s="3">
        <f>VLOOKUP(V710, Spec_Limits!$A$2:$I$301, 5, FALSE)</f>
        <v>60</v>
      </c>
      <c r="X710" s="3">
        <f>VLOOKUP(V710, Spec_Limits!$A$2:$I$301, 6, FALSE)</f>
        <v>120</v>
      </c>
      <c r="Y710" s="3" t="str">
        <f t="shared" si="114"/>
        <v>Pass</v>
      </c>
      <c r="Z710" s="3" t="str">
        <f t="shared" si="115"/>
        <v>OK</v>
      </c>
    </row>
    <row r="711" spans="1:26" x14ac:dyDescent="0.35">
      <c r="A711" s="1" t="s">
        <v>353</v>
      </c>
      <c r="B711" s="2">
        <v>45696</v>
      </c>
      <c r="C711" s="1" t="s">
        <v>16</v>
      </c>
      <c r="D711" s="3" t="s">
        <v>2456</v>
      </c>
      <c r="E711" s="1" t="s">
        <v>637</v>
      </c>
      <c r="F711" s="1" t="s">
        <v>1200</v>
      </c>
      <c r="G711" s="1" t="s">
        <v>17</v>
      </c>
      <c r="H711" s="1">
        <v>107.636</v>
      </c>
      <c r="I711" s="4" t="s">
        <v>17</v>
      </c>
      <c r="J711" s="1" t="s">
        <v>80</v>
      </c>
      <c r="K711" s="1" t="s">
        <v>960</v>
      </c>
      <c r="L711" s="6" t="str">
        <f t="shared" si="108"/>
        <v>19.3</v>
      </c>
      <c r="M711" s="6" t="str">
        <f t="shared" si="109"/>
        <v>19.3</v>
      </c>
      <c r="N711" s="6" t="str">
        <f t="shared" si="110"/>
        <v>Pass</v>
      </c>
      <c r="O711" s="6" t="str">
        <f t="shared" si="111"/>
        <v>100.52</v>
      </c>
      <c r="P711" s="6">
        <f t="shared" si="107"/>
        <v>107.636</v>
      </c>
      <c r="Q711" s="5" t="str">
        <f t="shared" si="112"/>
        <v>February</v>
      </c>
      <c r="R711" s="3" t="str">
        <f>VLOOKUP(A711, Samples_Master!$A$2:$I$301, 2, FALSE)</f>
        <v>Graphene</v>
      </c>
      <c r="S711" s="3" t="str">
        <f>VLOOKUP(A711, Samples_Master!$A$2:$I$301, 3, FALSE)</f>
        <v>Carbon</v>
      </c>
      <c r="T711" s="3" t="str">
        <f>VLOOKUP(A711, Samples_Master!$A$2:$I$301, 4, FALSE)</f>
        <v>B078</v>
      </c>
      <c r="U711" s="3" t="str">
        <f>VLOOKUP(A711, Samples_Master!$A$2:$I$301, 5, FALSE)</f>
        <v>P003</v>
      </c>
      <c r="V711" s="3" t="str">
        <f t="shared" si="113"/>
        <v>Graphene_Tensile</v>
      </c>
      <c r="W711" s="3">
        <f>VLOOKUP(V711, Spec_Limits!$A$2:$I$301, 5, FALSE)</f>
        <v>60</v>
      </c>
      <c r="X711" s="3">
        <f>VLOOKUP(V711, Spec_Limits!$A$2:$I$301, 6, FALSE)</f>
        <v>120</v>
      </c>
      <c r="Y711" s="3" t="str">
        <f t="shared" si="114"/>
        <v>Pass</v>
      </c>
      <c r="Z711" s="3" t="str">
        <f t="shared" si="115"/>
        <v>OK</v>
      </c>
    </row>
    <row r="712" spans="1:26" x14ac:dyDescent="0.35">
      <c r="A712" s="1" t="s">
        <v>353</v>
      </c>
      <c r="B712" s="2">
        <v>45710</v>
      </c>
      <c r="C712" s="1" t="s">
        <v>10</v>
      </c>
      <c r="D712" s="3" t="s">
        <v>2457</v>
      </c>
      <c r="E712" s="1" t="s">
        <v>637</v>
      </c>
      <c r="F712" s="1" t="s">
        <v>2458</v>
      </c>
      <c r="G712" s="1" t="s">
        <v>17</v>
      </c>
      <c r="H712" s="1">
        <v>813.04300000000001</v>
      </c>
      <c r="I712" s="4" t="s">
        <v>13</v>
      </c>
      <c r="J712" s="1" t="s">
        <v>31</v>
      </c>
      <c r="K712" s="1" t="s">
        <v>961</v>
      </c>
      <c r="L712" s="6" t="str">
        <f t="shared" si="108"/>
        <v>21.05</v>
      </c>
      <c r="M712" s="6" t="str">
        <f t="shared" si="109"/>
        <v>21.05</v>
      </c>
      <c r="N712" s="6" t="str">
        <f t="shared" si="110"/>
        <v>Pass</v>
      </c>
      <c r="O712" s="6" t="str">
        <f t="shared" si="111"/>
        <v>104.74</v>
      </c>
      <c r="P712" s="6">
        <f t="shared" si="107"/>
        <v>813.04300000000001</v>
      </c>
      <c r="Q712" s="5" t="str">
        <f t="shared" si="112"/>
        <v>February</v>
      </c>
      <c r="R712" s="3" t="str">
        <f>VLOOKUP(A712, Samples_Master!$A$2:$I$301, 2, FALSE)</f>
        <v>Graphene</v>
      </c>
      <c r="S712" s="3" t="str">
        <f>VLOOKUP(A712, Samples_Master!$A$2:$I$301, 3, FALSE)</f>
        <v>Carbon</v>
      </c>
      <c r="T712" s="3" t="str">
        <f>VLOOKUP(A712, Samples_Master!$A$2:$I$301, 4, FALSE)</f>
        <v>B078</v>
      </c>
      <c r="U712" s="3" t="str">
        <f>VLOOKUP(A712, Samples_Master!$A$2:$I$301, 5, FALSE)</f>
        <v>P003</v>
      </c>
      <c r="V712" s="3" t="str">
        <f t="shared" si="113"/>
        <v>Graphene_Viscosity</v>
      </c>
      <c r="W712" s="3">
        <f>VLOOKUP(V712, Spec_Limits!$A$2:$I$301, 5, FALSE)</f>
        <v>0.2</v>
      </c>
      <c r="X712" s="3">
        <f>VLOOKUP(V712, Spec_Limits!$A$2:$I$301, 6, FALSE)</f>
        <v>1.5</v>
      </c>
      <c r="Y712" s="3" t="str">
        <f t="shared" si="114"/>
        <v>Fail</v>
      </c>
      <c r="Z712" s="3" t="str">
        <f t="shared" si="115"/>
        <v>OK</v>
      </c>
    </row>
    <row r="713" spans="1:26" x14ac:dyDescent="0.35">
      <c r="A713" s="1" t="s">
        <v>353</v>
      </c>
      <c r="B713" s="2">
        <v>45714</v>
      </c>
      <c r="C713" s="1" t="s">
        <v>10</v>
      </c>
      <c r="D713" s="3" t="s">
        <v>2459</v>
      </c>
      <c r="E713" s="1" t="s">
        <v>637</v>
      </c>
      <c r="F713" s="1" t="s">
        <v>2460</v>
      </c>
      <c r="G713" s="1" t="s">
        <v>17</v>
      </c>
      <c r="H713" s="1">
        <v>0.96899999999999997</v>
      </c>
      <c r="I713" s="4" t="s">
        <v>23</v>
      </c>
      <c r="J713" s="1" t="s">
        <v>14</v>
      </c>
      <c r="K713" s="1" t="s">
        <v>962</v>
      </c>
      <c r="L713" s="6" t="str">
        <f t="shared" si="108"/>
        <v>29.45</v>
      </c>
      <c r="M713" s="6" t="str">
        <f t="shared" si="109"/>
        <v>29.45</v>
      </c>
      <c r="N713" s="6" t="str">
        <f t="shared" si="110"/>
        <v>Pass</v>
      </c>
      <c r="O713" s="6" t="str">
        <f t="shared" si="111"/>
        <v>106.44</v>
      </c>
      <c r="P713" s="6">
        <f t="shared" si="107"/>
        <v>0.96899999999999997</v>
      </c>
      <c r="Q713" s="5" t="str">
        <f t="shared" si="112"/>
        <v>February</v>
      </c>
      <c r="R713" s="3" t="str">
        <f>VLOOKUP(A713, Samples_Master!$A$2:$I$301, 2, FALSE)</f>
        <v>Graphene</v>
      </c>
      <c r="S713" s="3" t="str">
        <f>VLOOKUP(A713, Samples_Master!$A$2:$I$301, 3, FALSE)</f>
        <v>Carbon</v>
      </c>
      <c r="T713" s="3" t="str">
        <f>VLOOKUP(A713, Samples_Master!$A$2:$I$301, 4, FALSE)</f>
        <v>B078</v>
      </c>
      <c r="U713" s="3" t="str">
        <f>VLOOKUP(A713, Samples_Master!$A$2:$I$301, 5, FALSE)</f>
        <v>P003</v>
      </c>
      <c r="V713" s="3" t="str">
        <f t="shared" si="113"/>
        <v>Graphene_Viscosity</v>
      </c>
      <c r="W713" s="3">
        <f>VLOOKUP(V713, Spec_Limits!$A$2:$I$301, 5, FALSE)</f>
        <v>0.2</v>
      </c>
      <c r="X713" s="3">
        <f>VLOOKUP(V713, Spec_Limits!$A$2:$I$301, 6, FALSE)</f>
        <v>1.5</v>
      </c>
      <c r="Y713" s="3" t="str">
        <f t="shared" si="114"/>
        <v>Pass</v>
      </c>
      <c r="Z713" s="3" t="str">
        <f t="shared" si="115"/>
        <v>OK</v>
      </c>
    </row>
    <row r="714" spans="1:26" x14ac:dyDescent="0.35">
      <c r="A714" s="1" t="s">
        <v>963</v>
      </c>
      <c r="B714" s="2">
        <v>45709</v>
      </c>
      <c r="C714" s="1" t="s">
        <v>16</v>
      </c>
      <c r="D714" s="3" t="s">
        <v>2416</v>
      </c>
      <c r="E714" s="1" t="s">
        <v>637</v>
      </c>
      <c r="F714" s="1" t="s">
        <v>2461</v>
      </c>
      <c r="G714" s="1" t="s">
        <v>12</v>
      </c>
      <c r="H714" s="1">
        <v>79.841999999999999</v>
      </c>
      <c r="I714" s="4" t="s">
        <v>17</v>
      </c>
      <c r="J714" s="1" t="s">
        <v>34</v>
      </c>
      <c r="K714" s="1" t="s">
        <v>964</v>
      </c>
      <c r="L714" s="6" t="str">
        <f t="shared" si="108"/>
        <v>26.98</v>
      </c>
      <c r="M714" s="6" t="str">
        <f t="shared" si="109"/>
        <v>26.98</v>
      </c>
      <c r="N714" s="6" t="str">
        <f t="shared" si="110"/>
        <v>Pass</v>
      </c>
      <c r="O714" s="6">
        <f t="shared" si="111"/>
        <v>101.69748</v>
      </c>
      <c r="P714" s="6">
        <f t="shared" si="107"/>
        <v>79.841999999999999</v>
      </c>
      <c r="Q714" s="5" t="str">
        <f t="shared" si="112"/>
        <v>February</v>
      </c>
      <c r="R714" s="3" t="str">
        <f>VLOOKUP(A714, Samples_Master!$A$2:$I$301, 2, FALSE)</f>
        <v>Graphene</v>
      </c>
      <c r="S714" s="3" t="str">
        <f>VLOOKUP(A714, Samples_Master!$A$2:$I$301, 3, FALSE)</f>
        <v>Carbon</v>
      </c>
      <c r="T714" s="3" t="str">
        <f>VLOOKUP(A714, Samples_Master!$A$2:$I$301, 4, FALSE)</f>
        <v>B086</v>
      </c>
      <c r="U714" s="3" t="str">
        <f>VLOOKUP(A714, Samples_Master!$A$2:$I$301, 5, FALSE)</f>
        <v>P002</v>
      </c>
      <c r="V714" s="3" t="str">
        <f t="shared" si="113"/>
        <v>Graphene_Tensile</v>
      </c>
      <c r="W714" s="3">
        <f>VLOOKUP(V714, Spec_Limits!$A$2:$I$301, 5, FALSE)</f>
        <v>60</v>
      </c>
      <c r="X714" s="3">
        <f>VLOOKUP(V714, Spec_Limits!$A$2:$I$301, 6, FALSE)</f>
        <v>120</v>
      </c>
      <c r="Y714" s="3" t="str">
        <f t="shared" si="114"/>
        <v>Pass</v>
      </c>
      <c r="Z714" s="3" t="str">
        <f t="shared" si="115"/>
        <v>OK</v>
      </c>
    </row>
    <row r="715" spans="1:26" x14ac:dyDescent="0.35">
      <c r="A715" s="1" t="s">
        <v>963</v>
      </c>
      <c r="B715" s="2">
        <v>45707</v>
      </c>
      <c r="C715" s="1" t="s">
        <v>10</v>
      </c>
      <c r="D715" s="3" t="s">
        <v>2462</v>
      </c>
      <c r="E715" s="1" t="s">
        <v>637</v>
      </c>
      <c r="F715" s="1"/>
      <c r="G715" s="1" t="s">
        <v>12</v>
      </c>
      <c r="H715" s="1">
        <v>1.02</v>
      </c>
      <c r="I715" s="4" t="s">
        <v>23</v>
      </c>
      <c r="J715" s="1" t="s">
        <v>34</v>
      </c>
      <c r="K715" s="1" t="s">
        <v>965</v>
      </c>
      <c r="L715" s="6" t="str">
        <f t="shared" si="108"/>
        <v>28.04</v>
      </c>
      <c r="M715" s="6" t="str">
        <f t="shared" si="109"/>
        <v>28.04</v>
      </c>
      <c r="N715" s="6" t="str">
        <f t="shared" si="110"/>
        <v>Pass</v>
      </c>
      <c r="O715" s="6">
        <f t="shared" si="111"/>
        <v>0</v>
      </c>
      <c r="P715" s="6">
        <f t="shared" si="107"/>
        <v>1.02</v>
      </c>
      <c r="Q715" s="5" t="str">
        <f t="shared" si="112"/>
        <v>February</v>
      </c>
      <c r="R715" s="3" t="str">
        <f>VLOOKUP(A715, Samples_Master!$A$2:$I$301, 2, FALSE)</f>
        <v>Graphene</v>
      </c>
      <c r="S715" s="3" t="str">
        <f>VLOOKUP(A715, Samples_Master!$A$2:$I$301, 3, FALSE)</f>
        <v>Carbon</v>
      </c>
      <c r="T715" s="3" t="str">
        <f>VLOOKUP(A715, Samples_Master!$A$2:$I$301, 4, FALSE)</f>
        <v>B086</v>
      </c>
      <c r="U715" s="3" t="str">
        <f>VLOOKUP(A715, Samples_Master!$A$2:$I$301, 5, FALSE)</f>
        <v>P002</v>
      </c>
      <c r="V715" s="3" t="str">
        <f t="shared" si="113"/>
        <v>Graphene_Viscosity</v>
      </c>
      <c r="W715" s="3">
        <f>VLOOKUP(V715, Spec_Limits!$A$2:$I$301, 5, FALSE)</f>
        <v>0.2</v>
      </c>
      <c r="X715" s="3">
        <f>VLOOKUP(V715, Spec_Limits!$A$2:$I$301, 6, FALSE)</f>
        <v>1.5</v>
      </c>
      <c r="Y715" s="3" t="str">
        <f t="shared" si="114"/>
        <v>Pass</v>
      </c>
      <c r="Z715" s="3" t="str">
        <f t="shared" si="115"/>
        <v>OK</v>
      </c>
    </row>
    <row r="716" spans="1:26" x14ac:dyDescent="0.35">
      <c r="A716" s="1" t="s">
        <v>963</v>
      </c>
      <c r="B716" s="2">
        <v>45699</v>
      </c>
      <c r="C716" s="1" t="s">
        <v>27</v>
      </c>
      <c r="D716" s="3" t="s">
        <v>2463</v>
      </c>
      <c r="E716" s="1" t="s">
        <v>637</v>
      </c>
      <c r="F716" s="1" t="s">
        <v>2464</v>
      </c>
      <c r="G716" s="1" t="s">
        <v>12</v>
      </c>
      <c r="H716" s="1">
        <v>57280.398999999998</v>
      </c>
      <c r="I716" s="4" t="s">
        <v>37</v>
      </c>
      <c r="J716" s="1" t="s">
        <v>29</v>
      </c>
      <c r="K716" s="1" t="s">
        <v>966</v>
      </c>
      <c r="L716" s="6" t="str">
        <f t="shared" si="108"/>
        <v>24.36</v>
      </c>
      <c r="M716" s="6" t="str">
        <f t="shared" si="109"/>
        <v>24.36</v>
      </c>
      <c r="N716" s="6" t="str">
        <f t="shared" si="110"/>
        <v>Pass</v>
      </c>
      <c r="O716" s="6">
        <f t="shared" si="111"/>
        <v>94.909059999999997</v>
      </c>
      <c r="P716" s="6">
        <f t="shared" si="107"/>
        <v>57280.398999999998</v>
      </c>
      <c r="Q716" s="5" t="str">
        <f t="shared" si="112"/>
        <v>February</v>
      </c>
      <c r="R716" s="3" t="str">
        <f>VLOOKUP(A716, Samples_Master!$A$2:$I$301, 2, FALSE)</f>
        <v>Graphene</v>
      </c>
      <c r="S716" s="3" t="str">
        <f>VLOOKUP(A716, Samples_Master!$A$2:$I$301, 3, FALSE)</f>
        <v>Carbon</v>
      </c>
      <c r="T716" s="3" t="str">
        <f>VLOOKUP(A716, Samples_Master!$A$2:$I$301, 4, FALSE)</f>
        <v>B086</v>
      </c>
      <c r="U716" s="3" t="str">
        <f>VLOOKUP(A716, Samples_Master!$A$2:$I$301, 5, FALSE)</f>
        <v>P002</v>
      </c>
      <c r="V716" s="3" t="str">
        <f t="shared" si="113"/>
        <v>Graphene_Conductivity</v>
      </c>
      <c r="W716" s="3">
        <f>VLOOKUP(V716, Spec_Limits!$A$2:$I$301, 5, FALSE)</f>
        <v>20000</v>
      </c>
      <c r="X716" s="3">
        <f>VLOOKUP(V716, Spec_Limits!$A$2:$I$301, 6, FALSE)</f>
        <v>80000</v>
      </c>
      <c r="Y716" s="3" t="str">
        <f t="shared" si="114"/>
        <v>Pass</v>
      </c>
      <c r="Z716" s="3" t="str">
        <f t="shared" si="115"/>
        <v>OK</v>
      </c>
    </row>
    <row r="717" spans="1:26" x14ac:dyDescent="0.35">
      <c r="A717" s="1" t="s">
        <v>963</v>
      </c>
      <c r="B717" s="2">
        <v>45691</v>
      </c>
      <c r="C717" s="1" t="s">
        <v>16</v>
      </c>
      <c r="D717" s="3" t="s">
        <v>2465</v>
      </c>
      <c r="E717" s="1" t="s">
        <v>637</v>
      </c>
      <c r="F717" s="1" t="s">
        <v>2466</v>
      </c>
      <c r="G717" s="1" t="s">
        <v>12</v>
      </c>
      <c r="H717" s="1">
        <v>95.158000000000001</v>
      </c>
      <c r="I717" s="4" t="s">
        <v>17</v>
      </c>
      <c r="J717" s="1" t="s">
        <v>24</v>
      </c>
      <c r="K717" s="1" t="s">
        <v>967</v>
      </c>
      <c r="L717" s="6" t="str">
        <f t="shared" si="108"/>
        <v>20.75</v>
      </c>
      <c r="M717" s="6" t="str">
        <f t="shared" si="109"/>
        <v>20.75</v>
      </c>
      <c r="N717" s="6" t="str">
        <f t="shared" si="110"/>
        <v>Pass</v>
      </c>
      <c r="O717" s="6">
        <f t="shared" si="111"/>
        <v>112.64657000000001</v>
      </c>
      <c r="P717" s="6">
        <f t="shared" si="107"/>
        <v>95.158000000000001</v>
      </c>
      <c r="Q717" s="5" t="str">
        <f t="shared" si="112"/>
        <v>February</v>
      </c>
      <c r="R717" s="3" t="str">
        <f>VLOOKUP(A717, Samples_Master!$A$2:$I$301, 2, FALSE)</f>
        <v>Graphene</v>
      </c>
      <c r="S717" s="3" t="str">
        <f>VLOOKUP(A717, Samples_Master!$A$2:$I$301, 3, FALSE)</f>
        <v>Carbon</v>
      </c>
      <c r="T717" s="3" t="str">
        <f>VLOOKUP(A717, Samples_Master!$A$2:$I$301, 4, FALSE)</f>
        <v>B086</v>
      </c>
      <c r="U717" s="3" t="str">
        <f>VLOOKUP(A717, Samples_Master!$A$2:$I$301, 5, FALSE)</f>
        <v>P002</v>
      </c>
      <c r="V717" s="3" t="str">
        <f t="shared" si="113"/>
        <v>Graphene_Tensile</v>
      </c>
      <c r="W717" s="3">
        <f>VLOOKUP(V717, Spec_Limits!$A$2:$I$301, 5, FALSE)</f>
        <v>60</v>
      </c>
      <c r="X717" s="3">
        <f>VLOOKUP(V717, Spec_Limits!$A$2:$I$301, 6, FALSE)</f>
        <v>120</v>
      </c>
      <c r="Y717" s="3" t="str">
        <f t="shared" si="114"/>
        <v>Pass</v>
      </c>
      <c r="Z717" s="3" t="str">
        <f t="shared" si="115"/>
        <v>OK</v>
      </c>
    </row>
    <row r="718" spans="1:26" x14ac:dyDescent="0.35">
      <c r="A718" s="1" t="s">
        <v>968</v>
      </c>
      <c r="B718" s="2">
        <v>45695</v>
      </c>
      <c r="C718" s="1" t="s">
        <v>16</v>
      </c>
      <c r="D718" s="3" t="s">
        <v>2467</v>
      </c>
      <c r="E718" s="1" t="s">
        <v>11</v>
      </c>
      <c r="F718" s="1" t="s">
        <v>2468</v>
      </c>
      <c r="G718" s="1" t="s">
        <v>17</v>
      </c>
      <c r="H718" s="1">
        <v>81.893000000000001</v>
      </c>
      <c r="I718" s="4" t="s">
        <v>17</v>
      </c>
      <c r="J718" s="1" t="s">
        <v>29</v>
      </c>
      <c r="K718" s="1" t="s">
        <v>969</v>
      </c>
      <c r="L718" s="6">
        <f t="shared" si="108"/>
        <v>18.740000000000009</v>
      </c>
      <c r="M718" s="6">
        <f t="shared" si="109"/>
        <v>18.740000000000009</v>
      </c>
      <c r="N718" s="6" t="str">
        <f t="shared" si="110"/>
        <v>Pass</v>
      </c>
      <c r="O718" s="6" t="str">
        <f t="shared" si="111"/>
        <v>100.29</v>
      </c>
      <c r="P718" s="6">
        <f t="shared" si="107"/>
        <v>81.893000000000001</v>
      </c>
      <c r="Q718" s="5" t="str">
        <f t="shared" si="112"/>
        <v>February</v>
      </c>
      <c r="R718" s="3" t="str">
        <f>VLOOKUP(A718, Samples_Master!$A$2:$I$301, 2, FALSE)</f>
        <v>PolymerB</v>
      </c>
      <c r="S718" s="3" t="str">
        <f>VLOOKUP(A718, Samples_Master!$A$2:$I$301, 3, FALSE)</f>
        <v>Polymer</v>
      </c>
      <c r="T718" s="3" t="str">
        <f>VLOOKUP(A718, Samples_Master!$A$2:$I$301, 4, FALSE)</f>
        <v>B062</v>
      </c>
      <c r="U718" s="3" t="str">
        <f>VLOOKUP(A718, Samples_Master!$A$2:$I$301, 5, FALSE)</f>
        <v>P002</v>
      </c>
      <c r="V718" s="3" t="str">
        <f t="shared" si="113"/>
        <v>PolymerB_Tensile</v>
      </c>
      <c r="W718" s="3">
        <f>VLOOKUP(V718, Spec_Limits!$A$2:$I$301, 5, FALSE)</f>
        <v>40</v>
      </c>
      <c r="X718" s="3">
        <f>VLOOKUP(V718, Spec_Limits!$A$2:$I$301, 6, FALSE)</f>
        <v>100</v>
      </c>
      <c r="Y718" s="3" t="str">
        <f t="shared" si="114"/>
        <v>Pass</v>
      </c>
      <c r="Z718" s="3" t="str">
        <f t="shared" si="115"/>
        <v>OK</v>
      </c>
    </row>
    <row r="719" spans="1:26" x14ac:dyDescent="0.35">
      <c r="A719" s="1" t="s">
        <v>970</v>
      </c>
      <c r="B719" s="2">
        <v>45714</v>
      </c>
      <c r="C719" s="1" t="s">
        <v>16</v>
      </c>
      <c r="D719" s="3" t="s">
        <v>2469</v>
      </c>
      <c r="E719" s="1" t="s">
        <v>637</v>
      </c>
      <c r="F719" s="1" t="s">
        <v>1242</v>
      </c>
      <c r="G719" s="1" t="s">
        <v>17</v>
      </c>
      <c r="H719" s="1">
        <v>54.612000000000002</v>
      </c>
      <c r="I719" s="4" t="s">
        <v>17</v>
      </c>
      <c r="J719" s="1" t="s">
        <v>47</v>
      </c>
      <c r="K719" s="1" t="s">
        <v>971</v>
      </c>
      <c r="L719" s="6" t="str">
        <f t="shared" si="108"/>
        <v>23.51</v>
      </c>
      <c r="M719" s="6" t="str">
        <f t="shared" si="109"/>
        <v>23.51</v>
      </c>
      <c r="N719" s="6" t="str">
        <f t="shared" si="110"/>
        <v>Pass</v>
      </c>
      <c r="O719" s="6" t="str">
        <f t="shared" si="111"/>
        <v>101.09</v>
      </c>
      <c r="P719" s="6">
        <f t="shared" si="107"/>
        <v>54.612000000000002</v>
      </c>
      <c r="Q719" s="5" t="str">
        <f t="shared" si="112"/>
        <v>February</v>
      </c>
      <c r="R719" s="3" t="str">
        <f>VLOOKUP(A719, Samples_Master!$A$2:$I$301, 2, FALSE)</f>
        <v>CeramicY</v>
      </c>
      <c r="S719" s="3" t="str">
        <f>VLOOKUP(A719, Samples_Master!$A$2:$I$301, 3, FALSE)</f>
        <v>Ceramic</v>
      </c>
      <c r="T719" s="3" t="str">
        <f>VLOOKUP(A719, Samples_Master!$A$2:$I$301, 4, FALSE)</f>
        <v>B008</v>
      </c>
      <c r="U719" s="3" t="str">
        <f>VLOOKUP(A719, Samples_Master!$A$2:$I$301, 5, FALSE)</f>
        <v>P003</v>
      </c>
      <c r="V719" s="3" t="str">
        <f t="shared" si="113"/>
        <v>CeramicY_Tensile</v>
      </c>
      <c r="W719" s="3">
        <f>VLOOKUP(V719, Spec_Limits!$A$2:$I$301, 5, FALSE)</f>
        <v>40</v>
      </c>
      <c r="X719" s="3">
        <f>VLOOKUP(V719, Spec_Limits!$A$2:$I$301, 6, FALSE)</f>
        <v>100</v>
      </c>
      <c r="Y719" s="3" t="str">
        <f t="shared" si="114"/>
        <v>Pass</v>
      </c>
      <c r="Z719" s="3" t="str">
        <f t="shared" si="115"/>
        <v>OK</v>
      </c>
    </row>
    <row r="720" spans="1:26" x14ac:dyDescent="0.35">
      <c r="A720" s="1" t="s">
        <v>970</v>
      </c>
      <c r="B720" s="2">
        <v>45705</v>
      </c>
      <c r="C720" s="1" t="s">
        <v>27</v>
      </c>
      <c r="D720" s="3" t="s">
        <v>1271</v>
      </c>
      <c r="E720" s="1" t="s">
        <v>637</v>
      </c>
      <c r="F720" s="1" t="s">
        <v>2470</v>
      </c>
      <c r="G720" s="1" t="s">
        <v>17</v>
      </c>
      <c r="H720" s="1">
        <v>714.31</v>
      </c>
      <c r="I720" s="4" t="s">
        <v>37</v>
      </c>
      <c r="J720" s="1" t="s">
        <v>34</v>
      </c>
      <c r="K720" s="1" t="s">
        <v>972</v>
      </c>
      <c r="L720" s="6" t="str">
        <f t="shared" si="108"/>
        <v>21.69</v>
      </c>
      <c r="M720" s="6" t="str">
        <f t="shared" si="109"/>
        <v>21.69</v>
      </c>
      <c r="N720" s="6" t="str">
        <f t="shared" si="110"/>
        <v>Pass</v>
      </c>
      <c r="O720" s="6" t="str">
        <f t="shared" si="111"/>
        <v>84.74</v>
      </c>
      <c r="P720" s="6">
        <f t="shared" si="107"/>
        <v>714.31</v>
      </c>
      <c r="Q720" s="5" t="str">
        <f t="shared" si="112"/>
        <v>February</v>
      </c>
      <c r="R720" s="3" t="str">
        <f>VLOOKUP(A720, Samples_Master!$A$2:$I$301, 2, FALSE)</f>
        <v>CeramicY</v>
      </c>
      <c r="S720" s="3" t="str">
        <f>VLOOKUP(A720, Samples_Master!$A$2:$I$301, 3, FALSE)</f>
        <v>Ceramic</v>
      </c>
      <c r="T720" s="3" t="str">
        <f>VLOOKUP(A720, Samples_Master!$A$2:$I$301, 4, FALSE)</f>
        <v>B008</v>
      </c>
      <c r="U720" s="3" t="str">
        <f>VLOOKUP(A720, Samples_Master!$A$2:$I$301, 5, FALSE)</f>
        <v>P003</v>
      </c>
      <c r="V720" s="3" t="str">
        <f t="shared" si="113"/>
        <v>CeramicY_Conductivity</v>
      </c>
      <c r="W720" s="3">
        <f>VLOOKUP(V720, Spec_Limits!$A$2:$I$301, 5, FALSE)</f>
        <v>100</v>
      </c>
      <c r="X720" s="3">
        <f>VLOOKUP(V720, Spec_Limits!$A$2:$I$301, 6, FALSE)</f>
        <v>2000</v>
      </c>
      <c r="Y720" s="3" t="str">
        <f t="shared" si="114"/>
        <v>Pass</v>
      </c>
      <c r="Z720" s="3" t="str">
        <f t="shared" si="115"/>
        <v>OK</v>
      </c>
    </row>
    <row r="721" spans="1:26" x14ac:dyDescent="0.35">
      <c r="A721" s="1" t="s">
        <v>970</v>
      </c>
      <c r="B721" s="2">
        <v>45707</v>
      </c>
      <c r="C721" s="1" t="s">
        <v>16</v>
      </c>
      <c r="D721" s="3" t="s">
        <v>2471</v>
      </c>
      <c r="E721" s="1" t="s">
        <v>637</v>
      </c>
      <c r="F721" s="1" t="s">
        <v>2472</v>
      </c>
      <c r="G721" s="1" t="s">
        <v>17</v>
      </c>
      <c r="H721" s="1">
        <v>60.308999999999997</v>
      </c>
      <c r="I721" s="4" t="s">
        <v>17</v>
      </c>
      <c r="J721" s="1" t="s">
        <v>18</v>
      </c>
      <c r="K721" s="1" t="s">
        <v>973</v>
      </c>
      <c r="L721" s="6" t="str">
        <f t="shared" si="108"/>
        <v>29.51</v>
      </c>
      <c r="M721" s="6" t="str">
        <f t="shared" si="109"/>
        <v>29.51</v>
      </c>
      <c r="N721" s="6" t="str">
        <f t="shared" si="110"/>
        <v>Pass</v>
      </c>
      <c r="O721" s="6" t="str">
        <f t="shared" si="111"/>
        <v>107.12</v>
      </c>
      <c r="P721" s="6">
        <f t="shared" si="107"/>
        <v>60.308999999999997</v>
      </c>
      <c r="Q721" s="5" t="str">
        <f t="shared" si="112"/>
        <v>February</v>
      </c>
      <c r="R721" s="3" t="str">
        <f>VLOOKUP(A721, Samples_Master!$A$2:$I$301, 2, FALSE)</f>
        <v>CeramicY</v>
      </c>
      <c r="S721" s="3" t="str">
        <f>VLOOKUP(A721, Samples_Master!$A$2:$I$301, 3, FALSE)</f>
        <v>Ceramic</v>
      </c>
      <c r="T721" s="3" t="str">
        <f>VLOOKUP(A721, Samples_Master!$A$2:$I$301, 4, FALSE)</f>
        <v>B008</v>
      </c>
      <c r="U721" s="3" t="str">
        <f>VLOOKUP(A721, Samples_Master!$A$2:$I$301, 5, FALSE)</f>
        <v>P003</v>
      </c>
      <c r="V721" s="3" t="str">
        <f t="shared" si="113"/>
        <v>CeramicY_Tensile</v>
      </c>
      <c r="W721" s="3">
        <f>VLOOKUP(V721, Spec_Limits!$A$2:$I$301, 5, FALSE)</f>
        <v>40</v>
      </c>
      <c r="X721" s="3">
        <f>VLOOKUP(V721, Spec_Limits!$A$2:$I$301, 6, FALSE)</f>
        <v>100</v>
      </c>
      <c r="Y721" s="3" t="str">
        <f t="shared" si="114"/>
        <v>Pass</v>
      </c>
      <c r="Z721" s="3" t="str">
        <f t="shared" si="115"/>
        <v>OK</v>
      </c>
    </row>
    <row r="722" spans="1:26" x14ac:dyDescent="0.35">
      <c r="A722" s="1" t="s">
        <v>974</v>
      </c>
      <c r="B722" s="2">
        <v>45715</v>
      </c>
      <c r="C722" s="1" t="s">
        <v>10</v>
      </c>
      <c r="D722" s="3" t="s">
        <v>2473</v>
      </c>
      <c r="E722" s="1" t="s">
        <v>11</v>
      </c>
      <c r="F722" s="1" t="s">
        <v>2474</v>
      </c>
      <c r="G722" s="1" t="s">
        <v>12</v>
      </c>
      <c r="H722" s="1">
        <v>0.47299999999999998</v>
      </c>
      <c r="I722" s="4" t="s">
        <v>23</v>
      </c>
      <c r="J722" s="1" t="s">
        <v>14</v>
      </c>
      <c r="K722" s="1" t="s">
        <v>975</v>
      </c>
      <c r="L722" s="6">
        <f t="shared" si="108"/>
        <v>20.28000000000003</v>
      </c>
      <c r="M722" s="6">
        <f t="shared" si="109"/>
        <v>20.28000000000003</v>
      </c>
      <c r="N722" s="6" t="str">
        <f t="shared" si="110"/>
        <v>Pass</v>
      </c>
      <c r="O722" s="6">
        <f t="shared" si="111"/>
        <v>118.6512</v>
      </c>
      <c r="P722" s="6">
        <f t="shared" si="107"/>
        <v>0.47299999999999998</v>
      </c>
      <c r="Q722" s="5" t="str">
        <f t="shared" si="112"/>
        <v>February</v>
      </c>
      <c r="R722" s="3" t="str">
        <f>VLOOKUP(A722, Samples_Master!$A$2:$I$301, 2, FALSE)</f>
        <v>AlloyX</v>
      </c>
      <c r="S722" s="3" t="str">
        <f>VLOOKUP(A722, Samples_Master!$A$2:$I$301, 3, FALSE)</f>
        <v>Metal</v>
      </c>
      <c r="T722" s="3" t="str">
        <f>VLOOKUP(A722, Samples_Master!$A$2:$I$301, 4, FALSE)</f>
        <v>B001</v>
      </c>
      <c r="U722" s="3" t="str">
        <f>VLOOKUP(A722, Samples_Master!$A$2:$I$301, 5, FALSE)</f>
        <v>P001</v>
      </c>
      <c r="V722" s="3" t="str">
        <f t="shared" si="113"/>
        <v>AlloyX_Viscosity</v>
      </c>
      <c r="W722" s="3">
        <f>VLOOKUP(V722, Spec_Limits!$A$2:$I$301, 5, FALSE)</f>
        <v>0.2</v>
      </c>
      <c r="X722" s="3">
        <f>VLOOKUP(V722, Spec_Limits!$A$2:$I$301, 6, FALSE)</f>
        <v>1.5</v>
      </c>
      <c r="Y722" s="3" t="str">
        <f t="shared" si="114"/>
        <v>Pass</v>
      </c>
      <c r="Z722" s="3" t="str">
        <f t="shared" si="115"/>
        <v>OK</v>
      </c>
    </row>
    <row r="723" spans="1:26" x14ac:dyDescent="0.35">
      <c r="A723" s="1" t="s">
        <v>974</v>
      </c>
      <c r="B723" s="2">
        <v>45713</v>
      </c>
      <c r="C723" s="1" t="s">
        <v>16</v>
      </c>
      <c r="D723" s="3" t="s">
        <v>2475</v>
      </c>
      <c r="E723" s="1" t="s">
        <v>11</v>
      </c>
      <c r="F723" s="1" t="s">
        <v>2476</v>
      </c>
      <c r="G723" s="1" t="s">
        <v>12</v>
      </c>
      <c r="H723" s="1">
        <v>90.093000000000004</v>
      </c>
      <c r="I723" s="4" t="s">
        <v>17</v>
      </c>
      <c r="J723" s="1" t="s">
        <v>34</v>
      </c>
      <c r="K723" s="1" t="s">
        <v>976</v>
      </c>
      <c r="L723" s="6">
        <f t="shared" si="108"/>
        <v>23.860000000000014</v>
      </c>
      <c r="M723" s="6">
        <f t="shared" si="109"/>
        <v>23.860000000000014</v>
      </c>
      <c r="N723" s="6" t="str">
        <f t="shared" si="110"/>
        <v>Pass</v>
      </c>
      <c r="O723" s="6">
        <f t="shared" si="111"/>
        <v>95.574110000000005</v>
      </c>
      <c r="P723" s="6">
        <f t="shared" si="107"/>
        <v>90.093000000000004</v>
      </c>
      <c r="Q723" s="5" t="str">
        <f t="shared" si="112"/>
        <v>February</v>
      </c>
      <c r="R723" s="3" t="str">
        <f>VLOOKUP(A723, Samples_Master!$A$2:$I$301, 2, FALSE)</f>
        <v>AlloyX</v>
      </c>
      <c r="S723" s="3" t="str">
        <f>VLOOKUP(A723, Samples_Master!$A$2:$I$301, 3, FALSE)</f>
        <v>Metal</v>
      </c>
      <c r="T723" s="3" t="str">
        <f>VLOOKUP(A723, Samples_Master!$A$2:$I$301, 4, FALSE)</f>
        <v>B001</v>
      </c>
      <c r="U723" s="3" t="str">
        <f>VLOOKUP(A723, Samples_Master!$A$2:$I$301, 5, FALSE)</f>
        <v>P001</v>
      </c>
      <c r="V723" s="3" t="str">
        <f t="shared" si="113"/>
        <v>AlloyX_Tensile</v>
      </c>
      <c r="W723" s="3">
        <f>VLOOKUP(V723, Spec_Limits!$A$2:$I$301, 5, FALSE)</f>
        <v>60</v>
      </c>
      <c r="X723" s="3">
        <f>VLOOKUP(V723, Spec_Limits!$A$2:$I$301, 6, FALSE)</f>
        <v>120</v>
      </c>
      <c r="Y723" s="3" t="str">
        <f t="shared" si="114"/>
        <v>Pass</v>
      </c>
      <c r="Z723" s="3" t="str">
        <f t="shared" si="115"/>
        <v>OK</v>
      </c>
    </row>
    <row r="724" spans="1:26" x14ac:dyDescent="0.35">
      <c r="A724" s="1" t="s">
        <v>974</v>
      </c>
      <c r="B724" s="2">
        <v>45689</v>
      </c>
      <c r="C724" s="1" t="s">
        <v>16</v>
      </c>
      <c r="D724" s="3" t="s">
        <v>2054</v>
      </c>
      <c r="E724" s="1" t="s">
        <v>11</v>
      </c>
      <c r="F724" s="1" t="s">
        <v>2477</v>
      </c>
      <c r="G724" s="1" t="s">
        <v>12</v>
      </c>
      <c r="H724" s="1">
        <v>71.662999999999997</v>
      </c>
      <c r="I724" s="4" t="s">
        <v>17</v>
      </c>
      <c r="J724" s="1" t="s">
        <v>21</v>
      </c>
      <c r="K724" s="1" t="s">
        <v>977</v>
      </c>
      <c r="L724" s="6">
        <f t="shared" si="108"/>
        <v>24.78000000000003</v>
      </c>
      <c r="M724" s="6">
        <f t="shared" si="109"/>
        <v>24.78000000000003</v>
      </c>
      <c r="N724" s="6" t="str">
        <f t="shared" si="110"/>
        <v>Pass</v>
      </c>
      <c r="O724" s="6">
        <f t="shared" si="111"/>
        <v>105.4585</v>
      </c>
      <c r="P724" s="6">
        <f t="shared" si="107"/>
        <v>71.662999999999997</v>
      </c>
      <c r="Q724" s="5" t="str">
        <f t="shared" si="112"/>
        <v>February</v>
      </c>
      <c r="R724" s="3" t="str">
        <f>VLOOKUP(A724, Samples_Master!$A$2:$I$301, 2, FALSE)</f>
        <v>AlloyX</v>
      </c>
      <c r="S724" s="3" t="str">
        <f>VLOOKUP(A724, Samples_Master!$A$2:$I$301, 3, FALSE)</f>
        <v>Metal</v>
      </c>
      <c r="T724" s="3" t="str">
        <f>VLOOKUP(A724, Samples_Master!$A$2:$I$301, 4, FALSE)</f>
        <v>B001</v>
      </c>
      <c r="U724" s="3" t="str">
        <f>VLOOKUP(A724, Samples_Master!$A$2:$I$301, 5, FALSE)</f>
        <v>P001</v>
      </c>
      <c r="V724" s="3" t="str">
        <f t="shared" si="113"/>
        <v>AlloyX_Tensile</v>
      </c>
      <c r="W724" s="3">
        <f>VLOOKUP(V724, Spec_Limits!$A$2:$I$301, 5, FALSE)</f>
        <v>60</v>
      </c>
      <c r="X724" s="3">
        <f>VLOOKUP(V724, Spec_Limits!$A$2:$I$301, 6, FALSE)</f>
        <v>120</v>
      </c>
      <c r="Y724" s="3" t="str">
        <f t="shared" si="114"/>
        <v>Pass</v>
      </c>
      <c r="Z724" s="3" t="str">
        <f t="shared" si="115"/>
        <v>OK</v>
      </c>
    </row>
    <row r="725" spans="1:26" x14ac:dyDescent="0.35">
      <c r="A725" s="1" t="s">
        <v>974</v>
      </c>
      <c r="B725" s="2">
        <v>45709</v>
      </c>
      <c r="C725" s="1" t="s">
        <v>27</v>
      </c>
      <c r="D725" s="3" t="s">
        <v>2478</v>
      </c>
      <c r="E725" s="1" t="s">
        <v>11</v>
      </c>
      <c r="F725" s="1" t="s">
        <v>2479</v>
      </c>
      <c r="G725" s="1" t="s">
        <v>12</v>
      </c>
      <c r="H725" s="1">
        <v>5047.91</v>
      </c>
      <c r="I725" s="4" t="s">
        <v>28</v>
      </c>
      <c r="J725" s="1" t="s">
        <v>21</v>
      </c>
      <c r="K725" s="1" t="s">
        <v>978</v>
      </c>
      <c r="L725" s="6">
        <f t="shared" si="108"/>
        <v>22.260000000000048</v>
      </c>
      <c r="M725" s="6">
        <f t="shared" si="109"/>
        <v>22.260000000000048</v>
      </c>
      <c r="N725" s="6" t="str">
        <f t="shared" si="110"/>
        <v>Pass</v>
      </c>
      <c r="O725" s="6">
        <f t="shared" si="111"/>
        <v>79.471260000000001</v>
      </c>
      <c r="P725" s="6">
        <f t="shared" si="107"/>
        <v>5047.91</v>
      </c>
      <c r="Q725" s="5" t="str">
        <f t="shared" si="112"/>
        <v>February</v>
      </c>
      <c r="R725" s="3" t="str">
        <f>VLOOKUP(A725, Samples_Master!$A$2:$I$301, 2, FALSE)</f>
        <v>AlloyX</v>
      </c>
      <c r="S725" s="3" t="str">
        <f>VLOOKUP(A725, Samples_Master!$A$2:$I$301, 3, FALSE)</f>
        <v>Metal</v>
      </c>
      <c r="T725" s="3" t="str">
        <f>VLOOKUP(A725, Samples_Master!$A$2:$I$301, 4, FALSE)</f>
        <v>B001</v>
      </c>
      <c r="U725" s="3" t="str">
        <f>VLOOKUP(A725, Samples_Master!$A$2:$I$301, 5, FALSE)</f>
        <v>P001</v>
      </c>
      <c r="V725" s="3" t="str">
        <f t="shared" si="113"/>
        <v>AlloyX_Conductivity</v>
      </c>
      <c r="W725" s="3">
        <f>VLOOKUP(V725, Spec_Limits!$A$2:$I$301, 5, FALSE)</f>
        <v>100</v>
      </c>
      <c r="X725" s="3">
        <f>VLOOKUP(V725, Spec_Limits!$A$2:$I$301, 6, FALSE)</f>
        <v>2000</v>
      </c>
      <c r="Y725" s="3" t="str">
        <f t="shared" si="114"/>
        <v>Fail</v>
      </c>
      <c r="Z725" s="3" t="str">
        <f t="shared" si="115"/>
        <v>OK</v>
      </c>
    </row>
    <row r="726" spans="1:26" x14ac:dyDescent="0.35">
      <c r="A726" s="1" t="s">
        <v>541</v>
      </c>
      <c r="B726" s="2">
        <v>45709</v>
      </c>
      <c r="C726" s="1" t="s">
        <v>16</v>
      </c>
      <c r="D726" s="3" t="s">
        <v>1179</v>
      </c>
      <c r="E726" s="1" t="s">
        <v>11</v>
      </c>
      <c r="F726" s="1" t="s">
        <v>2480</v>
      </c>
      <c r="G726" s="1" t="s">
        <v>12</v>
      </c>
      <c r="H726" s="1">
        <v>75.709999999999994</v>
      </c>
      <c r="I726" s="4" t="s">
        <v>17</v>
      </c>
      <c r="J726" s="1" t="s">
        <v>98</v>
      </c>
      <c r="K726" s="1" t="s">
        <v>979</v>
      </c>
      <c r="L726" s="6">
        <f t="shared" si="108"/>
        <v>26.100000000000023</v>
      </c>
      <c r="M726" s="6">
        <f t="shared" si="109"/>
        <v>26.100000000000023</v>
      </c>
      <c r="N726" s="6" t="str">
        <f t="shared" si="110"/>
        <v>Pass</v>
      </c>
      <c r="O726" s="6">
        <f t="shared" si="111"/>
        <v>116.71963000000001</v>
      </c>
      <c r="P726" s="6">
        <f t="shared" si="107"/>
        <v>75.709999999999994</v>
      </c>
      <c r="Q726" s="5" t="str">
        <f t="shared" si="112"/>
        <v>February</v>
      </c>
      <c r="R726" s="3" t="str">
        <f>VLOOKUP(A726, Samples_Master!$A$2:$I$301, 2, FALSE)</f>
        <v>CeramicY</v>
      </c>
      <c r="S726" s="3" t="str">
        <f>VLOOKUP(A726, Samples_Master!$A$2:$I$301, 3, FALSE)</f>
        <v>Ceramic</v>
      </c>
      <c r="T726" s="3" t="str">
        <f>VLOOKUP(A726, Samples_Master!$A$2:$I$301, 4, FALSE)</f>
        <v>B036</v>
      </c>
      <c r="U726" s="3" t="str">
        <f>VLOOKUP(A726, Samples_Master!$A$2:$I$301, 5, FALSE)</f>
        <v>P001</v>
      </c>
      <c r="V726" s="3" t="str">
        <f t="shared" si="113"/>
        <v>CeramicY_Tensile</v>
      </c>
      <c r="W726" s="3">
        <f>VLOOKUP(V726, Spec_Limits!$A$2:$I$301, 5, FALSE)</f>
        <v>40</v>
      </c>
      <c r="X726" s="3">
        <f>VLOOKUP(V726, Spec_Limits!$A$2:$I$301, 6, FALSE)</f>
        <v>100</v>
      </c>
      <c r="Y726" s="3" t="str">
        <f t="shared" si="114"/>
        <v>Pass</v>
      </c>
      <c r="Z726" s="3" t="str">
        <f t="shared" si="115"/>
        <v>OK</v>
      </c>
    </row>
    <row r="727" spans="1:26" x14ac:dyDescent="0.35">
      <c r="A727" s="1" t="s">
        <v>541</v>
      </c>
      <c r="B727" s="2">
        <v>45705</v>
      </c>
      <c r="C727" s="1" t="s">
        <v>27</v>
      </c>
      <c r="D727" s="3" t="s">
        <v>2481</v>
      </c>
      <c r="E727" s="1" t="s">
        <v>11</v>
      </c>
      <c r="F727" s="1" t="s">
        <v>2482</v>
      </c>
      <c r="G727" s="1" t="s">
        <v>12</v>
      </c>
      <c r="H727" s="1">
        <v>678.99599999999998</v>
      </c>
      <c r="I727" s="4" t="s">
        <v>37</v>
      </c>
      <c r="J727" s="1" t="s">
        <v>34</v>
      </c>
      <c r="K727" s="1" t="s">
        <v>980</v>
      </c>
      <c r="L727" s="6">
        <f t="shared" si="108"/>
        <v>28.140000000000043</v>
      </c>
      <c r="M727" s="6">
        <f t="shared" si="109"/>
        <v>28.140000000000043</v>
      </c>
      <c r="N727" s="6" t="str">
        <f t="shared" si="110"/>
        <v>Pass</v>
      </c>
      <c r="O727" s="6">
        <f t="shared" si="111"/>
        <v>89.703039999999987</v>
      </c>
      <c r="P727" s="6">
        <f t="shared" si="107"/>
        <v>678.99599999999998</v>
      </c>
      <c r="Q727" s="5" t="str">
        <f t="shared" si="112"/>
        <v>February</v>
      </c>
      <c r="R727" s="3" t="str">
        <f>VLOOKUP(A727, Samples_Master!$A$2:$I$301, 2, FALSE)</f>
        <v>CeramicY</v>
      </c>
      <c r="S727" s="3" t="str">
        <f>VLOOKUP(A727, Samples_Master!$A$2:$I$301, 3, FALSE)</f>
        <v>Ceramic</v>
      </c>
      <c r="T727" s="3" t="str">
        <f>VLOOKUP(A727, Samples_Master!$A$2:$I$301, 4, FALSE)</f>
        <v>B036</v>
      </c>
      <c r="U727" s="3" t="str">
        <f>VLOOKUP(A727, Samples_Master!$A$2:$I$301, 5, FALSE)</f>
        <v>P001</v>
      </c>
      <c r="V727" s="3" t="str">
        <f t="shared" si="113"/>
        <v>CeramicY_Conductivity</v>
      </c>
      <c r="W727" s="3">
        <f>VLOOKUP(V727, Spec_Limits!$A$2:$I$301, 5, FALSE)</f>
        <v>100</v>
      </c>
      <c r="X727" s="3">
        <f>VLOOKUP(V727, Spec_Limits!$A$2:$I$301, 6, FALSE)</f>
        <v>2000</v>
      </c>
      <c r="Y727" s="3" t="str">
        <f t="shared" si="114"/>
        <v>Pass</v>
      </c>
      <c r="Z727" s="3" t="str">
        <f t="shared" si="115"/>
        <v>OK</v>
      </c>
    </row>
    <row r="728" spans="1:26" x14ac:dyDescent="0.35">
      <c r="A728" s="1" t="s">
        <v>415</v>
      </c>
      <c r="B728" s="2">
        <v>45706</v>
      </c>
      <c r="C728" s="1" t="s">
        <v>16</v>
      </c>
      <c r="D728" s="3" t="s">
        <v>2483</v>
      </c>
      <c r="E728" s="1" t="s">
        <v>11</v>
      </c>
      <c r="F728" s="1" t="s">
        <v>2484</v>
      </c>
      <c r="G728" s="1" t="s">
        <v>17</v>
      </c>
      <c r="H728" s="1">
        <v>76.67</v>
      </c>
      <c r="I728" s="4" t="s">
        <v>17</v>
      </c>
      <c r="J728" s="1" t="s">
        <v>66</v>
      </c>
      <c r="K728" s="1" t="s">
        <v>981</v>
      </c>
      <c r="L728" s="6">
        <f t="shared" si="108"/>
        <v>28.120000000000005</v>
      </c>
      <c r="M728" s="6">
        <f t="shared" si="109"/>
        <v>28.120000000000005</v>
      </c>
      <c r="N728" s="6" t="str">
        <f t="shared" si="110"/>
        <v>Pass</v>
      </c>
      <c r="O728" s="6" t="str">
        <f t="shared" si="111"/>
        <v>88.1</v>
      </c>
      <c r="P728" s="6">
        <f t="shared" si="107"/>
        <v>76.67</v>
      </c>
      <c r="Q728" s="5" t="str">
        <f t="shared" si="112"/>
        <v>February</v>
      </c>
      <c r="R728" s="3" t="str">
        <f>VLOOKUP(A728, Samples_Master!$A$2:$I$301, 2, FALSE)</f>
        <v>AlloyX</v>
      </c>
      <c r="S728" s="3" t="str">
        <f>VLOOKUP(A728, Samples_Master!$A$2:$I$301, 3, FALSE)</f>
        <v>Metal</v>
      </c>
      <c r="T728" s="3" t="str">
        <f>VLOOKUP(A728, Samples_Master!$A$2:$I$301, 4, FALSE)</f>
        <v>B092</v>
      </c>
      <c r="U728" s="3" t="str">
        <f>VLOOKUP(A728, Samples_Master!$A$2:$I$301, 5, FALSE)</f>
        <v>P003</v>
      </c>
      <c r="V728" s="3" t="str">
        <f t="shared" si="113"/>
        <v>AlloyX_Tensile</v>
      </c>
      <c r="W728" s="3">
        <f>VLOOKUP(V728, Spec_Limits!$A$2:$I$301, 5, FALSE)</f>
        <v>60</v>
      </c>
      <c r="X728" s="3">
        <f>VLOOKUP(V728, Spec_Limits!$A$2:$I$301, 6, FALSE)</f>
        <v>120</v>
      </c>
      <c r="Y728" s="3" t="str">
        <f t="shared" si="114"/>
        <v>Pass</v>
      </c>
      <c r="Z728" s="3" t="str">
        <f t="shared" si="115"/>
        <v>OK</v>
      </c>
    </row>
    <row r="729" spans="1:26" x14ac:dyDescent="0.35">
      <c r="A729" s="1" t="s">
        <v>415</v>
      </c>
      <c r="B729" s="2">
        <v>45699</v>
      </c>
      <c r="C729" s="1" t="s">
        <v>16</v>
      </c>
      <c r="D729" s="3" t="s">
        <v>2485</v>
      </c>
      <c r="E729" s="1" t="s">
        <v>11</v>
      </c>
      <c r="F729" s="1" t="s">
        <v>1377</v>
      </c>
      <c r="G729" s="1" t="s">
        <v>17</v>
      </c>
      <c r="H729" s="1">
        <v>83.608000000000004</v>
      </c>
      <c r="I729" s="4" t="s">
        <v>17</v>
      </c>
      <c r="J729" s="1" t="s">
        <v>52</v>
      </c>
      <c r="K729" s="1" t="s">
        <v>982</v>
      </c>
      <c r="L729" s="6">
        <f t="shared" si="108"/>
        <v>23.770000000000039</v>
      </c>
      <c r="M729" s="6">
        <f t="shared" si="109"/>
        <v>23.770000000000039</v>
      </c>
      <c r="N729" s="6" t="str">
        <f t="shared" si="110"/>
        <v>Pass</v>
      </c>
      <c r="O729" s="6" t="str">
        <f t="shared" si="111"/>
        <v>92.29</v>
      </c>
      <c r="P729" s="6">
        <f t="shared" si="107"/>
        <v>83.608000000000004</v>
      </c>
      <c r="Q729" s="5" t="str">
        <f t="shared" si="112"/>
        <v>February</v>
      </c>
      <c r="R729" s="3" t="str">
        <f>VLOOKUP(A729, Samples_Master!$A$2:$I$301, 2, FALSE)</f>
        <v>AlloyX</v>
      </c>
      <c r="S729" s="3" t="str">
        <f>VLOOKUP(A729, Samples_Master!$A$2:$I$301, 3, FALSE)</f>
        <v>Metal</v>
      </c>
      <c r="T729" s="3" t="str">
        <f>VLOOKUP(A729, Samples_Master!$A$2:$I$301, 4, FALSE)</f>
        <v>B092</v>
      </c>
      <c r="U729" s="3" t="str">
        <f>VLOOKUP(A729, Samples_Master!$A$2:$I$301, 5, FALSE)</f>
        <v>P003</v>
      </c>
      <c r="V729" s="3" t="str">
        <f t="shared" si="113"/>
        <v>AlloyX_Tensile</v>
      </c>
      <c r="W729" s="3">
        <f>VLOOKUP(V729, Spec_Limits!$A$2:$I$301, 5, FALSE)</f>
        <v>60</v>
      </c>
      <c r="X729" s="3">
        <f>VLOOKUP(V729, Spec_Limits!$A$2:$I$301, 6, FALSE)</f>
        <v>120</v>
      </c>
      <c r="Y729" s="3" t="str">
        <f t="shared" si="114"/>
        <v>Pass</v>
      </c>
      <c r="Z729" s="3" t="str">
        <f t="shared" si="115"/>
        <v>OK</v>
      </c>
    </row>
    <row r="730" spans="1:26" x14ac:dyDescent="0.35">
      <c r="A730" s="1" t="s">
        <v>415</v>
      </c>
      <c r="B730" s="2">
        <v>45716</v>
      </c>
      <c r="C730" s="1" t="s">
        <v>16</v>
      </c>
      <c r="D730" s="3" t="s">
        <v>2486</v>
      </c>
      <c r="E730" s="1" t="s">
        <v>11</v>
      </c>
      <c r="F730" s="1" t="s">
        <v>2137</v>
      </c>
      <c r="G730" s="1" t="s">
        <v>17</v>
      </c>
      <c r="H730" s="1">
        <v>81.468000000000004</v>
      </c>
      <c r="I730" s="4" t="s">
        <v>17</v>
      </c>
      <c r="J730" s="1" t="s">
        <v>24</v>
      </c>
      <c r="K730" s="1" t="s">
        <v>983</v>
      </c>
      <c r="L730" s="6">
        <f t="shared" si="108"/>
        <v>32.600000000000023</v>
      </c>
      <c r="M730" s="6">
        <f t="shared" si="109"/>
        <v>32.600000000000023</v>
      </c>
      <c r="N730" s="6" t="str">
        <f t="shared" si="110"/>
        <v>Pass</v>
      </c>
      <c r="O730" s="6" t="str">
        <f t="shared" si="111"/>
        <v>101.02</v>
      </c>
      <c r="P730" s="6">
        <f t="shared" si="107"/>
        <v>81.468000000000004</v>
      </c>
      <c r="Q730" s="5" t="str">
        <f t="shared" si="112"/>
        <v>February</v>
      </c>
      <c r="R730" s="3" t="str">
        <f>VLOOKUP(A730, Samples_Master!$A$2:$I$301, 2, FALSE)</f>
        <v>AlloyX</v>
      </c>
      <c r="S730" s="3" t="str">
        <f>VLOOKUP(A730, Samples_Master!$A$2:$I$301, 3, FALSE)</f>
        <v>Metal</v>
      </c>
      <c r="T730" s="3" t="str">
        <f>VLOOKUP(A730, Samples_Master!$A$2:$I$301, 4, FALSE)</f>
        <v>B092</v>
      </c>
      <c r="U730" s="3" t="str">
        <f>VLOOKUP(A730, Samples_Master!$A$2:$I$301, 5, FALSE)</f>
        <v>P003</v>
      </c>
      <c r="V730" s="3" t="str">
        <f t="shared" si="113"/>
        <v>AlloyX_Tensile</v>
      </c>
      <c r="W730" s="3">
        <f>VLOOKUP(V730, Spec_Limits!$A$2:$I$301, 5, FALSE)</f>
        <v>60</v>
      </c>
      <c r="X730" s="3">
        <f>VLOOKUP(V730, Spec_Limits!$A$2:$I$301, 6, FALSE)</f>
        <v>120</v>
      </c>
      <c r="Y730" s="3" t="str">
        <f t="shared" si="114"/>
        <v>Pass</v>
      </c>
      <c r="Z730" s="3" t="str">
        <f t="shared" si="115"/>
        <v>OK</v>
      </c>
    </row>
    <row r="731" spans="1:26" x14ac:dyDescent="0.35">
      <c r="A731" s="1" t="s">
        <v>415</v>
      </c>
      <c r="B731" s="2">
        <v>45700</v>
      </c>
      <c r="C731" s="1" t="s">
        <v>16</v>
      </c>
      <c r="D731" s="3" t="s">
        <v>2108</v>
      </c>
      <c r="E731" s="1" t="s">
        <v>11</v>
      </c>
      <c r="F731" s="1" t="s">
        <v>2487</v>
      </c>
      <c r="G731" s="1" t="s">
        <v>17</v>
      </c>
      <c r="H731" s="1">
        <v>87.647000000000006</v>
      </c>
      <c r="I731" s="4" t="s">
        <v>17</v>
      </c>
      <c r="J731" s="1" t="s">
        <v>61</v>
      </c>
      <c r="K731" s="1" t="s">
        <v>984</v>
      </c>
      <c r="L731" s="6">
        <f t="shared" si="108"/>
        <v>22.480000000000018</v>
      </c>
      <c r="M731" s="6">
        <f t="shared" si="109"/>
        <v>22.480000000000018</v>
      </c>
      <c r="N731" s="6" t="str">
        <f t="shared" si="110"/>
        <v>Pass</v>
      </c>
      <c r="O731" s="6" t="str">
        <f t="shared" si="111"/>
        <v>97.66</v>
      </c>
      <c r="P731" s="6">
        <f t="shared" si="107"/>
        <v>87.647000000000006</v>
      </c>
      <c r="Q731" s="5" t="str">
        <f t="shared" si="112"/>
        <v>February</v>
      </c>
      <c r="R731" s="3" t="str">
        <f>VLOOKUP(A731, Samples_Master!$A$2:$I$301, 2, FALSE)</f>
        <v>AlloyX</v>
      </c>
      <c r="S731" s="3" t="str">
        <f>VLOOKUP(A731, Samples_Master!$A$2:$I$301, 3, FALSE)</f>
        <v>Metal</v>
      </c>
      <c r="T731" s="3" t="str">
        <f>VLOOKUP(A731, Samples_Master!$A$2:$I$301, 4, FALSE)</f>
        <v>B092</v>
      </c>
      <c r="U731" s="3" t="str">
        <f>VLOOKUP(A731, Samples_Master!$A$2:$I$301, 5, FALSE)</f>
        <v>P003</v>
      </c>
      <c r="V731" s="3" t="str">
        <f t="shared" si="113"/>
        <v>AlloyX_Tensile</v>
      </c>
      <c r="W731" s="3">
        <f>VLOOKUP(V731, Spec_Limits!$A$2:$I$301, 5, FALSE)</f>
        <v>60</v>
      </c>
      <c r="X731" s="3">
        <f>VLOOKUP(V731, Spec_Limits!$A$2:$I$301, 6, FALSE)</f>
        <v>120</v>
      </c>
      <c r="Y731" s="3" t="str">
        <f t="shared" si="114"/>
        <v>Pass</v>
      </c>
      <c r="Z731" s="3" t="str">
        <f t="shared" si="115"/>
        <v>OK</v>
      </c>
    </row>
    <row r="732" spans="1:26" x14ac:dyDescent="0.35">
      <c r="A732" s="1" t="s">
        <v>985</v>
      </c>
      <c r="B732" s="2">
        <v>45697</v>
      </c>
      <c r="C732" s="1" t="s">
        <v>16</v>
      </c>
      <c r="D732" s="3" t="s">
        <v>2488</v>
      </c>
      <c r="E732" s="1" t="s">
        <v>637</v>
      </c>
      <c r="F732" s="1" t="s">
        <v>2489</v>
      </c>
      <c r="G732" s="1" t="s">
        <v>17</v>
      </c>
      <c r="H732" s="1">
        <v>90.945999999999998</v>
      </c>
      <c r="I732" s="4" t="s">
        <v>17</v>
      </c>
      <c r="J732" s="1" t="s">
        <v>47</v>
      </c>
      <c r="K732" s="1" t="s">
        <v>986</v>
      </c>
      <c r="L732" s="6" t="str">
        <f t="shared" si="108"/>
        <v>23.75</v>
      </c>
      <c r="M732" s="6" t="str">
        <f t="shared" si="109"/>
        <v>23.75</v>
      </c>
      <c r="N732" s="6" t="str">
        <f t="shared" si="110"/>
        <v>Pass</v>
      </c>
      <c r="O732" s="6" t="str">
        <f t="shared" si="111"/>
        <v>111.87</v>
      </c>
      <c r="P732" s="6">
        <f t="shared" si="107"/>
        <v>90.945999999999998</v>
      </c>
      <c r="Q732" s="5" t="str">
        <f t="shared" si="112"/>
        <v>February</v>
      </c>
      <c r="R732" s="3" t="str">
        <f>VLOOKUP(A732, Samples_Master!$A$2:$I$301, 2, FALSE)</f>
        <v>Graphene</v>
      </c>
      <c r="S732" s="3" t="str">
        <f>VLOOKUP(A732, Samples_Master!$A$2:$I$301, 3, FALSE)</f>
        <v>Carbon</v>
      </c>
      <c r="T732" s="3" t="str">
        <f>VLOOKUP(A732, Samples_Master!$A$2:$I$301, 4, FALSE)</f>
        <v>B016</v>
      </c>
      <c r="U732" s="3" t="str">
        <f>VLOOKUP(A732, Samples_Master!$A$2:$I$301, 5, FALSE)</f>
        <v>P003</v>
      </c>
      <c r="V732" s="3" t="str">
        <f t="shared" si="113"/>
        <v>Graphene_Tensile</v>
      </c>
      <c r="W732" s="3">
        <f>VLOOKUP(V732, Spec_Limits!$A$2:$I$301, 5, FALSE)</f>
        <v>60</v>
      </c>
      <c r="X732" s="3">
        <f>VLOOKUP(V732, Spec_Limits!$A$2:$I$301, 6, FALSE)</f>
        <v>120</v>
      </c>
      <c r="Y732" s="3" t="str">
        <f t="shared" si="114"/>
        <v>Pass</v>
      </c>
      <c r="Z732" s="3" t="str">
        <f t="shared" si="115"/>
        <v>OK</v>
      </c>
    </row>
    <row r="733" spans="1:26" x14ac:dyDescent="0.35">
      <c r="A733" s="1" t="s">
        <v>985</v>
      </c>
      <c r="B733" s="2">
        <v>45698</v>
      </c>
      <c r="C733" s="1" t="s">
        <v>10</v>
      </c>
      <c r="D733" s="3" t="s">
        <v>2490</v>
      </c>
      <c r="E733" s="1" t="s">
        <v>637</v>
      </c>
      <c r="F733" s="1" t="s">
        <v>2491</v>
      </c>
      <c r="G733" s="1" t="s">
        <v>17</v>
      </c>
      <c r="H733" s="1">
        <v>1.0549999999999999</v>
      </c>
      <c r="I733" s="4" t="s">
        <v>23</v>
      </c>
      <c r="J733" s="1" t="s">
        <v>80</v>
      </c>
      <c r="K733" s="1" t="s">
        <v>987</v>
      </c>
      <c r="L733" s="6" t="str">
        <f t="shared" si="108"/>
        <v>33.88</v>
      </c>
      <c r="M733" s="6" t="str">
        <f t="shared" si="109"/>
        <v>33.88</v>
      </c>
      <c r="N733" s="6" t="str">
        <f t="shared" si="110"/>
        <v>Pass</v>
      </c>
      <c r="O733" s="6" t="str">
        <f t="shared" si="111"/>
        <v>104.45</v>
      </c>
      <c r="P733" s="6">
        <f t="shared" si="107"/>
        <v>1.0549999999999999</v>
      </c>
      <c r="Q733" s="5" t="str">
        <f t="shared" si="112"/>
        <v>February</v>
      </c>
      <c r="R733" s="3" t="str">
        <f>VLOOKUP(A733, Samples_Master!$A$2:$I$301, 2, FALSE)</f>
        <v>Graphene</v>
      </c>
      <c r="S733" s="3" t="str">
        <f>VLOOKUP(A733, Samples_Master!$A$2:$I$301, 3, FALSE)</f>
        <v>Carbon</v>
      </c>
      <c r="T733" s="3" t="str">
        <f>VLOOKUP(A733, Samples_Master!$A$2:$I$301, 4, FALSE)</f>
        <v>B016</v>
      </c>
      <c r="U733" s="3" t="str">
        <f>VLOOKUP(A733, Samples_Master!$A$2:$I$301, 5, FALSE)</f>
        <v>P003</v>
      </c>
      <c r="V733" s="3" t="str">
        <f t="shared" si="113"/>
        <v>Graphene_Viscosity</v>
      </c>
      <c r="W733" s="3">
        <f>VLOOKUP(V733, Spec_Limits!$A$2:$I$301, 5, FALSE)</f>
        <v>0.2</v>
      </c>
      <c r="X733" s="3">
        <f>VLOOKUP(V733, Spec_Limits!$A$2:$I$301, 6, FALSE)</f>
        <v>1.5</v>
      </c>
      <c r="Y733" s="3" t="str">
        <f t="shared" si="114"/>
        <v>Pass</v>
      </c>
      <c r="Z733" s="3" t="str">
        <f t="shared" si="115"/>
        <v>OK</v>
      </c>
    </row>
    <row r="734" spans="1:26" x14ac:dyDescent="0.35">
      <c r="A734" s="1" t="s">
        <v>985</v>
      </c>
      <c r="B734" s="2">
        <v>45692</v>
      </c>
      <c r="C734" s="1" t="s">
        <v>16</v>
      </c>
      <c r="D734" s="3" t="s">
        <v>2492</v>
      </c>
      <c r="E734" s="1" t="s">
        <v>637</v>
      </c>
      <c r="F734" s="1" t="s">
        <v>2493</v>
      </c>
      <c r="G734" s="1" t="s">
        <v>17</v>
      </c>
      <c r="H734" s="1">
        <v>108.911</v>
      </c>
      <c r="I734" s="4" t="s">
        <v>17</v>
      </c>
      <c r="J734" s="1" t="s">
        <v>80</v>
      </c>
      <c r="K734" s="1" t="s">
        <v>988</v>
      </c>
      <c r="L734" s="6" t="str">
        <f t="shared" si="108"/>
        <v>21.19</v>
      </c>
      <c r="M734" s="6" t="str">
        <f t="shared" si="109"/>
        <v>21.19</v>
      </c>
      <c r="N734" s="6" t="str">
        <f t="shared" si="110"/>
        <v>Pass</v>
      </c>
      <c r="O734" s="6" t="str">
        <f t="shared" si="111"/>
        <v>97</v>
      </c>
      <c r="P734" s="6">
        <f t="shared" si="107"/>
        <v>108.911</v>
      </c>
      <c r="Q734" s="5" t="str">
        <f t="shared" si="112"/>
        <v>February</v>
      </c>
      <c r="R734" s="3" t="str">
        <f>VLOOKUP(A734, Samples_Master!$A$2:$I$301, 2, FALSE)</f>
        <v>Graphene</v>
      </c>
      <c r="S734" s="3" t="str">
        <f>VLOOKUP(A734, Samples_Master!$A$2:$I$301, 3, FALSE)</f>
        <v>Carbon</v>
      </c>
      <c r="T734" s="3" t="str">
        <f>VLOOKUP(A734, Samples_Master!$A$2:$I$301, 4, FALSE)</f>
        <v>B016</v>
      </c>
      <c r="U734" s="3" t="str">
        <f>VLOOKUP(A734, Samples_Master!$A$2:$I$301, 5, FALSE)</f>
        <v>P003</v>
      </c>
      <c r="V734" s="3" t="str">
        <f t="shared" si="113"/>
        <v>Graphene_Tensile</v>
      </c>
      <c r="W734" s="3">
        <f>VLOOKUP(V734, Spec_Limits!$A$2:$I$301, 5, FALSE)</f>
        <v>60</v>
      </c>
      <c r="X734" s="3">
        <f>VLOOKUP(V734, Spec_Limits!$A$2:$I$301, 6, FALSE)</f>
        <v>120</v>
      </c>
      <c r="Y734" s="3" t="str">
        <f t="shared" si="114"/>
        <v>Pass</v>
      </c>
      <c r="Z734" s="3" t="str">
        <f t="shared" si="115"/>
        <v>OK</v>
      </c>
    </row>
    <row r="735" spans="1:26" x14ac:dyDescent="0.35">
      <c r="A735" s="1" t="s">
        <v>989</v>
      </c>
      <c r="B735" s="2">
        <v>45711</v>
      </c>
      <c r="C735" s="1" t="s">
        <v>16</v>
      </c>
      <c r="D735" s="3" t="s">
        <v>2494</v>
      </c>
      <c r="E735" s="1" t="s">
        <v>11</v>
      </c>
      <c r="F735" s="1" t="s">
        <v>2495</v>
      </c>
      <c r="G735" s="1" t="s">
        <v>17</v>
      </c>
      <c r="H735" s="1">
        <v>91.605000000000004</v>
      </c>
      <c r="I735" s="4" t="s">
        <v>17</v>
      </c>
      <c r="J735" s="1" t="s">
        <v>41</v>
      </c>
      <c r="K735" s="1" t="s">
        <v>990</v>
      </c>
      <c r="L735" s="6">
        <f t="shared" si="108"/>
        <v>24.760000000000048</v>
      </c>
      <c r="M735" s="6">
        <f t="shared" si="109"/>
        <v>24.760000000000048</v>
      </c>
      <c r="N735" s="6" t="str">
        <f t="shared" si="110"/>
        <v>Pass</v>
      </c>
      <c r="O735" s="6" t="str">
        <f t="shared" si="111"/>
        <v>107.53</v>
      </c>
      <c r="P735" s="6">
        <f t="shared" si="107"/>
        <v>91.605000000000004</v>
      </c>
      <c r="Q735" s="5" t="str">
        <f t="shared" si="112"/>
        <v>February</v>
      </c>
      <c r="R735" s="3" t="str">
        <f>VLOOKUP(A735, Samples_Master!$A$2:$I$301, 2, FALSE)</f>
        <v>AlloyX</v>
      </c>
      <c r="S735" s="3" t="str">
        <f>VLOOKUP(A735, Samples_Master!$A$2:$I$301, 3, FALSE)</f>
        <v>Metal</v>
      </c>
      <c r="T735" s="3" t="str">
        <f>VLOOKUP(A735, Samples_Master!$A$2:$I$301, 4, FALSE)</f>
        <v>B039</v>
      </c>
      <c r="U735" s="3" t="str">
        <f>VLOOKUP(A735, Samples_Master!$A$2:$I$301, 5, FALSE)</f>
        <v>P003</v>
      </c>
      <c r="V735" s="3" t="str">
        <f t="shared" si="113"/>
        <v>AlloyX_Tensile</v>
      </c>
      <c r="W735" s="3">
        <f>VLOOKUP(V735, Spec_Limits!$A$2:$I$301, 5, FALSE)</f>
        <v>60</v>
      </c>
      <c r="X735" s="3">
        <f>VLOOKUP(V735, Spec_Limits!$A$2:$I$301, 6, FALSE)</f>
        <v>120</v>
      </c>
      <c r="Y735" s="3" t="str">
        <f t="shared" si="114"/>
        <v>Pass</v>
      </c>
      <c r="Z735" s="3" t="str">
        <f t="shared" si="115"/>
        <v>OK</v>
      </c>
    </row>
    <row r="736" spans="1:26" x14ac:dyDescent="0.35">
      <c r="A736" s="1" t="s">
        <v>989</v>
      </c>
      <c r="B736" s="2">
        <v>45713</v>
      </c>
      <c r="C736" s="1" t="s">
        <v>27</v>
      </c>
      <c r="D736" s="3" t="s">
        <v>2496</v>
      </c>
      <c r="E736" s="1" t="s">
        <v>11</v>
      </c>
      <c r="F736" s="1" t="s">
        <v>2414</v>
      </c>
      <c r="G736" s="1" t="s">
        <v>17</v>
      </c>
      <c r="H736" s="1">
        <v>937.35699999999997</v>
      </c>
      <c r="I736" s="4" t="s">
        <v>37</v>
      </c>
      <c r="J736" s="1" t="s">
        <v>66</v>
      </c>
      <c r="K736" s="1" t="s">
        <v>991</v>
      </c>
      <c r="L736" s="6">
        <f t="shared" si="108"/>
        <v>27.890000000000043</v>
      </c>
      <c r="M736" s="6">
        <f t="shared" si="109"/>
        <v>27.890000000000043</v>
      </c>
      <c r="N736" s="6" t="str">
        <f t="shared" si="110"/>
        <v>Pass</v>
      </c>
      <c r="O736" s="6" t="str">
        <f t="shared" si="111"/>
        <v>87.71</v>
      </c>
      <c r="P736" s="6">
        <f t="shared" si="107"/>
        <v>937.35699999999997</v>
      </c>
      <c r="Q736" s="5" t="str">
        <f t="shared" si="112"/>
        <v>February</v>
      </c>
      <c r="R736" s="3" t="str">
        <f>VLOOKUP(A736, Samples_Master!$A$2:$I$301, 2, FALSE)</f>
        <v>AlloyX</v>
      </c>
      <c r="S736" s="3" t="str">
        <f>VLOOKUP(A736, Samples_Master!$A$2:$I$301, 3, FALSE)</f>
        <v>Metal</v>
      </c>
      <c r="T736" s="3" t="str">
        <f>VLOOKUP(A736, Samples_Master!$A$2:$I$301, 4, FALSE)</f>
        <v>B039</v>
      </c>
      <c r="U736" s="3" t="str">
        <f>VLOOKUP(A736, Samples_Master!$A$2:$I$301, 5, FALSE)</f>
        <v>P003</v>
      </c>
      <c r="V736" s="3" t="str">
        <f t="shared" si="113"/>
        <v>AlloyX_Conductivity</v>
      </c>
      <c r="W736" s="3">
        <f>VLOOKUP(V736, Spec_Limits!$A$2:$I$301, 5, FALSE)</f>
        <v>100</v>
      </c>
      <c r="X736" s="3">
        <f>VLOOKUP(V736, Spec_Limits!$A$2:$I$301, 6, FALSE)</f>
        <v>2000</v>
      </c>
      <c r="Y736" s="3" t="str">
        <f t="shared" si="114"/>
        <v>Pass</v>
      </c>
      <c r="Z736" s="3" t="str">
        <f t="shared" si="115"/>
        <v>OK</v>
      </c>
    </row>
    <row r="737" spans="1:26" x14ac:dyDescent="0.35">
      <c r="A737" s="1" t="s">
        <v>124</v>
      </c>
      <c r="B737" s="2">
        <v>45716</v>
      </c>
      <c r="C737" s="1" t="s">
        <v>10</v>
      </c>
      <c r="D737" s="3" t="s">
        <v>2497</v>
      </c>
      <c r="E737" s="1" t="s">
        <v>11</v>
      </c>
      <c r="F737" s="1" t="s">
        <v>2498</v>
      </c>
      <c r="G737" s="1" t="s">
        <v>17</v>
      </c>
      <c r="H737" s="1">
        <v>1.34</v>
      </c>
      <c r="I737" s="4" t="s">
        <v>23</v>
      </c>
      <c r="J737" s="1" t="s">
        <v>61</v>
      </c>
      <c r="K737" s="1" t="s">
        <v>992</v>
      </c>
      <c r="L737" s="6">
        <f t="shared" si="108"/>
        <v>21.700000000000045</v>
      </c>
      <c r="M737" s="6">
        <f t="shared" si="109"/>
        <v>21.700000000000045</v>
      </c>
      <c r="N737" s="6" t="str">
        <f t="shared" si="110"/>
        <v>Pass</v>
      </c>
      <c r="O737" s="6" t="str">
        <f t="shared" si="111"/>
        <v>83.07</v>
      </c>
      <c r="P737" s="6">
        <f t="shared" ref="P737:P748" si="116">IF(C737="Viscosity",
      IF(J737="mPa*s", H737/1000, H737),
   IF(C737="Tensile",
      IF(J737="kPa", H737/1000, H737),
   IF(C737="Conductivity",
      IF(J737="mS/cm", H737/10, H737),
   "")))</f>
        <v>1.34</v>
      </c>
      <c r="Q737" s="5" t="str">
        <f t="shared" si="112"/>
        <v>February</v>
      </c>
      <c r="R737" s="3" t="str">
        <f>VLOOKUP(A737, Samples_Master!$A$2:$I$301, 2, FALSE)</f>
        <v>PolymerB</v>
      </c>
      <c r="S737" s="3" t="str">
        <f>VLOOKUP(A737, Samples_Master!$A$2:$I$301, 3, FALSE)</f>
        <v>Polymer</v>
      </c>
      <c r="T737" s="3" t="str">
        <f>VLOOKUP(A737, Samples_Master!$A$2:$I$301, 4, FALSE)</f>
        <v>B021</v>
      </c>
      <c r="U737" s="3" t="str">
        <f>VLOOKUP(A737, Samples_Master!$A$2:$I$301, 5, FALSE)</f>
        <v>P004</v>
      </c>
      <c r="V737" s="3" t="str">
        <f t="shared" si="113"/>
        <v>PolymerB_Viscosity</v>
      </c>
      <c r="W737" s="3">
        <f>VLOOKUP(V737, Spec_Limits!$A$2:$I$301, 5, FALSE)</f>
        <v>0.5</v>
      </c>
      <c r="X737" s="3">
        <f>VLOOKUP(V737, Spec_Limits!$A$2:$I$301, 6, FALSE)</f>
        <v>2.5</v>
      </c>
      <c r="Y737" s="3" t="str">
        <f t="shared" si="114"/>
        <v>Pass</v>
      </c>
      <c r="Z737" s="3" t="str">
        <f t="shared" si="115"/>
        <v>OK</v>
      </c>
    </row>
    <row r="738" spans="1:26" x14ac:dyDescent="0.35">
      <c r="A738" s="1" t="s">
        <v>124</v>
      </c>
      <c r="B738" s="2">
        <v>45689</v>
      </c>
      <c r="C738" s="1" t="s">
        <v>27</v>
      </c>
      <c r="D738" s="3" t="s">
        <v>2499</v>
      </c>
      <c r="E738" s="1" t="s">
        <v>11</v>
      </c>
      <c r="F738" s="1" t="s">
        <v>2500</v>
      </c>
      <c r="G738" s="1" t="s">
        <v>17</v>
      </c>
      <c r="H738" s="1">
        <v>1110.789</v>
      </c>
      <c r="I738" s="4" t="s">
        <v>37</v>
      </c>
      <c r="J738" s="1" t="s">
        <v>55</v>
      </c>
      <c r="K738" s="1" t="s">
        <v>993</v>
      </c>
      <c r="L738" s="6">
        <f t="shared" si="108"/>
        <v>24.600000000000023</v>
      </c>
      <c r="M738" s="6">
        <f t="shared" si="109"/>
        <v>24.600000000000023</v>
      </c>
      <c r="N738" s="6" t="str">
        <f t="shared" si="110"/>
        <v>Pass</v>
      </c>
      <c r="O738" s="6" t="str">
        <f t="shared" si="111"/>
        <v>94.58</v>
      </c>
      <c r="P738" s="6">
        <f t="shared" si="116"/>
        <v>1110.789</v>
      </c>
      <c r="Q738" s="5" t="str">
        <f t="shared" si="112"/>
        <v>February</v>
      </c>
      <c r="R738" s="3" t="str">
        <f>VLOOKUP(A738, Samples_Master!$A$2:$I$301, 2, FALSE)</f>
        <v>PolymerB</v>
      </c>
      <c r="S738" s="3" t="str">
        <f>VLOOKUP(A738, Samples_Master!$A$2:$I$301, 3, FALSE)</f>
        <v>Polymer</v>
      </c>
      <c r="T738" s="3" t="str">
        <f>VLOOKUP(A738, Samples_Master!$A$2:$I$301, 4, FALSE)</f>
        <v>B021</v>
      </c>
      <c r="U738" s="3" t="str">
        <f>VLOOKUP(A738, Samples_Master!$A$2:$I$301, 5, FALSE)</f>
        <v>P004</v>
      </c>
      <c r="V738" s="3" t="str">
        <f t="shared" si="113"/>
        <v>PolymerB_Conductivity</v>
      </c>
      <c r="W738" s="3">
        <f>VLOOKUP(V738, Spec_Limits!$A$2:$I$301, 5, FALSE)</f>
        <v>100</v>
      </c>
      <c r="X738" s="3">
        <f>VLOOKUP(V738, Spec_Limits!$A$2:$I$301, 6, FALSE)</f>
        <v>2000</v>
      </c>
      <c r="Y738" s="3" t="str">
        <f t="shared" si="114"/>
        <v>Pass</v>
      </c>
      <c r="Z738" s="3" t="str">
        <f t="shared" si="115"/>
        <v>OK</v>
      </c>
    </row>
    <row r="739" spans="1:26" x14ac:dyDescent="0.35">
      <c r="A739" s="1" t="s">
        <v>238</v>
      </c>
      <c r="B739" s="2">
        <v>45713</v>
      </c>
      <c r="C739" s="1" t="s">
        <v>10</v>
      </c>
      <c r="D739" s="3" t="s">
        <v>2501</v>
      </c>
      <c r="E739" s="1" t="s">
        <v>637</v>
      </c>
      <c r="F739" s="1" t="s">
        <v>2502</v>
      </c>
      <c r="G739" s="1" t="s">
        <v>12</v>
      </c>
      <c r="H739" s="1">
        <v>1507.9480000000001</v>
      </c>
      <c r="I739" s="4" t="s">
        <v>13</v>
      </c>
      <c r="J739" s="1" t="s">
        <v>66</v>
      </c>
      <c r="K739" s="1" t="s">
        <v>994</v>
      </c>
      <c r="L739" s="6" t="str">
        <f t="shared" si="108"/>
        <v>31.71</v>
      </c>
      <c r="M739" s="6" t="str">
        <f t="shared" si="109"/>
        <v>31.71</v>
      </c>
      <c r="N739" s="6" t="str">
        <f t="shared" si="110"/>
        <v>Pass</v>
      </c>
      <c r="O739" s="6">
        <f t="shared" si="111"/>
        <v>127.10332000000001</v>
      </c>
      <c r="P739" s="6">
        <f t="shared" si="116"/>
        <v>1507.9480000000001</v>
      </c>
      <c r="Q739" s="5" t="str">
        <f t="shared" si="112"/>
        <v>February</v>
      </c>
      <c r="R739" s="3" t="str">
        <f>VLOOKUP(A739, Samples_Master!$A$2:$I$301, 2, FALSE)</f>
        <v>PolymerA</v>
      </c>
      <c r="S739" s="3" t="str">
        <f>VLOOKUP(A739, Samples_Master!$A$2:$I$301, 3, FALSE)</f>
        <v>Polymer</v>
      </c>
      <c r="T739" s="3" t="str">
        <f>VLOOKUP(A739, Samples_Master!$A$2:$I$301, 4, FALSE)</f>
        <v>B114</v>
      </c>
      <c r="U739" s="3" t="str">
        <f>VLOOKUP(A739, Samples_Master!$A$2:$I$301, 5, FALSE)</f>
        <v>P001</v>
      </c>
      <c r="V739" s="3" t="str">
        <f t="shared" si="113"/>
        <v>PolymerA_Viscosity</v>
      </c>
      <c r="W739" s="3">
        <f>VLOOKUP(V739, Spec_Limits!$A$2:$I$301, 5, FALSE)</f>
        <v>0.5</v>
      </c>
      <c r="X739" s="3">
        <f>VLOOKUP(V739, Spec_Limits!$A$2:$I$301, 6, FALSE)</f>
        <v>2.5</v>
      </c>
      <c r="Y739" s="3" t="str">
        <f t="shared" si="114"/>
        <v>Fail</v>
      </c>
      <c r="Z739" s="3" t="str">
        <f t="shared" si="115"/>
        <v>OK</v>
      </c>
    </row>
    <row r="740" spans="1:26" x14ac:dyDescent="0.35">
      <c r="A740" s="1" t="s">
        <v>238</v>
      </c>
      <c r="B740" s="2">
        <v>45713</v>
      </c>
      <c r="C740" s="1" t="s">
        <v>16</v>
      </c>
      <c r="D740" s="3" t="s">
        <v>2367</v>
      </c>
      <c r="E740" s="1" t="s">
        <v>637</v>
      </c>
      <c r="F740" s="1" t="s">
        <v>2503</v>
      </c>
      <c r="G740" s="1" t="s">
        <v>12</v>
      </c>
      <c r="H740" s="1">
        <v>69.662999999999997</v>
      </c>
      <c r="I740" s="4" t="s">
        <v>17</v>
      </c>
      <c r="J740" s="1" t="s">
        <v>98</v>
      </c>
      <c r="K740" s="1" t="s">
        <v>995</v>
      </c>
      <c r="L740" s="6" t="str">
        <f t="shared" si="108"/>
        <v>28.77</v>
      </c>
      <c r="M740" s="6" t="str">
        <f t="shared" si="109"/>
        <v>28.77</v>
      </c>
      <c r="N740" s="6" t="str">
        <f t="shared" si="110"/>
        <v>Pass</v>
      </c>
      <c r="O740" s="6">
        <f t="shared" si="111"/>
        <v>92.822630000000004</v>
      </c>
      <c r="P740" s="6">
        <f t="shared" si="116"/>
        <v>69.662999999999997</v>
      </c>
      <c r="Q740" s="5" t="str">
        <f t="shared" si="112"/>
        <v>February</v>
      </c>
      <c r="R740" s="3" t="str">
        <f>VLOOKUP(A740, Samples_Master!$A$2:$I$301, 2, FALSE)</f>
        <v>PolymerA</v>
      </c>
      <c r="S740" s="3" t="str">
        <f>VLOOKUP(A740, Samples_Master!$A$2:$I$301, 3, FALSE)</f>
        <v>Polymer</v>
      </c>
      <c r="T740" s="3" t="str">
        <f>VLOOKUP(A740, Samples_Master!$A$2:$I$301, 4, FALSE)</f>
        <v>B114</v>
      </c>
      <c r="U740" s="3" t="str">
        <f>VLOOKUP(A740, Samples_Master!$A$2:$I$301, 5, FALSE)</f>
        <v>P001</v>
      </c>
      <c r="V740" s="3" t="str">
        <f t="shared" si="113"/>
        <v>PolymerA_Tensile</v>
      </c>
      <c r="W740" s="3">
        <f>VLOOKUP(V740, Spec_Limits!$A$2:$I$301, 5, FALSE)</f>
        <v>40</v>
      </c>
      <c r="X740" s="3">
        <f>VLOOKUP(V740, Spec_Limits!$A$2:$I$301, 6, FALSE)</f>
        <v>100</v>
      </c>
      <c r="Y740" s="3" t="str">
        <f t="shared" si="114"/>
        <v>Pass</v>
      </c>
      <c r="Z740" s="3" t="str">
        <f t="shared" si="115"/>
        <v>OK</v>
      </c>
    </row>
    <row r="741" spans="1:26" x14ac:dyDescent="0.35">
      <c r="A741" s="1" t="s">
        <v>238</v>
      </c>
      <c r="B741" s="2">
        <v>45706</v>
      </c>
      <c r="C741" s="1" t="s">
        <v>16</v>
      </c>
      <c r="D741" s="3" t="s">
        <v>2504</v>
      </c>
      <c r="E741" s="1" t="s">
        <v>637</v>
      </c>
      <c r="F741" s="1" t="s">
        <v>2505</v>
      </c>
      <c r="G741" s="1" t="s">
        <v>12</v>
      </c>
      <c r="H741" s="1">
        <v>54.948</v>
      </c>
      <c r="I741" s="4" t="s">
        <v>17</v>
      </c>
      <c r="J741" s="1" t="s">
        <v>61</v>
      </c>
      <c r="K741" s="1" t="s">
        <v>996</v>
      </c>
      <c r="L741" s="6" t="str">
        <f t="shared" si="108"/>
        <v>27.36</v>
      </c>
      <c r="M741" s="6" t="str">
        <f t="shared" si="109"/>
        <v>27.36</v>
      </c>
      <c r="N741" s="6" t="str">
        <f t="shared" si="110"/>
        <v>Pass</v>
      </c>
      <c r="O741" s="6">
        <f t="shared" si="111"/>
        <v>105.79481</v>
      </c>
      <c r="P741" s="6">
        <f t="shared" si="116"/>
        <v>54.948</v>
      </c>
      <c r="Q741" s="5" t="str">
        <f t="shared" si="112"/>
        <v>February</v>
      </c>
      <c r="R741" s="3" t="str">
        <f>VLOOKUP(A741, Samples_Master!$A$2:$I$301, 2, FALSE)</f>
        <v>PolymerA</v>
      </c>
      <c r="S741" s="3" t="str">
        <f>VLOOKUP(A741, Samples_Master!$A$2:$I$301, 3, FALSE)</f>
        <v>Polymer</v>
      </c>
      <c r="T741" s="3" t="str">
        <f>VLOOKUP(A741, Samples_Master!$A$2:$I$301, 4, FALSE)</f>
        <v>B114</v>
      </c>
      <c r="U741" s="3" t="str">
        <f>VLOOKUP(A741, Samples_Master!$A$2:$I$301, 5, FALSE)</f>
        <v>P001</v>
      </c>
      <c r="V741" s="3" t="str">
        <f t="shared" si="113"/>
        <v>PolymerA_Tensile</v>
      </c>
      <c r="W741" s="3">
        <f>VLOOKUP(V741, Spec_Limits!$A$2:$I$301, 5, FALSE)</f>
        <v>40</v>
      </c>
      <c r="X741" s="3">
        <f>VLOOKUP(V741, Spec_Limits!$A$2:$I$301, 6, FALSE)</f>
        <v>100</v>
      </c>
      <c r="Y741" s="3" t="str">
        <f t="shared" si="114"/>
        <v>Pass</v>
      </c>
      <c r="Z741" s="3" t="str">
        <f t="shared" si="115"/>
        <v>OK</v>
      </c>
    </row>
    <row r="742" spans="1:26" x14ac:dyDescent="0.35">
      <c r="A742" s="1" t="s">
        <v>997</v>
      </c>
      <c r="B742" s="2">
        <v>45698</v>
      </c>
      <c r="C742" s="1" t="s">
        <v>10</v>
      </c>
      <c r="D742" s="3" t="s">
        <v>1582</v>
      </c>
      <c r="E742" s="1" t="s">
        <v>11</v>
      </c>
      <c r="F742" s="1" t="s">
        <v>2506</v>
      </c>
      <c r="G742" s="1" t="s">
        <v>17</v>
      </c>
      <c r="H742" s="1">
        <v>0.58599999999999997</v>
      </c>
      <c r="I742" s="4" t="s">
        <v>23</v>
      </c>
      <c r="J742" s="1" t="s">
        <v>66</v>
      </c>
      <c r="K742" s="1" t="s">
        <v>998</v>
      </c>
      <c r="L742" s="6">
        <f t="shared" si="108"/>
        <v>28.390000000000043</v>
      </c>
      <c r="M742" s="6">
        <f t="shared" si="109"/>
        <v>28.390000000000043</v>
      </c>
      <c r="N742" s="6" t="str">
        <f t="shared" si="110"/>
        <v>Pass</v>
      </c>
      <c r="O742" s="6" t="str">
        <f t="shared" si="111"/>
        <v>96.29</v>
      </c>
      <c r="P742" s="6">
        <f t="shared" si="116"/>
        <v>0.58599999999999997</v>
      </c>
      <c r="Q742" s="5" t="str">
        <f t="shared" si="112"/>
        <v>February</v>
      </c>
      <c r="R742" s="3" t="str">
        <f>VLOOKUP(A742, Samples_Master!$A$2:$I$301, 2, FALSE)</f>
        <v>PolymerA</v>
      </c>
      <c r="S742" s="3" t="str">
        <f>VLOOKUP(A742, Samples_Master!$A$2:$I$301, 3, FALSE)</f>
        <v>Polymer</v>
      </c>
      <c r="T742" s="3" t="str">
        <f>VLOOKUP(A742, Samples_Master!$A$2:$I$301, 4, FALSE)</f>
        <v>B084</v>
      </c>
      <c r="U742" s="3" t="str">
        <f>VLOOKUP(A742, Samples_Master!$A$2:$I$301, 5, FALSE)</f>
        <v>P003</v>
      </c>
      <c r="V742" s="3" t="str">
        <f t="shared" si="113"/>
        <v>PolymerA_Viscosity</v>
      </c>
      <c r="W742" s="3">
        <f>VLOOKUP(V742, Spec_Limits!$A$2:$I$301, 5, FALSE)</f>
        <v>0.5</v>
      </c>
      <c r="X742" s="3">
        <f>VLOOKUP(V742, Spec_Limits!$A$2:$I$301, 6, FALSE)</f>
        <v>2.5</v>
      </c>
      <c r="Y742" s="3" t="str">
        <f t="shared" si="114"/>
        <v>Pass</v>
      </c>
      <c r="Z742" s="3" t="str">
        <f t="shared" si="115"/>
        <v>OK</v>
      </c>
    </row>
    <row r="743" spans="1:26" x14ac:dyDescent="0.35">
      <c r="A743" s="1" t="s">
        <v>997</v>
      </c>
      <c r="B743" s="2">
        <v>45689</v>
      </c>
      <c r="C743" s="1" t="s">
        <v>10</v>
      </c>
      <c r="D743" s="3" t="s">
        <v>2507</v>
      </c>
      <c r="E743" s="1" t="s">
        <v>11</v>
      </c>
      <c r="F743" s="1" t="s">
        <v>1145</v>
      </c>
      <c r="G743" s="1" t="s">
        <v>17</v>
      </c>
      <c r="H743" s="1">
        <v>1.6919999999999999</v>
      </c>
      <c r="I743" s="4" t="s">
        <v>23</v>
      </c>
      <c r="J743" s="1" t="s">
        <v>31</v>
      </c>
      <c r="K743" s="1" t="s">
        <v>999</v>
      </c>
      <c r="L743" s="6">
        <f t="shared" si="108"/>
        <v>25.07000000000005</v>
      </c>
      <c r="M743" s="6">
        <f t="shared" si="109"/>
        <v>25.07000000000005</v>
      </c>
      <c r="N743" s="6" t="str">
        <f t="shared" si="110"/>
        <v>Pass</v>
      </c>
      <c r="O743" s="6" t="str">
        <f t="shared" si="111"/>
        <v>101.92</v>
      </c>
      <c r="P743" s="6">
        <f t="shared" si="116"/>
        <v>1.6919999999999999</v>
      </c>
      <c r="Q743" s="5" t="str">
        <f t="shared" si="112"/>
        <v>February</v>
      </c>
      <c r="R743" s="3" t="str">
        <f>VLOOKUP(A743, Samples_Master!$A$2:$I$301, 2, FALSE)</f>
        <v>PolymerA</v>
      </c>
      <c r="S743" s="3" t="str">
        <f>VLOOKUP(A743, Samples_Master!$A$2:$I$301, 3, FALSE)</f>
        <v>Polymer</v>
      </c>
      <c r="T743" s="3" t="str">
        <f>VLOOKUP(A743, Samples_Master!$A$2:$I$301, 4, FALSE)</f>
        <v>B084</v>
      </c>
      <c r="U743" s="3" t="str">
        <f>VLOOKUP(A743, Samples_Master!$A$2:$I$301, 5, FALSE)</f>
        <v>P003</v>
      </c>
      <c r="V743" s="3" t="str">
        <f t="shared" si="113"/>
        <v>PolymerA_Viscosity</v>
      </c>
      <c r="W743" s="3">
        <f>VLOOKUP(V743, Spec_Limits!$A$2:$I$301, 5, FALSE)</f>
        <v>0.5</v>
      </c>
      <c r="X743" s="3">
        <f>VLOOKUP(V743, Spec_Limits!$A$2:$I$301, 6, FALSE)</f>
        <v>2.5</v>
      </c>
      <c r="Y743" s="3" t="str">
        <f t="shared" si="114"/>
        <v>Pass</v>
      </c>
      <c r="Z743" s="3" t="str">
        <f t="shared" si="115"/>
        <v>OK</v>
      </c>
    </row>
    <row r="744" spans="1:26" x14ac:dyDescent="0.35">
      <c r="A744" s="1" t="s">
        <v>997</v>
      </c>
      <c r="B744" s="2">
        <v>45697</v>
      </c>
      <c r="C744" s="1" t="s">
        <v>16</v>
      </c>
      <c r="D744" s="3" t="s">
        <v>2508</v>
      </c>
      <c r="E744" s="1" t="s">
        <v>11</v>
      </c>
      <c r="F744" s="1" t="s">
        <v>2509</v>
      </c>
      <c r="G744" s="1" t="s">
        <v>17</v>
      </c>
      <c r="H744" s="1">
        <v>74.173000000000002</v>
      </c>
      <c r="I744" s="4" t="s">
        <v>17</v>
      </c>
      <c r="J744" s="1" t="s">
        <v>80</v>
      </c>
      <c r="K744" s="1" t="s">
        <v>1000</v>
      </c>
      <c r="L744" s="6">
        <f t="shared" si="108"/>
        <v>28.650000000000034</v>
      </c>
      <c r="M744" s="6">
        <f t="shared" si="109"/>
        <v>28.650000000000034</v>
      </c>
      <c r="N744" s="6" t="str">
        <f t="shared" si="110"/>
        <v>Pass</v>
      </c>
      <c r="O744" s="6" t="str">
        <f t="shared" si="111"/>
        <v>115.39</v>
      </c>
      <c r="P744" s="6">
        <f t="shared" si="116"/>
        <v>74.173000000000002</v>
      </c>
      <c r="Q744" s="5" t="str">
        <f t="shared" si="112"/>
        <v>February</v>
      </c>
      <c r="R744" s="3" t="str">
        <f>VLOOKUP(A744, Samples_Master!$A$2:$I$301, 2, FALSE)</f>
        <v>PolymerA</v>
      </c>
      <c r="S744" s="3" t="str">
        <f>VLOOKUP(A744, Samples_Master!$A$2:$I$301, 3, FALSE)</f>
        <v>Polymer</v>
      </c>
      <c r="T744" s="3" t="str">
        <f>VLOOKUP(A744, Samples_Master!$A$2:$I$301, 4, FALSE)</f>
        <v>B084</v>
      </c>
      <c r="U744" s="3" t="str">
        <f>VLOOKUP(A744, Samples_Master!$A$2:$I$301, 5, FALSE)</f>
        <v>P003</v>
      </c>
      <c r="V744" s="3" t="str">
        <f t="shared" si="113"/>
        <v>PolymerA_Tensile</v>
      </c>
      <c r="W744" s="3">
        <f>VLOOKUP(V744, Spec_Limits!$A$2:$I$301, 5, FALSE)</f>
        <v>40</v>
      </c>
      <c r="X744" s="3">
        <f>VLOOKUP(V744, Spec_Limits!$A$2:$I$301, 6, FALSE)</f>
        <v>100</v>
      </c>
      <c r="Y744" s="3" t="str">
        <f t="shared" si="114"/>
        <v>Pass</v>
      </c>
      <c r="Z744" s="3" t="str">
        <f t="shared" si="115"/>
        <v>OK</v>
      </c>
    </row>
    <row r="745" spans="1:26" x14ac:dyDescent="0.35">
      <c r="A745" s="1" t="s">
        <v>1001</v>
      </c>
      <c r="B745" s="2">
        <v>45716</v>
      </c>
      <c r="C745" s="1" t="s">
        <v>27</v>
      </c>
      <c r="D745" s="3" t="s">
        <v>2510</v>
      </c>
      <c r="E745" s="1" t="s">
        <v>637</v>
      </c>
      <c r="F745" s="1" t="s">
        <v>2511</v>
      </c>
      <c r="G745" s="1" t="s">
        <v>17</v>
      </c>
      <c r="H745" s="1">
        <v>714.36800000000005</v>
      </c>
      <c r="I745" s="4" t="s">
        <v>37</v>
      </c>
      <c r="J745" s="1" t="s">
        <v>55</v>
      </c>
      <c r="K745" s="1" t="s">
        <v>1002</v>
      </c>
      <c r="L745" s="6" t="str">
        <f t="shared" si="108"/>
        <v>22.51</v>
      </c>
      <c r="M745" s="6" t="str">
        <f t="shared" si="109"/>
        <v>22.51</v>
      </c>
      <c r="N745" s="6" t="str">
        <f t="shared" si="110"/>
        <v>Pass</v>
      </c>
      <c r="O745" s="6" t="str">
        <f t="shared" si="111"/>
        <v>112.14</v>
      </c>
      <c r="P745" s="6">
        <f t="shared" si="116"/>
        <v>714.36800000000005</v>
      </c>
      <c r="Q745" s="5" t="str">
        <f t="shared" si="112"/>
        <v>February</v>
      </c>
      <c r="R745" s="3" t="str">
        <f>VLOOKUP(A745, Samples_Master!$A$2:$I$301, 2, FALSE)</f>
        <v>Graphene</v>
      </c>
      <c r="S745" s="3" t="str">
        <f>VLOOKUP(A745, Samples_Master!$A$2:$I$301, 3, FALSE)</f>
        <v>Ceramic</v>
      </c>
      <c r="T745" s="3" t="str">
        <f>VLOOKUP(A745, Samples_Master!$A$2:$I$301, 4, FALSE)</f>
        <v>B005</v>
      </c>
      <c r="U745" s="3" t="str">
        <f>VLOOKUP(A745, Samples_Master!$A$2:$I$301, 5, FALSE)</f>
        <v>P004</v>
      </c>
      <c r="V745" s="3" t="str">
        <f t="shared" si="113"/>
        <v>Graphene_Conductivity</v>
      </c>
      <c r="W745" s="3">
        <f>VLOOKUP(V745, Spec_Limits!$A$2:$I$301, 5, FALSE)</f>
        <v>20000</v>
      </c>
      <c r="X745" s="3">
        <f>VLOOKUP(V745, Spec_Limits!$A$2:$I$301, 6, FALSE)</f>
        <v>80000</v>
      </c>
      <c r="Y745" s="3" t="str">
        <f t="shared" si="114"/>
        <v>Fail</v>
      </c>
      <c r="Z745" s="3" t="str">
        <f t="shared" si="115"/>
        <v>OK</v>
      </c>
    </row>
    <row r="746" spans="1:26" x14ac:dyDescent="0.35">
      <c r="A746" s="1" t="s">
        <v>1001</v>
      </c>
      <c r="B746" s="2">
        <v>45709</v>
      </c>
      <c r="C746" s="1" t="s">
        <v>27</v>
      </c>
      <c r="D746" s="3" t="s">
        <v>2512</v>
      </c>
      <c r="E746" s="1" t="s">
        <v>637</v>
      </c>
      <c r="F746" s="1" t="s">
        <v>2513</v>
      </c>
      <c r="G746" s="1" t="s">
        <v>17</v>
      </c>
      <c r="H746" s="1">
        <v>13545.666999999999</v>
      </c>
      <c r="I746" s="4" t="s">
        <v>28</v>
      </c>
      <c r="J746" s="1" t="s">
        <v>52</v>
      </c>
      <c r="K746" s="1" t="s">
        <v>1003</v>
      </c>
      <c r="L746" s="6" t="str">
        <f t="shared" si="108"/>
        <v>31.04</v>
      </c>
      <c r="M746" s="6" t="str">
        <f t="shared" si="109"/>
        <v>31.04</v>
      </c>
      <c r="N746" s="6" t="str">
        <f t="shared" si="110"/>
        <v>Pass</v>
      </c>
      <c r="O746" s="6" t="str">
        <f t="shared" si="111"/>
        <v>82.45</v>
      </c>
      <c r="P746" s="6">
        <f t="shared" si="116"/>
        <v>13545.666999999999</v>
      </c>
      <c r="Q746" s="5" t="str">
        <f t="shared" si="112"/>
        <v>February</v>
      </c>
      <c r="R746" s="3" t="str">
        <f>VLOOKUP(A746, Samples_Master!$A$2:$I$301, 2, FALSE)</f>
        <v>Graphene</v>
      </c>
      <c r="S746" s="3" t="str">
        <f>VLOOKUP(A746, Samples_Master!$A$2:$I$301, 3, FALSE)</f>
        <v>Ceramic</v>
      </c>
      <c r="T746" s="3" t="str">
        <f>VLOOKUP(A746, Samples_Master!$A$2:$I$301, 4, FALSE)</f>
        <v>B005</v>
      </c>
      <c r="U746" s="3" t="str">
        <f>VLOOKUP(A746, Samples_Master!$A$2:$I$301, 5, FALSE)</f>
        <v>P004</v>
      </c>
      <c r="V746" s="3" t="str">
        <f t="shared" si="113"/>
        <v>Graphene_Conductivity</v>
      </c>
      <c r="W746" s="3">
        <f>VLOOKUP(V746, Spec_Limits!$A$2:$I$301, 5, FALSE)</f>
        <v>20000</v>
      </c>
      <c r="X746" s="3">
        <f>VLOOKUP(V746, Spec_Limits!$A$2:$I$301, 6, FALSE)</f>
        <v>80000</v>
      </c>
      <c r="Y746" s="3" t="str">
        <f t="shared" si="114"/>
        <v>Fail</v>
      </c>
      <c r="Z746" s="3" t="str">
        <f t="shared" si="115"/>
        <v>OK</v>
      </c>
    </row>
    <row r="747" spans="1:26" x14ac:dyDescent="0.35">
      <c r="A747" s="1" t="s">
        <v>1004</v>
      </c>
      <c r="B747" s="2">
        <v>45694</v>
      </c>
      <c r="C747" s="1" t="s">
        <v>16</v>
      </c>
      <c r="D747" s="3" t="s">
        <v>2514</v>
      </c>
      <c r="E747" s="1" t="s">
        <v>637</v>
      </c>
      <c r="F747" s="1" t="s">
        <v>2515</v>
      </c>
      <c r="G747" s="1" t="s">
        <v>17</v>
      </c>
      <c r="H747" s="1">
        <v>98.260999999999996</v>
      </c>
      <c r="I747" s="4" t="s">
        <v>17</v>
      </c>
      <c r="J747" s="1" t="s">
        <v>66</v>
      </c>
      <c r="K747" s="1" t="s">
        <v>1005</v>
      </c>
      <c r="L747" s="6" t="str">
        <f t="shared" si="108"/>
        <v>25.29</v>
      </c>
      <c r="M747" s="6" t="str">
        <f t="shared" si="109"/>
        <v>25.29</v>
      </c>
      <c r="N747" s="6" t="str">
        <f t="shared" si="110"/>
        <v>Pass</v>
      </c>
      <c r="O747" s="6" t="str">
        <f t="shared" si="111"/>
        <v>80.91</v>
      </c>
      <c r="P747" s="6">
        <f t="shared" si="116"/>
        <v>98.260999999999996</v>
      </c>
      <c r="Q747" s="5" t="str">
        <f t="shared" si="112"/>
        <v>February</v>
      </c>
      <c r="R747" s="3" t="str">
        <f>VLOOKUP(A747, Samples_Master!$A$2:$I$301, 2, FALSE)</f>
        <v>Graphene</v>
      </c>
      <c r="S747" s="3" t="str">
        <f>VLOOKUP(A747, Samples_Master!$A$2:$I$301, 3, FALSE)</f>
        <v>Carbon</v>
      </c>
      <c r="T747" s="3" t="str">
        <f>VLOOKUP(A747, Samples_Master!$A$2:$I$301, 4, FALSE)</f>
        <v>B020</v>
      </c>
      <c r="U747" s="3" t="str">
        <f>VLOOKUP(A747, Samples_Master!$A$2:$I$301, 5, FALSE)</f>
        <v>P001</v>
      </c>
      <c r="V747" s="3" t="str">
        <f t="shared" si="113"/>
        <v>Graphene_Tensile</v>
      </c>
      <c r="W747" s="3">
        <f>VLOOKUP(V747, Spec_Limits!$A$2:$I$301, 5, FALSE)</f>
        <v>60</v>
      </c>
      <c r="X747" s="3">
        <f>VLOOKUP(V747, Spec_Limits!$A$2:$I$301, 6, FALSE)</f>
        <v>120</v>
      </c>
      <c r="Y747" s="3" t="str">
        <f t="shared" si="114"/>
        <v>Pass</v>
      </c>
      <c r="Z747" s="3" t="str">
        <f t="shared" si="115"/>
        <v>OK</v>
      </c>
    </row>
    <row r="748" spans="1:26" x14ac:dyDescent="0.35">
      <c r="A748" s="1" t="s">
        <v>1004</v>
      </c>
      <c r="B748" s="2">
        <v>45695</v>
      </c>
      <c r="C748" s="1" t="s">
        <v>16</v>
      </c>
      <c r="D748" s="3" t="s">
        <v>2516</v>
      </c>
      <c r="E748" s="1" t="s">
        <v>637</v>
      </c>
      <c r="F748" s="1" t="s">
        <v>2517</v>
      </c>
      <c r="G748" s="1" t="s">
        <v>17</v>
      </c>
      <c r="H748" s="1">
        <v>73.552000000000007</v>
      </c>
      <c r="I748" s="4" t="s">
        <v>17</v>
      </c>
      <c r="J748" s="1" t="s">
        <v>29</v>
      </c>
      <c r="K748" s="1" t="s">
        <v>1006</v>
      </c>
      <c r="L748" s="6" t="str">
        <f t="shared" si="108"/>
        <v>34.62</v>
      </c>
      <c r="M748" s="6" t="str">
        <f t="shared" si="109"/>
        <v>34.62</v>
      </c>
      <c r="N748" s="6" t="str">
        <f t="shared" si="110"/>
        <v>Pass</v>
      </c>
      <c r="O748" s="6" t="str">
        <f t="shared" si="111"/>
        <v>106.92</v>
      </c>
      <c r="P748" s="6">
        <f t="shared" si="116"/>
        <v>73.552000000000007</v>
      </c>
      <c r="Q748" s="5" t="str">
        <f t="shared" si="112"/>
        <v>February</v>
      </c>
      <c r="R748" s="3" t="str">
        <f>VLOOKUP(A748, Samples_Master!$A$2:$I$301, 2, FALSE)</f>
        <v>Graphene</v>
      </c>
      <c r="S748" s="3" t="str">
        <f>VLOOKUP(A748, Samples_Master!$A$2:$I$301, 3, FALSE)</f>
        <v>Carbon</v>
      </c>
      <c r="T748" s="3" t="str">
        <f>VLOOKUP(A748, Samples_Master!$A$2:$I$301, 4, FALSE)</f>
        <v>B020</v>
      </c>
      <c r="U748" s="3" t="str">
        <f>VLOOKUP(A748, Samples_Master!$A$2:$I$301, 5, FALSE)</f>
        <v>P001</v>
      </c>
      <c r="V748" s="3" t="str">
        <f t="shared" si="113"/>
        <v>Graphene_Tensile</v>
      </c>
      <c r="W748" s="3">
        <f>VLOOKUP(V748, Spec_Limits!$A$2:$I$301, 5, FALSE)</f>
        <v>60</v>
      </c>
      <c r="X748" s="3">
        <f>VLOOKUP(V748, Spec_Limits!$A$2:$I$301, 6, FALSE)</f>
        <v>120</v>
      </c>
      <c r="Y748" s="3" t="str">
        <f t="shared" si="114"/>
        <v>Pass</v>
      </c>
      <c r="Z748" s="3" t="str">
        <f t="shared" si="115"/>
        <v>OK</v>
      </c>
    </row>
    <row r="749" spans="1:26" x14ac:dyDescent="0.35">
      <c r="A749" s="1" t="s">
        <v>1004</v>
      </c>
      <c r="B749" s="2">
        <v>45707</v>
      </c>
      <c r="C749" s="1" t="s">
        <v>16</v>
      </c>
      <c r="D749" s="3" t="s">
        <v>1564</v>
      </c>
      <c r="E749" s="1" t="s">
        <v>637</v>
      </c>
      <c r="F749" s="1" t="s">
        <v>2518</v>
      </c>
      <c r="G749" s="1" t="s">
        <v>17</v>
      </c>
      <c r="H749" s="1"/>
      <c r="I749" s="4" t="s">
        <v>17</v>
      </c>
      <c r="J749" s="1" t="s">
        <v>80</v>
      </c>
      <c r="K749" s="1" t="s">
        <v>1007</v>
      </c>
      <c r="L749" s="6" t="str">
        <f t="shared" si="108"/>
        <v>30.97</v>
      </c>
      <c r="M749" s="6" t="str">
        <f t="shared" si="109"/>
        <v>30.97</v>
      </c>
      <c r="N749" s="6" t="str">
        <f t="shared" si="110"/>
        <v>Pass</v>
      </c>
      <c r="O749" s="6" t="str">
        <f t="shared" si="111"/>
        <v>101.44</v>
      </c>
      <c r="P749" s="6"/>
      <c r="Q749" s="5" t="str">
        <f t="shared" si="112"/>
        <v>February</v>
      </c>
      <c r="R749" s="3" t="str">
        <f>VLOOKUP(A749, Samples_Master!$A$2:$I$301, 2, FALSE)</f>
        <v>Graphene</v>
      </c>
      <c r="S749" s="3" t="str">
        <f>VLOOKUP(A749, Samples_Master!$A$2:$I$301, 3, FALSE)</f>
        <v>Carbon</v>
      </c>
      <c r="T749" s="3" t="str">
        <f>VLOOKUP(A749, Samples_Master!$A$2:$I$301, 4, FALSE)</f>
        <v>B020</v>
      </c>
      <c r="U749" s="3" t="str">
        <f>VLOOKUP(A749, Samples_Master!$A$2:$I$301, 5, FALSE)</f>
        <v>P001</v>
      </c>
      <c r="V749" s="3" t="str">
        <f t="shared" si="113"/>
        <v>Graphene_Tensile</v>
      </c>
      <c r="W749" s="3">
        <f>VLOOKUP(V749, Spec_Limits!$A$2:$I$301, 5, FALSE)</f>
        <v>60</v>
      </c>
      <c r="X749" s="3">
        <f>VLOOKUP(V749, Spec_Limits!$A$2:$I$301, 6, FALSE)</f>
        <v>120</v>
      </c>
      <c r="Y749" s="3" t="str">
        <f t="shared" si="114"/>
        <v>Fail</v>
      </c>
      <c r="Z749" s="3" t="str">
        <f t="shared" si="115"/>
        <v>OK</v>
      </c>
    </row>
    <row r="750" spans="1:26" x14ac:dyDescent="0.35">
      <c r="A750" s="1" t="s">
        <v>1004</v>
      </c>
      <c r="B750" s="2">
        <v>45710</v>
      </c>
      <c r="C750" s="1" t="s">
        <v>10</v>
      </c>
      <c r="D750" s="3" t="s">
        <v>1235</v>
      </c>
      <c r="E750" s="1" t="s">
        <v>637</v>
      </c>
      <c r="F750" s="1" t="s">
        <v>2519</v>
      </c>
      <c r="G750" s="1" t="s">
        <v>17</v>
      </c>
      <c r="H750" s="1">
        <v>0.16900000000000001</v>
      </c>
      <c r="I750" s="4" t="s">
        <v>23</v>
      </c>
      <c r="J750" s="1" t="s">
        <v>66</v>
      </c>
      <c r="K750" s="1" t="s">
        <v>1008</v>
      </c>
      <c r="L750" s="6" t="str">
        <f t="shared" si="108"/>
        <v>32.1</v>
      </c>
      <c r="M750" s="6" t="str">
        <f t="shared" si="109"/>
        <v>32.1</v>
      </c>
      <c r="N750" s="6" t="str">
        <f t="shared" si="110"/>
        <v>Pass</v>
      </c>
      <c r="O750" s="6" t="str">
        <f t="shared" si="111"/>
        <v>91.78</v>
      </c>
      <c r="P750" s="6">
        <f t="shared" ref="P750:P781" si="117">IF(C750="Viscosity",
      IF(J750="mPa*s", H750/1000, H750),
   IF(C750="Tensile",
      IF(J750="kPa", H750/1000, H750),
   IF(C750="Conductivity",
      IF(J750="mS/cm", H750/10, H750),
   "")))</f>
        <v>0.16900000000000001</v>
      </c>
      <c r="Q750" s="5" t="str">
        <f t="shared" si="112"/>
        <v>February</v>
      </c>
      <c r="R750" s="3" t="str">
        <f>VLOOKUP(A750, Samples_Master!$A$2:$I$301, 2, FALSE)</f>
        <v>Graphene</v>
      </c>
      <c r="S750" s="3" t="str">
        <f>VLOOKUP(A750, Samples_Master!$A$2:$I$301, 3, FALSE)</f>
        <v>Carbon</v>
      </c>
      <c r="T750" s="3" t="str">
        <f>VLOOKUP(A750, Samples_Master!$A$2:$I$301, 4, FALSE)</f>
        <v>B020</v>
      </c>
      <c r="U750" s="3" t="str">
        <f>VLOOKUP(A750, Samples_Master!$A$2:$I$301, 5, FALSE)</f>
        <v>P001</v>
      </c>
      <c r="V750" s="3" t="str">
        <f t="shared" si="113"/>
        <v>Graphene_Viscosity</v>
      </c>
      <c r="W750" s="3">
        <f>VLOOKUP(V750, Spec_Limits!$A$2:$I$301, 5, FALSE)</f>
        <v>0.2</v>
      </c>
      <c r="X750" s="3">
        <f>VLOOKUP(V750, Spec_Limits!$A$2:$I$301, 6, FALSE)</f>
        <v>1.5</v>
      </c>
      <c r="Y750" s="3" t="str">
        <f t="shared" si="114"/>
        <v>Fail</v>
      </c>
      <c r="Z750" s="3" t="str">
        <f t="shared" si="115"/>
        <v>OK</v>
      </c>
    </row>
    <row r="751" spans="1:26" x14ac:dyDescent="0.35">
      <c r="A751" s="1" t="s">
        <v>1009</v>
      </c>
      <c r="B751" s="2">
        <v>45711</v>
      </c>
      <c r="C751" s="1" t="s">
        <v>10</v>
      </c>
      <c r="D751" s="3" t="s">
        <v>1269</v>
      </c>
      <c r="E751" s="1" t="s">
        <v>637</v>
      </c>
      <c r="F751" s="1" t="s">
        <v>2520</v>
      </c>
      <c r="G751" s="1" t="s">
        <v>12</v>
      </c>
      <c r="H751" s="1">
        <v>1.361</v>
      </c>
      <c r="I751" s="4" t="s">
        <v>23</v>
      </c>
      <c r="J751" s="1" t="s">
        <v>29</v>
      </c>
      <c r="K751" s="1" t="s">
        <v>1010</v>
      </c>
      <c r="L751" s="6" t="str">
        <f t="shared" si="108"/>
        <v>32.47</v>
      </c>
      <c r="M751" s="6" t="str">
        <f t="shared" si="109"/>
        <v>32.47</v>
      </c>
      <c r="N751" s="6" t="str">
        <f t="shared" si="110"/>
        <v>Pass</v>
      </c>
      <c r="O751" s="6">
        <f t="shared" si="111"/>
        <v>101.17589</v>
      </c>
      <c r="P751" s="6">
        <f t="shared" si="117"/>
        <v>1.361</v>
      </c>
      <c r="Q751" s="5" t="str">
        <f t="shared" si="112"/>
        <v>February</v>
      </c>
      <c r="R751" s="3" t="str">
        <f>VLOOKUP(A751, Samples_Master!$A$2:$I$301, 2, FALSE)</f>
        <v>PolymerA</v>
      </c>
      <c r="S751" s="3" t="str">
        <f>VLOOKUP(A751, Samples_Master!$A$2:$I$301, 3, FALSE)</f>
        <v>Polymer</v>
      </c>
      <c r="T751" s="3" t="str">
        <f>VLOOKUP(A751, Samples_Master!$A$2:$I$301, 4, FALSE)</f>
        <v>B091</v>
      </c>
      <c r="U751" s="3" t="str">
        <f>VLOOKUP(A751, Samples_Master!$A$2:$I$301, 5, FALSE)</f>
        <v>P002</v>
      </c>
      <c r="V751" s="3" t="str">
        <f t="shared" si="113"/>
        <v>PolymerA_Viscosity</v>
      </c>
      <c r="W751" s="3">
        <f>VLOOKUP(V751, Spec_Limits!$A$2:$I$301, 5, FALSE)</f>
        <v>0.5</v>
      </c>
      <c r="X751" s="3">
        <f>VLOOKUP(V751, Spec_Limits!$A$2:$I$301, 6, FALSE)</f>
        <v>2.5</v>
      </c>
      <c r="Y751" s="3" t="str">
        <f t="shared" si="114"/>
        <v>Pass</v>
      </c>
      <c r="Z751" s="3" t="str">
        <f t="shared" si="115"/>
        <v>OK</v>
      </c>
    </row>
    <row r="752" spans="1:26" x14ac:dyDescent="0.35">
      <c r="A752" s="1" t="s">
        <v>1009</v>
      </c>
      <c r="B752" s="2">
        <v>45714</v>
      </c>
      <c r="C752" s="1" t="s">
        <v>16</v>
      </c>
      <c r="D752" s="3" t="s">
        <v>2521</v>
      </c>
      <c r="E752" s="1" t="s">
        <v>637</v>
      </c>
      <c r="F752" s="1" t="s">
        <v>2522</v>
      </c>
      <c r="G752" s="1" t="s">
        <v>12</v>
      </c>
      <c r="H752" s="1">
        <v>65.058000000000007</v>
      </c>
      <c r="I752" s="4" t="s">
        <v>17</v>
      </c>
      <c r="J752" s="1" t="s">
        <v>29</v>
      </c>
      <c r="K752" s="1" t="s">
        <v>1011</v>
      </c>
      <c r="L752" s="6" t="str">
        <f t="shared" si="108"/>
        <v>27.99</v>
      </c>
      <c r="M752" s="6" t="str">
        <f t="shared" si="109"/>
        <v>27.99</v>
      </c>
      <c r="N752" s="6" t="str">
        <f t="shared" si="110"/>
        <v>Pass</v>
      </c>
      <c r="O752" s="6">
        <f t="shared" si="111"/>
        <v>108.53349</v>
      </c>
      <c r="P752" s="6">
        <f t="shared" si="117"/>
        <v>65.058000000000007</v>
      </c>
      <c r="Q752" s="5" t="str">
        <f t="shared" si="112"/>
        <v>February</v>
      </c>
      <c r="R752" s="3" t="str">
        <f>VLOOKUP(A752, Samples_Master!$A$2:$I$301, 2, FALSE)</f>
        <v>PolymerA</v>
      </c>
      <c r="S752" s="3" t="str">
        <f>VLOOKUP(A752, Samples_Master!$A$2:$I$301, 3, FALSE)</f>
        <v>Polymer</v>
      </c>
      <c r="T752" s="3" t="str">
        <f>VLOOKUP(A752, Samples_Master!$A$2:$I$301, 4, FALSE)</f>
        <v>B091</v>
      </c>
      <c r="U752" s="3" t="str">
        <f>VLOOKUP(A752, Samples_Master!$A$2:$I$301, 5, FALSE)</f>
        <v>P002</v>
      </c>
      <c r="V752" s="3" t="str">
        <f t="shared" si="113"/>
        <v>PolymerA_Tensile</v>
      </c>
      <c r="W752" s="3">
        <f>VLOOKUP(V752, Spec_Limits!$A$2:$I$301, 5, FALSE)</f>
        <v>40</v>
      </c>
      <c r="X752" s="3">
        <f>VLOOKUP(V752, Spec_Limits!$A$2:$I$301, 6, FALSE)</f>
        <v>100</v>
      </c>
      <c r="Y752" s="3" t="str">
        <f t="shared" si="114"/>
        <v>Pass</v>
      </c>
      <c r="Z752" s="3" t="str">
        <f t="shared" si="115"/>
        <v>OK</v>
      </c>
    </row>
    <row r="753" spans="1:26" x14ac:dyDescent="0.35">
      <c r="A753" s="1" t="s">
        <v>1012</v>
      </c>
      <c r="B753" s="2">
        <v>45713</v>
      </c>
      <c r="C753" s="1" t="s">
        <v>27</v>
      </c>
      <c r="D753" s="3" t="s">
        <v>2523</v>
      </c>
      <c r="E753" s="1" t="s">
        <v>637</v>
      </c>
      <c r="F753" s="1" t="s">
        <v>2524</v>
      </c>
      <c r="G753" s="1" t="s">
        <v>12</v>
      </c>
      <c r="H753" s="1">
        <v>708.16099999999994</v>
      </c>
      <c r="I753" s="4" t="s">
        <v>37</v>
      </c>
      <c r="J753" s="1" t="s">
        <v>80</v>
      </c>
      <c r="K753" s="1" t="s">
        <v>1013</v>
      </c>
      <c r="L753" s="6" t="str">
        <f t="shared" si="108"/>
        <v>26.42</v>
      </c>
      <c r="M753" s="6" t="str">
        <f t="shared" si="109"/>
        <v>26.42</v>
      </c>
      <c r="N753" s="6" t="str">
        <f t="shared" si="110"/>
        <v>Pass</v>
      </c>
      <c r="O753" s="6">
        <f t="shared" si="111"/>
        <v>89.840399999999988</v>
      </c>
      <c r="P753" s="6">
        <f t="shared" si="117"/>
        <v>708.16099999999994</v>
      </c>
      <c r="Q753" s="5" t="str">
        <f t="shared" si="112"/>
        <v>February</v>
      </c>
      <c r="R753" s="3" t="str">
        <f>VLOOKUP(A753, Samples_Master!$A$2:$I$301, 2, FALSE)</f>
        <v>PolymerA</v>
      </c>
      <c r="S753" s="3" t="str">
        <f>VLOOKUP(A753, Samples_Master!$A$2:$I$301, 3, FALSE)</f>
        <v>Polymer</v>
      </c>
      <c r="T753" s="3" t="str">
        <f>VLOOKUP(A753, Samples_Master!$A$2:$I$301, 4, FALSE)</f>
        <v>B064</v>
      </c>
      <c r="U753" s="3" t="str">
        <f>VLOOKUP(A753, Samples_Master!$A$2:$I$301, 5, FALSE)</f>
        <v>P003</v>
      </c>
      <c r="V753" s="3" t="str">
        <f t="shared" si="113"/>
        <v>PolymerA_Conductivity</v>
      </c>
      <c r="W753" s="3">
        <f>VLOOKUP(V753, Spec_Limits!$A$2:$I$301, 5, FALSE)</f>
        <v>100</v>
      </c>
      <c r="X753" s="3">
        <f>VLOOKUP(V753, Spec_Limits!$A$2:$I$301, 6, FALSE)</f>
        <v>2000</v>
      </c>
      <c r="Y753" s="3" t="str">
        <f t="shared" si="114"/>
        <v>Pass</v>
      </c>
      <c r="Z753" s="3" t="str">
        <f t="shared" si="115"/>
        <v>OK</v>
      </c>
    </row>
    <row r="754" spans="1:26" x14ac:dyDescent="0.35">
      <c r="A754" s="1" t="s">
        <v>514</v>
      </c>
      <c r="B754" s="2">
        <v>45696</v>
      </c>
      <c r="C754" s="1" t="s">
        <v>27</v>
      </c>
      <c r="D754" s="3" t="s">
        <v>2525</v>
      </c>
      <c r="E754" s="1" t="s">
        <v>637</v>
      </c>
      <c r="F754" s="1" t="s">
        <v>2526</v>
      </c>
      <c r="G754" s="1" t="s">
        <v>17</v>
      </c>
      <c r="H754" s="1">
        <v>777.072</v>
      </c>
      <c r="I754" s="4" t="s">
        <v>37</v>
      </c>
      <c r="J754" s="1" t="s">
        <v>18</v>
      </c>
      <c r="K754" s="1" t="s">
        <v>1014</v>
      </c>
      <c r="L754" s="6" t="str">
        <f t="shared" si="108"/>
        <v>30.68</v>
      </c>
      <c r="M754" s="6" t="str">
        <f t="shared" si="109"/>
        <v>30.68</v>
      </c>
      <c r="N754" s="6" t="str">
        <f t="shared" si="110"/>
        <v>Pass</v>
      </c>
      <c r="O754" s="6" t="str">
        <f t="shared" si="111"/>
        <v>118.57</v>
      </c>
      <c r="P754" s="6">
        <f t="shared" si="117"/>
        <v>777.072</v>
      </c>
      <c r="Q754" s="5" t="str">
        <f t="shared" si="112"/>
        <v>February</v>
      </c>
      <c r="R754" s="3" t="str">
        <f>VLOOKUP(A754, Samples_Master!$A$2:$I$301, 2, FALSE)</f>
        <v>AlloyX</v>
      </c>
      <c r="S754" s="3" t="str">
        <f>VLOOKUP(A754, Samples_Master!$A$2:$I$301, 3, FALSE)</f>
        <v>Metal</v>
      </c>
      <c r="T754" s="3" t="str">
        <f>VLOOKUP(A754, Samples_Master!$A$2:$I$301, 4, FALSE)</f>
        <v>B099</v>
      </c>
      <c r="U754" s="3" t="str">
        <f>VLOOKUP(A754, Samples_Master!$A$2:$I$301, 5, FALSE)</f>
        <v>P001</v>
      </c>
      <c r="V754" s="3" t="str">
        <f t="shared" si="113"/>
        <v>AlloyX_Conductivity</v>
      </c>
      <c r="W754" s="3">
        <f>VLOOKUP(V754, Spec_Limits!$A$2:$I$301, 5, FALSE)</f>
        <v>100</v>
      </c>
      <c r="X754" s="3">
        <f>VLOOKUP(V754, Spec_Limits!$A$2:$I$301, 6, FALSE)</f>
        <v>2000</v>
      </c>
      <c r="Y754" s="3" t="str">
        <f t="shared" si="114"/>
        <v>Pass</v>
      </c>
      <c r="Z754" s="3" t="str">
        <f t="shared" si="115"/>
        <v>OK</v>
      </c>
    </row>
    <row r="755" spans="1:26" x14ac:dyDescent="0.35">
      <c r="A755" s="1" t="s">
        <v>500</v>
      </c>
      <c r="B755" s="2">
        <v>45706</v>
      </c>
      <c r="C755" s="1" t="s">
        <v>27</v>
      </c>
      <c r="D755" s="3" t="s">
        <v>2527</v>
      </c>
      <c r="E755" s="1" t="s">
        <v>11</v>
      </c>
      <c r="F755" s="1" t="s">
        <v>2528</v>
      </c>
      <c r="G755" s="1" t="s">
        <v>12</v>
      </c>
      <c r="H755" s="1">
        <v>709.56899999999996</v>
      </c>
      <c r="I755" s="4" t="s">
        <v>37</v>
      </c>
      <c r="J755" s="1" t="s">
        <v>29</v>
      </c>
      <c r="K755" s="1" t="s">
        <v>1015</v>
      </c>
      <c r="L755" s="6">
        <f t="shared" si="108"/>
        <v>24.879999999999995</v>
      </c>
      <c r="M755" s="6">
        <f t="shared" si="109"/>
        <v>24.879999999999995</v>
      </c>
      <c r="N755" s="6" t="str">
        <f t="shared" si="110"/>
        <v>Pass</v>
      </c>
      <c r="O755" s="6">
        <f t="shared" si="111"/>
        <v>97.240490000000008</v>
      </c>
      <c r="P755" s="6">
        <f t="shared" si="117"/>
        <v>709.56899999999996</v>
      </c>
      <c r="Q755" s="5" t="str">
        <f t="shared" si="112"/>
        <v>February</v>
      </c>
      <c r="R755" s="3" t="str">
        <f>VLOOKUP(A755, Samples_Master!$A$2:$I$301, 2, FALSE)</f>
        <v>PolymerB</v>
      </c>
      <c r="S755" s="3" t="str">
        <f>VLOOKUP(A755, Samples_Master!$A$2:$I$301, 3, FALSE)</f>
        <v>Polymer</v>
      </c>
      <c r="T755" s="3" t="str">
        <f>VLOOKUP(A755, Samples_Master!$A$2:$I$301, 4, FALSE)</f>
        <v>B064</v>
      </c>
      <c r="U755" s="3" t="str">
        <f>VLOOKUP(A755, Samples_Master!$A$2:$I$301, 5, FALSE)</f>
        <v>P002</v>
      </c>
      <c r="V755" s="3" t="str">
        <f t="shared" si="113"/>
        <v>PolymerB_Conductivity</v>
      </c>
      <c r="W755" s="3">
        <f>VLOOKUP(V755, Spec_Limits!$A$2:$I$301, 5, FALSE)</f>
        <v>100</v>
      </c>
      <c r="X755" s="3">
        <f>VLOOKUP(V755, Spec_Limits!$A$2:$I$301, 6, FALSE)</f>
        <v>2000</v>
      </c>
      <c r="Y755" s="3" t="str">
        <f t="shared" si="114"/>
        <v>Pass</v>
      </c>
      <c r="Z755" s="3" t="str">
        <f t="shared" si="115"/>
        <v>OK</v>
      </c>
    </row>
    <row r="756" spans="1:26" x14ac:dyDescent="0.35">
      <c r="A756" s="1" t="s">
        <v>1016</v>
      </c>
      <c r="B756" s="2">
        <v>45692</v>
      </c>
      <c r="C756" s="1" t="s">
        <v>10</v>
      </c>
      <c r="D756" s="3" t="s">
        <v>1191</v>
      </c>
      <c r="E756" s="1" t="s">
        <v>637</v>
      </c>
      <c r="F756" s="1" t="s">
        <v>2529</v>
      </c>
      <c r="G756" s="1" t="s">
        <v>12</v>
      </c>
      <c r="H756" s="1">
        <v>1841.7149999999999</v>
      </c>
      <c r="I756" s="4" t="s">
        <v>13</v>
      </c>
      <c r="J756" s="1" t="s">
        <v>52</v>
      </c>
      <c r="K756" s="1" t="s">
        <v>1017</v>
      </c>
      <c r="L756" s="6" t="str">
        <f t="shared" si="108"/>
        <v>27.19</v>
      </c>
      <c r="M756" s="6" t="str">
        <f t="shared" si="109"/>
        <v>27.19</v>
      </c>
      <c r="N756" s="6" t="str">
        <f t="shared" si="110"/>
        <v>Pass</v>
      </c>
      <c r="O756" s="6">
        <f t="shared" si="111"/>
        <v>85.274299999999997</v>
      </c>
      <c r="P756" s="6">
        <f t="shared" si="117"/>
        <v>1841.7149999999999</v>
      </c>
      <c r="Q756" s="5" t="str">
        <f t="shared" si="112"/>
        <v>February</v>
      </c>
      <c r="R756" s="3" t="str">
        <f>VLOOKUP(A756, Samples_Master!$A$2:$I$301, 2, FALSE)</f>
        <v>PolymerA</v>
      </c>
      <c r="S756" s="3" t="str">
        <f>VLOOKUP(A756, Samples_Master!$A$2:$I$301, 3, FALSE)</f>
        <v>Polymer</v>
      </c>
      <c r="T756" s="3" t="str">
        <f>VLOOKUP(A756, Samples_Master!$A$2:$I$301, 4, FALSE)</f>
        <v>B073</v>
      </c>
      <c r="U756" s="3" t="str">
        <f>VLOOKUP(A756, Samples_Master!$A$2:$I$301, 5, FALSE)</f>
        <v>P004</v>
      </c>
      <c r="V756" s="3" t="str">
        <f t="shared" si="113"/>
        <v>PolymerA_Viscosity</v>
      </c>
      <c r="W756" s="3">
        <f>VLOOKUP(V756, Spec_Limits!$A$2:$I$301, 5, FALSE)</f>
        <v>0.5</v>
      </c>
      <c r="X756" s="3">
        <f>VLOOKUP(V756, Spec_Limits!$A$2:$I$301, 6, FALSE)</f>
        <v>2.5</v>
      </c>
      <c r="Y756" s="3" t="str">
        <f t="shared" si="114"/>
        <v>Fail</v>
      </c>
      <c r="Z756" s="3" t="str">
        <f t="shared" si="115"/>
        <v>OK</v>
      </c>
    </row>
    <row r="757" spans="1:26" x14ac:dyDescent="0.35">
      <c r="A757" s="1" t="s">
        <v>1016</v>
      </c>
      <c r="B757" s="2">
        <v>45704</v>
      </c>
      <c r="C757" s="1" t="s">
        <v>27</v>
      </c>
      <c r="D757" s="3" t="s">
        <v>2530</v>
      </c>
      <c r="E757" s="1" t="s">
        <v>637</v>
      </c>
      <c r="F757" s="1" t="s">
        <v>2531</v>
      </c>
      <c r="G757" s="1" t="s">
        <v>12</v>
      </c>
      <c r="H757" s="1">
        <v>671.92499999999995</v>
      </c>
      <c r="I757" s="4" t="s">
        <v>37</v>
      </c>
      <c r="J757" s="1" t="s">
        <v>14</v>
      </c>
      <c r="K757" s="1" t="s">
        <v>1018</v>
      </c>
      <c r="L757" s="6" t="str">
        <f t="shared" si="108"/>
        <v>30.33</v>
      </c>
      <c r="M757" s="6" t="str">
        <f t="shared" si="109"/>
        <v>30.33</v>
      </c>
      <c r="N757" s="6" t="str">
        <f t="shared" si="110"/>
        <v>Pass</v>
      </c>
      <c r="O757" s="6">
        <f t="shared" si="111"/>
        <v>112.90956</v>
      </c>
      <c r="P757" s="6">
        <f t="shared" si="117"/>
        <v>671.92499999999995</v>
      </c>
      <c r="Q757" s="5" t="str">
        <f t="shared" si="112"/>
        <v>February</v>
      </c>
      <c r="R757" s="3" t="str">
        <f>VLOOKUP(A757, Samples_Master!$A$2:$I$301, 2, FALSE)</f>
        <v>PolymerA</v>
      </c>
      <c r="S757" s="3" t="str">
        <f>VLOOKUP(A757, Samples_Master!$A$2:$I$301, 3, FALSE)</f>
        <v>Polymer</v>
      </c>
      <c r="T757" s="3" t="str">
        <f>VLOOKUP(A757, Samples_Master!$A$2:$I$301, 4, FALSE)</f>
        <v>B073</v>
      </c>
      <c r="U757" s="3" t="str">
        <f>VLOOKUP(A757, Samples_Master!$A$2:$I$301, 5, FALSE)</f>
        <v>P004</v>
      </c>
      <c r="V757" s="3" t="str">
        <f t="shared" si="113"/>
        <v>PolymerA_Conductivity</v>
      </c>
      <c r="W757" s="3">
        <f>VLOOKUP(V757, Spec_Limits!$A$2:$I$301, 5, FALSE)</f>
        <v>100</v>
      </c>
      <c r="X757" s="3">
        <f>VLOOKUP(V757, Spec_Limits!$A$2:$I$301, 6, FALSE)</f>
        <v>2000</v>
      </c>
      <c r="Y757" s="3" t="str">
        <f t="shared" si="114"/>
        <v>Pass</v>
      </c>
      <c r="Z757" s="3" t="str">
        <f t="shared" si="115"/>
        <v>OK</v>
      </c>
    </row>
    <row r="758" spans="1:26" x14ac:dyDescent="0.35">
      <c r="A758" s="1" t="s">
        <v>1016</v>
      </c>
      <c r="B758" s="2">
        <v>45690</v>
      </c>
      <c r="C758" s="1" t="s">
        <v>10</v>
      </c>
      <c r="D758" s="3" t="s">
        <v>2532</v>
      </c>
      <c r="E758" s="1" t="s">
        <v>637</v>
      </c>
      <c r="F758" s="1" t="s">
        <v>2533</v>
      </c>
      <c r="G758" s="1" t="s">
        <v>12</v>
      </c>
      <c r="H758" s="1">
        <v>0.81799999999999995</v>
      </c>
      <c r="I758" s="4" t="s">
        <v>23</v>
      </c>
      <c r="J758" s="1" t="s">
        <v>41</v>
      </c>
      <c r="K758" s="1" t="s">
        <v>1019</v>
      </c>
      <c r="L758" s="6" t="str">
        <f t="shared" si="108"/>
        <v>20</v>
      </c>
      <c r="M758" s="6" t="str">
        <f t="shared" si="109"/>
        <v>20</v>
      </c>
      <c r="N758" s="6" t="str">
        <f t="shared" si="110"/>
        <v>Pass</v>
      </c>
      <c r="O758" s="6">
        <f t="shared" si="111"/>
        <v>91.44905</v>
      </c>
      <c r="P758" s="6">
        <f t="shared" si="117"/>
        <v>0.81799999999999995</v>
      </c>
      <c r="Q758" s="5" t="str">
        <f t="shared" si="112"/>
        <v>February</v>
      </c>
      <c r="R758" s="3" t="str">
        <f>VLOOKUP(A758, Samples_Master!$A$2:$I$301, 2, FALSE)</f>
        <v>PolymerA</v>
      </c>
      <c r="S758" s="3" t="str">
        <f>VLOOKUP(A758, Samples_Master!$A$2:$I$301, 3, FALSE)</f>
        <v>Polymer</v>
      </c>
      <c r="T758" s="3" t="str">
        <f>VLOOKUP(A758, Samples_Master!$A$2:$I$301, 4, FALSE)</f>
        <v>B073</v>
      </c>
      <c r="U758" s="3" t="str">
        <f>VLOOKUP(A758, Samples_Master!$A$2:$I$301, 5, FALSE)</f>
        <v>P004</v>
      </c>
      <c r="V758" s="3" t="str">
        <f t="shared" si="113"/>
        <v>PolymerA_Viscosity</v>
      </c>
      <c r="W758" s="3">
        <f>VLOOKUP(V758, Spec_Limits!$A$2:$I$301, 5, FALSE)</f>
        <v>0.5</v>
      </c>
      <c r="X758" s="3">
        <f>VLOOKUP(V758, Spec_Limits!$A$2:$I$301, 6, FALSE)</f>
        <v>2.5</v>
      </c>
      <c r="Y758" s="3" t="str">
        <f t="shared" si="114"/>
        <v>Pass</v>
      </c>
      <c r="Z758" s="3" t="str">
        <f t="shared" si="115"/>
        <v>OK</v>
      </c>
    </row>
    <row r="759" spans="1:26" x14ac:dyDescent="0.35">
      <c r="A759" s="1" t="s">
        <v>1016</v>
      </c>
      <c r="B759" s="2">
        <v>45712</v>
      </c>
      <c r="C759" s="1" t="s">
        <v>27</v>
      </c>
      <c r="D759" s="3" t="s">
        <v>2534</v>
      </c>
      <c r="E759" s="1" t="s">
        <v>637</v>
      </c>
      <c r="F759" s="1" t="s">
        <v>2535</v>
      </c>
      <c r="G759" s="1" t="s">
        <v>12</v>
      </c>
      <c r="H759" s="1">
        <v>9112.0840000000007</v>
      </c>
      <c r="I759" s="4" t="s">
        <v>28</v>
      </c>
      <c r="J759" s="1" t="s">
        <v>98</v>
      </c>
      <c r="K759" s="1" t="s">
        <v>1020</v>
      </c>
      <c r="L759" s="6" t="str">
        <f t="shared" si="108"/>
        <v>20.57</v>
      </c>
      <c r="M759" s="6" t="str">
        <f t="shared" si="109"/>
        <v>20.57</v>
      </c>
      <c r="N759" s="6" t="str">
        <f t="shared" si="110"/>
        <v>Pass</v>
      </c>
      <c r="O759" s="6">
        <f t="shared" si="111"/>
        <v>78.479619999999997</v>
      </c>
      <c r="P759" s="6">
        <f t="shared" si="117"/>
        <v>9112.0840000000007</v>
      </c>
      <c r="Q759" s="5" t="str">
        <f t="shared" si="112"/>
        <v>February</v>
      </c>
      <c r="R759" s="3" t="str">
        <f>VLOOKUP(A759, Samples_Master!$A$2:$I$301, 2, FALSE)</f>
        <v>PolymerA</v>
      </c>
      <c r="S759" s="3" t="str">
        <f>VLOOKUP(A759, Samples_Master!$A$2:$I$301, 3, FALSE)</f>
        <v>Polymer</v>
      </c>
      <c r="T759" s="3" t="str">
        <f>VLOOKUP(A759, Samples_Master!$A$2:$I$301, 4, FALSE)</f>
        <v>B073</v>
      </c>
      <c r="U759" s="3" t="str">
        <f>VLOOKUP(A759, Samples_Master!$A$2:$I$301, 5, FALSE)</f>
        <v>P004</v>
      </c>
      <c r="V759" s="3" t="str">
        <f t="shared" si="113"/>
        <v>PolymerA_Conductivity</v>
      </c>
      <c r="W759" s="3">
        <f>VLOOKUP(V759, Spec_Limits!$A$2:$I$301, 5, FALSE)</f>
        <v>100</v>
      </c>
      <c r="X759" s="3">
        <f>VLOOKUP(V759, Spec_Limits!$A$2:$I$301, 6, FALSE)</f>
        <v>2000</v>
      </c>
      <c r="Y759" s="3" t="str">
        <f t="shared" si="114"/>
        <v>Fail</v>
      </c>
      <c r="Z759" s="3" t="str">
        <f t="shared" si="115"/>
        <v>OK</v>
      </c>
    </row>
    <row r="760" spans="1:26" x14ac:dyDescent="0.35">
      <c r="A760" s="1" t="s">
        <v>1021</v>
      </c>
      <c r="B760" s="2">
        <v>45716</v>
      </c>
      <c r="C760" s="1" t="s">
        <v>10</v>
      </c>
      <c r="D760" s="3" t="s">
        <v>2536</v>
      </c>
      <c r="E760" s="1" t="s">
        <v>637</v>
      </c>
      <c r="F760" s="1" t="s">
        <v>2537</v>
      </c>
      <c r="G760" s="1" t="s">
        <v>17</v>
      </c>
      <c r="H760" s="1">
        <v>0.95899999999999996</v>
      </c>
      <c r="I760" s="4" t="s">
        <v>23</v>
      </c>
      <c r="J760" s="1" t="s">
        <v>52</v>
      </c>
      <c r="K760" s="1" t="s">
        <v>1022</v>
      </c>
      <c r="L760" s="6" t="str">
        <f t="shared" si="108"/>
        <v>27.91</v>
      </c>
      <c r="M760" s="6" t="str">
        <f t="shared" si="109"/>
        <v>27.91</v>
      </c>
      <c r="N760" s="6" t="str">
        <f t="shared" si="110"/>
        <v>Pass</v>
      </c>
      <c r="O760" s="6" t="str">
        <f t="shared" si="111"/>
        <v>106.02</v>
      </c>
      <c r="P760" s="6">
        <f t="shared" si="117"/>
        <v>0.95899999999999996</v>
      </c>
      <c r="Q760" s="5" t="str">
        <f t="shared" si="112"/>
        <v>February</v>
      </c>
      <c r="R760" s="3" t="str">
        <f>VLOOKUP(A760, Samples_Master!$A$2:$I$301, 2, FALSE)</f>
        <v>Graphene</v>
      </c>
      <c r="S760" s="3" t="str">
        <f>VLOOKUP(A760, Samples_Master!$A$2:$I$301, 3, FALSE)</f>
        <v>Carbon</v>
      </c>
      <c r="T760" s="3" t="str">
        <f>VLOOKUP(A760, Samples_Master!$A$2:$I$301, 4, FALSE)</f>
        <v>B013</v>
      </c>
      <c r="U760" s="3" t="str">
        <f>VLOOKUP(A760, Samples_Master!$A$2:$I$301, 5, FALSE)</f>
        <v>P001</v>
      </c>
      <c r="V760" s="3" t="str">
        <f t="shared" si="113"/>
        <v>Graphene_Viscosity</v>
      </c>
      <c r="W760" s="3">
        <f>VLOOKUP(V760, Spec_Limits!$A$2:$I$301, 5, FALSE)</f>
        <v>0.2</v>
      </c>
      <c r="X760" s="3">
        <f>VLOOKUP(V760, Spec_Limits!$A$2:$I$301, 6, FALSE)</f>
        <v>1.5</v>
      </c>
      <c r="Y760" s="3" t="str">
        <f t="shared" si="114"/>
        <v>Pass</v>
      </c>
      <c r="Z760" s="3" t="str">
        <f t="shared" si="115"/>
        <v>OK</v>
      </c>
    </row>
    <row r="761" spans="1:26" x14ac:dyDescent="0.35">
      <c r="A761" s="1" t="s">
        <v>1023</v>
      </c>
      <c r="B761" s="2">
        <v>45691</v>
      </c>
      <c r="C761" s="1" t="s">
        <v>10</v>
      </c>
      <c r="D761" s="3" t="s">
        <v>2538</v>
      </c>
      <c r="E761" s="1" t="s">
        <v>637</v>
      </c>
      <c r="F761" s="1" t="s">
        <v>2539</v>
      </c>
      <c r="G761" s="1" t="s">
        <v>17</v>
      </c>
      <c r="H761" s="1">
        <v>0.59299999999999997</v>
      </c>
      <c r="I761" s="4" t="s">
        <v>23</v>
      </c>
      <c r="J761" s="1" t="s">
        <v>31</v>
      </c>
      <c r="K761" s="1" t="s">
        <v>1024</v>
      </c>
      <c r="L761" s="6" t="str">
        <f t="shared" si="108"/>
        <v>27</v>
      </c>
      <c r="M761" s="6" t="str">
        <f t="shared" si="109"/>
        <v>27</v>
      </c>
      <c r="N761" s="6" t="str">
        <f t="shared" si="110"/>
        <v>Pass</v>
      </c>
      <c r="O761" s="6" t="str">
        <f t="shared" si="111"/>
        <v>99.11</v>
      </c>
      <c r="P761" s="6">
        <f t="shared" si="117"/>
        <v>0.59299999999999997</v>
      </c>
      <c r="Q761" s="5" t="str">
        <f t="shared" si="112"/>
        <v>February</v>
      </c>
      <c r="R761" s="3" t="str">
        <f>VLOOKUP(A761, Samples_Master!$A$2:$I$301, 2, FALSE)</f>
        <v>AlloyX</v>
      </c>
      <c r="S761" s="3" t="str">
        <f>VLOOKUP(A761, Samples_Master!$A$2:$I$301, 3, FALSE)</f>
        <v>Metal</v>
      </c>
      <c r="T761" s="3" t="str">
        <f>VLOOKUP(A761, Samples_Master!$A$2:$I$301, 4, FALSE)</f>
        <v>B052</v>
      </c>
      <c r="U761" s="3" t="str">
        <f>VLOOKUP(A761, Samples_Master!$A$2:$I$301, 5, FALSE)</f>
        <v>P004</v>
      </c>
      <c r="V761" s="3" t="str">
        <f t="shared" si="113"/>
        <v>AlloyX_Viscosity</v>
      </c>
      <c r="W761" s="3">
        <f>VLOOKUP(V761, Spec_Limits!$A$2:$I$301, 5, FALSE)</f>
        <v>0.2</v>
      </c>
      <c r="X761" s="3">
        <f>VLOOKUP(V761, Spec_Limits!$A$2:$I$301, 6, FALSE)</f>
        <v>1.5</v>
      </c>
      <c r="Y761" s="3" t="str">
        <f t="shared" si="114"/>
        <v>Pass</v>
      </c>
      <c r="Z761" s="3" t="str">
        <f t="shared" si="115"/>
        <v>OK</v>
      </c>
    </row>
    <row r="762" spans="1:26" x14ac:dyDescent="0.35">
      <c r="A762" s="1" t="s">
        <v>93</v>
      </c>
      <c r="B762" s="2">
        <v>45702</v>
      </c>
      <c r="C762" s="1" t="s">
        <v>16</v>
      </c>
      <c r="D762" s="3" t="s">
        <v>2540</v>
      </c>
      <c r="E762" s="1" t="s">
        <v>11</v>
      </c>
      <c r="F762" s="1" t="s">
        <v>2541</v>
      </c>
      <c r="G762" s="1" t="s">
        <v>17</v>
      </c>
      <c r="H762" s="1">
        <v>67.266999999999996</v>
      </c>
      <c r="I762" s="4" t="s">
        <v>17</v>
      </c>
      <c r="J762" s="1" t="s">
        <v>47</v>
      </c>
      <c r="K762" s="1" t="s">
        <v>1025</v>
      </c>
      <c r="L762" s="6">
        <f t="shared" si="108"/>
        <v>16.939999999999998</v>
      </c>
      <c r="M762" s="6">
        <f t="shared" si="109"/>
        <v>16.939999999999998</v>
      </c>
      <c r="N762" s="6" t="str">
        <f t="shared" si="110"/>
        <v>Pass</v>
      </c>
      <c r="O762" s="6" t="str">
        <f t="shared" si="111"/>
        <v>108.86</v>
      </c>
      <c r="P762" s="6">
        <f t="shared" si="117"/>
        <v>67.266999999999996</v>
      </c>
      <c r="Q762" s="5" t="str">
        <f t="shared" si="112"/>
        <v>February</v>
      </c>
      <c r="R762" s="3" t="str">
        <f>VLOOKUP(A762, Samples_Master!$A$2:$I$301, 2, FALSE)</f>
        <v>Graphene</v>
      </c>
      <c r="S762" s="3" t="str">
        <f>VLOOKUP(A762, Samples_Master!$A$2:$I$301, 3, FALSE)</f>
        <v>Carbon</v>
      </c>
      <c r="T762" s="3" t="str">
        <f>VLOOKUP(A762, Samples_Master!$A$2:$I$301, 4, FALSE)</f>
        <v>B001</v>
      </c>
      <c r="U762" s="3" t="str">
        <f>VLOOKUP(A762, Samples_Master!$A$2:$I$301, 5, FALSE)</f>
        <v>P003</v>
      </c>
      <c r="V762" s="3" t="str">
        <f t="shared" si="113"/>
        <v>Graphene_Tensile</v>
      </c>
      <c r="W762" s="3">
        <f>VLOOKUP(V762, Spec_Limits!$A$2:$I$301, 5, FALSE)</f>
        <v>60</v>
      </c>
      <c r="X762" s="3">
        <f>VLOOKUP(V762, Spec_Limits!$A$2:$I$301, 6, FALSE)</f>
        <v>120</v>
      </c>
      <c r="Y762" s="3" t="str">
        <f t="shared" si="114"/>
        <v>Pass</v>
      </c>
      <c r="Z762" s="3" t="str">
        <f t="shared" si="115"/>
        <v>OK</v>
      </c>
    </row>
    <row r="763" spans="1:26" x14ac:dyDescent="0.35">
      <c r="A763" s="1" t="s">
        <v>93</v>
      </c>
      <c r="B763" s="2">
        <v>45705</v>
      </c>
      <c r="C763" s="1" t="s">
        <v>16</v>
      </c>
      <c r="D763" s="3" t="s">
        <v>2542</v>
      </c>
      <c r="E763" s="1" t="s">
        <v>11</v>
      </c>
      <c r="F763" s="1" t="s">
        <v>1683</v>
      </c>
      <c r="G763" s="1" t="s">
        <v>17</v>
      </c>
      <c r="H763" s="1">
        <v>80.757000000000005</v>
      </c>
      <c r="I763" s="4" t="s">
        <v>17</v>
      </c>
      <c r="J763" s="1" t="s">
        <v>21</v>
      </c>
      <c r="K763" s="1" t="s">
        <v>1026</v>
      </c>
      <c r="L763" s="6">
        <f t="shared" si="108"/>
        <v>28.150000000000034</v>
      </c>
      <c r="M763" s="6">
        <f t="shared" si="109"/>
        <v>28.150000000000034</v>
      </c>
      <c r="N763" s="6" t="str">
        <f t="shared" si="110"/>
        <v>Pass</v>
      </c>
      <c r="O763" s="6" t="str">
        <f t="shared" si="111"/>
        <v>101.53</v>
      </c>
      <c r="P763" s="6">
        <f t="shared" si="117"/>
        <v>80.757000000000005</v>
      </c>
      <c r="Q763" s="5" t="str">
        <f t="shared" si="112"/>
        <v>February</v>
      </c>
      <c r="R763" s="3" t="str">
        <f>VLOOKUP(A763, Samples_Master!$A$2:$I$301, 2, FALSE)</f>
        <v>Graphene</v>
      </c>
      <c r="S763" s="3" t="str">
        <f>VLOOKUP(A763, Samples_Master!$A$2:$I$301, 3, FALSE)</f>
        <v>Carbon</v>
      </c>
      <c r="T763" s="3" t="str">
        <f>VLOOKUP(A763, Samples_Master!$A$2:$I$301, 4, FALSE)</f>
        <v>B001</v>
      </c>
      <c r="U763" s="3" t="str">
        <f>VLOOKUP(A763, Samples_Master!$A$2:$I$301, 5, FALSE)</f>
        <v>P003</v>
      </c>
      <c r="V763" s="3" t="str">
        <f t="shared" si="113"/>
        <v>Graphene_Tensile</v>
      </c>
      <c r="W763" s="3">
        <f>VLOOKUP(V763, Spec_Limits!$A$2:$I$301, 5, FALSE)</f>
        <v>60</v>
      </c>
      <c r="X763" s="3">
        <f>VLOOKUP(V763, Spec_Limits!$A$2:$I$301, 6, FALSE)</f>
        <v>120</v>
      </c>
      <c r="Y763" s="3" t="str">
        <f t="shared" si="114"/>
        <v>Pass</v>
      </c>
      <c r="Z763" s="3" t="str">
        <f t="shared" si="115"/>
        <v>OK</v>
      </c>
    </row>
    <row r="764" spans="1:26" x14ac:dyDescent="0.35">
      <c r="A764" s="1" t="s">
        <v>271</v>
      </c>
      <c r="B764" s="2">
        <v>45692</v>
      </c>
      <c r="C764" s="1" t="s">
        <v>27</v>
      </c>
      <c r="D764" s="3" t="s">
        <v>2543</v>
      </c>
      <c r="E764" s="1" t="s">
        <v>11</v>
      </c>
      <c r="F764" s="1" t="s">
        <v>2544</v>
      </c>
      <c r="G764" s="1" t="s">
        <v>12</v>
      </c>
      <c r="H764" s="1">
        <v>406.17399999999998</v>
      </c>
      <c r="I764" s="4" t="s">
        <v>37</v>
      </c>
      <c r="J764" s="1" t="s">
        <v>31</v>
      </c>
      <c r="K764" s="1" t="s">
        <v>1027</v>
      </c>
      <c r="L764" s="6">
        <f t="shared" si="108"/>
        <v>27.270000000000039</v>
      </c>
      <c r="M764" s="6">
        <f t="shared" si="109"/>
        <v>27.270000000000039</v>
      </c>
      <c r="N764" s="6" t="str">
        <f t="shared" si="110"/>
        <v>Pass</v>
      </c>
      <c r="O764" s="6">
        <f t="shared" si="111"/>
        <v>92.302109999999999</v>
      </c>
      <c r="P764" s="6">
        <f t="shared" si="117"/>
        <v>406.17399999999998</v>
      </c>
      <c r="Q764" s="5" t="str">
        <f t="shared" si="112"/>
        <v>February</v>
      </c>
      <c r="R764" s="3" t="str">
        <f>VLOOKUP(A764, Samples_Master!$A$2:$I$301, 2, FALSE)</f>
        <v>PolymerB</v>
      </c>
      <c r="S764" s="3" t="str">
        <f>VLOOKUP(A764, Samples_Master!$A$2:$I$301, 3, FALSE)</f>
        <v>Polymer</v>
      </c>
      <c r="T764" s="3" t="str">
        <f>VLOOKUP(A764, Samples_Master!$A$2:$I$301, 4, FALSE)</f>
        <v>B109</v>
      </c>
      <c r="U764" s="3" t="str">
        <f>VLOOKUP(A764, Samples_Master!$A$2:$I$301, 5, FALSE)</f>
        <v>P003</v>
      </c>
      <c r="V764" s="3" t="str">
        <f t="shared" si="113"/>
        <v>PolymerB_Conductivity</v>
      </c>
      <c r="W764" s="3">
        <f>VLOOKUP(V764, Spec_Limits!$A$2:$I$301, 5, FALSE)</f>
        <v>100</v>
      </c>
      <c r="X764" s="3">
        <f>VLOOKUP(V764, Spec_Limits!$A$2:$I$301, 6, FALSE)</f>
        <v>2000</v>
      </c>
      <c r="Y764" s="3" t="str">
        <f t="shared" si="114"/>
        <v>Pass</v>
      </c>
      <c r="Z764" s="3" t="str">
        <f t="shared" si="115"/>
        <v>OK</v>
      </c>
    </row>
    <row r="765" spans="1:26" x14ac:dyDescent="0.35">
      <c r="A765" s="1" t="s">
        <v>271</v>
      </c>
      <c r="B765" s="2">
        <v>45692</v>
      </c>
      <c r="C765" s="1" t="s">
        <v>27</v>
      </c>
      <c r="D765" s="3" t="s">
        <v>2545</v>
      </c>
      <c r="E765" s="1" t="s">
        <v>11</v>
      </c>
      <c r="F765" s="1" t="s">
        <v>2546</v>
      </c>
      <c r="G765" s="1" t="s">
        <v>12</v>
      </c>
      <c r="H765" s="1">
        <v>757.28</v>
      </c>
      <c r="I765" s="4" t="s">
        <v>37</v>
      </c>
      <c r="J765" s="1" t="s">
        <v>41</v>
      </c>
      <c r="K765" s="1" t="s">
        <v>1028</v>
      </c>
      <c r="L765" s="6">
        <f t="shared" si="108"/>
        <v>22.960000000000036</v>
      </c>
      <c r="M765" s="6">
        <f t="shared" si="109"/>
        <v>22.960000000000036</v>
      </c>
      <c r="N765" s="6" t="str">
        <f t="shared" si="110"/>
        <v>Pass</v>
      </c>
      <c r="O765" s="6">
        <f t="shared" si="111"/>
        <v>104.10402999999999</v>
      </c>
      <c r="P765" s="6">
        <f t="shared" si="117"/>
        <v>757.28</v>
      </c>
      <c r="Q765" s="5" t="str">
        <f t="shared" si="112"/>
        <v>February</v>
      </c>
      <c r="R765" s="3" t="str">
        <f>VLOOKUP(A765, Samples_Master!$A$2:$I$301, 2, FALSE)</f>
        <v>PolymerB</v>
      </c>
      <c r="S765" s="3" t="str">
        <f>VLOOKUP(A765, Samples_Master!$A$2:$I$301, 3, FALSE)</f>
        <v>Polymer</v>
      </c>
      <c r="T765" s="3" t="str">
        <f>VLOOKUP(A765, Samples_Master!$A$2:$I$301, 4, FALSE)</f>
        <v>B109</v>
      </c>
      <c r="U765" s="3" t="str">
        <f>VLOOKUP(A765, Samples_Master!$A$2:$I$301, 5, FALSE)</f>
        <v>P003</v>
      </c>
      <c r="V765" s="3" t="str">
        <f t="shared" si="113"/>
        <v>PolymerB_Conductivity</v>
      </c>
      <c r="W765" s="3">
        <f>VLOOKUP(V765, Spec_Limits!$A$2:$I$301, 5, FALSE)</f>
        <v>100</v>
      </c>
      <c r="X765" s="3">
        <f>VLOOKUP(V765, Spec_Limits!$A$2:$I$301, 6, FALSE)</f>
        <v>2000</v>
      </c>
      <c r="Y765" s="3" t="str">
        <f t="shared" si="114"/>
        <v>Pass</v>
      </c>
      <c r="Z765" s="3" t="str">
        <f t="shared" si="115"/>
        <v>OK</v>
      </c>
    </row>
    <row r="766" spans="1:26" x14ac:dyDescent="0.35">
      <c r="A766" s="1" t="s">
        <v>271</v>
      </c>
      <c r="B766" s="2">
        <v>45694</v>
      </c>
      <c r="C766" s="1" t="s">
        <v>10</v>
      </c>
      <c r="D766" s="3" t="s">
        <v>2547</v>
      </c>
      <c r="E766" s="1" t="s">
        <v>11</v>
      </c>
      <c r="F766" s="1" t="s">
        <v>2548</v>
      </c>
      <c r="G766" s="1" t="s">
        <v>12</v>
      </c>
      <c r="H766" s="1">
        <v>1.165</v>
      </c>
      <c r="I766" s="4" t="s">
        <v>23</v>
      </c>
      <c r="J766" s="1" t="s">
        <v>66</v>
      </c>
      <c r="K766" s="1" t="s">
        <v>1029</v>
      </c>
      <c r="L766" s="6">
        <f t="shared" si="108"/>
        <v>23.939999999999998</v>
      </c>
      <c r="M766" s="6">
        <f t="shared" si="109"/>
        <v>23.939999999999998</v>
      </c>
      <c r="N766" s="6" t="str">
        <f t="shared" si="110"/>
        <v>Pass</v>
      </c>
      <c r="O766" s="6">
        <f t="shared" si="111"/>
        <v>105.42202999999999</v>
      </c>
      <c r="P766" s="6">
        <f t="shared" si="117"/>
        <v>1.165</v>
      </c>
      <c r="Q766" s="5" t="str">
        <f t="shared" si="112"/>
        <v>February</v>
      </c>
      <c r="R766" s="3" t="str">
        <f>VLOOKUP(A766, Samples_Master!$A$2:$I$301, 2, FALSE)</f>
        <v>PolymerB</v>
      </c>
      <c r="S766" s="3" t="str">
        <f>VLOOKUP(A766, Samples_Master!$A$2:$I$301, 3, FALSE)</f>
        <v>Polymer</v>
      </c>
      <c r="T766" s="3" t="str">
        <f>VLOOKUP(A766, Samples_Master!$A$2:$I$301, 4, FALSE)</f>
        <v>B109</v>
      </c>
      <c r="U766" s="3" t="str">
        <f>VLOOKUP(A766, Samples_Master!$A$2:$I$301, 5, FALSE)</f>
        <v>P003</v>
      </c>
      <c r="V766" s="3" t="str">
        <f t="shared" si="113"/>
        <v>PolymerB_Viscosity</v>
      </c>
      <c r="W766" s="3">
        <f>VLOOKUP(V766, Spec_Limits!$A$2:$I$301, 5, FALSE)</f>
        <v>0.5</v>
      </c>
      <c r="X766" s="3">
        <f>VLOOKUP(V766, Spec_Limits!$A$2:$I$301, 6, FALSE)</f>
        <v>2.5</v>
      </c>
      <c r="Y766" s="3" t="str">
        <f t="shared" si="114"/>
        <v>Pass</v>
      </c>
      <c r="Z766" s="3" t="str">
        <f t="shared" si="115"/>
        <v>OK</v>
      </c>
    </row>
    <row r="767" spans="1:26" x14ac:dyDescent="0.35">
      <c r="A767" s="1" t="s">
        <v>1030</v>
      </c>
      <c r="B767" s="2">
        <v>45710</v>
      </c>
      <c r="C767" s="1" t="s">
        <v>16</v>
      </c>
      <c r="D767" s="3" t="s">
        <v>1727</v>
      </c>
      <c r="E767" s="1" t="s">
        <v>637</v>
      </c>
      <c r="F767" s="1" t="s">
        <v>2549</v>
      </c>
      <c r="G767" s="1" t="s">
        <v>12</v>
      </c>
      <c r="H767" s="1">
        <v>77.676000000000002</v>
      </c>
      <c r="I767" s="4" t="s">
        <v>17</v>
      </c>
      <c r="J767" s="1" t="s">
        <v>41</v>
      </c>
      <c r="K767" s="1" t="s">
        <v>1031</v>
      </c>
      <c r="L767" s="6" t="str">
        <f t="shared" si="108"/>
        <v>25.01</v>
      </c>
      <c r="M767" s="6" t="str">
        <f t="shared" si="109"/>
        <v>25.01</v>
      </c>
      <c r="N767" s="6" t="str">
        <f t="shared" si="110"/>
        <v>Pass</v>
      </c>
      <c r="O767" s="6">
        <f t="shared" si="111"/>
        <v>103.00749</v>
      </c>
      <c r="P767" s="6">
        <f t="shared" si="117"/>
        <v>77.676000000000002</v>
      </c>
      <c r="Q767" s="5" t="str">
        <f t="shared" si="112"/>
        <v>February</v>
      </c>
      <c r="R767" s="3" t="str">
        <f>VLOOKUP(A767, Samples_Master!$A$2:$I$301, 2, FALSE)</f>
        <v>PolymerA</v>
      </c>
      <c r="S767" s="3" t="str">
        <f>VLOOKUP(A767, Samples_Master!$A$2:$I$301, 3, FALSE)</f>
        <v>Polymer</v>
      </c>
      <c r="T767" s="3" t="str">
        <f>VLOOKUP(A767, Samples_Master!$A$2:$I$301, 4, FALSE)</f>
        <v>B074</v>
      </c>
      <c r="U767" s="3" t="str">
        <f>VLOOKUP(A767, Samples_Master!$A$2:$I$301, 5, FALSE)</f>
        <v>P001</v>
      </c>
      <c r="V767" s="3" t="str">
        <f t="shared" si="113"/>
        <v>PolymerA_Tensile</v>
      </c>
      <c r="W767" s="3">
        <f>VLOOKUP(V767, Spec_Limits!$A$2:$I$301, 5, FALSE)</f>
        <v>40</v>
      </c>
      <c r="X767" s="3">
        <f>VLOOKUP(V767, Spec_Limits!$A$2:$I$301, 6, FALSE)</f>
        <v>100</v>
      </c>
      <c r="Y767" s="3" t="str">
        <f t="shared" si="114"/>
        <v>Pass</v>
      </c>
      <c r="Z767" s="3" t="str">
        <f t="shared" si="115"/>
        <v>OK</v>
      </c>
    </row>
    <row r="768" spans="1:26" x14ac:dyDescent="0.35">
      <c r="A768" s="1" t="s">
        <v>1032</v>
      </c>
      <c r="B768" s="2">
        <v>45701</v>
      </c>
      <c r="C768" s="1" t="s">
        <v>27</v>
      </c>
      <c r="D768" s="3" t="s">
        <v>2550</v>
      </c>
      <c r="E768" s="1" t="s">
        <v>637</v>
      </c>
      <c r="F768" s="1" t="s">
        <v>2551</v>
      </c>
      <c r="G768" s="1" t="s">
        <v>12</v>
      </c>
      <c r="H768" s="1">
        <v>990.02700000000004</v>
      </c>
      <c r="I768" s="4" t="s">
        <v>37</v>
      </c>
      <c r="J768" s="1" t="s">
        <v>24</v>
      </c>
      <c r="K768" s="1" t="s">
        <v>1033</v>
      </c>
      <c r="L768" s="6" t="str">
        <f t="shared" si="108"/>
        <v>26.5</v>
      </c>
      <c r="M768" s="6" t="str">
        <f t="shared" si="109"/>
        <v>26.5</v>
      </c>
      <c r="N768" s="6" t="str">
        <f t="shared" si="110"/>
        <v>Pass</v>
      </c>
      <c r="O768" s="6">
        <f t="shared" si="111"/>
        <v>107.42444</v>
      </c>
      <c r="P768" s="6">
        <f t="shared" si="117"/>
        <v>990.02700000000004</v>
      </c>
      <c r="Q768" s="5" t="str">
        <f t="shared" si="112"/>
        <v>February</v>
      </c>
      <c r="R768" s="3" t="str">
        <f>VLOOKUP(A768, Samples_Master!$A$2:$I$301, 2, FALSE)</f>
        <v>PolymerB</v>
      </c>
      <c r="S768" s="3" t="str">
        <f>VLOOKUP(A768, Samples_Master!$A$2:$I$301, 3, FALSE)</f>
        <v>Polymer</v>
      </c>
      <c r="T768" s="3" t="str">
        <f>VLOOKUP(A768, Samples_Master!$A$2:$I$301, 4, FALSE)</f>
        <v>B066</v>
      </c>
      <c r="U768" s="3" t="str">
        <f>VLOOKUP(A768, Samples_Master!$A$2:$I$301, 5, FALSE)</f>
        <v>P004</v>
      </c>
      <c r="V768" s="3" t="str">
        <f t="shared" si="113"/>
        <v>PolymerB_Conductivity</v>
      </c>
      <c r="W768" s="3">
        <f>VLOOKUP(V768, Spec_Limits!$A$2:$I$301, 5, FALSE)</f>
        <v>100</v>
      </c>
      <c r="X768" s="3">
        <f>VLOOKUP(V768, Spec_Limits!$A$2:$I$301, 6, FALSE)</f>
        <v>2000</v>
      </c>
      <c r="Y768" s="3" t="str">
        <f t="shared" si="114"/>
        <v>Pass</v>
      </c>
      <c r="Z768" s="3" t="str">
        <f t="shared" si="115"/>
        <v>OK</v>
      </c>
    </row>
    <row r="769" spans="1:26" x14ac:dyDescent="0.35">
      <c r="A769" s="1" t="s">
        <v>1032</v>
      </c>
      <c r="B769" s="2">
        <v>45696</v>
      </c>
      <c r="C769" s="1" t="s">
        <v>27</v>
      </c>
      <c r="D769" s="3" t="s">
        <v>2552</v>
      </c>
      <c r="E769" s="1" t="s">
        <v>637</v>
      </c>
      <c r="F769" s="1" t="s">
        <v>2553</v>
      </c>
      <c r="G769" s="1" t="s">
        <v>12</v>
      </c>
      <c r="H769" s="1">
        <v>674.53700000000003</v>
      </c>
      <c r="I769" s="4" t="s">
        <v>37</v>
      </c>
      <c r="J769" s="1" t="s">
        <v>61</v>
      </c>
      <c r="K769" s="1" t="s">
        <v>1034</v>
      </c>
      <c r="L769" s="6" t="str">
        <f t="shared" si="108"/>
        <v>23.5</v>
      </c>
      <c r="M769" s="6" t="str">
        <f t="shared" si="109"/>
        <v>23.5</v>
      </c>
      <c r="N769" s="6" t="str">
        <f t="shared" si="110"/>
        <v>Pass</v>
      </c>
      <c r="O769" s="6">
        <f t="shared" si="111"/>
        <v>96.156750000000002</v>
      </c>
      <c r="P769" s="6">
        <f t="shared" si="117"/>
        <v>674.53700000000003</v>
      </c>
      <c r="Q769" s="5" t="str">
        <f t="shared" si="112"/>
        <v>February</v>
      </c>
      <c r="R769" s="3" t="str">
        <f>VLOOKUP(A769, Samples_Master!$A$2:$I$301, 2, FALSE)</f>
        <v>PolymerB</v>
      </c>
      <c r="S769" s="3" t="str">
        <f>VLOOKUP(A769, Samples_Master!$A$2:$I$301, 3, FALSE)</f>
        <v>Polymer</v>
      </c>
      <c r="T769" s="3" t="str">
        <f>VLOOKUP(A769, Samples_Master!$A$2:$I$301, 4, FALSE)</f>
        <v>B066</v>
      </c>
      <c r="U769" s="3" t="str">
        <f>VLOOKUP(A769, Samples_Master!$A$2:$I$301, 5, FALSE)</f>
        <v>P004</v>
      </c>
      <c r="V769" s="3" t="str">
        <f t="shared" si="113"/>
        <v>PolymerB_Conductivity</v>
      </c>
      <c r="W769" s="3">
        <f>VLOOKUP(V769, Spec_Limits!$A$2:$I$301, 5, FALSE)</f>
        <v>100</v>
      </c>
      <c r="X769" s="3">
        <f>VLOOKUP(V769, Spec_Limits!$A$2:$I$301, 6, FALSE)</f>
        <v>2000</v>
      </c>
      <c r="Y769" s="3" t="str">
        <f t="shared" si="114"/>
        <v>Pass</v>
      </c>
      <c r="Z769" s="3" t="str">
        <f t="shared" si="115"/>
        <v>OK</v>
      </c>
    </row>
    <row r="770" spans="1:26" x14ac:dyDescent="0.35">
      <c r="A770" s="1" t="s">
        <v>632</v>
      </c>
      <c r="B770" s="2">
        <v>45712</v>
      </c>
      <c r="C770" s="1" t="s">
        <v>16</v>
      </c>
      <c r="D770" s="3" t="s">
        <v>2554</v>
      </c>
      <c r="E770" s="1" t="s">
        <v>11</v>
      </c>
      <c r="F770" s="1" t="s">
        <v>1886</v>
      </c>
      <c r="G770" s="1" t="s">
        <v>17</v>
      </c>
      <c r="H770" s="1">
        <v>68.102999999999994</v>
      </c>
      <c r="I770" s="4" t="s">
        <v>17</v>
      </c>
      <c r="J770" s="1" t="s">
        <v>98</v>
      </c>
      <c r="K770" s="1" t="s">
        <v>1035</v>
      </c>
      <c r="L770" s="6">
        <f t="shared" ref="L770:L833" si="118">IF(E770="K",D770-273.15,IF(E770="°C",D770))</f>
        <v>24.129999999999995</v>
      </c>
      <c r="M770" s="6">
        <f t="shared" ref="M770:M833" si="119">IF(L770&gt;0, L770, " ")</f>
        <v>24.129999999999995</v>
      </c>
      <c r="N770" s="6" t="str">
        <f t="shared" ref="N770:N833" si="120">IF(M770="", "Fail", IF(M770=" ", "Fail", IF(M770&gt;0, "Pass", FALSE)))</f>
        <v>Pass</v>
      </c>
      <c r="O770" s="6" t="str">
        <f t="shared" ref="O770:O833" si="121">IF(G770="kPa",F770/1000,IF(G770="MPa",F770))</f>
        <v>113.6</v>
      </c>
      <c r="P770" s="6">
        <f t="shared" si="117"/>
        <v>68.102999999999994</v>
      </c>
      <c r="Q770" s="5" t="str">
        <f t="shared" ref="Q770:Q833" si="122">TEXT(B770,"MMMM")</f>
        <v>February</v>
      </c>
      <c r="R770" s="3" t="str">
        <f>VLOOKUP(A770, Samples_Master!$A$2:$I$301, 2, FALSE)</f>
        <v>PolymerB</v>
      </c>
      <c r="S770" s="3" t="str">
        <f>VLOOKUP(A770, Samples_Master!$A$2:$I$301, 3, FALSE)</f>
        <v>Polymer</v>
      </c>
      <c r="T770" s="3" t="str">
        <f>VLOOKUP(A770, Samples_Master!$A$2:$I$301, 4, FALSE)</f>
        <v>B101</v>
      </c>
      <c r="U770" s="3" t="str">
        <f>VLOOKUP(A770, Samples_Master!$A$2:$I$301, 5, FALSE)</f>
        <v>P004</v>
      </c>
      <c r="V770" s="3" t="str">
        <f t="shared" ref="V770:V833" si="123">R770&amp;"_"&amp;C770</f>
        <v>PolymerB_Tensile</v>
      </c>
      <c r="W770" s="3">
        <f>VLOOKUP(V770, Spec_Limits!$A$2:$I$301, 5, FALSE)</f>
        <v>40</v>
      </c>
      <c r="X770" s="3">
        <f>VLOOKUP(V770, Spec_Limits!$A$2:$I$301, 6, FALSE)</f>
        <v>100</v>
      </c>
      <c r="Y770" s="3" t="str">
        <f t="shared" ref="Y770:Y833" si="124">IF(AND(P770&gt;=W770, P770&lt;=X770), "Pass", "Fail")</f>
        <v>Pass</v>
      </c>
      <c r="Z770" s="3" t="str">
        <f t="shared" ref="Z770:Z833" si="125">IF(OR(P770&lt;=-1000000,P770&gt;=1000000),"Check","OK")</f>
        <v>OK</v>
      </c>
    </row>
    <row r="771" spans="1:26" x14ac:dyDescent="0.35">
      <c r="A771" s="1" t="s">
        <v>632</v>
      </c>
      <c r="B771" s="2">
        <v>45707</v>
      </c>
      <c r="C771" s="1" t="s">
        <v>16</v>
      </c>
      <c r="D771" s="3" t="s">
        <v>2555</v>
      </c>
      <c r="E771" s="1" t="s">
        <v>11</v>
      </c>
      <c r="F771" s="1" t="s">
        <v>2556</v>
      </c>
      <c r="G771" s="1" t="s">
        <v>17</v>
      </c>
      <c r="H771" s="1">
        <v>65.379000000000005</v>
      </c>
      <c r="I771" s="4" t="s">
        <v>17</v>
      </c>
      <c r="J771" s="1" t="s">
        <v>55</v>
      </c>
      <c r="K771" s="1" t="s">
        <v>1036</v>
      </c>
      <c r="L771" s="6">
        <f t="shared" si="118"/>
        <v>29.25</v>
      </c>
      <c r="M771" s="6">
        <f t="shared" si="119"/>
        <v>29.25</v>
      </c>
      <c r="N771" s="6" t="str">
        <f t="shared" si="120"/>
        <v>Pass</v>
      </c>
      <c r="O771" s="6" t="str">
        <f t="shared" si="121"/>
        <v>104.75</v>
      </c>
      <c r="P771" s="6">
        <f t="shared" si="117"/>
        <v>65.379000000000005</v>
      </c>
      <c r="Q771" s="5" t="str">
        <f t="shared" si="122"/>
        <v>February</v>
      </c>
      <c r="R771" s="3" t="str">
        <f>VLOOKUP(A771, Samples_Master!$A$2:$I$301, 2, FALSE)</f>
        <v>PolymerB</v>
      </c>
      <c r="S771" s="3" t="str">
        <f>VLOOKUP(A771, Samples_Master!$A$2:$I$301, 3, FALSE)</f>
        <v>Polymer</v>
      </c>
      <c r="T771" s="3" t="str">
        <f>VLOOKUP(A771, Samples_Master!$A$2:$I$301, 4, FALSE)</f>
        <v>B101</v>
      </c>
      <c r="U771" s="3" t="str">
        <f>VLOOKUP(A771, Samples_Master!$A$2:$I$301, 5, FALSE)</f>
        <v>P004</v>
      </c>
      <c r="V771" s="3" t="str">
        <f t="shared" si="123"/>
        <v>PolymerB_Tensile</v>
      </c>
      <c r="W771" s="3">
        <f>VLOOKUP(V771, Spec_Limits!$A$2:$I$301, 5, FALSE)</f>
        <v>40</v>
      </c>
      <c r="X771" s="3">
        <f>VLOOKUP(V771, Spec_Limits!$A$2:$I$301, 6, FALSE)</f>
        <v>100</v>
      </c>
      <c r="Y771" s="3" t="str">
        <f t="shared" si="124"/>
        <v>Pass</v>
      </c>
      <c r="Z771" s="3" t="str">
        <f t="shared" si="125"/>
        <v>OK</v>
      </c>
    </row>
    <row r="772" spans="1:26" x14ac:dyDescent="0.35">
      <c r="A772" s="1" t="s">
        <v>632</v>
      </c>
      <c r="B772" s="2">
        <v>45708</v>
      </c>
      <c r="C772" s="1" t="s">
        <v>10</v>
      </c>
      <c r="D772" s="3" t="s">
        <v>2557</v>
      </c>
      <c r="E772" s="1" t="s">
        <v>11</v>
      </c>
      <c r="F772" s="1" t="s">
        <v>2558</v>
      </c>
      <c r="G772" s="1" t="s">
        <v>17</v>
      </c>
      <c r="H772" s="1">
        <v>1.1299999999999999</v>
      </c>
      <c r="I772" s="4" t="s">
        <v>23</v>
      </c>
      <c r="J772" s="1" t="s">
        <v>29</v>
      </c>
      <c r="K772" s="1" t="s">
        <v>1037</v>
      </c>
      <c r="L772" s="6">
        <f t="shared" si="118"/>
        <v>26.350000000000023</v>
      </c>
      <c r="M772" s="6">
        <f t="shared" si="119"/>
        <v>26.350000000000023</v>
      </c>
      <c r="N772" s="6" t="str">
        <f t="shared" si="120"/>
        <v>Pass</v>
      </c>
      <c r="O772" s="6" t="str">
        <f t="shared" si="121"/>
        <v>90.61</v>
      </c>
      <c r="P772" s="6">
        <f t="shared" si="117"/>
        <v>1.1299999999999999</v>
      </c>
      <c r="Q772" s="5" t="str">
        <f t="shared" si="122"/>
        <v>February</v>
      </c>
      <c r="R772" s="3" t="str">
        <f>VLOOKUP(A772, Samples_Master!$A$2:$I$301, 2, FALSE)</f>
        <v>PolymerB</v>
      </c>
      <c r="S772" s="3" t="str">
        <f>VLOOKUP(A772, Samples_Master!$A$2:$I$301, 3, FALSE)</f>
        <v>Polymer</v>
      </c>
      <c r="T772" s="3" t="str">
        <f>VLOOKUP(A772, Samples_Master!$A$2:$I$301, 4, FALSE)</f>
        <v>B101</v>
      </c>
      <c r="U772" s="3" t="str">
        <f>VLOOKUP(A772, Samples_Master!$A$2:$I$301, 5, FALSE)</f>
        <v>P004</v>
      </c>
      <c r="V772" s="3" t="str">
        <f t="shared" si="123"/>
        <v>PolymerB_Viscosity</v>
      </c>
      <c r="W772" s="3">
        <f>VLOOKUP(V772, Spec_Limits!$A$2:$I$301, 5, FALSE)</f>
        <v>0.5</v>
      </c>
      <c r="X772" s="3">
        <f>VLOOKUP(V772, Spec_Limits!$A$2:$I$301, 6, FALSE)</f>
        <v>2.5</v>
      </c>
      <c r="Y772" s="3" t="str">
        <f t="shared" si="124"/>
        <v>Pass</v>
      </c>
      <c r="Z772" s="3" t="str">
        <f t="shared" si="125"/>
        <v>OK</v>
      </c>
    </row>
    <row r="773" spans="1:26" x14ac:dyDescent="0.35">
      <c r="A773" s="1" t="s">
        <v>632</v>
      </c>
      <c r="B773" s="2">
        <v>45710</v>
      </c>
      <c r="C773" s="1" t="s">
        <v>10</v>
      </c>
      <c r="D773" s="3" t="s">
        <v>2559</v>
      </c>
      <c r="E773" s="1" t="s">
        <v>11</v>
      </c>
      <c r="F773" s="1" t="s">
        <v>2560</v>
      </c>
      <c r="G773" s="1" t="s">
        <v>17</v>
      </c>
      <c r="H773" s="1">
        <v>1.762</v>
      </c>
      <c r="I773" s="4" t="s">
        <v>23</v>
      </c>
      <c r="J773" s="1" t="s">
        <v>18</v>
      </c>
      <c r="K773" s="1" t="s">
        <v>1038</v>
      </c>
      <c r="L773" s="6">
        <f t="shared" si="118"/>
        <v>34.120000000000005</v>
      </c>
      <c r="M773" s="6">
        <f t="shared" si="119"/>
        <v>34.120000000000005</v>
      </c>
      <c r="N773" s="6" t="str">
        <f t="shared" si="120"/>
        <v>Pass</v>
      </c>
      <c r="O773" s="6" t="str">
        <f t="shared" si="121"/>
        <v>105.09</v>
      </c>
      <c r="P773" s="6">
        <f t="shared" si="117"/>
        <v>1.762</v>
      </c>
      <c r="Q773" s="5" t="str">
        <f t="shared" si="122"/>
        <v>February</v>
      </c>
      <c r="R773" s="3" t="str">
        <f>VLOOKUP(A773, Samples_Master!$A$2:$I$301, 2, FALSE)</f>
        <v>PolymerB</v>
      </c>
      <c r="S773" s="3" t="str">
        <f>VLOOKUP(A773, Samples_Master!$A$2:$I$301, 3, FALSE)</f>
        <v>Polymer</v>
      </c>
      <c r="T773" s="3" t="str">
        <f>VLOOKUP(A773, Samples_Master!$A$2:$I$301, 4, FALSE)</f>
        <v>B101</v>
      </c>
      <c r="U773" s="3" t="str">
        <f>VLOOKUP(A773, Samples_Master!$A$2:$I$301, 5, FALSE)</f>
        <v>P004</v>
      </c>
      <c r="V773" s="3" t="str">
        <f t="shared" si="123"/>
        <v>PolymerB_Viscosity</v>
      </c>
      <c r="W773" s="3">
        <f>VLOOKUP(V773, Spec_Limits!$A$2:$I$301, 5, FALSE)</f>
        <v>0.5</v>
      </c>
      <c r="X773" s="3">
        <f>VLOOKUP(V773, Spec_Limits!$A$2:$I$301, 6, FALSE)</f>
        <v>2.5</v>
      </c>
      <c r="Y773" s="3" t="str">
        <f t="shared" si="124"/>
        <v>Pass</v>
      </c>
      <c r="Z773" s="3" t="str">
        <f t="shared" si="125"/>
        <v>OK</v>
      </c>
    </row>
    <row r="774" spans="1:26" x14ac:dyDescent="0.35">
      <c r="A774" s="1" t="s">
        <v>1039</v>
      </c>
      <c r="B774" s="2">
        <v>45702</v>
      </c>
      <c r="C774" s="1" t="s">
        <v>10</v>
      </c>
      <c r="D774" s="3" t="s">
        <v>2561</v>
      </c>
      <c r="E774" s="1" t="s">
        <v>637</v>
      </c>
      <c r="F774" s="1" t="s">
        <v>2562</v>
      </c>
      <c r="G774" s="1" t="s">
        <v>17</v>
      </c>
      <c r="H774" s="1">
        <v>1.284</v>
      </c>
      <c r="I774" s="4" t="s">
        <v>23</v>
      </c>
      <c r="J774" s="1" t="s">
        <v>80</v>
      </c>
      <c r="K774" s="1" t="s">
        <v>1040</v>
      </c>
      <c r="L774" s="6" t="str">
        <f t="shared" si="118"/>
        <v>31.76</v>
      </c>
      <c r="M774" s="6" t="str">
        <f t="shared" si="119"/>
        <v>31.76</v>
      </c>
      <c r="N774" s="6" t="str">
        <f t="shared" si="120"/>
        <v>Pass</v>
      </c>
      <c r="O774" s="6" t="str">
        <f t="shared" si="121"/>
        <v>120.99</v>
      </c>
      <c r="P774" s="6">
        <f t="shared" si="117"/>
        <v>1.284</v>
      </c>
      <c r="Q774" s="5" t="str">
        <f t="shared" si="122"/>
        <v>February</v>
      </c>
      <c r="R774" s="3" t="str">
        <f>VLOOKUP(A774, Samples_Master!$A$2:$I$301, 2, FALSE)</f>
        <v>PolymerA</v>
      </c>
      <c r="S774" s="3" t="str">
        <f>VLOOKUP(A774, Samples_Master!$A$2:$I$301, 3, FALSE)</f>
        <v>Polymer</v>
      </c>
      <c r="T774" s="3" t="str">
        <f>VLOOKUP(A774, Samples_Master!$A$2:$I$301, 4, FALSE)</f>
        <v>B069</v>
      </c>
      <c r="U774" s="3" t="str">
        <f>VLOOKUP(A774, Samples_Master!$A$2:$I$301, 5, FALSE)</f>
        <v>P002</v>
      </c>
      <c r="V774" s="3" t="str">
        <f t="shared" si="123"/>
        <v>PolymerA_Viscosity</v>
      </c>
      <c r="W774" s="3">
        <f>VLOOKUP(V774, Spec_Limits!$A$2:$I$301, 5, FALSE)</f>
        <v>0.5</v>
      </c>
      <c r="X774" s="3">
        <f>VLOOKUP(V774, Spec_Limits!$A$2:$I$301, 6, FALSE)</f>
        <v>2.5</v>
      </c>
      <c r="Y774" s="3" t="str">
        <f t="shared" si="124"/>
        <v>Pass</v>
      </c>
      <c r="Z774" s="3" t="str">
        <f t="shared" si="125"/>
        <v>OK</v>
      </c>
    </row>
    <row r="775" spans="1:26" x14ac:dyDescent="0.35">
      <c r="A775" s="1" t="s">
        <v>502</v>
      </c>
      <c r="B775" s="2">
        <v>45695</v>
      </c>
      <c r="C775" s="1" t="s">
        <v>16</v>
      </c>
      <c r="D775" s="3" t="s">
        <v>2563</v>
      </c>
      <c r="E775" s="1" t="s">
        <v>637</v>
      </c>
      <c r="F775" s="1" t="s">
        <v>2564</v>
      </c>
      <c r="G775" s="1" t="s">
        <v>17</v>
      </c>
      <c r="H775" s="1">
        <v>62.198999999999998</v>
      </c>
      <c r="I775" s="4" t="s">
        <v>17</v>
      </c>
      <c r="J775" s="1" t="s">
        <v>98</v>
      </c>
      <c r="K775" s="1" t="s">
        <v>1041</v>
      </c>
      <c r="L775" s="6" t="str">
        <f t="shared" si="118"/>
        <v>35.8</v>
      </c>
      <c r="M775" s="6" t="str">
        <f t="shared" si="119"/>
        <v>35.8</v>
      </c>
      <c r="N775" s="6" t="str">
        <f t="shared" si="120"/>
        <v>Pass</v>
      </c>
      <c r="O775" s="6" t="str">
        <f t="shared" si="121"/>
        <v>102.99</v>
      </c>
      <c r="P775" s="6">
        <f t="shared" si="117"/>
        <v>62.198999999999998</v>
      </c>
      <c r="Q775" s="5" t="str">
        <f t="shared" si="122"/>
        <v>February</v>
      </c>
      <c r="R775" s="3" t="str">
        <f>VLOOKUP(A775, Samples_Master!$A$2:$I$301, 2, FALSE)</f>
        <v>PolymerB</v>
      </c>
      <c r="S775" s="3" t="str">
        <f>VLOOKUP(A775, Samples_Master!$A$2:$I$301, 3, FALSE)</f>
        <v>Polymer</v>
      </c>
      <c r="T775" s="3" t="str">
        <f>VLOOKUP(A775, Samples_Master!$A$2:$I$301, 4, FALSE)</f>
        <v>B018</v>
      </c>
      <c r="U775" s="3" t="str">
        <f>VLOOKUP(A775, Samples_Master!$A$2:$I$301, 5, FALSE)</f>
        <v>P002</v>
      </c>
      <c r="V775" s="3" t="str">
        <f t="shared" si="123"/>
        <v>PolymerB_Tensile</v>
      </c>
      <c r="W775" s="3">
        <f>VLOOKUP(V775, Spec_Limits!$A$2:$I$301, 5, FALSE)</f>
        <v>40</v>
      </c>
      <c r="X775" s="3">
        <f>VLOOKUP(V775, Spec_Limits!$A$2:$I$301, 6, FALSE)</f>
        <v>100</v>
      </c>
      <c r="Y775" s="3" t="str">
        <f t="shared" si="124"/>
        <v>Pass</v>
      </c>
      <c r="Z775" s="3" t="str">
        <f t="shared" si="125"/>
        <v>OK</v>
      </c>
    </row>
    <row r="776" spans="1:26" x14ac:dyDescent="0.35">
      <c r="A776" s="1" t="s">
        <v>224</v>
      </c>
      <c r="B776" s="2">
        <v>45711</v>
      </c>
      <c r="C776" s="1" t="s">
        <v>10</v>
      </c>
      <c r="D776" s="3" t="s">
        <v>2565</v>
      </c>
      <c r="E776" s="1" t="s">
        <v>11</v>
      </c>
      <c r="F776" s="1" t="s">
        <v>2566</v>
      </c>
      <c r="G776" s="1" t="s">
        <v>12</v>
      </c>
      <c r="H776" s="1">
        <v>0.871</v>
      </c>
      <c r="I776" s="4" t="s">
        <v>23</v>
      </c>
      <c r="J776" s="1" t="s">
        <v>24</v>
      </c>
      <c r="K776" s="1" t="s">
        <v>1042</v>
      </c>
      <c r="L776" s="6">
        <f t="shared" si="118"/>
        <v>17.140000000000043</v>
      </c>
      <c r="M776" s="6">
        <f t="shared" si="119"/>
        <v>17.140000000000043</v>
      </c>
      <c r="N776" s="6" t="str">
        <f t="shared" si="120"/>
        <v>Pass</v>
      </c>
      <c r="O776" s="6">
        <f t="shared" si="121"/>
        <v>9.4379999999999992E-2</v>
      </c>
      <c r="P776" s="6">
        <f t="shared" si="117"/>
        <v>0.871</v>
      </c>
      <c r="Q776" s="5" t="str">
        <f t="shared" si="122"/>
        <v>February</v>
      </c>
      <c r="R776" s="3" t="str">
        <f>VLOOKUP(A776, Samples_Master!$A$2:$I$301, 2, FALSE)</f>
        <v>PolymerA</v>
      </c>
      <c r="S776" s="3" t="str">
        <f>VLOOKUP(A776, Samples_Master!$A$2:$I$301, 3, FALSE)</f>
        <v>Polymer</v>
      </c>
      <c r="T776" s="3" t="str">
        <f>VLOOKUP(A776, Samples_Master!$A$2:$I$301, 4, FALSE)</f>
        <v>B001</v>
      </c>
      <c r="U776" s="3" t="str">
        <f>VLOOKUP(A776, Samples_Master!$A$2:$I$301, 5, FALSE)</f>
        <v>P001</v>
      </c>
      <c r="V776" s="3" t="str">
        <f t="shared" si="123"/>
        <v>PolymerA_Viscosity</v>
      </c>
      <c r="W776" s="3">
        <f>VLOOKUP(V776, Spec_Limits!$A$2:$I$301, 5, FALSE)</f>
        <v>0.5</v>
      </c>
      <c r="X776" s="3">
        <f>VLOOKUP(V776, Spec_Limits!$A$2:$I$301, 6, FALSE)</f>
        <v>2.5</v>
      </c>
      <c r="Y776" s="3" t="str">
        <f t="shared" si="124"/>
        <v>Pass</v>
      </c>
      <c r="Z776" s="3" t="str">
        <f t="shared" si="125"/>
        <v>OK</v>
      </c>
    </row>
    <row r="777" spans="1:26" x14ac:dyDescent="0.35">
      <c r="A777" s="1" t="s">
        <v>224</v>
      </c>
      <c r="B777" s="2">
        <v>45711</v>
      </c>
      <c r="C777" s="1" t="s">
        <v>10</v>
      </c>
      <c r="D777" s="3" t="s">
        <v>2567</v>
      </c>
      <c r="E777" s="1" t="s">
        <v>11</v>
      </c>
      <c r="F777" s="1" t="s">
        <v>2539</v>
      </c>
      <c r="G777" s="1" t="s">
        <v>17</v>
      </c>
      <c r="H777" s="1">
        <v>0.70899999999999996</v>
      </c>
      <c r="I777" s="4" t="s">
        <v>23</v>
      </c>
      <c r="J777" s="1" t="s">
        <v>18</v>
      </c>
      <c r="K777" s="1" t="s">
        <v>1043</v>
      </c>
      <c r="L777" s="6">
        <f t="shared" si="118"/>
        <v>20.420000000000016</v>
      </c>
      <c r="M777" s="6">
        <f t="shared" si="119"/>
        <v>20.420000000000016</v>
      </c>
      <c r="N777" s="6" t="str">
        <f t="shared" si="120"/>
        <v>Pass</v>
      </c>
      <c r="O777" s="6" t="str">
        <f t="shared" si="121"/>
        <v>99.11</v>
      </c>
      <c r="P777" s="6">
        <f t="shared" si="117"/>
        <v>0.70899999999999996</v>
      </c>
      <c r="Q777" s="5" t="str">
        <f t="shared" si="122"/>
        <v>February</v>
      </c>
      <c r="R777" s="3" t="str">
        <f>VLOOKUP(A777, Samples_Master!$A$2:$I$301, 2, FALSE)</f>
        <v>PolymerA</v>
      </c>
      <c r="S777" s="3" t="str">
        <f>VLOOKUP(A777, Samples_Master!$A$2:$I$301, 3, FALSE)</f>
        <v>Polymer</v>
      </c>
      <c r="T777" s="3" t="str">
        <f>VLOOKUP(A777, Samples_Master!$A$2:$I$301, 4, FALSE)</f>
        <v>B001</v>
      </c>
      <c r="U777" s="3" t="str">
        <f>VLOOKUP(A777, Samples_Master!$A$2:$I$301, 5, FALSE)</f>
        <v>P001</v>
      </c>
      <c r="V777" s="3" t="str">
        <f t="shared" si="123"/>
        <v>PolymerA_Viscosity</v>
      </c>
      <c r="W777" s="3">
        <f>VLOOKUP(V777, Spec_Limits!$A$2:$I$301, 5, FALSE)</f>
        <v>0.5</v>
      </c>
      <c r="X777" s="3">
        <f>VLOOKUP(V777, Spec_Limits!$A$2:$I$301, 6, FALSE)</f>
        <v>2.5</v>
      </c>
      <c r="Y777" s="3" t="str">
        <f t="shared" si="124"/>
        <v>Pass</v>
      </c>
      <c r="Z777" s="3" t="str">
        <f t="shared" si="125"/>
        <v>OK</v>
      </c>
    </row>
    <row r="778" spans="1:26" x14ac:dyDescent="0.35">
      <c r="A778" s="1" t="s">
        <v>224</v>
      </c>
      <c r="B778" s="2">
        <v>45694</v>
      </c>
      <c r="C778" s="1" t="s">
        <v>10</v>
      </c>
      <c r="D778" s="3" t="s">
        <v>2568</v>
      </c>
      <c r="E778" s="1" t="s">
        <v>11</v>
      </c>
      <c r="F778" s="1" t="s">
        <v>2569</v>
      </c>
      <c r="G778" s="1" t="s">
        <v>17</v>
      </c>
      <c r="H778" s="1" t="e">
        <v>#NUM!</v>
      </c>
      <c r="I778" s="4" t="s">
        <v>23</v>
      </c>
      <c r="J778" s="1" t="s">
        <v>66</v>
      </c>
      <c r="K778" s="1" t="s">
        <v>1044</v>
      </c>
      <c r="L778" s="6">
        <f t="shared" si="118"/>
        <v>36.760000000000048</v>
      </c>
      <c r="M778" s="6">
        <f t="shared" si="119"/>
        <v>36.760000000000048</v>
      </c>
      <c r="N778" s="6" t="str">
        <f t="shared" si="120"/>
        <v>Pass</v>
      </c>
      <c r="O778" s="6" t="str">
        <f t="shared" si="121"/>
        <v>84.26</v>
      </c>
      <c r="P778" s="6" t="e">
        <f t="shared" si="117"/>
        <v>#NUM!</v>
      </c>
      <c r="Q778" s="5" t="str">
        <f t="shared" si="122"/>
        <v>February</v>
      </c>
      <c r="R778" s="3" t="str">
        <f>VLOOKUP(A778, Samples_Master!$A$2:$I$301, 2, FALSE)</f>
        <v>PolymerA</v>
      </c>
      <c r="S778" s="3" t="str">
        <f>VLOOKUP(A778, Samples_Master!$A$2:$I$301, 3, FALSE)</f>
        <v>Polymer</v>
      </c>
      <c r="T778" s="3" t="str">
        <f>VLOOKUP(A778, Samples_Master!$A$2:$I$301, 4, FALSE)</f>
        <v>B001</v>
      </c>
      <c r="U778" s="3" t="str">
        <f>VLOOKUP(A778, Samples_Master!$A$2:$I$301, 5, FALSE)</f>
        <v>P001</v>
      </c>
      <c r="V778" s="3" t="str">
        <f t="shared" si="123"/>
        <v>PolymerA_Viscosity</v>
      </c>
      <c r="W778" s="3">
        <f>VLOOKUP(V778, Spec_Limits!$A$2:$I$301, 5, FALSE)</f>
        <v>0.5</v>
      </c>
      <c r="X778" s="3">
        <f>VLOOKUP(V778, Spec_Limits!$A$2:$I$301, 6, FALSE)</f>
        <v>2.5</v>
      </c>
      <c r="Y778" s="3" t="e">
        <f t="shared" si="124"/>
        <v>#NUM!</v>
      </c>
      <c r="Z778" s="3" t="e">
        <f t="shared" si="125"/>
        <v>#NUM!</v>
      </c>
    </row>
    <row r="779" spans="1:26" x14ac:dyDescent="0.35">
      <c r="A779" s="1" t="s">
        <v>397</v>
      </c>
      <c r="B779" s="2">
        <v>45712</v>
      </c>
      <c r="C779" s="1" t="s">
        <v>16</v>
      </c>
      <c r="D779" s="3" t="s">
        <v>2397</v>
      </c>
      <c r="E779" s="1" t="s">
        <v>11</v>
      </c>
      <c r="F779" s="1" t="s">
        <v>2570</v>
      </c>
      <c r="G779" s="1" t="s">
        <v>12</v>
      </c>
      <c r="H779" s="1">
        <v>86.465000000000003</v>
      </c>
      <c r="I779" s="4" t="s">
        <v>17</v>
      </c>
      <c r="J779" s="1" t="s">
        <v>61</v>
      </c>
      <c r="K779" s="1" t="s">
        <v>1045</v>
      </c>
      <c r="L779" s="6">
        <f t="shared" si="118"/>
        <v>28.460000000000036</v>
      </c>
      <c r="M779" s="6">
        <f t="shared" si="119"/>
        <v>28.460000000000036</v>
      </c>
      <c r="N779" s="6" t="str">
        <f t="shared" si="120"/>
        <v>Pass</v>
      </c>
      <c r="O779" s="6">
        <f t="shared" si="121"/>
        <v>104.59180000000001</v>
      </c>
      <c r="P779" s="6">
        <f t="shared" si="117"/>
        <v>86.465000000000003</v>
      </c>
      <c r="Q779" s="5" t="str">
        <f t="shared" si="122"/>
        <v>February</v>
      </c>
      <c r="R779" s="3" t="str">
        <f>VLOOKUP(A779, Samples_Master!$A$2:$I$301, 2, FALSE)</f>
        <v>Graphene</v>
      </c>
      <c r="S779" s="3" t="str">
        <f>VLOOKUP(A779, Samples_Master!$A$2:$I$301, 3, FALSE)</f>
        <v>Carbon</v>
      </c>
      <c r="T779" s="3" t="str">
        <f>VLOOKUP(A779, Samples_Master!$A$2:$I$301, 4, FALSE)</f>
        <v>B055</v>
      </c>
      <c r="U779" s="3" t="str">
        <f>VLOOKUP(A779, Samples_Master!$A$2:$I$301, 5, FALSE)</f>
        <v>P001</v>
      </c>
      <c r="V779" s="3" t="str">
        <f t="shared" si="123"/>
        <v>Graphene_Tensile</v>
      </c>
      <c r="W779" s="3">
        <f>VLOOKUP(V779, Spec_Limits!$A$2:$I$301, 5, FALSE)</f>
        <v>60</v>
      </c>
      <c r="X779" s="3">
        <f>VLOOKUP(V779, Spec_Limits!$A$2:$I$301, 6, FALSE)</f>
        <v>120</v>
      </c>
      <c r="Y779" s="3" t="str">
        <f t="shared" si="124"/>
        <v>Pass</v>
      </c>
      <c r="Z779" s="3" t="str">
        <f t="shared" si="125"/>
        <v>OK</v>
      </c>
    </row>
    <row r="780" spans="1:26" x14ac:dyDescent="0.35">
      <c r="A780" s="1" t="s">
        <v>397</v>
      </c>
      <c r="B780" s="2">
        <v>45711</v>
      </c>
      <c r="C780" s="1" t="s">
        <v>27</v>
      </c>
      <c r="D780" s="3" t="s">
        <v>2571</v>
      </c>
      <c r="E780" s="1" t="s">
        <v>11</v>
      </c>
      <c r="F780" s="1" t="s">
        <v>2572</v>
      </c>
      <c r="G780" s="1" t="s">
        <v>12</v>
      </c>
      <c r="H780" s="1">
        <v>29477.342000000001</v>
      </c>
      <c r="I780" s="4" t="s">
        <v>37</v>
      </c>
      <c r="J780" s="1" t="s">
        <v>98</v>
      </c>
      <c r="K780" s="1" t="s">
        <v>1046</v>
      </c>
      <c r="L780" s="6">
        <f t="shared" si="118"/>
        <v>26.010000000000048</v>
      </c>
      <c r="M780" s="6">
        <f t="shared" si="119"/>
        <v>26.010000000000048</v>
      </c>
      <c r="N780" s="6" t="str">
        <f t="shared" si="120"/>
        <v>Pass</v>
      </c>
      <c r="O780" s="6">
        <f t="shared" si="121"/>
        <v>97.874499999999998</v>
      </c>
      <c r="P780" s="6">
        <f t="shared" si="117"/>
        <v>29477.342000000001</v>
      </c>
      <c r="Q780" s="5" t="str">
        <f t="shared" si="122"/>
        <v>February</v>
      </c>
      <c r="R780" s="3" t="str">
        <f>VLOOKUP(A780, Samples_Master!$A$2:$I$301, 2, FALSE)</f>
        <v>Graphene</v>
      </c>
      <c r="S780" s="3" t="str">
        <f>VLOOKUP(A780, Samples_Master!$A$2:$I$301, 3, FALSE)</f>
        <v>Carbon</v>
      </c>
      <c r="T780" s="3" t="str">
        <f>VLOOKUP(A780, Samples_Master!$A$2:$I$301, 4, FALSE)</f>
        <v>B055</v>
      </c>
      <c r="U780" s="3" t="str">
        <f>VLOOKUP(A780, Samples_Master!$A$2:$I$301, 5, FALSE)</f>
        <v>P001</v>
      </c>
      <c r="V780" s="3" t="str">
        <f t="shared" si="123"/>
        <v>Graphene_Conductivity</v>
      </c>
      <c r="W780" s="3">
        <f>VLOOKUP(V780, Spec_Limits!$A$2:$I$301, 5, FALSE)</f>
        <v>20000</v>
      </c>
      <c r="X780" s="3">
        <f>VLOOKUP(V780, Spec_Limits!$A$2:$I$301, 6, FALSE)</f>
        <v>80000</v>
      </c>
      <c r="Y780" s="3" t="str">
        <f t="shared" si="124"/>
        <v>Pass</v>
      </c>
      <c r="Z780" s="3" t="str">
        <f t="shared" si="125"/>
        <v>OK</v>
      </c>
    </row>
    <row r="781" spans="1:26" x14ac:dyDescent="0.35">
      <c r="A781" s="1" t="s">
        <v>397</v>
      </c>
      <c r="B781" s="2">
        <v>45712</v>
      </c>
      <c r="C781" s="1" t="s">
        <v>16</v>
      </c>
      <c r="D781" s="3" t="s">
        <v>2573</v>
      </c>
      <c r="E781" s="1" t="s">
        <v>11</v>
      </c>
      <c r="F781" s="1" t="s">
        <v>2574</v>
      </c>
      <c r="G781" s="1" t="s">
        <v>12</v>
      </c>
      <c r="H781" s="1">
        <v>113.134</v>
      </c>
      <c r="I781" s="4" t="s">
        <v>17</v>
      </c>
      <c r="J781" s="1" t="s">
        <v>14</v>
      </c>
      <c r="K781" s="1" t="s">
        <v>1047</v>
      </c>
      <c r="L781" s="6">
        <f t="shared" si="118"/>
        <v>23.510000000000048</v>
      </c>
      <c r="M781" s="6">
        <f t="shared" si="119"/>
        <v>23.510000000000048</v>
      </c>
      <c r="N781" s="6" t="str">
        <f t="shared" si="120"/>
        <v>Pass</v>
      </c>
      <c r="O781" s="6">
        <f t="shared" si="121"/>
        <v>108.68444000000001</v>
      </c>
      <c r="P781" s="6">
        <f t="shared" si="117"/>
        <v>113.134</v>
      </c>
      <c r="Q781" s="5" t="str">
        <f t="shared" si="122"/>
        <v>February</v>
      </c>
      <c r="R781" s="3" t="str">
        <f>VLOOKUP(A781, Samples_Master!$A$2:$I$301, 2, FALSE)</f>
        <v>Graphene</v>
      </c>
      <c r="S781" s="3" t="str">
        <f>VLOOKUP(A781, Samples_Master!$A$2:$I$301, 3, FALSE)</f>
        <v>Carbon</v>
      </c>
      <c r="T781" s="3" t="str">
        <f>VLOOKUP(A781, Samples_Master!$A$2:$I$301, 4, FALSE)</f>
        <v>B055</v>
      </c>
      <c r="U781" s="3" t="str">
        <f>VLOOKUP(A781, Samples_Master!$A$2:$I$301, 5, FALSE)</f>
        <v>P001</v>
      </c>
      <c r="V781" s="3" t="str">
        <f t="shared" si="123"/>
        <v>Graphene_Tensile</v>
      </c>
      <c r="W781" s="3">
        <f>VLOOKUP(V781, Spec_Limits!$A$2:$I$301, 5, FALSE)</f>
        <v>60</v>
      </c>
      <c r="X781" s="3">
        <f>VLOOKUP(V781, Spec_Limits!$A$2:$I$301, 6, FALSE)</f>
        <v>120</v>
      </c>
      <c r="Y781" s="3" t="str">
        <f t="shared" si="124"/>
        <v>Pass</v>
      </c>
      <c r="Z781" s="3" t="str">
        <f t="shared" si="125"/>
        <v>OK</v>
      </c>
    </row>
    <row r="782" spans="1:26" x14ac:dyDescent="0.35">
      <c r="A782" s="1" t="s">
        <v>1048</v>
      </c>
      <c r="B782" s="2">
        <v>45713</v>
      </c>
      <c r="C782" s="1" t="s">
        <v>16</v>
      </c>
      <c r="D782" s="3" t="s">
        <v>2575</v>
      </c>
      <c r="E782" s="1" t="s">
        <v>11</v>
      </c>
      <c r="F782" s="1" t="s">
        <v>2576</v>
      </c>
      <c r="G782" s="1" t="s">
        <v>12</v>
      </c>
      <c r="H782" s="1">
        <v>71.016999999999996</v>
      </c>
      <c r="I782" s="4" t="s">
        <v>17</v>
      </c>
      <c r="J782" s="1" t="s">
        <v>98</v>
      </c>
      <c r="K782" s="1" t="s">
        <v>1049</v>
      </c>
      <c r="L782" s="6">
        <f t="shared" si="118"/>
        <v>31.390000000000043</v>
      </c>
      <c r="M782" s="6">
        <f t="shared" si="119"/>
        <v>31.390000000000043</v>
      </c>
      <c r="N782" s="6" t="str">
        <f t="shared" si="120"/>
        <v>Pass</v>
      </c>
      <c r="O782" s="6">
        <f t="shared" si="121"/>
        <v>105.70487</v>
      </c>
      <c r="P782" s="6">
        <f t="shared" ref="P782:P810" si="126">IF(C782="Viscosity",
      IF(J782="mPa*s", H782/1000, H782),
   IF(C782="Tensile",
      IF(J782="kPa", H782/1000, H782),
   IF(C782="Conductivity",
      IF(J782="mS/cm", H782/10, H782),
   "")))</f>
        <v>71.016999999999996</v>
      </c>
      <c r="Q782" s="5" t="str">
        <f t="shared" si="122"/>
        <v>February</v>
      </c>
      <c r="R782" s="3" t="str">
        <f>VLOOKUP(A782, Samples_Master!$A$2:$I$301, 2, FALSE)</f>
        <v>PolymerA</v>
      </c>
      <c r="S782" s="3" t="str">
        <f>VLOOKUP(A782, Samples_Master!$A$2:$I$301, 3, FALSE)</f>
        <v>Polymer</v>
      </c>
      <c r="T782" s="3" t="str">
        <f>VLOOKUP(A782, Samples_Master!$A$2:$I$301, 4, FALSE)</f>
        <v>B092</v>
      </c>
      <c r="U782" s="3" t="str">
        <f>VLOOKUP(A782, Samples_Master!$A$2:$I$301, 5, FALSE)</f>
        <v>P003</v>
      </c>
      <c r="V782" s="3" t="str">
        <f t="shared" si="123"/>
        <v>PolymerA_Tensile</v>
      </c>
      <c r="W782" s="3">
        <f>VLOOKUP(V782, Spec_Limits!$A$2:$I$301, 5, FALSE)</f>
        <v>40</v>
      </c>
      <c r="X782" s="3">
        <f>VLOOKUP(V782, Spec_Limits!$A$2:$I$301, 6, FALSE)</f>
        <v>100</v>
      </c>
      <c r="Y782" s="3" t="str">
        <f t="shared" si="124"/>
        <v>Pass</v>
      </c>
      <c r="Z782" s="3" t="str">
        <f t="shared" si="125"/>
        <v>OK</v>
      </c>
    </row>
    <row r="783" spans="1:26" x14ac:dyDescent="0.35">
      <c r="A783" s="1" t="s">
        <v>1048</v>
      </c>
      <c r="B783" s="2">
        <v>45712</v>
      </c>
      <c r="C783" s="1" t="s">
        <v>10</v>
      </c>
      <c r="D783" s="3" t="s">
        <v>2577</v>
      </c>
      <c r="E783" s="1" t="s">
        <v>11</v>
      </c>
      <c r="F783" s="1" t="s">
        <v>2578</v>
      </c>
      <c r="G783" s="1" t="s">
        <v>12</v>
      </c>
      <c r="H783" s="1">
        <v>0.77300000000000002</v>
      </c>
      <c r="I783" s="4" t="s">
        <v>23</v>
      </c>
      <c r="J783" s="1" t="s">
        <v>24</v>
      </c>
      <c r="K783" s="1" t="s">
        <v>1050</v>
      </c>
      <c r="L783" s="6">
        <f t="shared" si="118"/>
        <v>32.490000000000009</v>
      </c>
      <c r="M783" s="6">
        <f t="shared" si="119"/>
        <v>32.490000000000009</v>
      </c>
      <c r="N783" s="6" t="str">
        <f t="shared" si="120"/>
        <v>Pass</v>
      </c>
      <c r="O783" s="6">
        <f t="shared" si="121"/>
        <v>99.080730000000003</v>
      </c>
      <c r="P783" s="6">
        <f t="shared" si="126"/>
        <v>0.77300000000000002</v>
      </c>
      <c r="Q783" s="5" t="str">
        <f t="shared" si="122"/>
        <v>February</v>
      </c>
      <c r="R783" s="3" t="str">
        <f>VLOOKUP(A783, Samples_Master!$A$2:$I$301, 2, FALSE)</f>
        <v>PolymerA</v>
      </c>
      <c r="S783" s="3" t="str">
        <f>VLOOKUP(A783, Samples_Master!$A$2:$I$301, 3, FALSE)</f>
        <v>Polymer</v>
      </c>
      <c r="T783" s="3" t="str">
        <f>VLOOKUP(A783, Samples_Master!$A$2:$I$301, 4, FALSE)</f>
        <v>B092</v>
      </c>
      <c r="U783" s="3" t="str">
        <f>VLOOKUP(A783, Samples_Master!$A$2:$I$301, 5, FALSE)</f>
        <v>P003</v>
      </c>
      <c r="V783" s="3" t="str">
        <f t="shared" si="123"/>
        <v>PolymerA_Viscosity</v>
      </c>
      <c r="W783" s="3">
        <f>VLOOKUP(V783, Spec_Limits!$A$2:$I$301, 5, FALSE)</f>
        <v>0.5</v>
      </c>
      <c r="X783" s="3">
        <f>VLOOKUP(V783, Spec_Limits!$A$2:$I$301, 6, FALSE)</f>
        <v>2.5</v>
      </c>
      <c r="Y783" s="3" t="str">
        <f t="shared" si="124"/>
        <v>Pass</v>
      </c>
      <c r="Z783" s="3" t="str">
        <f t="shared" si="125"/>
        <v>OK</v>
      </c>
    </row>
    <row r="784" spans="1:26" x14ac:dyDescent="0.35">
      <c r="A784" s="1" t="s">
        <v>1048</v>
      </c>
      <c r="B784" s="2">
        <v>45704</v>
      </c>
      <c r="C784" s="1" t="s">
        <v>10</v>
      </c>
      <c r="D784" s="3" t="s">
        <v>2579</v>
      </c>
      <c r="E784" s="1" t="s">
        <v>11</v>
      </c>
      <c r="F784" s="1" t="s">
        <v>2580</v>
      </c>
      <c r="G784" s="1" t="s">
        <v>12</v>
      </c>
      <c r="H784" s="1">
        <v>2.1480000000000001</v>
      </c>
      <c r="I784" s="4" t="s">
        <v>23</v>
      </c>
      <c r="J784" s="1" t="s">
        <v>80</v>
      </c>
      <c r="K784" s="1" t="s">
        <v>1051</v>
      </c>
      <c r="L784" s="6">
        <f t="shared" si="118"/>
        <v>21.340000000000032</v>
      </c>
      <c r="M784" s="6">
        <f t="shared" si="119"/>
        <v>21.340000000000032</v>
      </c>
      <c r="N784" s="6" t="str">
        <f t="shared" si="120"/>
        <v>Pass</v>
      </c>
      <c r="O784" s="6">
        <f t="shared" si="121"/>
        <v>92.597679999999997</v>
      </c>
      <c r="P784" s="6">
        <f t="shared" si="126"/>
        <v>2.1480000000000001</v>
      </c>
      <c r="Q784" s="5" t="str">
        <f t="shared" si="122"/>
        <v>February</v>
      </c>
      <c r="R784" s="3" t="str">
        <f>VLOOKUP(A784, Samples_Master!$A$2:$I$301, 2, FALSE)</f>
        <v>PolymerA</v>
      </c>
      <c r="S784" s="3" t="str">
        <f>VLOOKUP(A784, Samples_Master!$A$2:$I$301, 3, FALSE)</f>
        <v>Polymer</v>
      </c>
      <c r="T784" s="3" t="str">
        <f>VLOOKUP(A784, Samples_Master!$A$2:$I$301, 4, FALSE)</f>
        <v>B092</v>
      </c>
      <c r="U784" s="3" t="str">
        <f>VLOOKUP(A784, Samples_Master!$A$2:$I$301, 5, FALSE)</f>
        <v>P003</v>
      </c>
      <c r="V784" s="3" t="str">
        <f t="shared" si="123"/>
        <v>PolymerA_Viscosity</v>
      </c>
      <c r="W784" s="3">
        <f>VLOOKUP(V784, Spec_Limits!$A$2:$I$301, 5, FALSE)</f>
        <v>0.5</v>
      </c>
      <c r="X784" s="3">
        <f>VLOOKUP(V784, Spec_Limits!$A$2:$I$301, 6, FALSE)</f>
        <v>2.5</v>
      </c>
      <c r="Y784" s="3" t="str">
        <f t="shared" si="124"/>
        <v>Pass</v>
      </c>
      <c r="Z784" s="3" t="str">
        <f t="shared" si="125"/>
        <v>OK</v>
      </c>
    </row>
    <row r="785" spans="1:26" x14ac:dyDescent="0.35">
      <c r="A785" s="1" t="s">
        <v>1048</v>
      </c>
      <c r="B785" s="2">
        <v>45690</v>
      </c>
      <c r="C785" s="1" t="s">
        <v>16</v>
      </c>
      <c r="D785" s="3" t="s">
        <v>2581</v>
      </c>
      <c r="E785" s="1" t="s">
        <v>11</v>
      </c>
      <c r="F785" s="1" t="s">
        <v>2582</v>
      </c>
      <c r="G785" s="1" t="s">
        <v>12</v>
      </c>
      <c r="H785" s="1">
        <v>86.850999999999999</v>
      </c>
      <c r="I785" s="4" t="s">
        <v>17</v>
      </c>
      <c r="J785" s="1" t="s">
        <v>24</v>
      </c>
      <c r="K785" s="1" t="s">
        <v>1052</v>
      </c>
      <c r="L785" s="6">
        <f t="shared" si="118"/>
        <v>29.890000000000043</v>
      </c>
      <c r="M785" s="6">
        <f t="shared" si="119"/>
        <v>29.890000000000043</v>
      </c>
      <c r="N785" s="6" t="str">
        <f t="shared" si="120"/>
        <v>Pass</v>
      </c>
      <c r="O785" s="6">
        <f t="shared" si="121"/>
        <v>90.784300000000002</v>
      </c>
      <c r="P785" s="6">
        <f t="shared" si="126"/>
        <v>86.850999999999999</v>
      </c>
      <c r="Q785" s="5" t="str">
        <f t="shared" si="122"/>
        <v>February</v>
      </c>
      <c r="R785" s="3" t="str">
        <f>VLOOKUP(A785, Samples_Master!$A$2:$I$301, 2, FALSE)</f>
        <v>PolymerA</v>
      </c>
      <c r="S785" s="3" t="str">
        <f>VLOOKUP(A785, Samples_Master!$A$2:$I$301, 3, FALSE)</f>
        <v>Polymer</v>
      </c>
      <c r="T785" s="3" t="str">
        <f>VLOOKUP(A785, Samples_Master!$A$2:$I$301, 4, FALSE)</f>
        <v>B092</v>
      </c>
      <c r="U785" s="3" t="str">
        <f>VLOOKUP(A785, Samples_Master!$A$2:$I$301, 5, FALSE)</f>
        <v>P003</v>
      </c>
      <c r="V785" s="3" t="str">
        <f t="shared" si="123"/>
        <v>PolymerA_Tensile</v>
      </c>
      <c r="W785" s="3">
        <f>VLOOKUP(V785, Spec_Limits!$A$2:$I$301, 5, FALSE)</f>
        <v>40</v>
      </c>
      <c r="X785" s="3">
        <f>VLOOKUP(V785, Spec_Limits!$A$2:$I$301, 6, FALSE)</f>
        <v>100</v>
      </c>
      <c r="Y785" s="3" t="str">
        <f t="shared" si="124"/>
        <v>Pass</v>
      </c>
      <c r="Z785" s="3" t="str">
        <f t="shared" si="125"/>
        <v>OK</v>
      </c>
    </row>
    <row r="786" spans="1:26" x14ac:dyDescent="0.35">
      <c r="A786" s="1" t="s">
        <v>199</v>
      </c>
      <c r="B786" s="2">
        <v>45703</v>
      </c>
      <c r="C786" s="1" t="s">
        <v>16</v>
      </c>
      <c r="D786" s="3" t="s">
        <v>2583</v>
      </c>
      <c r="E786" s="1" t="s">
        <v>11</v>
      </c>
      <c r="F786" s="1" t="s">
        <v>2084</v>
      </c>
      <c r="G786" s="1" t="s">
        <v>17</v>
      </c>
      <c r="H786" s="1">
        <v>80.826999999999998</v>
      </c>
      <c r="I786" s="4" t="s">
        <v>17</v>
      </c>
      <c r="J786" s="1" t="s">
        <v>31</v>
      </c>
      <c r="K786" s="1" t="s">
        <v>1053</v>
      </c>
      <c r="L786" s="6">
        <f t="shared" si="118"/>
        <v>24.310000000000002</v>
      </c>
      <c r="M786" s="6">
        <f t="shared" si="119"/>
        <v>24.310000000000002</v>
      </c>
      <c r="N786" s="6" t="str">
        <f t="shared" si="120"/>
        <v>Pass</v>
      </c>
      <c r="O786" s="6" t="str">
        <f t="shared" si="121"/>
        <v>84.53</v>
      </c>
      <c r="P786" s="6">
        <f t="shared" si="126"/>
        <v>80.826999999999998</v>
      </c>
      <c r="Q786" s="5" t="str">
        <f t="shared" si="122"/>
        <v>February</v>
      </c>
      <c r="R786" s="3" t="str">
        <f>VLOOKUP(A786, Samples_Master!$A$2:$I$301, 2, FALSE)</f>
        <v>PolymerB</v>
      </c>
      <c r="S786" s="3" t="str">
        <f>VLOOKUP(A786, Samples_Master!$A$2:$I$301, 3, FALSE)</f>
        <v>Polymer</v>
      </c>
      <c r="T786" s="3" t="str">
        <f>VLOOKUP(A786, Samples_Master!$A$2:$I$301, 4, FALSE)</f>
        <v>B035</v>
      </c>
      <c r="U786" s="3" t="str">
        <f>VLOOKUP(A786, Samples_Master!$A$2:$I$301, 5, FALSE)</f>
        <v>P004</v>
      </c>
      <c r="V786" s="3" t="str">
        <f t="shared" si="123"/>
        <v>PolymerB_Tensile</v>
      </c>
      <c r="W786" s="3">
        <f>VLOOKUP(V786, Spec_Limits!$A$2:$I$301, 5, FALSE)</f>
        <v>40</v>
      </c>
      <c r="X786" s="3">
        <f>VLOOKUP(V786, Spec_Limits!$A$2:$I$301, 6, FALSE)</f>
        <v>100</v>
      </c>
      <c r="Y786" s="3" t="str">
        <f t="shared" si="124"/>
        <v>Pass</v>
      </c>
      <c r="Z786" s="3" t="str">
        <f t="shared" si="125"/>
        <v>OK</v>
      </c>
    </row>
    <row r="787" spans="1:26" x14ac:dyDescent="0.35">
      <c r="A787" s="1" t="s">
        <v>245</v>
      </c>
      <c r="B787" s="2">
        <v>45700</v>
      </c>
      <c r="C787" s="1" t="s">
        <v>10</v>
      </c>
      <c r="D787" s="3" t="s">
        <v>2475</v>
      </c>
      <c r="E787" s="1" t="s">
        <v>11</v>
      </c>
      <c r="F787" s="1" t="s">
        <v>2584</v>
      </c>
      <c r="G787" s="1" t="s">
        <v>12</v>
      </c>
      <c r="H787" s="1">
        <v>1.1479999999999999</v>
      </c>
      <c r="I787" s="4" t="s">
        <v>23</v>
      </c>
      <c r="J787" s="1" t="s">
        <v>55</v>
      </c>
      <c r="K787" s="1" t="s">
        <v>1054</v>
      </c>
      <c r="L787" s="6">
        <f t="shared" si="118"/>
        <v>23.860000000000014</v>
      </c>
      <c r="M787" s="6">
        <f t="shared" si="119"/>
        <v>23.860000000000014</v>
      </c>
      <c r="N787" s="6" t="str">
        <f t="shared" si="120"/>
        <v>Pass</v>
      </c>
      <c r="O787" s="6">
        <f t="shared" si="121"/>
        <v>109.1426</v>
      </c>
      <c r="P787" s="6">
        <f t="shared" si="126"/>
        <v>1.1479999999999999</v>
      </c>
      <c r="Q787" s="5" t="str">
        <f t="shared" si="122"/>
        <v>February</v>
      </c>
      <c r="R787" s="3" t="str">
        <f>VLOOKUP(A787, Samples_Master!$A$2:$I$301, 2, FALSE)</f>
        <v>CeramicY</v>
      </c>
      <c r="S787" s="3" t="str">
        <f>VLOOKUP(A787, Samples_Master!$A$2:$I$301, 3, FALSE)</f>
        <v>Ceramic</v>
      </c>
      <c r="T787" s="3" t="str">
        <f>VLOOKUP(A787, Samples_Master!$A$2:$I$301, 4, FALSE)</f>
        <v>B009</v>
      </c>
      <c r="U787" s="3" t="str">
        <f>VLOOKUP(A787, Samples_Master!$A$2:$I$301, 5, FALSE)</f>
        <v>P003</v>
      </c>
      <c r="V787" s="3" t="str">
        <f t="shared" si="123"/>
        <v>CeramicY_Viscosity</v>
      </c>
      <c r="W787" s="3">
        <f>VLOOKUP(V787, Spec_Limits!$A$2:$I$301, 5, FALSE)</f>
        <v>0.2</v>
      </c>
      <c r="X787" s="3">
        <f>VLOOKUP(V787, Spec_Limits!$A$2:$I$301, 6, FALSE)</f>
        <v>1.5</v>
      </c>
      <c r="Y787" s="3" t="str">
        <f t="shared" si="124"/>
        <v>Pass</v>
      </c>
      <c r="Z787" s="3" t="str">
        <f t="shared" si="125"/>
        <v>OK</v>
      </c>
    </row>
    <row r="788" spans="1:26" x14ac:dyDescent="0.35">
      <c r="A788" s="1" t="s">
        <v>245</v>
      </c>
      <c r="B788" s="2">
        <v>45689</v>
      </c>
      <c r="C788" s="1" t="s">
        <v>27</v>
      </c>
      <c r="D788" s="3" t="s">
        <v>2585</v>
      </c>
      <c r="E788" s="1" t="s">
        <v>11</v>
      </c>
      <c r="F788" s="1" t="s">
        <v>2586</v>
      </c>
      <c r="G788" s="1" t="s">
        <v>12</v>
      </c>
      <c r="H788" s="1">
        <v>477.73200000000003</v>
      </c>
      <c r="I788" s="4" t="s">
        <v>37</v>
      </c>
      <c r="J788" s="1" t="s">
        <v>98</v>
      </c>
      <c r="K788" s="1" t="s">
        <v>1055</v>
      </c>
      <c r="L788" s="6">
        <f t="shared" si="118"/>
        <v>20.490000000000009</v>
      </c>
      <c r="M788" s="6">
        <f t="shared" si="119"/>
        <v>20.490000000000009</v>
      </c>
      <c r="N788" s="6" t="str">
        <f t="shared" si="120"/>
        <v>Pass</v>
      </c>
      <c r="O788" s="6">
        <f t="shared" si="121"/>
        <v>95.733329999999995</v>
      </c>
      <c r="P788" s="6">
        <f t="shared" si="126"/>
        <v>477.73200000000003</v>
      </c>
      <c r="Q788" s="5" t="str">
        <f t="shared" si="122"/>
        <v>February</v>
      </c>
      <c r="R788" s="3" t="str">
        <f>VLOOKUP(A788, Samples_Master!$A$2:$I$301, 2, FALSE)</f>
        <v>CeramicY</v>
      </c>
      <c r="S788" s="3" t="str">
        <f>VLOOKUP(A788, Samples_Master!$A$2:$I$301, 3, FALSE)</f>
        <v>Ceramic</v>
      </c>
      <c r="T788" s="3" t="str">
        <f>VLOOKUP(A788, Samples_Master!$A$2:$I$301, 4, FALSE)</f>
        <v>B009</v>
      </c>
      <c r="U788" s="3" t="str">
        <f>VLOOKUP(A788, Samples_Master!$A$2:$I$301, 5, FALSE)</f>
        <v>P003</v>
      </c>
      <c r="V788" s="3" t="str">
        <f t="shared" si="123"/>
        <v>CeramicY_Conductivity</v>
      </c>
      <c r="W788" s="3">
        <f>VLOOKUP(V788, Spec_Limits!$A$2:$I$301, 5, FALSE)</f>
        <v>100</v>
      </c>
      <c r="X788" s="3">
        <f>VLOOKUP(V788, Spec_Limits!$A$2:$I$301, 6, FALSE)</f>
        <v>2000</v>
      </c>
      <c r="Y788" s="3" t="str">
        <f t="shared" si="124"/>
        <v>Pass</v>
      </c>
      <c r="Z788" s="3" t="str">
        <f t="shared" si="125"/>
        <v>OK</v>
      </c>
    </row>
    <row r="789" spans="1:26" x14ac:dyDescent="0.35">
      <c r="A789" s="1" t="s">
        <v>377</v>
      </c>
      <c r="B789" s="2">
        <v>45709</v>
      </c>
      <c r="C789" s="1" t="s">
        <v>16</v>
      </c>
      <c r="D789" s="3" t="s">
        <v>2587</v>
      </c>
      <c r="E789" s="1" t="s">
        <v>637</v>
      </c>
      <c r="F789" s="1" t="s">
        <v>1862</v>
      </c>
      <c r="G789" s="1" t="s">
        <v>17</v>
      </c>
      <c r="H789" s="1">
        <v>73.492000000000004</v>
      </c>
      <c r="I789" s="4" t="s">
        <v>17</v>
      </c>
      <c r="J789" s="1" t="s">
        <v>61</v>
      </c>
      <c r="K789" s="1" t="s">
        <v>1056</v>
      </c>
      <c r="L789" s="6" t="str">
        <f t="shared" si="118"/>
        <v>23.41</v>
      </c>
      <c r="M789" s="6" t="str">
        <f t="shared" si="119"/>
        <v>23.41</v>
      </c>
      <c r="N789" s="6" t="str">
        <f t="shared" si="120"/>
        <v>Pass</v>
      </c>
      <c r="O789" s="6" t="str">
        <f t="shared" si="121"/>
        <v>101.77</v>
      </c>
      <c r="P789" s="6">
        <f t="shared" si="126"/>
        <v>73.492000000000004</v>
      </c>
      <c r="Q789" s="5" t="str">
        <f t="shared" si="122"/>
        <v>February</v>
      </c>
      <c r="R789" s="3" t="str">
        <f>VLOOKUP(A789, Samples_Master!$A$2:$I$301, 2, FALSE)</f>
        <v>PolymerA</v>
      </c>
      <c r="S789" s="3" t="str">
        <f>VLOOKUP(A789, Samples_Master!$A$2:$I$301, 3, FALSE)</f>
        <v>Polymer</v>
      </c>
      <c r="T789" s="3" t="str">
        <f>VLOOKUP(A789, Samples_Master!$A$2:$I$301, 4, FALSE)</f>
        <v>B072</v>
      </c>
      <c r="U789" s="3" t="str">
        <f>VLOOKUP(A789, Samples_Master!$A$2:$I$301, 5, FALSE)</f>
        <v>P001</v>
      </c>
      <c r="V789" s="3" t="str">
        <f t="shared" si="123"/>
        <v>PolymerA_Tensile</v>
      </c>
      <c r="W789" s="3">
        <f>VLOOKUP(V789, Spec_Limits!$A$2:$I$301, 5, FALSE)</f>
        <v>40</v>
      </c>
      <c r="X789" s="3">
        <f>VLOOKUP(V789, Spec_Limits!$A$2:$I$301, 6, FALSE)</f>
        <v>100</v>
      </c>
      <c r="Y789" s="3" t="str">
        <f t="shared" si="124"/>
        <v>Pass</v>
      </c>
      <c r="Z789" s="3" t="str">
        <f t="shared" si="125"/>
        <v>OK</v>
      </c>
    </row>
    <row r="790" spans="1:26" x14ac:dyDescent="0.35">
      <c r="A790" s="1" t="s">
        <v>377</v>
      </c>
      <c r="B790" s="2">
        <v>45704</v>
      </c>
      <c r="C790" s="1" t="s">
        <v>16</v>
      </c>
      <c r="D790" s="3" t="s">
        <v>2588</v>
      </c>
      <c r="E790" s="1" t="s">
        <v>637</v>
      </c>
      <c r="F790" s="1" t="s">
        <v>2589</v>
      </c>
      <c r="G790" s="1" t="s">
        <v>17</v>
      </c>
      <c r="H790" s="1">
        <v>74.789000000000001</v>
      </c>
      <c r="I790" s="4" t="s">
        <v>17</v>
      </c>
      <c r="J790" s="1" t="s">
        <v>66</v>
      </c>
      <c r="K790" s="1" t="s">
        <v>1057</v>
      </c>
      <c r="L790" s="6" t="str">
        <f t="shared" si="118"/>
        <v>28.55</v>
      </c>
      <c r="M790" s="6" t="str">
        <f t="shared" si="119"/>
        <v>28.55</v>
      </c>
      <c r="N790" s="6" t="str">
        <f t="shared" si="120"/>
        <v>Pass</v>
      </c>
      <c r="O790" s="6" t="str">
        <f t="shared" si="121"/>
        <v>115.72</v>
      </c>
      <c r="P790" s="6">
        <f t="shared" si="126"/>
        <v>74.789000000000001</v>
      </c>
      <c r="Q790" s="5" t="str">
        <f t="shared" si="122"/>
        <v>February</v>
      </c>
      <c r="R790" s="3" t="str">
        <f>VLOOKUP(A790, Samples_Master!$A$2:$I$301, 2, FALSE)</f>
        <v>PolymerA</v>
      </c>
      <c r="S790" s="3" t="str">
        <f>VLOOKUP(A790, Samples_Master!$A$2:$I$301, 3, FALSE)</f>
        <v>Polymer</v>
      </c>
      <c r="T790" s="3" t="str">
        <f>VLOOKUP(A790, Samples_Master!$A$2:$I$301, 4, FALSE)</f>
        <v>B072</v>
      </c>
      <c r="U790" s="3" t="str">
        <f>VLOOKUP(A790, Samples_Master!$A$2:$I$301, 5, FALSE)</f>
        <v>P001</v>
      </c>
      <c r="V790" s="3" t="str">
        <f t="shared" si="123"/>
        <v>PolymerA_Tensile</v>
      </c>
      <c r="W790" s="3">
        <f>VLOOKUP(V790, Spec_Limits!$A$2:$I$301, 5, FALSE)</f>
        <v>40</v>
      </c>
      <c r="X790" s="3">
        <f>VLOOKUP(V790, Spec_Limits!$A$2:$I$301, 6, FALSE)</f>
        <v>100</v>
      </c>
      <c r="Y790" s="3" t="str">
        <f t="shared" si="124"/>
        <v>Pass</v>
      </c>
      <c r="Z790" s="3" t="str">
        <f t="shared" si="125"/>
        <v>OK</v>
      </c>
    </row>
    <row r="791" spans="1:26" x14ac:dyDescent="0.35">
      <c r="A791" s="1" t="s">
        <v>377</v>
      </c>
      <c r="B791" s="2">
        <v>45712</v>
      </c>
      <c r="C791" s="1" t="s">
        <v>16</v>
      </c>
      <c r="D791" s="3" t="s">
        <v>2590</v>
      </c>
      <c r="E791" s="1" t="s">
        <v>637</v>
      </c>
      <c r="F791" s="1" t="s">
        <v>2591</v>
      </c>
      <c r="G791" s="1" t="s">
        <v>17</v>
      </c>
      <c r="H791" s="1">
        <v>74.664000000000001</v>
      </c>
      <c r="I791" s="4" t="s">
        <v>17</v>
      </c>
      <c r="J791" s="1" t="s">
        <v>29</v>
      </c>
      <c r="K791" s="1" t="s">
        <v>1058</v>
      </c>
      <c r="L791" s="6" t="str">
        <f t="shared" si="118"/>
        <v>23.03</v>
      </c>
      <c r="M791" s="6" t="str">
        <f t="shared" si="119"/>
        <v>23.03</v>
      </c>
      <c r="N791" s="6" t="str">
        <f t="shared" si="120"/>
        <v>Pass</v>
      </c>
      <c r="O791" s="6" t="str">
        <f t="shared" si="121"/>
        <v>94.62</v>
      </c>
      <c r="P791" s="6">
        <f t="shared" si="126"/>
        <v>74.664000000000001</v>
      </c>
      <c r="Q791" s="5" t="str">
        <f t="shared" si="122"/>
        <v>February</v>
      </c>
      <c r="R791" s="3" t="str">
        <f>VLOOKUP(A791, Samples_Master!$A$2:$I$301, 2, FALSE)</f>
        <v>PolymerA</v>
      </c>
      <c r="S791" s="3" t="str">
        <f>VLOOKUP(A791, Samples_Master!$A$2:$I$301, 3, FALSE)</f>
        <v>Polymer</v>
      </c>
      <c r="T791" s="3" t="str">
        <f>VLOOKUP(A791, Samples_Master!$A$2:$I$301, 4, FALSE)</f>
        <v>B072</v>
      </c>
      <c r="U791" s="3" t="str">
        <f>VLOOKUP(A791, Samples_Master!$A$2:$I$301, 5, FALSE)</f>
        <v>P001</v>
      </c>
      <c r="V791" s="3" t="str">
        <f t="shared" si="123"/>
        <v>PolymerA_Tensile</v>
      </c>
      <c r="W791" s="3">
        <f>VLOOKUP(V791, Spec_Limits!$A$2:$I$301, 5, FALSE)</f>
        <v>40</v>
      </c>
      <c r="X791" s="3">
        <f>VLOOKUP(V791, Spec_Limits!$A$2:$I$301, 6, FALSE)</f>
        <v>100</v>
      </c>
      <c r="Y791" s="3" t="str">
        <f t="shared" si="124"/>
        <v>Pass</v>
      </c>
      <c r="Z791" s="3" t="str">
        <f t="shared" si="125"/>
        <v>OK</v>
      </c>
    </row>
    <row r="792" spans="1:26" x14ac:dyDescent="0.35">
      <c r="A792" s="1" t="s">
        <v>389</v>
      </c>
      <c r="B792" s="2">
        <v>45693</v>
      </c>
      <c r="C792" s="1" t="s">
        <v>27</v>
      </c>
      <c r="D792" s="3" t="s">
        <v>2592</v>
      </c>
      <c r="E792" s="1" t="s">
        <v>637</v>
      </c>
      <c r="F792" s="1" t="s">
        <v>2252</v>
      </c>
      <c r="G792" s="1" t="s">
        <v>17</v>
      </c>
      <c r="H792" s="1">
        <v>539.31799999999998</v>
      </c>
      <c r="I792" s="4" t="s">
        <v>37</v>
      </c>
      <c r="J792" s="1" t="s">
        <v>24</v>
      </c>
      <c r="K792" s="1" t="s">
        <v>1059</v>
      </c>
      <c r="L792" s="6" t="str">
        <f t="shared" si="118"/>
        <v>18.64</v>
      </c>
      <c r="M792" s="6" t="str">
        <f t="shared" si="119"/>
        <v>18.64</v>
      </c>
      <c r="N792" s="6" t="str">
        <f t="shared" si="120"/>
        <v>Pass</v>
      </c>
      <c r="O792" s="6" t="str">
        <f t="shared" si="121"/>
        <v>100.09</v>
      </c>
      <c r="P792" s="6">
        <f t="shared" si="126"/>
        <v>539.31799999999998</v>
      </c>
      <c r="Q792" s="5" t="str">
        <f t="shared" si="122"/>
        <v>February</v>
      </c>
      <c r="R792" s="3" t="str">
        <f>VLOOKUP(A792, Samples_Master!$A$2:$I$301, 2, FALSE)</f>
        <v>PolymerA</v>
      </c>
      <c r="S792" s="3" t="str">
        <f>VLOOKUP(A792, Samples_Master!$A$2:$I$301, 3, FALSE)</f>
        <v>Polymer</v>
      </c>
      <c r="T792" s="3" t="str">
        <f>VLOOKUP(A792, Samples_Master!$A$2:$I$301, 4, FALSE)</f>
        <v>B044</v>
      </c>
      <c r="U792" s="3" t="str">
        <f>VLOOKUP(A792, Samples_Master!$A$2:$I$301, 5, FALSE)</f>
        <v>P003</v>
      </c>
      <c r="V792" s="3" t="str">
        <f t="shared" si="123"/>
        <v>PolymerA_Conductivity</v>
      </c>
      <c r="W792" s="3">
        <f>VLOOKUP(V792, Spec_Limits!$A$2:$I$301, 5, FALSE)</f>
        <v>100</v>
      </c>
      <c r="X792" s="3">
        <f>VLOOKUP(V792, Spec_Limits!$A$2:$I$301, 6, FALSE)</f>
        <v>2000</v>
      </c>
      <c r="Y792" s="3" t="str">
        <f t="shared" si="124"/>
        <v>Pass</v>
      </c>
      <c r="Z792" s="3" t="str">
        <f t="shared" si="125"/>
        <v>OK</v>
      </c>
    </row>
    <row r="793" spans="1:26" x14ac:dyDescent="0.35">
      <c r="A793" s="1" t="s">
        <v>33</v>
      </c>
      <c r="B793" s="2">
        <v>45700</v>
      </c>
      <c r="C793" s="1" t="s">
        <v>10</v>
      </c>
      <c r="D793" s="3" t="s">
        <v>2593</v>
      </c>
      <c r="E793" s="1" t="s">
        <v>637</v>
      </c>
      <c r="F793" s="1" t="s">
        <v>2248</v>
      </c>
      <c r="G793" s="1" t="s">
        <v>17</v>
      </c>
      <c r="H793" s="1">
        <v>1.57</v>
      </c>
      <c r="I793" s="4" t="s">
        <v>23</v>
      </c>
      <c r="J793" s="1" t="s">
        <v>98</v>
      </c>
      <c r="K793" s="1" t="s">
        <v>1060</v>
      </c>
      <c r="L793" s="6" t="str">
        <f t="shared" si="118"/>
        <v>30.14</v>
      </c>
      <c r="M793" s="6" t="str">
        <f t="shared" si="119"/>
        <v>30.14</v>
      </c>
      <c r="N793" s="6" t="str">
        <f t="shared" si="120"/>
        <v>Pass</v>
      </c>
      <c r="O793" s="6" t="str">
        <f t="shared" si="121"/>
        <v>109.48</v>
      </c>
      <c r="P793" s="6">
        <f t="shared" si="126"/>
        <v>1.57</v>
      </c>
      <c r="Q793" s="5" t="str">
        <f t="shared" si="122"/>
        <v>February</v>
      </c>
      <c r="R793" s="3" t="str">
        <f>VLOOKUP(A793, Samples_Master!$A$2:$I$301, 2, FALSE)</f>
        <v>PolymerB</v>
      </c>
      <c r="S793" s="3" t="str">
        <f>VLOOKUP(A793, Samples_Master!$A$2:$I$301, 3, FALSE)</f>
        <v>Polymer</v>
      </c>
      <c r="T793" s="3" t="str">
        <f>VLOOKUP(A793, Samples_Master!$A$2:$I$301, 4, FALSE)</f>
        <v>B031</v>
      </c>
      <c r="U793" s="3" t="str">
        <f>VLOOKUP(A793, Samples_Master!$A$2:$I$301, 5, FALSE)</f>
        <v>P002</v>
      </c>
      <c r="V793" s="3" t="str">
        <f t="shared" si="123"/>
        <v>PolymerB_Viscosity</v>
      </c>
      <c r="W793" s="3">
        <f>VLOOKUP(V793, Spec_Limits!$A$2:$I$301, 5, FALSE)</f>
        <v>0.5</v>
      </c>
      <c r="X793" s="3">
        <f>VLOOKUP(V793, Spec_Limits!$A$2:$I$301, 6, FALSE)</f>
        <v>2.5</v>
      </c>
      <c r="Y793" s="3" t="str">
        <f t="shared" si="124"/>
        <v>Pass</v>
      </c>
      <c r="Z793" s="3" t="str">
        <f t="shared" si="125"/>
        <v>OK</v>
      </c>
    </row>
    <row r="794" spans="1:26" x14ac:dyDescent="0.35">
      <c r="A794" s="1" t="s">
        <v>33</v>
      </c>
      <c r="B794" s="2">
        <v>45700</v>
      </c>
      <c r="C794" s="1" t="s">
        <v>16</v>
      </c>
      <c r="D794" s="3" t="s">
        <v>2594</v>
      </c>
      <c r="E794" s="1" t="s">
        <v>637</v>
      </c>
      <c r="F794" s="1" t="s">
        <v>2595</v>
      </c>
      <c r="G794" s="1" t="s">
        <v>17</v>
      </c>
      <c r="H794" s="1">
        <v>74.847999999999999</v>
      </c>
      <c r="I794" s="4" t="s">
        <v>17</v>
      </c>
      <c r="J794" s="1" t="s">
        <v>18</v>
      </c>
      <c r="K794" s="1" t="s">
        <v>1061</v>
      </c>
      <c r="L794" s="6" t="str">
        <f t="shared" si="118"/>
        <v>33.83</v>
      </c>
      <c r="M794" s="6" t="str">
        <f t="shared" si="119"/>
        <v>33.83</v>
      </c>
      <c r="N794" s="6" t="str">
        <f t="shared" si="120"/>
        <v>Pass</v>
      </c>
      <c r="O794" s="6" t="str">
        <f t="shared" si="121"/>
        <v>110.66</v>
      </c>
      <c r="P794" s="6">
        <f t="shared" si="126"/>
        <v>74.847999999999999</v>
      </c>
      <c r="Q794" s="5" t="str">
        <f t="shared" si="122"/>
        <v>February</v>
      </c>
      <c r="R794" s="3" t="str">
        <f>VLOOKUP(A794, Samples_Master!$A$2:$I$301, 2, FALSE)</f>
        <v>PolymerB</v>
      </c>
      <c r="S794" s="3" t="str">
        <f>VLOOKUP(A794, Samples_Master!$A$2:$I$301, 3, FALSE)</f>
        <v>Polymer</v>
      </c>
      <c r="T794" s="3" t="str">
        <f>VLOOKUP(A794, Samples_Master!$A$2:$I$301, 4, FALSE)</f>
        <v>B031</v>
      </c>
      <c r="U794" s="3" t="str">
        <f>VLOOKUP(A794, Samples_Master!$A$2:$I$301, 5, FALSE)</f>
        <v>P002</v>
      </c>
      <c r="V794" s="3" t="str">
        <f t="shared" si="123"/>
        <v>PolymerB_Tensile</v>
      </c>
      <c r="W794" s="3">
        <f>VLOOKUP(V794, Spec_Limits!$A$2:$I$301, 5, FALSE)</f>
        <v>40</v>
      </c>
      <c r="X794" s="3">
        <f>VLOOKUP(V794, Spec_Limits!$A$2:$I$301, 6, FALSE)</f>
        <v>100</v>
      </c>
      <c r="Y794" s="3" t="str">
        <f t="shared" si="124"/>
        <v>Pass</v>
      </c>
      <c r="Z794" s="3" t="str">
        <f t="shared" si="125"/>
        <v>OK</v>
      </c>
    </row>
    <row r="795" spans="1:26" x14ac:dyDescent="0.35">
      <c r="A795" s="1" t="s">
        <v>33</v>
      </c>
      <c r="B795" s="2">
        <v>45700</v>
      </c>
      <c r="C795" s="1" t="s">
        <v>16</v>
      </c>
      <c r="D795" s="3" t="s">
        <v>1644</v>
      </c>
      <c r="E795" s="1" t="s">
        <v>637</v>
      </c>
      <c r="F795" s="1" t="s">
        <v>2596</v>
      </c>
      <c r="G795" s="1" t="s">
        <v>17</v>
      </c>
      <c r="H795" s="1">
        <v>77.775999999999996</v>
      </c>
      <c r="I795" s="4" t="s">
        <v>17</v>
      </c>
      <c r="J795" s="1" t="s">
        <v>21</v>
      </c>
      <c r="K795" s="1" t="s">
        <v>1062</v>
      </c>
      <c r="L795" s="6" t="str">
        <f t="shared" si="118"/>
        <v>24.75</v>
      </c>
      <c r="M795" s="6" t="str">
        <f t="shared" si="119"/>
        <v>24.75</v>
      </c>
      <c r="N795" s="6" t="str">
        <f t="shared" si="120"/>
        <v>Pass</v>
      </c>
      <c r="O795" s="6" t="str">
        <f t="shared" si="121"/>
        <v>94.71</v>
      </c>
      <c r="P795" s="6">
        <f t="shared" si="126"/>
        <v>77.775999999999996</v>
      </c>
      <c r="Q795" s="5" t="str">
        <f t="shared" si="122"/>
        <v>February</v>
      </c>
      <c r="R795" s="3" t="str">
        <f>VLOOKUP(A795, Samples_Master!$A$2:$I$301, 2, FALSE)</f>
        <v>PolymerB</v>
      </c>
      <c r="S795" s="3" t="str">
        <f>VLOOKUP(A795, Samples_Master!$A$2:$I$301, 3, FALSE)</f>
        <v>Polymer</v>
      </c>
      <c r="T795" s="3" t="str">
        <f>VLOOKUP(A795, Samples_Master!$A$2:$I$301, 4, FALSE)</f>
        <v>B031</v>
      </c>
      <c r="U795" s="3" t="str">
        <f>VLOOKUP(A795, Samples_Master!$A$2:$I$301, 5, FALSE)</f>
        <v>P002</v>
      </c>
      <c r="V795" s="3" t="str">
        <f t="shared" si="123"/>
        <v>PolymerB_Tensile</v>
      </c>
      <c r="W795" s="3">
        <f>VLOOKUP(V795, Spec_Limits!$A$2:$I$301, 5, FALSE)</f>
        <v>40</v>
      </c>
      <c r="X795" s="3">
        <f>VLOOKUP(V795, Spec_Limits!$A$2:$I$301, 6, FALSE)</f>
        <v>100</v>
      </c>
      <c r="Y795" s="3" t="str">
        <f t="shared" si="124"/>
        <v>Pass</v>
      </c>
      <c r="Z795" s="3" t="str">
        <f t="shared" si="125"/>
        <v>OK</v>
      </c>
    </row>
    <row r="796" spans="1:26" x14ac:dyDescent="0.35">
      <c r="A796" s="1" t="s">
        <v>33</v>
      </c>
      <c r="B796" s="2">
        <v>45715</v>
      </c>
      <c r="C796" s="1" t="s">
        <v>10</v>
      </c>
      <c r="D796" s="3" t="s">
        <v>2597</v>
      </c>
      <c r="E796" s="1" t="s">
        <v>637</v>
      </c>
      <c r="F796" s="1" t="s">
        <v>1337</v>
      </c>
      <c r="G796" s="1" t="s">
        <v>17</v>
      </c>
      <c r="H796" s="1">
        <v>861.904</v>
      </c>
      <c r="I796" s="4" t="s">
        <v>13</v>
      </c>
      <c r="J796" s="1" t="s">
        <v>29</v>
      </c>
      <c r="K796" s="1" t="s">
        <v>1063</v>
      </c>
      <c r="L796" s="6" t="str">
        <f t="shared" si="118"/>
        <v>31.19</v>
      </c>
      <c r="M796" s="6" t="str">
        <f t="shared" si="119"/>
        <v>31.19</v>
      </c>
      <c r="N796" s="6" t="str">
        <f t="shared" si="120"/>
        <v>Pass</v>
      </c>
      <c r="O796" s="6" t="str">
        <f t="shared" si="121"/>
        <v>91.05</v>
      </c>
      <c r="P796" s="6">
        <f t="shared" si="126"/>
        <v>861.904</v>
      </c>
      <c r="Q796" s="5" t="str">
        <f t="shared" si="122"/>
        <v>February</v>
      </c>
      <c r="R796" s="3" t="str">
        <f>VLOOKUP(A796, Samples_Master!$A$2:$I$301, 2, FALSE)</f>
        <v>PolymerB</v>
      </c>
      <c r="S796" s="3" t="str">
        <f>VLOOKUP(A796, Samples_Master!$A$2:$I$301, 3, FALSE)</f>
        <v>Polymer</v>
      </c>
      <c r="T796" s="3" t="str">
        <f>VLOOKUP(A796, Samples_Master!$A$2:$I$301, 4, FALSE)</f>
        <v>B031</v>
      </c>
      <c r="U796" s="3" t="str">
        <f>VLOOKUP(A796, Samples_Master!$A$2:$I$301, 5, FALSE)</f>
        <v>P002</v>
      </c>
      <c r="V796" s="3" t="str">
        <f t="shared" si="123"/>
        <v>PolymerB_Viscosity</v>
      </c>
      <c r="W796" s="3">
        <f>VLOOKUP(V796, Spec_Limits!$A$2:$I$301, 5, FALSE)</f>
        <v>0.5</v>
      </c>
      <c r="X796" s="3">
        <f>VLOOKUP(V796, Spec_Limits!$A$2:$I$301, 6, FALSE)</f>
        <v>2.5</v>
      </c>
      <c r="Y796" s="3" t="str">
        <f t="shared" si="124"/>
        <v>Fail</v>
      </c>
      <c r="Z796" s="3" t="str">
        <f t="shared" si="125"/>
        <v>OK</v>
      </c>
    </row>
    <row r="797" spans="1:26" x14ac:dyDescent="0.35">
      <c r="A797" s="1" t="s">
        <v>1064</v>
      </c>
      <c r="B797" s="2">
        <v>45712</v>
      </c>
      <c r="C797" s="1" t="s">
        <v>10</v>
      </c>
      <c r="D797" s="3" t="s">
        <v>2598</v>
      </c>
      <c r="E797" s="1" t="s">
        <v>11</v>
      </c>
      <c r="F797" s="1" t="s">
        <v>2599</v>
      </c>
      <c r="G797" s="1" t="s">
        <v>17</v>
      </c>
      <c r="H797" s="1">
        <v>0.75600000000000001</v>
      </c>
      <c r="I797" s="4" t="s">
        <v>23</v>
      </c>
      <c r="J797" s="1" t="s">
        <v>34</v>
      </c>
      <c r="K797" s="1" t="s">
        <v>1065</v>
      </c>
      <c r="L797" s="6">
        <f t="shared" si="118"/>
        <v>25.150000000000034</v>
      </c>
      <c r="M797" s="6">
        <f t="shared" si="119"/>
        <v>25.150000000000034</v>
      </c>
      <c r="N797" s="6" t="str">
        <f t="shared" si="120"/>
        <v>Pass</v>
      </c>
      <c r="O797" s="6" t="str">
        <f t="shared" si="121"/>
        <v>106.6</v>
      </c>
      <c r="P797" s="6">
        <f t="shared" si="126"/>
        <v>0.75600000000000001</v>
      </c>
      <c r="Q797" s="5" t="str">
        <f t="shared" si="122"/>
        <v>February</v>
      </c>
      <c r="R797" s="3" t="str">
        <f>VLOOKUP(A797, Samples_Master!$A$2:$I$301, 2, FALSE)</f>
        <v>Graphene</v>
      </c>
      <c r="S797" s="3" t="str">
        <f>VLOOKUP(A797, Samples_Master!$A$2:$I$301, 3, FALSE)</f>
        <v>Carbon</v>
      </c>
      <c r="T797" s="3" t="str">
        <f>VLOOKUP(A797, Samples_Master!$A$2:$I$301, 4, FALSE)</f>
        <v>B076</v>
      </c>
      <c r="U797" s="3" t="str">
        <f>VLOOKUP(A797, Samples_Master!$A$2:$I$301, 5, FALSE)</f>
        <v>P004</v>
      </c>
      <c r="V797" s="3" t="str">
        <f t="shared" si="123"/>
        <v>Graphene_Viscosity</v>
      </c>
      <c r="W797" s="3">
        <f>VLOOKUP(V797, Spec_Limits!$A$2:$I$301, 5, FALSE)</f>
        <v>0.2</v>
      </c>
      <c r="X797" s="3">
        <f>VLOOKUP(V797, Spec_Limits!$A$2:$I$301, 6, FALSE)</f>
        <v>1.5</v>
      </c>
      <c r="Y797" s="3" t="str">
        <f t="shared" si="124"/>
        <v>Pass</v>
      </c>
      <c r="Z797" s="3" t="str">
        <f t="shared" si="125"/>
        <v>OK</v>
      </c>
    </row>
    <row r="798" spans="1:26" x14ac:dyDescent="0.35">
      <c r="A798" s="1" t="s">
        <v>1066</v>
      </c>
      <c r="B798" s="2">
        <v>45708</v>
      </c>
      <c r="C798" s="1" t="s">
        <v>16</v>
      </c>
      <c r="D798" s="3" t="s">
        <v>1743</v>
      </c>
      <c r="E798" s="1" t="s">
        <v>637</v>
      </c>
      <c r="F798" s="1" t="s">
        <v>2600</v>
      </c>
      <c r="G798" s="1" t="s">
        <v>17</v>
      </c>
      <c r="H798" s="1">
        <v>94.691000000000003</v>
      </c>
      <c r="I798" s="4" t="s">
        <v>17</v>
      </c>
      <c r="J798" s="1" t="s">
        <v>18</v>
      </c>
      <c r="K798" s="1" t="s">
        <v>1067</v>
      </c>
      <c r="L798" s="6" t="str">
        <f t="shared" si="118"/>
        <v>25.71</v>
      </c>
      <c r="M798" s="6" t="str">
        <f t="shared" si="119"/>
        <v>25.71</v>
      </c>
      <c r="N798" s="6" t="str">
        <f t="shared" si="120"/>
        <v>Pass</v>
      </c>
      <c r="O798" s="6" t="str">
        <f t="shared" si="121"/>
        <v>80.71</v>
      </c>
      <c r="P798" s="6">
        <f t="shared" si="126"/>
        <v>94.691000000000003</v>
      </c>
      <c r="Q798" s="5" t="str">
        <f t="shared" si="122"/>
        <v>February</v>
      </c>
      <c r="R798" s="3" t="str">
        <f>VLOOKUP(A798, Samples_Master!$A$2:$I$301, 2, FALSE)</f>
        <v>AlloyX</v>
      </c>
      <c r="S798" s="3" t="str">
        <f>VLOOKUP(A798, Samples_Master!$A$2:$I$301, 3, FALSE)</f>
        <v>Metal</v>
      </c>
      <c r="T798" s="3" t="str">
        <f>VLOOKUP(A798, Samples_Master!$A$2:$I$301, 4, FALSE)</f>
        <v>B084</v>
      </c>
      <c r="U798" s="3" t="str">
        <f>VLOOKUP(A798, Samples_Master!$A$2:$I$301, 5, FALSE)</f>
        <v>P001</v>
      </c>
      <c r="V798" s="3" t="str">
        <f t="shared" si="123"/>
        <v>AlloyX_Tensile</v>
      </c>
      <c r="W798" s="3">
        <f>VLOOKUP(V798, Spec_Limits!$A$2:$I$301, 5, FALSE)</f>
        <v>60</v>
      </c>
      <c r="X798" s="3">
        <f>VLOOKUP(V798, Spec_Limits!$A$2:$I$301, 6, FALSE)</f>
        <v>120</v>
      </c>
      <c r="Y798" s="3" t="str">
        <f t="shared" si="124"/>
        <v>Pass</v>
      </c>
      <c r="Z798" s="3" t="str">
        <f t="shared" si="125"/>
        <v>OK</v>
      </c>
    </row>
    <row r="799" spans="1:26" x14ac:dyDescent="0.35">
      <c r="A799" s="1" t="s">
        <v>1066</v>
      </c>
      <c r="B799" s="2">
        <v>45715</v>
      </c>
      <c r="C799" s="1" t="s">
        <v>27</v>
      </c>
      <c r="D799" s="3" t="s">
        <v>2601</v>
      </c>
      <c r="E799" s="1" t="s">
        <v>637</v>
      </c>
      <c r="F799" s="1" t="s">
        <v>2017</v>
      </c>
      <c r="G799" s="1" t="s">
        <v>17</v>
      </c>
      <c r="H799" s="1">
        <v>6760.2889999999998</v>
      </c>
      <c r="I799" s="4" t="s">
        <v>28</v>
      </c>
      <c r="J799" s="1" t="s">
        <v>21</v>
      </c>
      <c r="K799" s="1" t="s">
        <v>1068</v>
      </c>
      <c r="L799" s="6" t="str">
        <f t="shared" si="118"/>
        <v>25.98</v>
      </c>
      <c r="M799" s="6" t="str">
        <f t="shared" si="119"/>
        <v>25.98</v>
      </c>
      <c r="N799" s="6" t="str">
        <f t="shared" si="120"/>
        <v>Pass</v>
      </c>
      <c r="O799" s="6" t="str">
        <f t="shared" si="121"/>
        <v>98.45</v>
      </c>
      <c r="P799" s="6">
        <f t="shared" si="126"/>
        <v>6760.2889999999998</v>
      </c>
      <c r="Q799" s="5" t="str">
        <f t="shared" si="122"/>
        <v>February</v>
      </c>
      <c r="R799" s="3" t="str">
        <f>VLOOKUP(A799, Samples_Master!$A$2:$I$301, 2, FALSE)</f>
        <v>AlloyX</v>
      </c>
      <c r="S799" s="3" t="str">
        <f>VLOOKUP(A799, Samples_Master!$A$2:$I$301, 3, FALSE)</f>
        <v>Metal</v>
      </c>
      <c r="T799" s="3" t="str">
        <f>VLOOKUP(A799, Samples_Master!$A$2:$I$301, 4, FALSE)</f>
        <v>B084</v>
      </c>
      <c r="U799" s="3" t="str">
        <f>VLOOKUP(A799, Samples_Master!$A$2:$I$301, 5, FALSE)</f>
        <v>P001</v>
      </c>
      <c r="V799" s="3" t="str">
        <f t="shared" si="123"/>
        <v>AlloyX_Conductivity</v>
      </c>
      <c r="W799" s="3">
        <f>VLOOKUP(V799, Spec_Limits!$A$2:$I$301, 5, FALSE)</f>
        <v>100</v>
      </c>
      <c r="X799" s="3">
        <f>VLOOKUP(V799, Spec_Limits!$A$2:$I$301, 6, FALSE)</f>
        <v>2000</v>
      </c>
      <c r="Y799" s="3" t="str">
        <f t="shared" si="124"/>
        <v>Fail</v>
      </c>
      <c r="Z799" s="3" t="str">
        <f t="shared" si="125"/>
        <v>OK</v>
      </c>
    </row>
    <row r="800" spans="1:26" x14ac:dyDescent="0.35">
      <c r="A800" s="1" t="s">
        <v>1069</v>
      </c>
      <c r="B800" s="2">
        <v>45710</v>
      </c>
      <c r="C800" s="1" t="s">
        <v>10</v>
      </c>
      <c r="D800" s="3" t="s">
        <v>2231</v>
      </c>
      <c r="E800" s="1" t="s">
        <v>637</v>
      </c>
      <c r="F800" s="1" t="s">
        <v>2602</v>
      </c>
      <c r="G800" s="1" t="s">
        <v>17</v>
      </c>
      <c r="H800" s="1">
        <v>1.071</v>
      </c>
      <c r="I800" s="4" t="s">
        <v>23</v>
      </c>
      <c r="J800" s="1" t="s">
        <v>52</v>
      </c>
      <c r="K800" s="1" t="s">
        <v>1070</v>
      </c>
      <c r="L800" s="6" t="str">
        <f t="shared" si="118"/>
        <v>22.07</v>
      </c>
      <c r="M800" s="6" t="str">
        <f t="shared" si="119"/>
        <v>22.07</v>
      </c>
      <c r="N800" s="6" t="str">
        <f t="shared" si="120"/>
        <v>Pass</v>
      </c>
      <c r="O800" s="6" t="str">
        <f t="shared" si="121"/>
        <v>99.96</v>
      </c>
      <c r="P800" s="6">
        <f t="shared" si="126"/>
        <v>1.071</v>
      </c>
      <c r="Q800" s="5" t="str">
        <f t="shared" si="122"/>
        <v>February</v>
      </c>
      <c r="R800" s="3" t="str">
        <f>VLOOKUP(A800, Samples_Master!$A$2:$I$301, 2, FALSE)</f>
        <v>PolymerA</v>
      </c>
      <c r="S800" s="3" t="str">
        <f>VLOOKUP(A800, Samples_Master!$A$2:$I$301, 3, FALSE)</f>
        <v>Polymer</v>
      </c>
      <c r="T800" s="3" t="str">
        <f>VLOOKUP(A800, Samples_Master!$A$2:$I$301, 4, FALSE)</f>
        <v>B032</v>
      </c>
      <c r="U800" s="3" t="str">
        <f>VLOOKUP(A800, Samples_Master!$A$2:$I$301, 5, FALSE)</f>
        <v>P001</v>
      </c>
      <c r="V800" s="3" t="str">
        <f t="shared" si="123"/>
        <v>PolymerA_Viscosity</v>
      </c>
      <c r="W800" s="3">
        <f>VLOOKUP(V800, Spec_Limits!$A$2:$I$301, 5, FALSE)</f>
        <v>0.5</v>
      </c>
      <c r="X800" s="3">
        <f>VLOOKUP(V800, Spec_Limits!$A$2:$I$301, 6, FALSE)</f>
        <v>2.5</v>
      </c>
      <c r="Y800" s="3" t="str">
        <f t="shared" si="124"/>
        <v>Pass</v>
      </c>
      <c r="Z800" s="3" t="str">
        <f t="shared" si="125"/>
        <v>OK</v>
      </c>
    </row>
    <row r="801" spans="1:26" x14ac:dyDescent="0.35">
      <c r="A801" s="1" t="s">
        <v>1069</v>
      </c>
      <c r="B801" s="2">
        <v>45701</v>
      </c>
      <c r="C801" s="1" t="s">
        <v>10</v>
      </c>
      <c r="D801" s="3" t="s">
        <v>2603</v>
      </c>
      <c r="E801" s="1" t="s">
        <v>637</v>
      </c>
      <c r="F801" s="1" t="s">
        <v>2604</v>
      </c>
      <c r="G801" s="1" t="s">
        <v>17</v>
      </c>
      <c r="H801" s="1">
        <v>1221.83</v>
      </c>
      <c r="I801" s="4" t="s">
        <v>13</v>
      </c>
      <c r="J801" s="1" t="s">
        <v>55</v>
      </c>
      <c r="K801" s="1" t="s">
        <v>1071</v>
      </c>
      <c r="L801" s="6" t="str">
        <f t="shared" si="118"/>
        <v>25.54</v>
      </c>
      <c r="M801" s="6" t="str">
        <f t="shared" si="119"/>
        <v>25.54</v>
      </c>
      <c r="N801" s="6" t="str">
        <f t="shared" si="120"/>
        <v>Pass</v>
      </c>
      <c r="O801" s="6" t="str">
        <f t="shared" si="121"/>
        <v>106.64</v>
      </c>
      <c r="P801" s="6">
        <f t="shared" si="126"/>
        <v>1221.83</v>
      </c>
      <c r="Q801" s="5" t="str">
        <f t="shared" si="122"/>
        <v>February</v>
      </c>
      <c r="R801" s="3" t="str">
        <f>VLOOKUP(A801, Samples_Master!$A$2:$I$301, 2, FALSE)</f>
        <v>PolymerA</v>
      </c>
      <c r="S801" s="3" t="str">
        <f>VLOOKUP(A801, Samples_Master!$A$2:$I$301, 3, FALSE)</f>
        <v>Polymer</v>
      </c>
      <c r="T801" s="3" t="str">
        <f>VLOOKUP(A801, Samples_Master!$A$2:$I$301, 4, FALSE)</f>
        <v>B032</v>
      </c>
      <c r="U801" s="3" t="str">
        <f>VLOOKUP(A801, Samples_Master!$A$2:$I$301, 5, FALSE)</f>
        <v>P001</v>
      </c>
      <c r="V801" s="3" t="str">
        <f t="shared" si="123"/>
        <v>PolymerA_Viscosity</v>
      </c>
      <c r="W801" s="3">
        <f>VLOOKUP(V801, Spec_Limits!$A$2:$I$301, 5, FALSE)</f>
        <v>0.5</v>
      </c>
      <c r="X801" s="3">
        <f>VLOOKUP(V801, Spec_Limits!$A$2:$I$301, 6, FALSE)</f>
        <v>2.5</v>
      </c>
      <c r="Y801" s="3" t="str">
        <f t="shared" si="124"/>
        <v>Fail</v>
      </c>
      <c r="Z801" s="3" t="str">
        <f t="shared" si="125"/>
        <v>OK</v>
      </c>
    </row>
    <row r="802" spans="1:26" x14ac:dyDescent="0.35">
      <c r="A802" s="1" t="s">
        <v>1069</v>
      </c>
      <c r="B802" s="2">
        <v>45699</v>
      </c>
      <c r="C802" s="1" t="s">
        <v>16</v>
      </c>
      <c r="D802" s="3" t="s">
        <v>1967</v>
      </c>
      <c r="E802" s="1" t="s">
        <v>637</v>
      </c>
      <c r="F802" s="1" t="s">
        <v>2605</v>
      </c>
      <c r="G802" s="1" t="s">
        <v>17</v>
      </c>
      <c r="H802" s="1">
        <v>71.731999999999999</v>
      </c>
      <c r="I802" s="4" t="s">
        <v>17</v>
      </c>
      <c r="J802" s="1" t="s">
        <v>29</v>
      </c>
      <c r="K802" s="1" t="s">
        <v>1072</v>
      </c>
      <c r="L802" s="6" t="str">
        <f t="shared" si="118"/>
        <v>25.59</v>
      </c>
      <c r="M802" s="6" t="str">
        <f t="shared" si="119"/>
        <v>25.59</v>
      </c>
      <c r="N802" s="6" t="str">
        <f t="shared" si="120"/>
        <v>Pass</v>
      </c>
      <c r="O802" s="6" t="str">
        <f t="shared" si="121"/>
        <v>103.23</v>
      </c>
      <c r="P802" s="6">
        <f t="shared" si="126"/>
        <v>71.731999999999999</v>
      </c>
      <c r="Q802" s="5" t="str">
        <f t="shared" si="122"/>
        <v>February</v>
      </c>
      <c r="R802" s="3" t="str">
        <f>VLOOKUP(A802, Samples_Master!$A$2:$I$301, 2, FALSE)</f>
        <v>PolymerA</v>
      </c>
      <c r="S802" s="3" t="str">
        <f>VLOOKUP(A802, Samples_Master!$A$2:$I$301, 3, FALSE)</f>
        <v>Polymer</v>
      </c>
      <c r="T802" s="3" t="str">
        <f>VLOOKUP(A802, Samples_Master!$A$2:$I$301, 4, FALSE)</f>
        <v>B032</v>
      </c>
      <c r="U802" s="3" t="str">
        <f>VLOOKUP(A802, Samples_Master!$A$2:$I$301, 5, FALSE)</f>
        <v>P001</v>
      </c>
      <c r="V802" s="3" t="str">
        <f t="shared" si="123"/>
        <v>PolymerA_Tensile</v>
      </c>
      <c r="W802" s="3">
        <f>VLOOKUP(V802, Spec_Limits!$A$2:$I$301, 5, FALSE)</f>
        <v>40</v>
      </c>
      <c r="X802" s="3">
        <f>VLOOKUP(V802, Spec_Limits!$A$2:$I$301, 6, FALSE)</f>
        <v>100</v>
      </c>
      <c r="Y802" s="3" t="str">
        <f t="shared" si="124"/>
        <v>Pass</v>
      </c>
      <c r="Z802" s="3" t="str">
        <f t="shared" si="125"/>
        <v>OK</v>
      </c>
    </row>
    <row r="803" spans="1:26" x14ac:dyDescent="0.35">
      <c r="A803" s="1" t="s">
        <v>1069</v>
      </c>
      <c r="B803" s="2">
        <v>45716</v>
      </c>
      <c r="C803" s="1" t="s">
        <v>10</v>
      </c>
      <c r="D803" s="3" t="s">
        <v>2606</v>
      </c>
      <c r="E803" s="1" t="s">
        <v>637</v>
      </c>
      <c r="F803" s="1" t="s">
        <v>2607</v>
      </c>
      <c r="G803" s="1" t="s">
        <v>17</v>
      </c>
      <c r="H803" s="1">
        <v>1294.4110000000001</v>
      </c>
      <c r="I803" s="4" t="s">
        <v>13</v>
      </c>
      <c r="J803" s="1" t="s">
        <v>52</v>
      </c>
      <c r="K803" s="1" t="s">
        <v>1073</v>
      </c>
      <c r="L803" s="6" t="str">
        <f t="shared" si="118"/>
        <v>22.58</v>
      </c>
      <c r="M803" s="6" t="str">
        <f t="shared" si="119"/>
        <v>22.58</v>
      </c>
      <c r="N803" s="6" t="str">
        <f t="shared" si="120"/>
        <v>Pass</v>
      </c>
      <c r="O803" s="6" t="str">
        <f t="shared" si="121"/>
        <v>104.19</v>
      </c>
      <c r="P803" s="6">
        <f t="shared" si="126"/>
        <v>1294.4110000000001</v>
      </c>
      <c r="Q803" s="5" t="str">
        <f t="shared" si="122"/>
        <v>February</v>
      </c>
      <c r="R803" s="3" t="str">
        <f>VLOOKUP(A803, Samples_Master!$A$2:$I$301, 2, FALSE)</f>
        <v>PolymerA</v>
      </c>
      <c r="S803" s="3" t="str">
        <f>VLOOKUP(A803, Samples_Master!$A$2:$I$301, 3, FALSE)</f>
        <v>Polymer</v>
      </c>
      <c r="T803" s="3" t="str">
        <f>VLOOKUP(A803, Samples_Master!$A$2:$I$301, 4, FALSE)</f>
        <v>B032</v>
      </c>
      <c r="U803" s="3" t="str">
        <f>VLOOKUP(A803, Samples_Master!$A$2:$I$301, 5, FALSE)</f>
        <v>P001</v>
      </c>
      <c r="V803" s="3" t="str">
        <f t="shared" si="123"/>
        <v>PolymerA_Viscosity</v>
      </c>
      <c r="W803" s="3">
        <f>VLOOKUP(V803, Spec_Limits!$A$2:$I$301, 5, FALSE)</f>
        <v>0.5</v>
      </c>
      <c r="X803" s="3">
        <f>VLOOKUP(V803, Spec_Limits!$A$2:$I$301, 6, FALSE)</f>
        <v>2.5</v>
      </c>
      <c r="Y803" s="3" t="str">
        <f t="shared" si="124"/>
        <v>Fail</v>
      </c>
      <c r="Z803" s="3" t="str">
        <f t="shared" si="125"/>
        <v>OK</v>
      </c>
    </row>
    <row r="804" spans="1:26" x14ac:dyDescent="0.35">
      <c r="A804" s="1" t="s">
        <v>583</v>
      </c>
      <c r="B804" s="2">
        <v>45714</v>
      </c>
      <c r="C804" s="1" t="s">
        <v>27</v>
      </c>
      <c r="D804" s="3" t="s">
        <v>2608</v>
      </c>
      <c r="E804" s="1" t="s">
        <v>637</v>
      </c>
      <c r="F804" s="1" t="s">
        <v>2609</v>
      </c>
      <c r="G804" s="1" t="s">
        <v>17</v>
      </c>
      <c r="H804" s="1">
        <v>7544.5990000000002</v>
      </c>
      <c r="I804" s="4" t="s">
        <v>28</v>
      </c>
      <c r="J804" s="1" t="s">
        <v>52</v>
      </c>
      <c r="K804" s="1" t="s">
        <v>1074</v>
      </c>
      <c r="L804" s="6" t="str">
        <f t="shared" si="118"/>
        <v>29.4</v>
      </c>
      <c r="M804" s="6" t="str">
        <f t="shared" si="119"/>
        <v>29.4</v>
      </c>
      <c r="N804" s="6" t="str">
        <f t="shared" si="120"/>
        <v>Pass</v>
      </c>
      <c r="O804" s="6" t="str">
        <f t="shared" si="121"/>
        <v>90.54</v>
      </c>
      <c r="P804" s="6">
        <f t="shared" si="126"/>
        <v>7544.5990000000002</v>
      </c>
      <c r="Q804" s="5" t="str">
        <f t="shared" si="122"/>
        <v>February</v>
      </c>
      <c r="R804" s="3" t="str">
        <f>VLOOKUP(A804, Samples_Master!$A$2:$I$301, 2, FALSE)</f>
        <v>CeramicY</v>
      </c>
      <c r="S804" s="3" t="str">
        <f>VLOOKUP(A804, Samples_Master!$A$2:$I$301, 3, FALSE)</f>
        <v>Ceramic</v>
      </c>
      <c r="T804" s="3" t="str">
        <f>VLOOKUP(A804, Samples_Master!$A$2:$I$301, 4, FALSE)</f>
        <v>B096</v>
      </c>
      <c r="U804" s="3" t="str">
        <f>VLOOKUP(A804, Samples_Master!$A$2:$I$301, 5, FALSE)</f>
        <v>P002</v>
      </c>
      <c r="V804" s="3" t="str">
        <f t="shared" si="123"/>
        <v>CeramicY_Conductivity</v>
      </c>
      <c r="W804" s="3">
        <f>VLOOKUP(V804, Spec_Limits!$A$2:$I$301, 5, FALSE)</f>
        <v>100</v>
      </c>
      <c r="X804" s="3">
        <f>VLOOKUP(V804, Spec_Limits!$A$2:$I$301, 6, FALSE)</f>
        <v>2000</v>
      </c>
      <c r="Y804" s="3" t="str">
        <f t="shared" si="124"/>
        <v>Fail</v>
      </c>
      <c r="Z804" s="3" t="str">
        <f t="shared" si="125"/>
        <v>OK</v>
      </c>
    </row>
    <row r="805" spans="1:26" x14ac:dyDescent="0.35">
      <c r="A805" s="1" t="s">
        <v>583</v>
      </c>
      <c r="B805" s="2">
        <v>45712</v>
      </c>
      <c r="C805" s="1" t="s">
        <v>16</v>
      </c>
      <c r="D805" s="3" t="s">
        <v>2610</v>
      </c>
      <c r="E805" s="1" t="s">
        <v>637</v>
      </c>
      <c r="F805" s="1" t="s">
        <v>2611</v>
      </c>
      <c r="G805" s="1" t="s">
        <v>17</v>
      </c>
      <c r="H805" s="1">
        <v>68.486000000000004</v>
      </c>
      <c r="I805" s="4" t="s">
        <v>17</v>
      </c>
      <c r="J805" s="1" t="s">
        <v>31</v>
      </c>
      <c r="K805" s="1" t="s">
        <v>1075</v>
      </c>
      <c r="L805" s="6" t="str">
        <f t="shared" si="118"/>
        <v>26.41</v>
      </c>
      <c r="M805" s="6" t="str">
        <f t="shared" si="119"/>
        <v>26.41</v>
      </c>
      <c r="N805" s="6" t="str">
        <f t="shared" si="120"/>
        <v>Pass</v>
      </c>
      <c r="O805" s="6" t="str">
        <f t="shared" si="121"/>
        <v>106.03</v>
      </c>
      <c r="P805" s="6">
        <f t="shared" si="126"/>
        <v>68.486000000000004</v>
      </c>
      <c r="Q805" s="5" t="str">
        <f t="shared" si="122"/>
        <v>February</v>
      </c>
      <c r="R805" s="3" t="str">
        <f>VLOOKUP(A805, Samples_Master!$A$2:$I$301, 2, FALSE)</f>
        <v>CeramicY</v>
      </c>
      <c r="S805" s="3" t="str">
        <f>VLOOKUP(A805, Samples_Master!$A$2:$I$301, 3, FALSE)</f>
        <v>Ceramic</v>
      </c>
      <c r="T805" s="3" t="str">
        <f>VLOOKUP(A805, Samples_Master!$A$2:$I$301, 4, FALSE)</f>
        <v>B096</v>
      </c>
      <c r="U805" s="3" t="str">
        <f>VLOOKUP(A805, Samples_Master!$A$2:$I$301, 5, FALSE)</f>
        <v>P002</v>
      </c>
      <c r="V805" s="3" t="str">
        <f t="shared" si="123"/>
        <v>CeramicY_Tensile</v>
      </c>
      <c r="W805" s="3">
        <f>VLOOKUP(V805, Spec_Limits!$A$2:$I$301, 5, FALSE)</f>
        <v>40</v>
      </c>
      <c r="X805" s="3">
        <f>VLOOKUP(V805, Spec_Limits!$A$2:$I$301, 6, FALSE)</f>
        <v>100</v>
      </c>
      <c r="Y805" s="3" t="str">
        <f t="shared" si="124"/>
        <v>Pass</v>
      </c>
      <c r="Z805" s="3" t="str">
        <f t="shared" si="125"/>
        <v>OK</v>
      </c>
    </row>
    <row r="806" spans="1:26" x14ac:dyDescent="0.35">
      <c r="A806" s="1" t="s">
        <v>228</v>
      </c>
      <c r="B806" s="2">
        <v>45704</v>
      </c>
      <c r="C806" s="1" t="s">
        <v>16</v>
      </c>
      <c r="D806" s="3" t="s">
        <v>2612</v>
      </c>
      <c r="E806" s="1" t="s">
        <v>637</v>
      </c>
      <c r="F806" s="1" t="s">
        <v>2613</v>
      </c>
      <c r="G806" s="1" t="s">
        <v>17</v>
      </c>
      <c r="H806" s="1">
        <v>63.633000000000003</v>
      </c>
      <c r="I806" s="4" t="s">
        <v>17</v>
      </c>
      <c r="J806" s="1" t="s">
        <v>55</v>
      </c>
      <c r="K806" s="1" t="s">
        <v>1076</v>
      </c>
      <c r="L806" s="6" t="str">
        <f t="shared" si="118"/>
        <v>23.16</v>
      </c>
      <c r="M806" s="6" t="str">
        <f t="shared" si="119"/>
        <v>23.16</v>
      </c>
      <c r="N806" s="6" t="str">
        <f t="shared" si="120"/>
        <v>Pass</v>
      </c>
      <c r="O806" s="6" t="str">
        <f t="shared" si="121"/>
        <v>113.8</v>
      </c>
      <c r="P806" s="6">
        <f t="shared" si="126"/>
        <v>63.633000000000003</v>
      </c>
      <c r="Q806" s="5" t="str">
        <f t="shared" si="122"/>
        <v>February</v>
      </c>
      <c r="R806" s="3" t="str">
        <f>VLOOKUP(A806, Samples_Master!$A$2:$I$301, 2, FALSE)</f>
        <v>PolymerA</v>
      </c>
      <c r="S806" s="3" t="str">
        <f>VLOOKUP(A806, Samples_Master!$A$2:$I$301, 3, FALSE)</f>
        <v>Polymer</v>
      </c>
      <c r="T806" s="3" t="str">
        <f>VLOOKUP(A806, Samples_Master!$A$2:$I$301, 4, FALSE)</f>
        <v>B040</v>
      </c>
      <c r="U806" s="3" t="str">
        <f>VLOOKUP(A806, Samples_Master!$A$2:$I$301, 5, FALSE)</f>
        <v>P001</v>
      </c>
      <c r="V806" s="3" t="str">
        <f t="shared" si="123"/>
        <v>PolymerA_Tensile</v>
      </c>
      <c r="W806" s="3">
        <f>VLOOKUP(V806, Spec_Limits!$A$2:$I$301, 5, FALSE)</f>
        <v>40</v>
      </c>
      <c r="X806" s="3">
        <f>VLOOKUP(V806, Spec_Limits!$A$2:$I$301, 6, FALSE)</f>
        <v>100</v>
      </c>
      <c r="Y806" s="3" t="str">
        <f t="shared" si="124"/>
        <v>Pass</v>
      </c>
      <c r="Z806" s="3" t="str">
        <f t="shared" si="125"/>
        <v>OK</v>
      </c>
    </row>
    <row r="807" spans="1:26" x14ac:dyDescent="0.35">
      <c r="A807" s="1" t="s">
        <v>228</v>
      </c>
      <c r="B807" s="2">
        <v>45713</v>
      </c>
      <c r="C807" s="1" t="s">
        <v>16</v>
      </c>
      <c r="D807" s="3" t="s">
        <v>2614</v>
      </c>
      <c r="E807" s="1" t="s">
        <v>637</v>
      </c>
      <c r="F807" s="1" t="s">
        <v>2615</v>
      </c>
      <c r="G807" s="1" t="s">
        <v>17</v>
      </c>
      <c r="H807" s="1">
        <v>55.18</v>
      </c>
      <c r="I807" s="4" t="s">
        <v>17</v>
      </c>
      <c r="J807" s="1" t="s">
        <v>47</v>
      </c>
      <c r="K807" s="1" t="s">
        <v>1077</v>
      </c>
      <c r="L807" s="6" t="str">
        <f t="shared" si="118"/>
        <v>28.89</v>
      </c>
      <c r="M807" s="6" t="str">
        <f t="shared" si="119"/>
        <v>28.89</v>
      </c>
      <c r="N807" s="6" t="str">
        <f t="shared" si="120"/>
        <v>Pass</v>
      </c>
      <c r="O807" s="6" t="str">
        <f t="shared" si="121"/>
        <v>95.06</v>
      </c>
      <c r="P807" s="6">
        <f t="shared" si="126"/>
        <v>55.18</v>
      </c>
      <c r="Q807" s="5" t="str">
        <f t="shared" si="122"/>
        <v>February</v>
      </c>
      <c r="R807" s="3" t="str">
        <f>VLOOKUP(A807, Samples_Master!$A$2:$I$301, 2, FALSE)</f>
        <v>PolymerA</v>
      </c>
      <c r="S807" s="3" t="str">
        <f>VLOOKUP(A807, Samples_Master!$A$2:$I$301, 3, FALSE)</f>
        <v>Polymer</v>
      </c>
      <c r="T807" s="3" t="str">
        <f>VLOOKUP(A807, Samples_Master!$A$2:$I$301, 4, FALSE)</f>
        <v>B040</v>
      </c>
      <c r="U807" s="3" t="str">
        <f>VLOOKUP(A807, Samples_Master!$A$2:$I$301, 5, FALSE)</f>
        <v>P001</v>
      </c>
      <c r="V807" s="3" t="str">
        <f t="shared" si="123"/>
        <v>PolymerA_Tensile</v>
      </c>
      <c r="W807" s="3">
        <f>VLOOKUP(V807, Spec_Limits!$A$2:$I$301, 5, FALSE)</f>
        <v>40</v>
      </c>
      <c r="X807" s="3">
        <f>VLOOKUP(V807, Spec_Limits!$A$2:$I$301, 6, FALSE)</f>
        <v>100</v>
      </c>
      <c r="Y807" s="3" t="str">
        <f t="shared" si="124"/>
        <v>Pass</v>
      </c>
      <c r="Z807" s="3" t="str">
        <f t="shared" si="125"/>
        <v>OK</v>
      </c>
    </row>
    <row r="808" spans="1:26" x14ac:dyDescent="0.35">
      <c r="A808" s="1" t="s">
        <v>228</v>
      </c>
      <c r="B808" s="2">
        <v>45694</v>
      </c>
      <c r="C808" s="1" t="s">
        <v>10</v>
      </c>
      <c r="D808" s="3" t="s">
        <v>1300</v>
      </c>
      <c r="E808" s="1" t="s">
        <v>637</v>
      </c>
      <c r="F808" s="1" t="s">
        <v>2616</v>
      </c>
      <c r="G808" s="1" t="s">
        <v>17</v>
      </c>
      <c r="H808" s="1">
        <v>1.4870000000000001</v>
      </c>
      <c r="I808" s="4" t="s">
        <v>23</v>
      </c>
      <c r="J808" s="1" t="s">
        <v>52</v>
      </c>
      <c r="K808" s="1" t="s">
        <v>1078</v>
      </c>
      <c r="L808" s="6" t="str">
        <f t="shared" si="118"/>
        <v>26.32</v>
      </c>
      <c r="M808" s="6" t="str">
        <f t="shared" si="119"/>
        <v>26.32</v>
      </c>
      <c r="N808" s="6" t="str">
        <f t="shared" si="120"/>
        <v>Pass</v>
      </c>
      <c r="O808" s="6" t="str">
        <f t="shared" si="121"/>
        <v>94.41</v>
      </c>
      <c r="P808" s="6">
        <f t="shared" si="126"/>
        <v>1.4870000000000001</v>
      </c>
      <c r="Q808" s="5" t="str">
        <f t="shared" si="122"/>
        <v>February</v>
      </c>
      <c r="R808" s="3" t="str">
        <f>VLOOKUP(A808, Samples_Master!$A$2:$I$301, 2, FALSE)</f>
        <v>PolymerA</v>
      </c>
      <c r="S808" s="3" t="str">
        <f>VLOOKUP(A808, Samples_Master!$A$2:$I$301, 3, FALSE)</f>
        <v>Polymer</v>
      </c>
      <c r="T808" s="3" t="str">
        <f>VLOOKUP(A808, Samples_Master!$A$2:$I$301, 4, FALSE)</f>
        <v>B040</v>
      </c>
      <c r="U808" s="3" t="str">
        <f>VLOOKUP(A808, Samples_Master!$A$2:$I$301, 5, FALSE)</f>
        <v>P001</v>
      </c>
      <c r="V808" s="3" t="str">
        <f t="shared" si="123"/>
        <v>PolymerA_Viscosity</v>
      </c>
      <c r="W808" s="3">
        <f>VLOOKUP(V808, Spec_Limits!$A$2:$I$301, 5, FALSE)</f>
        <v>0.5</v>
      </c>
      <c r="X808" s="3">
        <f>VLOOKUP(V808, Spec_Limits!$A$2:$I$301, 6, FALSE)</f>
        <v>2.5</v>
      </c>
      <c r="Y808" s="3" t="str">
        <f t="shared" si="124"/>
        <v>Pass</v>
      </c>
      <c r="Z808" s="3" t="str">
        <f t="shared" si="125"/>
        <v>OK</v>
      </c>
    </row>
    <row r="809" spans="1:26" x14ac:dyDescent="0.35">
      <c r="A809" s="1" t="s">
        <v>525</v>
      </c>
      <c r="B809" s="2">
        <v>45690</v>
      </c>
      <c r="C809" s="1" t="s">
        <v>10</v>
      </c>
      <c r="D809" s="3" t="s">
        <v>1870</v>
      </c>
      <c r="E809" s="1" t="s">
        <v>637</v>
      </c>
      <c r="F809" s="1" t="s">
        <v>2617</v>
      </c>
      <c r="G809" s="1" t="s">
        <v>12</v>
      </c>
      <c r="H809" s="1">
        <v>995.22400000000005</v>
      </c>
      <c r="I809" s="4" t="s">
        <v>13</v>
      </c>
      <c r="J809" s="1" t="s">
        <v>24</v>
      </c>
      <c r="K809" s="1" t="s">
        <v>1079</v>
      </c>
      <c r="L809" s="6" t="str">
        <f t="shared" si="118"/>
        <v>22.28</v>
      </c>
      <c r="M809" s="6" t="str">
        <f t="shared" si="119"/>
        <v>22.28</v>
      </c>
      <c r="N809" s="6" t="str">
        <f t="shared" si="120"/>
        <v>Pass</v>
      </c>
      <c r="O809" s="6">
        <f t="shared" si="121"/>
        <v>104.35947999999999</v>
      </c>
      <c r="P809" s="6">
        <f t="shared" si="126"/>
        <v>995.22400000000005</v>
      </c>
      <c r="Q809" s="5" t="str">
        <f t="shared" si="122"/>
        <v>February</v>
      </c>
      <c r="R809" s="3" t="str">
        <f>VLOOKUP(A809, Samples_Master!$A$2:$I$301, 2, FALSE)</f>
        <v>PolymerA</v>
      </c>
      <c r="S809" s="3" t="str">
        <f>VLOOKUP(A809, Samples_Master!$A$2:$I$301, 3, FALSE)</f>
        <v>Polymer</v>
      </c>
      <c r="T809" s="3" t="str">
        <f>VLOOKUP(A809, Samples_Master!$A$2:$I$301, 4, FALSE)</f>
        <v>B034</v>
      </c>
      <c r="U809" s="3" t="str">
        <f>VLOOKUP(A809, Samples_Master!$A$2:$I$301, 5, FALSE)</f>
        <v>P001</v>
      </c>
      <c r="V809" s="3" t="str">
        <f t="shared" si="123"/>
        <v>PolymerA_Viscosity</v>
      </c>
      <c r="W809" s="3">
        <f>VLOOKUP(V809, Spec_Limits!$A$2:$I$301, 5, FALSE)</f>
        <v>0.5</v>
      </c>
      <c r="X809" s="3">
        <f>VLOOKUP(V809, Spec_Limits!$A$2:$I$301, 6, FALSE)</f>
        <v>2.5</v>
      </c>
      <c r="Y809" s="3" t="str">
        <f t="shared" si="124"/>
        <v>Fail</v>
      </c>
      <c r="Z809" s="3" t="str">
        <f t="shared" si="125"/>
        <v>OK</v>
      </c>
    </row>
    <row r="810" spans="1:26" x14ac:dyDescent="0.35">
      <c r="A810" s="1" t="s">
        <v>1080</v>
      </c>
      <c r="B810" s="2">
        <v>45702</v>
      </c>
      <c r="C810" s="1" t="s">
        <v>16</v>
      </c>
      <c r="D810" s="3" t="s">
        <v>2618</v>
      </c>
      <c r="E810" s="1" t="s">
        <v>637</v>
      </c>
      <c r="F810" s="1" t="s">
        <v>2619</v>
      </c>
      <c r="G810" s="1" t="s">
        <v>17</v>
      </c>
      <c r="H810" s="1">
        <v>63.533000000000001</v>
      </c>
      <c r="I810" s="4" t="s">
        <v>17</v>
      </c>
      <c r="J810" s="1" t="s">
        <v>24</v>
      </c>
      <c r="K810" s="1" t="s">
        <v>1081</v>
      </c>
      <c r="L810" s="6" t="str">
        <f t="shared" si="118"/>
        <v>41.04</v>
      </c>
      <c r="M810" s="6" t="str">
        <f t="shared" si="119"/>
        <v>41.04</v>
      </c>
      <c r="N810" s="6" t="str">
        <f t="shared" si="120"/>
        <v>Pass</v>
      </c>
      <c r="O810" s="6" t="str">
        <f t="shared" si="121"/>
        <v>91.9</v>
      </c>
      <c r="P810" s="6">
        <f t="shared" si="126"/>
        <v>63.533000000000001</v>
      </c>
      <c r="Q810" s="5" t="str">
        <f t="shared" si="122"/>
        <v>February</v>
      </c>
      <c r="R810" s="3" t="str">
        <f>VLOOKUP(A810, Samples_Master!$A$2:$I$301, 2, FALSE)</f>
        <v>PolymerB</v>
      </c>
      <c r="S810" s="3" t="str">
        <f>VLOOKUP(A810, Samples_Master!$A$2:$I$301, 3, FALSE)</f>
        <v>Polymer</v>
      </c>
      <c r="T810" s="3" t="str">
        <f>VLOOKUP(A810, Samples_Master!$A$2:$I$301, 4, FALSE)</f>
        <v>B013</v>
      </c>
      <c r="U810" s="3" t="str">
        <f>VLOOKUP(A810, Samples_Master!$A$2:$I$301, 5, FALSE)</f>
        <v>P002</v>
      </c>
      <c r="V810" s="3" t="str">
        <f t="shared" si="123"/>
        <v>PolymerB_Tensile</v>
      </c>
      <c r="W810" s="3">
        <f>VLOOKUP(V810, Spec_Limits!$A$2:$I$301, 5, FALSE)</f>
        <v>40</v>
      </c>
      <c r="X810" s="3">
        <f>VLOOKUP(V810, Spec_Limits!$A$2:$I$301, 6, FALSE)</f>
        <v>100</v>
      </c>
      <c r="Y810" s="3" t="str">
        <f t="shared" si="124"/>
        <v>Pass</v>
      </c>
      <c r="Z810" s="3" t="str">
        <f t="shared" si="125"/>
        <v>OK</v>
      </c>
    </row>
    <row r="811" spans="1:26" x14ac:dyDescent="0.35">
      <c r="A811" s="1" t="s">
        <v>90</v>
      </c>
      <c r="B811" s="2">
        <v>45696</v>
      </c>
      <c r="C811" s="1" t="s">
        <v>16</v>
      </c>
      <c r="D811" s="3" t="s">
        <v>1632</v>
      </c>
      <c r="E811" s="1" t="s">
        <v>11</v>
      </c>
      <c r="F811" s="1" t="s">
        <v>2620</v>
      </c>
      <c r="G811" s="1" t="s">
        <v>17</v>
      </c>
      <c r="H811" s="1"/>
      <c r="I811" s="4" t="s">
        <v>17</v>
      </c>
      <c r="J811" s="1" t="s">
        <v>80</v>
      </c>
      <c r="K811" s="1" t="s">
        <v>1082</v>
      </c>
      <c r="L811" s="6">
        <f t="shared" si="118"/>
        <v>20.510000000000048</v>
      </c>
      <c r="M811" s="6">
        <f t="shared" si="119"/>
        <v>20.510000000000048</v>
      </c>
      <c r="N811" s="6" t="str">
        <f t="shared" si="120"/>
        <v>Pass</v>
      </c>
      <c r="O811" s="6" t="str">
        <f t="shared" si="121"/>
        <v>115.1</v>
      </c>
      <c r="P811" s="6"/>
      <c r="Q811" s="5" t="str">
        <f t="shared" si="122"/>
        <v>February</v>
      </c>
      <c r="R811" s="3" t="str">
        <f>VLOOKUP(A811, Samples_Master!$A$2:$I$301, 2, FALSE)</f>
        <v>PolymerB</v>
      </c>
      <c r="S811" s="3" t="str">
        <f>VLOOKUP(A811, Samples_Master!$A$2:$I$301, 3, FALSE)</f>
        <v>Polymer</v>
      </c>
      <c r="T811" s="3" t="str">
        <f>VLOOKUP(A811, Samples_Master!$A$2:$I$301, 4, FALSE)</f>
        <v>B081</v>
      </c>
      <c r="U811" s="3" t="str">
        <f>VLOOKUP(A811, Samples_Master!$A$2:$I$301, 5, FALSE)</f>
        <v>P001</v>
      </c>
      <c r="V811" s="3" t="str">
        <f t="shared" si="123"/>
        <v>PolymerB_Tensile</v>
      </c>
      <c r="W811" s="3">
        <f>VLOOKUP(V811, Spec_Limits!$A$2:$I$301, 5, FALSE)</f>
        <v>40</v>
      </c>
      <c r="X811" s="3">
        <f>VLOOKUP(V811, Spec_Limits!$A$2:$I$301, 6, FALSE)</f>
        <v>100</v>
      </c>
      <c r="Y811" s="3" t="str">
        <f t="shared" si="124"/>
        <v>Fail</v>
      </c>
      <c r="Z811" s="3" t="str">
        <f t="shared" si="125"/>
        <v>OK</v>
      </c>
    </row>
    <row r="812" spans="1:26" x14ac:dyDescent="0.35">
      <c r="A812" s="1" t="s">
        <v>90</v>
      </c>
      <c r="B812" s="2">
        <v>45689</v>
      </c>
      <c r="C812" s="1" t="s">
        <v>10</v>
      </c>
      <c r="D812" s="3" t="s">
        <v>2621</v>
      </c>
      <c r="E812" s="1" t="s">
        <v>11</v>
      </c>
      <c r="F812" s="1" t="s">
        <v>2622</v>
      </c>
      <c r="G812" s="1" t="s">
        <v>17</v>
      </c>
      <c r="H812" s="1">
        <v>1.94</v>
      </c>
      <c r="I812" s="4" t="s">
        <v>23</v>
      </c>
      <c r="J812" s="1" t="s">
        <v>80</v>
      </c>
      <c r="K812" s="1" t="s">
        <v>1083</v>
      </c>
      <c r="L812" s="6">
        <f t="shared" si="118"/>
        <v>22.650000000000034</v>
      </c>
      <c r="M812" s="6">
        <f t="shared" si="119"/>
        <v>22.650000000000034</v>
      </c>
      <c r="N812" s="6" t="str">
        <f t="shared" si="120"/>
        <v>Pass</v>
      </c>
      <c r="O812" s="6" t="str">
        <f t="shared" si="121"/>
        <v>111.21</v>
      </c>
      <c r="P812" s="6">
        <f t="shared" ref="P812:P843" si="127">IF(C812="Viscosity",
      IF(J812="mPa*s", H812/1000, H812),
   IF(C812="Tensile",
      IF(J812="kPa", H812/1000, H812),
   IF(C812="Conductivity",
      IF(J812="mS/cm", H812/10, H812),
   "")))</f>
        <v>1.94</v>
      </c>
      <c r="Q812" s="5" t="str">
        <f t="shared" si="122"/>
        <v>February</v>
      </c>
      <c r="R812" s="3" t="str">
        <f>VLOOKUP(A812, Samples_Master!$A$2:$I$301, 2, FALSE)</f>
        <v>PolymerB</v>
      </c>
      <c r="S812" s="3" t="str">
        <f>VLOOKUP(A812, Samples_Master!$A$2:$I$301, 3, FALSE)</f>
        <v>Polymer</v>
      </c>
      <c r="T812" s="3" t="str">
        <f>VLOOKUP(A812, Samples_Master!$A$2:$I$301, 4, FALSE)</f>
        <v>B081</v>
      </c>
      <c r="U812" s="3" t="str">
        <f>VLOOKUP(A812, Samples_Master!$A$2:$I$301, 5, FALSE)</f>
        <v>P001</v>
      </c>
      <c r="V812" s="3" t="str">
        <f t="shared" si="123"/>
        <v>PolymerB_Viscosity</v>
      </c>
      <c r="W812" s="3">
        <f>VLOOKUP(V812, Spec_Limits!$A$2:$I$301, 5, FALSE)</f>
        <v>0.5</v>
      </c>
      <c r="X812" s="3">
        <f>VLOOKUP(V812, Spec_Limits!$A$2:$I$301, 6, FALSE)</f>
        <v>2.5</v>
      </c>
      <c r="Y812" s="3" t="str">
        <f t="shared" si="124"/>
        <v>Pass</v>
      </c>
      <c r="Z812" s="3" t="str">
        <f t="shared" si="125"/>
        <v>OK</v>
      </c>
    </row>
    <row r="813" spans="1:26" x14ac:dyDescent="0.35">
      <c r="A813" s="1" t="s">
        <v>90</v>
      </c>
      <c r="B813" s="2">
        <v>45692</v>
      </c>
      <c r="C813" s="1" t="s">
        <v>10</v>
      </c>
      <c r="D813" s="3" t="s">
        <v>2623</v>
      </c>
      <c r="E813" s="1" t="s">
        <v>11</v>
      </c>
      <c r="F813" s="1" t="s">
        <v>2624</v>
      </c>
      <c r="G813" s="1" t="s">
        <v>17</v>
      </c>
      <c r="H813" s="1">
        <v>1.3560000000000001</v>
      </c>
      <c r="I813" s="4" t="s">
        <v>23</v>
      </c>
      <c r="J813" s="1" t="s">
        <v>21</v>
      </c>
      <c r="K813" s="1" t="s">
        <v>1084</v>
      </c>
      <c r="L813" s="6">
        <f t="shared" si="118"/>
        <v>32.640000000000043</v>
      </c>
      <c r="M813" s="6">
        <f t="shared" si="119"/>
        <v>32.640000000000043</v>
      </c>
      <c r="N813" s="6" t="str">
        <f t="shared" si="120"/>
        <v>Pass</v>
      </c>
      <c r="O813" s="6" t="str">
        <f t="shared" si="121"/>
        <v>99.98</v>
      </c>
      <c r="P813" s="6">
        <f t="shared" si="127"/>
        <v>1.3560000000000001</v>
      </c>
      <c r="Q813" s="5" t="str">
        <f t="shared" si="122"/>
        <v>February</v>
      </c>
      <c r="R813" s="3" t="str">
        <f>VLOOKUP(A813, Samples_Master!$A$2:$I$301, 2, FALSE)</f>
        <v>PolymerB</v>
      </c>
      <c r="S813" s="3" t="str">
        <f>VLOOKUP(A813, Samples_Master!$A$2:$I$301, 3, FALSE)</f>
        <v>Polymer</v>
      </c>
      <c r="T813" s="3" t="str">
        <f>VLOOKUP(A813, Samples_Master!$A$2:$I$301, 4, FALSE)</f>
        <v>B081</v>
      </c>
      <c r="U813" s="3" t="str">
        <f>VLOOKUP(A813, Samples_Master!$A$2:$I$301, 5, FALSE)</f>
        <v>P001</v>
      </c>
      <c r="V813" s="3" t="str">
        <f t="shared" si="123"/>
        <v>PolymerB_Viscosity</v>
      </c>
      <c r="W813" s="3">
        <f>VLOOKUP(V813, Spec_Limits!$A$2:$I$301, 5, FALSE)</f>
        <v>0.5</v>
      </c>
      <c r="X813" s="3">
        <f>VLOOKUP(V813, Spec_Limits!$A$2:$I$301, 6, FALSE)</f>
        <v>2.5</v>
      </c>
      <c r="Y813" s="3" t="str">
        <f t="shared" si="124"/>
        <v>Pass</v>
      </c>
      <c r="Z813" s="3" t="str">
        <f t="shared" si="125"/>
        <v>OK</v>
      </c>
    </row>
    <row r="814" spans="1:26" x14ac:dyDescent="0.35">
      <c r="A814" s="1" t="s">
        <v>1085</v>
      </c>
      <c r="B814" s="2">
        <v>45716</v>
      </c>
      <c r="C814" s="1" t="s">
        <v>27</v>
      </c>
      <c r="D814" s="3" t="s">
        <v>2625</v>
      </c>
      <c r="E814" s="1" t="s">
        <v>11</v>
      </c>
      <c r="F814" s="1" t="s">
        <v>2626</v>
      </c>
      <c r="G814" s="1" t="s">
        <v>17</v>
      </c>
      <c r="H814" s="1">
        <v>7215.6779999999999</v>
      </c>
      <c r="I814" s="4" t="s">
        <v>28</v>
      </c>
      <c r="J814" s="1" t="s">
        <v>52</v>
      </c>
      <c r="K814" s="1" t="s">
        <v>1086</v>
      </c>
      <c r="L814" s="6">
        <f t="shared" si="118"/>
        <v>19.939999999999998</v>
      </c>
      <c r="M814" s="6">
        <f t="shared" si="119"/>
        <v>19.939999999999998</v>
      </c>
      <c r="N814" s="6" t="str">
        <f t="shared" si="120"/>
        <v>Pass</v>
      </c>
      <c r="O814" s="6" t="str">
        <f t="shared" si="121"/>
        <v>108.57</v>
      </c>
      <c r="P814" s="6">
        <f t="shared" si="127"/>
        <v>7215.6779999999999</v>
      </c>
      <c r="Q814" s="5" t="str">
        <f t="shared" si="122"/>
        <v>February</v>
      </c>
      <c r="R814" s="3" t="str">
        <f>VLOOKUP(A814, Samples_Master!$A$2:$I$301, 2, FALSE)</f>
        <v>Graphene</v>
      </c>
      <c r="S814" s="3" t="str">
        <f>VLOOKUP(A814, Samples_Master!$A$2:$I$301, 3, FALSE)</f>
        <v>Polymer</v>
      </c>
      <c r="T814" s="3" t="str">
        <f>VLOOKUP(A814, Samples_Master!$A$2:$I$301, 4, FALSE)</f>
        <v>B062</v>
      </c>
      <c r="U814" s="3" t="str">
        <f>VLOOKUP(A814, Samples_Master!$A$2:$I$301, 5, FALSE)</f>
        <v>P003</v>
      </c>
      <c r="V814" s="3" t="str">
        <f t="shared" si="123"/>
        <v>Graphene_Conductivity</v>
      </c>
      <c r="W814" s="3">
        <f>VLOOKUP(V814, Spec_Limits!$A$2:$I$301, 5, FALSE)</f>
        <v>20000</v>
      </c>
      <c r="X814" s="3">
        <f>VLOOKUP(V814, Spec_Limits!$A$2:$I$301, 6, FALSE)</f>
        <v>80000</v>
      </c>
      <c r="Y814" s="3" t="str">
        <f t="shared" si="124"/>
        <v>Fail</v>
      </c>
      <c r="Z814" s="3" t="str">
        <f t="shared" si="125"/>
        <v>OK</v>
      </c>
    </row>
    <row r="815" spans="1:26" x14ac:dyDescent="0.35">
      <c r="A815" s="1" t="s">
        <v>1087</v>
      </c>
      <c r="B815" s="2">
        <v>45690</v>
      </c>
      <c r="C815" s="1" t="s">
        <v>10</v>
      </c>
      <c r="D815" s="3" t="s">
        <v>2627</v>
      </c>
      <c r="E815" s="1" t="s">
        <v>637</v>
      </c>
      <c r="F815" s="1" t="s">
        <v>2628</v>
      </c>
      <c r="G815" s="1" t="s">
        <v>12</v>
      </c>
      <c r="H815" s="1">
        <v>1849.25</v>
      </c>
      <c r="I815" s="4" t="s">
        <v>13</v>
      </c>
      <c r="J815" s="1" t="s">
        <v>18</v>
      </c>
      <c r="K815" s="1" t="s">
        <v>1088</v>
      </c>
      <c r="L815" s="6" t="str">
        <f t="shared" si="118"/>
        <v>23.7</v>
      </c>
      <c r="M815" s="6" t="str">
        <f t="shared" si="119"/>
        <v>23.7</v>
      </c>
      <c r="N815" s="6" t="str">
        <f t="shared" si="120"/>
        <v>Pass</v>
      </c>
      <c r="O815" s="6">
        <f t="shared" si="121"/>
        <v>9.869E-2</v>
      </c>
      <c r="P815" s="6">
        <f t="shared" si="127"/>
        <v>1849.25</v>
      </c>
      <c r="Q815" s="5" t="str">
        <f t="shared" si="122"/>
        <v>February</v>
      </c>
      <c r="R815" s="3" t="str">
        <f>VLOOKUP(A815, Samples_Master!$A$2:$I$301, 2, FALSE)</f>
        <v>PolymerA</v>
      </c>
      <c r="S815" s="3" t="str">
        <f>VLOOKUP(A815, Samples_Master!$A$2:$I$301, 3, FALSE)</f>
        <v>Polymer</v>
      </c>
      <c r="T815" s="3" t="str">
        <f>VLOOKUP(A815, Samples_Master!$A$2:$I$301, 4, FALSE)</f>
        <v>B050</v>
      </c>
      <c r="U815" s="3" t="str">
        <f>VLOOKUP(A815, Samples_Master!$A$2:$I$301, 5, FALSE)</f>
        <v>P002</v>
      </c>
      <c r="V815" s="3" t="str">
        <f t="shared" si="123"/>
        <v>PolymerA_Viscosity</v>
      </c>
      <c r="W815" s="3">
        <f>VLOOKUP(V815, Spec_Limits!$A$2:$I$301, 5, FALSE)</f>
        <v>0.5</v>
      </c>
      <c r="X815" s="3">
        <f>VLOOKUP(V815, Spec_Limits!$A$2:$I$301, 6, FALSE)</f>
        <v>2.5</v>
      </c>
      <c r="Y815" s="3" t="str">
        <f t="shared" si="124"/>
        <v>Fail</v>
      </c>
      <c r="Z815" s="3" t="str">
        <f t="shared" si="125"/>
        <v>OK</v>
      </c>
    </row>
    <row r="816" spans="1:26" x14ac:dyDescent="0.35">
      <c r="A816" s="1" t="s">
        <v>1087</v>
      </c>
      <c r="B816" s="2">
        <v>45705</v>
      </c>
      <c r="C816" s="1" t="s">
        <v>10</v>
      </c>
      <c r="D816" s="3" t="s">
        <v>2629</v>
      </c>
      <c r="E816" s="1" t="s">
        <v>637</v>
      </c>
      <c r="F816" s="1" t="s">
        <v>1997</v>
      </c>
      <c r="G816" s="1" t="s">
        <v>12</v>
      </c>
      <c r="H816" s="1">
        <v>1.335</v>
      </c>
      <c r="I816" s="4" t="s">
        <v>23</v>
      </c>
      <c r="J816" s="1" t="s">
        <v>61</v>
      </c>
      <c r="K816" s="1" t="s">
        <v>1089</v>
      </c>
      <c r="L816" s="6" t="str">
        <f t="shared" si="118"/>
        <v>17.79</v>
      </c>
      <c r="M816" s="6" t="str">
        <f t="shared" si="119"/>
        <v>17.79</v>
      </c>
      <c r="N816" s="6" t="str">
        <f t="shared" si="120"/>
        <v>Pass</v>
      </c>
      <c r="O816" s="6">
        <f t="shared" si="121"/>
        <v>0.10854000000000001</v>
      </c>
      <c r="P816" s="6">
        <f t="shared" si="127"/>
        <v>1.335</v>
      </c>
      <c r="Q816" s="5" t="str">
        <f t="shared" si="122"/>
        <v>February</v>
      </c>
      <c r="R816" s="3" t="str">
        <f>VLOOKUP(A816, Samples_Master!$A$2:$I$301, 2, FALSE)</f>
        <v>PolymerA</v>
      </c>
      <c r="S816" s="3" t="str">
        <f>VLOOKUP(A816, Samples_Master!$A$2:$I$301, 3, FALSE)</f>
        <v>Polymer</v>
      </c>
      <c r="T816" s="3" t="str">
        <f>VLOOKUP(A816, Samples_Master!$A$2:$I$301, 4, FALSE)</f>
        <v>B050</v>
      </c>
      <c r="U816" s="3" t="str">
        <f>VLOOKUP(A816, Samples_Master!$A$2:$I$301, 5, FALSE)</f>
        <v>P002</v>
      </c>
      <c r="V816" s="3" t="str">
        <f t="shared" si="123"/>
        <v>PolymerA_Viscosity</v>
      </c>
      <c r="W816" s="3">
        <f>VLOOKUP(V816, Spec_Limits!$A$2:$I$301, 5, FALSE)</f>
        <v>0.5</v>
      </c>
      <c r="X816" s="3">
        <f>VLOOKUP(V816, Spec_Limits!$A$2:$I$301, 6, FALSE)</f>
        <v>2.5</v>
      </c>
      <c r="Y816" s="3" t="str">
        <f t="shared" si="124"/>
        <v>Pass</v>
      </c>
      <c r="Z816" s="3" t="str">
        <f t="shared" si="125"/>
        <v>OK</v>
      </c>
    </row>
    <row r="817" spans="1:26" x14ac:dyDescent="0.35">
      <c r="A817" s="1" t="s">
        <v>1087</v>
      </c>
      <c r="B817" s="2">
        <v>45697</v>
      </c>
      <c r="C817" s="1" t="s">
        <v>27</v>
      </c>
      <c r="D817" s="3" t="s">
        <v>2630</v>
      </c>
      <c r="E817" s="1" t="s">
        <v>637</v>
      </c>
      <c r="F817" s="1" t="s">
        <v>2631</v>
      </c>
      <c r="G817" s="1" t="s">
        <v>17</v>
      </c>
      <c r="H817" s="1">
        <v>820.30499999999995</v>
      </c>
      <c r="I817" s="4" t="s">
        <v>37</v>
      </c>
      <c r="J817" s="1" t="s">
        <v>14</v>
      </c>
      <c r="K817" s="1" t="s">
        <v>1090</v>
      </c>
      <c r="L817" s="6" t="str">
        <f t="shared" si="118"/>
        <v>26.88</v>
      </c>
      <c r="M817" s="6" t="str">
        <f t="shared" si="119"/>
        <v>26.88</v>
      </c>
      <c r="N817" s="6" t="str">
        <f t="shared" si="120"/>
        <v>Pass</v>
      </c>
      <c r="O817" s="6" t="str">
        <f t="shared" si="121"/>
        <v>94.52</v>
      </c>
      <c r="P817" s="6">
        <f t="shared" si="127"/>
        <v>820.30499999999995</v>
      </c>
      <c r="Q817" s="5" t="str">
        <f t="shared" si="122"/>
        <v>February</v>
      </c>
      <c r="R817" s="3" t="str">
        <f>VLOOKUP(A817, Samples_Master!$A$2:$I$301, 2, FALSE)</f>
        <v>PolymerA</v>
      </c>
      <c r="S817" s="3" t="str">
        <f>VLOOKUP(A817, Samples_Master!$A$2:$I$301, 3, FALSE)</f>
        <v>Polymer</v>
      </c>
      <c r="T817" s="3" t="str">
        <f>VLOOKUP(A817, Samples_Master!$A$2:$I$301, 4, FALSE)</f>
        <v>B050</v>
      </c>
      <c r="U817" s="3" t="str">
        <f>VLOOKUP(A817, Samples_Master!$A$2:$I$301, 5, FALSE)</f>
        <v>P002</v>
      </c>
      <c r="V817" s="3" t="str">
        <f t="shared" si="123"/>
        <v>PolymerA_Conductivity</v>
      </c>
      <c r="W817" s="3">
        <f>VLOOKUP(V817, Spec_Limits!$A$2:$I$301, 5, FALSE)</f>
        <v>100</v>
      </c>
      <c r="X817" s="3">
        <f>VLOOKUP(V817, Spec_Limits!$A$2:$I$301, 6, FALSE)</f>
        <v>2000</v>
      </c>
      <c r="Y817" s="3" t="str">
        <f t="shared" si="124"/>
        <v>Pass</v>
      </c>
      <c r="Z817" s="3" t="str">
        <f t="shared" si="125"/>
        <v>OK</v>
      </c>
    </row>
    <row r="818" spans="1:26" x14ac:dyDescent="0.35">
      <c r="A818" s="1" t="s">
        <v>1087</v>
      </c>
      <c r="B818" s="2">
        <v>45711</v>
      </c>
      <c r="C818" s="1" t="s">
        <v>27</v>
      </c>
      <c r="D818" s="3" t="s">
        <v>2632</v>
      </c>
      <c r="E818" s="1" t="s">
        <v>637</v>
      </c>
      <c r="F818" s="1" t="s">
        <v>2633</v>
      </c>
      <c r="G818" s="1" t="s">
        <v>17</v>
      </c>
      <c r="H818" s="1">
        <v>859.58699999999999</v>
      </c>
      <c r="I818" s="4" t="s">
        <v>37</v>
      </c>
      <c r="J818" s="1" t="s">
        <v>98</v>
      </c>
      <c r="K818" s="1" t="s">
        <v>1091</v>
      </c>
      <c r="L818" s="6" t="str">
        <f t="shared" si="118"/>
        <v>24</v>
      </c>
      <c r="M818" s="6" t="str">
        <f t="shared" si="119"/>
        <v>24</v>
      </c>
      <c r="N818" s="6" t="str">
        <f t="shared" si="120"/>
        <v>Pass</v>
      </c>
      <c r="O818" s="6" t="str">
        <f t="shared" si="121"/>
        <v>95.84</v>
      </c>
      <c r="P818" s="6">
        <f t="shared" si="127"/>
        <v>859.58699999999999</v>
      </c>
      <c r="Q818" s="5" t="str">
        <f t="shared" si="122"/>
        <v>February</v>
      </c>
      <c r="R818" s="3" t="str">
        <f>VLOOKUP(A818, Samples_Master!$A$2:$I$301, 2, FALSE)</f>
        <v>PolymerA</v>
      </c>
      <c r="S818" s="3" t="str">
        <f>VLOOKUP(A818, Samples_Master!$A$2:$I$301, 3, FALSE)</f>
        <v>Polymer</v>
      </c>
      <c r="T818" s="3" t="str">
        <f>VLOOKUP(A818, Samples_Master!$A$2:$I$301, 4, FALSE)</f>
        <v>B050</v>
      </c>
      <c r="U818" s="3" t="str">
        <f>VLOOKUP(A818, Samples_Master!$A$2:$I$301, 5, FALSE)</f>
        <v>P002</v>
      </c>
      <c r="V818" s="3" t="str">
        <f t="shared" si="123"/>
        <v>PolymerA_Conductivity</v>
      </c>
      <c r="W818" s="3">
        <f>VLOOKUP(V818, Spec_Limits!$A$2:$I$301, 5, FALSE)</f>
        <v>100</v>
      </c>
      <c r="X818" s="3">
        <f>VLOOKUP(V818, Spec_Limits!$A$2:$I$301, 6, FALSE)</f>
        <v>2000</v>
      </c>
      <c r="Y818" s="3" t="str">
        <f t="shared" si="124"/>
        <v>Pass</v>
      </c>
      <c r="Z818" s="3" t="str">
        <f t="shared" si="125"/>
        <v>OK</v>
      </c>
    </row>
    <row r="819" spans="1:26" x14ac:dyDescent="0.35">
      <c r="A819" s="1" t="s">
        <v>532</v>
      </c>
      <c r="B819" s="2">
        <v>45709</v>
      </c>
      <c r="C819" s="1" t="s">
        <v>16</v>
      </c>
      <c r="D819" s="3" t="s">
        <v>2634</v>
      </c>
      <c r="E819" s="1" t="s">
        <v>637</v>
      </c>
      <c r="F819" s="1" t="s">
        <v>2635</v>
      </c>
      <c r="G819" s="1" t="s">
        <v>17</v>
      </c>
      <c r="H819" s="1">
        <v>88.343999999999994</v>
      </c>
      <c r="I819" s="4" t="s">
        <v>17</v>
      </c>
      <c r="J819" s="1" t="s">
        <v>41</v>
      </c>
      <c r="K819" s="1" t="s">
        <v>1092</v>
      </c>
      <c r="L819" s="6" t="str">
        <f t="shared" si="118"/>
        <v>18.22</v>
      </c>
      <c r="M819" s="6" t="str">
        <f t="shared" si="119"/>
        <v>18.22</v>
      </c>
      <c r="N819" s="6" t="str">
        <f t="shared" si="120"/>
        <v>Pass</v>
      </c>
      <c r="O819" s="6" t="str">
        <f t="shared" si="121"/>
        <v>116.76</v>
      </c>
      <c r="P819" s="6">
        <f t="shared" si="127"/>
        <v>88.343999999999994</v>
      </c>
      <c r="Q819" s="5" t="str">
        <f t="shared" si="122"/>
        <v>February</v>
      </c>
      <c r="R819" s="3" t="str">
        <f>VLOOKUP(A819, Samples_Master!$A$2:$I$301, 2, FALSE)</f>
        <v>AlloyX</v>
      </c>
      <c r="S819" s="3" t="str">
        <f>VLOOKUP(A819, Samples_Master!$A$2:$I$301, 3, FALSE)</f>
        <v>Metal</v>
      </c>
      <c r="T819" s="3" t="str">
        <f>VLOOKUP(A819, Samples_Master!$A$2:$I$301, 4, FALSE)</f>
        <v>B099</v>
      </c>
      <c r="U819" s="3" t="str">
        <f>VLOOKUP(A819, Samples_Master!$A$2:$I$301, 5, FALSE)</f>
        <v>P004</v>
      </c>
      <c r="V819" s="3" t="str">
        <f t="shared" si="123"/>
        <v>AlloyX_Tensile</v>
      </c>
      <c r="W819" s="3">
        <f>VLOOKUP(V819, Spec_Limits!$A$2:$I$301, 5, FALSE)</f>
        <v>60</v>
      </c>
      <c r="X819" s="3">
        <f>VLOOKUP(V819, Spec_Limits!$A$2:$I$301, 6, FALSE)</f>
        <v>120</v>
      </c>
      <c r="Y819" s="3" t="str">
        <f t="shared" si="124"/>
        <v>Pass</v>
      </c>
      <c r="Z819" s="3" t="str">
        <f t="shared" si="125"/>
        <v>OK</v>
      </c>
    </row>
    <row r="820" spans="1:26" x14ac:dyDescent="0.35">
      <c r="A820" s="1" t="s">
        <v>532</v>
      </c>
      <c r="B820" s="2">
        <v>45699</v>
      </c>
      <c r="C820" s="1" t="s">
        <v>16</v>
      </c>
      <c r="D820" s="3" t="s">
        <v>2636</v>
      </c>
      <c r="E820" s="1" t="s">
        <v>637</v>
      </c>
      <c r="F820" s="1" t="s">
        <v>2637</v>
      </c>
      <c r="G820" s="1" t="s">
        <v>17</v>
      </c>
      <c r="H820" s="1">
        <v>92.748999999999995</v>
      </c>
      <c r="I820" s="4" t="s">
        <v>17</v>
      </c>
      <c r="J820" s="1" t="s">
        <v>29</v>
      </c>
      <c r="K820" s="1" t="s">
        <v>1093</v>
      </c>
      <c r="L820" s="6" t="str">
        <f t="shared" si="118"/>
        <v>23.72</v>
      </c>
      <c r="M820" s="6" t="str">
        <f t="shared" si="119"/>
        <v>23.72</v>
      </c>
      <c r="N820" s="6" t="str">
        <f t="shared" si="120"/>
        <v>Pass</v>
      </c>
      <c r="O820" s="6" t="str">
        <f t="shared" si="121"/>
        <v>102.48</v>
      </c>
      <c r="P820" s="6">
        <f t="shared" si="127"/>
        <v>92.748999999999995</v>
      </c>
      <c r="Q820" s="5" t="str">
        <f t="shared" si="122"/>
        <v>February</v>
      </c>
      <c r="R820" s="3" t="str">
        <f>VLOOKUP(A820, Samples_Master!$A$2:$I$301, 2, FALSE)</f>
        <v>AlloyX</v>
      </c>
      <c r="S820" s="3" t="str">
        <f>VLOOKUP(A820, Samples_Master!$A$2:$I$301, 3, FALSE)</f>
        <v>Metal</v>
      </c>
      <c r="T820" s="3" t="str">
        <f>VLOOKUP(A820, Samples_Master!$A$2:$I$301, 4, FALSE)</f>
        <v>B099</v>
      </c>
      <c r="U820" s="3" t="str">
        <f>VLOOKUP(A820, Samples_Master!$A$2:$I$301, 5, FALSE)</f>
        <v>P004</v>
      </c>
      <c r="V820" s="3" t="str">
        <f t="shared" si="123"/>
        <v>AlloyX_Tensile</v>
      </c>
      <c r="W820" s="3">
        <f>VLOOKUP(V820, Spec_Limits!$A$2:$I$301, 5, FALSE)</f>
        <v>60</v>
      </c>
      <c r="X820" s="3">
        <f>VLOOKUP(V820, Spec_Limits!$A$2:$I$301, 6, FALSE)</f>
        <v>120</v>
      </c>
      <c r="Y820" s="3" t="str">
        <f t="shared" si="124"/>
        <v>Pass</v>
      </c>
      <c r="Z820" s="3" t="str">
        <f t="shared" si="125"/>
        <v>OK</v>
      </c>
    </row>
    <row r="821" spans="1:26" x14ac:dyDescent="0.35">
      <c r="A821" s="1" t="s">
        <v>1094</v>
      </c>
      <c r="B821" s="2">
        <v>45694</v>
      </c>
      <c r="C821" s="1" t="s">
        <v>10</v>
      </c>
      <c r="D821" s="3" t="s">
        <v>2638</v>
      </c>
      <c r="E821" s="1" t="s">
        <v>11</v>
      </c>
      <c r="F821" s="1" t="s">
        <v>2639</v>
      </c>
      <c r="G821" s="1" t="s">
        <v>12</v>
      </c>
      <c r="H821" s="1">
        <v>0.626</v>
      </c>
      <c r="I821" s="4" t="s">
        <v>23</v>
      </c>
      <c r="J821" s="1" t="s">
        <v>61</v>
      </c>
      <c r="K821" s="1" t="s">
        <v>1095</v>
      </c>
      <c r="L821" s="6">
        <f t="shared" si="118"/>
        <v>21.629999999999995</v>
      </c>
      <c r="M821" s="6">
        <f t="shared" si="119"/>
        <v>21.629999999999995</v>
      </c>
      <c r="N821" s="6" t="str">
        <f t="shared" si="120"/>
        <v>Pass</v>
      </c>
      <c r="O821" s="6">
        <f t="shared" si="121"/>
        <v>79.553710000000009</v>
      </c>
      <c r="P821" s="6">
        <f t="shared" si="127"/>
        <v>0.626</v>
      </c>
      <c r="Q821" s="5" t="str">
        <f t="shared" si="122"/>
        <v>February</v>
      </c>
      <c r="R821" s="3" t="str">
        <f>VLOOKUP(A821, Samples_Master!$A$2:$I$301, 2, FALSE)</f>
        <v>Graphene</v>
      </c>
      <c r="S821" s="3" t="str">
        <f>VLOOKUP(A821, Samples_Master!$A$2:$I$301, 3, FALSE)</f>
        <v>Carbon</v>
      </c>
      <c r="T821" s="3" t="str">
        <f>VLOOKUP(A821, Samples_Master!$A$2:$I$301, 4, FALSE)</f>
        <v>B036</v>
      </c>
      <c r="U821" s="3" t="str">
        <f>VLOOKUP(A821, Samples_Master!$A$2:$I$301, 5, FALSE)</f>
        <v>P002</v>
      </c>
      <c r="V821" s="3" t="str">
        <f t="shared" si="123"/>
        <v>Graphene_Viscosity</v>
      </c>
      <c r="W821" s="3">
        <f>VLOOKUP(V821, Spec_Limits!$A$2:$I$301, 5, FALSE)</f>
        <v>0.2</v>
      </c>
      <c r="X821" s="3">
        <f>VLOOKUP(V821, Spec_Limits!$A$2:$I$301, 6, FALSE)</f>
        <v>1.5</v>
      </c>
      <c r="Y821" s="3" t="str">
        <f t="shared" si="124"/>
        <v>Pass</v>
      </c>
      <c r="Z821" s="3" t="str">
        <f t="shared" si="125"/>
        <v>OK</v>
      </c>
    </row>
    <row r="822" spans="1:26" x14ac:dyDescent="0.35">
      <c r="A822" s="1" t="s">
        <v>1094</v>
      </c>
      <c r="B822" s="2">
        <v>45702</v>
      </c>
      <c r="C822" s="1" t="s">
        <v>16</v>
      </c>
      <c r="D822" s="3" t="s">
        <v>2640</v>
      </c>
      <c r="E822" s="1" t="s">
        <v>11</v>
      </c>
      <c r="F822" s="1" t="s">
        <v>2641</v>
      </c>
      <c r="G822" s="1" t="s">
        <v>12</v>
      </c>
      <c r="H822" s="1">
        <v>97.94</v>
      </c>
      <c r="I822" s="4" t="s">
        <v>17</v>
      </c>
      <c r="J822" s="1" t="s">
        <v>41</v>
      </c>
      <c r="K822" s="1" t="s">
        <v>1096</v>
      </c>
      <c r="L822" s="6">
        <f t="shared" si="118"/>
        <v>22.629999999999995</v>
      </c>
      <c r="M822" s="6">
        <f t="shared" si="119"/>
        <v>22.629999999999995</v>
      </c>
      <c r="N822" s="6" t="str">
        <f t="shared" si="120"/>
        <v>Pass</v>
      </c>
      <c r="O822" s="6">
        <f t="shared" si="121"/>
        <v>93.003740000000008</v>
      </c>
      <c r="P822" s="6">
        <f t="shared" si="127"/>
        <v>97.94</v>
      </c>
      <c r="Q822" s="5" t="str">
        <f t="shared" si="122"/>
        <v>February</v>
      </c>
      <c r="R822" s="3" t="str">
        <f>VLOOKUP(A822, Samples_Master!$A$2:$I$301, 2, FALSE)</f>
        <v>Graphene</v>
      </c>
      <c r="S822" s="3" t="str">
        <f>VLOOKUP(A822, Samples_Master!$A$2:$I$301, 3, FALSE)</f>
        <v>Carbon</v>
      </c>
      <c r="T822" s="3" t="str">
        <f>VLOOKUP(A822, Samples_Master!$A$2:$I$301, 4, FALSE)</f>
        <v>B036</v>
      </c>
      <c r="U822" s="3" t="str">
        <f>VLOOKUP(A822, Samples_Master!$A$2:$I$301, 5, FALSE)</f>
        <v>P002</v>
      </c>
      <c r="V822" s="3" t="str">
        <f t="shared" si="123"/>
        <v>Graphene_Tensile</v>
      </c>
      <c r="W822" s="3">
        <f>VLOOKUP(V822, Spec_Limits!$A$2:$I$301, 5, FALSE)</f>
        <v>60</v>
      </c>
      <c r="X822" s="3">
        <f>VLOOKUP(V822, Spec_Limits!$A$2:$I$301, 6, FALSE)</f>
        <v>120</v>
      </c>
      <c r="Y822" s="3" t="str">
        <f t="shared" si="124"/>
        <v>Pass</v>
      </c>
      <c r="Z822" s="3" t="str">
        <f t="shared" si="125"/>
        <v>OK</v>
      </c>
    </row>
    <row r="823" spans="1:26" x14ac:dyDescent="0.35">
      <c r="A823" s="1" t="s">
        <v>1097</v>
      </c>
      <c r="B823" s="2">
        <v>45698</v>
      </c>
      <c r="C823" s="1" t="s">
        <v>10</v>
      </c>
      <c r="D823" s="3" t="s">
        <v>2642</v>
      </c>
      <c r="E823" s="1" t="s">
        <v>637</v>
      </c>
      <c r="F823" s="1" t="s">
        <v>2643</v>
      </c>
      <c r="G823" s="1" t="s">
        <v>17</v>
      </c>
      <c r="H823" s="1">
        <v>0.69199999999999995</v>
      </c>
      <c r="I823" s="4" t="s">
        <v>23</v>
      </c>
      <c r="J823" s="1" t="s">
        <v>31</v>
      </c>
      <c r="K823" s="1" t="s">
        <v>1098</v>
      </c>
      <c r="L823" s="6" t="str">
        <f t="shared" si="118"/>
        <v>17.87</v>
      </c>
      <c r="M823" s="6" t="str">
        <f t="shared" si="119"/>
        <v>17.87</v>
      </c>
      <c r="N823" s="6" t="str">
        <f t="shared" si="120"/>
        <v>Pass</v>
      </c>
      <c r="O823" s="6" t="str">
        <f t="shared" si="121"/>
        <v>106.35</v>
      </c>
      <c r="P823" s="6">
        <f t="shared" si="127"/>
        <v>0.69199999999999995</v>
      </c>
      <c r="Q823" s="5" t="str">
        <f t="shared" si="122"/>
        <v>February</v>
      </c>
      <c r="R823" s="3" t="str">
        <f>VLOOKUP(A823, Samples_Master!$A$2:$I$301, 2, FALSE)</f>
        <v>Graphene</v>
      </c>
      <c r="S823" s="3" t="str">
        <f>VLOOKUP(A823, Samples_Master!$A$2:$I$301, 3, FALSE)</f>
        <v>Carbon</v>
      </c>
      <c r="T823" s="3" t="str">
        <f>VLOOKUP(A823, Samples_Master!$A$2:$I$301, 4, FALSE)</f>
        <v>B077</v>
      </c>
      <c r="U823" s="3" t="str">
        <f>VLOOKUP(A823, Samples_Master!$A$2:$I$301, 5, FALSE)</f>
        <v>P003</v>
      </c>
      <c r="V823" s="3" t="str">
        <f t="shared" si="123"/>
        <v>Graphene_Viscosity</v>
      </c>
      <c r="W823" s="3">
        <f>VLOOKUP(V823, Spec_Limits!$A$2:$I$301, 5, FALSE)</f>
        <v>0.2</v>
      </c>
      <c r="X823" s="3">
        <f>VLOOKUP(V823, Spec_Limits!$A$2:$I$301, 6, FALSE)</f>
        <v>1.5</v>
      </c>
      <c r="Y823" s="3" t="str">
        <f t="shared" si="124"/>
        <v>Pass</v>
      </c>
      <c r="Z823" s="3" t="str">
        <f t="shared" si="125"/>
        <v>OK</v>
      </c>
    </row>
    <row r="824" spans="1:26" x14ac:dyDescent="0.35">
      <c r="A824" s="1" t="s">
        <v>1099</v>
      </c>
      <c r="B824" s="2">
        <v>45693</v>
      </c>
      <c r="C824" s="1" t="s">
        <v>16</v>
      </c>
      <c r="D824" s="3" t="s">
        <v>2644</v>
      </c>
      <c r="E824" s="1" t="s">
        <v>11</v>
      </c>
      <c r="F824" s="1" t="s">
        <v>2645</v>
      </c>
      <c r="G824" s="1" t="s">
        <v>17</v>
      </c>
      <c r="H824" s="1">
        <v>57.753</v>
      </c>
      <c r="I824" s="4" t="s">
        <v>17</v>
      </c>
      <c r="J824" s="1" t="s">
        <v>41</v>
      </c>
      <c r="K824" s="1" t="s">
        <v>1100</v>
      </c>
      <c r="L824" s="6">
        <f t="shared" si="118"/>
        <v>19.010000000000048</v>
      </c>
      <c r="M824" s="6">
        <f t="shared" si="119"/>
        <v>19.010000000000048</v>
      </c>
      <c r="N824" s="6" t="str">
        <f t="shared" si="120"/>
        <v>Pass</v>
      </c>
      <c r="O824" s="6" t="str">
        <f t="shared" si="121"/>
        <v>102.95</v>
      </c>
      <c r="P824" s="6">
        <f t="shared" si="127"/>
        <v>57.753</v>
      </c>
      <c r="Q824" s="5" t="str">
        <f t="shared" si="122"/>
        <v>February</v>
      </c>
      <c r="R824" s="3" t="str">
        <f>VLOOKUP(A824, Samples_Master!$A$2:$I$301, 2, FALSE)</f>
        <v>PolymerB</v>
      </c>
      <c r="S824" s="3" t="str">
        <f>VLOOKUP(A824, Samples_Master!$A$2:$I$301, 3, FALSE)</f>
        <v>Polymer</v>
      </c>
      <c r="T824" s="3" t="str">
        <f>VLOOKUP(A824, Samples_Master!$A$2:$I$301, 4, FALSE)</f>
        <v>B113</v>
      </c>
      <c r="U824" s="3" t="str">
        <f>VLOOKUP(A824, Samples_Master!$A$2:$I$301, 5, FALSE)</f>
        <v>P002</v>
      </c>
      <c r="V824" s="3" t="str">
        <f t="shared" si="123"/>
        <v>PolymerB_Tensile</v>
      </c>
      <c r="W824" s="3">
        <f>VLOOKUP(V824, Spec_Limits!$A$2:$I$301, 5, FALSE)</f>
        <v>40</v>
      </c>
      <c r="X824" s="3">
        <f>VLOOKUP(V824, Spec_Limits!$A$2:$I$301, 6, FALSE)</f>
        <v>100</v>
      </c>
      <c r="Y824" s="3" t="str">
        <f t="shared" si="124"/>
        <v>Pass</v>
      </c>
      <c r="Z824" s="3" t="str">
        <f t="shared" si="125"/>
        <v>OK</v>
      </c>
    </row>
    <row r="825" spans="1:26" x14ac:dyDescent="0.35">
      <c r="A825" s="1" t="s">
        <v>1099</v>
      </c>
      <c r="B825" s="2">
        <v>45695</v>
      </c>
      <c r="C825" s="1" t="s">
        <v>10</v>
      </c>
      <c r="D825" s="3" t="s">
        <v>2646</v>
      </c>
      <c r="E825" s="1" t="s">
        <v>11</v>
      </c>
      <c r="F825" s="1" t="s">
        <v>1742</v>
      </c>
      <c r="G825" s="1" t="s">
        <v>17</v>
      </c>
      <c r="H825" s="1">
        <v>1.359</v>
      </c>
      <c r="I825" s="4" t="s">
        <v>23</v>
      </c>
      <c r="J825" s="1" t="s">
        <v>18</v>
      </c>
      <c r="K825" s="1" t="s">
        <v>1101</v>
      </c>
      <c r="L825" s="6">
        <f t="shared" si="118"/>
        <v>13.170000000000016</v>
      </c>
      <c r="M825" s="6">
        <f t="shared" si="119"/>
        <v>13.170000000000016</v>
      </c>
      <c r="N825" s="6" t="str">
        <f t="shared" si="120"/>
        <v>Pass</v>
      </c>
      <c r="O825" s="6" t="str">
        <f t="shared" si="121"/>
        <v>103.33</v>
      </c>
      <c r="P825" s="6">
        <f t="shared" si="127"/>
        <v>1.359</v>
      </c>
      <c r="Q825" s="5" t="str">
        <f t="shared" si="122"/>
        <v>February</v>
      </c>
      <c r="R825" s="3" t="str">
        <f>VLOOKUP(A825, Samples_Master!$A$2:$I$301, 2, FALSE)</f>
        <v>PolymerB</v>
      </c>
      <c r="S825" s="3" t="str">
        <f>VLOOKUP(A825, Samples_Master!$A$2:$I$301, 3, FALSE)</f>
        <v>Polymer</v>
      </c>
      <c r="T825" s="3" t="str">
        <f>VLOOKUP(A825, Samples_Master!$A$2:$I$301, 4, FALSE)</f>
        <v>B113</v>
      </c>
      <c r="U825" s="3" t="str">
        <f>VLOOKUP(A825, Samples_Master!$A$2:$I$301, 5, FALSE)</f>
        <v>P002</v>
      </c>
      <c r="V825" s="3" t="str">
        <f t="shared" si="123"/>
        <v>PolymerB_Viscosity</v>
      </c>
      <c r="W825" s="3">
        <f>VLOOKUP(V825, Spec_Limits!$A$2:$I$301, 5, FALSE)</f>
        <v>0.5</v>
      </c>
      <c r="X825" s="3">
        <f>VLOOKUP(V825, Spec_Limits!$A$2:$I$301, 6, FALSE)</f>
        <v>2.5</v>
      </c>
      <c r="Y825" s="3" t="str">
        <f t="shared" si="124"/>
        <v>Pass</v>
      </c>
      <c r="Z825" s="3" t="str">
        <f t="shared" si="125"/>
        <v>OK</v>
      </c>
    </row>
    <row r="826" spans="1:26" x14ac:dyDescent="0.35">
      <c r="A826" s="1" t="s">
        <v>1099</v>
      </c>
      <c r="B826" s="2">
        <v>45714</v>
      </c>
      <c r="C826" s="1" t="s">
        <v>10</v>
      </c>
      <c r="D826" s="3" t="s">
        <v>2647</v>
      </c>
      <c r="E826" s="1" t="s">
        <v>11</v>
      </c>
      <c r="F826" s="1" t="s">
        <v>2648</v>
      </c>
      <c r="G826" s="1" t="s">
        <v>17</v>
      </c>
      <c r="H826" s="1">
        <v>0.88600000000000001</v>
      </c>
      <c r="I826" s="4" t="s">
        <v>23</v>
      </c>
      <c r="J826" s="1" t="s">
        <v>55</v>
      </c>
      <c r="K826" s="1" t="s">
        <v>1102</v>
      </c>
      <c r="L826" s="6">
        <f t="shared" si="118"/>
        <v>30.340000000000032</v>
      </c>
      <c r="M826" s="6">
        <f t="shared" si="119"/>
        <v>30.340000000000032</v>
      </c>
      <c r="N826" s="6" t="str">
        <f t="shared" si="120"/>
        <v>Pass</v>
      </c>
      <c r="O826" s="6" t="str">
        <f t="shared" si="121"/>
        <v>103.86</v>
      </c>
      <c r="P826" s="6">
        <f t="shared" si="127"/>
        <v>0.88600000000000001</v>
      </c>
      <c r="Q826" s="5" t="str">
        <f t="shared" si="122"/>
        <v>February</v>
      </c>
      <c r="R826" s="3" t="str">
        <f>VLOOKUP(A826, Samples_Master!$A$2:$I$301, 2, FALSE)</f>
        <v>PolymerB</v>
      </c>
      <c r="S826" s="3" t="str">
        <f>VLOOKUP(A826, Samples_Master!$A$2:$I$301, 3, FALSE)</f>
        <v>Polymer</v>
      </c>
      <c r="T826" s="3" t="str">
        <f>VLOOKUP(A826, Samples_Master!$A$2:$I$301, 4, FALSE)</f>
        <v>B113</v>
      </c>
      <c r="U826" s="3" t="str">
        <f>VLOOKUP(A826, Samples_Master!$A$2:$I$301, 5, FALSE)</f>
        <v>P002</v>
      </c>
      <c r="V826" s="3" t="str">
        <f t="shared" si="123"/>
        <v>PolymerB_Viscosity</v>
      </c>
      <c r="W826" s="3">
        <f>VLOOKUP(V826, Spec_Limits!$A$2:$I$301, 5, FALSE)</f>
        <v>0.5</v>
      </c>
      <c r="X826" s="3">
        <f>VLOOKUP(V826, Spec_Limits!$A$2:$I$301, 6, FALSE)</f>
        <v>2.5</v>
      </c>
      <c r="Y826" s="3" t="str">
        <f t="shared" si="124"/>
        <v>Pass</v>
      </c>
      <c r="Z826" s="3" t="str">
        <f t="shared" si="125"/>
        <v>OK</v>
      </c>
    </row>
    <row r="827" spans="1:26" x14ac:dyDescent="0.35">
      <c r="A827" s="1" t="s">
        <v>1099</v>
      </c>
      <c r="B827" s="2">
        <v>45707</v>
      </c>
      <c r="C827" s="1" t="s">
        <v>16</v>
      </c>
      <c r="D827" s="3" t="s">
        <v>2649</v>
      </c>
      <c r="E827" s="1" t="s">
        <v>11</v>
      </c>
      <c r="F827" s="1" t="s">
        <v>2650</v>
      </c>
      <c r="G827" s="1" t="s">
        <v>17</v>
      </c>
      <c r="H827" s="1">
        <v>68.046000000000006</v>
      </c>
      <c r="I827" s="4" t="s">
        <v>17</v>
      </c>
      <c r="J827" s="1" t="s">
        <v>55</v>
      </c>
      <c r="K827" s="1" t="s">
        <v>1103</v>
      </c>
      <c r="L827" s="6">
        <f t="shared" si="118"/>
        <v>28.240000000000009</v>
      </c>
      <c r="M827" s="6">
        <f t="shared" si="119"/>
        <v>28.240000000000009</v>
      </c>
      <c r="N827" s="6" t="str">
        <f t="shared" si="120"/>
        <v>Pass</v>
      </c>
      <c r="O827" s="6" t="str">
        <f t="shared" si="121"/>
        <v>77.84</v>
      </c>
      <c r="P827" s="6">
        <f t="shared" si="127"/>
        <v>68.046000000000006</v>
      </c>
      <c r="Q827" s="5" t="str">
        <f t="shared" si="122"/>
        <v>February</v>
      </c>
      <c r="R827" s="3" t="str">
        <f>VLOOKUP(A827, Samples_Master!$A$2:$I$301, 2, FALSE)</f>
        <v>PolymerB</v>
      </c>
      <c r="S827" s="3" t="str">
        <f>VLOOKUP(A827, Samples_Master!$A$2:$I$301, 3, FALSE)</f>
        <v>Polymer</v>
      </c>
      <c r="T827" s="3" t="str">
        <f>VLOOKUP(A827, Samples_Master!$A$2:$I$301, 4, FALSE)</f>
        <v>B113</v>
      </c>
      <c r="U827" s="3" t="str">
        <f>VLOOKUP(A827, Samples_Master!$A$2:$I$301, 5, FALSE)</f>
        <v>P002</v>
      </c>
      <c r="V827" s="3" t="str">
        <f t="shared" si="123"/>
        <v>PolymerB_Tensile</v>
      </c>
      <c r="W827" s="3">
        <f>VLOOKUP(V827, Spec_Limits!$A$2:$I$301, 5, FALSE)</f>
        <v>40</v>
      </c>
      <c r="X827" s="3">
        <f>VLOOKUP(V827, Spec_Limits!$A$2:$I$301, 6, FALSE)</f>
        <v>100</v>
      </c>
      <c r="Y827" s="3" t="str">
        <f t="shared" si="124"/>
        <v>Pass</v>
      </c>
      <c r="Z827" s="3" t="str">
        <f t="shared" si="125"/>
        <v>OK</v>
      </c>
    </row>
    <row r="828" spans="1:26" x14ac:dyDescent="0.35">
      <c r="A828" s="1" t="s">
        <v>323</v>
      </c>
      <c r="B828" s="2">
        <v>45707</v>
      </c>
      <c r="C828" s="1" t="s">
        <v>10</v>
      </c>
      <c r="D828" s="3" t="s">
        <v>2651</v>
      </c>
      <c r="E828" s="1" t="s">
        <v>637</v>
      </c>
      <c r="F828" s="1" t="s">
        <v>2652</v>
      </c>
      <c r="G828" s="1" t="s">
        <v>17</v>
      </c>
      <c r="H828" s="1">
        <v>0.84299999999999997</v>
      </c>
      <c r="I828" s="4" t="s">
        <v>23</v>
      </c>
      <c r="J828" s="1" t="s">
        <v>98</v>
      </c>
      <c r="K828" s="1" t="s">
        <v>1104</v>
      </c>
      <c r="L828" s="6" t="str">
        <f t="shared" si="118"/>
        <v>25.95</v>
      </c>
      <c r="M828" s="6" t="str">
        <f t="shared" si="119"/>
        <v>25.95</v>
      </c>
      <c r="N828" s="6" t="str">
        <f t="shared" si="120"/>
        <v>Pass</v>
      </c>
      <c r="O828" s="6" t="str">
        <f t="shared" si="121"/>
        <v>92.53</v>
      </c>
      <c r="P828" s="6">
        <f t="shared" si="127"/>
        <v>0.84299999999999997</v>
      </c>
      <c r="Q828" s="5" t="str">
        <f t="shared" si="122"/>
        <v>February</v>
      </c>
      <c r="R828" s="3" t="str">
        <f>VLOOKUP(A828, Samples_Master!$A$2:$I$301, 2, FALSE)</f>
        <v>Graphene</v>
      </c>
      <c r="S828" s="3" t="str">
        <f>VLOOKUP(A828, Samples_Master!$A$2:$I$301, 3, FALSE)</f>
        <v>Carbon</v>
      </c>
      <c r="T828" s="3" t="str">
        <f>VLOOKUP(A828, Samples_Master!$A$2:$I$301, 4, FALSE)</f>
        <v>B049</v>
      </c>
      <c r="U828" s="3" t="str">
        <f>VLOOKUP(A828, Samples_Master!$A$2:$I$301, 5, FALSE)</f>
        <v>P003</v>
      </c>
      <c r="V828" s="3" t="str">
        <f t="shared" si="123"/>
        <v>Graphene_Viscosity</v>
      </c>
      <c r="W828" s="3">
        <f>VLOOKUP(V828, Spec_Limits!$A$2:$I$301, 5, FALSE)</f>
        <v>0.2</v>
      </c>
      <c r="X828" s="3">
        <f>VLOOKUP(V828, Spec_Limits!$A$2:$I$301, 6, FALSE)</f>
        <v>1.5</v>
      </c>
      <c r="Y828" s="3" t="str">
        <f t="shared" si="124"/>
        <v>Pass</v>
      </c>
      <c r="Z828" s="3" t="str">
        <f t="shared" si="125"/>
        <v>OK</v>
      </c>
    </row>
    <row r="829" spans="1:26" x14ac:dyDescent="0.35">
      <c r="A829" s="1" t="s">
        <v>323</v>
      </c>
      <c r="B829" s="2">
        <v>45703</v>
      </c>
      <c r="C829" s="1" t="s">
        <v>16</v>
      </c>
      <c r="D829" s="3" t="s">
        <v>2653</v>
      </c>
      <c r="E829" s="1" t="s">
        <v>637</v>
      </c>
      <c r="F829" s="1" t="s">
        <v>1927</v>
      </c>
      <c r="G829" s="1" t="s">
        <v>17</v>
      </c>
      <c r="H829" s="1">
        <v>77.945999999999998</v>
      </c>
      <c r="I829" s="4" t="s">
        <v>17</v>
      </c>
      <c r="J829" s="1" t="s">
        <v>21</v>
      </c>
      <c r="K829" s="1" t="s">
        <v>1105</v>
      </c>
      <c r="L829" s="6" t="str">
        <f t="shared" si="118"/>
        <v>31.73</v>
      </c>
      <c r="M829" s="6" t="str">
        <f t="shared" si="119"/>
        <v>31.73</v>
      </c>
      <c r="N829" s="6" t="str">
        <f t="shared" si="120"/>
        <v>Pass</v>
      </c>
      <c r="O829" s="6" t="str">
        <f t="shared" si="121"/>
        <v>103.11</v>
      </c>
      <c r="P829" s="6">
        <f t="shared" si="127"/>
        <v>77.945999999999998</v>
      </c>
      <c r="Q829" s="5" t="str">
        <f t="shared" si="122"/>
        <v>February</v>
      </c>
      <c r="R829" s="3" t="str">
        <f>VLOOKUP(A829, Samples_Master!$A$2:$I$301, 2, FALSE)</f>
        <v>Graphene</v>
      </c>
      <c r="S829" s="3" t="str">
        <f>VLOOKUP(A829, Samples_Master!$A$2:$I$301, 3, FALSE)</f>
        <v>Carbon</v>
      </c>
      <c r="T829" s="3" t="str">
        <f>VLOOKUP(A829, Samples_Master!$A$2:$I$301, 4, FALSE)</f>
        <v>B049</v>
      </c>
      <c r="U829" s="3" t="str">
        <f>VLOOKUP(A829, Samples_Master!$A$2:$I$301, 5, FALSE)</f>
        <v>P003</v>
      </c>
      <c r="V829" s="3" t="str">
        <f t="shared" si="123"/>
        <v>Graphene_Tensile</v>
      </c>
      <c r="W829" s="3">
        <f>VLOOKUP(V829, Spec_Limits!$A$2:$I$301, 5, FALSE)</f>
        <v>60</v>
      </c>
      <c r="X829" s="3">
        <f>VLOOKUP(V829, Spec_Limits!$A$2:$I$301, 6, FALSE)</f>
        <v>120</v>
      </c>
      <c r="Y829" s="3" t="str">
        <f t="shared" si="124"/>
        <v>Pass</v>
      </c>
      <c r="Z829" s="3" t="str">
        <f t="shared" si="125"/>
        <v>OK</v>
      </c>
    </row>
    <row r="830" spans="1:26" x14ac:dyDescent="0.35">
      <c r="A830" s="1" t="s">
        <v>323</v>
      </c>
      <c r="B830" s="2">
        <v>45697</v>
      </c>
      <c r="C830" s="1" t="s">
        <v>10</v>
      </c>
      <c r="D830" s="3" t="s">
        <v>2654</v>
      </c>
      <c r="E830" s="1" t="s">
        <v>637</v>
      </c>
      <c r="F830" s="1" t="s">
        <v>2655</v>
      </c>
      <c r="G830" s="1" t="s">
        <v>17</v>
      </c>
      <c r="H830" s="1">
        <v>0.60799999999999998</v>
      </c>
      <c r="I830" s="4" t="s">
        <v>23</v>
      </c>
      <c r="J830" s="1" t="s">
        <v>14</v>
      </c>
      <c r="K830" s="1" t="s">
        <v>1106</v>
      </c>
      <c r="L830" s="6" t="str">
        <f t="shared" si="118"/>
        <v>36.61</v>
      </c>
      <c r="M830" s="6" t="str">
        <f t="shared" si="119"/>
        <v>36.61</v>
      </c>
      <c r="N830" s="6" t="str">
        <f t="shared" si="120"/>
        <v>Pass</v>
      </c>
      <c r="O830" s="6" t="str">
        <f t="shared" si="121"/>
        <v>91.43</v>
      </c>
      <c r="P830" s="6">
        <f t="shared" si="127"/>
        <v>0.60799999999999998</v>
      </c>
      <c r="Q830" s="5" t="str">
        <f t="shared" si="122"/>
        <v>February</v>
      </c>
      <c r="R830" s="3" t="str">
        <f>VLOOKUP(A830, Samples_Master!$A$2:$I$301, 2, FALSE)</f>
        <v>Graphene</v>
      </c>
      <c r="S830" s="3" t="str">
        <f>VLOOKUP(A830, Samples_Master!$A$2:$I$301, 3, FALSE)</f>
        <v>Carbon</v>
      </c>
      <c r="T830" s="3" t="str">
        <f>VLOOKUP(A830, Samples_Master!$A$2:$I$301, 4, FALSE)</f>
        <v>B049</v>
      </c>
      <c r="U830" s="3" t="str">
        <f>VLOOKUP(A830, Samples_Master!$A$2:$I$301, 5, FALSE)</f>
        <v>P003</v>
      </c>
      <c r="V830" s="3" t="str">
        <f t="shared" si="123"/>
        <v>Graphene_Viscosity</v>
      </c>
      <c r="W830" s="3">
        <f>VLOOKUP(V830, Spec_Limits!$A$2:$I$301, 5, FALSE)</f>
        <v>0.2</v>
      </c>
      <c r="X830" s="3">
        <f>VLOOKUP(V830, Spec_Limits!$A$2:$I$301, 6, FALSE)</f>
        <v>1.5</v>
      </c>
      <c r="Y830" s="3" t="str">
        <f t="shared" si="124"/>
        <v>Pass</v>
      </c>
      <c r="Z830" s="3" t="str">
        <f t="shared" si="125"/>
        <v>OK</v>
      </c>
    </row>
    <row r="831" spans="1:26" x14ac:dyDescent="0.35">
      <c r="A831" s="1" t="s">
        <v>323</v>
      </c>
      <c r="B831" s="2">
        <v>45712</v>
      </c>
      <c r="C831" s="1" t="s">
        <v>27</v>
      </c>
      <c r="D831" s="3" t="s">
        <v>2656</v>
      </c>
      <c r="E831" s="1" t="s">
        <v>637</v>
      </c>
      <c r="F831" s="1" t="s">
        <v>2657</v>
      </c>
      <c r="G831" s="1" t="s">
        <v>17</v>
      </c>
      <c r="H831" s="1">
        <v>55333.123</v>
      </c>
      <c r="I831" s="4" t="s">
        <v>37</v>
      </c>
      <c r="J831" s="1" t="s">
        <v>47</v>
      </c>
      <c r="K831" s="1" t="s">
        <v>1107</v>
      </c>
      <c r="L831" s="6" t="str">
        <f t="shared" si="118"/>
        <v>28.25</v>
      </c>
      <c r="M831" s="6" t="str">
        <f t="shared" si="119"/>
        <v>28.25</v>
      </c>
      <c r="N831" s="6" t="str">
        <f t="shared" si="120"/>
        <v>Pass</v>
      </c>
      <c r="O831" s="6" t="str">
        <f t="shared" si="121"/>
        <v>106.19</v>
      </c>
      <c r="P831" s="6">
        <f t="shared" si="127"/>
        <v>55333.123</v>
      </c>
      <c r="Q831" s="5" t="str">
        <f t="shared" si="122"/>
        <v>February</v>
      </c>
      <c r="R831" s="3" t="str">
        <f>VLOOKUP(A831, Samples_Master!$A$2:$I$301, 2, FALSE)</f>
        <v>Graphene</v>
      </c>
      <c r="S831" s="3" t="str">
        <f>VLOOKUP(A831, Samples_Master!$A$2:$I$301, 3, FALSE)</f>
        <v>Carbon</v>
      </c>
      <c r="T831" s="3" t="str">
        <f>VLOOKUP(A831, Samples_Master!$A$2:$I$301, 4, FALSE)</f>
        <v>B049</v>
      </c>
      <c r="U831" s="3" t="str">
        <f>VLOOKUP(A831, Samples_Master!$A$2:$I$301, 5, FALSE)</f>
        <v>P003</v>
      </c>
      <c r="V831" s="3" t="str">
        <f t="shared" si="123"/>
        <v>Graphene_Conductivity</v>
      </c>
      <c r="W831" s="3">
        <f>VLOOKUP(V831, Spec_Limits!$A$2:$I$301, 5, FALSE)</f>
        <v>20000</v>
      </c>
      <c r="X831" s="3">
        <f>VLOOKUP(V831, Spec_Limits!$A$2:$I$301, 6, FALSE)</f>
        <v>80000</v>
      </c>
      <c r="Y831" s="3" t="str">
        <f t="shared" si="124"/>
        <v>Pass</v>
      </c>
      <c r="Z831" s="3" t="str">
        <f t="shared" si="125"/>
        <v>OK</v>
      </c>
    </row>
    <row r="832" spans="1:26" x14ac:dyDescent="0.35">
      <c r="A832" s="1" t="s">
        <v>411</v>
      </c>
      <c r="B832" s="2">
        <v>45697</v>
      </c>
      <c r="C832" s="1" t="s">
        <v>16</v>
      </c>
      <c r="D832" s="3" t="s">
        <v>2658</v>
      </c>
      <c r="E832" s="1" t="s">
        <v>637</v>
      </c>
      <c r="F832" s="1" t="s">
        <v>2659</v>
      </c>
      <c r="G832" s="1" t="s">
        <v>17</v>
      </c>
      <c r="H832" s="1">
        <v>75.384</v>
      </c>
      <c r="I832" s="4" t="s">
        <v>17</v>
      </c>
      <c r="J832" s="1" t="s">
        <v>52</v>
      </c>
      <c r="K832" s="1" t="s">
        <v>1108</v>
      </c>
      <c r="L832" s="6" t="str">
        <f t="shared" si="118"/>
        <v>30</v>
      </c>
      <c r="M832" s="6" t="str">
        <f t="shared" si="119"/>
        <v>30</v>
      </c>
      <c r="N832" s="6" t="str">
        <f t="shared" si="120"/>
        <v>Pass</v>
      </c>
      <c r="O832" s="6" t="str">
        <f t="shared" si="121"/>
        <v>107.08</v>
      </c>
      <c r="P832" s="6">
        <f t="shared" si="127"/>
        <v>75.384</v>
      </c>
      <c r="Q832" s="5" t="str">
        <f t="shared" si="122"/>
        <v>February</v>
      </c>
      <c r="R832" s="3" t="str">
        <f>VLOOKUP(A832, Samples_Master!$A$2:$I$301, 2, FALSE)</f>
        <v>Graphene</v>
      </c>
      <c r="S832" s="3" t="str">
        <f>VLOOKUP(A832, Samples_Master!$A$2:$I$301, 3, FALSE)</f>
        <v>Carbon</v>
      </c>
      <c r="T832" s="3" t="str">
        <f>VLOOKUP(A832, Samples_Master!$A$2:$I$301, 4, FALSE)</f>
        <v>B024</v>
      </c>
      <c r="U832" s="3" t="str">
        <f>VLOOKUP(A832, Samples_Master!$A$2:$I$301, 5, FALSE)</f>
        <v>P002</v>
      </c>
      <c r="V832" s="3" t="str">
        <f t="shared" si="123"/>
        <v>Graphene_Tensile</v>
      </c>
      <c r="W832" s="3">
        <f>VLOOKUP(V832, Spec_Limits!$A$2:$I$301, 5, FALSE)</f>
        <v>60</v>
      </c>
      <c r="X832" s="3">
        <f>VLOOKUP(V832, Spec_Limits!$A$2:$I$301, 6, FALSE)</f>
        <v>120</v>
      </c>
      <c r="Y832" s="3" t="str">
        <f t="shared" si="124"/>
        <v>Pass</v>
      </c>
      <c r="Z832" s="3" t="str">
        <f t="shared" si="125"/>
        <v>OK</v>
      </c>
    </row>
    <row r="833" spans="1:26" x14ac:dyDescent="0.35">
      <c r="A833" s="1" t="s">
        <v>391</v>
      </c>
      <c r="B833" s="2">
        <v>45715</v>
      </c>
      <c r="C833" s="1" t="s">
        <v>16</v>
      </c>
      <c r="D833" s="3" t="s">
        <v>1542</v>
      </c>
      <c r="E833" s="1" t="s">
        <v>11</v>
      </c>
      <c r="F833" s="1" t="s">
        <v>2660</v>
      </c>
      <c r="G833" s="1" t="s">
        <v>12</v>
      </c>
      <c r="H833" s="1">
        <v>97.418000000000006</v>
      </c>
      <c r="I833" s="4" t="s">
        <v>17</v>
      </c>
      <c r="J833" s="1" t="s">
        <v>80</v>
      </c>
      <c r="K833" s="1" t="s">
        <v>1109</v>
      </c>
      <c r="L833" s="6">
        <f t="shared" si="118"/>
        <v>19.180000000000007</v>
      </c>
      <c r="M833" s="6">
        <f t="shared" si="119"/>
        <v>19.180000000000007</v>
      </c>
      <c r="N833" s="6" t="str">
        <f t="shared" si="120"/>
        <v>Pass</v>
      </c>
      <c r="O833" s="6">
        <f t="shared" si="121"/>
        <v>101.38866</v>
      </c>
      <c r="P833" s="6">
        <f t="shared" si="127"/>
        <v>97.418000000000006</v>
      </c>
      <c r="Q833" s="5" t="str">
        <f t="shared" si="122"/>
        <v>February</v>
      </c>
      <c r="R833" s="3" t="str">
        <f>VLOOKUP(A833, Samples_Master!$A$2:$I$301, 2, FALSE)</f>
        <v>Graphene</v>
      </c>
      <c r="S833" s="3" t="str">
        <f>VLOOKUP(A833, Samples_Master!$A$2:$I$301, 3, FALSE)</f>
        <v>Carbon</v>
      </c>
      <c r="T833" s="3" t="str">
        <f>VLOOKUP(A833, Samples_Master!$A$2:$I$301, 4, FALSE)</f>
        <v>B096</v>
      </c>
      <c r="U833" s="3" t="str">
        <f>VLOOKUP(A833, Samples_Master!$A$2:$I$301, 5, FALSE)</f>
        <v>P002</v>
      </c>
      <c r="V833" s="3" t="str">
        <f t="shared" si="123"/>
        <v>Graphene_Tensile</v>
      </c>
      <c r="W833" s="3">
        <f>VLOOKUP(V833, Spec_Limits!$A$2:$I$301, 5, FALSE)</f>
        <v>60</v>
      </c>
      <c r="X833" s="3">
        <f>VLOOKUP(V833, Spec_Limits!$A$2:$I$301, 6, FALSE)</f>
        <v>120</v>
      </c>
      <c r="Y833" s="3" t="str">
        <f t="shared" si="124"/>
        <v>Pass</v>
      </c>
      <c r="Z833" s="3" t="str">
        <f t="shared" si="125"/>
        <v>OK</v>
      </c>
    </row>
    <row r="834" spans="1:26" x14ac:dyDescent="0.35">
      <c r="A834" s="1" t="s">
        <v>391</v>
      </c>
      <c r="B834" s="2">
        <v>45709</v>
      </c>
      <c r="C834" s="1" t="s">
        <v>10</v>
      </c>
      <c r="D834" s="3" t="s">
        <v>2661</v>
      </c>
      <c r="E834" s="1" t="s">
        <v>11</v>
      </c>
      <c r="F834" s="1" t="s">
        <v>2662</v>
      </c>
      <c r="G834" s="1" t="s">
        <v>12</v>
      </c>
      <c r="H834" s="1">
        <v>583.529</v>
      </c>
      <c r="I834" s="4" t="s">
        <v>13</v>
      </c>
      <c r="J834" s="1" t="s">
        <v>80</v>
      </c>
      <c r="K834" s="1" t="s">
        <v>1110</v>
      </c>
      <c r="L834" s="6">
        <f t="shared" ref="L834:L897" si="128">IF(E834="K",D834-273.15,IF(E834="°C",D834))</f>
        <v>32.270000000000039</v>
      </c>
      <c r="M834" s="6">
        <f t="shared" ref="M834:M897" si="129">IF(L834&gt;0, L834, " ")</f>
        <v>32.270000000000039</v>
      </c>
      <c r="N834" s="6" t="str">
        <f t="shared" ref="N834:N897" si="130">IF(M834="", "Fail", IF(M834=" ", "Fail", IF(M834&gt;0, "Pass", FALSE)))</f>
        <v>Pass</v>
      </c>
      <c r="O834" s="6">
        <f t="shared" ref="O834:O897" si="131">IF(G834="kPa",F834/1000,IF(G834="MPa",F834))</f>
        <v>95.20035</v>
      </c>
      <c r="P834" s="6">
        <f t="shared" si="127"/>
        <v>583.529</v>
      </c>
      <c r="Q834" s="5" t="str">
        <f t="shared" ref="Q834:Q897" si="132">TEXT(B834,"MMMM")</f>
        <v>February</v>
      </c>
      <c r="R834" s="3" t="str">
        <f>VLOOKUP(A834, Samples_Master!$A$2:$I$301, 2, FALSE)</f>
        <v>Graphene</v>
      </c>
      <c r="S834" s="3" t="str">
        <f>VLOOKUP(A834, Samples_Master!$A$2:$I$301, 3, FALSE)</f>
        <v>Carbon</v>
      </c>
      <c r="T834" s="3" t="str">
        <f>VLOOKUP(A834, Samples_Master!$A$2:$I$301, 4, FALSE)</f>
        <v>B096</v>
      </c>
      <c r="U834" s="3" t="str">
        <f>VLOOKUP(A834, Samples_Master!$A$2:$I$301, 5, FALSE)</f>
        <v>P002</v>
      </c>
      <c r="V834" s="3" t="str">
        <f t="shared" ref="V834:V897" si="133">R834&amp;"_"&amp;C834</f>
        <v>Graphene_Viscosity</v>
      </c>
      <c r="W834" s="3">
        <f>VLOOKUP(V834, Spec_Limits!$A$2:$I$301, 5, FALSE)</f>
        <v>0.2</v>
      </c>
      <c r="X834" s="3">
        <f>VLOOKUP(V834, Spec_Limits!$A$2:$I$301, 6, FALSE)</f>
        <v>1.5</v>
      </c>
      <c r="Y834" s="3" t="str">
        <f t="shared" ref="Y834:Y897" si="134">IF(AND(P834&gt;=W834, P834&lt;=X834), "Pass", "Fail")</f>
        <v>Fail</v>
      </c>
      <c r="Z834" s="3" t="str">
        <f t="shared" ref="Z834:Z897" si="135">IF(OR(P834&lt;=-1000000,P834&gt;=1000000),"Check","OK")</f>
        <v>OK</v>
      </c>
    </row>
    <row r="835" spans="1:26" x14ac:dyDescent="0.35">
      <c r="A835" s="1" t="s">
        <v>391</v>
      </c>
      <c r="B835" s="2">
        <v>45694</v>
      </c>
      <c r="C835" s="1" t="s">
        <v>10</v>
      </c>
      <c r="D835" s="3" t="s">
        <v>2663</v>
      </c>
      <c r="E835" s="1" t="s">
        <v>11</v>
      </c>
      <c r="F835" s="1" t="s">
        <v>2664</v>
      </c>
      <c r="G835" s="1" t="s">
        <v>12</v>
      </c>
      <c r="H835" s="1">
        <v>1.119</v>
      </c>
      <c r="I835" s="4" t="s">
        <v>23</v>
      </c>
      <c r="J835" s="1" t="s">
        <v>52</v>
      </c>
      <c r="K835" s="1" t="s">
        <v>1111</v>
      </c>
      <c r="L835" s="6">
        <f t="shared" si="128"/>
        <v>25.689999999999998</v>
      </c>
      <c r="M835" s="6">
        <f t="shared" si="129"/>
        <v>25.689999999999998</v>
      </c>
      <c r="N835" s="6" t="str">
        <f t="shared" si="130"/>
        <v>Pass</v>
      </c>
      <c r="O835" s="6">
        <f t="shared" si="131"/>
        <v>96.932460000000006</v>
      </c>
      <c r="P835" s="6">
        <f t="shared" si="127"/>
        <v>1.119</v>
      </c>
      <c r="Q835" s="5" t="str">
        <f t="shared" si="132"/>
        <v>February</v>
      </c>
      <c r="R835" s="3" t="str">
        <f>VLOOKUP(A835, Samples_Master!$A$2:$I$301, 2, FALSE)</f>
        <v>Graphene</v>
      </c>
      <c r="S835" s="3" t="str">
        <f>VLOOKUP(A835, Samples_Master!$A$2:$I$301, 3, FALSE)</f>
        <v>Carbon</v>
      </c>
      <c r="T835" s="3" t="str">
        <f>VLOOKUP(A835, Samples_Master!$A$2:$I$301, 4, FALSE)</f>
        <v>B096</v>
      </c>
      <c r="U835" s="3" t="str">
        <f>VLOOKUP(A835, Samples_Master!$A$2:$I$301, 5, FALSE)</f>
        <v>P002</v>
      </c>
      <c r="V835" s="3" t="str">
        <f t="shared" si="133"/>
        <v>Graphene_Viscosity</v>
      </c>
      <c r="W835" s="3">
        <f>VLOOKUP(V835, Spec_Limits!$A$2:$I$301, 5, FALSE)</f>
        <v>0.2</v>
      </c>
      <c r="X835" s="3">
        <f>VLOOKUP(V835, Spec_Limits!$A$2:$I$301, 6, FALSE)</f>
        <v>1.5</v>
      </c>
      <c r="Y835" s="3" t="str">
        <f t="shared" si="134"/>
        <v>Pass</v>
      </c>
      <c r="Z835" s="3" t="str">
        <f t="shared" si="135"/>
        <v>OK</v>
      </c>
    </row>
    <row r="836" spans="1:26" x14ac:dyDescent="0.35">
      <c r="A836" s="1" t="s">
        <v>435</v>
      </c>
      <c r="B836" s="2">
        <v>45709</v>
      </c>
      <c r="C836" s="1" t="s">
        <v>27</v>
      </c>
      <c r="D836" s="3" t="s">
        <v>2665</v>
      </c>
      <c r="E836" s="1" t="s">
        <v>637</v>
      </c>
      <c r="F836" s="1" t="s">
        <v>2666</v>
      </c>
      <c r="G836" s="1" t="s">
        <v>17</v>
      </c>
      <c r="H836" s="1">
        <v>669.30700000000002</v>
      </c>
      <c r="I836" s="4" t="s">
        <v>37</v>
      </c>
      <c r="J836" s="1" t="s">
        <v>14</v>
      </c>
      <c r="K836" s="1" t="s">
        <v>1112</v>
      </c>
      <c r="L836" s="6" t="str">
        <f t="shared" si="128"/>
        <v>31.14</v>
      </c>
      <c r="M836" s="6" t="str">
        <f t="shared" si="129"/>
        <v>31.14</v>
      </c>
      <c r="N836" s="6" t="str">
        <f t="shared" si="130"/>
        <v>Pass</v>
      </c>
      <c r="O836" s="6" t="str">
        <f t="shared" si="131"/>
        <v>103.54</v>
      </c>
      <c r="P836" s="6">
        <f t="shared" si="127"/>
        <v>669.30700000000002</v>
      </c>
      <c r="Q836" s="5" t="str">
        <f t="shared" si="132"/>
        <v>February</v>
      </c>
      <c r="R836" s="3" t="str">
        <f>VLOOKUP(A836, Samples_Master!$A$2:$I$301, 2, FALSE)</f>
        <v>AlloyX</v>
      </c>
      <c r="S836" s="3" t="str">
        <f>VLOOKUP(A836, Samples_Master!$A$2:$I$301, 3, FALSE)</f>
        <v>Metal</v>
      </c>
      <c r="T836" s="3" t="str">
        <f>VLOOKUP(A836, Samples_Master!$A$2:$I$301, 4, FALSE)</f>
        <v>B092</v>
      </c>
      <c r="U836" s="3" t="str">
        <f>VLOOKUP(A836, Samples_Master!$A$2:$I$301, 5, FALSE)</f>
        <v>P004</v>
      </c>
      <c r="V836" s="3" t="str">
        <f t="shared" si="133"/>
        <v>AlloyX_Conductivity</v>
      </c>
      <c r="W836" s="3">
        <f>VLOOKUP(V836, Spec_Limits!$A$2:$I$301, 5, FALSE)</f>
        <v>100</v>
      </c>
      <c r="X836" s="3">
        <f>VLOOKUP(V836, Spec_Limits!$A$2:$I$301, 6, FALSE)</f>
        <v>2000</v>
      </c>
      <c r="Y836" s="3" t="str">
        <f t="shared" si="134"/>
        <v>Pass</v>
      </c>
      <c r="Z836" s="3" t="str">
        <f t="shared" si="135"/>
        <v>OK</v>
      </c>
    </row>
    <row r="837" spans="1:26" x14ac:dyDescent="0.35">
      <c r="A837" s="1" t="s">
        <v>435</v>
      </c>
      <c r="B837" s="2">
        <v>45711</v>
      </c>
      <c r="C837" s="1" t="s">
        <v>16</v>
      </c>
      <c r="D837" s="3" t="s">
        <v>2667</v>
      </c>
      <c r="E837" s="1" t="s">
        <v>637</v>
      </c>
      <c r="F837" s="1"/>
      <c r="G837" s="1" t="s">
        <v>17</v>
      </c>
      <c r="H837" s="1">
        <v>118.848</v>
      </c>
      <c r="I837" s="4" t="s">
        <v>17</v>
      </c>
      <c r="J837" s="1" t="s">
        <v>61</v>
      </c>
      <c r="K837" s="1" t="s">
        <v>1113</v>
      </c>
      <c r="L837" s="6" t="str">
        <f t="shared" si="128"/>
        <v>20.45</v>
      </c>
      <c r="M837" s="6" t="str">
        <f t="shared" si="129"/>
        <v>20.45</v>
      </c>
      <c r="N837" s="6" t="str">
        <f t="shared" si="130"/>
        <v>Pass</v>
      </c>
      <c r="O837" s="6">
        <f t="shared" si="131"/>
        <v>0</v>
      </c>
      <c r="P837" s="6">
        <f t="shared" si="127"/>
        <v>118.848</v>
      </c>
      <c r="Q837" s="5" t="str">
        <f t="shared" si="132"/>
        <v>February</v>
      </c>
      <c r="R837" s="3" t="str">
        <f>VLOOKUP(A837, Samples_Master!$A$2:$I$301, 2, FALSE)</f>
        <v>AlloyX</v>
      </c>
      <c r="S837" s="3" t="str">
        <f>VLOOKUP(A837, Samples_Master!$A$2:$I$301, 3, FALSE)</f>
        <v>Metal</v>
      </c>
      <c r="T837" s="3" t="str">
        <f>VLOOKUP(A837, Samples_Master!$A$2:$I$301, 4, FALSE)</f>
        <v>B092</v>
      </c>
      <c r="U837" s="3" t="str">
        <f>VLOOKUP(A837, Samples_Master!$A$2:$I$301, 5, FALSE)</f>
        <v>P004</v>
      </c>
      <c r="V837" s="3" t="str">
        <f t="shared" si="133"/>
        <v>AlloyX_Tensile</v>
      </c>
      <c r="W837" s="3">
        <f>VLOOKUP(V837, Spec_Limits!$A$2:$I$301, 5, FALSE)</f>
        <v>60</v>
      </c>
      <c r="X837" s="3">
        <f>VLOOKUP(V837, Spec_Limits!$A$2:$I$301, 6, FALSE)</f>
        <v>120</v>
      </c>
      <c r="Y837" s="3" t="str">
        <f t="shared" si="134"/>
        <v>Pass</v>
      </c>
      <c r="Z837" s="3" t="str">
        <f t="shared" si="135"/>
        <v>OK</v>
      </c>
    </row>
    <row r="838" spans="1:26" x14ac:dyDescent="0.35">
      <c r="A838" s="1" t="s">
        <v>145</v>
      </c>
      <c r="B838" s="2">
        <v>45703</v>
      </c>
      <c r="C838" s="1" t="s">
        <v>10</v>
      </c>
      <c r="D838" s="3" t="s">
        <v>1922</v>
      </c>
      <c r="E838" s="1" t="s">
        <v>637</v>
      </c>
      <c r="F838" s="1" t="s">
        <v>2668</v>
      </c>
      <c r="G838" s="1" t="s">
        <v>12</v>
      </c>
      <c r="H838" s="1">
        <v>816.95299999999997</v>
      </c>
      <c r="I838" s="4" t="s">
        <v>13</v>
      </c>
      <c r="J838" s="1" t="s">
        <v>29</v>
      </c>
      <c r="K838" s="1" t="s">
        <v>1114</v>
      </c>
      <c r="L838" s="6" t="str">
        <f t="shared" si="128"/>
        <v>24.2</v>
      </c>
      <c r="M838" s="6" t="str">
        <f t="shared" si="129"/>
        <v>24.2</v>
      </c>
      <c r="N838" s="6" t="str">
        <f t="shared" si="130"/>
        <v>Pass</v>
      </c>
      <c r="O838" s="6">
        <f t="shared" si="131"/>
        <v>97.565899999999999</v>
      </c>
      <c r="P838" s="6">
        <f t="shared" si="127"/>
        <v>816.95299999999997</v>
      </c>
      <c r="Q838" s="5" t="str">
        <f t="shared" si="132"/>
        <v>February</v>
      </c>
      <c r="R838" s="3" t="str">
        <f>VLOOKUP(A838, Samples_Master!$A$2:$I$301, 2, FALSE)</f>
        <v>Graphene</v>
      </c>
      <c r="S838" s="3" t="str">
        <f>VLOOKUP(A838, Samples_Master!$A$2:$I$301, 3, FALSE)</f>
        <v>Carbon</v>
      </c>
      <c r="T838" s="3" t="str">
        <f>VLOOKUP(A838, Samples_Master!$A$2:$I$301, 4, FALSE)</f>
        <v>B101</v>
      </c>
      <c r="U838" s="3" t="str">
        <f>VLOOKUP(A838, Samples_Master!$A$2:$I$301, 5, FALSE)</f>
        <v>P004</v>
      </c>
      <c r="V838" s="3" t="str">
        <f t="shared" si="133"/>
        <v>Graphene_Viscosity</v>
      </c>
      <c r="W838" s="3">
        <f>VLOOKUP(V838, Spec_Limits!$A$2:$I$301, 5, FALSE)</f>
        <v>0.2</v>
      </c>
      <c r="X838" s="3">
        <f>VLOOKUP(V838, Spec_Limits!$A$2:$I$301, 6, FALSE)</f>
        <v>1.5</v>
      </c>
      <c r="Y838" s="3" t="str">
        <f t="shared" si="134"/>
        <v>Fail</v>
      </c>
      <c r="Z838" s="3" t="str">
        <f t="shared" si="135"/>
        <v>OK</v>
      </c>
    </row>
    <row r="839" spans="1:26" x14ac:dyDescent="0.35">
      <c r="A839" s="1" t="s">
        <v>145</v>
      </c>
      <c r="B839" s="2">
        <v>45696</v>
      </c>
      <c r="C839" s="1" t="s">
        <v>10</v>
      </c>
      <c r="D839" s="3" t="s">
        <v>2669</v>
      </c>
      <c r="E839" s="1" t="s">
        <v>637</v>
      </c>
      <c r="F839" s="1" t="s">
        <v>2670</v>
      </c>
      <c r="G839" s="1" t="s">
        <v>12</v>
      </c>
      <c r="H839" s="1">
        <v>0.91600000000000004</v>
      </c>
      <c r="I839" s="4" t="s">
        <v>23</v>
      </c>
      <c r="J839" s="1" t="s">
        <v>98</v>
      </c>
      <c r="K839" s="1" t="s">
        <v>1115</v>
      </c>
      <c r="L839" s="6" t="str">
        <f t="shared" si="128"/>
        <v>24.38</v>
      </c>
      <c r="M839" s="6" t="str">
        <f t="shared" si="129"/>
        <v>24.38</v>
      </c>
      <c r="N839" s="6" t="str">
        <f t="shared" si="130"/>
        <v>Pass</v>
      </c>
      <c r="O839" s="6">
        <f t="shared" si="131"/>
        <v>110.31381</v>
      </c>
      <c r="P839" s="6">
        <f t="shared" si="127"/>
        <v>0.91600000000000004</v>
      </c>
      <c r="Q839" s="5" t="str">
        <f t="shared" si="132"/>
        <v>February</v>
      </c>
      <c r="R839" s="3" t="str">
        <f>VLOOKUP(A839, Samples_Master!$A$2:$I$301, 2, FALSE)</f>
        <v>Graphene</v>
      </c>
      <c r="S839" s="3" t="str">
        <f>VLOOKUP(A839, Samples_Master!$A$2:$I$301, 3, FALSE)</f>
        <v>Carbon</v>
      </c>
      <c r="T839" s="3" t="str">
        <f>VLOOKUP(A839, Samples_Master!$A$2:$I$301, 4, FALSE)</f>
        <v>B101</v>
      </c>
      <c r="U839" s="3" t="str">
        <f>VLOOKUP(A839, Samples_Master!$A$2:$I$301, 5, FALSE)</f>
        <v>P004</v>
      </c>
      <c r="V839" s="3" t="str">
        <f t="shared" si="133"/>
        <v>Graphene_Viscosity</v>
      </c>
      <c r="W839" s="3">
        <f>VLOOKUP(V839, Spec_Limits!$A$2:$I$301, 5, FALSE)</f>
        <v>0.2</v>
      </c>
      <c r="X839" s="3">
        <f>VLOOKUP(V839, Spec_Limits!$A$2:$I$301, 6, FALSE)</f>
        <v>1.5</v>
      </c>
      <c r="Y839" s="3" t="str">
        <f t="shared" si="134"/>
        <v>Pass</v>
      </c>
      <c r="Z839" s="3" t="str">
        <f t="shared" si="135"/>
        <v>OK</v>
      </c>
    </row>
    <row r="840" spans="1:26" x14ac:dyDescent="0.35">
      <c r="A840" s="1" t="s">
        <v>145</v>
      </c>
      <c r="B840" s="2">
        <v>45689</v>
      </c>
      <c r="C840" s="1" t="s">
        <v>16</v>
      </c>
      <c r="D840" s="3" t="s">
        <v>2671</v>
      </c>
      <c r="E840" s="1" t="s">
        <v>637</v>
      </c>
      <c r="F840" s="1" t="s">
        <v>2672</v>
      </c>
      <c r="G840" s="1" t="s">
        <v>12</v>
      </c>
      <c r="H840" s="1">
        <v>84.682000000000002</v>
      </c>
      <c r="I840" s="4" t="s">
        <v>17</v>
      </c>
      <c r="J840" s="1" t="s">
        <v>52</v>
      </c>
      <c r="K840" s="1" t="s">
        <v>1116</v>
      </c>
      <c r="L840" s="6" t="str">
        <f t="shared" si="128"/>
        <v>35.1</v>
      </c>
      <c r="M840" s="6" t="str">
        <f t="shared" si="129"/>
        <v>35.1</v>
      </c>
      <c r="N840" s="6" t="str">
        <f t="shared" si="130"/>
        <v>Pass</v>
      </c>
      <c r="O840" s="6">
        <f t="shared" si="131"/>
        <v>93.291219999999996</v>
      </c>
      <c r="P840" s="6">
        <f t="shared" si="127"/>
        <v>84.682000000000002</v>
      </c>
      <c r="Q840" s="5" t="str">
        <f t="shared" si="132"/>
        <v>February</v>
      </c>
      <c r="R840" s="3" t="str">
        <f>VLOOKUP(A840, Samples_Master!$A$2:$I$301, 2, FALSE)</f>
        <v>Graphene</v>
      </c>
      <c r="S840" s="3" t="str">
        <f>VLOOKUP(A840, Samples_Master!$A$2:$I$301, 3, FALSE)</f>
        <v>Carbon</v>
      </c>
      <c r="T840" s="3" t="str">
        <f>VLOOKUP(A840, Samples_Master!$A$2:$I$301, 4, FALSE)</f>
        <v>B101</v>
      </c>
      <c r="U840" s="3" t="str">
        <f>VLOOKUP(A840, Samples_Master!$A$2:$I$301, 5, FALSE)</f>
        <v>P004</v>
      </c>
      <c r="V840" s="3" t="str">
        <f t="shared" si="133"/>
        <v>Graphene_Tensile</v>
      </c>
      <c r="W840" s="3">
        <f>VLOOKUP(V840, Spec_Limits!$A$2:$I$301, 5, FALSE)</f>
        <v>60</v>
      </c>
      <c r="X840" s="3">
        <f>VLOOKUP(V840, Spec_Limits!$A$2:$I$301, 6, FALSE)</f>
        <v>120</v>
      </c>
      <c r="Y840" s="3" t="str">
        <f t="shared" si="134"/>
        <v>Pass</v>
      </c>
      <c r="Z840" s="3" t="str">
        <f t="shared" si="135"/>
        <v>OK</v>
      </c>
    </row>
    <row r="841" spans="1:26" x14ac:dyDescent="0.35">
      <c r="A841" s="1" t="s">
        <v>367</v>
      </c>
      <c r="B841" s="2">
        <v>45694</v>
      </c>
      <c r="C841" s="1" t="s">
        <v>10</v>
      </c>
      <c r="D841" s="3" t="s">
        <v>2673</v>
      </c>
      <c r="E841" s="1" t="s">
        <v>637</v>
      </c>
      <c r="F841" s="1" t="s">
        <v>2674</v>
      </c>
      <c r="G841" s="1" t="s">
        <v>17</v>
      </c>
      <c r="H841" s="1">
        <v>0.9</v>
      </c>
      <c r="I841" s="4" t="s">
        <v>23</v>
      </c>
      <c r="J841" s="1" t="s">
        <v>18</v>
      </c>
      <c r="K841" s="1" t="s">
        <v>1117</v>
      </c>
      <c r="L841" s="6" t="str">
        <f t="shared" si="128"/>
        <v>28.71</v>
      </c>
      <c r="M841" s="6" t="str">
        <f t="shared" si="129"/>
        <v>28.71</v>
      </c>
      <c r="N841" s="6" t="str">
        <f t="shared" si="130"/>
        <v>Pass</v>
      </c>
      <c r="O841" s="6" t="str">
        <f t="shared" si="131"/>
        <v>80.1</v>
      </c>
      <c r="P841" s="6">
        <f t="shared" si="127"/>
        <v>0.9</v>
      </c>
      <c r="Q841" s="5" t="str">
        <f t="shared" si="132"/>
        <v>February</v>
      </c>
      <c r="R841" s="3" t="str">
        <f>VLOOKUP(A841, Samples_Master!$A$2:$I$301, 2, FALSE)</f>
        <v>AlloyX</v>
      </c>
      <c r="S841" s="3" t="str">
        <f>VLOOKUP(A841, Samples_Master!$A$2:$I$301, 3, FALSE)</f>
        <v>Metal</v>
      </c>
      <c r="T841" s="3" t="str">
        <f>VLOOKUP(A841, Samples_Master!$A$2:$I$301, 4, FALSE)</f>
        <v>B014</v>
      </c>
      <c r="U841" s="3" t="str">
        <f>VLOOKUP(A841, Samples_Master!$A$2:$I$301, 5, FALSE)</f>
        <v>P001</v>
      </c>
      <c r="V841" s="3" t="str">
        <f t="shared" si="133"/>
        <v>AlloyX_Viscosity</v>
      </c>
      <c r="W841" s="3">
        <f>VLOOKUP(V841, Spec_Limits!$A$2:$I$301, 5, FALSE)</f>
        <v>0.2</v>
      </c>
      <c r="X841" s="3">
        <f>VLOOKUP(V841, Spec_Limits!$A$2:$I$301, 6, FALSE)</f>
        <v>1.5</v>
      </c>
      <c r="Y841" s="3" t="str">
        <f t="shared" si="134"/>
        <v>Pass</v>
      </c>
      <c r="Z841" s="3" t="str">
        <f t="shared" si="135"/>
        <v>OK</v>
      </c>
    </row>
    <row r="842" spans="1:26" x14ac:dyDescent="0.35">
      <c r="A842" s="1" t="s">
        <v>185</v>
      </c>
      <c r="B842" s="2">
        <v>45708</v>
      </c>
      <c r="C842" s="1" t="s">
        <v>10</v>
      </c>
      <c r="D842" s="3" t="s">
        <v>2675</v>
      </c>
      <c r="E842" s="1" t="s">
        <v>637</v>
      </c>
      <c r="F842" s="1"/>
      <c r="G842" s="1" t="s">
        <v>17</v>
      </c>
      <c r="H842" s="1">
        <v>1.472</v>
      </c>
      <c r="I842" s="4" t="s">
        <v>23</v>
      </c>
      <c r="J842" s="1" t="s">
        <v>98</v>
      </c>
      <c r="K842" s="1" t="s">
        <v>1118</v>
      </c>
      <c r="L842" s="6" t="str">
        <f t="shared" si="128"/>
        <v>17.46</v>
      </c>
      <c r="M842" s="6" t="str">
        <f t="shared" si="129"/>
        <v>17.46</v>
      </c>
      <c r="N842" s="6" t="str">
        <f t="shared" si="130"/>
        <v>Pass</v>
      </c>
      <c r="O842" s="6">
        <f t="shared" si="131"/>
        <v>0</v>
      </c>
      <c r="P842" s="6">
        <f t="shared" si="127"/>
        <v>1.472</v>
      </c>
      <c r="Q842" s="5" t="str">
        <f t="shared" si="132"/>
        <v>February</v>
      </c>
      <c r="R842" s="3" t="str">
        <f>VLOOKUP(A842, Samples_Master!$A$2:$I$301, 2, FALSE)</f>
        <v>PolymerA</v>
      </c>
      <c r="S842" s="3" t="str">
        <f>VLOOKUP(A842, Samples_Master!$A$2:$I$301, 3, FALSE)</f>
        <v>Polymer</v>
      </c>
      <c r="T842" s="3" t="str">
        <f>VLOOKUP(A842, Samples_Master!$A$2:$I$301, 4, FALSE)</f>
        <v>B012</v>
      </c>
      <c r="U842" s="3" t="str">
        <f>VLOOKUP(A842, Samples_Master!$A$2:$I$301, 5, FALSE)</f>
        <v>P004</v>
      </c>
      <c r="V842" s="3" t="str">
        <f t="shared" si="133"/>
        <v>PolymerA_Viscosity</v>
      </c>
      <c r="W842" s="3">
        <f>VLOOKUP(V842, Spec_Limits!$A$2:$I$301, 5, FALSE)</f>
        <v>0.5</v>
      </c>
      <c r="X842" s="3">
        <f>VLOOKUP(V842, Spec_Limits!$A$2:$I$301, 6, FALSE)</f>
        <v>2.5</v>
      </c>
      <c r="Y842" s="3" t="str">
        <f t="shared" si="134"/>
        <v>Pass</v>
      </c>
      <c r="Z842" s="3" t="str">
        <f t="shared" si="135"/>
        <v>OK</v>
      </c>
    </row>
    <row r="843" spans="1:26" x14ac:dyDescent="0.35">
      <c r="A843" s="1" t="s">
        <v>185</v>
      </c>
      <c r="B843" s="2">
        <v>45697</v>
      </c>
      <c r="C843" s="1" t="s">
        <v>16</v>
      </c>
      <c r="D843" s="3" t="s">
        <v>2676</v>
      </c>
      <c r="E843" s="1" t="s">
        <v>637</v>
      </c>
      <c r="F843" s="1" t="s">
        <v>2677</v>
      </c>
      <c r="G843" s="1" t="s">
        <v>17</v>
      </c>
      <c r="H843" s="1">
        <v>73.114999999999995</v>
      </c>
      <c r="I843" s="4" t="s">
        <v>17</v>
      </c>
      <c r="J843" s="1" t="s">
        <v>34</v>
      </c>
      <c r="K843" s="1" t="s">
        <v>1119</v>
      </c>
      <c r="L843" s="6" t="str">
        <f t="shared" si="128"/>
        <v>28.85</v>
      </c>
      <c r="M843" s="6" t="str">
        <f t="shared" si="129"/>
        <v>28.85</v>
      </c>
      <c r="N843" s="6" t="str">
        <f t="shared" si="130"/>
        <v>Pass</v>
      </c>
      <c r="O843" s="6" t="str">
        <f t="shared" si="131"/>
        <v>85.87</v>
      </c>
      <c r="P843" s="6">
        <f t="shared" si="127"/>
        <v>73.114999999999995</v>
      </c>
      <c r="Q843" s="5" t="str">
        <f t="shared" si="132"/>
        <v>February</v>
      </c>
      <c r="R843" s="3" t="str">
        <f>VLOOKUP(A843, Samples_Master!$A$2:$I$301, 2, FALSE)</f>
        <v>PolymerA</v>
      </c>
      <c r="S843" s="3" t="str">
        <f>VLOOKUP(A843, Samples_Master!$A$2:$I$301, 3, FALSE)</f>
        <v>Polymer</v>
      </c>
      <c r="T843" s="3" t="str">
        <f>VLOOKUP(A843, Samples_Master!$A$2:$I$301, 4, FALSE)</f>
        <v>B012</v>
      </c>
      <c r="U843" s="3" t="str">
        <f>VLOOKUP(A843, Samples_Master!$A$2:$I$301, 5, FALSE)</f>
        <v>P004</v>
      </c>
      <c r="V843" s="3" t="str">
        <f t="shared" si="133"/>
        <v>PolymerA_Tensile</v>
      </c>
      <c r="W843" s="3">
        <f>VLOOKUP(V843, Spec_Limits!$A$2:$I$301, 5, FALSE)</f>
        <v>40</v>
      </c>
      <c r="X843" s="3">
        <f>VLOOKUP(V843, Spec_Limits!$A$2:$I$301, 6, FALSE)</f>
        <v>100</v>
      </c>
      <c r="Y843" s="3" t="str">
        <f t="shared" si="134"/>
        <v>Pass</v>
      </c>
      <c r="Z843" s="3" t="str">
        <f t="shared" si="135"/>
        <v>OK</v>
      </c>
    </row>
    <row r="844" spans="1:26" x14ac:dyDescent="0.35">
      <c r="A844" s="1" t="s">
        <v>185</v>
      </c>
      <c r="B844" s="2">
        <v>45704</v>
      </c>
      <c r="C844" s="1" t="s">
        <v>27</v>
      </c>
      <c r="D844" s="3" t="s">
        <v>2678</v>
      </c>
      <c r="E844" s="1" t="s">
        <v>637</v>
      </c>
      <c r="F844" s="1" t="s">
        <v>2679</v>
      </c>
      <c r="G844" s="1" t="s">
        <v>17</v>
      </c>
      <c r="H844" s="1">
        <v>10193.869000000001</v>
      </c>
      <c r="I844" s="4" t="s">
        <v>28</v>
      </c>
      <c r="J844" s="1" t="s">
        <v>14</v>
      </c>
      <c r="K844" s="1" t="s">
        <v>1120</v>
      </c>
      <c r="L844" s="6" t="str">
        <f t="shared" si="128"/>
        <v>18.38</v>
      </c>
      <c r="M844" s="6" t="str">
        <f t="shared" si="129"/>
        <v>18.38</v>
      </c>
      <c r="N844" s="6" t="str">
        <f t="shared" si="130"/>
        <v>Pass</v>
      </c>
      <c r="O844" s="6" t="str">
        <f t="shared" si="131"/>
        <v>95.64</v>
      </c>
      <c r="P844" s="6">
        <f t="shared" ref="P844:P869" si="136">IF(C844="Viscosity",
      IF(J844="mPa*s", H844/1000, H844),
   IF(C844="Tensile",
      IF(J844="kPa", H844/1000, H844),
   IF(C844="Conductivity",
      IF(J844="mS/cm", H844/10, H844),
   "")))</f>
        <v>10193.869000000001</v>
      </c>
      <c r="Q844" s="5" t="str">
        <f t="shared" si="132"/>
        <v>February</v>
      </c>
      <c r="R844" s="3" t="str">
        <f>VLOOKUP(A844, Samples_Master!$A$2:$I$301, 2, FALSE)</f>
        <v>PolymerA</v>
      </c>
      <c r="S844" s="3" t="str">
        <f>VLOOKUP(A844, Samples_Master!$A$2:$I$301, 3, FALSE)</f>
        <v>Polymer</v>
      </c>
      <c r="T844" s="3" t="str">
        <f>VLOOKUP(A844, Samples_Master!$A$2:$I$301, 4, FALSE)</f>
        <v>B012</v>
      </c>
      <c r="U844" s="3" t="str">
        <f>VLOOKUP(A844, Samples_Master!$A$2:$I$301, 5, FALSE)</f>
        <v>P004</v>
      </c>
      <c r="V844" s="3" t="str">
        <f t="shared" si="133"/>
        <v>PolymerA_Conductivity</v>
      </c>
      <c r="W844" s="3">
        <f>VLOOKUP(V844, Spec_Limits!$A$2:$I$301, 5, FALSE)</f>
        <v>100</v>
      </c>
      <c r="X844" s="3">
        <f>VLOOKUP(V844, Spec_Limits!$A$2:$I$301, 6, FALSE)</f>
        <v>2000</v>
      </c>
      <c r="Y844" s="3" t="str">
        <f t="shared" si="134"/>
        <v>Fail</v>
      </c>
      <c r="Z844" s="3" t="str">
        <f t="shared" si="135"/>
        <v>OK</v>
      </c>
    </row>
    <row r="845" spans="1:26" x14ac:dyDescent="0.35">
      <c r="A845" s="1" t="s">
        <v>1121</v>
      </c>
      <c r="B845" s="2">
        <v>45708</v>
      </c>
      <c r="C845" s="1" t="s">
        <v>16</v>
      </c>
      <c r="D845" s="3" t="s">
        <v>1460</v>
      </c>
      <c r="E845" s="1" t="s">
        <v>637</v>
      </c>
      <c r="F845" s="1" t="s">
        <v>2680</v>
      </c>
      <c r="G845" s="1" t="s">
        <v>17</v>
      </c>
      <c r="H845" s="1">
        <v>53.994</v>
      </c>
      <c r="I845" s="4" t="s">
        <v>17</v>
      </c>
      <c r="J845" s="1" t="s">
        <v>41</v>
      </c>
      <c r="K845" s="1" t="s">
        <v>1122</v>
      </c>
      <c r="L845" s="6" t="str">
        <f t="shared" si="128"/>
        <v>26.76</v>
      </c>
      <c r="M845" s="6" t="str">
        <f t="shared" si="129"/>
        <v>26.76</v>
      </c>
      <c r="N845" s="6" t="str">
        <f t="shared" si="130"/>
        <v>Pass</v>
      </c>
      <c r="O845" s="6" t="str">
        <f t="shared" si="131"/>
        <v>88.35</v>
      </c>
      <c r="P845" s="6">
        <f t="shared" si="136"/>
        <v>53.994</v>
      </c>
      <c r="Q845" s="5" t="str">
        <f t="shared" si="132"/>
        <v>February</v>
      </c>
      <c r="R845" s="3" t="str">
        <f>VLOOKUP(A845, Samples_Master!$A$2:$I$301, 2, FALSE)</f>
        <v>PolymerB</v>
      </c>
      <c r="S845" s="3" t="str">
        <f>VLOOKUP(A845, Samples_Master!$A$2:$I$301, 3, FALSE)</f>
        <v>Polymer</v>
      </c>
      <c r="T845" s="3" t="str">
        <f>VLOOKUP(A845, Samples_Master!$A$2:$I$301, 4, FALSE)</f>
        <v>B024</v>
      </c>
      <c r="U845" s="3" t="str">
        <f>VLOOKUP(A845, Samples_Master!$A$2:$I$301, 5, FALSE)</f>
        <v>P003</v>
      </c>
      <c r="V845" s="3" t="str">
        <f t="shared" si="133"/>
        <v>PolymerB_Tensile</v>
      </c>
      <c r="W845" s="3">
        <f>VLOOKUP(V845, Spec_Limits!$A$2:$I$301, 5, FALSE)</f>
        <v>40</v>
      </c>
      <c r="X845" s="3">
        <f>VLOOKUP(V845, Spec_Limits!$A$2:$I$301, 6, FALSE)</f>
        <v>100</v>
      </c>
      <c r="Y845" s="3" t="str">
        <f t="shared" si="134"/>
        <v>Pass</v>
      </c>
      <c r="Z845" s="3" t="str">
        <f t="shared" si="135"/>
        <v>OK</v>
      </c>
    </row>
    <row r="846" spans="1:26" x14ac:dyDescent="0.35">
      <c r="A846" s="1" t="s">
        <v>1121</v>
      </c>
      <c r="B846" s="2">
        <v>45704</v>
      </c>
      <c r="C846" s="1" t="s">
        <v>16</v>
      </c>
      <c r="D846" s="3" t="s">
        <v>2437</v>
      </c>
      <c r="E846" s="1" t="s">
        <v>637</v>
      </c>
      <c r="F846" s="1" t="s">
        <v>2453</v>
      </c>
      <c r="G846" s="1" t="s">
        <v>17</v>
      </c>
      <c r="H846" s="1">
        <v>78.271000000000001</v>
      </c>
      <c r="I846" s="4" t="s">
        <v>17</v>
      </c>
      <c r="J846" s="1" t="s">
        <v>98</v>
      </c>
      <c r="K846" s="1" t="s">
        <v>1123</v>
      </c>
      <c r="L846" s="6" t="str">
        <f t="shared" si="128"/>
        <v>22.68</v>
      </c>
      <c r="M846" s="6" t="str">
        <f t="shared" si="129"/>
        <v>22.68</v>
      </c>
      <c r="N846" s="6" t="str">
        <f t="shared" si="130"/>
        <v>Pass</v>
      </c>
      <c r="O846" s="6" t="str">
        <f t="shared" si="131"/>
        <v>89.35</v>
      </c>
      <c r="P846" s="6">
        <f t="shared" si="136"/>
        <v>78.271000000000001</v>
      </c>
      <c r="Q846" s="5" t="str">
        <f t="shared" si="132"/>
        <v>February</v>
      </c>
      <c r="R846" s="3" t="str">
        <f>VLOOKUP(A846, Samples_Master!$A$2:$I$301, 2, FALSE)</f>
        <v>PolymerB</v>
      </c>
      <c r="S846" s="3" t="str">
        <f>VLOOKUP(A846, Samples_Master!$A$2:$I$301, 3, FALSE)</f>
        <v>Polymer</v>
      </c>
      <c r="T846" s="3" t="str">
        <f>VLOOKUP(A846, Samples_Master!$A$2:$I$301, 4, FALSE)</f>
        <v>B024</v>
      </c>
      <c r="U846" s="3" t="str">
        <f>VLOOKUP(A846, Samples_Master!$A$2:$I$301, 5, FALSE)</f>
        <v>P003</v>
      </c>
      <c r="V846" s="3" t="str">
        <f t="shared" si="133"/>
        <v>PolymerB_Tensile</v>
      </c>
      <c r="W846" s="3">
        <f>VLOOKUP(V846, Spec_Limits!$A$2:$I$301, 5, FALSE)</f>
        <v>40</v>
      </c>
      <c r="X846" s="3">
        <f>VLOOKUP(V846, Spec_Limits!$A$2:$I$301, 6, FALSE)</f>
        <v>100</v>
      </c>
      <c r="Y846" s="3" t="str">
        <f t="shared" si="134"/>
        <v>Pass</v>
      </c>
      <c r="Z846" s="3" t="str">
        <f t="shared" si="135"/>
        <v>OK</v>
      </c>
    </row>
    <row r="847" spans="1:26" x14ac:dyDescent="0.35">
      <c r="A847" s="1" t="s">
        <v>509</v>
      </c>
      <c r="B847" s="2">
        <v>45700</v>
      </c>
      <c r="C847" s="1" t="s">
        <v>16</v>
      </c>
      <c r="D847" s="3" t="s">
        <v>2675</v>
      </c>
      <c r="E847" s="1" t="s">
        <v>637</v>
      </c>
      <c r="F847" s="1" t="s">
        <v>2681</v>
      </c>
      <c r="G847" s="1" t="s">
        <v>17</v>
      </c>
      <c r="H847" s="1">
        <v>91.200999999999993</v>
      </c>
      <c r="I847" s="4" t="s">
        <v>17</v>
      </c>
      <c r="J847" s="1" t="s">
        <v>31</v>
      </c>
      <c r="K847" s="1" t="s">
        <v>1124</v>
      </c>
      <c r="L847" s="6" t="str">
        <f t="shared" si="128"/>
        <v>17.46</v>
      </c>
      <c r="M847" s="6" t="str">
        <f t="shared" si="129"/>
        <v>17.46</v>
      </c>
      <c r="N847" s="6" t="str">
        <f t="shared" si="130"/>
        <v>Pass</v>
      </c>
      <c r="O847" s="6" t="str">
        <f t="shared" si="131"/>
        <v>97.93</v>
      </c>
      <c r="P847" s="6">
        <f t="shared" si="136"/>
        <v>91.200999999999993</v>
      </c>
      <c r="Q847" s="5" t="str">
        <f t="shared" si="132"/>
        <v>February</v>
      </c>
      <c r="R847" s="3" t="str">
        <f>VLOOKUP(A847, Samples_Master!$A$2:$I$301, 2, FALSE)</f>
        <v>AlloyX</v>
      </c>
      <c r="S847" s="3" t="str">
        <f>VLOOKUP(A847, Samples_Master!$A$2:$I$301, 3, FALSE)</f>
        <v>Metal</v>
      </c>
      <c r="T847" s="3" t="str">
        <f>VLOOKUP(A847, Samples_Master!$A$2:$I$301, 4, FALSE)</f>
        <v>B094</v>
      </c>
      <c r="U847" s="3" t="str">
        <f>VLOOKUP(A847, Samples_Master!$A$2:$I$301, 5, FALSE)</f>
        <v>P001</v>
      </c>
      <c r="V847" s="3" t="str">
        <f t="shared" si="133"/>
        <v>AlloyX_Tensile</v>
      </c>
      <c r="W847" s="3">
        <f>VLOOKUP(V847, Spec_Limits!$A$2:$I$301, 5, FALSE)</f>
        <v>60</v>
      </c>
      <c r="X847" s="3">
        <f>VLOOKUP(V847, Spec_Limits!$A$2:$I$301, 6, FALSE)</f>
        <v>120</v>
      </c>
      <c r="Y847" s="3" t="str">
        <f t="shared" si="134"/>
        <v>Pass</v>
      </c>
      <c r="Z847" s="3" t="str">
        <f t="shared" si="135"/>
        <v>OK</v>
      </c>
    </row>
    <row r="848" spans="1:26" x14ac:dyDescent="0.35">
      <c r="A848" s="1" t="s">
        <v>601</v>
      </c>
      <c r="B848" s="2">
        <v>45697</v>
      </c>
      <c r="C848" s="1" t="s">
        <v>16</v>
      </c>
      <c r="D848" s="3" t="s">
        <v>2682</v>
      </c>
      <c r="E848" s="1" t="s">
        <v>11</v>
      </c>
      <c r="F848" s="1" t="s">
        <v>2402</v>
      </c>
      <c r="G848" s="1" t="s">
        <v>17</v>
      </c>
      <c r="H848" s="1">
        <v>95.111000000000004</v>
      </c>
      <c r="I848" s="4" t="s">
        <v>17</v>
      </c>
      <c r="J848" s="1" t="s">
        <v>98</v>
      </c>
      <c r="K848" s="1" t="s">
        <v>1125</v>
      </c>
      <c r="L848" s="6">
        <f t="shared" si="128"/>
        <v>29.350000000000023</v>
      </c>
      <c r="M848" s="6">
        <f t="shared" si="129"/>
        <v>29.350000000000023</v>
      </c>
      <c r="N848" s="6" t="str">
        <f t="shared" si="130"/>
        <v>Pass</v>
      </c>
      <c r="O848" s="6" t="str">
        <f t="shared" si="131"/>
        <v>104.57</v>
      </c>
      <c r="P848" s="6">
        <f t="shared" si="136"/>
        <v>95.111000000000004</v>
      </c>
      <c r="Q848" s="5" t="str">
        <f t="shared" si="132"/>
        <v>February</v>
      </c>
      <c r="R848" s="3" t="str">
        <f>VLOOKUP(A848, Samples_Master!$A$2:$I$301, 2, FALSE)</f>
        <v>AlloyX</v>
      </c>
      <c r="S848" s="3" t="str">
        <f>VLOOKUP(A848, Samples_Master!$A$2:$I$301, 3, FALSE)</f>
        <v>Metal</v>
      </c>
      <c r="T848" s="3" t="str">
        <f>VLOOKUP(A848, Samples_Master!$A$2:$I$301, 4, FALSE)</f>
        <v>B033</v>
      </c>
      <c r="U848" s="3" t="str">
        <f>VLOOKUP(A848, Samples_Master!$A$2:$I$301, 5, FALSE)</f>
        <v>P001</v>
      </c>
      <c r="V848" s="3" t="str">
        <f t="shared" si="133"/>
        <v>AlloyX_Tensile</v>
      </c>
      <c r="W848" s="3">
        <f>VLOOKUP(V848, Spec_Limits!$A$2:$I$301, 5, FALSE)</f>
        <v>60</v>
      </c>
      <c r="X848" s="3">
        <f>VLOOKUP(V848, Spec_Limits!$A$2:$I$301, 6, FALSE)</f>
        <v>120</v>
      </c>
      <c r="Y848" s="3" t="str">
        <f t="shared" si="134"/>
        <v>Pass</v>
      </c>
      <c r="Z848" s="3" t="str">
        <f t="shared" si="135"/>
        <v>OK</v>
      </c>
    </row>
    <row r="849" spans="1:26" x14ac:dyDescent="0.35">
      <c r="A849" s="1" t="s">
        <v>601</v>
      </c>
      <c r="B849" s="2">
        <v>45713</v>
      </c>
      <c r="C849" s="1" t="s">
        <v>16</v>
      </c>
      <c r="D849" s="3" t="s">
        <v>1479</v>
      </c>
      <c r="E849" s="1" t="s">
        <v>11</v>
      </c>
      <c r="F849" s="1" t="s">
        <v>2683</v>
      </c>
      <c r="G849" s="1" t="s">
        <v>17</v>
      </c>
      <c r="H849" s="1">
        <v>58.255000000000003</v>
      </c>
      <c r="I849" s="4" t="s">
        <v>17</v>
      </c>
      <c r="J849" s="1" t="s">
        <v>21</v>
      </c>
      <c r="K849" s="1" t="s">
        <v>1126</v>
      </c>
      <c r="L849" s="6">
        <f t="shared" si="128"/>
        <v>25.950000000000045</v>
      </c>
      <c r="M849" s="6">
        <f t="shared" si="129"/>
        <v>25.950000000000045</v>
      </c>
      <c r="N849" s="6" t="str">
        <f t="shared" si="130"/>
        <v>Pass</v>
      </c>
      <c r="O849" s="6" t="str">
        <f t="shared" si="131"/>
        <v>95.09</v>
      </c>
      <c r="P849" s="6">
        <f t="shared" si="136"/>
        <v>58.255000000000003</v>
      </c>
      <c r="Q849" s="5" t="str">
        <f t="shared" si="132"/>
        <v>February</v>
      </c>
      <c r="R849" s="3" t="str">
        <f>VLOOKUP(A849, Samples_Master!$A$2:$I$301, 2, FALSE)</f>
        <v>AlloyX</v>
      </c>
      <c r="S849" s="3" t="str">
        <f>VLOOKUP(A849, Samples_Master!$A$2:$I$301, 3, FALSE)</f>
        <v>Metal</v>
      </c>
      <c r="T849" s="3" t="str">
        <f>VLOOKUP(A849, Samples_Master!$A$2:$I$301, 4, FALSE)</f>
        <v>B033</v>
      </c>
      <c r="U849" s="3" t="str">
        <f>VLOOKUP(A849, Samples_Master!$A$2:$I$301, 5, FALSE)</f>
        <v>P001</v>
      </c>
      <c r="V849" s="3" t="str">
        <f t="shared" si="133"/>
        <v>AlloyX_Tensile</v>
      </c>
      <c r="W849" s="3">
        <f>VLOOKUP(V849, Spec_Limits!$A$2:$I$301, 5, FALSE)</f>
        <v>60</v>
      </c>
      <c r="X849" s="3">
        <f>VLOOKUP(V849, Spec_Limits!$A$2:$I$301, 6, FALSE)</f>
        <v>120</v>
      </c>
      <c r="Y849" s="3" t="str">
        <f t="shared" si="134"/>
        <v>Fail</v>
      </c>
      <c r="Z849" s="3" t="str">
        <f t="shared" si="135"/>
        <v>OK</v>
      </c>
    </row>
    <row r="850" spans="1:26" x14ac:dyDescent="0.35">
      <c r="A850" s="1" t="s">
        <v>601</v>
      </c>
      <c r="B850" s="2">
        <v>45715</v>
      </c>
      <c r="C850" s="1" t="s">
        <v>16</v>
      </c>
      <c r="D850" s="3" t="s">
        <v>2684</v>
      </c>
      <c r="E850" s="1" t="s">
        <v>11</v>
      </c>
      <c r="F850" s="1" t="s">
        <v>2685</v>
      </c>
      <c r="G850" s="1" t="s">
        <v>17</v>
      </c>
      <c r="H850" s="1">
        <v>94.117999999999995</v>
      </c>
      <c r="I850" s="4" t="s">
        <v>17</v>
      </c>
      <c r="J850" s="1" t="s">
        <v>31</v>
      </c>
      <c r="K850" s="1" t="s">
        <v>1127</v>
      </c>
      <c r="L850" s="6">
        <f t="shared" si="128"/>
        <v>23.460000000000036</v>
      </c>
      <c r="M850" s="6">
        <f t="shared" si="129"/>
        <v>23.460000000000036</v>
      </c>
      <c r="N850" s="6" t="str">
        <f t="shared" si="130"/>
        <v>Pass</v>
      </c>
      <c r="O850" s="6" t="str">
        <f t="shared" si="131"/>
        <v>119.44</v>
      </c>
      <c r="P850" s="6">
        <f t="shared" si="136"/>
        <v>94.117999999999995</v>
      </c>
      <c r="Q850" s="5" t="str">
        <f t="shared" si="132"/>
        <v>February</v>
      </c>
      <c r="R850" s="3" t="str">
        <f>VLOOKUP(A850, Samples_Master!$A$2:$I$301, 2, FALSE)</f>
        <v>AlloyX</v>
      </c>
      <c r="S850" s="3" t="str">
        <f>VLOOKUP(A850, Samples_Master!$A$2:$I$301, 3, FALSE)</f>
        <v>Metal</v>
      </c>
      <c r="T850" s="3" t="str">
        <f>VLOOKUP(A850, Samples_Master!$A$2:$I$301, 4, FALSE)</f>
        <v>B033</v>
      </c>
      <c r="U850" s="3" t="str">
        <f>VLOOKUP(A850, Samples_Master!$A$2:$I$301, 5, FALSE)</f>
        <v>P001</v>
      </c>
      <c r="V850" s="3" t="str">
        <f t="shared" si="133"/>
        <v>AlloyX_Tensile</v>
      </c>
      <c r="W850" s="3">
        <f>VLOOKUP(V850, Spec_Limits!$A$2:$I$301, 5, FALSE)</f>
        <v>60</v>
      </c>
      <c r="X850" s="3">
        <f>VLOOKUP(V850, Spec_Limits!$A$2:$I$301, 6, FALSE)</f>
        <v>120</v>
      </c>
      <c r="Y850" s="3" t="str">
        <f t="shared" si="134"/>
        <v>Pass</v>
      </c>
      <c r="Z850" s="3" t="str">
        <f t="shared" si="135"/>
        <v>OK</v>
      </c>
    </row>
    <row r="851" spans="1:26" x14ac:dyDescent="0.35">
      <c r="A851" s="1" t="s">
        <v>601</v>
      </c>
      <c r="B851" s="2">
        <v>45703</v>
      </c>
      <c r="C851" s="1" t="s">
        <v>16</v>
      </c>
      <c r="D851" s="3" t="s">
        <v>2686</v>
      </c>
      <c r="E851" s="1" t="s">
        <v>11</v>
      </c>
      <c r="F851" s="1" t="s">
        <v>2687</v>
      </c>
      <c r="G851" s="1" t="s">
        <v>17</v>
      </c>
      <c r="H851" s="1">
        <v>101.667</v>
      </c>
      <c r="I851" s="4" t="s">
        <v>17</v>
      </c>
      <c r="J851" s="1" t="s">
        <v>98</v>
      </c>
      <c r="K851" s="1" t="s">
        <v>1128</v>
      </c>
      <c r="L851" s="6">
        <f t="shared" si="128"/>
        <v>24.850000000000023</v>
      </c>
      <c r="M851" s="6">
        <f t="shared" si="129"/>
        <v>24.850000000000023</v>
      </c>
      <c r="N851" s="6" t="str">
        <f t="shared" si="130"/>
        <v>Pass</v>
      </c>
      <c r="O851" s="6" t="str">
        <f t="shared" si="131"/>
        <v>99.92</v>
      </c>
      <c r="P851" s="6">
        <f t="shared" si="136"/>
        <v>101.667</v>
      </c>
      <c r="Q851" s="5" t="str">
        <f t="shared" si="132"/>
        <v>February</v>
      </c>
      <c r="R851" s="3" t="str">
        <f>VLOOKUP(A851, Samples_Master!$A$2:$I$301, 2, FALSE)</f>
        <v>AlloyX</v>
      </c>
      <c r="S851" s="3" t="str">
        <f>VLOOKUP(A851, Samples_Master!$A$2:$I$301, 3, FALSE)</f>
        <v>Metal</v>
      </c>
      <c r="T851" s="3" t="str">
        <f>VLOOKUP(A851, Samples_Master!$A$2:$I$301, 4, FALSE)</f>
        <v>B033</v>
      </c>
      <c r="U851" s="3" t="str">
        <f>VLOOKUP(A851, Samples_Master!$A$2:$I$301, 5, FALSE)</f>
        <v>P001</v>
      </c>
      <c r="V851" s="3" t="str">
        <f t="shared" si="133"/>
        <v>AlloyX_Tensile</v>
      </c>
      <c r="W851" s="3">
        <f>VLOOKUP(V851, Spec_Limits!$A$2:$I$301, 5, FALSE)</f>
        <v>60</v>
      </c>
      <c r="X851" s="3">
        <f>VLOOKUP(V851, Spec_Limits!$A$2:$I$301, 6, FALSE)</f>
        <v>120</v>
      </c>
      <c r="Y851" s="3" t="str">
        <f t="shared" si="134"/>
        <v>Pass</v>
      </c>
      <c r="Z851" s="3" t="str">
        <f t="shared" si="135"/>
        <v>OK</v>
      </c>
    </row>
    <row r="852" spans="1:26" x14ac:dyDescent="0.35">
      <c r="A852" s="1" t="s">
        <v>1129</v>
      </c>
      <c r="B852" s="2">
        <v>45702</v>
      </c>
      <c r="C852" s="1" t="s">
        <v>10</v>
      </c>
      <c r="D852" s="3" t="s">
        <v>2688</v>
      </c>
      <c r="E852" s="1" t="s">
        <v>11</v>
      </c>
      <c r="F852" s="1" t="s">
        <v>2689</v>
      </c>
      <c r="G852" s="1" t="s">
        <v>12</v>
      </c>
      <c r="H852" s="1">
        <v>1509.7650000000001</v>
      </c>
      <c r="I852" s="4" t="s">
        <v>13</v>
      </c>
      <c r="J852" s="1" t="s">
        <v>31</v>
      </c>
      <c r="K852" s="1" t="s">
        <v>1130</v>
      </c>
      <c r="L852" s="6">
        <f t="shared" si="128"/>
        <v>29.740000000000009</v>
      </c>
      <c r="M852" s="6">
        <f t="shared" si="129"/>
        <v>29.740000000000009</v>
      </c>
      <c r="N852" s="6" t="str">
        <f t="shared" si="130"/>
        <v>Pass</v>
      </c>
      <c r="O852" s="6">
        <f t="shared" si="131"/>
        <v>90.742789999999999</v>
      </c>
      <c r="P852" s="6">
        <f t="shared" si="136"/>
        <v>1509.7650000000001</v>
      </c>
      <c r="Q852" s="5" t="str">
        <f t="shared" si="132"/>
        <v>February</v>
      </c>
      <c r="R852" s="3" t="str">
        <f>VLOOKUP(A852, Samples_Master!$A$2:$I$301, 2, FALSE)</f>
        <v>PolymerB</v>
      </c>
      <c r="S852" s="3" t="str">
        <f>VLOOKUP(A852, Samples_Master!$A$2:$I$301, 3, FALSE)</f>
        <v>Polymer</v>
      </c>
      <c r="T852" s="3" t="str">
        <f>VLOOKUP(A852, Samples_Master!$A$2:$I$301, 4, FALSE)</f>
        <v>B007</v>
      </c>
      <c r="U852" s="3" t="str">
        <f>VLOOKUP(A852, Samples_Master!$A$2:$I$301, 5, FALSE)</f>
        <v>P003</v>
      </c>
      <c r="V852" s="3" t="str">
        <f t="shared" si="133"/>
        <v>PolymerB_Viscosity</v>
      </c>
      <c r="W852" s="3">
        <f>VLOOKUP(V852, Spec_Limits!$A$2:$I$301, 5, FALSE)</f>
        <v>0.5</v>
      </c>
      <c r="X852" s="3">
        <f>VLOOKUP(V852, Spec_Limits!$A$2:$I$301, 6, FALSE)</f>
        <v>2.5</v>
      </c>
      <c r="Y852" s="3" t="str">
        <f t="shared" si="134"/>
        <v>Fail</v>
      </c>
      <c r="Z852" s="3" t="str">
        <f t="shared" si="135"/>
        <v>OK</v>
      </c>
    </row>
    <row r="853" spans="1:26" x14ac:dyDescent="0.35">
      <c r="A853" s="1" t="s">
        <v>1129</v>
      </c>
      <c r="B853" s="2">
        <v>45704</v>
      </c>
      <c r="C853" s="1" t="s">
        <v>10</v>
      </c>
      <c r="D853" s="3" t="s">
        <v>2690</v>
      </c>
      <c r="E853" s="1" t="s">
        <v>11</v>
      </c>
      <c r="F853" s="1" t="s">
        <v>2691</v>
      </c>
      <c r="G853" s="1" t="s">
        <v>12</v>
      </c>
      <c r="H853" s="1">
        <v>0.89300000000000002</v>
      </c>
      <c r="I853" s="4" t="s">
        <v>23</v>
      </c>
      <c r="J853" s="1" t="s">
        <v>41</v>
      </c>
      <c r="K853" s="1" t="s">
        <v>1131</v>
      </c>
      <c r="L853" s="6">
        <f t="shared" si="128"/>
        <v>29.060000000000002</v>
      </c>
      <c r="M853" s="6">
        <f t="shared" si="129"/>
        <v>29.060000000000002</v>
      </c>
      <c r="N853" s="6" t="str">
        <f t="shared" si="130"/>
        <v>Pass</v>
      </c>
      <c r="O853" s="6">
        <f t="shared" si="131"/>
        <v>108.17036999999999</v>
      </c>
      <c r="P853" s="6">
        <f t="shared" si="136"/>
        <v>0.89300000000000002</v>
      </c>
      <c r="Q853" s="5" t="str">
        <f t="shared" si="132"/>
        <v>February</v>
      </c>
      <c r="R853" s="3" t="str">
        <f>VLOOKUP(A853, Samples_Master!$A$2:$I$301, 2, FALSE)</f>
        <v>PolymerB</v>
      </c>
      <c r="S853" s="3" t="str">
        <f>VLOOKUP(A853, Samples_Master!$A$2:$I$301, 3, FALSE)</f>
        <v>Polymer</v>
      </c>
      <c r="T853" s="3" t="str">
        <f>VLOOKUP(A853, Samples_Master!$A$2:$I$301, 4, FALSE)</f>
        <v>B007</v>
      </c>
      <c r="U853" s="3" t="str">
        <f>VLOOKUP(A853, Samples_Master!$A$2:$I$301, 5, FALSE)</f>
        <v>P003</v>
      </c>
      <c r="V853" s="3" t="str">
        <f t="shared" si="133"/>
        <v>PolymerB_Viscosity</v>
      </c>
      <c r="W853" s="3">
        <f>VLOOKUP(V853, Spec_Limits!$A$2:$I$301, 5, FALSE)</f>
        <v>0.5</v>
      </c>
      <c r="X853" s="3">
        <f>VLOOKUP(V853, Spec_Limits!$A$2:$I$301, 6, FALSE)</f>
        <v>2.5</v>
      </c>
      <c r="Y853" s="3" t="str">
        <f t="shared" si="134"/>
        <v>Pass</v>
      </c>
      <c r="Z853" s="3" t="str">
        <f t="shared" si="135"/>
        <v>OK</v>
      </c>
    </row>
    <row r="854" spans="1:26" x14ac:dyDescent="0.35">
      <c r="A854" s="1" t="s">
        <v>1129</v>
      </c>
      <c r="B854" s="2">
        <v>45695</v>
      </c>
      <c r="C854" s="1" t="s">
        <v>16</v>
      </c>
      <c r="D854" s="3" t="s">
        <v>2692</v>
      </c>
      <c r="E854" s="1" t="s">
        <v>11</v>
      </c>
      <c r="F854" s="1" t="s">
        <v>2693</v>
      </c>
      <c r="G854" s="1" t="s">
        <v>12</v>
      </c>
      <c r="H854" s="1">
        <v>57.984000000000002</v>
      </c>
      <c r="I854" s="4" t="s">
        <v>17</v>
      </c>
      <c r="J854" s="1" t="s">
        <v>80</v>
      </c>
      <c r="K854" s="1" t="s">
        <v>1132</v>
      </c>
      <c r="L854" s="6">
        <f t="shared" si="128"/>
        <v>27.240000000000009</v>
      </c>
      <c r="M854" s="6">
        <f t="shared" si="129"/>
        <v>27.240000000000009</v>
      </c>
      <c r="N854" s="6" t="str">
        <f t="shared" si="130"/>
        <v>Pass</v>
      </c>
      <c r="O854" s="6">
        <f t="shared" si="131"/>
        <v>103.24637</v>
      </c>
      <c r="P854" s="6">
        <f t="shared" si="136"/>
        <v>57.984000000000002</v>
      </c>
      <c r="Q854" s="5" t="str">
        <f t="shared" si="132"/>
        <v>February</v>
      </c>
      <c r="R854" s="3" t="str">
        <f>VLOOKUP(A854, Samples_Master!$A$2:$I$301, 2, FALSE)</f>
        <v>PolymerB</v>
      </c>
      <c r="S854" s="3" t="str">
        <f>VLOOKUP(A854, Samples_Master!$A$2:$I$301, 3, FALSE)</f>
        <v>Polymer</v>
      </c>
      <c r="T854" s="3" t="str">
        <f>VLOOKUP(A854, Samples_Master!$A$2:$I$301, 4, FALSE)</f>
        <v>B007</v>
      </c>
      <c r="U854" s="3" t="str">
        <f>VLOOKUP(A854, Samples_Master!$A$2:$I$301, 5, FALSE)</f>
        <v>P003</v>
      </c>
      <c r="V854" s="3" t="str">
        <f t="shared" si="133"/>
        <v>PolymerB_Tensile</v>
      </c>
      <c r="W854" s="3">
        <f>VLOOKUP(V854, Spec_Limits!$A$2:$I$301, 5, FALSE)</f>
        <v>40</v>
      </c>
      <c r="X854" s="3">
        <f>VLOOKUP(V854, Spec_Limits!$A$2:$I$301, 6, FALSE)</f>
        <v>100</v>
      </c>
      <c r="Y854" s="3" t="str">
        <f t="shared" si="134"/>
        <v>Pass</v>
      </c>
      <c r="Z854" s="3" t="str">
        <f t="shared" si="135"/>
        <v>OK</v>
      </c>
    </row>
    <row r="855" spans="1:26" x14ac:dyDescent="0.35">
      <c r="A855" s="1" t="s">
        <v>113</v>
      </c>
      <c r="B855" s="2">
        <v>45696</v>
      </c>
      <c r="C855" s="1" t="s">
        <v>16</v>
      </c>
      <c r="D855" s="3" t="s">
        <v>2445</v>
      </c>
      <c r="E855" s="1" t="s">
        <v>637</v>
      </c>
      <c r="F855" s="1" t="s">
        <v>2694</v>
      </c>
      <c r="G855" s="1" t="s">
        <v>17</v>
      </c>
      <c r="H855" s="1">
        <v>61.512999999999998</v>
      </c>
      <c r="I855" s="4" t="s">
        <v>17</v>
      </c>
      <c r="J855" s="1" t="s">
        <v>55</v>
      </c>
      <c r="K855" s="1" t="s">
        <v>1133</v>
      </c>
      <c r="L855" s="6" t="str">
        <f t="shared" si="128"/>
        <v>27.2</v>
      </c>
      <c r="M855" s="6" t="str">
        <f t="shared" si="129"/>
        <v>27.2</v>
      </c>
      <c r="N855" s="6" t="str">
        <f t="shared" si="130"/>
        <v>Pass</v>
      </c>
      <c r="O855" s="6" t="str">
        <f t="shared" si="131"/>
        <v>97.59</v>
      </c>
      <c r="P855" s="6">
        <f t="shared" si="136"/>
        <v>61.512999999999998</v>
      </c>
      <c r="Q855" s="5" t="str">
        <f t="shared" si="132"/>
        <v>February</v>
      </c>
      <c r="R855" s="3" t="str">
        <f>VLOOKUP(A855, Samples_Master!$A$2:$I$301, 2, FALSE)</f>
        <v>PolymerB</v>
      </c>
      <c r="S855" s="3" t="str">
        <f>VLOOKUP(A855, Samples_Master!$A$2:$I$301, 3, FALSE)</f>
        <v>Polymer</v>
      </c>
      <c r="T855" s="3" t="str">
        <f>VLOOKUP(A855, Samples_Master!$A$2:$I$301, 4, FALSE)</f>
        <v>B029</v>
      </c>
      <c r="U855" s="3" t="str">
        <f>VLOOKUP(A855, Samples_Master!$A$2:$I$301, 5, FALSE)</f>
        <v>P003</v>
      </c>
      <c r="V855" s="3" t="str">
        <f t="shared" si="133"/>
        <v>PolymerB_Tensile</v>
      </c>
      <c r="W855" s="3">
        <f>VLOOKUP(V855, Spec_Limits!$A$2:$I$301, 5, FALSE)</f>
        <v>40</v>
      </c>
      <c r="X855" s="3">
        <f>VLOOKUP(V855, Spec_Limits!$A$2:$I$301, 6, FALSE)</f>
        <v>100</v>
      </c>
      <c r="Y855" s="3" t="str">
        <f t="shared" si="134"/>
        <v>Pass</v>
      </c>
      <c r="Z855" s="3" t="str">
        <f t="shared" si="135"/>
        <v>OK</v>
      </c>
    </row>
    <row r="856" spans="1:26" x14ac:dyDescent="0.35">
      <c r="A856" s="1" t="s">
        <v>113</v>
      </c>
      <c r="B856" s="2">
        <v>45700</v>
      </c>
      <c r="C856" s="1" t="s">
        <v>27</v>
      </c>
      <c r="D856" s="3" t="s">
        <v>2695</v>
      </c>
      <c r="E856" s="1" t="s">
        <v>637</v>
      </c>
      <c r="F856" s="1" t="s">
        <v>2696</v>
      </c>
      <c r="G856" s="1" t="s">
        <v>17</v>
      </c>
      <c r="H856" s="1">
        <v>8536.0720000000001</v>
      </c>
      <c r="I856" s="4" t="s">
        <v>28</v>
      </c>
      <c r="J856" s="1" t="s">
        <v>52</v>
      </c>
      <c r="K856" s="1" t="s">
        <v>1134</v>
      </c>
      <c r="L856" s="6" t="str">
        <f t="shared" si="128"/>
        <v>29.07</v>
      </c>
      <c r="M856" s="6" t="str">
        <f t="shared" si="129"/>
        <v>29.07</v>
      </c>
      <c r="N856" s="6" t="str">
        <f t="shared" si="130"/>
        <v>Pass</v>
      </c>
      <c r="O856" s="6" t="str">
        <f t="shared" si="131"/>
        <v>90.72</v>
      </c>
      <c r="P856" s="6">
        <f t="shared" si="136"/>
        <v>8536.0720000000001</v>
      </c>
      <c r="Q856" s="5" t="str">
        <f t="shared" si="132"/>
        <v>February</v>
      </c>
      <c r="R856" s="3" t="str">
        <f>VLOOKUP(A856, Samples_Master!$A$2:$I$301, 2, FALSE)</f>
        <v>PolymerB</v>
      </c>
      <c r="S856" s="3" t="str">
        <f>VLOOKUP(A856, Samples_Master!$A$2:$I$301, 3, FALSE)</f>
        <v>Polymer</v>
      </c>
      <c r="T856" s="3" t="str">
        <f>VLOOKUP(A856, Samples_Master!$A$2:$I$301, 4, FALSE)</f>
        <v>B029</v>
      </c>
      <c r="U856" s="3" t="str">
        <f>VLOOKUP(A856, Samples_Master!$A$2:$I$301, 5, FALSE)</f>
        <v>P003</v>
      </c>
      <c r="V856" s="3" t="str">
        <f t="shared" si="133"/>
        <v>PolymerB_Conductivity</v>
      </c>
      <c r="W856" s="3">
        <f>VLOOKUP(V856, Spec_Limits!$A$2:$I$301, 5, FALSE)</f>
        <v>100</v>
      </c>
      <c r="X856" s="3">
        <f>VLOOKUP(V856, Spec_Limits!$A$2:$I$301, 6, FALSE)</f>
        <v>2000</v>
      </c>
      <c r="Y856" s="3" t="str">
        <f t="shared" si="134"/>
        <v>Fail</v>
      </c>
      <c r="Z856" s="3" t="str">
        <f t="shared" si="135"/>
        <v>OK</v>
      </c>
    </row>
    <row r="857" spans="1:26" x14ac:dyDescent="0.35">
      <c r="A857" s="1" t="s">
        <v>172</v>
      </c>
      <c r="B857" s="2">
        <v>45707</v>
      </c>
      <c r="C857" s="1" t="s">
        <v>16</v>
      </c>
      <c r="D857" s="3" t="s">
        <v>2697</v>
      </c>
      <c r="E857" s="1" t="s">
        <v>637</v>
      </c>
      <c r="F857" s="1" t="s">
        <v>2698</v>
      </c>
      <c r="G857" s="1" t="s">
        <v>12</v>
      </c>
      <c r="H857" s="1">
        <v>64.072999999999993</v>
      </c>
      <c r="I857" s="4" t="s">
        <v>17</v>
      </c>
      <c r="J857" s="1" t="s">
        <v>14</v>
      </c>
      <c r="K857" s="1" t="s">
        <v>1135</v>
      </c>
      <c r="L857" s="6" t="str">
        <f t="shared" si="128"/>
        <v>24.14</v>
      </c>
      <c r="M857" s="6" t="str">
        <f t="shared" si="129"/>
        <v>24.14</v>
      </c>
      <c r="N857" s="6" t="str">
        <f t="shared" si="130"/>
        <v>Pass</v>
      </c>
      <c r="O857" s="6">
        <f t="shared" si="131"/>
        <v>98.213530000000006</v>
      </c>
      <c r="P857" s="6">
        <f t="shared" si="136"/>
        <v>64.072999999999993</v>
      </c>
      <c r="Q857" s="5" t="str">
        <f t="shared" si="132"/>
        <v>February</v>
      </c>
      <c r="R857" s="3" t="str">
        <f>VLOOKUP(A857, Samples_Master!$A$2:$I$301, 2, FALSE)</f>
        <v>PolymerB</v>
      </c>
      <c r="S857" s="3" t="str">
        <f>VLOOKUP(A857, Samples_Master!$A$2:$I$301, 3, FALSE)</f>
        <v>Polymer</v>
      </c>
      <c r="T857" s="3" t="str">
        <f>VLOOKUP(A857, Samples_Master!$A$2:$I$301, 4, FALSE)</f>
        <v>B117</v>
      </c>
      <c r="U857" s="3" t="str">
        <f>VLOOKUP(A857, Samples_Master!$A$2:$I$301, 5, FALSE)</f>
        <v>P001</v>
      </c>
      <c r="V857" s="3" t="str">
        <f t="shared" si="133"/>
        <v>PolymerB_Tensile</v>
      </c>
      <c r="W857" s="3">
        <f>VLOOKUP(V857, Spec_Limits!$A$2:$I$301, 5, FALSE)</f>
        <v>40</v>
      </c>
      <c r="X857" s="3">
        <f>VLOOKUP(V857, Spec_Limits!$A$2:$I$301, 6, FALSE)</f>
        <v>100</v>
      </c>
      <c r="Y857" s="3" t="str">
        <f t="shared" si="134"/>
        <v>Pass</v>
      </c>
      <c r="Z857" s="3" t="str">
        <f t="shared" si="135"/>
        <v>OK</v>
      </c>
    </row>
    <row r="858" spans="1:26" x14ac:dyDescent="0.35">
      <c r="A858" s="1" t="s">
        <v>172</v>
      </c>
      <c r="B858" s="2">
        <v>45714</v>
      </c>
      <c r="C858" s="1" t="s">
        <v>10</v>
      </c>
      <c r="D858" s="3" t="s">
        <v>2699</v>
      </c>
      <c r="E858" s="1" t="s">
        <v>637</v>
      </c>
      <c r="F858" s="1" t="s">
        <v>2700</v>
      </c>
      <c r="G858" s="1" t="s">
        <v>12</v>
      </c>
      <c r="H858" s="1">
        <v>1407.867</v>
      </c>
      <c r="I858" s="4" t="s">
        <v>13</v>
      </c>
      <c r="J858" s="1" t="s">
        <v>24</v>
      </c>
      <c r="K858" s="1" t="s">
        <v>1136</v>
      </c>
      <c r="L858" s="6" t="str">
        <f t="shared" si="128"/>
        <v>25.72</v>
      </c>
      <c r="M858" s="6" t="str">
        <f t="shared" si="129"/>
        <v>25.72</v>
      </c>
      <c r="N858" s="6" t="str">
        <f t="shared" si="130"/>
        <v>Pass</v>
      </c>
      <c r="O858" s="6">
        <f t="shared" si="131"/>
        <v>90.017070000000004</v>
      </c>
      <c r="P858" s="6">
        <f t="shared" si="136"/>
        <v>1407.867</v>
      </c>
      <c r="Q858" s="5" t="str">
        <f t="shared" si="132"/>
        <v>February</v>
      </c>
      <c r="R858" s="3" t="str">
        <f>VLOOKUP(A858, Samples_Master!$A$2:$I$301, 2, FALSE)</f>
        <v>PolymerB</v>
      </c>
      <c r="S858" s="3" t="str">
        <f>VLOOKUP(A858, Samples_Master!$A$2:$I$301, 3, FALSE)</f>
        <v>Polymer</v>
      </c>
      <c r="T858" s="3" t="str">
        <f>VLOOKUP(A858, Samples_Master!$A$2:$I$301, 4, FALSE)</f>
        <v>B117</v>
      </c>
      <c r="U858" s="3" t="str">
        <f>VLOOKUP(A858, Samples_Master!$A$2:$I$301, 5, FALSE)</f>
        <v>P001</v>
      </c>
      <c r="V858" s="3" t="str">
        <f t="shared" si="133"/>
        <v>PolymerB_Viscosity</v>
      </c>
      <c r="W858" s="3">
        <f>VLOOKUP(V858, Spec_Limits!$A$2:$I$301, 5, FALSE)</f>
        <v>0.5</v>
      </c>
      <c r="X858" s="3">
        <f>VLOOKUP(V858, Spec_Limits!$A$2:$I$301, 6, FALSE)</f>
        <v>2.5</v>
      </c>
      <c r="Y858" s="3" t="str">
        <f t="shared" si="134"/>
        <v>Fail</v>
      </c>
      <c r="Z858" s="3" t="str">
        <f t="shared" si="135"/>
        <v>OK</v>
      </c>
    </row>
    <row r="859" spans="1:26" x14ac:dyDescent="0.35">
      <c r="A859" s="1" t="s">
        <v>172</v>
      </c>
      <c r="B859" s="2">
        <v>45703</v>
      </c>
      <c r="C859" s="1" t="s">
        <v>16</v>
      </c>
      <c r="D859" s="3" t="s">
        <v>2701</v>
      </c>
      <c r="E859" s="1" t="s">
        <v>637</v>
      </c>
      <c r="F859" s="1" t="s">
        <v>2702</v>
      </c>
      <c r="G859" s="1" t="s">
        <v>12</v>
      </c>
      <c r="H859" s="1">
        <v>75.91</v>
      </c>
      <c r="I859" s="4" t="s">
        <v>17</v>
      </c>
      <c r="J859" s="1" t="s">
        <v>31</v>
      </c>
      <c r="K859" s="1" t="s">
        <v>1137</v>
      </c>
      <c r="L859" s="6" t="str">
        <f t="shared" si="128"/>
        <v>24.35</v>
      </c>
      <c r="M859" s="6" t="str">
        <f t="shared" si="129"/>
        <v>24.35</v>
      </c>
      <c r="N859" s="6" t="str">
        <f t="shared" si="130"/>
        <v>Pass</v>
      </c>
      <c r="O859" s="6">
        <f t="shared" si="131"/>
        <v>101.03041</v>
      </c>
      <c r="P859" s="6">
        <f t="shared" si="136"/>
        <v>75.91</v>
      </c>
      <c r="Q859" s="5" t="str">
        <f t="shared" si="132"/>
        <v>February</v>
      </c>
      <c r="R859" s="3" t="str">
        <f>VLOOKUP(A859, Samples_Master!$A$2:$I$301, 2, FALSE)</f>
        <v>PolymerB</v>
      </c>
      <c r="S859" s="3" t="str">
        <f>VLOOKUP(A859, Samples_Master!$A$2:$I$301, 3, FALSE)</f>
        <v>Polymer</v>
      </c>
      <c r="T859" s="3" t="str">
        <f>VLOOKUP(A859, Samples_Master!$A$2:$I$301, 4, FALSE)</f>
        <v>B117</v>
      </c>
      <c r="U859" s="3" t="str">
        <f>VLOOKUP(A859, Samples_Master!$A$2:$I$301, 5, FALSE)</f>
        <v>P001</v>
      </c>
      <c r="V859" s="3" t="str">
        <f t="shared" si="133"/>
        <v>PolymerB_Tensile</v>
      </c>
      <c r="W859" s="3">
        <f>VLOOKUP(V859, Spec_Limits!$A$2:$I$301, 5, FALSE)</f>
        <v>40</v>
      </c>
      <c r="X859" s="3">
        <f>VLOOKUP(V859, Spec_Limits!$A$2:$I$301, 6, FALSE)</f>
        <v>100</v>
      </c>
      <c r="Y859" s="3" t="str">
        <f t="shared" si="134"/>
        <v>Pass</v>
      </c>
      <c r="Z859" s="3" t="str">
        <f t="shared" si="135"/>
        <v>OK</v>
      </c>
    </row>
    <row r="860" spans="1:26" x14ac:dyDescent="0.35">
      <c r="A860" s="1" t="s">
        <v>1138</v>
      </c>
      <c r="B860" s="2">
        <v>45716</v>
      </c>
      <c r="C860" s="1" t="s">
        <v>16</v>
      </c>
      <c r="D860" s="3" t="s">
        <v>2703</v>
      </c>
      <c r="E860" s="1" t="s">
        <v>637</v>
      </c>
      <c r="F860" s="1" t="s">
        <v>2704</v>
      </c>
      <c r="G860" s="1" t="s">
        <v>17</v>
      </c>
      <c r="H860" s="1">
        <v>61.356000000000002</v>
      </c>
      <c r="I860" s="4" t="s">
        <v>17</v>
      </c>
      <c r="J860" s="1" t="s">
        <v>61</v>
      </c>
      <c r="K860" s="1" t="s">
        <v>1139</v>
      </c>
      <c r="L860" s="6" t="str">
        <f t="shared" si="128"/>
        <v>30.04</v>
      </c>
      <c r="M860" s="6" t="str">
        <f t="shared" si="129"/>
        <v>30.04</v>
      </c>
      <c r="N860" s="6" t="str">
        <f t="shared" si="130"/>
        <v>Pass</v>
      </c>
      <c r="O860" s="6" t="str">
        <f t="shared" si="131"/>
        <v>100.23</v>
      </c>
      <c r="P860" s="6">
        <f t="shared" si="136"/>
        <v>61.356000000000002</v>
      </c>
      <c r="Q860" s="5" t="str">
        <f t="shared" si="132"/>
        <v>February</v>
      </c>
      <c r="R860" s="3" t="str">
        <f>VLOOKUP(A860, Samples_Master!$A$2:$I$301, 2, FALSE)</f>
        <v>CeramicY</v>
      </c>
      <c r="S860" s="3" t="str">
        <f>VLOOKUP(A860, Samples_Master!$A$2:$I$301, 3, FALSE)</f>
        <v>Ceramic</v>
      </c>
      <c r="T860" s="3" t="str">
        <f>VLOOKUP(A860, Samples_Master!$A$2:$I$301, 4, FALSE)</f>
        <v>B046</v>
      </c>
      <c r="U860" s="3" t="str">
        <f>VLOOKUP(A860, Samples_Master!$A$2:$I$301, 5, FALSE)</f>
        <v>P003</v>
      </c>
      <c r="V860" s="3" t="str">
        <f t="shared" si="133"/>
        <v>CeramicY_Tensile</v>
      </c>
      <c r="W860" s="3">
        <f>VLOOKUP(V860, Spec_Limits!$A$2:$I$301, 5, FALSE)</f>
        <v>40</v>
      </c>
      <c r="X860" s="3">
        <f>VLOOKUP(V860, Spec_Limits!$A$2:$I$301, 6, FALSE)</f>
        <v>100</v>
      </c>
      <c r="Y860" s="3" t="str">
        <f t="shared" si="134"/>
        <v>Pass</v>
      </c>
      <c r="Z860" s="3" t="str">
        <f t="shared" si="135"/>
        <v>OK</v>
      </c>
    </row>
    <row r="861" spans="1:26" x14ac:dyDescent="0.35">
      <c r="A861" s="1" t="s">
        <v>217</v>
      </c>
      <c r="B861" s="2">
        <v>45699</v>
      </c>
      <c r="C861" s="1" t="s">
        <v>16</v>
      </c>
      <c r="D861" s="3" t="s">
        <v>1600</v>
      </c>
      <c r="E861" s="1" t="s">
        <v>637</v>
      </c>
      <c r="F861" s="1" t="s">
        <v>2176</v>
      </c>
      <c r="G861" s="1" t="s">
        <v>17</v>
      </c>
      <c r="H861" s="1">
        <v>86.688000000000002</v>
      </c>
      <c r="I861" s="4" t="s">
        <v>17</v>
      </c>
      <c r="J861" s="1" t="s">
        <v>66</v>
      </c>
      <c r="K861" s="1" t="s">
        <v>776</v>
      </c>
      <c r="L861" s="6" t="str">
        <f t="shared" si="128"/>
        <v>21.47</v>
      </c>
      <c r="M861" s="6" t="str">
        <f t="shared" si="129"/>
        <v>21.47</v>
      </c>
      <c r="N861" s="6" t="str">
        <f t="shared" si="130"/>
        <v>Pass</v>
      </c>
      <c r="O861" s="6" t="str">
        <f t="shared" si="131"/>
        <v>96.48</v>
      </c>
      <c r="P861" s="6">
        <f t="shared" si="136"/>
        <v>86.688000000000002</v>
      </c>
      <c r="Q861" s="5" t="str">
        <f t="shared" si="132"/>
        <v>February</v>
      </c>
      <c r="R861" s="3" t="str">
        <f>VLOOKUP(A861, Samples_Master!$A$2:$I$301, 2, FALSE)</f>
        <v>AlloyX</v>
      </c>
      <c r="S861" s="3" t="str">
        <f>VLOOKUP(A861, Samples_Master!$A$2:$I$301, 3, FALSE)</f>
        <v>Metal</v>
      </c>
      <c r="T861" s="3" t="str">
        <f>VLOOKUP(A861, Samples_Master!$A$2:$I$301, 4, FALSE)</f>
        <v>B106</v>
      </c>
      <c r="U861" s="3" t="str">
        <f>VLOOKUP(A861, Samples_Master!$A$2:$I$301, 5, FALSE)</f>
        <v>P002</v>
      </c>
      <c r="V861" s="3" t="str">
        <f t="shared" si="133"/>
        <v>AlloyX_Tensile</v>
      </c>
      <c r="W861" s="3">
        <f>VLOOKUP(V861, Spec_Limits!$A$2:$I$301, 5, FALSE)</f>
        <v>60</v>
      </c>
      <c r="X861" s="3">
        <f>VLOOKUP(V861, Spec_Limits!$A$2:$I$301, 6, FALSE)</f>
        <v>120</v>
      </c>
      <c r="Y861" s="3" t="str">
        <f t="shared" si="134"/>
        <v>Pass</v>
      </c>
      <c r="Z861" s="3" t="str">
        <f t="shared" si="135"/>
        <v>OK</v>
      </c>
    </row>
    <row r="862" spans="1:26" x14ac:dyDescent="0.35">
      <c r="A862" s="1" t="s">
        <v>622</v>
      </c>
      <c r="B862" s="2">
        <v>45695</v>
      </c>
      <c r="C862" s="1" t="s">
        <v>27</v>
      </c>
      <c r="D862" s="3" t="s">
        <v>2185</v>
      </c>
      <c r="E862" s="1" t="s">
        <v>637</v>
      </c>
      <c r="F862" s="1" t="s">
        <v>2186</v>
      </c>
      <c r="G862" s="1" t="s">
        <v>12</v>
      </c>
      <c r="H862" s="1">
        <v>8641.5040000000008</v>
      </c>
      <c r="I862" s="4" t="s">
        <v>28</v>
      </c>
      <c r="J862" s="1" t="s">
        <v>47</v>
      </c>
      <c r="K862" s="1" t="s">
        <v>782</v>
      </c>
      <c r="L862" s="6" t="str">
        <f t="shared" si="128"/>
        <v>26.3</v>
      </c>
      <c r="M862" s="6" t="str">
        <f t="shared" si="129"/>
        <v>26.3</v>
      </c>
      <c r="N862" s="6" t="str">
        <f t="shared" si="130"/>
        <v>Pass</v>
      </c>
      <c r="O862" s="6">
        <f t="shared" si="131"/>
        <v>104.80746000000001</v>
      </c>
      <c r="P862" s="6">
        <f t="shared" si="136"/>
        <v>8641.5040000000008</v>
      </c>
      <c r="Q862" s="5" t="str">
        <f t="shared" si="132"/>
        <v>February</v>
      </c>
      <c r="R862" s="3" t="str">
        <f>VLOOKUP(A862, Samples_Master!$A$2:$I$301, 2, FALSE)</f>
        <v>PolymerB</v>
      </c>
      <c r="S862" s="3" t="str">
        <f>VLOOKUP(A862, Samples_Master!$A$2:$I$301, 3, FALSE)</f>
        <v>Polymer</v>
      </c>
      <c r="T862" s="3" t="str">
        <f>VLOOKUP(A862, Samples_Master!$A$2:$I$301, 4, FALSE)</f>
        <v>B099</v>
      </c>
      <c r="U862" s="3" t="str">
        <f>VLOOKUP(A862, Samples_Master!$A$2:$I$301, 5, FALSE)</f>
        <v>P004</v>
      </c>
      <c r="V862" s="3" t="str">
        <f t="shared" si="133"/>
        <v>PolymerB_Conductivity</v>
      </c>
      <c r="W862" s="3">
        <f>VLOOKUP(V862, Spec_Limits!$A$2:$I$301, 5, FALSE)</f>
        <v>100</v>
      </c>
      <c r="X862" s="3">
        <f>VLOOKUP(V862, Spec_Limits!$A$2:$I$301, 6, FALSE)</f>
        <v>2000</v>
      </c>
      <c r="Y862" s="3" t="str">
        <f t="shared" si="134"/>
        <v>Fail</v>
      </c>
      <c r="Z862" s="3" t="str">
        <f t="shared" si="135"/>
        <v>OK</v>
      </c>
    </row>
    <row r="863" spans="1:26" x14ac:dyDescent="0.35">
      <c r="A863" s="1" t="s">
        <v>111</v>
      </c>
      <c r="B863" s="2">
        <v>45706</v>
      </c>
      <c r="C863" s="1" t="s">
        <v>10</v>
      </c>
      <c r="D863" s="3" t="s">
        <v>2223</v>
      </c>
      <c r="E863" s="1" t="s">
        <v>11</v>
      </c>
      <c r="F863" s="1" t="s">
        <v>2224</v>
      </c>
      <c r="G863" s="1" t="s">
        <v>12</v>
      </c>
      <c r="H863" s="1">
        <v>1409.1959999999999</v>
      </c>
      <c r="I863" s="4" t="s">
        <v>13</v>
      </c>
      <c r="J863" s="1" t="s">
        <v>98</v>
      </c>
      <c r="K863" s="1" t="s">
        <v>804</v>
      </c>
      <c r="L863" s="6">
        <f t="shared" si="128"/>
        <v>21.160000000000025</v>
      </c>
      <c r="M863" s="6">
        <f t="shared" si="129"/>
        <v>21.160000000000025</v>
      </c>
      <c r="N863" s="6" t="str">
        <f t="shared" si="130"/>
        <v>Pass</v>
      </c>
      <c r="O863" s="6">
        <f t="shared" si="131"/>
        <v>102.78357000000001</v>
      </c>
      <c r="P863" s="6">
        <f t="shared" si="136"/>
        <v>1409.1959999999999</v>
      </c>
      <c r="Q863" s="5" t="str">
        <f t="shared" si="132"/>
        <v>February</v>
      </c>
      <c r="R863" s="3" t="str">
        <f>VLOOKUP(A863, Samples_Master!$A$2:$I$301, 2, FALSE)</f>
        <v>PolymerB</v>
      </c>
      <c r="S863" s="3" t="str">
        <f>VLOOKUP(A863, Samples_Master!$A$2:$I$301, 3, FALSE)</f>
        <v>Polymer</v>
      </c>
      <c r="T863" s="3" t="str">
        <f>VLOOKUP(A863, Samples_Master!$A$2:$I$301, 4, FALSE)</f>
        <v>B069</v>
      </c>
      <c r="U863" s="3" t="str">
        <f>VLOOKUP(A863, Samples_Master!$A$2:$I$301, 5, FALSE)</f>
        <v>P002</v>
      </c>
      <c r="V863" s="3" t="str">
        <f t="shared" si="133"/>
        <v>PolymerB_Viscosity</v>
      </c>
      <c r="W863" s="3">
        <f>VLOOKUP(V863, Spec_Limits!$A$2:$I$301, 5, FALSE)</f>
        <v>0.5</v>
      </c>
      <c r="X863" s="3">
        <f>VLOOKUP(V863, Spec_Limits!$A$2:$I$301, 6, FALSE)</f>
        <v>2.5</v>
      </c>
      <c r="Y863" s="3" t="str">
        <f t="shared" si="134"/>
        <v>Fail</v>
      </c>
      <c r="Z863" s="3" t="str">
        <f t="shared" si="135"/>
        <v>OK</v>
      </c>
    </row>
    <row r="864" spans="1:26" x14ac:dyDescent="0.35">
      <c r="A864" s="1" t="s">
        <v>1129</v>
      </c>
      <c r="B864" s="2">
        <v>45695</v>
      </c>
      <c r="C864" s="1" t="s">
        <v>16</v>
      </c>
      <c r="D864" s="3" t="s">
        <v>2692</v>
      </c>
      <c r="E864" s="1" t="s">
        <v>11</v>
      </c>
      <c r="F864" s="1" t="s">
        <v>2693</v>
      </c>
      <c r="G864" s="1" t="s">
        <v>12</v>
      </c>
      <c r="H864" s="1">
        <v>57.984000000000002</v>
      </c>
      <c r="I864" s="4" t="s">
        <v>17</v>
      </c>
      <c r="J864" s="1" t="s">
        <v>80</v>
      </c>
      <c r="K864" s="1" t="s">
        <v>1132</v>
      </c>
      <c r="L864" s="6">
        <f t="shared" si="128"/>
        <v>27.240000000000009</v>
      </c>
      <c r="M864" s="6">
        <f t="shared" si="129"/>
        <v>27.240000000000009</v>
      </c>
      <c r="N864" s="6" t="str">
        <f t="shared" si="130"/>
        <v>Pass</v>
      </c>
      <c r="O864" s="6">
        <f t="shared" si="131"/>
        <v>103.24637</v>
      </c>
      <c r="P864" s="6">
        <f t="shared" si="136"/>
        <v>57.984000000000002</v>
      </c>
      <c r="Q864" s="5" t="str">
        <f t="shared" si="132"/>
        <v>February</v>
      </c>
      <c r="R864" s="3" t="str">
        <f>VLOOKUP(A864, Samples_Master!$A$2:$I$301, 2, FALSE)</f>
        <v>PolymerB</v>
      </c>
      <c r="S864" s="3" t="str">
        <f>VLOOKUP(A864, Samples_Master!$A$2:$I$301, 3, FALSE)</f>
        <v>Polymer</v>
      </c>
      <c r="T864" s="3" t="str">
        <f>VLOOKUP(A864, Samples_Master!$A$2:$I$301, 4, FALSE)</f>
        <v>B007</v>
      </c>
      <c r="U864" s="3" t="str">
        <f>VLOOKUP(A864, Samples_Master!$A$2:$I$301, 5, FALSE)</f>
        <v>P003</v>
      </c>
      <c r="V864" s="3" t="str">
        <f t="shared" si="133"/>
        <v>PolymerB_Tensile</v>
      </c>
      <c r="W864" s="3">
        <f>VLOOKUP(V864, Spec_Limits!$A$2:$I$301, 5, FALSE)</f>
        <v>40</v>
      </c>
      <c r="X864" s="3">
        <f>VLOOKUP(V864, Spec_Limits!$A$2:$I$301, 6, FALSE)</f>
        <v>100</v>
      </c>
      <c r="Y864" s="3" t="str">
        <f t="shared" si="134"/>
        <v>Pass</v>
      </c>
      <c r="Z864" s="3" t="str">
        <f t="shared" si="135"/>
        <v>OK</v>
      </c>
    </row>
    <row r="865" spans="1:26" x14ac:dyDescent="0.35">
      <c r="A865" s="1" t="s">
        <v>2708</v>
      </c>
      <c r="B865" s="2">
        <v>45742</v>
      </c>
      <c r="C865" s="1" t="s">
        <v>27</v>
      </c>
      <c r="D865" s="3" t="s">
        <v>2709</v>
      </c>
      <c r="E865" s="1" t="s">
        <v>11</v>
      </c>
      <c r="F865" s="1" t="s">
        <v>2710</v>
      </c>
      <c r="G865" s="1" t="s">
        <v>17</v>
      </c>
      <c r="H865" s="1">
        <v>953.86099999999999</v>
      </c>
      <c r="I865" s="4" t="s">
        <v>37</v>
      </c>
      <c r="J865" s="1" t="s">
        <v>55</v>
      </c>
      <c r="K865" s="1" t="s">
        <v>2711</v>
      </c>
      <c r="L865" s="6">
        <f t="shared" si="128"/>
        <v>-240.2</v>
      </c>
      <c r="M865" s="6" t="str">
        <f t="shared" si="129"/>
        <v xml:space="preserve"> </v>
      </c>
      <c r="N865" s="6" t="str">
        <f t="shared" si="130"/>
        <v>Fail</v>
      </c>
      <c r="O865" s="6" t="str">
        <f t="shared" si="131"/>
        <v>112.07</v>
      </c>
      <c r="P865" s="6">
        <f t="shared" si="136"/>
        <v>953.86099999999999</v>
      </c>
      <c r="Q865" s="5" t="str">
        <f t="shared" si="132"/>
        <v>March</v>
      </c>
      <c r="R865" s="3" t="str">
        <f>VLOOKUP(A865, Samples_Master!$A$2:$I$301, 2, FALSE)</f>
        <v>PolymerA</v>
      </c>
      <c r="S865" s="3" t="str">
        <f>VLOOKUP(A865, Samples_Master!$A$2:$I$301, 3, FALSE)</f>
        <v>Polymer</v>
      </c>
      <c r="T865" s="3" t="str">
        <f>VLOOKUP(A865, Samples_Master!$A$2:$I$301, 4, FALSE)</f>
        <v>B107</v>
      </c>
      <c r="U865" s="3" t="str">
        <f>VLOOKUP(A865, Samples_Master!$A$2:$I$301, 5, FALSE)</f>
        <v>P002</v>
      </c>
      <c r="V865" s="3" t="str">
        <f t="shared" si="133"/>
        <v>PolymerA_Conductivity</v>
      </c>
      <c r="W865" s="3">
        <f>VLOOKUP(V865, Spec_Limits!$A$2:$I$301, 5, FALSE)</f>
        <v>100</v>
      </c>
      <c r="X865" s="3">
        <f>VLOOKUP(V865, Spec_Limits!$A$2:$I$301, 6, FALSE)</f>
        <v>2000</v>
      </c>
      <c r="Y865" s="3" t="str">
        <f t="shared" si="134"/>
        <v>Pass</v>
      </c>
      <c r="Z865" s="3" t="str">
        <f t="shared" si="135"/>
        <v>OK</v>
      </c>
    </row>
    <row r="866" spans="1:26" x14ac:dyDescent="0.35">
      <c r="A866" s="1" t="s">
        <v>2708</v>
      </c>
      <c r="B866" s="2">
        <v>45734</v>
      </c>
      <c r="C866" s="1" t="s">
        <v>16</v>
      </c>
      <c r="D866" s="3" t="s">
        <v>2712</v>
      </c>
      <c r="E866" s="1" t="s">
        <v>637</v>
      </c>
      <c r="F866" s="1" t="s">
        <v>2713</v>
      </c>
      <c r="G866" s="1" t="s">
        <v>17</v>
      </c>
      <c r="H866" s="1">
        <v>63.764000000000003</v>
      </c>
      <c r="I866" s="4" t="s">
        <v>17</v>
      </c>
      <c r="J866" s="1" t="s">
        <v>18</v>
      </c>
      <c r="K866" s="1" t="s">
        <v>2714</v>
      </c>
      <c r="L866" s="6" t="str">
        <f t="shared" si="128"/>
        <v>23.57</v>
      </c>
      <c r="M866" s="6" t="str">
        <f t="shared" si="129"/>
        <v>23.57</v>
      </c>
      <c r="N866" s="6" t="str">
        <f t="shared" si="130"/>
        <v>Pass</v>
      </c>
      <c r="O866" s="6" t="str">
        <f t="shared" si="131"/>
        <v>115.88</v>
      </c>
      <c r="P866" s="6">
        <f t="shared" si="136"/>
        <v>63.764000000000003</v>
      </c>
      <c r="Q866" s="5" t="str">
        <f t="shared" si="132"/>
        <v>March</v>
      </c>
      <c r="R866" s="3" t="str">
        <f>VLOOKUP(A866, Samples_Master!$A$2:$I$301, 2, FALSE)</f>
        <v>PolymerA</v>
      </c>
      <c r="S866" s="3" t="str">
        <f>VLOOKUP(A866, Samples_Master!$A$2:$I$301, 3, FALSE)</f>
        <v>Polymer</v>
      </c>
      <c r="T866" s="3" t="str">
        <f>VLOOKUP(A866, Samples_Master!$A$2:$I$301, 4, FALSE)</f>
        <v>B107</v>
      </c>
      <c r="U866" s="3" t="str">
        <f>VLOOKUP(A866, Samples_Master!$A$2:$I$301, 5, FALSE)</f>
        <v>P002</v>
      </c>
      <c r="V866" s="3" t="str">
        <f t="shared" si="133"/>
        <v>PolymerA_Tensile</v>
      </c>
      <c r="W866" s="3">
        <f>VLOOKUP(V866, Spec_Limits!$A$2:$I$301, 5, FALSE)</f>
        <v>40</v>
      </c>
      <c r="X866" s="3">
        <f>VLOOKUP(V866, Spec_Limits!$A$2:$I$301, 6, FALSE)</f>
        <v>100</v>
      </c>
      <c r="Y866" s="3" t="str">
        <f t="shared" si="134"/>
        <v>Pass</v>
      </c>
      <c r="Z866" s="3" t="str">
        <f t="shared" si="135"/>
        <v>OK</v>
      </c>
    </row>
    <row r="867" spans="1:26" x14ac:dyDescent="0.35">
      <c r="A867" s="1" t="s">
        <v>2708</v>
      </c>
      <c r="B867" s="2">
        <v>45723</v>
      </c>
      <c r="C867" s="1" t="s">
        <v>10</v>
      </c>
      <c r="D867" s="3" t="s">
        <v>1755</v>
      </c>
      <c r="E867" s="1" t="s">
        <v>11</v>
      </c>
      <c r="F867" s="1" t="s">
        <v>2715</v>
      </c>
      <c r="G867" s="1" t="s">
        <v>17</v>
      </c>
      <c r="H867" s="1">
        <v>1027.933</v>
      </c>
      <c r="I867" s="4" t="s">
        <v>13</v>
      </c>
      <c r="J867" s="1" t="s">
        <v>31</v>
      </c>
      <c r="K867" s="1" t="s">
        <v>2716</v>
      </c>
      <c r="L867" s="6">
        <f t="shared" si="128"/>
        <v>-251.15999999999997</v>
      </c>
      <c r="M867" s="6" t="str">
        <f t="shared" si="129"/>
        <v xml:space="preserve"> </v>
      </c>
      <c r="N867" s="6" t="str">
        <f t="shared" si="130"/>
        <v>Fail</v>
      </c>
      <c r="O867" s="6" t="str">
        <f t="shared" si="131"/>
        <v>99.31</v>
      </c>
      <c r="P867" s="6">
        <f t="shared" si="136"/>
        <v>1027.933</v>
      </c>
      <c r="Q867" s="5" t="str">
        <f t="shared" si="132"/>
        <v>March</v>
      </c>
      <c r="R867" s="3" t="str">
        <f>VLOOKUP(A867, Samples_Master!$A$2:$I$301, 2, FALSE)</f>
        <v>PolymerA</v>
      </c>
      <c r="S867" s="3" t="str">
        <f>VLOOKUP(A867, Samples_Master!$A$2:$I$301, 3, FALSE)</f>
        <v>Polymer</v>
      </c>
      <c r="T867" s="3" t="str">
        <f>VLOOKUP(A867, Samples_Master!$A$2:$I$301, 4, FALSE)</f>
        <v>B107</v>
      </c>
      <c r="U867" s="3" t="str">
        <f>VLOOKUP(A867, Samples_Master!$A$2:$I$301, 5, FALSE)</f>
        <v>P002</v>
      </c>
      <c r="V867" s="3" t="str">
        <f t="shared" si="133"/>
        <v>PolymerA_Viscosity</v>
      </c>
      <c r="W867" s="3">
        <f>VLOOKUP(V867, Spec_Limits!$A$2:$I$301, 5, FALSE)</f>
        <v>0.5</v>
      </c>
      <c r="X867" s="3">
        <f>VLOOKUP(V867, Spec_Limits!$A$2:$I$301, 6, FALSE)</f>
        <v>2.5</v>
      </c>
      <c r="Y867" s="3" t="str">
        <f t="shared" si="134"/>
        <v>Fail</v>
      </c>
      <c r="Z867" s="3" t="str">
        <f t="shared" si="135"/>
        <v>OK</v>
      </c>
    </row>
    <row r="868" spans="1:26" x14ac:dyDescent="0.35">
      <c r="A868" s="1" t="s">
        <v>2708</v>
      </c>
      <c r="B868" s="2">
        <v>45741</v>
      </c>
      <c r="C868" s="1" t="s">
        <v>16</v>
      </c>
      <c r="D868" s="3" t="s">
        <v>2441</v>
      </c>
      <c r="E868" s="1" t="s">
        <v>637</v>
      </c>
      <c r="F868" s="1" t="s">
        <v>2717</v>
      </c>
      <c r="G868" s="1" t="s">
        <v>17</v>
      </c>
      <c r="H868" s="1">
        <v>63.607999999999997</v>
      </c>
      <c r="I868" s="4" t="s">
        <v>17</v>
      </c>
      <c r="J868" s="1" t="s">
        <v>66</v>
      </c>
      <c r="K868" s="1" t="s">
        <v>2718</v>
      </c>
      <c r="L868" s="6" t="str">
        <f t="shared" si="128"/>
        <v>20.86</v>
      </c>
      <c r="M868" s="6" t="str">
        <f t="shared" si="129"/>
        <v>20.86</v>
      </c>
      <c r="N868" s="6" t="str">
        <f t="shared" si="130"/>
        <v>Pass</v>
      </c>
      <c r="O868" s="6" t="str">
        <f t="shared" si="131"/>
        <v>106.86</v>
      </c>
      <c r="P868" s="6">
        <f t="shared" si="136"/>
        <v>63.607999999999997</v>
      </c>
      <c r="Q868" s="5" t="str">
        <f t="shared" si="132"/>
        <v>March</v>
      </c>
      <c r="R868" s="3" t="str">
        <f>VLOOKUP(A868, Samples_Master!$A$2:$I$301, 2, FALSE)</f>
        <v>PolymerA</v>
      </c>
      <c r="S868" s="3" t="str">
        <f>VLOOKUP(A868, Samples_Master!$A$2:$I$301, 3, FALSE)</f>
        <v>Polymer</v>
      </c>
      <c r="T868" s="3" t="str">
        <f>VLOOKUP(A868, Samples_Master!$A$2:$I$301, 4, FALSE)</f>
        <v>B107</v>
      </c>
      <c r="U868" s="3" t="str">
        <f>VLOOKUP(A868, Samples_Master!$A$2:$I$301, 5, FALSE)</f>
        <v>P002</v>
      </c>
      <c r="V868" s="3" t="str">
        <f t="shared" si="133"/>
        <v>PolymerA_Tensile</v>
      </c>
      <c r="W868" s="3">
        <f>VLOOKUP(V868, Spec_Limits!$A$2:$I$301, 5, FALSE)</f>
        <v>40</v>
      </c>
      <c r="X868" s="3">
        <f>VLOOKUP(V868, Spec_Limits!$A$2:$I$301, 6, FALSE)</f>
        <v>100</v>
      </c>
      <c r="Y868" s="3" t="str">
        <f t="shared" si="134"/>
        <v>Pass</v>
      </c>
      <c r="Z868" s="3" t="str">
        <f t="shared" si="135"/>
        <v>OK</v>
      </c>
    </row>
    <row r="869" spans="1:26" x14ac:dyDescent="0.35">
      <c r="A869" s="1" t="s">
        <v>134</v>
      </c>
      <c r="B869" s="2">
        <v>45736</v>
      </c>
      <c r="C869" s="1" t="s">
        <v>10</v>
      </c>
      <c r="D869" s="3" t="s">
        <v>2719</v>
      </c>
      <c r="E869" s="1" t="s">
        <v>11</v>
      </c>
      <c r="F869" s="1" t="s">
        <v>2720</v>
      </c>
      <c r="G869" s="1" t="s">
        <v>17</v>
      </c>
      <c r="H869" s="1">
        <v>1.4119999999999999</v>
      </c>
      <c r="I869" s="4" t="s">
        <v>23</v>
      </c>
      <c r="J869" s="1" t="s">
        <v>31</v>
      </c>
      <c r="K869" s="1" t="s">
        <v>2721</v>
      </c>
      <c r="L869" s="6">
        <f t="shared" si="128"/>
        <v>24.220000000000027</v>
      </c>
      <c r="M869" s="6">
        <f t="shared" si="129"/>
        <v>24.220000000000027</v>
      </c>
      <c r="N869" s="6" t="str">
        <f t="shared" si="130"/>
        <v>Pass</v>
      </c>
      <c r="O869" s="6" t="str">
        <f t="shared" si="131"/>
        <v>94.33</v>
      </c>
      <c r="P869" s="6">
        <f t="shared" si="136"/>
        <v>1.4119999999999999</v>
      </c>
      <c r="Q869" s="5" t="str">
        <f t="shared" si="132"/>
        <v>March</v>
      </c>
      <c r="R869" s="3" t="str">
        <f>VLOOKUP(A869, Samples_Master!$A$2:$I$301, 2, FALSE)</f>
        <v>PolymerB</v>
      </c>
      <c r="S869" s="3" t="str">
        <f>VLOOKUP(A869, Samples_Master!$A$2:$I$301, 3, FALSE)</f>
        <v>Polymer</v>
      </c>
      <c r="T869" s="3" t="str">
        <f>VLOOKUP(A869, Samples_Master!$A$2:$I$301, 4, FALSE)</f>
        <v>B016</v>
      </c>
      <c r="U869" s="3" t="str">
        <f>VLOOKUP(A869, Samples_Master!$A$2:$I$301, 5, FALSE)</f>
        <v>P004</v>
      </c>
      <c r="V869" s="3" t="str">
        <f t="shared" si="133"/>
        <v>PolymerB_Viscosity</v>
      </c>
      <c r="W869" s="3">
        <f>VLOOKUP(V869, Spec_Limits!$A$2:$I$301, 5, FALSE)</f>
        <v>0.5</v>
      </c>
      <c r="X869" s="3">
        <f>VLOOKUP(V869, Spec_Limits!$A$2:$I$301, 6, FALSE)</f>
        <v>2.5</v>
      </c>
      <c r="Y869" s="3" t="str">
        <f t="shared" si="134"/>
        <v>Pass</v>
      </c>
      <c r="Z869" s="3" t="str">
        <f t="shared" si="135"/>
        <v>OK</v>
      </c>
    </row>
    <row r="870" spans="1:26" x14ac:dyDescent="0.35">
      <c r="A870" s="1" t="s">
        <v>134</v>
      </c>
      <c r="B870" s="2">
        <v>45721</v>
      </c>
      <c r="C870" s="1" t="s">
        <v>10</v>
      </c>
      <c r="D870" s="3" t="s">
        <v>2722</v>
      </c>
      <c r="E870" s="1" t="s">
        <v>11</v>
      </c>
      <c r="F870" s="1" t="s">
        <v>2723</v>
      </c>
      <c r="G870" s="1" t="s">
        <v>17</v>
      </c>
      <c r="H870" s="1"/>
      <c r="I870" s="4" t="s">
        <v>23</v>
      </c>
      <c r="J870" s="1" t="s">
        <v>47</v>
      </c>
      <c r="K870" s="1" t="s">
        <v>2724</v>
      </c>
      <c r="L870" s="6">
        <f t="shared" si="128"/>
        <v>25.240000000000009</v>
      </c>
      <c r="M870" s="6">
        <f t="shared" si="129"/>
        <v>25.240000000000009</v>
      </c>
      <c r="N870" s="6" t="str">
        <f t="shared" si="130"/>
        <v>Pass</v>
      </c>
      <c r="O870" s="6" t="str">
        <f t="shared" si="131"/>
        <v>113.28</v>
      </c>
      <c r="P870" s="6"/>
      <c r="Q870" s="5" t="str">
        <f t="shared" si="132"/>
        <v>March</v>
      </c>
      <c r="R870" s="3" t="str">
        <f>VLOOKUP(A870, Samples_Master!$A$2:$I$301, 2, FALSE)</f>
        <v>PolymerB</v>
      </c>
      <c r="S870" s="3" t="str">
        <f>VLOOKUP(A870, Samples_Master!$A$2:$I$301, 3, FALSE)</f>
        <v>Polymer</v>
      </c>
      <c r="T870" s="3" t="str">
        <f>VLOOKUP(A870, Samples_Master!$A$2:$I$301, 4, FALSE)</f>
        <v>B016</v>
      </c>
      <c r="U870" s="3" t="str">
        <f>VLOOKUP(A870, Samples_Master!$A$2:$I$301, 5, FALSE)</f>
        <v>P004</v>
      </c>
      <c r="V870" s="3" t="str">
        <f t="shared" si="133"/>
        <v>PolymerB_Viscosity</v>
      </c>
      <c r="W870" s="3">
        <f>VLOOKUP(V870, Spec_Limits!$A$2:$I$301, 5, FALSE)</f>
        <v>0.5</v>
      </c>
      <c r="X870" s="3">
        <f>VLOOKUP(V870, Spec_Limits!$A$2:$I$301, 6, FALSE)</f>
        <v>2.5</v>
      </c>
      <c r="Y870" s="3" t="str">
        <f t="shared" si="134"/>
        <v>Fail</v>
      </c>
      <c r="Z870" s="3" t="str">
        <f t="shared" si="135"/>
        <v>OK</v>
      </c>
    </row>
    <row r="871" spans="1:26" x14ac:dyDescent="0.35">
      <c r="A871" s="1" t="s">
        <v>2725</v>
      </c>
      <c r="B871" s="2">
        <v>45721</v>
      </c>
      <c r="C871" s="1" t="s">
        <v>27</v>
      </c>
      <c r="D871" s="3" t="s">
        <v>2726</v>
      </c>
      <c r="E871" s="1" t="s">
        <v>637</v>
      </c>
      <c r="F871" s="1" t="s">
        <v>2727</v>
      </c>
      <c r="G871" s="1" t="s">
        <v>17</v>
      </c>
      <c r="H871" s="1">
        <v>45327.991999999998</v>
      </c>
      <c r="I871" s="4" t="s">
        <v>37</v>
      </c>
      <c r="J871" s="1" t="s">
        <v>41</v>
      </c>
      <c r="K871" s="1" t="s">
        <v>2728</v>
      </c>
      <c r="L871" s="6" t="str">
        <f t="shared" si="128"/>
        <v>30.6</v>
      </c>
      <c r="M871" s="6" t="str">
        <f t="shared" si="129"/>
        <v>30.6</v>
      </c>
      <c r="N871" s="6" t="str">
        <f t="shared" si="130"/>
        <v>Pass</v>
      </c>
      <c r="O871" s="6" t="str">
        <f t="shared" si="131"/>
        <v>103.8</v>
      </c>
      <c r="P871" s="6">
        <f t="shared" ref="P871:P902" si="137">IF(C871="Viscosity",
      IF(J871="mPa*s", H871/1000, H871),
   IF(C871="Tensile",
      IF(J871="kPa", H871/1000, H871),
   IF(C871="Conductivity",
      IF(J871="mS/cm", H871/10, H871),
   "")))</f>
        <v>45327.991999999998</v>
      </c>
      <c r="Q871" s="5" t="str">
        <f t="shared" si="132"/>
        <v>March</v>
      </c>
      <c r="R871" s="3" t="str">
        <f>VLOOKUP(A871, Samples_Master!$A$2:$I$301, 2, FALSE)</f>
        <v>Graphene</v>
      </c>
      <c r="S871" s="3" t="str">
        <f>VLOOKUP(A871, Samples_Master!$A$2:$I$301, 3, FALSE)</f>
        <v>Carbon</v>
      </c>
      <c r="T871" s="3" t="str">
        <f>VLOOKUP(A871, Samples_Master!$A$2:$I$301, 4, FALSE)</f>
        <v>B022</v>
      </c>
      <c r="U871" s="3" t="str">
        <f>VLOOKUP(A871, Samples_Master!$A$2:$I$301, 5, FALSE)</f>
        <v>P004</v>
      </c>
      <c r="V871" s="3" t="str">
        <f t="shared" si="133"/>
        <v>Graphene_Conductivity</v>
      </c>
      <c r="W871" s="3">
        <f>VLOOKUP(V871, Spec_Limits!$A$2:$I$301, 5, FALSE)</f>
        <v>20000</v>
      </c>
      <c r="X871" s="3">
        <f>VLOOKUP(V871, Spec_Limits!$A$2:$I$301, 6, FALSE)</f>
        <v>80000</v>
      </c>
      <c r="Y871" s="3" t="str">
        <f t="shared" si="134"/>
        <v>Pass</v>
      </c>
      <c r="Z871" s="3" t="str">
        <f t="shared" si="135"/>
        <v>OK</v>
      </c>
    </row>
    <row r="872" spans="1:26" x14ac:dyDescent="0.35">
      <c r="A872" s="1" t="s">
        <v>2725</v>
      </c>
      <c r="B872" s="2">
        <v>45743</v>
      </c>
      <c r="C872" s="1" t="s">
        <v>16</v>
      </c>
      <c r="D872" s="3" t="s">
        <v>2729</v>
      </c>
      <c r="E872" s="1" t="s">
        <v>637</v>
      </c>
      <c r="F872" s="1" t="s">
        <v>2730</v>
      </c>
      <c r="G872" s="1" t="s">
        <v>17</v>
      </c>
      <c r="H872" s="1">
        <v>84.430999999999997</v>
      </c>
      <c r="I872" s="4" t="s">
        <v>17</v>
      </c>
      <c r="J872" s="1" t="s">
        <v>66</v>
      </c>
      <c r="K872" s="1" t="s">
        <v>2731</v>
      </c>
      <c r="L872" s="6" t="str">
        <f t="shared" si="128"/>
        <v>29.15</v>
      </c>
      <c r="M872" s="6" t="str">
        <f t="shared" si="129"/>
        <v>29.15</v>
      </c>
      <c r="N872" s="6" t="str">
        <f t="shared" si="130"/>
        <v>Pass</v>
      </c>
      <c r="O872" s="6" t="str">
        <f t="shared" si="131"/>
        <v>102.83</v>
      </c>
      <c r="P872" s="6">
        <f t="shared" si="137"/>
        <v>84.430999999999997</v>
      </c>
      <c r="Q872" s="5" t="str">
        <f t="shared" si="132"/>
        <v>March</v>
      </c>
      <c r="R872" s="3" t="str">
        <f>VLOOKUP(A872, Samples_Master!$A$2:$I$301, 2, FALSE)</f>
        <v>Graphene</v>
      </c>
      <c r="S872" s="3" t="str">
        <f>VLOOKUP(A872, Samples_Master!$A$2:$I$301, 3, FALSE)</f>
        <v>Carbon</v>
      </c>
      <c r="T872" s="3" t="str">
        <f>VLOOKUP(A872, Samples_Master!$A$2:$I$301, 4, FALSE)</f>
        <v>B022</v>
      </c>
      <c r="U872" s="3" t="str">
        <f>VLOOKUP(A872, Samples_Master!$A$2:$I$301, 5, FALSE)</f>
        <v>P004</v>
      </c>
      <c r="V872" s="3" t="str">
        <f t="shared" si="133"/>
        <v>Graphene_Tensile</v>
      </c>
      <c r="W872" s="3">
        <f>VLOOKUP(V872, Spec_Limits!$A$2:$I$301, 5, FALSE)</f>
        <v>60</v>
      </c>
      <c r="X872" s="3">
        <f>VLOOKUP(V872, Spec_Limits!$A$2:$I$301, 6, FALSE)</f>
        <v>120</v>
      </c>
      <c r="Y872" s="3" t="str">
        <f t="shared" si="134"/>
        <v>Pass</v>
      </c>
      <c r="Z872" s="3" t="str">
        <f t="shared" si="135"/>
        <v>OK</v>
      </c>
    </row>
    <row r="873" spans="1:26" x14ac:dyDescent="0.35">
      <c r="A873" s="1" t="s">
        <v>117</v>
      </c>
      <c r="B873" s="2">
        <v>45725</v>
      </c>
      <c r="C873" s="1" t="s">
        <v>10</v>
      </c>
      <c r="D873" s="3" t="s">
        <v>2732</v>
      </c>
      <c r="E873" s="1" t="s">
        <v>637</v>
      </c>
      <c r="F873" s="1" t="s">
        <v>2733</v>
      </c>
      <c r="G873" s="1" t="s">
        <v>12</v>
      </c>
      <c r="H873" s="1">
        <v>1.4790000000000001</v>
      </c>
      <c r="I873" s="4" t="s">
        <v>23</v>
      </c>
      <c r="J873" s="1" t="s">
        <v>29</v>
      </c>
      <c r="K873" s="1" t="s">
        <v>2734</v>
      </c>
      <c r="L873" s="6" t="str">
        <f t="shared" si="128"/>
        <v>14.65</v>
      </c>
      <c r="M873" s="6" t="str">
        <f t="shared" si="129"/>
        <v>14.65</v>
      </c>
      <c r="N873" s="6" t="str">
        <f t="shared" si="130"/>
        <v>Pass</v>
      </c>
      <c r="O873" s="6">
        <f t="shared" si="131"/>
        <v>88.007960000000011</v>
      </c>
      <c r="P873" s="6">
        <f t="shared" si="137"/>
        <v>1.4790000000000001</v>
      </c>
      <c r="Q873" s="5" t="str">
        <f t="shared" si="132"/>
        <v>March</v>
      </c>
      <c r="R873" s="3" t="str">
        <f>VLOOKUP(A873, Samples_Master!$A$2:$I$301, 2, FALSE)</f>
        <v>PolymerB</v>
      </c>
      <c r="S873" s="3" t="str">
        <f>VLOOKUP(A873, Samples_Master!$A$2:$I$301, 3, FALSE)</f>
        <v>Polymer</v>
      </c>
      <c r="T873" s="3" t="str">
        <f>VLOOKUP(A873, Samples_Master!$A$2:$I$301, 4, FALSE)</f>
        <v>B111</v>
      </c>
      <c r="U873" s="3" t="str">
        <f>VLOOKUP(A873, Samples_Master!$A$2:$I$301, 5, FALSE)</f>
        <v>P002</v>
      </c>
      <c r="V873" s="3" t="str">
        <f t="shared" si="133"/>
        <v>PolymerB_Viscosity</v>
      </c>
      <c r="W873" s="3">
        <f>VLOOKUP(V873, Spec_Limits!$A$2:$I$301, 5, FALSE)</f>
        <v>0.5</v>
      </c>
      <c r="X873" s="3">
        <f>VLOOKUP(V873, Spec_Limits!$A$2:$I$301, 6, FALSE)</f>
        <v>2.5</v>
      </c>
      <c r="Y873" s="3" t="str">
        <f t="shared" si="134"/>
        <v>Pass</v>
      </c>
      <c r="Z873" s="3" t="str">
        <f t="shared" si="135"/>
        <v>OK</v>
      </c>
    </row>
    <row r="874" spans="1:26" x14ac:dyDescent="0.35">
      <c r="A874" s="1" t="s">
        <v>117</v>
      </c>
      <c r="B874" s="2">
        <v>45736</v>
      </c>
      <c r="C874" s="1" t="s">
        <v>10</v>
      </c>
      <c r="D874" s="3" t="s">
        <v>2735</v>
      </c>
      <c r="E874" s="1" t="s">
        <v>637</v>
      </c>
      <c r="F874" s="1" t="s">
        <v>2736</v>
      </c>
      <c r="G874" s="1" t="s">
        <v>12</v>
      </c>
      <c r="H874" s="1">
        <v>1366.6610000000001</v>
      </c>
      <c r="I874" s="4" t="s">
        <v>13</v>
      </c>
      <c r="J874" s="1" t="s">
        <v>98</v>
      </c>
      <c r="K874" s="1" t="s">
        <v>2737</v>
      </c>
      <c r="L874" s="6" t="str">
        <f t="shared" si="128"/>
        <v>16.77</v>
      </c>
      <c r="M874" s="6" t="str">
        <f t="shared" si="129"/>
        <v>16.77</v>
      </c>
      <c r="N874" s="6" t="str">
        <f t="shared" si="130"/>
        <v>Pass</v>
      </c>
      <c r="O874" s="6">
        <f t="shared" si="131"/>
        <v>84.717749999999995</v>
      </c>
      <c r="P874" s="6">
        <f t="shared" si="137"/>
        <v>1366.6610000000001</v>
      </c>
      <c r="Q874" s="5" t="str">
        <f t="shared" si="132"/>
        <v>March</v>
      </c>
      <c r="R874" s="3" t="str">
        <f>VLOOKUP(A874, Samples_Master!$A$2:$I$301, 2, FALSE)</f>
        <v>PolymerB</v>
      </c>
      <c r="S874" s="3" t="str">
        <f>VLOOKUP(A874, Samples_Master!$A$2:$I$301, 3, FALSE)</f>
        <v>Polymer</v>
      </c>
      <c r="T874" s="3" t="str">
        <f>VLOOKUP(A874, Samples_Master!$A$2:$I$301, 4, FALSE)</f>
        <v>B111</v>
      </c>
      <c r="U874" s="3" t="str">
        <f>VLOOKUP(A874, Samples_Master!$A$2:$I$301, 5, FALSE)</f>
        <v>P002</v>
      </c>
      <c r="V874" s="3" t="str">
        <f t="shared" si="133"/>
        <v>PolymerB_Viscosity</v>
      </c>
      <c r="W874" s="3">
        <f>VLOOKUP(V874, Spec_Limits!$A$2:$I$301, 5, FALSE)</f>
        <v>0.5</v>
      </c>
      <c r="X874" s="3">
        <f>VLOOKUP(V874, Spec_Limits!$A$2:$I$301, 6, FALSE)</f>
        <v>2.5</v>
      </c>
      <c r="Y874" s="3" t="str">
        <f t="shared" si="134"/>
        <v>Fail</v>
      </c>
      <c r="Z874" s="3" t="str">
        <f t="shared" si="135"/>
        <v>OK</v>
      </c>
    </row>
    <row r="875" spans="1:26" x14ac:dyDescent="0.35">
      <c r="A875" s="1" t="s">
        <v>117</v>
      </c>
      <c r="B875" s="2">
        <v>45722</v>
      </c>
      <c r="C875" s="1" t="s">
        <v>16</v>
      </c>
      <c r="D875" s="3" t="s">
        <v>2738</v>
      </c>
      <c r="E875" s="1" t="s">
        <v>637</v>
      </c>
      <c r="F875" s="1" t="s">
        <v>2739</v>
      </c>
      <c r="G875" s="1" t="s">
        <v>12</v>
      </c>
      <c r="H875" s="1">
        <v>68.960999999999999</v>
      </c>
      <c r="I875" s="4" t="s">
        <v>17</v>
      </c>
      <c r="J875" s="1" t="s">
        <v>34</v>
      </c>
      <c r="K875" s="1" t="s">
        <v>2740</v>
      </c>
      <c r="L875" s="6" t="str">
        <f t="shared" si="128"/>
        <v>18.11</v>
      </c>
      <c r="M875" s="6" t="str">
        <f t="shared" si="129"/>
        <v>18.11</v>
      </c>
      <c r="N875" s="6" t="str">
        <f t="shared" si="130"/>
        <v>Pass</v>
      </c>
      <c r="O875" s="6">
        <f t="shared" si="131"/>
        <v>106.27392</v>
      </c>
      <c r="P875" s="6">
        <f t="shared" si="137"/>
        <v>68.960999999999999</v>
      </c>
      <c r="Q875" s="5" t="str">
        <f t="shared" si="132"/>
        <v>March</v>
      </c>
      <c r="R875" s="3" t="str">
        <f>VLOOKUP(A875, Samples_Master!$A$2:$I$301, 2, FALSE)</f>
        <v>PolymerB</v>
      </c>
      <c r="S875" s="3" t="str">
        <f>VLOOKUP(A875, Samples_Master!$A$2:$I$301, 3, FALSE)</f>
        <v>Polymer</v>
      </c>
      <c r="T875" s="3" t="str">
        <f>VLOOKUP(A875, Samples_Master!$A$2:$I$301, 4, FALSE)</f>
        <v>B111</v>
      </c>
      <c r="U875" s="3" t="str">
        <f>VLOOKUP(A875, Samples_Master!$A$2:$I$301, 5, FALSE)</f>
        <v>P002</v>
      </c>
      <c r="V875" s="3" t="str">
        <f t="shared" si="133"/>
        <v>PolymerB_Tensile</v>
      </c>
      <c r="W875" s="3">
        <f>VLOOKUP(V875, Spec_Limits!$A$2:$I$301, 5, FALSE)</f>
        <v>40</v>
      </c>
      <c r="X875" s="3">
        <f>VLOOKUP(V875, Spec_Limits!$A$2:$I$301, 6, FALSE)</f>
        <v>100</v>
      </c>
      <c r="Y875" s="3" t="str">
        <f t="shared" si="134"/>
        <v>Pass</v>
      </c>
      <c r="Z875" s="3" t="str">
        <f t="shared" si="135"/>
        <v>OK</v>
      </c>
    </row>
    <row r="876" spans="1:26" x14ac:dyDescent="0.35">
      <c r="A876" s="1" t="s">
        <v>117</v>
      </c>
      <c r="B876" s="2">
        <v>45724</v>
      </c>
      <c r="C876" s="1" t="s">
        <v>16</v>
      </c>
      <c r="D876" s="3" t="s">
        <v>2741</v>
      </c>
      <c r="E876" s="1" t="s">
        <v>637</v>
      </c>
      <c r="F876" s="1" t="s">
        <v>2742</v>
      </c>
      <c r="G876" s="1" t="s">
        <v>12</v>
      </c>
      <c r="H876" s="1">
        <v>79.346999999999994</v>
      </c>
      <c r="I876" s="4" t="s">
        <v>17</v>
      </c>
      <c r="J876" s="1" t="s">
        <v>52</v>
      </c>
      <c r="K876" s="1" t="s">
        <v>2743</v>
      </c>
      <c r="L876" s="6" t="str">
        <f t="shared" si="128"/>
        <v>33.06</v>
      </c>
      <c r="M876" s="6" t="str">
        <f t="shared" si="129"/>
        <v>33.06</v>
      </c>
      <c r="N876" s="6" t="str">
        <f t="shared" si="130"/>
        <v>Pass</v>
      </c>
      <c r="O876" s="6">
        <f t="shared" si="131"/>
        <v>109.46617999999999</v>
      </c>
      <c r="P876" s="6">
        <f t="shared" si="137"/>
        <v>79.346999999999994</v>
      </c>
      <c r="Q876" s="5" t="str">
        <f t="shared" si="132"/>
        <v>March</v>
      </c>
      <c r="R876" s="3" t="str">
        <f>VLOOKUP(A876, Samples_Master!$A$2:$I$301, 2, FALSE)</f>
        <v>PolymerB</v>
      </c>
      <c r="S876" s="3" t="str">
        <f>VLOOKUP(A876, Samples_Master!$A$2:$I$301, 3, FALSE)</f>
        <v>Polymer</v>
      </c>
      <c r="T876" s="3" t="str">
        <f>VLOOKUP(A876, Samples_Master!$A$2:$I$301, 4, FALSE)</f>
        <v>B111</v>
      </c>
      <c r="U876" s="3" t="str">
        <f>VLOOKUP(A876, Samples_Master!$A$2:$I$301, 5, FALSE)</f>
        <v>P002</v>
      </c>
      <c r="V876" s="3" t="str">
        <f t="shared" si="133"/>
        <v>PolymerB_Tensile</v>
      </c>
      <c r="W876" s="3">
        <f>VLOOKUP(V876, Spec_Limits!$A$2:$I$301, 5, FALSE)</f>
        <v>40</v>
      </c>
      <c r="X876" s="3">
        <f>VLOOKUP(V876, Spec_Limits!$A$2:$I$301, 6, FALSE)</f>
        <v>100</v>
      </c>
      <c r="Y876" s="3" t="str">
        <f t="shared" si="134"/>
        <v>Pass</v>
      </c>
      <c r="Z876" s="3" t="str">
        <f t="shared" si="135"/>
        <v>OK</v>
      </c>
    </row>
    <row r="877" spans="1:26" x14ac:dyDescent="0.35">
      <c r="A877" s="1" t="s">
        <v>546</v>
      </c>
      <c r="B877" s="2">
        <v>45727</v>
      </c>
      <c r="C877" s="1" t="s">
        <v>27</v>
      </c>
      <c r="D877" s="3" t="s">
        <v>2744</v>
      </c>
      <c r="E877" s="1" t="s">
        <v>11</v>
      </c>
      <c r="F877" s="1" t="s">
        <v>2745</v>
      </c>
      <c r="G877" s="1" t="s">
        <v>12</v>
      </c>
      <c r="H877" s="1">
        <v>445.58300000000003</v>
      </c>
      <c r="I877" s="4" t="s">
        <v>37</v>
      </c>
      <c r="J877" s="1" t="s">
        <v>61</v>
      </c>
      <c r="K877" s="1" t="s">
        <v>2746</v>
      </c>
      <c r="L877" s="6">
        <f t="shared" si="128"/>
        <v>26.850000000000023</v>
      </c>
      <c r="M877" s="6">
        <f t="shared" si="129"/>
        <v>26.850000000000023</v>
      </c>
      <c r="N877" s="6" t="str">
        <f t="shared" si="130"/>
        <v>Pass</v>
      </c>
      <c r="O877" s="6">
        <f t="shared" si="131"/>
        <v>109.68808</v>
      </c>
      <c r="P877" s="6">
        <f t="shared" si="137"/>
        <v>445.58300000000003</v>
      </c>
      <c r="Q877" s="5" t="str">
        <f t="shared" si="132"/>
        <v>March</v>
      </c>
      <c r="R877" s="3" t="str">
        <f>VLOOKUP(A877, Samples_Master!$A$2:$I$301, 2, FALSE)</f>
        <v>AlloyX</v>
      </c>
      <c r="S877" s="3" t="str">
        <f>VLOOKUP(A877, Samples_Master!$A$2:$I$301, 3, FALSE)</f>
        <v>Metal</v>
      </c>
      <c r="T877" s="3" t="str">
        <f>VLOOKUP(A877, Samples_Master!$A$2:$I$301, 4, FALSE)</f>
        <v>B116</v>
      </c>
      <c r="U877" s="3" t="str">
        <f>VLOOKUP(A877, Samples_Master!$A$2:$I$301, 5, FALSE)</f>
        <v>P001</v>
      </c>
      <c r="V877" s="3" t="str">
        <f t="shared" si="133"/>
        <v>AlloyX_Conductivity</v>
      </c>
      <c r="W877" s="3">
        <f>VLOOKUP(V877, Spec_Limits!$A$2:$I$301, 5, FALSE)</f>
        <v>100</v>
      </c>
      <c r="X877" s="3">
        <f>VLOOKUP(V877, Spec_Limits!$A$2:$I$301, 6, FALSE)</f>
        <v>2000</v>
      </c>
      <c r="Y877" s="3" t="str">
        <f t="shared" si="134"/>
        <v>Pass</v>
      </c>
      <c r="Z877" s="3" t="str">
        <f t="shared" si="135"/>
        <v>OK</v>
      </c>
    </row>
    <row r="878" spans="1:26" x14ac:dyDescent="0.35">
      <c r="A878" s="1" t="s">
        <v>546</v>
      </c>
      <c r="B878" s="2">
        <v>45742</v>
      </c>
      <c r="C878" s="1" t="s">
        <v>27</v>
      </c>
      <c r="D878" s="3" t="s">
        <v>2747</v>
      </c>
      <c r="E878" s="1" t="s">
        <v>11</v>
      </c>
      <c r="F878" s="1" t="s">
        <v>2748</v>
      </c>
      <c r="G878" s="1" t="s">
        <v>12</v>
      </c>
      <c r="H878" s="1">
        <v>1072.8009999999999</v>
      </c>
      <c r="I878" s="4" t="s">
        <v>37</v>
      </c>
      <c r="J878" s="1" t="s">
        <v>80</v>
      </c>
      <c r="K878" s="1" t="s">
        <v>2749</v>
      </c>
      <c r="L878" s="6">
        <f t="shared" si="128"/>
        <v>18.330000000000041</v>
      </c>
      <c r="M878" s="6">
        <f t="shared" si="129"/>
        <v>18.330000000000041</v>
      </c>
      <c r="N878" s="6" t="str">
        <f t="shared" si="130"/>
        <v>Pass</v>
      </c>
      <c r="O878" s="6">
        <f t="shared" si="131"/>
        <v>82.363780000000006</v>
      </c>
      <c r="P878" s="6">
        <f t="shared" si="137"/>
        <v>1072.8009999999999</v>
      </c>
      <c r="Q878" s="5" t="str">
        <f t="shared" si="132"/>
        <v>March</v>
      </c>
      <c r="R878" s="3" t="str">
        <f>VLOOKUP(A878, Samples_Master!$A$2:$I$301, 2, FALSE)</f>
        <v>AlloyX</v>
      </c>
      <c r="S878" s="3" t="str">
        <f>VLOOKUP(A878, Samples_Master!$A$2:$I$301, 3, FALSE)</f>
        <v>Metal</v>
      </c>
      <c r="T878" s="3" t="str">
        <f>VLOOKUP(A878, Samples_Master!$A$2:$I$301, 4, FALSE)</f>
        <v>B116</v>
      </c>
      <c r="U878" s="3" t="str">
        <f>VLOOKUP(A878, Samples_Master!$A$2:$I$301, 5, FALSE)</f>
        <v>P001</v>
      </c>
      <c r="V878" s="3" t="str">
        <f t="shared" si="133"/>
        <v>AlloyX_Conductivity</v>
      </c>
      <c r="W878" s="3">
        <f>VLOOKUP(V878, Spec_Limits!$A$2:$I$301, 5, FALSE)</f>
        <v>100</v>
      </c>
      <c r="X878" s="3">
        <f>VLOOKUP(V878, Spec_Limits!$A$2:$I$301, 6, FALSE)</f>
        <v>2000</v>
      </c>
      <c r="Y878" s="3" t="str">
        <f t="shared" si="134"/>
        <v>Pass</v>
      </c>
      <c r="Z878" s="3" t="str">
        <f t="shared" si="135"/>
        <v>OK</v>
      </c>
    </row>
    <row r="879" spans="1:26" x14ac:dyDescent="0.35">
      <c r="A879" s="1" t="s">
        <v>546</v>
      </c>
      <c r="B879" s="2">
        <v>45724</v>
      </c>
      <c r="C879" s="1" t="s">
        <v>27</v>
      </c>
      <c r="D879" s="3" t="s">
        <v>2750</v>
      </c>
      <c r="E879" s="1" t="s">
        <v>11</v>
      </c>
      <c r="F879" s="1" t="s">
        <v>2751</v>
      </c>
      <c r="G879" s="1" t="s">
        <v>12</v>
      </c>
      <c r="H879" s="1">
        <v>585.79100000000005</v>
      </c>
      <c r="I879" s="4" t="s">
        <v>37</v>
      </c>
      <c r="J879" s="1" t="s">
        <v>24</v>
      </c>
      <c r="K879" s="1" t="s">
        <v>2752</v>
      </c>
      <c r="L879" s="6">
        <f t="shared" si="128"/>
        <v>28.310000000000002</v>
      </c>
      <c r="M879" s="6">
        <f t="shared" si="129"/>
        <v>28.310000000000002</v>
      </c>
      <c r="N879" s="6" t="str">
        <f t="shared" si="130"/>
        <v>Pass</v>
      </c>
      <c r="O879" s="6">
        <f t="shared" si="131"/>
        <v>103.70300999999999</v>
      </c>
      <c r="P879" s="6">
        <f t="shared" si="137"/>
        <v>585.79100000000005</v>
      </c>
      <c r="Q879" s="5" t="str">
        <f t="shared" si="132"/>
        <v>March</v>
      </c>
      <c r="R879" s="3" t="str">
        <f>VLOOKUP(A879, Samples_Master!$A$2:$I$301, 2, FALSE)</f>
        <v>AlloyX</v>
      </c>
      <c r="S879" s="3" t="str">
        <f>VLOOKUP(A879, Samples_Master!$A$2:$I$301, 3, FALSE)</f>
        <v>Metal</v>
      </c>
      <c r="T879" s="3" t="str">
        <f>VLOOKUP(A879, Samples_Master!$A$2:$I$301, 4, FALSE)</f>
        <v>B116</v>
      </c>
      <c r="U879" s="3" t="str">
        <f>VLOOKUP(A879, Samples_Master!$A$2:$I$301, 5, FALSE)</f>
        <v>P001</v>
      </c>
      <c r="V879" s="3" t="str">
        <f t="shared" si="133"/>
        <v>AlloyX_Conductivity</v>
      </c>
      <c r="W879" s="3">
        <f>VLOOKUP(V879, Spec_Limits!$A$2:$I$301, 5, FALSE)</f>
        <v>100</v>
      </c>
      <c r="X879" s="3">
        <f>VLOOKUP(V879, Spec_Limits!$A$2:$I$301, 6, FALSE)</f>
        <v>2000</v>
      </c>
      <c r="Y879" s="3" t="str">
        <f t="shared" si="134"/>
        <v>Pass</v>
      </c>
      <c r="Z879" s="3" t="str">
        <f t="shared" si="135"/>
        <v>OK</v>
      </c>
    </row>
    <row r="880" spans="1:26" x14ac:dyDescent="0.35">
      <c r="A880" s="1" t="s">
        <v>546</v>
      </c>
      <c r="B880" s="2">
        <v>45735</v>
      </c>
      <c r="C880" s="1" t="s">
        <v>10</v>
      </c>
      <c r="E880" s="1" t="s">
        <v>11</v>
      </c>
      <c r="F880" s="1" t="s">
        <v>2753</v>
      </c>
      <c r="G880" s="1" t="s">
        <v>12</v>
      </c>
      <c r="H880" s="1">
        <v>0.84799999999999998</v>
      </c>
      <c r="I880" s="4" t="s">
        <v>23</v>
      </c>
      <c r="J880" s="1" t="s">
        <v>66</v>
      </c>
      <c r="K880" s="1" t="s">
        <v>2754</v>
      </c>
      <c r="M880" s="6" t="str">
        <f t="shared" si="129"/>
        <v xml:space="preserve"> </v>
      </c>
      <c r="N880" s="6" t="str">
        <f t="shared" si="130"/>
        <v>Fail</v>
      </c>
      <c r="O880" s="6">
        <f t="shared" si="131"/>
        <v>89.424779999999998</v>
      </c>
      <c r="P880" s="6">
        <f t="shared" si="137"/>
        <v>0.84799999999999998</v>
      </c>
      <c r="Q880" s="5" t="str">
        <f t="shared" si="132"/>
        <v>March</v>
      </c>
      <c r="R880" s="3" t="str">
        <f>VLOOKUP(A880, Samples_Master!$A$2:$I$301, 2, FALSE)</f>
        <v>AlloyX</v>
      </c>
      <c r="S880" s="3" t="str">
        <f>VLOOKUP(A880, Samples_Master!$A$2:$I$301, 3, FALSE)</f>
        <v>Metal</v>
      </c>
      <c r="T880" s="3" t="str">
        <f>VLOOKUP(A880, Samples_Master!$A$2:$I$301, 4, FALSE)</f>
        <v>B116</v>
      </c>
      <c r="U880" s="3" t="str">
        <f>VLOOKUP(A880, Samples_Master!$A$2:$I$301, 5, FALSE)</f>
        <v>P001</v>
      </c>
      <c r="V880" s="3" t="str">
        <f t="shared" si="133"/>
        <v>AlloyX_Viscosity</v>
      </c>
      <c r="W880" s="3">
        <f>VLOOKUP(V880, Spec_Limits!$A$2:$I$301, 5, FALSE)</f>
        <v>0.2</v>
      </c>
      <c r="X880" s="3">
        <f>VLOOKUP(V880, Spec_Limits!$A$2:$I$301, 6, FALSE)</f>
        <v>1.5</v>
      </c>
      <c r="Y880" s="3" t="str">
        <f t="shared" si="134"/>
        <v>Pass</v>
      </c>
      <c r="Z880" s="3" t="str">
        <f t="shared" si="135"/>
        <v>OK</v>
      </c>
    </row>
    <row r="881" spans="1:26" x14ac:dyDescent="0.35">
      <c r="A881" s="1" t="s">
        <v>97</v>
      </c>
      <c r="B881" s="2">
        <v>45729</v>
      </c>
      <c r="C881" s="1" t="s">
        <v>27</v>
      </c>
      <c r="D881" s="3" t="s">
        <v>1652</v>
      </c>
      <c r="E881" s="1" t="s">
        <v>637</v>
      </c>
      <c r="F881" s="1" t="s">
        <v>2755</v>
      </c>
      <c r="G881" s="1" t="s">
        <v>12</v>
      </c>
      <c r="H881" s="1">
        <v>1060.989</v>
      </c>
      <c r="I881" s="4" t="s">
        <v>37</v>
      </c>
      <c r="J881" s="1" t="s">
        <v>61</v>
      </c>
      <c r="K881" s="1" t="s">
        <v>2756</v>
      </c>
      <c r="L881" s="6" t="str">
        <f t="shared" si="128"/>
        <v>20.55</v>
      </c>
      <c r="M881" s="6" t="str">
        <f t="shared" si="129"/>
        <v>20.55</v>
      </c>
      <c r="N881" s="6" t="str">
        <f t="shared" si="130"/>
        <v>Pass</v>
      </c>
      <c r="O881" s="6">
        <f t="shared" si="131"/>
        <v>114.30622</v>
      </c>
      <c r="P881" s="6">
        <f t="shared" si="137"/>
        <v>1060.989</v>
      </c>
      <c r="Q881" s="5" t="str">
        <f t="shared" si="132"/>
        <v>March</v>
      </c>
      <c r="R881" s="3" t="str">
        <f>VLOOKUP(A881, Samples_Master!$A$2:$I$301, 2, FALSE)</f>
        <v>Graphene</v>
      </c>
      <c r="S881" s="3" t="str">
        <f>VLOOKUP(A881, Samples_Master!$A$2:$I$301, 3, FALSE)</f>
        <v>Polymer</v>
      </c>
      <c r="T881" s="3" t="str">
        <f>VLOOKUP(A881, Samples_Master!$A$2:$I$301, 4, FALSE)</f>
        <v>B068</v>
      </c>
      <c r="U881" s="3" t="str">
        <f>VLOOKUP(A881, Samples_Master!$A$2:$I$301, 5, FALSE)</f>
        <v>P001</v>
      </c>
      <c r="V881" s="3" t="str">
        <f t="shared" si="133"/>
        <v>Graphene_Conductivity</v>
      </c>
      <c r="W881" s="3">
        <f>VLOOKUP(V881, Spec_Limits!$A$2:$I$301, 5, FALSE)</f>
        <v>20000</v>
      </c>
      <c r="X881" s="3">
        <f>VLOOKUP(V881, Spec_Limits!$A$2:$I$301, 6, FALSE)</f>
        <v>80000</v>
      </c>
      <c r="Y881" s="3" t="str">
        <f t="shared" si="134"/>
        <v>Fail</v>
      </c>
      <c r="Z881" s="3" t="str">
        <f t="shared" si="135"/>
        <v>OK</v>
      </c>
    </row>
    <row r="882" spans="1:26" x14ac:dyDescent="0.35">
      <c r="A882" s="1" t="s">
        <v>97</v>
      </c>
      <c r="B882" s="2">
        <v>45732</v>
      </c>
      <c r="C882" s="1" t="s">
        <v>27</v>
      </c>
      <c r="D882" s="3" t="s">
        <v>2076</v>
      </c>
      <c r="E882" s="1" t="s">
        <v>637</v>
      </c>
      <c r="F882" s="1" t="s">
        <v>2757</v>
      </c>
      <c r="G882" s="1" t="s">
        <v>12</v>
      </c>
      <c r="H882" s="1">
        <v>610.37599999999998</v>
      </c>
      <c r="I882" s="4" t="s">
        <v>37</v>
      </c>
      <c r="J882" s="1" t="s">
        <v>80</v>
      </c>
      <c r="K882" s="1" t="s">
        <v>2758</v>
      </c>
      <c r="L882" s="6" t="str">
        <f t="shared" si="128"/>
        <v>18.61</v>
      </c>
      <c r="M882" s="6" t="str">
        <f t="shared" si="129"/>
        <v>18.61</v>
      </c>
      <c r="N882" s="6" t="str">
        <f t="shared" si="130"/>
        <v>Pass</v>
      </c>
      <c r="O882" s="6">
        <f t="shared" si="131"/>
        <v>115.77371000000001</v>
      </c>
      <c r="P882" s="6">
        <f t="shared" si="137"/>
        <v>610.37599999999998</v>
      </c>
      <c r="Q882" s="5" t="str">
        <f t="shared" si="132"/>
        <v>March</v>
      </c>
      <c r="R882" s="3" t="str">
        <f>VLOOKUP(A882, Samples_Master!$A$2:$I$301, 2, FALSE)</f>
        <v>Graphene</v>
      </c>
      <c r="S882" s="3" t="str">
        <f>VLOOKUP(A882, Samples_Master!$A$2:$I$301, 3, FALSE)</f>
        <v>Polymer</v>
      </c>
      <c r="T882" s="3" t="str">
        <f>VLOOKUP(A882, Samples_Master!$A$2:$I$301, 4, FALSE)</f>
        <v>B068</v>
      </c>
      <c r="U882" s="3" t="str">
        <f>VLOOKUP(A882, Samples_Master!$A$2:$I$301, 5, FALSE)</f>
        <v>P001</v>
      </c>
      <c r="V882" s="3" t="str">
        <f t="shared" si="133"/>
        <v>Graphene_Conductivity</v>
      </c>
      <c r="W882" s="3">
        <f>VLOOKUP(V882, Spec_Limits!$A$2:$I$301, 5, FALSE)</f>
        <v>20000</v>
      </c>
      <c r="X882" s="3">
        <f>VLOOKUP(V882, Spec_Limits!$A$2:$I$301, 6, FALSE)</f>
        <v>80000</v>
      </c>
      <c r="Y882" s="3" t="str">
        <f t="shared" si="134"/>
        <v>Fail</v>
      </c>
      <c r="Z882" s="3" t="str">
        <f t="shared" si="135"/>
        <v>OK</v>
      </c>
    </row>
    <row r="883" spans="1:26" x14ac:dyDescent="0.35">
      <c r="A883" s="1" t="s">
        <v>97</v>
      </c>
      <c r="B883" s="2">
        <v>45719</v>
      </c>
      <c r="C883" s="1" t="s">
        <v>27</v>
      </c>
      <c r="D883" s="3" t="s">
        <v>2759</v>
      </c>
      <c r="E883" s="1" t="s">
        <v>637</v>
      </c>
      <c r="F883" s="1" t="s">
        <v>2760</v>
      </c>
      <c r="G883" s="1" t="s">
        <v>12</v>
      </c>
      <c r="H883" s="1">
        <v>1081.72</v>
      </c>
      <c r="I883" s="4" t="s">
        <v>37</v>
      </c>
      <c r="J883" s="1" t="s">
        <v>80</v>
      </c>
      <c r="K883" s="1" t="s">
        <v>2761</v>
      </c>
      <c r="L883" s="6" t="str">
        <f t="shared" si="128"/>
        <v>24.34</v>
      </c>
      <c r="M883" s="6" t="str">
        <f t="shared" si="129"/>
        <v>24.34</v>
      </c>
      <c r="N883" s="6" t="str">
        <f t="shared" si="130"/>
        <v>Pass</v>
      </c>
      <c r="O883" s="6">
        <f t="shared" si="131"/>
        <v>105.58574</v>
      </c>
      <c r="P883" s="6">
        <f t="shared" si="137"/>
        <v>1081.72</v>
      </c>
      <c r="Q883" s="5" t="str">
        <f t="shared" si="132"/>
        <v>March</v>
      </c>
      <c r="R883" s="3" t="str">
        <f>VLOOKUP(A883, Samples_Master!$A$2:$I$301, 2, FALSE)</f>
        <v>Graphene</v>
      </c>
      <c r="S883" s="3" t="str">
        <f>VLOOKUP(A883, Samples_Master!$A$2:$I$301, 3, FALSE)</f>
        <v>Polymer</v>
      </c>
      <c r="T883" s="3" t="str">
        <f>VLOOKUP(A883, Samples_Master!$A$2:$I$301, 4, FALSE)</f>
        <v>B068</v>
      </c>
      <c r="U883" s="3" t="str">
        <f>VLOOKUP(A883, Samples_Master!$A$2:$I$301, 5, FALSE)</f>
        <v>P001</v>
      </c>
      <c r="V883" s="3" t="str">
        <f t="shared" si="133"/>
        <v>Graphene_Conductivity</v>
      </c>
      <c r="W883" s="3">
        <f>VLOOKUP(V883, Spec_Limits!$A$2:$I$301, 5, FALSE)</f>
        <v>20000</v>
      </c>
      <c r="X883" s="3">
        <f>VLOOKUP(V883, Spec_Limits!$A$2:$I$301, 6, FALSE)</f>
        <v>80000</v>
      </c>
      <c r="Y883" s="3" t="str">
        <f t="shared" si="134"/>
        <v>Fail</v>
      </c>
      <c r="Z883" s="3" t="str">
        <f t="shared" si="135"/>
        <v>OK</v>
      </c>
    </row>
    <row r="884" spans="1:26" x14ac:dyDescent="0.35">
      <c r="A884" s="1" t="s">
        <v>997</v>
      </c>
      <c r="B884" s="2">
        <v>45738</v>
      </c>
      <c r="C884" s="1" t="s">
        <v>16</v>
      </c>
      <c r="D884" s="3" t="s">
        <v>2762</v>
      </c>
      <c r="E884" s="1" t="s">
        <v>11</v>
      </c>
      <c r="F884" s="1" t="s">
        <v>2763</v>
      </c>
      <c r="G884" s="1" t="s">
        <v>17</v>
      </c>
      <c r="H884" s="1">
        <v>76.537999999999997</v>
      </c>
      <c r="I884" s="4" t="s">
        <v>17</v>
      </c>
      <c r="J884" s="1" t="s">
        <v>98</v>
      </c>
      <c r="K884" s="1" t="s">
        <v>2764</v>
      </c>
      <c r="L884" s="6">
        <f t="shared" si="128"/>
        <v>28.080000000000041</v>
      </c>
      <c r="M884" s="6">
        <f t="shared" si="129"/>
        <v>28.080000000000041</v>
      </c>
      <c r="N884" s="6" t="str">
        <f t="shared" si="130"/>
        <v>Pass</v>
      </c>
      <c r="O884" s="6" t="str">
        <f t="shared" si="131"/>
        <v>76.79</v>
      </c>
      <c r="P884" s="6">
        <f t="shared" si="137"/>
        <v>76.537999999999997</v>
      </c>
      <c r="Q884" s="5" t="str">
        <f t="shared" si="132"/>
        <v>March</v>
      </c>
      <c r="R884" s="3" t="str">
        <f>VLOOKUP(A884, Samples_Master!$A$2:$I$301, 2, FALSE)</f>
        <v>PolymerA</v>
      </c>
      <c r="S884" s="3" t="str">
        <f>VLOOKUP(A884, Samples_Master!$A$2:$I$301, 3, FALSE)</f>
        <v>Polymer</v>
      </c>
      <c r="T884" s="3" t="str">
        <f>VLOOKUP(A884, Samples_Master!$A$2:$I$301, 4, FALSE)</f>
        <v>B084</v>
      </c>
      <c r="U884" s="3" t="str">
        <f>VLOOKUP(A884, Samples_Master!$A$2:$I$301, 5, FALSE)</f>
        <v>P003</v>
      </c>
      <c r="V884" s="3" t="str">
        <f t="shared" si="133"/>
        <v>PolymerA_Tensile</v>
      </c>
      <c r="W884" s="3">
        <f>VLOOKUP(V884, Spec_Limits!$A$2:$I$301, 5, FALSE)</f>
        <v>40</v>
      </c>
      <c r="X884" s="3">
        <f>VLOOKUP(V884, Spec_Limits!$A$2:$I$301, 6, FALSE)</f>
        <v>100</v>
      </c>
      <c r="Y884" s="3" t="str">
        <f t="shared" si="134"/>
        <v>Pass</v>
      </c>
      <c r="Z884" s="3" t="str">
        <f t="shared" si="135"/>
        <v>OK</v>
      </c>
    </row>
    <row r="885" spans="1:26" x14ac:dyDescent="0.35">
      <c r="A885" s="1" t="s">
        <v>997</v>
      </c>
      <c r="B885" s="2">
        <v>45724</v>
      </c>
      <c r="C885" s="1" t="s">
        <v>16</v>
      </c>
      <c r="D885" s="3" t="s">
        <v>2765</v>
      </c>
      <c r="E885" s="1" t="s">
        <v>11</v>
      </c>
      <c r="F885" s="1" t="s">
        <v>1220</v>
      </c>
      <c r="G885" s="1" t="s">
        <v>17</v>
      </c>
      <c r="H885" s="1">
        <v>67.450999999999993</v>
      </c>
      <c r="I885" s="4" t="s">
        <v>17</v>
      </c>
      <c r="J885" s="1" t="s">
        <v>80</v>
      </c>
      <c r="K885" s="1" t="s">
        <v>2766</v>
      </c>
      <c r="L885" s="6">
        <f t="shared" si="128"/>
        <v>25.740000000000009</v>
      </c>
      <c r="M885" s="6">
        <f t="shared" si="129"/>
        <v>25.740000000000009</v>
      </c>
      <c r="N885" s="6" t="str">
        <f t="shared" si="130"/>
        <v>Pass</v>
      </c>
      <c r="O885" s="6" t="str">
        <f t="shared" si="131"/>
        <v>104.72</v>
      </c>
      <c r="P885" s="6">
        <f t="shared" si="137"/>
        <v>67.450999999999993</v>
      </c>
      <c r="Q885" s="5" t="str">
        <f t="shared" si="132"/>
        <v>March</v>
      </c>
      <c r="R885" s="3" t="str">
        <f>VLOOKUP(A885, Samples_Master!$A$2:$I$301, 2, FALSE)</f>
        <v>PolymerA</v>
      </c>
      <c r="S885" s="3" t="str">
        <f>VLOOKUP(A885, Samples_Master!$A$2:$I$301, 3, FALSE)</f>
        <v>Polymer</v>
      </c>
      <c r="T885" s="3" t="str">
        <f>VLOOKUP(A885, Samples_Master!$A$2:$I$301, 4, FALSE)</f>
        <v>B084</v>
      </c>
      <c r="U885" s="3" t="str">
        <f>VLOOKUP(A885, Samples_Master!$A$2:$I$301, 5, FALSE)</f>
        <v>P003</v>
      </c>
      <c r="V885" s="3" t="str">
        <f t="shared" si="133"/>
        <v>PolymerA_Tensile</v>
      </c>
      <c r="W885" s="3">
        <f>VLOOKUP(V885, Spec_Limits!$A$2:$I$301, 5, FALSE)</f>
        <v>40</v>
      </c>
      <c r="X885" s="3">
        <f>VLOOKUP(V885, Spec_Limits!$A$2:$I$301, 6, FALSE)</f>
        <v>100</v>
      </c>
      <c r="Y885" s="3" t="str">
        <f t="shared" si="134"/>
        <v>Pass</v>
      </c>
      <c r="Z885" s="3" t="str">
        <f t="shared" si="135"/>
        <v>OK</v>
      </c>
    </row>
    <row r="886" spans="1:26" x14ac:dyDescent="0.35">
      <c r="A886" s="1" t="s">
        <v>997</v>
      </c>
      <c r="B886" s="2">
        <v>45720</v>
      </c>
      <c r="C886" s="1" t="s">
        <v>10</v>
      </c>
      <c r="D886" s="3" t="s">
        <v>2767</v>
      </c>
      <c r="E886" s="1" t="s">
        <v>11</v>
      </c>
      <c r="F886" s="1" t="s">
        <v>2768</v>
      </c>
      <c r="G886" s="1" t="s">
        <v>17</v>
      </c>
      <c r="H886" s="1">
        <v>1657.0640000000001</v>
      </c>
      <c r="I886" s="4" t="s">
        <v>13</v>
      </c>
      <c r="J886" s="1" t="s">
        <v>21</v>
      </c>
      <c r="K886" s="1" t="s">
        <v>2769</v>
      </c>
      <c r="L886" s="6">
        <f t="shared" si="128"/>
        <v>26.910000000000025</v>
      </c>
      <c r="M886" s="6">
        <f t="shared" si="129"/>
        <v>26.910000000000025</v>
      </c>
      <c r="N886" s="6" t="str">
        <f t="shared" si="130"/>
        <v>Pass</v>
      </c>
      <c r="O886" s="6" t="str">
        <f t="shared" si="131"/>
        <v>106.45</v>
      </c>
      <c r="P886" s="6">
        <f t="shared" si="137"/>
        <v>1657.0640000000001</v>
      </c>
      <c r="Q886" s="5" t="str">
        <f t="shared" si="132"/>
        <v>March</v>
      </c>
      <c r="R886" s="3" t="str">
        <f>VLOOKUP(A886, Samples_Master!$A$2:$I$301, 2, FALSE)</f>
        <v>PolymerA</v>
      </c>
      <c r="S886" s="3" t="str">
        <f>VLOOKUP(A886, Samples_Master!$A$2:$I$301, 3, FALSE)</f>
        <v>Polymer</v>
      </c>
      <c r="T886" s="3" t="str">
        <f>VLOOKUP(A886, Samples_Master!$A$2:$I$301, 4, FALSE)</f>
        <v>B084</v>
      </c>
      <c r="U886" s="3" t="str">
        <f>VLOOKUP(A886, Samples_Master!$A$2:$I$301, 5, FALSE)</f>
        <v>P003</v>
      </c>
      <c r="V886" s="3" t="str">
        <f t="shared" si="133"/>
        <v>PolymerA_Viscosity</v>
      </c>
      <c r="W886" s="3">
        <f>VLOOKUP(V886, Spec_Limits!$A$2:$I$301, 5, FALSE)</f>
        <v>0.5</v>
      </c>
      <c r="X886" s="3">
        <f>VLOOKUP(V886, Spec_Limits!$A$2:$I$301, 6, FALSE)</f>
        <v>2.5</v>
      </c>
      <c r="Y886" s="3" t="str">
        <f t="shared" si="134"/>
        <v>Fail</v>
      </c>
      <c r="Z886" s="3" t="str">
        <f t="shared" si="135"/>
        <v>OK</v>
      </c>
    </row>
    <row r="887" spans="1:26" x14ac:dyDescent="0.35">
      <c r="A887" s="1" t="s">
        <v>130</v>
      </c>
      <c r="B887" s="2">
        <v>45729</v>
      </c>
      <c r="C887" s="1" t="s">
        <v>10</v>
      </c>
      <c r="D887" s="3" t="s">
        <v>2770</v>
      </c>
      <c r="E887" s="1" t="s">
        <v>637</v>
      </c>
      <c r="F887" s="1" t="s">
        <v>2771</v>
      </c>
      <c r="G887" s="1" t="s">
        <v>17</v>
      </c>
      <c r="H887" s="1">
        <v>1.988</v>
      </c>
      <c r="I887" s="4" t="s">
        <v>23</v>
      </c>
      <c r="J887" s="1" t="s">
        <v>98</v>
      </c>
      <c r="K887" s="1" t="s">
        <v>1038</v>
      </c>
      <c r="L887" s="6" t="str">
        <f t="shared" si="128"/>
        <v>34.79</v>
      </c>
      <c r="M887" s="6" t="str">
        <f t="shared" si="129"/>
        <v>34.79</v>
      </c>
      <c r="N887" s="6" t="str">
        <f t="shared" si="130"/>
        <v>Pass</v>
      </c>
      <c r="O887" s="6" t="str">
        <f t="shared" si="131"/>
        <v>99.29</v>
      </c>
      <c r="P887" s="6">
        <f t="shared" si="137"/>
        <v>1.988</v>
      </c>
      <c r="Q887" s="5" t="str">
        <f t="shared" si="132"/>
        <v>March</v>
      </c>
      <c r="R887" s="3" t="str">
        <f>VLOOKUP(A887, Samples_Master!$A$2:$I$301, 2, FALSE)</f>
        <v>PolymerA</v>
      </c>
      <c r="S887" s="3" t="str">
        <f>VLOOKUP(A887, Samples_Master!$A$2:$I$301, 3, FALSE)</f>
        <v>Polymer</v>
      </c>
      <c r="T887" s="3" t="str">
        <f>VLOOKUP(A887, Samples_Master!$A$2:$I$301, 4, FALSE)</f>
        <v>B023</v>
      </c>
      <c r="U887" s="3" t="str">
        <f>VLOOKUP(A887, Samples_Master!$A$2:$I$301, 5, FALSE)</f>
        <v>P004</v>
      </c>
      <c r="V887" s="3" t="str">
        <f t="shared" si="133"/>
        <v>PolymerA_Viscosity</v>
      </c>
      <c r="W887" s="3">
        <f>VLOOKUP(V887, Spec_Limits!$A$2:$I$301, 5, FALSE)</f>
        <v>0.5</v>
      </c>
      <c r="X887" s="3">
        <f>VLOOKUP(V887, Spec_Limits!$A$2:$I$301, 6, FALSE)</f>
        <v>2.5</v>
      </c>
      <c r="Y887" s="3" t="str">
        <f t="shared" si="134"/>
        <v>Pass</v>
      </c>
      <c r="Z887" s="3" t="str">
        <f t="shared" si="135"/>
        <v>OK</v>
      </c>
    </row>
    <row r="888" spans="1:26" x14ac:dyDescent="0.35">
      <c r="A888" s="1" t="s">
        <v>130</v>
      </c>
      <c r="B888" s="2">
        <v>45737</v>
      </c>
      <c r="C888" s="1" t="s">
        <v>16</v>
      </c>
      <c r="D888" s="3" t="s">
        <v>2772</v>
      </c>
      <c r="E888" s="1" t="s">
        <v>637</v>
      </c>
      <c r="F888" s="1" t="s">
        <v>2506</v>
      </c>
      <c r="G888" s="1" t="s">
        <v>17</v>
      </c>
      <c r="H888" s="1">
        <v>65.106999999999999</v>
      </c>
      <c r="I888" s="4" t="s">
        <v>17</v>
      </c>
      <c r="J888" s="1" t="s">
        <v>41</v>
      </c>
      <c r="K888" s="1" t="s">
        <v>2773</v>
      </c>
      <c r="L888" s="6" t="str">
        <f t="shared" si="128"/>
        <v>23.19</v>
      </c>
      <c r="M888" s="6" t="str">
        <f t="shared" si="129"/>
        <v>23.19</v>
      </c>
      <c r="N888" s="6" t="str">
        <f t="shared" si="130"/>
        <v>Pass</v>
      </c>
      <c r="O888" s="6" t="str">
        <f t="shared" si="131"/>
        <v>96.29</v>
      </c>
      <c r="P888" s="6">
        <f t="shared" si="137"/>
        <v>65.106999999999999</v>
      </c>
      <c r="Q888" s="5" t="str">
        <f t="shared" si="132"/>
        <v>March</v>
      </c>
      <c r="R888" s="3" t="str">
        <f>VLOOKUP(A888, Samples_Master!$A$2:$I$301, 2, FALSE)</f>
        <v>PolymerA</v>
      </c>
      <c r="S888" s="3" t="str">
        <f>VLOOKUP(A888, Samples_Master!$A$2:$I$301, 3, FALSE)</f>
        <v>Polymer</v>
      </c>
      <c r="T888" s="3" t="str">
        <f>VLOOKUP(A888, Samples_Master!$A$2:$I$301, 4, FALSE)</f>
        <v>B023</v>
      </c>
      <c r="U888" s="3" t="str">
        <f>VLOOKUP(A888, Samples_Master!$A$2:$I$301, 5, FALSE)</f>
        <v>P004</v>
      </c>
      <c r="V888" s="3" t="str">
        <f t="shared" si="133"/>
        <v>PolymerA_Tensile</v>
      </c>
      <c r="W888" s="3">
        <f>VLOOKUP(V888, Spec_Limits!$A$2:$I$301, 5, FALSE)</f>
        <v>40</v>
      </c>
      <c r="X888" s="3">
        <f>VLOOKUP(V888, Spec_Limits!$A$2:$I$301, 6, FALSE)</f>
        <v>100</v>
      </c>
      <c r="Y888" s="3" t="str">
        <f t="shared" si="134"/>
        <v>Pass</v>
      </c>
      <c r="Z888" s="3" t="str">
        <f t="shared" si="135"/>
        <v>OK</v>
      </c>
    </row>
    <row r="889" spans="1:26" x14ac:dyDescent="0.35">
      <c r="A889" s="1" t="s">
        <v>130</v>
      </c>
      <c r="B889" s="2">
        <v>45729</v>
      </c>
      <c r="C889" s="1" t="s">
        <v>27</v>
      </c>
      <c r="D889" s="3" t="s">
        <v>2614</v>
      </c>
      <c r="E889" s="1" t="s">
        <v>637</v>
      </c>
      <c r="F889" s="1" t="s">
        <v>2774</v>
      </c>
      <c r="G889" s="1" t="s">
        <v>17</v>
      </c>
      <c r="H889" s="1">
        <v>676.86400000000003</v>
      </c>
      <c r="I889" s="4" t="s">
        <v>37</v>
      </c>
      <c r="J889" s="1" t="s">
        <v>47</v>
      </c>
      <c r="K889" s="1" t="s">
        <v>2775</v>
      </c>
      <c r="L889" s="6" t="str">
        <f t="shared" si="128"/>
        <v>28.89</v>
      </c>
      <c r="M889" s="6" t="str">
        <f t="shared" si="129"/>
        <v>28.89</v>
      </c>
      <c r="N889" s="6" t="str">
        <f t="shared" si="130"/>
        <v>Pass</v>
      </c>
      <c r="O889" s="6" t="str">
        <f t="shared" si="131"/>
        <v>92.59</v>
      </c>
      <c r="P889" s="6">
        <f t="shared" si="137"/>
        <v>676.86400000000003</v>
      </c>
      <c r="Q889" s="5" t="str">
        <f t="shared" si="132"/>
        <v>March</v>
      </c>
      <c r="R889" s="3" t="str">
        <f>VLOOKUP(A889, Samples_Master!$A$2:$I$301, 2, FALSE)</f>
        <v>PolymerA</v>
      </c>
      <c r="S889" s="3" t="str">
        <f>VLOOKUP(A889, Samples_Master!$A$2:$I$301, 3, FALSE)</f>
        <v>Polymer</v>
      </c>
      <c r="T889" s="3" t="str">
        <f>VLOOKUP(A889, Samples_Master!$A$2:$I$301, 4, FALSE)</f>
        <v>B023</v>
      </c>
      <c r="U889" s="3" t="str">
        <f>VLOOKUP(A889, Samples_Master!$A$2:$I$301, 5, FALSE)</f>
        <v>P004</v>
      </c>
      <c r="V889" s="3" t="str">
        <f t="shared" si="133"/>
        <v>PolymerA_Conductivity</v>
      </c>
      <c r="W889" s="3">
        <f>VLOOKUP(V889, Spec_Limits!$A$2:$I$301, 5, FALSE)</f>
        <v>100</v>
      </c>
      <c r="X889" s="3">
        <f>VLOOKUP(V889, Spec_Limits!$A$2:$I$301, 6, FALSE)</f>
        <v>2000</v>
      </c>
      <c r="Y889" s="3" t="str">
        <f t="shared" si="134"/>
        <v>Pass</v>
      </c>
      <c r="Z889" s="3" t="str">
        <f t="shared" si="135"/>
        <v>OK</v>
      </c>
    </row>
    <row r="890" spans="1:26" x14ac:dyDescent="0.35">
      <c r="A890" s="1" t="s">
        <v>130</v>
      </c>
      <c r="B890" s="2">
        <v>45741</v>
      </c>
      <c r="C890" s="1" t="s">
        <v>16</v>
      </c>
      <c r="D890" s="3" t="s">
        <v>2776</v>
      </c>
      <c r="E890" s="1" t="s">
        <v>637</v>
      </c>
      <c r="F890" s="1" t="s">
        <v>2777</v>
      </c>
      <c r="G890" s="1" t="s">
        <v>17</v>
      </c>
      <c r="H890" s="1">
        <v>68.099000000000004</v>
      </c>
      <c r="I890" s="4" t="s">
        <v>17</v>
      </c>
      <c r="J890" s="1" t="s">
        <v>14</v>
      </c>
      <c r="K890" s="1" t="s">
        <v>2778</v>
      </c>
      <c r="L890" s="6" t="str">
        <f t="shared" si="128"/>
        <v>28.22</v>
      </c>
      <c r="M890" s="6" t="str">
        <f t="shared" si="129"/>
        <v>28.22</v>
      </c>
      <c r="N890" s="6" t="str">
        <f t="shared" si="130"/>
        <v>Pass</v>
      </c>
      <c r="O890" s="6" t="str">
        <f t="shared" si="131"/>
        <v>90.14</v>
      </c>
      <c r="P890" s="6">
        <f t="shared" si="137"/>
        <v>68.099000000000004</v>
      </c>
      <c r="Q890" s="5" t="str">
        <f t="shared" si="132"/>
        <v>March</v>
      </c>
      <c r="R890" s="3" t="str">
        <f>VLOOKUP(A890, Samples_Master!$A$2:$I$301, 2, FALSE)</f>
        <v>PolymerA</v>
      </c>
      <c r="S890" s="3" t="str">
        <f>VLOOKUP(A890, Samples_Master!$A$2:$I$301, 3, FALSE)</f>
        <v>Polymer</v>
      </c>
      <c r="T890" s="3" t="str">
        <f>VLOOKUP(A890, Samples_Master!$A$2:$I$301, 4, FALSE)</f>
        <v>B023</v>
      </c>
      <c r="U890" s="3" t="str">
        <f>VLOOKUP(A890, Samples_Master!$A$2:$I$301, 5, FALSE)</f>
        <v>P004</v>
      </c>
      <c r="V890" s="3" t="str">
        <f t="shared" si="133"/>
        <v>PolymerA_Tensile</v>
      </c>
      <c r="W890" s="3">
        <f>VLOOKUP(V890, Spec_Limits!$A$2:$I$301, 5, FALSE)</f>
        <v>40</v>
      </c>
      <c r="X890" s="3">
        <f>VLOOKUP(V890, Spec_Limits!$A$2:$I$301, 6, FALSE)</f>
        <v>100</v>
      </c>
      <c r="Y890" s="3" t="str">
        <f t="shared" si="134"/>
        <v>Pass</v>
      </c>
      <c r="Z890" s="3" t="str">
        <f t="shared" si="135"/>
        <v>OK</v>
      </c>
    </row>
    <row r="891" spans="1:26" x14ac:dyDescent="0.35">
      <c r="A891" s="1" t="s">
        <v>906</v>
      </c>
      <c r="B891" s="2">
        <v>45729</v>
      </c>
      <c r="C891" s="1" t="s">
        <v>10</v>
      </c>
      <c r="D891" s="3" t="s">
        <v>2779</v>
      </c>
      <c r="E891" s="1" t="s">
        <v>637</v>
      </c>
      <c r="F891" s="1" t="s">
        <v>2780</v>
      </c>
      <c r="G891" s="1" t="s">
        <v>17</v>
      </c>
      <c r="H891" s="1">
        <v>568.75599999999997</v>
      </c>
      <c r="I891" s="4" t="s">
        <v>13</v>
      </c>
      <c r="J891" s="1" t="s">
        <v>47</v>
      </c>
      <c r="K891" s="1" t="s">
        <v>2781</v>
      </c>
      <c r="L891" s="6" t="str">
        <f t="shared" si="128"/>
        <v>28.76</v>
      </c>
      <c r="M891" s="6" t="str">
        <f t="shared" si="129"/>
        <v>28.76</v>
      </c>
      <c r="N891" s="6" t="str">
        <f t="shared" si="130"/>
        <v>Pass</v>
      </c>
      <c r="O891" s="6" t="str">
        <f t="shared" si="131"/>
        <v>90.19</v>
      </c>
      <c r="P891" s="6">
        <f t="shared" si="137"/>
        <v>568.75599999999997</v>
      </c>
      <c r="Q891" s="5" t="str">
        <f t="shared" si="132"/>
        <v>March</v>
      </c>
      <c r="R891" s="3" t="str">
        <f>VLOOKUP(A891, Samples_Master!$A$2:$I$301, 2, FALSE)</f>
        <v>Graphene</v>
      </c>
      <c r="S891" s="3" t="str">
        <f>VLOOKUP(A891, Samples_Master!$A$2:$I$301, 3, FALSE)</f>
        <v>Carbon</v>
      </c>
      <c r="T891" s="3" t="str">
        <f>VLOOKUP(A891, Samples_Master!$A$2:$I$301, 4, FALSE)</f>
        <v>B083</v>
      </c>
      <c r="U891" s="3" t="str">
        <f>VLOOKUP(A891, Samples_Master!$A$2:$I$301, 5, FALSE)</f>
        <v>P003</v>
      </c>
      <c r="V891" s="3" t="str">
        <f t="shared" si="133"/>
        <v>Graphene_Viscosity</v>
      </c>
      <c r="W891" s="3">
        <f>VLOOKUP(V891, Spec_Limits!$A$2:$I$301, 5, FALSE)</f>
        <v>0.2</v>
      </c>
      <c r="X891" s="3">
        <f>VLOOKUP(V891, Spec_Limits!$A$2:$I$301, 6, FALSE)</f>
        <v>1.5</v>
      </c>
      <c r="Y891" s="3" t="str">
        <f t="shared" si="134"/>
        <v>Fail</v>
      </c>
      <c r="Z891" s="3" t="str">
        <f t="shared" si="135"/>
        <v>OK</v>
      </c>
    </row>
    <row r="892" spans="1:26" x14ac:dyDescent="0.35">
      <c r="A892" s="1" t="s">
        <v>906</v>
      </c>
      <c r="B892" s="2">
        <v>45727</v>
      </c>
      <c r="C892" s="1" t="s">
        <v>16</v>
      </c>
      <c r="D892" s="3" t="s">
        <v>2782</v>
      </c>
      <c r="E892" s="1" t="s">
        <v>637</v>
      </c>
      <c r="F892" s="1" t="s">
        <v>2783</v>
      </c>
      <c r="G892" s="1" t="s">
        <v>17</v>
      </c>
      <c r="H892" s="1">
        <v>87.878</v>
      </c>
      <c r="I892" s="4" t="s">
        <v>17</v>
      </c>
      <c r="J892" s="1" t="s">
        <v>29</v>
      </c>
      <c r="K892" s="1" t="s">
        <v>2784</v>
      </c>
      <c r="L892" s="6" t="str">
        <f t="shared" si="128"/>
        <v>32.81</v>
      </c>
      <c r="M892" s="6" t="str">
        <f t="shared" si="129"/>
        <v>32.81</v>
      </c>
      <c r="N892" s="6" t="str">
        <f t="shared" si="130"/>
        <v>Pass</v>
      </c>
      <c r="O892" s="6" t="str">
        <f t="shared" si="131"/>
        <v>92.96</v>
      </c>
      <c r="P892" s="6">
        <f t="shared" si="137"/>
        <v>87.878</v>
      </c>
      <c r="Q892" s="5" t="str">
        <f t="shared" si="132"/>
        <v>March</v>
      </c>
      <c r="R892" s="3" t="str">
        <f>VLOOKUP(A892, Samples_Master!$A$2:$I$301, 2, FALSE)</f>
        <v>Graphene</v>
      </c>
      <c r="S892" s="3" t="str">
        <f>VLOOKUP(A892, Samples_Master!$A$2:$I$301, 3, FALSE)</f>
        <v>Carbon</v>
      </c>
      <c r="T892" s="3" t="str">
        <f>VLOOKUP(A892, Samples_Master!$A$2:$I$301, 4, FALSE)</f>
        <v>B083</v>
      </c>
      <c r="U892" s="3" t="str">
        <f>VLOOKUP(A892, Samples_Master!$A$2:$I$301, 5, FALSE)</f>
        <v>P003</v>
      </c>
      <c r="V892" s="3" t="str">
        <f t="shared" si="133"/>
        <v>Graphene_Tensile</v>
      </c>
      <c r="W892" s="3">
        <f>VLOOKUP(V892, Spec_Limits!$A$2:$I$301, 5, FALSE)</f>
        <v>60</v>
      </c>
      <c r="X892" s="3">
        <f>VLOOKUP(V892, Spec_Limits!$A$2:$I$301, 6, FALSE)</f>
        <v>120</v>
      </c>
      <c r="Y892" s="3" t="str">
        <f t="shared" si="134"/>
        <v>Pass</v>
      </c>
      <c r="Z892" s="3" t="str">
        <f t="shared" si="135"/>
        <v>OK</v>
      </c>
    </row>
    <row r="893" spans="1:26" x14ac:dyDescent="0.35">
      <c r="A893" s="1" t="s">
        <v>906</v>
      </c>
      <c r="B893" s="2">
        <v>45726</v>
      </c>
      <c r="C893" s="1" t="s">
        <v>16</v>
      </c>
      <c r="D893" s="3" t="s">
        <v>2785</v>
      </c>
      <c r="E893" s="1" t="s">
        <v>637</v>
      </c>
      <c r="F893" s="1" t="s">
        <v>2786</v>
      </c>
      <c r="G893" s="1" t="s">
        <v>17</v>
      </c>
      <c r="H893" s="1">
        <v>97.733000000000004</v>
      </c>
      <c r="I893" s="4" t="s">
        <v>17</v>
      </c>
      <c r="J893" s="1" t="s">
        <v>24</v>
      </c>
      <c r="K893" s="1" t="s">
        <v>2787</v>
      </c>
      <c r="L893" s="6" t="str">
        <f t="shared" si="128"/>
        <v>30.12</v>
      </c>
      <c r="M893" s="6" t="str">
        <f t="shared" si="129"/>
        <v>30.12</v>
      </c>
      <c r="N893" s="6" t="str">
        <f t="shared" si="130"/>
        <v>Pass</v>
      </c>
      <c r="O893" s="6" t="str">
        <f t="shared" si="131"/>
        <v>104.96</v>
      </c>
      <c r="P893" s="6">
        <f t="shared" si="137"/>
        <v>97.733000000000004</v>
      </c>
      <c r="Q893" s="5" t="str">
        <f t="shared" si="132"/>
        <v>March</v>
      </c>
      <c r="R893" s="3" t="str">
        <f>VLOOKUP(A893, Samples_Master!$A$2:$I$301, 2, FALSE)</f>
        <v>Graphene</v>
      </c>
      <c r="S893" s="3" t="str">
        <f>VLOOKUP(A893, Samples_Master!$A$2:$I$301, 3, FALSE)</f>
        <v>Carbon</v>
      </c>
      <c r="T893" s="3" t="str">
        <f>VLOOKUP(A893, Samples_Master!$A$2:$I$301, 4, FALSE)</f>
        <v>B083</v>
      </c>
      <c r="U893" s="3" t="str">
        <f>VLOOKUP(A893, Samples_Master!$A$2:$I$301, 5, FALSE)</f>
        <v>P003</v>
      </c>
      <c r="V893" s="3" t="str">
        <f t="shared" si="133"/>
        <v>Graphene_Tensile</v>
      </c>
      <c r="W893" s="3">
        <f>VLOOKUP(V893, Spec_Limits!$A$2:$I$301, 5, FALSE)</f>
        <v>60</v>
      </c>
      <c r="X893" s="3">
        <f>VLOOKUP(V893, Spec_Limits!$A$2:$I$301, 6, FALSE)</f>
        <v>120</v>
      </c>
      <c r="Y893" s="3" t="str">
        <f t="shared" si="134"/>
        <v>Pass</v>
      </c>
      <c r="Z893" s="3" t="str">
        <f t="shared" si="135"/>
        <v>OK</v>
      </c>
    </row>
    <row r="894" spans="1:26" x14ac:dyDescent="0.35">
      <c r="A894" s="1" t="s">
        <v>906</v>
      </c>
      <c r="B894" s="2">
        <v>45728</v>
      </c>
      <c r="C894" s="1" t="s">
        <v>16</v>
      </c>
      <c r="D894" s="3" t="s">
        <v>2788</v>
      </c>
      <c r="E894" s="1" t="s">
        <v>637</v>
      </c>
      <c r="F894" s="1" t="s">
        <v>2789</v>
      </c>
      <c r="G894" s="1" t="s">
        <v>17</v>
      </c>
      <c r="H894" s="1">
        <v>88.222999999999999</v>
      </c>
      <c r="I894" s="4" t="s">
        <v>17</v>
      </c>
      <c r="J894" s="1" t="s">
        <v>18</v>
      </c>
      <c r="K894" s="1" t="s">
        <v>797</v>
      </c>
      <c r="L894" s="6" t="str">
        <f t="shared" si="128"/>
        <v>25.87</v>
      </c>
      <c r="M894" s="6" t="str">
        <f t="shared" si="129"/>
        <v>25.87</v>
      </c>
      <c r="N894" s="6" t="str">
        <f t="shared" si="130"/>
        <v>Pass</v>
      </c>
      <c r="O894" s="6" t="str">
        <f t="shared" si="131"/>
        <v>91.49</v>
      </c>
      <c r="P894" s="6">
        <f t="shared" si="137"/>
        <v>88.222999999999999</v>
      </c>
      <c r="Q894" s="5" t="str">
        <f t="shared" si="132"/>
        <v>March</v>
      </c>
      <c r="R894" s="3" t="str">
        <f>VLOOKUP(A894, Samples_Master!$A$2:$I$301, 2, FALSE)</f>
        <v>Graphene</v>
      </c>
      <c r="S894" s="3" t="str">
        <f>VLOOKUP(A894, Samples_Master!$A$2:$I$301, 3, FALSE)</f>
        <v>Carbon</v>
      </c>
      <c r="T894" s="3" t="str">
        <f>VLOOKUP(A894, Samples_Master!$A$2:$I$301, 4, FALSE)</f>
        <v>B083</v>
      </c>
      <c r="U894" s="3" t="str">
        <f>VLOOKUP(A894, Samples_Master!$A$2:$I$301, 5, FALSE)</f>
        <v>P003</v>
      </c>
      <c r="V894" s="3" t="str">
        <f t="shared" si="133"/>
        <v>Graphene_Tensile</v>
      </c>
      <c r="W894" s="3">
        <f>VLOOKUP(V894, Spec_Limits!$A$2:$I$301, 5, FALSE)</f>
        <v>60</v>
      </c>
      <c r="X894" s="3">
        <f>VLOOKUP(V894, Spec_Limits!$A$2:$I$301, 6, FALSE)</f>
        <v>120</v>
      </c>
      <c r="Y894" s="3" t="str">
        <f t="shared" si="134"/>
        <v>Pass</v>
      </c>
      <c r="Z894" s="3" t="str">
        <f t="shared" si="135"/>
        <v>OK</v>
      </c>
    </row>
    <row r="895" spans="1:26" x14ac:dyDescent="0.35">
      <c r="A895" s="1" t="s">
        <v>481</v>
      </c>
      <c r="B895" s="2">
        <v>45731</v>
      </c>
      <c r="C895" s="1" t="s">
        <v>16</v>
      </c>
      <c r="D895" s="3" t="s">
        <v>2545</v>
      </c>
      <c r="E895" s="1" t="s">
        <v>11</v>
      </c>
      <c r="F895" s="1" t="s">
        <v>2790</v>
      </c>
      <c r="G895" s="1" t="s">
        <v>17</v>
      </c>
      <c r="H895" s="1">
        <v>66.727999999999994</v>
      </c>
      <c r="I895" s="4" t="s">
        <v>17</v>
      </c>
      <c r="J895" s="1" t="s">
        <v>14</v>
      </c>
      <c r="K895" s="1" t="s">
        <v>2791</v>
      </c>
      <c r="L895" s="6">
        <f t="shared" si="128"/>
        <v>22.960000000000036</v>
      </c>
      <c r="M895" s="6">
        <f t="shared" si="129"/>
        <v>22.960000000000036</v>
      </c>
      <c r="N895" s="6" t="str">
        <f t="shared" si="130"/>
        <v>Pass</v>
      </c>
      <c r="O895" s="6" t="str">
        <f t="shared" si="131"/>
        <v>95.61</v>
      </c>
      <c r="P895" s="6">
        <f t="shared" si="137"/>
        <v>66.727999999999994</v>
      </c>
      <c r="Q895" s="5" t="str">
        <f t="shared" si="132"/>
        <v>March</v>
      </c>
      <c r="R895" s="3" t="str">
        <f>VLOOKUP(A895, Samples_Master!$A$2:$I$301, 2, FALSE)</f>
        <v>PolymerB</v>
      </c>
      <c r="S895" s="3" t="str">
        <f>VLOOKUP(A895, Samples_Master!$A$2:$I$301, 3, FALSE)</f>
        <v>Polymer</v>
      </c>
      <c r="T895" s="3" t="str">
        <f>VLOOKUP(A895, Samples_Master!$A$2:$I$301, 4, FALSE)</f>
        <v>B039</v>
      </c>
      <c r="U895" s="3" t="str">
        <f>VLOOKUP(A895, Samples_Master!$A$2:$I$301, 5, FALSE)</f>
        <v>P002</v>
      </c>
      <c r="V895" s="3" t="str">
        <f t="shared" si="133"/>
        <v>PolymerB_Tensile</v>
      </c>
      <c r="W895" s="3">
        <f>VLOOKUP(V895, Spec_Limits!$A$2:$I$301, 5, FALSE)</f>
        <v>40</v>
      </c>
      <c r="X895" s="3">
        <f>VLOOKUP(V895, Spec_Limits!$A$2:$I$301, 6, FALSE)</f>
        <v>100</v>
      </c>
      <c r="Y895" s="3" t="str">
        <f t="shared" si="134"/>
        <v>Pass</v>
      </c>
      <c r="Z895" s="3" t="str">
        <f t="shared" si="135"/>
        <v>OK</v>
      </c>
    </row>
    <row r="896" spans="1:26" x14ac:dyDescent="0.35">
      <c r="A896" s="1" t="s">
        <v>481</v>
      </c>
      <c r="B896" s="2">
        <v>45730</v>
      </c>
      <c r="C896" s="1" t="s">
        <v>16</v>
      </c>
      <c r="D896" s="3" t="s">
        <v>2792</v>
      </c>
      <c r="E896" s="1" t="s">
        <v>11</v>
      </c>
      <c r="F896" s="1" t="s">
        <v>2793</v>
      </c>
      <c r="G896" s="1" t="s">
        <v>17</v>
      </c>
      <c r="H896" s="1">
        <v>59.262999999999998</v>
      </c>
      <c r="I896" s="4" t="s">
        <v>17</v>
      </c>
      <c r="J896" s="1" t="s">
        <v>47</v>
      </c>
      <c r="K896" s="1" t="s">
        <v>2794</v>
      </c>
      <c r="L896" s="6">
        <f t="shared" si="128"/>
        <v>29.110000000000014</v>
      </c>
      <c r="M896" s="6">
        <f t="shared" si="129"/>
        <v>29.110000000000014</v>
      </c>
      <c r="N896" s="6" t="str">
        <f t="shared" si="130"/>
        <v>Pass</v>
      </c>
      <c r="O896" s="6" t="str">
        <f t="shared" si="131"/>
        <v>100.42</v>
      </c>
      <c r="P896" s="6">
        <f t="shared" si="137"/>
        <v>59.262999999999998</v>
      </c>
      <c r="Q896" s="5" t="str">
        <f t="shared" si="132"/>
        <v>March</v>
      </c>
      <c r="R896" s="3" t="str">
        <f>VLOOKUP(A896, Samples_Master!$A$2:$I$301, 2, FALSE)</f>
        <v>PolymerB</v>
      </c>
      <c r="S896" s="3" t="str">
        <f>VLOOKUP(A896, Samples_Master!$A$2:$I$301, 3, FALSE)</f>
        <v>Polymer</v>
      </c>
      <c r="T896" s="3" t="str">
        <f>VLOOKUP(A896, Samples_Master!$A$2:$I$301, 4, FALSE)</f>
        <v>B039</v>
      </c>
      <c r="U896" s="3" t="str">
        <f>VLOOKUP(A896, Samples_Master!$A$2:$I$301, 5, FALSE)</f>
        <v>P002</v>
      </c>
      <c r="V896" s="3" t="str">
        <f t="shared" si="133"/>
        <v>PolymerB_Tensile</v>
      </c>
      <c r="W896" s="3">
        <f>VLOOKUP(V896, Spec_Limits!$A$2:$I$301, 5, FALSE)</f>
        <v>40</v>
      </c>
      <c r="X896" s="3">
        <f>VLOOKUP(V896, Spec_Limits!$A$2:$I$301, 6, FALSE)</f>
        <v>100</v>
      </c>
      <c r="Y896" s="3" t="str">
        <f t="shared" si="134"/>
        <v>Pass</v>
      </c>
      <c r="Z896" s="3" t="str">
        <f t="shared" si="135"/>
        <v>OK</v>
      </c>
    </row>
    <row r="897" spans="1:26" x14ac:dyDescent="0.35">
      <c r="A897" s="1" t="s">
        <v>481</v>
      </c>
      <c r="B897" s="2">
        <v>45731</v>
      </c>
      <c r="C897" s="1" t="s">
        <v>10</v>
      </c>
      <c r="D897" s="3" t="s">
        <v>2795</v>
      </c>
      <c r="E897" s="1" t="s">
        <v>11</v>
      </c>
      <c r="F897" s="1" t="s">
        <v>2088</v>
      </c>
      <c r="G897" s="1" t="s">
        <v>17</v>
      </c>
      <c r="H897" s="1">
        <v>1.5209999999999999</v>
      </c>
      <c r="I897" s="4" t="s">
        <v>23</v>
      </c>
      <c r="J897" s="1" t="s">
        <v>34</v>
      </c>
      <c r="K897" s="1" t="s">
        <v>2796</v>
      </c>
      <c r="L897" s="6">
        <f t="shared" si="128"/>
        <v>27.29000000000002</v>
      </c>
      <c r="M897" s="6">
        <f t="shared" si="129"/>
        <v>27.29000000000002</v>
      </c>
      <c r="N897" s="6" t="str">
        <f t="shared" si="130"/>
        <v>Pass</v>
      </c>
      <c r="O897" s="6" t="str">
        <f t="shared" si="131"/>
        <v>118.08</v>
      </c>
      <c r="P897" s="6">
        <f t="shared" si="137"/>
        <v>1.5209999999999999</v>
      </c>
      <c r="Q897" s="5" t="str">
        <f t="shared" si="132"/>
        <v>March</v>
      </c>
      <c r="R897" s="3" t="str">
        <f>VLOOKUP(A897, Samples_Master!$A$2:$I$301, 2, FALSE)</f>
        <v>PolymerB</v>
      </c>
      <c r="S897" s="3" t="str">
        <f>VLOOKUP(A897, Samples_Master!$A$2:$I$301, 3, FALSE)</f>
        <v>Polymer</v>
      </c>
      <c r="T897" s="3" t="str">
        <f>VLOOKUP(A897, Samples_Master!$A$2:$I$301, 4, FALSE)</f>
        <v>B039</v>
      </c>
      <c r="U897" s="3" t="str">
        <f>VLOOKUP(A897, Samples_Master!$A$2:$I$301, 5, FALSE)</f>
        <v>P002</v>
      </c>
      <c r="V897" s="3" t="str">
        <f t="shared" si="133"/>
        <v>PolymerB_Viscosity</v>
      </c>
      <c r="W897" s="3">
        <f>VLOOKUP(V897, Spec_Limits!$A$2:$I$301, 5, FALSE)</f>
        <v>0.5</v>
      </c>
      <c r="X897" s="3">
        <f>VLOOKUP(V897, Spec_Limits!$A$2:$I$301, 6, FALSE)</f>
        <v>2.5</v>
      </c>
      <c r="Y897" s="3" t="str">
        <f t="shared" si="134"/>
        <v>Pass</v>
      </c>
      <c r="Z897" s="3" t="str">
        <f t="shared" si="135"/>
        <v>OK</v>
      </c>
    </row>
    <row r="898" spans="1:26" x14ac:dyDescent="0.35">
      <c r="A898" s="1" t="s">
        <v>481</v>
      </c>
      <c r="B898" s="2">
        <v>45727</v>
      </c>
      <c r="C898" s="1" t="s">
        <v>27</v>
      </c>
      <c r="D898" s="3" t="s">
        <v>2797</v>
      </c>
      <c r="E898" s="1" t="s">
        <v>11</v>
      </c>
      <c r="F898" s="1" t="s">
        <v>2163</v>
      </c>
      <c r="G898" s="1" t="s">
        <v>17</v>
      </c>
      <c r="H898" s="1">
        <v>1005.856</v>
      </c>
      <c r="I898" s="4" t="s">
        <v>37</v>
      </c>
      <c r="J898" s="1" t="s">
        <v>31</v>
      </c>
      <c r="K898" s="1" t="s">
        <v>2798</v>
      </c>
      <c r="L898" s="6">
        <f t="shared" ref="L898:L961" si="138">IF(E898="K",D898-273.15,IF(E898="°C",D898))</f>
        <v>16.480000000000018</v>
      </c>
      <c r="M898" s="6">
        <f t="shared" ref="M898:M961" si="139">IF(L898&gt;0, L898, " ")</f>
        <v>16.480000000000018</v>
      </c>
      <c r="N898" s="6" t="str">
        <f t="shared" ref="N898:N961" si="140">IF(M898="", "Fail", IF(M898=" ", "Fail", IF(M898&gt;0, "Pass", FALSE)))</f>
        <v>Pass</v>
      </c>
      <c r="O898" s="6" t="str">
        <f t="shared" ref="O898:O961" si="141">IF(G898="kPa",F898/1000,IF(G898="MPa",F898))</f>
        <v>99.17</v>
      </c>
      <c r="P898" s="6">
        <f t="shared" si="137"/>
        <v>1005.856</v>
      </c>
      <c r="Q898" s="5" t="str">
        <f t="shared" ref="Q898:Q961" si="142">TEXT(B898,"MMMM")</f>
        <v>March</v>
      </c>
      <c r="R898" s="3" t="str">
        <f>VLOOKUP(A898, Samples_Master!$A$2:$I$301, 2, FALSE)</f>
        <v>PolymerB</v>
      </c>
      <c r="S898" s="3" t="str">
        <f>VLOOKUP(A898, Samples_Master!$A$2:$I$301, 3, FALSE)</f>
        <v>Polymer</v>
      </c>
      <c r="T898" s="3" t="str">
        <f>VLOOKUP(A898, Samples_Master!$A$2:$I$301, 4, FALSE)</f>
        <v>B039</v>
      </c>
      <c r="U898" s="3" t="str">
        <f>VLOOKUP(A898, Samples_Master!$A$2:$I$301, 5, FALSE)</f>
        <v>P002</v>
      </c>
      <c r="V898" s="3" t="str">
        <f t="shared" ref="V898:V961" si="143">R898&amp;"_"&amp;C898</f>
        <v>PolymerB_Conductivity</v>
      </c>
      <c r="W898" s="3">
        <f>VLOOKUP(V898, Spec_Limits!$A$2:$I$301, 5, FALSE)</f>
        <v>100</v>
      </c>
      <c r="X898" s="3">
        <f>VLOOKUP(V898, Spec_Limits!$A$2:$I$301, 6, FALSE)</f>
        <v>2000</v>
      </c>
      <c r="Y898" s="3" t="str">
        <f t="shared" ref="Y898:Y961" si="144">IF(AND(P898&gt;=W898, P898&lt;=X898), "Pass", "Fail")</f>
        <v>Pass</v>
      </c>
      <c r="Z898" s="3" t="str">
        <f t="shared" ref="Z898:Z961" si="145">IF(OR(P898&lt;=-1000000,P898&gt;=1000000),"Check","OK")</f>
        <v>OK</v>
      </c>
    </row>
    <row r="899" spans="1:26" x14ac:dyDescent="0.35">
      <c r="A899" s="1" t="s">
        <v>306</v>
      </c>
      <c r="B899" s="2">
        <v>45726</v>
      </c>
      <c r="C899" s="1" t="s">
        <v>10</v>
      </c>
      <c r="D899" s="3" t="s">
        <v>1988</v>
      </c>
      <c r="E899" s="1" t="s">
        <v>11</v>
      </c>
      <c r="F899" s="1" t="s">
        <v>2799</v>
      </c>
      <c r="G899" s="1" t="s">
        <v>12</v>
      </c>
      <c r="H899" s="1">
        <v>1.1140000000000001</v>
      </c>
      <c r="I899" s="4" t="s">
        <v>23</v>
      </c>
      <c r="J899" s="1" t="s">
        <v>47</v>
      </c>
      <c r="K899" s="1" t="s">
        <v>2800</v>
      </c>
      <c r="L899" s="6">
        <f t="shared" si="138"/>
        <v>29.730000000000018</v>
      </c>
      <c r="M899" s="6">
        <f t="shared" si="139"/>
        <v>29.730000000000018</v>
      </c>
      <c r="N899" s="6" t="str">
        <f t="shared" si="140"/>
        <v>Pass</v>
      </c>
      <c r="O899" s="6">
        <f t="shared" si="141"/>
        <v>90.749690000000001</v>
      </c>
      <c r="P899" s="6">
        <f t="shared" si="137"/>
        <v>1.1140000000000001</v>
      </c>
      <c r="Q899" s="5" t="str">
        <f t="shared" si="142"/>
        <v>March</v>
      </c>
      <c r="R899" s="3" t="str">
        <f>VLOOKUP(A899, Samples_Master!$A$2:$I$301, 2, FALSE)</f>
        <v>PolymerB</v>
      </c>
      <c r="S899" s="3" t="str">
        <f>VLOOKUP(A899, Samples_Master!$A$2:$I$301, 3, FALSE)</f>
        <v>Polymer</v>
      </c>
      <c r="T899" s="3" t="str">
        <f>VLOOKUP(A899, Samples_Master!$A$2:$I$301, 4, FALSE)</f>
        <v>B113</v>
      </c>
      <c r="U899" s="3" t="str">
        <f>VLOOKUP(A899, Samples_Master!$A$2:$I$301, 5, FALSE)</f>
        <v>P002</v>
      </c>
      <c r="V899" s="3" t="str">
        <f t="shared" si="143"/>
        <v>PolymerB_Viscosity</v>
      </c>
      <c r="W899" s="3">
        <f>VLOOKUP(V899, Spec_Limits!$A$2:$I$301, 5, FALSE)</f>
        <v>0.5</v>
      </c>
      <c r="X899" s="3">
        <f>VLOOKUP(V899, Spec_Limits!$A$2:$I$301, 6, FALSE)</f>
        <v>2.5</v>
      </c>
      <c r="Y899" s="3" t="str">
        <f t="shared" si="144"/>
        <v>Pass</v>
      </c>
      <c r="Z899" s="3" t="str">
        <f t="shared" si="145"/>
        <v>OK</v>
      </c>
    </row>
    <row r="900" spans="1:26" x14ac:dyDescent="0.35">
      <c r="A900" s="1" t="s">
        <v>306</v>
      </c>
      <c r="B900" s="2">
        <v>45728</v>
      </c>
      <c r="C900" s="1" t="s">
        <v>16</v>
      </c>
      <c r="D900" s="3" t="s">
        <v>2801</v>
      </c>
      <c r="E900" s="1" t="s">
        <v>11</v>
      </c>
      <c r="F900" s="1" t="s">
        <v>2802</v>
      </c>
      <c r="G900" s="1" t="s">
        <v>12</v>
      </c>
      <c r="H900" s="1">
        <v>58.551000000000002</v>
      </c>
      <c r="I900" s="4" t="s">
        <v>17</v>
      </c>
      <c r="J900" s="1" t="s">
        <v>41</v>
      </c>
      <c r="K900" s="1" t="s">
        <v>2803</v>
      </c>
      <c r="L900" s="6">
        <f t="shared" si="138"/>
        <v>25.189999999999998</v>
      </c>
      <c r="M900" s="6">
        <f t="shared" si="139"/>
        <v>25.189999999999998</v>
      </c>
      <c r="N900" s="6" t="str">
        <f t="shared" si="140"/>
        <v>Pass</v>
      </c>
      <c r="O900" s="6">
        <f t="shared" si="141"/>
        <v>93.139490000000009</v>
      </c>
      <c r="P900" s="6">
        <f t="shared" si="137"/>
        <v>58.551000000000002</v>
      </c>
      <c r="Q900" s="5" t="str">
        <f t="shared" si="142"/>
        <v>March</v>
      </c>
      <c r="R900" s="3" t="str">
        <f>VLOOKUP(A900, Samples_Master!$A$2:$I$301, 2, FALSE)</f>
        <v>PolymerB</v>
      </c>
      <c r="S900" s="3" t="str">
        <f>VLOOKUP(A900, Samples_Master!$A$2:$I$301, 3, FALSE)</f>
        <v>Polymer</v>
      </c>
      <c r="T900" s="3" t="str">
        <f>VLOOKUP(A900, Samples_Master!$A$2:$I$301, 4, FALSE)</f>
        <v>B113</v>
      </c>
      <c r="U900" s="3" t="str">
        <f>VLOOKUP(A900, Samples_Master!$A$2:$I$301, 5, FALSE)</f>
        <v>P002</v>
      </c>
      <c r="V900" s="3" t="str">
        <f t="shared" si="143"/>
        <v>PolymerB_Tensile</v>
      </c>
      <c r="W900" s="3">
        <f>VLOOKUP(V900, Spec_Limits!$A$2:$I$301, 5, FALSE)</f>
        <v>40</v>
      </c>
      <c r="X900" s="3">
        <f>VLOOKUP(V900, Spec_Limits!$A$2:$I$301, 6, FALSE)</f>
        <v>100</v>
      </c>
      <c r="Y900" s="3" t="str">
        <f t="shared" si="144"/>
        <v>Pass</v>
      </c>
      <c r="Z900" s="3" t="str">
        <f t="shared" si="145"/>
        <v>OK</v>
      </c>
    </row>
    <row r="901" spans="1:26" x14ac:dyDescent="0.35">
      <c r="A901" s="1" t="s">
        <v>1066</v>
      </c>
      <c r="B901" s="2">
        <v>45740</v>
      </c>
      <c r="C901" s="1" t="s">
        <v>10</v>
      </c>
      <c r="D901" s="3" t="s">
        <v>2416</v>
      </c>
      <c r="E901" s="1" t="s">
        <v>637</v>
      </c>
      <c r="F901" s="1" t="s">
        <v>2804</v>
      </c>
      <c r="G901" s="1" t="s">
        <v>17</v>
      </c>
      <c r="H901" s="1">
        <v>0.68100000000000005</v>
      </c>
      <c r="I901" s="4" t="s">
        <v>23</v>
      </c>
      <c r="J901" s="1" t="s">
        <v>61</v>
      </c>
      <c r="K901" s="1" t="s">
        <v>2805</v>
      </c>
      <c r="L901" s="6" t="str">
        <f t="shared" si="138"/>
        <v>26.98</v>
      </c>
      <c r="M901" s="6" t="str">
        <f t="shared" si="139"/>
        <v>26.98</v>
      </c>
      <c r="N901" s="6" t="str">
        <f t="shared" si="140"/>
        <v>Pass</v>
      </c>
      <c r="O901" s="6" t="str">
        <f t="shared" si="141"/>
        <v>97.08</v>
      </c>
      <c r="P901" s="6">
        <f t="shared" si="137"/>
        <v>0.68100000000000005</v>
      </c>
      <c r="Q901" s="5" t="str">
        <f t="shared" si="142"/>
        <v>March</v>
      </c>
      <c r="R901" s="3" t="str">
        <f>VLOOKUP(A901, Samples_Master!$A$2:$I$301, 2, FALSE)</f>
        <v>AlloyX</v>
      </c>
      <c r="S901" s="3" t="str">
        <f>VLOOKUP(A901, Samples_Master!$A$2:$I$301, 3, FALSE)</f>
        <v>Metal</v>
      </c>
      <c r="T901" s="3" t="str">
        <f>VLOOKUP(A901, Samples_Master!$A$2:$I$301, 4, FALSE)</f>
        <v>B084</v>
      </c>
      <c r="U901" s="3" t="str">
        <f>VLOOKUP(A901, Samples_Master!$A$2:$I$301, 5, FALSE)</f>
        <v>P001</v>
      </c>
      <c r="V901" s="3" t="str">
        <f t="shared" si="143"/>
        <v>AlloyX_Viscosity</v>
      </c>
      <c r="W901" s="3">
        <f>VLOOKUP(V901, Spec_Limits!$A$2:$I$301, 5, FALSE)</f>
        <v>0.2</v>
      </c>
      <c r="X901" s="3">
        <f>VLOOKUP(V901, Spec_Limits!$A$2:$I$301, 6, FALSE)</f>
        <v>1.5</v>
      </c>
      <c r="Y901" s="3" t="str">
        <f t="shared" si="144"/>
        <v>Pass</v>
      </c>
      <c r="Z901" s="3" t="str">
        <f t="shared" si="145"/>
        <v>OK</v>
      </c>
    </row>
    <row r="902" spans="1:26" x14ac:dyDescent="0.35">
      <c r="A902" s="1" t="s">
        <v>1066</v>
      </c>
      <c r="B902" s="2">
        <v>45718</v>
      </c>
      <c r="C902" s="1" t="s">
        <v>16</v>
      </c>
      <c r="D902" s="3" t="s">
        <v>2090</v>
      </c>
      <c r="E902" s="1" t="s">
        <v>637</v>
      </c>
      <c r="F902" s="1" t="s">
        <v>2806</v>
      </c>
      <c r="G902" s="1" t="s">
        <v>17</v>
      </c>
      <c r="H902" s="1">
        <v>87.328999999999994</v>
      </c>
      <c r="I902" s="4" t="s">
        <v>17</v>
      </c>
      <c r="J902" s="1" t="s">
        <v>47</v>
      </c>
      <c r="K902" s="1" t="s">
        <v>2807</v>
      </c>
      <c r="L902" s="6" t="str">
        <f t="shared" si="138"/>
        <v>19.48</v>
      </c>
      <c r="M902" s="6" t="str">
        <f t="shared" si="139"/>
        <v>19.48</v>
      </c>
      <c r="N902" s="6" t="str">
        <f t="shared" si="140"/>
        <v>Pass</v>
      </c>
      <c r="O902" s="6" t="str">
        <f t="shared" si="141"/>
        <v>104.34</v>
      </c>
      <c r="P902" s="6">
        <f t="shared" si="137"/>
        <v>87.328999999999994</v>
      </c>
      <c r="Q902" s="5" t="str">
        <f t="shared" si="142"/>
        <v>March</v>
      </c>
      <c r="R902" s="3" t="str">
        <f>VLOOKUP(A902, Samples_Master!$A$2:$I$301, 2, FALSE)</f>
        <v>AlloyX</v>
      </c>
      <c r="S902" s="3" t="str">
        <f>VLOOKUP(A902, Samples_Master!$A$2:$I$301, 3, FALSE)</f>
        <v>Metal</v>
      </c>
      <c r="T902" s="3" t="str">
        <f>VLOOKUP(A902, Samples_Master!$A$2:$I$301, 4, FALSE)</f>
        <v>B084</v>
      </c>
      <c r="U902" s="3" t="str">
        <f>VLOOKUP(A902, Samples_Master!$A$2:$I$301, 5, FALSE)</f>
        <v>P001</v>
      </c>
      <c r="V902" s="3" t="str">
        <f t="shared" si="143"/>
        <v>AlloyX_Tensile</v>
      </c>
      <c r="W902" s="3">
        <f>VLOOKUP(V902, Spec_Limits!$A$2:$I$301, 5, FALSE)</f>
        <v>60</v>
      </c>
      <c r="X902" s="3">
        <f>VLOOKUP(V902, Spec_Limits!$A$2:$I$301, 6, FALSE)</f>
        <v>120</v>
      </c>
      <c r="Y902" s="3" t="str">
        <f t="shared" si="144"/>
        <v>Pass</v>
      </c>
      <c r="Z902" s="3" t="str">
        <f t="shared" si="145"/>
        <v>OK</v>
      </c>
    </row>
    <row r="903" spans="1:26" x14ac:dyDescent="0.35">
      <c r="A903" s="1" t="s">
        <v>9</v>
      </c>
      <c r="B903" s="2">
        <v>45717</v>
      </c>
      <c r="C903" s="1" t="s">
        <v>27</v>
      </c>
      <c r="D903" s="3" t="s">
        <v>2808</v>
      </c>
      <c r="E903" s="1" t="s">
        <v>11</v>
      </c>
      <c r="F903" s="1" t="s">
        <v>2809</v>
      </c>
      <c r="G903" s="1" t="s">
        <v>12</v>
      </c>
      <c r="H903" s="1">
        <v>1097.989</v>
      </c>
      <c r="I903" s="4" t="s">
        <v>37</v>
      </c>
      <c r="J903" s="1" t="s">
        <v>21</v>
      </c>
      <c r="K903" s="1" t="s">
        <v>2810</v>
      </c>
      <c r="L903" s="6">
        <f t="shared" si="138"/>
        <v>16.590000000000032</v>
      </c>
      <c r="M903" s="6">
        <f t="shared" si="139"/>
        <v>16.590000000000032</v>
      </c>
      <c r="N903" s="6" t="str">
        <f t="shared" si="140"/>
        <v>Pass</v>
      </c>
      <c r="O903" s="6">
        <f t="shared" si="141"/>
        <v>107.99603999999999</v>
      </c>
      <c r="P903" s="6">
        <f t="shared" ref="P903:P934" si="146">IF(C903="Viscosity",
      IF(J903="mPa*s", H903/1000, H903),
   IF(C903="Tensile",
      IF(J903="kPa", H903/1000, H903),
   IF(C903="Conductivity",
      IF(J903="mS/cm", H903/10, H903),
   "")))</f>
        <v>1097.989</v>
      </c>
      <c r="Q903" s="5" t="str">
        <f t="shared" si="142"/>
        <v>March</v>
      </c>
      <c r="R903" s="3" t="str">
        <f>VLOOKUP(A903, Samples_Master!$A$2:$I$301, 2, FALSE)</f>
        <v>AlloyX</v>
      </c>
      <c r="S903" s="3" t="str">
        <f>VLOOKUP(A903, Samples_Master!$A$2:$I$301, 3, FALSE)</f>
        <v>Metal</v>
      </c>
      <c r="T903" s="3" t="str">
        <f>VLOOKUP(A903, Samples_Master!$A$2:$I$301, 4, FALSE)</f>
        <v>B076</v>
      </c>
      <c r="U903" s="3" t="str">
        <f>VLOOKUP(A903, Samples_Master!$A$2:$I$301, 5, FALSE)</f>
        <v>P004</v>
      </c>
      <c r="V903" s="3" t="str">
        <f t="shared" si="143"/>
        <v>AlloyX_Conductivity</v>
      </c>
      <c r="W903" s="3">
        <f>VLOOKUP(V903, Spec_Limits!$A$2:$I$301, 5, FALSE)</f>
        <v>100</v>
      </c>
      <c r="X903" s="3">
        <f>VLOOKUP(V903, Spec_Limits!$A$2:$I$301, 6, FALSE)</f>
        <v>2000</v>
      </c>
      <c r="Y903" s="3" t="str">
        <f t="shared" si="144"/>
        <v>Pass</v>
      </c>
      <c r="Z903" s="3" t="str">
        <f t="shared" si="145"/>
        <v>OK</v>
      </c>
    </row>
    <row r="904" spans="1:26" x14ac:dyDescent="0.35">
      <c r="A904" s="1" t="s">
        <v>9</v>
      </c>
      <c r="B904" s="2">
        <v>45741</v>
      </c>
      <c r="C904" s="1" t="s">
        <v>27</v>
      </c>
      <c r="D904" s="3" t="s">
        <v>2811</v>
      </c>
      <c r="E904" s="1" t="s">
        <v>11</v>
      </c>
      <c r="F904" s="1" t="s">
        <v>2812</v>
      </c>
      <c r="G904" s="1" t="s">
        <v>12</v>
      </c>
      <c r="H904" s="1">
        <v>623.09500000000003</v>
      </c>
      <c r="I904" s="4" t="s">
        <v>37</v>
      </c>
      <c r="J904" s="1" t="s">
        <v>47</v>
      </c>
      <c r="K904" s="1" t="s">
        <v>2813</v>
      </c>
      <c r="L904" s="6">
        <f t="shared" si="138"/>
        <v>23.270000000000039</v>
      </c>
      <c r="M904" s="6">
        <f t="shared" si="139"/>
        <v>23.270000000000039</v>
      </c>
      <c r="N904" s="6" t="str">
        <f t="shared" si="140"/>
        <v>Pass</v>
      </c>
      <c r="O904" s="6">
        <f t="shared" si="141"/>
        <v>97.874690000000001</v>
      </c>
      <c r="P904" s="6">
        <f t="shared" si="146"/>
        <v>623.09500000000003</v>
      </c>
      <c r="Q904" s="5" t="str">
        <f t="shared" si="142"/>
        <v>March</v>
      </c>
      <c r="R904" s="3" t="str">
        <f>VLOOKUP(A904, Samples_Master!$A$2:$I$301, 2, FALSE)</f>
        <v>AlloyX</v>
      </c>
      <c r="S904" s="3" t="str">
        <f>VLOOKUP(A904, Samples_Master!$A$2:$I$301, 3, FALSE)</f>
        <v>Metal</v>
      </c>
      <c r="T904" s="3" t="str">
        <f>VLOOKUP(A904, Samples_Master!$A$2:$I$301, 4, FALSE)</f>
        <v>B076</v>
      </c>
      <c r="U904" s="3" t="str">
        <f>VLOOKUP(A904, Samples_Master!$A$2:$I$301, 5, FALSE)</f>
        <v>P004</v>
      </c>
      <c r="V904" s="3" t="str">
        <f t="shared" si="143"/>
        <v>AlloyX_Conductivity</v>
      </c>
      <c r="W904" s="3">
        <f>VLOOKUP(V904, Spec_Limits!$A$2:$I$301, 5, FALSE)</f>
        <v>100</v>
      </c>
      <c r="X904" s="3">
        <f>VLOOKUP(V904, Spec_Limits!$A$2:$I$301, 6, FALSE)</f>
        <v>2000</v>
      </c>
      <c r="Y904" s="3" t="str">
        <f t="shared" si="144"/>
        <v>Pass</v>
      </c>
      <c r="Z904" s="3" t="str">
        <f t="shared" si="145"/>
        <v>OK</v>
      </c>
    </row>
    <row r="905" spans="1:26" x14ac:dyDescent="0.35">
      <c r="A905" s="1" t="s">
        <v>9</v>
      </c>
      <c r="B905" s="2">
        <v>45733</v>
      </c>
      <c r="C905" s="1" t="s">
        <v>16</v>
      </c>
      <c r="D905" s="3" t="s">
        <v>2814</v>
      </c>
      <c r="E905" s="1" t="s">
        <v>11</v>
      </c>
      <c r="F905" s="1" t="s">
        <v>2815</v>
      </c>
      <c r="G905" s="1" t="s">
        <v>12</v>
      </c>
      <c r="H905" s="1">
        <v>84.596999999999994</v>
      </c>
      <c r="I905" s="4" t="s">
        <v>17</v>
      </c>
      <c r="J905" s="1" t="s">
        <v>66</v>
      </c>
      <c r="K905" s="1" t="s">
        <v>2816</v>
      </c>
      <c r="L905" s="6">
        <f t="shared" si="138"/>
        <v>27.730000000000018</v>
      </c>
      <c r="M905" s="6">
        <f t="shared" si="139"/>
        <v>27.730000000000018</v>
      </c>
      <c r="N905" s="6" t="str">
        <f t="shared" si="140"/>
        <v>Pass</v>
      </c>
      <c r="O905" s="6">
        <f t="shared" si="141"/>
        <v>101.58286</v>
      </c>
      <c r="P905" s="6">
        <f t="shared" si="146"/>
        <v>84.596999999999994</v>
      </c>
      <c r="Q905" s="5" t="str">
        <f t="shared" si="142"/>
        <v>March</v>
      </c>
      <c r="R905" s="3" t="str">
        <f>VLOOKUP(A905, Samples_Master!$A$2:$I$301, 2, FALSE)</f>
        <v>AlloyX</v>
      </c>
      <c r="S905" s="3" t="str">
        <f>VLOOKUP(A905, Samples_Master!$A$2:$I$301, 3, FALSE)</f>
        <v>Metal</v>
      </c>
      <c r="T905" s="3" t="str">
        <f>VLOOKUP(A905, Samples_Master!$A$2:$I$301, 4, FALSE)</f>
        <v>B076</v>
      </c>
      <c r="U905" s="3" t="str">
        <f>VLOOKUP(A905, Samples_Master!$A$2:$I$301, 5, FALSE)</f>
        <v>P004</v>
      </c>
      <c r="V905" s="3" t="str">
        <f t="shared" si="143"/>
        <v>AlloyX_Tensile</v>
      </c>
      <c r="W905" s="3">
        <f>VLOOKUP(V905, Spec_Limits!$A$2:$I$301, 5, FALSE)</f>
        <v>60</v>
      </c>
      <c r="X905" s="3">
        <f>VLOOKUP(V905, Spec_Limits!$A$2:$I$301, 6, FALSE)</f>
        <v>120</v>
      </c>
      <c r="Y905" s="3" t="str">
        <f t="shared" si="144"/>
        <v>Pass</v>
      </c>
      <c r="Z905" s="3" t="str">
        <f t="shared" si="145"/>
        <v>OK</v>
      </c>
    </row>
    <row r="906" spans="1:26" x14ac:dyDescent="0.35">
      <c r="A906" s="1" t="s">
        <v>9</v>
      </c>
      <c r="B906" s="2">
        <v>45737</v>
      </c>
      <c r="C906" s="1" t="s">
        <v>27</v>
      </c>
      <c r="D906" s="3" t="s">
        <v>2817</v>
      </c>
      <c r="E906" s="1" t="s">
        <v>11</v>
      </c>
      <c r="F906" s="1" t="s">
        <v>2818</v>
      </c>
      <c r="G906" s="1" t="s">
        <v>12</v>
      </c>
      <c r="H906" s="1">
        <v>889.72900000000004</v>
      </c>
      <c r="I906" s="4" t="s">
        <v>37</v>
      </c>
      <c r="J906" s="1" t="s">
        <v>52</v>
      </c>
      <c r="K906" s="1" t="s">
        <v>2819</v>
      </c>
      <c r="L906" s="6">
        <f t="shared" si="138"/>
        <v>21.720000000000027</v>
      </c>
      <c r="M906" s="6">
        <f t="shared" si="139"/>
        <v>21.720000000000027</v>
      </c>
      <c r="N906" s="6" t="str">
        <f t="shared" si="140"/>
        <v>Pass</v>
      </c>
      <c r="O906" s="6">
        <f t="shared" si="141"/>
        <v>89.216850000000008</v>
      </c>
      <c r="P906" s="6">
        <f t="shared" si="146"/>
        <v>889.72900000000004</v>
      </c>
      <c r="Q906" s="5" t="str">
        <f t="shared" si="142"/>
        <v>March</v>
      </c>
      <c r="R906" s="3" t="str">
        <f>VLOOKUP(A906, Samples_Master!$A$2:$I$301, 2, FALSE)</f>
        <v>AlloyX</v>
      </c>
      <c r="S906" s="3" t="str">
        <f>VLOOKUP(A906, Samples_Master!$A$2:$I$301, 3, FALSE)</f>
        <v>Metal</v>
      </c>
      <c r="T906" s="3" t="str">
        <f>VLOOKUP(A906, Samples_Master!$A$2:$I$301, 4, FALSE)</f>
        <v>B076</v>
      </c>
      <c r="U906" s="3" t="str">
        <f>VLOOKUP(A906, Samples_Master!$A$2:$I$301, 5, FALSE)</f>
        <v>P004</v>
      </c>
      <c r="V906" s="3" t="str">
        <f t="shared" si="143"/>
        <v>AlloyX_Conductivity</v>
      </c>
      <c r="W906" s="3">
        <f>VLOOKUP(V906, Spec_Limits!$A$2:$I$301, 5, FALSE)</f>
        <v>100</v>
      </c>
      <c r="X906" s="3">
        <f>VLOOKUP(V906, Spec_Limits!$A$2:$I$301, 6, FALSE)</f>
        <v>2000</v>
      </c>
      <c r="Y906" s="3" t="str">
        <f t="shared" si="144"/>
        <v>Pass</v>
      </c>
      <c r="Z906" s="3" t="str">
        <f t="shared" si="145"/>
        <v>OK</v>
      </c>
    </row>
    <row r="907" spans="1:26" x14ac:dyDescent="0.35">
      <c r="A907" s="1" t="s">
        <v>2820</v>
      </c>
      <c r="B907" s="2">
        <v>45723</v>
      </c>
      <c r="C907" s="1" t="s">
        <v>10</v>
      </c>
      <c r="D907" s="3" t="s">
        <v>2821</v>
      </c>
      <c r="E907" s="1" t="s">
        <v>637</v>
      </c>
      <c r="F907" s="1" t="s">
        <v>2822</v>
      </c>
      <c r="G907" s="1" t="s">
        <v>12</v>
      </c>
      <c r="H907" s="1">
        <v>1.4490000000000001</v>
      </c>
      <c r="I907" s="4" t="s">
        <v>23</v>
      </c>
      <c r="J907" s="1" t="s">
        <v>55</v>
      </c>
      <c r="K907" s="1" t="s">
        <v>2823</v>
      </c>
      <c r="L907" s="6" t="str">
        <f t="shared" si="138"/>
        <v>19.8</v>
      </c>
      <c r="M907" s="6" t="str">
        <f t="shared" si="139"/>
        <v>19.8</v>
      </c>
      <c r="N907" s="6" t="str">
        <f t="shared" si="140"/>
        <v>Pass</v>
      </c>
      <c r="O907" s="6">
        <f t="shared" si="141"/>
        <v>98.280240000000006</v>
      </c>
      <c r="P907" s="6">
        <f t="shared" si="146"/>
        <v>1.4490000000000001</v>
      </c>
      <c r="Q907" s="5" t="str">
        <f t="shared" si="142"/>
        <v>March</v>
      </c>
      <c r="R907" s="3" t="str">
        <f>VLOOKUP(A907, Samples_Master!$A$2:$I$301, 2, FALSE)</f>
        <v>PolymerB</v>
      </c>
      <c r="S907" s="3" t="str">
        <f>VLOOKUP(A907, Samples_Master!$A$2:$I$301, 3, FALSE)</f>
        <v>Polymer</v>
      </c>
      <c r="T907" s="3" t="str">
        <f>VLOOKUP(A907, Samples_Master!$A$2:$I$301, 4, FALSE)</f>
        <v>B029</v>
      </c>
      <c r="U907" s="3" t="str">
        <f>VLOOKUP(A907, Samples_Master!$A$2:$I$301, 5, FALSE)</f>
        <v>P004</v>
      </c>
      <c r="V907" s="3" t="str">
        <f t="shared" si="143"/>
        <v>PolymerB_Viscosity</v>
      </c>
      <c r="W907" s="3">
        <f>VLOOKUP(V907, Spec_Limits!$A$2:$I$301, 5, FALSE)</f>
        <v>0.5</v>
      </c>
      <c r="X907" s="3">
        <f>VLOOKUP(V907, Spec_Limits!$A$2:$I$301, 6, FALSE)</f>
        <v>2.5</v>
      </c>
      <c r="Y907" s="3" t="str">
        <f t="shared" si="144"/>
        <v>Pass</v>
      </c>
      <c r="Z907" s="3" t="str">
        <f t="shared" si="145"/>
        <v>OK</v>
      </c>
    </row>
    <row r="908" spans="1:26" x14ac:dyDescent="0.35">
      <c r="A908" s="1" t="s">
        <v>2820</v>
      </c>
      <c r="B908" s="2">
        <v>45739</v>
      </c>
      <c r="C908" s="1" t="s">
        <v>10</v>
      </c>
      <c r="D908" s="3" t="s">
        <v>2824</v>
      </c>
      <c r="E908" s="1" t="s">
        <v>637</v>
      </c>
      <c r="F908" s="1" t="s">
        <v>2825</v>
      </c>
      <c r="G908" s="1" t="s">
        <v>12</v>
      </c>
      <c r="H908" s="1">
        <v>1081.885</v>
      </c>
      <c r="I908" s="4" t="s">
        <v>13</v>
      </c>
      <c r="J908" s="1" t="s">
        <v>14</v>
      </c>
      <c r="K908" s="1" t="s">
        <v>2826</v>
      </c>
      <c r="L908" s="6" t="str">
        <f t="shared" si="138"/>
        <v>22.45</v>
      </c>
      <c r="M908" s="6" t="str">
        <f t="shared" si="139"/>
        <v>22.45</v>
      </c>
      <c r="N908" s="6" t="str">
        <f t="shared" si="140"/>
        <v>Pass</v>
      </c>
      <c r="O908" s="6">
        <f t="shared" si="141"/>
        <v>110.42485000000001</v>
      </c>
      <c r="P908" s="6">
        <f t="shared" si="146"/>
        <v>1081.885</v>
      </c>
      <c r="Q908" s="5" t="str">
        <f t="shared" si="142"/>
        <v>March</v>
      </c>
      <c r="R908" s="3" t="str">
        <f>VLOOKUP(A908, Samples_Master!$A$2:$I$301, 2, FALSE)</f>
        <v>PolymerB</v>
      </c>
      <c r="S908" s="3" t="str">
        <f>VLOOKUP(A908, Samples_Master!$A$2:$I$301, 3, FALSE)</f>
        <v>Polymer</v>
      </c>
      <c r="T908" s="3" t="str">
        <f>VLOOKUP(A908, Samples_Master!$A$2:$I$301, 4, FALSE)</f>
        <v>B029</v>
      </c>
      <c r="U908" s="3" t="str">
        <f>VLOOKUP(A908, Samples_Master!$A$2:$I$301, 5, FALSE)</f>
        <v>P004</v>
      </c>
      <c r="V908" s="3" t="str">
        <f t="shared" si="143"/>
        <v>PolymerB_Viscosity</v>
      </c>
      <c r="W908" s="3">
        <f>VLOOKUP(V908, Spec_Limits!$A$2:$I$301, 5, FALSE)</f>
        <v>0.5</v>
      </c>
      <c r="X908" s="3">
        <f>VLOOKUP(V908, Spec_Limits!$A$2:$I$301, 6, FALSE)</f>
        <v>2.5</v>
      </c>
      <c r="Y908" s="3" t="str">
        <f t="shared" si="144"/>
        <v>Fail</v>
      </c>
      <c r="Z908" s="3" t="str">
        <f t="shared" si="145"/>
        <v>OK</v>
      </c>
    </row>
    <row r="909" spans="1:26" x14ac:dyDescent="0.35">
      <c r="A909" s="1" t="s">
        <v>458</v>
      </c>
      <c r="B909" s="2">
        <v>45733</v>
      </c>
      <c r="C909" s="1" t="s">
        <v>16</v>
      </c>
      <c r="D909" s="3" t="s">
        <v>2827</v>
      </c>
      <c r="E909" s="1" t="s">
        <v>637</v>
      </c>
      <c r="F909" s="1" t="s">
        <v>2828</v>
      </c>
      <c r="G909" s="1" t="s">
        <v>17</v>
      </c>
      <c r="H909" s="1">
        <v>87.468999999999994</v>
      </c>
      <c r="I909" s="4" t="s">
        <v>17</v>
      </c>
      <c r="J909" s="1" t="s">
        <v>18</v>
      </c>
      <c r="K909" s="1" t="s">
        <v>2829</v>
      </c>
      <c r="L909" s="6" t="str">
        <f t="shared" si="138"/>
        <v>22.23</v>
      </c>
      <c r="M909" s="6" t="str">
        <f t="shared" si="139"/>
        <v>22.23</v>
      </c>
      <c r="N909" s="6" t="str">
        <f t="shared" si="140"/>
        <v>Pass</v>
      </c>
      <c r="O909" s="6" t="str">
        <f t="shared" si="141"/>
        <v>99.52</v>
      </c>
      <c r="P909" s="6">
        <f t="shared" si="146"/>
        <v>87.468999999999994</v>
      </c>
      <c r="Q909" s="5" t="str">
        <f t="shared" si="142"/>
        <v>March</v>
      </c>
      <c r="R909" s="3" t="str">
        <f>VLOOKUP(A909, Samples_Master!$A$2:$I$301, 2, FALSE)</f>
        <v>Graphene</v>
      </c>
      <c r="S909" s="3" t="str">
        <f>VLOOKUP(A909, Samples_Master!$A$2:$I$301, 3, FALSE)</f>
        <v>Carbon</v>
      </c>
      <c r="T909" s="3" t="str">
        <f>VLOOKUP(A909, Samples_Master!$A$2:$I$301, 4, FALSE)</f>
        <v>B028</v>
      </c>
      <c r="U909" s="3" t="str">
        <f>VLOOKUP(A909, Samples_Master!$A$2:$I$301, 5, FALSE)</f>
        <v>P002</v>
      </c>
      <c r="V909" s="3" t="str">
        <f t="shared" si="143"/>
        <v>Graphene_Tensile</v>
      </c>
      <c r="W909" s="3">
        <f>VLOOKUP(V909, Spec_Limits!$A$2:$I$301, 5, FALSE)</f>
        <v>60</v>
      </c>
      <c r="X909" s="3">
        <f>VLOOKUP(V909, Spec_Limits!$A$2:$I$301, 6, FALSE)</f>
        <v>120</v>
      </c>
      <c r="Y909" s="3" t="str">
        <f t="shared" si="144"/>
        <v>Pass</v>
      </c>
      <c r="Z909" s="3" t="str">
        <f t="shared" si="145"/>
        <v>OK</v>
      </c>
    </row>
    <row r="910" spans="1:26" x14ac:dyDescent="0.35">
      <c r="A910" s="1" t="s">
        <v>938</v>
      </c>
      <c r="B910" s="2">
        <v>45717</v>
      </c>
      <c r="C910" s="1" t="s">
        <v>10</v>
      </c>
      <c r="D910" s="3" t="s">
        <v>2830</v>
      </c>
      <c r="E910" s="1" t="s">
        <v>11</v>
      </c>
      <c r="F910" s="1" t="s">
        <v>2831</v>
      </c>
      <c r="G910" s="1" t="s">
        <v>17</v>
      </c>
      <c r="H910" s="1">
        <v>946.75099999999998</v>
      </c>
      <c r="I910" s="4" t="s">
        <v>13</v>
      </c>
      <c r="J910" s="1" t="s">
        <v>29</v>
      </c>
      <c r="K910" s="1" t="s">
        <v>2832</v>
      </c>
      <c r="L910" s="6">
        <f t="shared" si="138"/>
        <v>18.120000000000005</v>
      </c>
      <c r="M910" s="6">
        <f t="shared" si="139"/>
        <v>18.120000000000005</v>
      </c>
      <c r="N910" s="6" t="str">
        <f t="shared" si="140"/>
        <v>Pass</v>
      </c>
      <c r="O910" s="6" t="str">
        <f t="shared" si="141"/>
        <v>90.66</v>
      </c>
      <c r="P910" s="6">
        <f t="shared" si="146"/>
        <v>946.75099999999998</v>
      </c>
      <c r="Q910" s="5" t="str">
        <f t="shared" si="142"/>
        <v>March</v>
      </c>
      <c r="R910" s="3" t="str">
        <f>VLOOKUP(A910, Samples_Master!$A$2:$I$301, 2, FALSE)</f>
        <v>CeramicY</v>
      </c>
      <c r="S910" s="3" t="str">
        <f>VLOOKUP(A910, Samples_Master!$A$2:$I$301, 3, FALSE)</f>
        <v>Ceramic</v>
      </c>
      <c r="T910" s="3" t="str">
        <f>VLOOKUP(A910, Samples_Master!$A$2:$I$301, 4, FALSE)</f>
        <v>B016</v>
      </c>
      <c r="U910" s="3" t="str">
        <f>VLOOKUP(A910, Samples_Master!$A$2:$I$301, 5, FALSE)</f>
        <v>P004</v>
      </c>
      <c r="V910" s="3" t="str">
        <f t="shared" si="143"/>
        <v>CeramicY_Viscosity</v>
      </c>
      <c r="W910" s="3">
        <f>VLOOKUP(V910, Spec_Limits!$A$2:$I$301, 5, FALSE)</f>
        <v>0.2</v>
      </c>
      <c r="X910" s="3">
        <f>VLOOKUP(V910, Spec_Limits!$A$2:$I$301, 6, FALSE)</f>
        <v>1.5</v>
      </c>
      <c r="Y910" s="3" t="str">
        <f t="shared" si="144"/>
        <v>Fail</v>
      </c>
      <c r="Z910" s="3" t="str">
        <f t="shared" si="145"/>
        <v>OK</v>
      </c>
    </row>
    <row r="911" spans="1:26" x14ac:dyDescent="0.35">
      <c r="A911" s="1" t="s">
        <v>938</v>
      </c>
      <c r="B911" s="2">
        <v>45741</v>
      </c>
      <c r="C911" s="1" t="s">
        <v>27</v>
      </c>
      <c r="D911" s="3" t="s">
        <v>2833</v>
      </c>
      <c r="E911" s="1" t="s">
        <v>11</v>
      </c>
      <c r="F911" s="1" t="s">
        <v>2834</v>
      </c>
      <c r="G911" s="1" t="s">
        <v>17</v>
      </c>
      <c r="H911" s="1">
        <v>744.55399999999997</v>
      </c>
      <c r="I911" s="4" t="s">
        <v>37</v>
      </c>
      <c r="J911" s="1" t="s">
        <v>55</v>
      </c>
      <c r="K911" s="1" t="s">
        <v>2835</v>
      </c>
      <c r="L911" s="6">
        <f t="shared" si="138"/>
        <v>22.270000000000039</v>
      </c>
      <c r="M911" s="6">
        <f t="shared" si="139"/>
        <v>22.270000000000039</v>
      </c>
      <c r="N911" s="6" t="str">
        <f t="shared" si="140"/>
        <v>Pass</v>
      </c>
      <c r="O911" s="6" t="str">
        <f t="shared" si="141"/>
        <v>120.37</v>
      </c>
      <c r="P911" s="6">
        <f t="shared" si="146"/>
        <v>744.55399999999997</v>
      </c>
      <c r="Q911" s="5" t="str">
        <f t="shared" si="142"/>
        <v>March</v>
      </c>
      <c r="R911" s="3" t="str">
        <f>VLOOKUP(A911, Samples_Master!$A$2:$I$301, 2, FALSE)</f>
        <v>CeramicY</v>
      </c>
      <c r="S911" s="3" t="str">
        <f>VLOOKUP(A911, Samples_Master!$A$2:$I$301, 3, FALSE)</f>
        <v>Ceramic</v>
      </c>
      <c r="T911" s="3" t="str">
        <f>VLOOKUP(A911, Samples_Master!$A$2:$I$301, 4, FALSE)</f>
        <v>B016</v>
      </c>
      <c r="U911" s="3" t="str">
        <f>VLOOKUP(A911, Samples_Master!$A$2:$I$301, 5, FALSE)</f>
        <v>P004</v>
      </c>
      <c r="V911" s="3" t="str">
        <f t="shared" si="143"/>
        <v>CeramicY_Conductivity</v>
      </c>
      <c r="W911" s="3">
        <f>VLOOKUP(V911, Spec_Limits!$A$2:$I$301, 5, FALSE)</f>
        <v>100</v>
      </c>
      <c r="X911" s="3">
        <f>VLOOKUP(V911, Spec_Limits!$A$2:$I$301, 6, FALSE)</f>
        <v>2000</v>
      </c>
      <c r="Y911" s="3" t="str">
        <f t="shared" si="144"/>
        <v>Pass</v>
      </c>
      <c r="Z911" s="3" t="str">
        <f t="shared" si="145"/>
        <v>OK</v>
      </c>
    </row>
    <row r="912" spans="1:26" x14ac:dyDescent="0.35">
      <c r="A912" s="1" t="s">
        <v>43</v>
      </c>
      <c r="B912" s="2">
        <v>45743</v>
      </c>
      <c r="C912" s="1" t="s">
        <v>10</v>
      </c>
      <c r="D912" s="3" t="s">
        <v>1755</v>
      </c>
      <c r="E912" s="1" t="s">
        <v>637</v>
      </c>
      <c r="F912" s="1" t="s">
        <v>2836</v>
      </c>
      <c r="G912" s="1" t="s">
        <v>17</v>
      </c>
      <c r="H912" s="1">
        <v>1.6539999999999999</v>
      </c>
      <c r="I912" s="4" t="s">
        <v>23</v>
      </c>
      <c r="J912" s="1" t="s">
        <v>80</v>
      </c>
      <c r="K912" s="1" t="s">
        <v>2837</v>
      </c>
      <c r="L912" s="6" t="str">
        <f t="shared" si="138"/>
        <v>21.99</v>
      </c>
      <c r="M912" s="6" t="str">
        <f t="shared" si="139"/>
        <v>21.99</v>
      </c>
      <c r="N912" s="6" t="str">
        <f t="shared" si="140"/>
        <v>Pass</v>
      </c>
      <c r="O912" s="6" t="str">
        <f t="shared" si="141"/>
        <v>104.68</v>
      </c>
      <c r="P912" s="6">
        <f t="shared" si="146"/>
        <v>1.6539999999999999</v>
      </c>
      <c r="Q912" s="5" t="str">
        <f t="shared" si="142"/>
        <v>March</v>
      </c>
      <c r="R912" s="3" t="str">
        <f>VLOOKUP(A912, Samples_Master!$A$2:$I$301, 2, FALSE)</f>
        <v>PolymerA</v>
      </c>
      <c r="S912" s="3" t="str">
        <f>VLOOKUP(A912, Samples_Master!$A$2:$I$301, 3, FALSE)</f>
        <v>Polymer</v>
      </c>
      <c r="T912" s="3" t="str">
        <f>VLOOKUP(A912, Samples_Master!$A$2:$I$301, 4, FALSE)</f>
        <v>B010</v>
      </c>
      <c r="U912" s="3" t="str">
        <f>VLOOKUP(A912, Samples_Master!$A$2:$I$301, 5, FALSE)</f>
        <v>P001</v>
      </c>
      <c r="V912" s="3" t="str">
        <f t="shared" si="143"/>
        <v>PolymerA_Viscosity</v>
      </c>
      <c r="W912" s="3">
        <f>VLOOKUP(V912, Spec_Limits!$A$2:$I$301, 5, FALSE)</f>
        <v>0.5</v>
      </c>
      <c r="X912" s="3">
        <f>VLOOKUP(V912, Spec_Limits!$A$2:$I$301, 6, FALSE)</f>
        <v>2.5</v>
      </c>
      <c r="Y912" s="3" t="str">
        <f t="shared" si="144"/>
        <v>Pass</v>
      </c>
      <c r="Z912" s="3" t="str">
        <f t="shared" si="145"/>
        <v>OK</v>
      </c>
    </row>
    <row r="913" spans="1:26" x14ac:dyDescent="0.35">
      <c r="A913" s="1" t="s">
        <v>43</v>
      </c>
      <c r="B913" s="2">
        <v>45733</v>
      </c>
      <c r="C913" s="1" t="s">
        <v>16</v>
      </c>
      <c r="D913" s="3" t="s">
        <v>2838</v>
      </c>
      <c r="E913" s="1" t="s">
        <v>637</v>
      </c>
      <c r="F913" s="1" t="s">
        <v>2839</v>
      </c>
      <c r="G913" s="1" t="s">
        <v>17</v>
      </c>
      <c r="H913" s="1">
        <v>77.488</v>
      </c>
      <c r="I913" s="4" t="s">
        <v>17</v>
      </c>
      <c r="J913" s="1" t="s">
        <v>29</v>
      </c>
      <c r="K913" s="1" t="s">
        <v>2840</v>
      </c>
      <c r="L913" s="6" t="str">
        <f t="shared" si="138"/>
        <v>26.03</v>
      </c>
      <c r="M913" s="6" t="str">
        <f t="shared" si="139"/>
        <v>26.03</v>
      </c>
      <c r="N913" s="6" t="str">
        <f t="shared" si="140"/>
        <v>Pass</v>
      </c>
      <c r="O913" s="6" t="str">
        <f t="shared" si="141"/>
        <v>83.63</v>
      </c>
      <c r="P913" s="6">
        <f t="shared" si="146"/>
        <v>77.488</v>
      </c>
      <c r="Q913" s="5" t="str">
        <f t="shared" si="142"/>
        <v>March</v>
      </c>
      <c r="R913" s="3" t="str">
        <f>VLOOKUP(A913, Samples_Master!$A$2:$I$301, 2, FALSE)</f>
        <v>PolymerA</v>
      </c>
      <c r="S913" s="3" t="str">
        <f>VLOOKUP(A913, Samples_Master!$A$2:$I$301, 3, FALSE)</f>
        <v>Polymer</v>
      </c>
      <c r="T913" s="3" t="str">
        <f>VLOOKUP(A913, Samples_Master!$A$2:$I$301, 4, FALSE)</f>
        <v>B010</v>
      </c>
      <c r="U913" s="3" t="str">
        <f>VLOOKUP(A913, Samples_Master!$A$2:$I$301, 5, FALSE)</f>
        <v>P001</v>
      </c>
      <c r="V913" s="3" t="str">
        <f t="shared" si="143"/>
        <v>PolymerA_Tensile</v>
      </c>
      <c r="W913" s="3">
        <f>VLOOKUP(V913, Spec_Limits!$A$2:$I$301, 5, FALSE)</f>
        <v>40</v>
      </c>
      <c r="X913" s="3">
        <f>VLOOKUP(V913, Spec_Limits!$A$2:$I$301, 6, FALSE)</f>
        <v>100</v>
      </c>
      <c r="Y913" s="3" t="str">
        <f t="shared" si="144"/>
        <v>Pass</v>
      </c>
      <c r="Z913" s="3" t="str">
        <f t="shared" si="145"/>
        <v>OK</v>
      </c>
    </row>
    <row r="914" spans="1:26" x14ac:dyDescent="0.35">
      <c r="A914" s="1" t="s">
        <v>43</v>
      </c>
      <c r="B914" s="2">
        <v>45739</v>
      </c>
      <c r="C914" s="1" t="s">
        <v>16</v>
      </c>
      <c r="D914" s="3" t="s">
        <v>2841</v>
      </c>
      <c r="E914" s="1" t="s">
        <v>637</v>
      </c>
      <c r="F914" s="1" t="s">
        <v>2842</v>
      </c>
      <c r="G914" s="1" t="s">
        <v>17</v>
      </c>
      <c r="H914" s="1">
        <v>66.212999999999994</v>
      </c>
      <c r="I914" s="4" t="s">
        <v>17</v>
      </c>
      <c r="J914" s="1" t="s">
        <v>55</v>
      </c>
      <c r="K914" s="1" t="s">
        <v>2843</v>
      </c>
      <c r="L914" s="6" t="str">
        <f t="shared" si="138"/>
        <v>24.85</v>
      </c>
      <c r="M914" s="6" t="str">
        <f t="shared" si="139"/>
        <v>24.85</v>
      </c>
      <c r="N914" s="6" t="str">
        <f t="shared" si="140"/>
        <v>Pass</v>
      </c>
      <c r="O914" s="6" t="str">
        <f t="shared" si="141"/>
        <v>101.21</v>
      </c>
      <c r="P914" s="6">
        <f t="shared" si="146"/>
        <v>66.212999999999994</v>
      </c>
      <c r="Q914" s="5" t="str">
        <f t="shared" si="142"/>
        <v>March</v>
      </c>
      <c r="R914" s="3" t="str">
        <f>VLOOKUP(A914, Samples_Master!$A$2:$I$301, 2, FALSE)</f>
        <v>PolymerA</v>
      </c>
      <c r="S914" s="3" t="str">
        <f>VLOOKUP(A914, Samples_Master!$A$2:$I$301, 3, FALSE)</f>
        <v>Polymer</v>
      </c>
      <c r="T914" s="3" t="str">
        <f>VLOOKUP(A914, Samples_Master!$A$2:$I$301, 4, FALSE)</f>
        <v>B010</v>
      </c>
      <c r="U914" s="3" t="str">
        <f>VLOOKUP(A914, Samples_Master!$A$2:$I$301, 5, FALSE)</f>
        <v>P001</v>
      </c>
      <c r="V914" s="3" t="str">
        <f t="shared" si="143"/>
        <v>PolymerA_Tensile</v>
      </c>
      <c r="W914" s="3">
        <f>VLOOKUP(V914, Spec_Limits!$A$2:$I$301, 5, FALSE)</f>
        <v>40</v>
      </c>
      <c r="X914" s="3">
        <f>VLOOKUP(V914, Spec_Limits!$A$2:$I$301, 6, FALSE)</f>
        <v>100</v>
      </c>
      <c r="Y914" s="3" t="str">
        <f t="shared" si="144"/>
        <v>Pass</v>
      </c>
      <c r="Z914" s="3" t="str">
        <f t="shared" si="145"/>
        <v>OK</v>
      </c>
    </row>
    <row r="915" spans="1:26" x14ac:dyDescent="0.35">
      <c r="A915" s="1" t="s">
        <v>43</v>
      </c>
      <c r="B915" s="2">
        <v>45742</v>
      </c>
      <c r="C915" s="1" t="s">
        <v>27</v>
      </c>
      <c r="D915" s="3" t="s">
        <v>2844</v>
      </c>
      <c r="E915" s="1" t="s">
        <v>637</v>
      </c>
      <c r="F915" s="1" t="s">
        <v>2845</v>
      </c>
      <c r="G915" s="1" t="s">
        <v>17</v>
      </c>
      <c r="H915" s="1">
        <v>685.52</v>
      </c>
      <c r="I915" s="4" t="s">
        <v>37</v>
      </c>
      <c r="J915" s="1" t="s">
        <v>14</v>
      </c>
      <c r="K915" s="1" t="s">
        <v>2846</v>
      </c>
      <c r="L915" s="6" t="str">
        <f t="shared" si="138"/>
        <v>18.39</v>
      </c>
      <c r="M915" s="6" t="str">
        <f t="shared" si="139"/>
        <v>18.39</v>
      </c>
      <c r="N915" s="6" t="str">
        <f t="shared" si="140"/>
        <v>Pass</v>
      </c>
      <c r="O915" s="6" t="str">
        <f t="shared" si="141"/>
        <v>103.82</v>
      </c>
      <c r="P915" s="6">
        <f t="shared" si="146"/>
        <v>685.52</v>
      </c>
      <c r="Q915" s="5" t="str">
        <f t="shared" si="142"/>
        <v>March</v>
      </c>
      <c r="R915" s="3" t="str">
        <f>VLOOKUP(A915, Samples_Master!$A$2:$I$301, 2, FALSE)</f>
        <v>PolymerA</v>
      </c>
      <c r="S915" s="3" t="str">
        <f>VLOOKUP(A915, Samples_Master!$A$2:$I$301, 3, FALSE)</f>
        <v>Polymer</v>
      </c>
      <c r="T915" s="3" t="str">
        <f>VLOOKUP(A915, Samples_Master!$A$2:$I$301, 4, FALSE)</f>
        <v>B010</v>
      </c>
      <c r="U915" s="3" t="str">
        <f>VLOOKUP(A915, Samples_Master!$A$2:$I$301, 5, FALSE)</f>
        <v>P001</v>
      </c>
      <c r="V915" s="3" t="str">
        <f t="shared" si="143"/>
        <v>PolymerA_Conductivity</v>
      </c>
      <c r="W915" s="3">
        <f>VLOOKUP(V915, Spec_Limits!$A$2:$I$301, 5, FALSE)</f>
        <v>100</v>
      </c>
      <c r="X915" s="3">
        <f>VLOOKUP(V915, Spec_Limits!$A$2:$I$301, 6, FALSE)</f>
        <v>2000</v>
      </c>
      <c r="Y915" s="3" t="str">
        <f t="shared" si="144"/>
        <v>Pass</v>
      </c>
      <c r="Z915" s="3" t="str">
        <f t="shared" si="145"/>
        <v>OK</v>
      </c>
    </row>
    <row r="916" spans="1:26" x14ac:dyDescent="0.35">
      <c r="A916" s="1" t="s">
        <v>359</v>
      </c>
      <c r="B916" s="2">
        <v>45734</v>
      </c>
      <c r="C916" s="1" t="s">
        <v>16</v>
      </c>
      <c r="D916" s="3" t="s">
        <v>2847</v>
      </c>
      <c r="E916" s="1" t="s">
        <v>11</v>
      </c>
      <c r="F916" s="1" t="s">
        <v>2848</v>
      </c>
      <c r="G916" s="1" t="s">
        <v>17</v>
      </c>
      <c r="H916" s="1">
        <v>76.260000000000005</v>
      </c>
      <c r="I916" s="4" t="s">
        <v>17</v>
      </c>
      <c r="J916" s="1" t="s">
        <v>61</v>
      </c>
      <c r="K916" s="1" t="s">
        <v>2849</v>
      </c>
      <c r="L916" s="6">
        <f t="shared" si="138"/>
        <v>16.53000000000003</v>
      </c>
      <c r="M916" s="6">
        <f t="shared" si="139"/>
        <v>16.53000000000003</v>
      </c>
      <c r="N916" s="6" t="str">
        <f t="shared" si="140"/>
        <v>Pass</v>
      </c>
      <c r="O916" s="6" t="str">
        <f t="shared" si="141"/>
        <v>92.99</v>
      </c>
      <c r="P916" s="6">
        <f t="shared" si="146"/>
        <v>76.260000000000005</v>
      </c>
      <c r="Q916" s="5" t="str">
        <f t="shared" si="142"/>
        <v>March</v>
      </c>
      <c r="R916" s="3" t="str">
        <f>VLOOKUP(A916, Samples_Master!$A$2:$I$301, 2, FALSE)</f>
        <v>PolymerB</v>
      </c>
      <c r="S916" s="3" t="str">
        <f>VLOOKUP(A916, Samples_Master!$A$2:$I$301, 3, FALSE)</f>
        <v>Polymer</v>
      </c>
      <c r="T916" s="3" t="str">
        <f>VLOOKUP(A916, Samples_Master!$A$2:$I$301, 4, FALSE)</f>
        <v>B071</v>
      </c>
      <c r="U916" s="3" t="str">
        <f>VLOOKUP(A916, Samples_Master!$A$2:$I$301, 5, FALSE)</f>
        <v>P002</v>
      </c>
      <c r="V916" s="3" t="str">
        <f t="shared" si="143"/>
        <v>PolymerB_Tensile</v>
      </c>
      <c r="W916" s="3">
        <f>VLOOKUP(V916, Spec_Limits!$A$2:$I$301, 5, FALSE)</f>
        <v>40</v>
      </c>
      <c r="X916" s="3">
        <f>VLOOKUP(V916, Spec_Limits!$A$2:$I$301, 6, FALSE)</f>
        <v>100</v>
      </c>
      <c r="Y916" s="3" t="str">
        <f t="shared" si="144"/>
        <v>Pass</v>
      </c>
      <c r="Z916" s="3" t="str">
        <f t="shared" si="145"/>
        <v>OK</v>
      </c>
    </row>
    <row r="917" spans="1:26" x14ac:dyDescent="0.35">
      <c r="A917" s="1" t="s">
        <v>359</v>
      </c>
      <c r="B917" s="2">
        <v>45735</v>
      </c>
      <c r="C917" s="1" t="s">
        <v>10</v>
      </c>
      <c r="D917" s="3" t="s">
        <v>2850</v>
      </c>
      <c r="E917" s="1" t="s">
        <v>11</v>
      </c>
      <c r="F917" s="1" t="s">
        <v>2851</v>
      </c>
      <c r="G917" s="1" t="s">
        <v>17</v>
      </c>
      <c r="H917" s="1">
        <v>1190.6489999999999</v>
      </c>
      <c r="I917" s="4" t="s">
        <v>13</v>
      </c>
      <c r="J917" s="1" t="s">
        <v>24</v>
      </c>
      <c r="K917" s="1" t="s">
        <v>2852</v>
      </c>
      <c r="L917" s="6">
        <f t="shared" si="138"/>
        <v>26.170000000000016</v>
      </c>
      <c r="M917" s="6">
        <f t="shared" si="139"/>
        <v>26.170000000000016</v>
      </c>
      <c r="N917" s="6" t="str">
        <f t="shared" si="140"/>
        <v>Pass</v>
      </c>
      <c r="O917" s="6" t="str">
        <f t="shared" si="141"/>
        <v>104.12</v>
      </c>
      <c r="P917" s="6">
        <f t="shared" si="146"/>
        <v>1190.6489999999999</v>
      </c>
      <c r="Q917" s="5" t="str">
        <f t="shared" si="142"/>
        <v>March</v>
      </c>
      <c r="R917" s="3" t="str">
        <f>VLOOKUP(A917, Samples_Master!$A$2:$I$301, 2, FALSE)</f>
        <v>PolymerB</v>
      </c>
      <c r="S917" s="3" t="str">
        <f>VLOOKUP(A917, Samples_Master!$A$2:$I$301, 3, FALSE)</f>
        <v>Polymer</v>
      </c>
      <c r="T917" s="3" t="str">
        <f>VLOOKUP(A917, Samples_Master!$A$2:$I$301, 4, FALSE)</f>
        <v>B071</v>
      </c>
      <c r="U917" s="3" t="str">
        <f>VLOOKUP(A917, Samples_Master!$A$2:$I$301, 5, FALSE)</f>
        <v>P002</v>
      </c>
      <c r="V917" s="3" t="str">
        <f t="shared" si="143"/>
        <v>PolymerB_Viscosity</v>
      </c>
      <c r="W917" s="3">
        <f>VLOOKUP(V917, Spec_Limits!$A$2:$I$301, 5, FALSE)</f>
        <v>0.5</v>
      </c>
      <c r="X917" s="3">
        <f>VLOOKUP(V917, Spec_Limits!$A$2:$I$301, 6, FALSE)</f>
        <v>2.5</v>
      </c>
      <c r="Y917" s="3" t="str">
        <f t="shared" si="144"/>
        <v>Fail</v>
      </c>
      <c r="Z917" s="3" t="str">
        <f t="shared" si="145"/>
        <v>OK</v>
      </c>
    </row>
    <row r="918" spans="1:26" x14ac:dyDescent="0.35">
      <c r="A918" s="1" t="s">
        <v>2853</v>
      </c>
      <c r="B918" s="2">
        <v>45722</v>
      </c>
      <c r="C918" s="1" t="s">
        <v>27</v>
      </c>
      <c r="D918" s="3" t="s">
        <v>2854</v>
      </c>
      <c r="E918" s="1" t="s">
        <v>637</v>
      </c>
      <c r="F918" s="1" t="s">
        <v>2855</v>
      </c>
      <c r="G918" s="1" t="s">
        <v>17</v>
      </c>
      <c r="H918" s="1">
        <v>64756.033000000003</v>
      </c>
      <c r="I918" s="4" t="s">
        <v>37</v>
      </c>
      <c r="J918" s="1" t="s">
        <v>47</v>
      </c>
      <c r="K918" s="1" t="s">
        <v>1076</v>
      </c>
      <c r="L918" s="6" t="str">
        <f t="shared" si="138"/>
        <v>17.29</v>
      </c>
      <c r="M918" s="6" t="str">
        <f t="shared" si="139"/>
        <v>17.29</v>
      </c>
      <c r="N918" s="6" t="str">
        <f t="shared" si="140"/>
        <v>Pass</v>
      </c>
      <c r="O918" s="6" t="str">
        <f t="shared" si="141"/>
        <v>100.93</v>
      </c>
      <c r="P918" s="6">
        <f t="shared" si="146"/>
        <v>64756.033000000003</v>
      </c>
      <c r="Q918" s="5" t="str">
        <f t="shared" si="142"/>
        <v>March</v>
      </c>
      <c r="R918" s="3" t="str">
        <f>VLOOKUP(A918, Samples_Master!$A$2:$I$301, 2, FALSE)</f>
        <v>Graphene</v>
      </c>
      <c r="S918" s="3" t="str">
        <f>VLOOKUP(A918, Samples_Master!$A$2:$I$301, 3, FALSE)</f>
        <v>Carbon</v>
      </c>
      <c r="T918" s="3" t="str">
        <f>VLOOKUP(A918, Samples_Master!$A$2:$I$301, 4, FALSE)</f>
        <v>B061</v>
      </c>
      <c r="U918" s="3" t="str">
        <f>VLOOKUP(A918, Samples_Master!$A$2:$I$301, 5, FALSE)</f>
        <v>P002</v>
      </c>
      <c r="V918" s="3" t="str">
        <f t="shared" si="143"/>
        <v>Graphene_Conductivity</v>
      </c>
      <c r="W918" s="3">
        <f>VLOOKUP(V918, Spec_Limits!$A$2:$I$301, 5, FALSE)</f>
        <v>20000</v>
      </c>
      <c r="X918" s="3">
        <f>VLOOKUP(V918, Spec_Limits!$A$2:$I$301, 6, FALSE)</f>
        <v>80000</v>
      </c>
      <c r="Y918" s="3" t="str">
        <f t="shared" si="144"/>
        <v>Pass</v>
      </c>
      <c r="Z918" s="3" t="str">
        <f t="shared" si="145"/>
        <v>OK</v>
      </c>
    </row>
    <row r="919" spans="1:26" x14ac:dyDescent="0.35">
      <c r="A919" s="1" t="s">
        <v>2853</v>
      </c>
      <c r="B919" s="2">
        <v>45738</v>
      </c>
      <c r="C919" s="1" t="s">
        <v>27</v>
      </c>
      <c r="D919" s="3" t="s">
        <v>2856</v>
      </c>
      <c r="E919" s="1" t="s">
        <v>637</v>
      </c>
      <c r="F919" s="1" t="s">
        <v>1793</v>
      </c>
      <c r="G919" s="1" t="s">
        <v>17</v>
      </c>
      <c r="H919" s="1">
        <v>83867.845000000001</v>
      </c>
      <c r="I919" s="4" t="s">
        <v>37</v>
      </c>
      <c r="J919" s="1" t="s">
        <v>29</v>
      </c>
      <c r="K919" s="1" t="s">
        <v>2857</v>
      </c>
      <c r="L919" s="6" t="str">
        <f t="shared" si="138"/>
        <v>23.84</v>
      </c>
      <c r="M919" s="6" t="str">
        <f t="shared" si="139"/>
        <v>23.84</v>
      </c>
      <c r="N919" s="6" t="str">
        <f t="shared" si="140"/>
        <v>Pass</v>
      </c>
      <c r="O919" s="6" t="str">
        <f t="shared" si="141"/>
        <v>94.21</v>
      </c>
      <c r="P919" s="6">
        <f t="shared" si="146"/>
        <v>83867.845000000001</v>
      </c>
      <c r="Q919" s="5" t="str">
        <f t="shared" si="142"/>
        <v>March</v>
      </c>
      <c r="R919" s="3" t="str">
        <f>VLOOKUP(A919, Samples_Master!$A$2:$I$301, 2, FALSE)</f>
        <v>Graphene</v>
      </c>
      <c r="S919" s="3" t="str">
        <f>VLOOKUP(A919, Samples_Master!$A$2:$I$301, 3, FALSE)</f>
        <v>Carbon</v>
      </c>
      <c r="T919" s="3" t="str">
        <f>VLOOKUP(A919, Samples_Master!$A$2:$I$301, 4, FALSE)</f>
        <v>B061</v>
      </c>
      <c r="U919" s="3" t="str">
        <f>VLOOKUP(A919, Samples_Master!$A$2:$I$301, 5, FALSE)</f>
        <v>P002</v>
      </c>
      <c r="V919" s="3" t="str">
        <f t="shared" si="143"/>
        <v>Graphene_Conductivity</v>
      </c>
      <c r="W919" s="3">
        <f>VLOOKUP(V919, Spec_Limits!$A$2:$I$301, 5, FALSE)</f>
        <v>20000</v>
      </c>
      <c r="X919" s="3">
        <f>VLOOKUP(V919, Spec_Limits!$A$2:$I$301, 6, FALSE)</f>
        <v>80000</v>
      </c>
      <c r="Y919" s="3" t="str">
        <f t="shared" si="144"/>
        <v>Fail</v>
      </c>
      <c r="Z919" s="3" t="str">
        <f t="shared" si="145"/>
        <v>OK</v>
      </c>
    </row>
    <row r="920" spans="1:26" x14ac:dyDescent="0.35">
      <c r="A920" s="1" t="s">
        <v>2853</v>
      </c>
      <c r="B920" s="2">
        <v>45737</v>
      </c>
      <c r="C920" s="1" t="s">
        <v>27</v>
      </c>
      <c r="D920" s="3" t="s">
        <v>2858</v>
      </c>
      <c r="E920" s="1" t="s">
        <v>637</v>
      </c>
      <c r="F920" s="1" t="s">
        <v>2859</v>
      </c>
      <c r="G920" s="1" t="s">
        <v>17</v>
      </c>
      <c r="H920" s="1">
        <v>454527.22399999999</v>
      </c>
      <c r="I920" s="4" t="s">
        <v>28</v>
      </c>
      <c r="J920" s="1" t="s">
        <v>18</v>
      </c>
      <c r="K920" s="1" t="s">
        <v>2860</v>
      </c>
      <c r="L920" s="6" t="str">
        <f t="shared" si="138"/>
        <v>22.64</v>
      </c>
      <c r="M920" s="6" t="str">
        <f t="shared" si="139"/>
        <v>22.64</v>
      </c>
      <c r="N920" s="6" t="str">
        <f t="shared" si="140"/>
        <v>Pass</v>
      </c>
      <c r="O920" s="6" t="str">
        <f t="shared" si="141"/>
        <v>103.69</v>
      </c>
      <c r="P920" s="6">
        <f t="shared" si="146"/>
        <v>454527.22399999999</v>
      </c>
      <c r="Q920" s="5" t="str">
        <f t="shared" si="142"/>
        <v>March</v>
      </c>
      <c r="R920" s="3" t="str">
        <f>VLOOKUP(A920, Samples_Master!$A$2:$I$301, 2, FALSE)</f>
        <v>Graphene</v>
      </c>
      <c r="S920" s="3" t="str">
        <f>VLOOKUP(A920, Samples_Master!$A$2:$I$301, 3, FALSE)</f>
        <v>Carbon</v>
      </c>
      <c r="T920" s="3" t="str">
        <f>VLOOKUP(A920, Samples_Master!$A$2:$I$301, 4, FALSE)</f>
        <v>B061</v>
      </c>
      <c r="U920" s="3" t="str">
        <f>VLOOKUP(A920, Samples_Master!$A$2:$I$301, 5, FALSE)</f>
        <v>P002</v>
      </c>
      <c r="V920" s="3" t="str">
        <f t="shared" si="143"/>
        <v>Graphene_Conductivity</v>
      </c>
      <c r="W920" s="3">
        <f>VLOOKUP(V920, Spec_Limits!$A$2:$I$301, 5, FALSE)</f>
        <v>20000</v>
      </c>
      <c r="X920" s="3">
        <f>VLOOKUP(V920, Spec_Limits!$A$2:$I$301, 6, FALSE)</f>
        <v>80000</v>
      </c>
      <c r="Y920" s="3" t="str">
        <f t="shared" si="144"/>
        <v>Fail</v>
      </c>
      <c r="Z920" s="3" t="str">
        <f t="shared" si="145"/>
        <v>OK</v>
      </c>
    </row>
    <row r="921" spans="1:26" x14ac:dyDescent="0.35">
      <c r="A921" s="1" t="s">
        <v>2853</v>
      </c>
      <c r="B921" s="2">
        <v>45744</v>
      </c>
      <c r="C921" s="1" t="s">
        <v>10</v>
      </c>
      <c r="D921" s="3" t="s">
        <v>2861</v>
      </c>
      <c r="E921" s="1" t="s">
        <v>637</v>
      </c>
      <c r="F921" s="1" t="s">
        <v>1848</v>
      </c>
      <c r="G921" s="1" t="s">
        <v>17</v>
      </c>
      <c r="H921" s="1">
        <v>0.59099999999999997</v>
      </c>
      <c r="I921" s="4" t="s">
        <v>23</v>
      </c>
      <c r="J921" s="1" t="s">
        <v>52</v>
      </c>
      <c r="K921" s="1" t="s">
        <v>2862</v>
      </c>
      <c r="L921" s="6" t="str">
        <f t="shared" si="138"/>
        <v>30.35</v>
      </c>
      <c r="M921" s="6" t="str">
        <f t="shared" si="139"/>
        <v>30.35</v>
      </c>
      <c r="N921" s="6" t="str">
        <f t="shared" si="140"/>
        <v>Pass</v>
      </c>
      <c r="O921" s="6" t="str">
        <f t="shared" si="141"/>
        <v>100.9</v>
      </c>
      <c r="P921" s="6">
        <f t="shared" si="146"/>
        <v>0.59099999999999997</v>
      </c>
      <c r="Q921" s="5" t="str">
        <f t="shared" si="142"/>
        <v>March</v>
      </c>
      <c r="R921" s="3" t="str">
        <f>VLOOKUP(A921, Samples_Master!$A$2:$I$301, 2, FALSE)</f>
        <v>Graphene</v>
      </c>
      <c r="S921" s="3" t="str">
        <f>VLOOKUP(A921, Samples_Master!$A$2:$I$301, 3, FALSE)</f>
        <v>Carbon</v>
      </c>
      <c r="T921" s="3" t="str">
        <f>VLOOKUP(A921, Samples_Master!$A$2:$I$301, 4, FALSE)</f>
        <v>B061</v>
      </c>
      <c r="U921" s="3" t="str">
        <f>VLOOKUP(A921, Samples_Master!$A$2:$I$301, 5, FALSE)</f>
        <v>P002</v>
      </c>
      <c r="V921" s="3" t="str">
        <f t="shared" si="143"/>
        <v>Graphene_Viscosity</v>
      </c>
      <c r="W921" s="3">
        <f>VLOOKUP(V921, Spec_Limits!$A$2:$I$301, 5, FALSE)</f>
        <v>0.2</v>
      </c>
      <c r="X921" s="3">
        <f>VLOOKUP(V921, Spec_Limits!$A$2:$I$301, 6, FALSE)</f>
        <v>1.5</v>
      </c>
      <c r="Y921" s="3" t="str">
        <f t="shared" si="144"/>
        <v>Pass</v>
      </c>
      <c r="Z921" s="3" t="str">
        <f t="shared" si="145"/>
        <v>OK</v>
      </c>
    </row>
    <row r="922" spans="1:26" x14ac:dyDescent="0.35">
      <c r="A922" s="1" t="s">
        <v>760</v>
      </c>
      <c r="B922" s="2">
        <v>45741</v>
      </c>
      <c r="C922" s="1" t="s">
        <v>10</v>
      </c>
      <c r="D922" s="3" t="s">
        <v>2863</v>
      </c>
      <c r="E922" s="1" t="s">
        <v>637</v>
      </c>
      <c r="F922" s="1" t="s">
        <v>2864</v>
      </c>
      <c r="G922" s="1" t="s">
        <v>12</v>
      </c>
      <c r="H922" s="1">
        <v>1561.212</v>
      </c>
      <c r="I922" s="4" t="s">
        <v>13</v>
      </c>
      <c r="J922" s="1" t="s">
        <v>47</v>
      </c>
      <c r="K922" s="1" t="s">
        <v>2865</v>
      </c>
      <c r="L922" s="6" t="str">
        <f t="shared" si="138"/>
        <v>27.78</v>
      </c>
      <c r="M922" s="6" t="str">
        <f t="shared" si="139"/>
        <v>27.78</v>
      </c>
      <c r="N922" s="6" t="str">
        <f t="shared" si="140"/>
        <v>Pass</v>
      </c>
      <c r="O922" s="6">
        <f t="shared" si="141"/>
        <v>119.85945</v>
      </c>
      <c r="P922" s="6">
        <f t="shared" si="146"/>
        <v>1561.212</v>
      </c>
      <c r="Q922" s="5" t="str">
        <f t="shared" si="142"/>
        <v>March</v>
      </c>
      <c r="R922" s="3" t="str">
        <f>VLOOKUP(A922, Samples_Master!$A$2:$I$301, 2, FALSE)</f>
        <v>PolymerA</v>
      </c>
      <c r="S922" s="3" t="str">
        <f>VLOOKUP(A922, Samples_Master!$A$2:$I$301, 3, FALSE)</f>
        <v>Polymer</v>
      </c>
      <c r="T922" s="3" t="str">
        <f>VLOOKUP(A922, Samples_Master!$A$2:$I$301, 4, FALSE)</f>
        <v>B078</v>
      </c>
      <c r="U922" s="3" t="str">
        <f>VLOOKUP(A922, Samples_Master!$A$2:$I$301, 5, FALSE)</f>
        <v>P002</v>
      </c>
      <c r="V922" s="3" t="str">
        <f t="shared" si="143"/>
        <v>PolymerA_Viscosity</v>
      </c>
      <c r="W922" s="3">
        <f>VLOOKUP(V922, Spec_Limits!$A$2:$I$301, 5, FALSE)</f>
        <v>0.5</v>
      </c>
      <c r="X922" s="3">
        <f>VLOOKUP(V922, Spec_Limits!$A$2:$I$301, 6, FALSE)</f>
        <v>2.5</v>
      </c>
      <c r="Y922" s="3" t="str">
        <f t="shared" si="144"/>
        <v>Fail</v>
      </c>
      <c r="Z922" s="3" t="str">
        <f t="shared" si="145"/>
        <v>OK</v>
      </c>
    </row>
    <row r="923" spans="1:26" x14ac:dyDescent="0.35">
      <c r="A923" s="1" t="s">
        <v>760</v>
      </c>
      <c r="B923" s="2">
        <v>45718</v>
      </c>
      <c r="C923" s="1" t="s">
        <v>27</v>
      </c>
      <c r="D923" s="3" t="s">
        <v>2866</v>
      </c>
      <c r="E923" s="1" t="s">
        <v>637</v>
      </c>
      <c r="F923" s="1" t="s">
        <v>2867</v>
      </c>
      <c r="G923" s="1" t="s">
        <v>12</v>
      </c>
      <c r="H923" s="1">
        <v>728.01599999999996</v>
      </c>
      <c r="I923" s="4" t="s">
        <v>37</v>
      </c>
      <c r="J923" s="1" t="s">
        <v>24</v>
      </c>
      <c r="K923" s="1" t="s">
        <v>2868</v>
      </c>
      <c r="L923" s="6" t="str">
        <f t="shared" si="138"/>
        <v>21.23</v>
      </c>
      <c r="M923" s="6" t="str">
        <f t="shared" si="139"/>
        <v>21.23</v>
      </c>
      <c r="N923" s="6" t="str">
        <f t="shared" si="140"/>
        <v>Pass</v>
      </c>
      <c r="O923" s="6">
        <f t="shared" si="141"/>
        <v>98.441820000000007</v>
      </c>
      <c r="P923" s="6">
        <f t="shared" si="146"/>
        <v>728.01599999999996</v>
      </c>
      <c r="Q923" s="5" t="str">
        <f t="shared" si="142"/>
        <v>March</v>
      </c>
      <c r="R923" s="3" t="str">
        <f>VLOOKUP(A923, Samples_Master!$A$2:$I$301, 2, FALSE)</f>
        <v>PolymerA</v>
      </c>
      <c r="S923" s="3" t="str">
        <f>VLOOKUP(A923, Samples_Master!$A$2:$I$301, 3, FALSE)</f>
        <v>Polymer</v>
      </c>
      <c r="T923" s="3" t="str">
        <f>VLOOKUP(A923, Samples_Master!$A$2:$I$301, 4, FALSE)</f>
        <v>B078</v>
      </c>
      <c r="U923" s="3" t="str">
        <f>VLOOKUP(A923, Samples_Master!$A$2:$I$301, 5, FALSE)</f>
        <v>P002</v>
      </c>
      <c r="V923" s="3" t="str">
        <f t="shared" si="143"/>
        <v>PolymerA_Conductivity</v>
      </c>
      <c r="W923" s="3">
        <f>VLOOKUP(V923, Spec_Limits!$A$2:$I$301, 5, FALSE)</f>
        <v>100</v>
      </c>
      <c r="X923" s="3">
        <f>VLOOKUP(V923, Spec_Limits!$A$2:$I$301, 6, FALSE)</f>
        <v>2000</v>
      </c>
      <c r="Y923" s="3" t="str">
        <f t="shared" si="144"/>
        <v>Pass</v>
      </c>
      <c r="Z923" s="3" t="str">
        <f t="shared" si="145"/>
        <v>OK</v>
      </c>
    </row>
    <row r="924" spans="1:26" x14ac:dyDescent="0.35">
      <c r="A924" s="1" t="s">
        <v>760</v>
      </c>
      <c r="B924" s="2">
        <v>45734</v>
      </c>
      <c r="C924" s="1" t="s">
        <v>10</v>
      </c>
      <c r="E924" s="1" t="s">
        <v>637</v>
      </c>
      <c r="F924" s="1" t="s">
        <v>2869</v>
      </c>
      <c r="G924" s="1" t="s">
        <v>12</v>
      </c>
      <c r="H924" s="1">
        <v>1.2789999999999999</v>
      </c>
      <c r="I924" s="4" t="s">
        <v>23</v>
      </c>
      <c r="J924" s="1" t="s">
        <v>55</v>
      </c>
      <c r="K924" s="1" t="s">
        <v>2870</v>
      </c>
      <c r="M924" s="6" t="str">
        <f t="shared" si="139"/>
        <v xml:space="preserve"> </v>
      </c>
      <c r="N924" s="6" t="str">
        <f t="shared" si="140"/>
        <v>Fail</v>
      </c>
      <c r="O924" s="6">
        <f t="shared" si="141"/>
        <v>100.67531</v>
      </c>
      <c r="P924" s="6">
        <f t="shared" si="146"/>
        <v>1.2789999999999999</v>
      </c>
      <c r="Q924" s="5" t="str">
        <f t="shared" si="142"/>
        <v>March</v>
      </c>
      <c r="R924" s="3" t="str">
        <f>VLOOKUP(A924, Samples_Master!$A$2:$I$301, 2, FALSE)</f>
        <v>PolymerA</v>
      </c>
      <c r="S924" s="3" t="str">
        <f>VLOOKUP(A924, Samples_Master!$A$2:$I$301, 3, FALSE)</f>
        <v>Polymer</v>
      </c>
      <c r="T924" s="3" t="str">
        <f>VLOOKUP(A924, Samples_Master!$A$2:$I$301, 4, FALSE)</f>
        <v>B078</v>
      </c>
      <c r="U924" s="3" t="str">
        <f>VLOOKUP(A924, Samples_Master!$A$2:$I$301, 5, FALSE)</f>
        <v>P002</v>
      </c>
      <c r="V924" s="3" t="str">
        <f t="shared" si="143"/>
        <v>PolymerA_Viscosity</v>
      </c>
      <c r="W924" s="3">
        <f>VLOOKUP(V924, Spec_Limits!$A$2:$I$301, 5, FALSE)</f>
        <v>0.5</v>
      </c>
      <c r="X924" s="3">
        <f>VLOOKUP(V924, Spec_Limits!$A$2:$I$301, 6, FALSE)</f>
        <v>2.5</v>
      </c>
      <c r="Y924" s="3" t="str">
        <f t="shared" si="144"/>
        <v>Pass</v>
      </c>
      <c r="Z924" s="3" t="str">
        <f t="shared" si="145"/>
        <v>OK</v>
      </c>
    </row>
    <row r="925" spans="1:26" x14ac:dyDescent="0.35">
      <c r="A925" s="1" t="s">
        <v>760</v>
      </c>
      <c r="B925" s="2">
        <v>45731</v>
      </c>
      <c r="C925" s="1" t="s">
        <v>16</v>
      </c>
      <c r="D925" s="3" t="s">
        <v>2871</v>
      </c>
      <c r="E925" s="1" t="s">
        <v>637</v>
      </c>
      <c r="F925" s="1" t="s">
        <v>2872</v>
      </c>
      <c r="G925" s="1" t="s">
        <v>12</v>
      </c>
      <c r="H925" s="1">
        <v>57.414999999999999</v>
      </c>
      <c r="I925" s="4" t="s">
        <v>17</v>
      </c>
      <c r="J925" s="1" t="s">
        <v>14</v>
      </c>
      <c r="K925" s="1" t="s">
        <v>2873</v>
      </c>
      <c r="L925" s="6" t="str">
        <f t="shared" si="138"/>
        <v>26.02</v>
      </c>
      <c r="M925" s="6" t="str">
        <f t="shared" si="139"/>
        <v>26.02</v>
      </c>
      <c r="N925" s="6" t="str">
        <f t="shared" si="140"/>
        <v>Pass</v>
      </c>
      <c r="O925" s="6">
        <f t="shared" si="141"/>
        <v>87.803330000000003</v>
      </c>
      <c r="P925" s="6">
        <f t="shared" si="146"/>
        <v>57.414999999999999</v>
      </c>
      <c r="Q925" s="5" t="str">
        <f t="shared" si="142"/>
        <v>March</v>
      </c>
      <c r="R925" s="3" t="str">
        <f>VLOOKUP(A925, Samples_Master!$A$2:$I$301, 2, FALSE)</f>
        <v>PolymerA</v>
      </c>
      <c r="S925" s="3" t="str">
        <f>VLOOKUP(A925, Samples_Master!$A$2:$I$301, 3, FALSE)</f>
        <v>Polymer</v>
      </c>
      <c r="T925" s="3" t="str">
        <f>VLOOKUP(A925, Samples_Master!$A$2:$I$301, 4, FALSE)</f>
        <v>B078</v>
      </c>
      <c r="U925" s="3" t="str">
        <f>VLOOKUP(A925, Samples_Master!$A$2:$I$301, 5, FALSE)</f>
        <v>P002</v>
      </c>
      <c r="V925" s="3" t="str">
        <f t="shared" si="143"/>
        <v>PolymerA_Tensile</v>
      </c>
      <c r="W925" s="3">
        <f>VLOOKUP(V925, Spec_Limits!$A$2:$I$301, 5, FALSE)</f>
        <v>40</v>
      </c>
      <c r="X925" s="3">
        <f>VLOOKUP(V925, Spec_Limits!$A$2:$I$301, 6, FALSE)</f>
        <v>100</v>
      </c>
      <c r="Y925" s="3" t="str">
        <f t="shared" si="144"/>
        <v>Pass</v>
      </c>
      <c r="Z925" s="3" t="str">
        <f t="shared" si="145"/>
        <v>OK</v>
      </c>
    </row>
    <row r="926" spans="1:26" x14ac:dyDescent="0.35">
      <c r="A926" s="1" t="s">
        <v>103</v>
      </c>
      <c r="B926" s="2">
        <v>45738</v>
      </c>
      <c r="C926" s="1" t="s">
        <v>27</v>
      </c>
      <c r="D926" s="3" t="s">
        <v>2874</v>
      </c>
      <c r="E926" s="1" t="s">
        <v>637</v>
      </c>
      <c r="F926" s="1" t="s">
        <v>2875</v>
      </c>
      <c r="G926" s="1" t="s">
        <v>12</v>
      </c>
      <c r="H926" s="1">
        <v>693720.33299999998</v>
      </c>
      <c r="I926" s="4" t="s">
        <v>28</v>
      </c>
      <c r="J926" s="1" t="s">
        <v>98</v>
      </c>
      <c r="K926" s="1" t="s">
        <v>2876</v>
      </c>
      <c r="L926" s="6" t="str">
        <f t="shared" si="138"/>
        <v>26.36</v>
      </c>
      <c r="M926" s="6" t="str">
        <f t="shared" si="139"/>
        <v>26.36</v>
      </c>
      <c r="N926" s="6" t="str">
        <f t="shared" si="140"/>
        <v>Pass</v>
      </c>
      <c r="O926" s="6">
        <f t="shared" si="141"/>
        <v>110.30439</v>
      </c>
      <c r="P926" s="6">
        <f t="shared" si="146"/>
        <v>693720.33299999998</v>
      </c>
      <c r="Q926" s="5" t="str">
        <f t="shared" si="142"/>
        <v>March</v>
      </c>
      <c r="R926" s="3" t="str">
        <f>VLOOKUP(A926, Samples_Master!$A$2:$I$301, 2, FALSE)</f>
        <v>Graphene</v>
      </c>
      <c r="S926" s="3" t="str">
        <f>VLOOKUP(A926, Samples_Master!$A$2:$I$301, 3, FALSE)</f>
        <v>Carbon</v>
      </c>
      <c r="T926" s="3" t="str">
        <f>VLOOKUP(A926, Samples_Master!$A$2:$I$301, 4, FALSE)</f>
        <v>B039</v>
      </c>
      <c r="U926" s="3" t="str">
        <f>VLOOKUP(A926, Samples_Master!$A$2:$I$301, 5, FALSE)</f>
        <v>P001</v>
      </c>
      <c r="V926" s="3" t="str">
        <f t="shared" si="143"/>
        <v>Graphene_Conductivity</v>
      </c>
      <c r="W926" s="3">
        <f>VLOOKUP(V926, Spec_Limits!$A$2:$I$301, 5, FALSE)</f>
        <v>20000</v>
      </c>
      <c r="X926" s="3">
        <f>VLOOKUP(V926, Spec_Limits!$A$2:$I$301, 6, FALSE)</f>
        <v>80000</v>
      </c>
      <c r="Y926" s="3" t="str">
        <f t="shared" si="144"/>
        <v>Fail</v>
      </c>
      <c r="Z926" s="3" t="str">
        <f t="shared" si="145"/>
        <v>OK</v>
      </c>
    </row>
    <row r="927" spans="1:26" x14ac:dyDescent="0.35">
      <c r="A927" s="1" t="s">
        <v>725</v>
      </c>
      <c r="B927" s="2">
        <v>45742</v>
      </c>
      <c r="C927" s="1" t="s">
        <v>16</v>
      </c>
      <c r="D927" s="3" t="s">
        <v>2334</v>
      </c>
      <c r="E927" s="1" t="s">
        <v>637</v>
      </c>
      <c r="F927" s="1"/>
      <c r="G927" s="1" t="s">
        <v>17</v>
      </c>
      <c r="H927" s="1">
        <v>64.759</v>
      </c>
      <c r="I927" s="4" t="s">
        <v>17</v>
      </c>
      <c r="J927" s="1" t="s">
        <v>18</v>
      </c>
      <c r="K927" s="1" t="s">
        <v>2877</v>
      </c>
      <c r="L927" s="6" t="str">
        <f t="shared" si="138"/>
        <v>26.54</v>
      </c>
      <c r="M927" s="6" t="str">
        <f t="shared" si="139"/>
        <v>26.54</v>
      </c>
      <c r="N927" s="6" t="str">
        <f t="shared" si="140"/>
        <v>Pass</v>
      </c>
      <c r="O927" s="6">
        <f t="shared" si="141"/>
        <v>0</v>
      </c>
      <c r="P927" s="6">
        <f t="shared" si="146"/>
        <v>64.759</v>
      </c>
      <c r="Q927" s="5" t="str">
        <f t="shared" si="142"/>
        <v>March</v>
      </c>
      <c r="R927" s="3" t="str">
        <f>VLOOKUP(A927, Samples_Master!$A$2:$I$301, 2, FALSE)</f>
        <v>CeramicY</v>
      </c>
      <c r="S927" s="3" t="str">
        <f>VLOOKUP(A927, Samples_Master!$A$2:$I$301, 3, FALSE)</f>
        <v>Ceramic</v>
      </c>
      <c r="T927" s="3" t="str">
        <f>VLOOKUP(A927, Samples_Master!$A$2:$I$301, 4, FALSE)</f>
        <v>B116</v>
      </c>
      <c r="U927" s="3" t="str">
        <f>VLOOKUP(A927, Samples_Master!$A$2:$I$301, 5, FALSE)</f>
        <v>P001</v>
      </c>
      <c r="V927" s="3" t="str">
        <f t="shared" si="143"/>
        <v>CeramicY_Tensile</v>
      </c>
      <c r="W927" s="3">
        <f>VLOOKUP(V927, Spec_Limits!$A$2:$I$301, 5, FALSE)</f>
        <v>40</v>
      </c>
      <c r="X927" s="3">
        <f>VLOOKUP(V927, Spec_Limits!$A$2:$I$301, 6, FALSE)</f>
        <v>100</v>
      </c>
      <c r="Y927" s="3" t="str">
        <f t="shared" si="144"/>
        <v>Pass</v>
      </c>
      <c r="Z927" s="3" t="str">
        <f t="shared" si="145"/>
        <v>OK</v>
      </c>
    </row>
    <row r="928" spans="1:26" x14ac:dyDescent="0.35">
      <c r="A928" s="1" t="s">
        <v>725</v>
      </c>
      <c r="B928" s="2">
        <v>45738</v>
      </c>
      <c r="C928" s="1" t="s">
        <v>16</v>
      </c>
      <c r="D928" s="3" t="s">
        <v>2878</v>
      </c>
      <c r="E928" s="1" t="s">
        <v>637</v>
      </c>
      <c r="F928" s="1" t="s">
        <v>2879</v>
      </c>
      <c r="G928" s="1" t="s">
        <v>17</v>
      </c>
      <c r="H928" s="1">
        <v>80.926000000000002</v>
      </c>
      <c r="I928" s="4" t="s">
        <v>17</v>
      </c>
      <c r="J928" s="1" t="s">
        <v>66</v>
      </c>
      <c r="K928" s="1" t="s">
        <v>2880</v>
      </c>
      <c r="L928" s="6" t="str">
        <f t="shared" si="138"/>
        <v>22.14</v>
      </c>
      <c r="M928" s="6" t="str">
        <f t="shared" si="139"/>
        <v>22.14</v>
      </c>
      <c r="N928" s="6" t="str">
        <f t="shared" si="140"/>
        <v>Pass</v>
      </c>
      <c r="O928" s="6" t="str">
        <f t="shared" si="141"/>
        <v>101.46</v>
      </c>
      <c r="P928" s="6">
        <f t="shared" si="146"/>
        <v>80.926000000000002</v>
      </c>
      <c r="Q928" s="5" t="str">
        <f t="shared" si="142"/>
        <v>March</v>
      </c>
      <c r="R928" s="3" t="str">
        <f>VLOOKUP(A928, Samples_Master!$A$2:$I$301, 2, FALSE)</f>
        <v>CeramicY</v>
      </c>
      <c r="S928" s="3" t="str">
        <f>VLOOKUP(A928, Samples_Master!$A$2:$I$301, 3, FALSE)</f>
        <v>Ceramic</v>
      </c>
      <c r="T928" s="3" t="str">
        <f>VLOOKUP(A928, Samples_Master!$A$2:$I$301, 4, FALSE)</f>
        <v>B116</v>
      </c>
      <c r="U928" s="3" t="str">
        <f>VLOOKUP(A928, Samples_Master!$A$2:$I$301, 5, FALSE)</f>
        <v>P001</v>
      </c>
      <c r="V928" s="3" t="str">
        <f t="shared" si="143"/>
        <v>CeramicY_Tensile</v>
      </c>
      <c r="W928" s="3">
        <f>VLOOKUP(V928, Spec_Limits!$A$2:$I$301, 5, FALSE)</f>
        <v>40</v>
      </c>
      <c r="X928" s="3">
        <f>VLOOKUP(V928, Spec_Limits!$A$2:$I$301, 6, FALSE)</f>
        <v>100</v>
      </c>
      <c r="Y928" s="3" t="str">
        <f t="shared" si="144"/>
        <v>Pass</v>
      </c>
      <c r="Z928" s="3" t="str">
        <f t="shared" si="145"/>
        <v>OK</v>
      </c>
    </row>
    <row r="929" spans="1:26" x14ac:dyDescent="0.35">
      <c r="A929" s="1" t="s">
        <v>725</v>
      </c>
      <c r="B929" s="2">
        <v>45736</v>
      </c>
      <c r="C929" s="1" t="s">
        <v>27</v>
      </c>
      <c r="D929" s="3" t="s">
        <v>2881</v>
      </c>
      <c r="E929" s="1" t="s">
        <v>637</v>
      </c>
      <c r="F929" s="1" t="s">
        <v>2882</v>
      </c>
      <c r="G929" s="1" t="s">
        <v>17</v>
      </c>
      <c r="H929" s="1">
        <v>558.73900000000003</v>
      </c>
      <c r="I929" s="4" t="s">
        <v>37</v>
      </c>
      <c r="J929" s="1" t="s">
        <v>47</v>
      </c>
      <c r="K929" s="1" t="s">
        <v>2883</v>
      </c>
      <c r="L929" s="6" t="str">
        <f t="shared" si="138"/>
        <v>25.1</v>
      </c>
      <c r="M929" s="6" t="str">
        <f t="shared" si="139"/>
        <v>25.1</v>
      </c>
      <c r="N929" s="6" t="str">
        <f t="shared" si="140"/>
        <v>Pass</v>
      </c>
      <c r="O929" s="6" t="str">
        <f t="shared" si="141"/>
        <v>80.87</v>
      </c>
      <c r="P929" s="6">
        <f t="shared" si="146"/>
        <v>558.73900000000003</v>
      </c>
      <c r="Q929" s="5" t="str">
        <f t="shared" si="142"/>
        <v>March</v>
      </c>
      <c r="R929" s="3" t="str">
        <f>VLOOKUP(A929, Samples_Master!$A$2:$I$301, 2, FALSE)</f>
        <v>CeramicY</v>
      </c>
      <c r="S929" s="3" t="str">
        <f>VLOOKUP(A929, Samples_Master!$A$2:$I$301, 3, FALSE)</f>
        <v>Ceramic</v>
      </c>
      <c r="T929" s="3" t="str">
        <f>VLOOKUP(A929, Samples_Master!$A$2:$I$301, 4, FALSE)</f>
        <v>B116</v>
      </c>
      <c r="U929" s="3" t="str">
        <f>VLOOKUP(A929, Samples_Master!$A$2:$I$301, 5, FALSE)</f>
        <v>P001</v>
      </c>
      <c r="V929" s="3" t="str">
        <f t="shared" si="143"/>
        <v>CeramicY_Conductivity</v>
      </c>
      <c r="W929" s="3">
        <f>VLOOKUP(V929, Spec_Limits!$A$2:$I$301, 5, FALSE)</f>
        <v>100</v>
      </c>
      <c r="X929" s="3">
        <f>VLOOKUP(V929, Spec_Limits!$A$2:$I$301, 6, FALSE)</f>
        <v>2000</v>
      </c>
      <c r="Y929" s="3" t="str">
        <f t="shared" si="144"/>
        <v>Pass</v>
      </c>
      <c r="Z929" s="3" t="str">
        <f t="shared" si="145"/>
        <v>OK</v>
      </c>
    </row>
    <row r="930" spans="1:26" x14ac:dyDescent="0.35">
      <c r="A930" s="1" t="s">
        <v>500</v>
      </c>
      <c r="B930" s="2">
        <v>45738</v>
      </c>
      <c r="C930" s="1" t="s">
        <v>27</v>
      </c>
      <c r="D930" s="3" t="s">
        <v>2884</v>
      </c>
      <c r="E930" s="1" t="s">
        <v>11</v>
      </c>
      <c r="F930" s="1" t="s">
        <v>2885</v>
      </c>
      <c r="G930" s="1" t="s">
        <v>12</v>
      </c>
      <c r="H930" s="1">
        <v>284.649</v>
      </c>
      <c r="I930" s="4" t="s">
        <v>37</v>
      </c>
      <c r="J930" s="1" t="s">
        <v>24</v>
      </c>
      <c r="K930" s="1" t="s">
        <v>2886</v>
      </c>
      <c r="L930" s="6">
        <f t="shared" si="138"/>
        <v>31.580000000000041</v>
      </c>
      <c r="M930" s="6">
        <f t="shared" si="139"/>
        <v>31.580000000000041</v>
      </c>
      <c r="N930" s="6" t="str">
        <f t="shared" si="140"/>
        <v>Pass</v>
      </c>
      <c r="O930" s="6">
        <f t="shared" si="141"/>
        <v>98.014309999999995</v>
      </c>
      <c r="P930" s="6">
        <f t="shared" si="146"/>
        <v>284.649</v>
      </c>
      <c r="Q930" s="5" t="str">
        <f t="shared" si="142"/>
        <v>March</v>
      </c>
      <c r="R930" s="3" t="str">
        <f>VLOOKUP(A930, Samples_Master!$A$2:$I$301, 2, FALSE)</f>
        <v>PolymerB</v>
      </c>
      <c r="S930" s="3" t="str">
        <f>VLOOKUP(A930, Samples_Master!$A$2:$I$301, 3, FALSE)</f>
        <v>Polymer</v>
      </c>
      <c r="T930" s="3" t="str">
        <f>VLOOKUP(A930, Samples_Master!$A$2:$I$301, 4, FALSE)</f>
        <v>B064</v>
      </c>
      <c r="U930" s="3" t="str">
        <f>VLOOKUP(A930, Samples_Master!$A$2:$I$301, 5, FALSE)</f>
        <v>P002</v>
      </c>
      <c r="V930" s="3" t="str">
        <f t="shared" si="143"/>
        <v>PolymerB_Conductivity</v>
      </c>
      <c r="W930" s="3">
        <f>VLOOKUP(V930, Spec_Limits!$A$2:$I$301, 5, FALSE)</f>
        <v>100</v>
      </c>
      <c r="X930" s="3">
        <f>VLOOKUP(V930, Spec_Limits!$A$2:$I$301, 6, FALSE)</f>
        <v>2000</v>
      </c>
      <c r="Y930" s="3" t="str">
        <f t="shared" si="144"/>
        <v>Pass</v>
      </c>
      <c r="Z930" s="3" t="str">
        <f t="shared" si="145"/>
        <v>OK</v>
      </c>
    </row>
    <row r="931" spans="1:26" x14ac:dyDescent="0.35">
      <c r="A931" s="1" t="s">
        <v>500</v>
      </c>
      <c r="B931" s="2">
        <v>45741</v>
      </c>
      <c r="C931" s="1" t="s">
        <v>10</v>
      </c>
      <c r="D931" s="3" t="s">
        <v>2029</v>
      </c>
      <c r="E931" s="1" t="s">
        <v>11</v>
      </c>
      <c r="F931" s="1" t="s">
        <v>2887</v>
      </c>
      <c r="G931" s="1" t="s">
        <v>12</v>
      </c>
      <c r="H931" s="1">
        <v>1004.943</v>
      </c>
      <c r="I931" s="4" t="s">
        <v>13</v>
      </c>
      <c r="J931" s="1" t="s">
        <v>47</v>
      </c>
      <c r="K931" s="1" t="s">
        <v>2888</v>
      </c>
      <c r="L931" s="6">
        <f t="shared" si="138"/>
        <v>27.150000000000034</v>
      </c>
      <c r="M931" s="6">
        <f t="shared" si="139"/>
        <v>27.150000000000034</v>
      </c>
      <c r="N931" s="6" t="str">
        <f t="shared" si="140"/>
        <v>Pass</v>
      </c>
      <c r="O931" s="6">
        <f t="shared" si="141"/>
        <v>100.51191</v>
      </c>
      <c r="P931" s="6">
        <f t="shared" si="146"/>
        <v>1004.943</v>
      </c>
      <c r="Q931" s="5" t="str">
        <f t="shared" si="142"/>
        <v>March</v>
      </c>
      <c r="R931" s="3" t="str">
        <f>VLOOKUP(A931, Samples_Master!$A$2:$I$301, 2, FALSE)</f>
        <v>PolymerB</v>
      </c>
      <c r="S931" s="3" t="str">
        <f>VLOOKUP(A931, Samples_Master!$A$2:$I$301, 3, FALSE)</f>
        <v>Polymer</v>
      </c>
      <c r="T931" s="3" t="str">
        <f>VLOOKUP(A931, Samples_Master!$A$2:$I$301, 4, FALSE)</f>
        <v>B064</v>
      </c>
      <c r="U931" s="3" t="str">
        <f>VLOOKUP(A931, Samples_Master!$A$2:$I$301, 5, FALSE)</f>
        <v>P002</v>
      </c>
      <c r="V931" s="3" t="str">
        <f t="shared" si="143"/>
        <v>PolymerB_Viscosity</v>
      </c>
      <c r="W931" s="3">
        <f>VLOOKUP(V931, Spec_Limits!$A$2:$I$301, 5, FALSE)</f>
        <v>0.5</v>
      </c>
      <c r="X931" s="3">
        <f>VLOOKUP(V931, Spec_Limits!$A$2:$I$301, 6, FALSE)</f>
        <v>2.5</v>
      </c>
      <c r="Y931" s="3" t="str">
        <f t="shared" si="144"/>
        <v>Fail</v>
      </c>
      <c r="Z931" s="3" t="str">
        <f t="shared" si="145"/>
        <v>OK</v>
      </c>
    </row>
    <row r="932" spans="1:26" x14ac:dyDescent="0.35">
      <c r="A932" s="1" t="s">
        <v>500</v>
      </c>
      <c r="B932" s="2">
        <v>45744</v>
      </c>
      <c r="C932" s="1" t="s">
        <v>16</v>
      </c>
      <c r="D932" s="3" t="s">
        <v>1283</v>
      </c>
      <c r="E932" s="1" t="s">
        <v>11</v>
      </c>
      <c r="F932" s="1" t="s">
        <v>2889</v>
      </c>
      <c r="G932" s="1" t="s">
        <v>12</v>
      </c>
      <c r="H932" s="1">
        <v>72.843999999999994</v>
      </c>
      <c r="I932" s="4" t="s">
        <v>17</v>
      </c>
      <c r="J932" s="1" t="s">
        <v>29</v>
      </c>
      <c r="K932" s="1" t="s">
        <v>2890</v>
      </c>
      <c r="L932" s="6">
        <f t="shared" si="138"/>
        <v>20.910000000000025</v>
      </c>
      <c r="M932" s="6">
        <f t="shared" si="139"/>
        <v>20.910000000000025</v>
      </c>
      <c r="N932" s="6" t="str">
        <f t="shared" si="140"/>
        <v>Pass</v>
      </c>
      <c r="O932" s="6">
        <f t="shared" si="141"/>
        <v>108.90419</v>
      </c>
      <c r="P932" s="6">
        <f t="shared" si="146"/>
        <v>72.843999999999994</v>
      </c>
      <c r="Q932" s="5" t="str">
        <f t="shared" si="142"/>
        <v>March</v>
      </c>
      <c r="R932" s="3" t="str">
        <f>VLOOKUP(A932, Samples_Master!$A$2:$I$301, 2, FALSE)</f>
        <v>PolymerB</v>
      </c>
      <c r="S932" s="3" t="str">
        <f>VLOOKUP(A932, Samples_Master!$A$2:$I$301, 3, FALSE)</f>
        <v>Polymer</v>
      </c>
      <c r="T932" s="3" t="str">
        <f>VLOOKUP(A932, Samples_Master!$A$2:$I$301, 4, FALSE)</f>
        <v>B064</v>
      </c>
      <c r="U932" s="3" t="str">
        <f>VLOOKUP(A932, Samples_Master!$A$2:$I$301, 5, FALSE)</f>
        <v>P002</v>
      </c>
      <c r="V932" s="3" t="str">
        <f t="shared" si="143"/>
        <v>PolymerB_Tensile</v>
      </c>
      <c r="W932" s="3">
        <f>VLOOKUP(V932, Spec_Limits!$A$2:$I$301, 5, FALSE)</f>
        <v>40</v>
      </c>
      <c r="X932" s="3">
        <f>VLOOKUP(V932, Spec_Limits!$A$2:$I$301, 6, FALSE)</f>
        <v>100</v>
      </c>
      <c r="Y932" s="3" t="str">
        <f t="shared" si="144"/>
        <v>Pass</v>
      </c>
      <c r="Z932" s="3" t="str">
        <f t="shared" si="145"/>
        <v>OK</v>
      </c>
    </row>
    <row r="933" spans="1:26" x14ac:dyDescent="0.35">
      <c r="A933" s="1" t="s">
        <v>2891</v>
      </c>
      <c r="B933" s="2">
        <v>45731</v>
      </c>
      <c r="C933" s="1" t="s">
        <v>10</v>
      </c>
      <c r="D933" s="3" t="s">
        <v>2892</v>
      </c>
      <c r="E933" s="1" t="s">
        <v>11</v>
      </c>
      <c r="F933" s="1" t="s">
        <v>2261</v>
      </c>
      <c r="G933" s="1" t="s">
        <v>17</v>
      </c>
      <c r="H933" s="1">
        <v>0.24399999999999999</v>
      </c>
      <c r="I933" s="4" t="s">
        <v>23</v>
      </c>
      <c r="J933" s="1" t="s">
        <v>24</v>
      </c>
      <c r="K933" s="1" t="s">
        <v>2893</v>
      </c>
      <c r="L933" s="6">
        <f t="shared" si="138"/>
        <v>15.32000000000005</v>
      </c>
      <c r="M933" s="6">
        <f t="shared" si="139"/>
        <v>15.32000000000005</v>
      </c>
      <c r="N933" s="6" t="str">
        <f t="shared" si="140"/>
        <v>Pass</v>
      </c>
      <c r="O933" s="6" t="str">
        <f t="shared" si="141"/>
        <v>94.46</v>
      </c>
      <c r="P933" s="6">
        <f t="shared" si="146"/>
        <v>0.24399999999999999</v>
      </c>
      <c r="Q933" s="5" t="str">
        <f t="shared" si="142"/>
        <v>March</v>
      </c>
      <c r="R933" s="3" t="str">
        <f>VLOOKUP(A933, Samples_Master!$A$2:$I$301, 2, FALSE)</f>
        <v>Graphene</v>
      </c>
      <c r="S933" s="3" t="str">
        <f>VLOOKUP(A933, Samples_Master!$A$2:$I$301, 3, FALSE)</f>
        <v>Carbon</v>
      </c>
      <c r="T933" s="3" t="str">
        <f>VLOOKUP(A933, Samples_Master!$A$2:$I$301, 4, FALSE)</f>
        <v>B035</v>
      </c>
      <c r="U933" s="3" t="str">
        <f>VLOOKUP(A933, Samples_Master!$A$2:$I$301, 5, FALSE)</f>
        <v>P001</v>
      </c>
      <c r="V933" s="3" t="str">
        <f t="shared" si="143"/>
        <v>Graphene_Viscosity</v>
      </c>
      <c r="W933" s="3">
        <f>VLOOKUP(V933, Spec_Limits!$A$2:$I$301, 5, FALSE)</f>
        <v>0.2</v>
      </c>
      <c r="X933" s="3">
        <f>VLOOKUP(V933, Spec_Limits!$A$2:$I$301, 6, FALSE)</f>
        <v>1.5</v>
      </c>
      <c r="Y933" s="3" t="str">
        <f t="shared" si="144"/>
        <v>Pass</v>
      </c>
      <c r="Z933" s="3" t="str">
        <f t="shared" si="145"/>
        <v>OK</v>
      </c>
    </row>
    <row r="934" spans="1:26" x14ac:dyDescent="0.35">
      <c r="A934" s="1" t="s">
        <v>2891</v>
      </c>
      <c r="B934" s="2">
        <v>45731</v>
      </c>
      <c r="C934" s="1" t="s">
        <v>27</v>
      </c>
      <c r="D934" s="3" t="s">
        <v>2894</v>
      </c>
      <c r="E934" s="1" t="s">
        <v>11</v>
      </c>
      <c r="F934" s="1" t="s">
        <v>2895</v>
      </c>
      <c r="G934" s="1" t="s">
        <v>17</v>
      </c>
      <c r="H934" s="1">
        <v>74328.106</v>
      </c>
      <c r="I934" s="4" t="s">
        <v>37</v>
      </c>
      <c r="J934" s="1" t="s">
        <v>55</v>
      </c>
      <c r="K934" s="1" t="s">
        <v>2896</v>
      </c>
      <c r="L934" s="6">
        <f t="shared" si="138"/>
        <v>22.610000000000014</v>
      </c>
      <c r="M934" s="6">
        <f t="shared" si="139"/>
        <v>22.610000000000014</v>
      </c>
      <c r="N934" s="6" t="str">
        <f t="shared" si="140"/>
        <v>Pass</v>
      </c>
      <c r="O934" s="6" t="str">
        <f t="shared" si="141"/>
        <v>105.16</v>
      </c>
      <c r="P934" s="6">
        <f t="shared" si="146"/>
        <v>74328.106</v>
      </c>
      <c r="Q934" s="5" t="str">
        <f t="shared" si="142"/>
        <v>March</v>
      </c>
      <c r="R934" s="3" t="str">
        <f>VLOOKUP(A934, Samples_Master!$A$2:$I$301, 2, FALSE)</f>
        <v>Graphene</v>
      </c>
      <c r="S934" s="3" t="str">
        <f>VLOOKUP(A934, Samples_Master!$A$2:$I$301, 3, FALSE)</f>
        <v>Carbon</v>
      </c>
      <c r="T934" s="3" t="str">
        <f>VLOOKUP(A934, Samples_Master!$A$2:$I$301, 4, FALSE)</f>
        <v>B035</v>
      </c>
      <c r="U934" s="3" t="str">
        <f>VLOOKUP(A934, Samples_Master!$A$2:$I$301, 5, FALSE)</f>
        <v>P001</v>
      </c>
      <c r="V934" s="3" t="str">
        <f t="shared" si="143"/>
        <v>Graphene_Conductivity</v>
      </c>
      <c r="W934" s="3">
        <f>VLOOKUP(V934, Spec_Limits!$A$2:$I$301, 5, FALSE)</f>
        <v>20000</v>
      </c>
      <c r="X934" s="3">
        <f>VLOOKUP(V934, Spec_Limits!$A$2:$I$301, 6, FALSE)</f>
        <v>80000</v>
      </c>
      <c r="Y934" s="3" t="str">
        <f t="shared" si="144"/>
        <v>Pass</v>
      </c>
      <c r="Z934" s="3" t="str">
        <f t="shared" si="145"/>
        <v>OK</v>
      </c>
    </row>
    <row r="935" spans="1:26" x14ac:dyDescent="0.35">
      <c r="A935" s="1" t="s">
        <v>2897</v>
      </c>
      <c r="B935" s="2">
        <v>45719</v>
      </c>
      <c r="C935" s="1" t="s">
        <v>27</v>
      </c>
      <c r="D935" s="3" t="s">
        <v>2898</v>
      </c>
      <c r="E935" s="1" t="s">
        <v>11</v>
      </c>
      <c r="F935" s="1" t="s">
        <v>2899</v>
      </c>
      <c r="G935" s="1" t="s">
        <v>12</v>
      </c>
      <c r="H935" s="1">
        <v>837.88499999999999</v>
      </c>
      <c r="I935" s="4" t="s">
        <v>37</v>
      </c>
      <c r="J935" s="1" t="s">
        <v>55</v>
      </c>
      <c r="K935" s="1" t="s">
        <v>2900</v>
      </c>
      <c r="L935" s="6">
        <f t="shared" si="138"/>
        <v>22.400000000000034</v>
      </c>
      <c r="M935" s="6">
        <f t="shared" si="139"/>
        <v>22.400000000000034</v>
      </c>
      <c r="N935" s="6" t="str">
        <f t="shared" si="140"/>
        <v>Pass</v>
      </c>
      <c r="O935" s="6">
        <f t="shared" si="141"/>
        <v>96.821690000000004</v>
      </c>
      <c r="P935" s="6">
        <f t="shared" ref="P935:P966" si="147">IF(C935="Viscosity",
      IF(J935="mPa*s", H935/1000, H935),
   IF(C935="Tensile",
      IF(J935="kPa", H935/1000, H935),
   IF(C935="Conductivity",
      IF(J935="mS/cm", H935/10, H935),
   "")))</f>
        <v>837.88499999999999</v>
      </c>
      <c r="Q935" s="5" t="str">
        <f t="shared" si="142"/>
        <v>March</v>
      </c>
      <c r="R935" s="3" t="str">
        <f>VLOOKUP(A935, Samples_Master!$A$2:$I$301, 2, FALSE)</f>
        <v>CeramicY</v>
      </c>
      <c r="S935" s="3" t="str">
        <f>VLOOKUP(A935, Samples_Master!$A$2:$I$301, 3, FALSE)</f>
        <v>Ceramic</v>
      </c>
      <c r="T935" s="3" t="str">
        <f>VLOOKUP(A935, Samples_Master!$A$2:$I$301, 4, FALSE)</f>
        <v>B026</v>
      </c>
      <c r="U935" s="3" t="str">
        <f>VLOOKUP(A935, Samples_Master!$A$2:$I$301, 5, FALSE)</f>
        <v>P003</v>
      </c>
      <c r="V935" s="3" t="str">
        <f t="shared" si="143"/>
        <v>CeramicY_Conductivity</v>
      </c>
      <c r="W935" s="3">
        <f>VLOOKUP(V935, Spec_Limits!$A$2:$I$301, 5, FALSE)</f>
        <v>100</v>
      </c>
      <c r="X935" s="3">
        <f>VLOOKUP(V935, Spec_Limits!$A$2:$I$301, 6, FALSE)</f>
        <v>2000</v>
      </c>
      <c r="Y935" s="3" t="str">
        <f t="shared" si="144"/>
        <v>Pass</v>
      </c>
      <c r="Z935" s="3" t="str">
        <f t="shared" si="145"/>
        <v>OK</v>
      </c>
    </row>
    <row r="936" spans="1:26" x14ac:dyDescent="0.35">
      <c r="A936" s="1" t="s">
        <v>2897</v>
      </c>
      <c r="B936" s="2">
        <v>45741</v>
      </c>
      <c r="C936" s="1" t="s">
        <v>27</v>
      </c>
      <c r="D936" s="3" t="s">
        <v>2901</v>
      </c>
      <c r="E936" s="1" t="s">
        <v>11</v>
      </c>
      <c r="F936" s="1" t="s">
        <v>2902</v>
      </c>
      <c r="G936" s="1" t="s">
        <v>12</v>
      </c>
      <c r="H936" s="1">
        <v>7461.0609999999997</v>
      </c>
      <c r="I936" s="4" t="s">
        <v>28</v>
      </c>
      <c r="J936" s="1" t="s">
        <v>47</v>
      </c>
      <c r="K936" s="1" t="s">
        <v>2903</v>
      </c>
      <c r="L936" s="6">
        <f t="shared" si="138"/>
        <v>30.78000000000003</v>
      </c>
      <c r="M936" s="6">
        <f t="shared" si="139"/>
        <v>30.78000000000003</v>
      </c>
      <c r="N936" s="6" t="str">
        <f t="shared" si="140"/>
        <v>Pass</v>
      </c>
      <c r="O936" s="6">
        <f t="shared" si="141"/>
        <v>98.144499999999994</v>
      </c>
      <c r="P936" s="6">
        <f t="shared" si="147"/>
        <v>7461.0609999999997</v>
      </c>
      <c r="Q936" s="5" t="str">
        <f t="shared" si="142"/>
        <v>March</v>
      </c>
      <c r="R936" s="3" t="str">
        <f>VLOOKUP(A936, Samples_Master!$A$2:$I$301, 2, FALSE)</f>
        <v>CeramicY</v>
      </c>
      <c r="S936" s="3" t="str">
        <f>VLOOKUP(A936, Samples_Master!$A$2:$I$301, 3, FALSE)</f>
        <v>Ceramic</v>
      </c>
      <c r="T936" s="3" t="str">
        <f>VLOOKUP(A936, Samples_Master!$A$2:$I$301, 4, FALSE)</f>
        <v>B026</v>
      </c>
      <c r="U936" s="3" t="str">
        <f>VLOOKUP(A936, Samples_Master!$A$2:$I$301, 5, FALSE)</f>
        <v>P003</v>
      </c>
      <c r="V936" s="3" t="str">
        <f t="shared" si="143"/>
        <v>CeramicY_Conductivity</v>
      </c>
      <c r="W936" s="3">
        <f>VLOOKUP(V936, Spec_Limits!$A$2:$I$301, 5, FALSE)</f>
        <v>100</v>
      </c>
      <c r="X936" s="3">
        <f>VLOOKUP(V936, Spec_Limits!$A$2:$I$301, 6, FALSE)</f>
        <v>2000</v>
      </c>
      <c r="Y936" s="3" t="str">
        <f t="shared" si="144"/>
        <v>Fail</v>
      </c>
      <c r="Z936" s="3" t="str">
        <f t="shared" si="145"/>
        <v>OK</v>
      </c>
    </row>
    <row r="937" spans="1:26" x14ac:dyDescent="0.35">
      <c r="A937" s="1" t="s">
        <v>2897</v>
      </c>
      <c r="B937" s="2">
        <v>45736</v>
      </c>
      <c r="C937" s="1" t="s">
        <v>27</v>
      </c>
      <c r="D937" s="3" t="s">
        <v>2904</v>
      </c>
      <c r="E937" s="1" t="s">
        <v>11</v>
      </c>
      <c r="F937" s="1" t="s">
        <v>2905</v>
      </c>
      <c r="G937" s="1" t="s">
        <v>12</v>
      </c>
      <c r="H937" s="1">
        <v>808.69200000000001</v>
      </c>
      <c r="I937" s="4" t="s">
        <v>37</v>
      </c>
      <c r="J937" s="1" t="s">
        <v>55</v>
      </c>
      <c r="K937" s="1" t="s">
        <v>2906</v>
      </c>
      <c r="L937" s="6">
        <f t="shared" si="138"/>
        <v>21.840000000000032</v>
      </c>
      <c r="M937" s="6">
        <f t="shared" si="139"/>
        <v>21.840000000000032</v>
      </c>
      <c r="N937" s="6" t="str">
        <f t="shared" si="140"/>
        <v>Pass</v>
      </c>
      <c r="O937" s="6">
        <f t="shared" si="141"/>
        <v>91.971350000000001</v>
      </c>
      <c r="P937" s="6">
        <f t="shared" si="147"/>
        <v>808.69200000000001</v>
      </c>
      <c r="Q937" s="5" t="str">
        <f t="shared" si="142"/>
        <v>March</v>
      </c>
      <c r="R937" s="3" t="str">
        <f>VLOOKUP(A937, Samples_Master!$A$2:$I$301, 2, FALSE)</f>
        <v>CeramicY</v>
      </c>
      <c r="S937" s="3" t="str">
        <f>VLOOKUP(A937, Samples_Master!$A$2:$I$301, 3, FALSE)</f>
        <v>Ceramic</v>
      </c>
      <c r="T937" s="3" t="str">
        <f>VLOOKUP(A937, Samples_Master!$A$2:$I$301, 4, FALSE)</f>
        <v>B026</v>
      </c>
      <c r="U937" s="3" t="str">
        <f>VLOOKUP(A937, Samples_Master!$A$2:$I$301, 5, FALSE)</f>
        <v>P003</v>
      </c>
      <c r="V937" s="3" t="str">
        <f t="shared" si="143"/>
        <v>CeramicY_Conductivity</v>
      </c>
      <c r="W937" s="3">
        <f>VLOOKUP(V937, Spec_Limits!$A$2:$I$301, 5, FALSE)</f>
        <v>100</v>
      </c>
      <c r="X937" s="3">
        <f>VLOOKUP(V937, Spec_Limits!$A$2:$I$301, 6, FALSE)</f>
        <v>2000</v>
      </c>
      <c r="Y937" s="3" t="str">
        <f t="shared" si="144"/>
        <v>Pass</v>
      </c>
      <c r="Z937" s="3" t="str">
        <f t="shared" si="145"/>
        <v>OK</v>
      </c>
    </row>
    <row r="938" spans="1:26" x14ac:dyDescent="0.35">
      <c r="A938" s="1" t="s">
        <v>2897</v>
      </c>
      <c r="B938" s="2">
        <v>45736</v>
      </c>
      <c r="C938" s="1" t="s">
        <v>16</v>
      </c>
      <c r="D938" s="3" t="s">
        <v>2907</v>
      </c>
      <c r="E938" s="1" t="s">
        <v>11</v>
      </c>
      <c r="F938" s="1" t="s">
        <v>2908</v>
      </c>
      <c r="G938" s="1" t="s">
        <v>12</v>
      </c>
      <c r="H938" s="1">
        <v>82.751999999999995</v>
      </c>
      <c r="I938" s="4" t="s">
        <v>17</v>
      </c>
      <c r="J938" s="1" t="s">
        <v>21</v>
      </c>
      <c r="K938" s="1" t="s">
        <v>2909</v>
      </c>
      <c r="L938" s="6">
        <f t="shared" si="138"/>
        <v>38.410000000000025</v>
      </c>
      <c r="M938" s="6">
        <f t="shared" si="139"/>
        <v>38.410000000000025</v>
      </c>
      <c r="N938" s="6" t="str">
        <f t="shared" si="140"/>
        <v>Pass</v>
      </c>
      <c r="O938" s="6">
        <f t="shared" si="141"/>
        <v>93.395399999999995</v>
      </c>
      <c r="P938" s="6">
        <f t="shared" si="147"/>
        <v>82.751999999999995</v>
      </c>
      <c r="Q938" s="5" t="str">
        <f t="shared" si="142"/>
        <v>March</v>
      </c>
      <c r="R938" s="3" t="str">
        <f>VLOOKUP(A938, Samples_Master!$A$2:$I$301, 2, FALSE)</f>
        <v>CeramicY</v>
      </c>
      <c r="S938" s="3" t="str">
        <f>VLOOKUP(A938, Samples_Master!$A$2:$I$301, 3, FALSE)</f>
        <v>Ceramic</v>
      </c>
      <c r="T938" s="3" t="str">
        <f>VLOOKUP(A938, Samples_Master!$A$2:$I$301, 4, FALSE)</f>
        <v>B026</v>
      </c>
      <c r="U938" s="3" t="str">
        <f>VLOOKUP(A938, Samples_Master!$A$2:$I$301, 5, FALSE)</f>
        <v>P003</v>
      </c>
      <c r="V938" s="3" t="str">
        <f t="shared" si="143"/>
        <v>CeramicY_Tensile</v>
      </c>
      <c r="W938" s="3">
        <f>VLOOKUP(V938, Spec_Limits!$A$2:$I$301, 5, FALSE)</f>
        <v>40</v>
      </c>
      <c r="X938" s="3">
        <f>VLOOKUP(V938, Spec_Limits!$A$2:$I$301, 6, FALSE)</f>
        <v>100</v>
      </c>
      <c r="Y938" s="3" t="str">
        <f t="shared" si="144"/>
        <v>Pass</v>
      </c>
      <c r="Z938" s="3" t="str">
        <f t="shared" si="145"/>
        <v>OK</v>
      </c>
    </row>
    <row r="939" spans="1:26" x14ac:dyDescent="0.35">
      <c r="A939" s="1" t="s">
        <v>26</v>
      </c>
      <c r="B939" s="2">
        <v>45741</v>
      </c>
      <c r="C939" s="1" t="s">
        <v>16</v>
      </c>
      <c r="D939" s="3" t="s">
        <v>2910</v>
      </c>
      <c r="E939" s="1" t="s">
        <v>11</v>
      </c>
      <c r="F939" s="1" t="s">
        <v>2911</v>
      </c>
      <c r="G939" s="1" t="s">
        <v>12</v>
      </c>
      <c r="H939" s="1">
        <v>71.668000000000006</v>
      </c>
      <c r="I939" s="4" t="s">
        <v>17</v>
      </c>
      <c r="J939" s="1" t="s">
        <v>21</v>
      </c>
      <c r="K939" s="1" t="s">
        <v>2912</v>
      </c>
      <c r="L939" s="6">
        <f t="shared" si="138"/>
        <v>27.550000000000011</v>
      </c>
      <c r="M939" s="6">
        <f t="shared" si="139"/>
        <v>27.550000000000011</v>
      </c>
      <c r="N939" s="6" t="str">
        <f t="shared" si="140"/>
        <v>Pass</v>
      </c>
      <c r="O939" s="6">
        <f t="shared" si="141"/>
        <v>101.41408</v>
      </c>
      <c r="P939" s="6">
        <f t="shared" si="147"/>
        <v>71.668000000000006</v>
      </c>
      <c r="Q939" s="5" t="str">
        <f t="shared" si="142"/>
        <v>March</v>
      </c>
      <c r="R939" s="3" t="str">
        <f>VLOOKUP(A939, Samples_Master!$A$2:$I$301, 2, FALSE)</f>
        <v>Graphene</v>
      </c>
      <c r="S939" s="3" t="str">
        <f>VLOOKUP(A939, Samples_Master!$A$2:$I$301, 3, FALSE)</f>
        <v>Carbon</v>
      </c>
      <c r="T939" s="3" t="str">
        <f>VLOOKUP(A939, Samples_Master!$A$2:$I$301, 4, FALSE)</f>
        <v>B017</v>
      </c>
      <c r="U939" s="3" t="str">
        <f>VLOOKUP(A939, Samples_Master!$A$2:$I$301, 5, FALSE)</f>
        <v>P004</v>
      </c>
      <c r="V939" s="3" t="str">
        <f t="shared" si="143"/>
        <v>Graphene_Tensile</v>
      </c>
      <c r="W939" s="3">
        <f>VLOOKUP(V939, Spec_Limits!$A$2:$I$301, 5, FALSE)</f>
        <v>60</v>
      </c>
      <c r="X939" s="3">
        <f>VLOOKUP(V939, Spec_Limits!$A$2:$I$301, 6, FALSE)</f>
        <v>120</v>
      </c>
      <c r="Y939" s="3" t="str">
        <f t="shared" si="144"/>
        <v>Pass</v>
      </c>
      <c r="Z939" s="3" t="str">
        <f t="shared" si="145"/>
        <v>OK</v>
      </c>
    </row>
    <row r="940" spans="1:26" x14ac:dyDescent="0.35">
      <c r="A940" s="1" t="s">
        <v>2913</v>
      </c>
      <c r="B940" s="2">
        <v>45738</v>
      </c>
      <c r="C940" s="1" t="s">
        <v>27</v>
      </c>
      <c r="D940" s="3" t="s">
        <v>2914</v>
      </c>
      <c r="E940" s="1" t="s">
        <v>637</v>
      </c>
      <c r="F940" s="1" t="s">
        <v>2915</v>
      </c>
      <c r="G940" s="1" t="s">
        <v>17</v>
      </c>
      <c r="H940" s="1">
        <v>10781.155000000001</v>
      </c>
      <c r="I940" s="4" t="s">
        <v>28</v>
      </c>
      <c r="J940" s="1" t="s">
        <v>47</v>
      </c>
      <c r="K940" s="1" t="s">
        <v>2916</v>
      </c>
      <c r="L940" s="6" t="str">
        <f t="shared" si="138"/>
        <v>22.62</v>
      </c>
      <c r="M940" s="6" t="str">
        <f t="shared" si="139"/>
        <v>22.62</v>
      </c>
      <c r="N940" s="6" t="str">
        <f t="shared" si="140"/>
        <v>Pass</v>
      </c>
      <c r="O940" s="6" t="str">
        <f t="shared" si="141"/>
        <v>99.13</v>
      </c>
      <c r="P940" s="6">
        <f t="shared" si="147"/>
        <v>10781.155000000001</v>
      </c>
      <c r="Q940" s="5" t="str">
        <f t="shared" si="142"/>
        <v>March</v>
      </c>
      <c r="R940" s="3" t="str">
        <f>VLOOKUP(A940, Samples_Master!$A$2:$I$301, 2, FALSE)</f>
        <v>AlloyX</v>
      </c>
      <c r="S940" s="3" t="str">
        <f>VLOOKUP(A940, Samples_Master!$A$2:$I$301, 3, FALSE)</f>
        <v>Metal</v>
      </c>
      <c r="T940" s="3" t="str">
        <f>VLOOKUP(A940, Samples_Master!$A$2:$I$301, 4, FALSE)</f>
        <v>B039</v>
      </c>
      <c r="U940" s="3" t="str">
        <f>VLOOKUP(A940, Samples_Master!$A$2:$I$301, 5, FALSE)</f>
        <v>P001</v>
      </c>
      <c r="V940" s="3" t="str">
        <f t="shared" si="143"/>
        <v>AlloyX_Conductivity</v>
      </c>
      <c r="W940" s="3">
        <f>VLOOKUP(V940, Spec_Limits!$A$2:$I$301, 5, FALSE)</f>
        <v>100</v>
      </c>
      <c r="X940" s="3">
        <f>VLOOKUP(V940, Spec_Limits!$A$2:$I$301, 6, FALSE)</f>
        <v>2000</v>
      </c>
      <c r="Y940" s="3" t="str">
        <f t="shared" si="144"/>
        <v>Fail</v>
      </c>
      <c r="Z940" s="3" t="str">
        <f t="shared" si="145"/>
        <v>OK</v>
      </c>
    </row>
    <row r="941" spans="1:26" x14ac:dyDescent="0.35">
      <c r="A941" s="1" t="s">
        <v>2913</v>
      </c>
      <c r="B941" s="2">
        <v>45736</v>
      </c>
      <c r="C941" s="1" t="s">
        <v>10</v>
      </c>
      <c r="D941" s="3" t="s">
        <v>2866</v>
      </c>
      <c r="E941" s="1" t="s">
        <v>637</v>
      </c>
      <c r="F941" s="1" t="s">
        <v>2917</v>
      </c>
      <c r="G941" s="1" t="s">
        <v>17</v>
      </c>
      <c r="H941" s="1">
        <v>1.026</v>
      </c>
      <c r="I941" s="4" t="s">
        <v>23</v>
      </c>
      <c r="J941" s="1" t="s">
        <v>31</v>
      </c>
      <c r="K941" s="1" t="s">
        <v>2918</v>
      </c>
      <c r="L941" s="6" t="str">
        <f t="shared" si="138"/>
        <v>21.23</v>
      </c>
      <c r="M941" s="6" t="str">
        <f t="shared" si="139"/>
        <v>21.23</v>
      </c>
      <c r="N941" s="6" t="str">
        <f t="shared" si="140"/>
        <v>Pass</v>
      </c>
      <c r="O941" s="6" t="str">
        <f t="shared" si="141"/>
        <v>105.95</v>
      </c>
      <c r="P941" s="6">
        <f t="shared" si="147"/>
        <v>1.026</v>
      </c>
      <c r="Q941" s="5" t="str">
        <f t="shared" si="142"/>
        <v>March</v>
      </c>
      <c r="R941" s="3" t="str">
        <f>VLOOKUP(A941, Samples_Master!$A$2:$I$301, 2, FALSE)</f>
        <v>AlloyX</v>
      </c>
      <c r="S941" s="3" t="str">
        <f>VLOOKUP(A941, Samples_Master!$A$2:$I$301, 3, FALSE)</f>
        <v>Metal</v>
      </c>
      <c r="T941" s="3" t="str">
        <f>VLOOKUP(A941, Samples_Master!$A$2:$I$301, 4, FALSE)</f>
        <v>B039</v>
      </c>
      <c r="U941" s="3" t="str">
        <f>VLOOKUP(A941, Samples_Master!$A$2:$I$301, 5, FALSE)</f>
        <v>P001</v>
      </c>
      <c r="V941" s="3" t="str">
        <f t="shared" si="143"/>
        <v>AlloyX_Viscosity</v>
      </c>
      <c r="W941" s="3">
        <f>VLOOKUP(V941, Spec_Limits!$A$2:$I$301, 5, FALSE)</f>
        <v>0.2</v>
      </c>
      <c r="X941" s="3">
        <f>VLOOKUP(V941, Spec_Limits!$A$2:$I$301, 6, FALSE)</f>
        <v>1.5</v>
      </c>
      <c r="Y941" s="3" t="str">
        <f t="shared" si="144"/>
        <v>Pass</v>
      </c>
      <c r="Z941" s="3" t="str">
        <f t="shared" si="145"/>
        <v>OK</v>
      </c>
    </row>
    <row r="942" spans="1:26" x14ac:dyDescent="0.35">
      <c r="A942" s="1" t="s">
        <v>2913</v>
      </c>
      <c r="B942" s="2">
        <v>45722</v>
      </c>
      <c r="C942" s="1" t="s">
        <v>16</v>
      </c>
      <c r="D942" s="3" t="s">
        <v>2231</v>
      </c>
      <c r="E942" s="1" t="s">
        <v>637</v>
      </c>
      <c r="F942" s="1" t="s">
        <v>2919</v>
      </c>
      <c r="G942" s="1" t="s">
        <v>17</v>
      </c>
      <c r="H942" s="1">
        <v>78.016999999999996</v>
      </c>
      <c r="I942" s="4" t="s">
        <v>17</v>
      </c>
      <c r="J942" s="1" t="s">
        <v>14</v>
      </c>
      <c r="K942" s="1" t="s">
        <v>2920</v>
      </c>
      <c r="L942" s="6" t="str">
        <f t="shared" si="138"/>
        <v>22.07</v>
      </c>
      <c r="M942" s="6" t="str">
        <f t="shared" si="139"/>
        <v>22.07</v>
      </c>
      <c r="N942" s="6" t="str">
        <f t="shared" si="140"/>
        <v>Pass</v>
      </c>
      <c r="O942" s="6" t="str">
        <f t="shared" si="141"/>
        <v>92.49</v>
      </c>
      <c r="P942" s="6">
        <f t="shared" si="147"/>
        <v>78.016999999999996</v>
      </c>
      <c r="Q942" s="5" t="str">
        <f t="shared" si="142"/>
        <v>March</v>
      </c>
      <c r="R942" s="3" t="str">
        <f>VLOOKUP(A942, Samples_Master!$A$2:$I$301, 2, FALSE)</f>
        <v>AlloyX</v>
      </c>
      <c r="S942" s="3" t="str">
        <f>VLOOKUP(A942, Samples_Master!$A$2:$I$301, 3, FALSE)</f>
        <v>Metal</v>
      </c>
      <c r="T942" s="3" t="str">
        <f>VLOOKUP(A942, Samples_Master!$A$2:$I$301, 4, FALSE)</f>
        <v>B039</v>
      </c>
      <c r="U942" s="3" t="str">
        <f>VLOOKUP(A942, Samples_Master!$A$2:$I$301, 5, FALSE)</f>
        <v>P001</v>
      </c>
      <c r="V942" s="3" t="str">
        <f t="shared" si="143"/>
        <v>AlloyX_Tensile</v>
      </c>
      <c r="W942" s="3">
        <f>VLOOKUP(V942, Spec_Limits!$A$2:$I$301, 5, FALSE)</f>
        <v>60</v>
      </c>
      <c r="X942" s="3">
        <f>VLOOKUP(V942, Spec_Limits!$A$2:$I$301, 6, FALSE)</f>
        <v>120</v>
      </c>
      <c r="Y942" s="3" t="str">
        <f t="shared" si="144"/>
        <v>Pass</v>
      </c>
      <c r="Z942" s="3" t="str">
        <f t="shared" si="145"/>
        <v>OK</v>
      </c>
    </row>
    <row r="943" spans="1:26" x14ac:dyDescent="0.35">
      <c r="A943" s="1" t="s">
        <v>2913</v>
      </c>
      <c r="B943" s="2">
        <v>45721</v>
      </c>
      <c r="C943" s="1" t="s">
        <v>16</v>
      </c>
      <c r="D943" s="3" t="s">
        <v>2921</v>
      </c>
      <c r="E943" s="1" t="s">
        <v>637</v>
      </c>
      <c r="F943" s="1" t="s">
        <v>2922</v>
      </c>
      <c r="G943" s="1" t="s">
        <v>17</v>
      </c>
      <c r="H943" s="1">
        <v>80.072999999999993</v>
      </c>
      <c r="I943" s="4" t="s">
        <v>17</v>
      </c>
      <c r="J943" s="1" t="s">
        <v>98</v>
      </c>
      <c r="K943" s="1" t="s">
        <v>2923</v>
      </c>
      <c r="L943" s="6" t="str">
        <f t="shared" si="138"/>
        <v>18.04</v>
      </c>
      <c r="M943" s="6" t="str">
        <f t="shared" si="139"/>
        <v>18.04</v>
      </c>
      <c r="N943" s="6" t="str">
        <f t="shared" si="140"/>
        <v>Pass</v>
      </c>
      <c r="O943" s="6" t="str">
        <f t="shared" si="141"/>
        <v>108.73</v>
      </c>
      <c r="P943" s="6">
        <f t="shared" si="147"/>
        <v>80.072999999999993</v>
      </c>
      <c r="Q943" s="5" t="str">
        <f t="shared" si="142"/>
        <v>March</v>
      </c>
      <c r="R943" s="3" t="str">
        <f>VLOOKUP(A943, Samples_Master!$A$2:$I$301, 2, FALSE)</f>
        <v>AlloyX</v>
      </c>
      <c r="S943" s="3" t="str">
        <f>VLOOKUP(A943, Samples_Master!$A$2:$I$301, 3, FALSE)</f>
        <v>Metal</v>
      </c>
      <c r="T943" s="3" t="str">
        <f>VLOOKUP(A943, Samples_Master!$A$2:$I$301, 4, FALSE)</f>
        <v>B039</v>
      </c>
      <c r="U943" s="3" t="str">
        <f>VLOOKUP(A943, Samples_Master!$A$2:$I$301, 5, FALSE)</f>
        <v>P001</v>
      </c>
      <c r="V943" s="3" t="str">
        <f t="shared" si="143"/>
        <v>AlloyX_Tensile</v>
      </c>
      <c r="W943" s="3">
        <f>VLOOKUP(V943, Spec_Limits!$A$2:$I$301, 5, FALSE)</f>
        <v>60</v>
      </c>
      <c r="X943" s="3">
        <f>VLOOKUP(V943, Spec_Limits!$A$2:$I$301, 6, FALSE)</f>
        <v>120</v>
      </c>
      <c r="Y943" s="3" t="str">
        <f t="shared" si="144"/>
        <v>Pass</v>
      </c>
      <c r="Z943" s="3" t="str">
        <f t="shared" si="145"/>
        <v>OK</v>
      </c>
    </row>
    <row r="944" spans="1:26" x14ac:dyDescent="0.35">
      <c r="A944" s="1" t="s">
        <v>203</v>
      </c>
      <c r="B944" s="2">
        <v>45731</v>
      </c>
      <c r="C944" s="1" t="s">
        <v>10</v>
      </c>
      <c r="D944" s="3" t="s">
        <v>2100</v>
      </c>
      <c r="E944" s="1" t="s">
        <v>637</v>
      </c>
      <c r="F944" s="1" t="s">
        <v>2924</v>
      </c>
      <c r="G944" s="1" t="s">
        <v>12</v>
      </c>
      <c r="H944" s="1">
        <v>0.72299999999999998</v>
      </c>
      <c r="I944" s="4" t="s">
        <v>23</v>
      </c>
      <c r="J944" s="1" t="s">
        <v>41</v>
      </c>
      <c r="K944" s="1" t="s">
        <v>2925</v>
      </c>
      <c r="L944" s="6" t="str">
        <f t="shared" si="138"/>
        <v>27.16</v>
      </c>
      <c r="M944" s="6" t="str">
        <f t="shared" si="139"/>
        <v>27.16</v>
      </c>
      <c r="N944" s="6" t="str">
        <f t="shared" si="140"/>
        <v>Pass</v>
      </c>
      <c r="O944" s="6">
        <f t="shared" si="141"/>
        <v>101.34516000000001</v>
      </c>
      <c r="P944" s="6">
        <f t="shared" si="147"/>
        <v>0.72299999999999998</v>
      </c>
      <c r="Q944" s="5" t="str">
        <f t="shared" si="142"/>
        <v>March</v>
      </c>
      <c r="R944" s="3" t="str">
        <f>VLOOKUP(A944, Samples_Master!$A$2:$I$301, 2, FALSE)</f>
        <v>CeramicY</v>
      </c>
      <c r="S944" s="3" t="str">
        <f>VLOOKUP(A944, Samples_Master!$A$2:$I$301, 3, FALSE)</f>
        <v>Ceramic</v>
      </c>
      <c r="T944" s="3" t="str">
        <f>VLOOKUP(A944, Samples_Master!$A$2:$I$301, 4, FALSE)</f>
        <v>B074</v>
      </c>
      <c r="U944" s="3" t="str">
        <f>VLOOKUP(A944, Samples_Master!$A$2:$I$301, 5, FALSE)</f>
        <v>P003</v>
      </c>
      <c r="V944" s="3" t="str">
        <f t="shared" si="143"/>
        <v>CeramicY_Viscosity</v>
      </c>
      <c r="W944" s="3">
        <f>VLOOKUP(V944, Spec_Limits!$A$2:$I$301, 5, FALSE)</f>
        <v>0.2</v>
      </c>
      <c r="X944" s="3">
        <f>VLOOKUP(V944, Spec_Limits!$A$2:$I$301, 6, FALSE)</f>
        <v>1.5</v>
      </c>
      <c r="Y944" s="3" t="str">
        <f t="shared" si="144"/>
        <v>Pass</v>
      </c>
      <c r="Z944" s="3" t="str">
        <f t="shared" si="145"/>
        <v>OK</v>
      </c>
    </row>
    <row r="945" spans="1:26" x14ac:dyDescent="0.35">
      <c r="A945" s="1" t="s">
        <v>203</v>
      </c>
      <c r="B945" s="2">
        <v>45724</v>
      </c>
      <c r="C945" s="1" t="s">
        <v>16</v>
      </c>
      <c r="D945" s="3" t="s">
        <v>2926</v>
      </c>
      <c r="E945" s="1" t="s">
        <v>637</v>
      </c>
      <c r="F945" s="1" t="s">
        <v>2927</v>
      </c>
      <c r="G945" s="1" t="s">
        <v>12</v>
      </c>
      <c r="H945" s="1">
        <v>74.253</v>
      </c>
      <c r="I945" s="4" t="s">
        <v>17</v>
      </c>
      <c r="J945" s="1" t="s">
        <v>61</v>
      </c>
      <c r="K945" s="1" t="s">
        <v>2928</v>
      </c>
      <c r="L945" s="6" t="str">
        <f t="shared" si="138"/>
        <v>30.89</v>
      </c>
      <c r="M945" s="6" t="str">
        <f t="shared" si="139"/>
        <v>30.89</v>
      </c>
      <c r="N945" s="6" t="str">
        <f t="shared" si="140"/>
        <v>Pass</v>
      </c>
      <c r="O945" s="6">
        <f t="shared" si="141"/>
        <v>90.635829999999999</v>
      </c>
      <c r="P945" s="6">
        <f t="shared" si="147"/>
        <v>74.253</v>
      </c>
      <c r="Q945" s="5" t="str">
        <f t="shared" si="142"/>
        <v>March</v>
      </c>
      <c r="R945" s="3" t="str">
        <f>VLOOKUP(A945, Samples_Master!$A$2:$I$301, 2, FALSE)</f>
        <v>CeramicY</v>
      </c>
      <c r="S945" s="3" t="str">
        <f>VLOOKUP(A945, Samples_Master!$A$2:$I$301, 3, FALSE)</f>
        <v>Ceramic</v>
      </c>
      <c r="T945" s="3" t="str">
        <f>VLOOKUP(A945, Samples_Master!$A$2:$I$301, 4, FALSE)</f>
        <v>B074</v>
      </c>
      <c r="U945" s="3" t="str">
        <f>VLOOKUP(A945, Samples_Master!$A$2:$I$301, 5, FALSE)</f>
        <v>P003</v>
      </c>
      <c r="V945" s="3" t="str">
        <f t="shared" si="143"/>
        <v>CeramicY_Tensile</v>
      </c>
      <c r="W945" s="3">
        <f>VLOOKUP(V945, Spec_Limits!$A$2:$I$301, 5, FALSE)</f>
        <v>40</v>
      </c>
      <c r="X945" s="3">
        <f>VLOOKUP(V945, Spec_Limits!$A$2:$I$301, 6, FALSE)</f>
        <v>100</v>
      </c>
      <c r="Y945" s="3" t="str">
        <f t="shared" si="144"/>
        <v>Pass</v>
      </c>
      <c r="Z945" s="3" t="str">
        <f t="shared" si="145"/>
        <v>OK</v>
      </c>
    </row>
    <row r="946" spans="1:26" x14ac:dyDescent="0.35">
      <c r="A946" s="1" t="s">
        <v>203</v>
      </c>
      <c r="B946" s="2">
        <v>45729</v>
      </c>
      <c r="C946" s="1" t="s">
        <v>10</v>
      </c>
      <c r="D946" s="3" t="s">
        <v>1930</v>
      </c>
      <c r="E946" s="1" t="s">
        <v>637</v>
      </c>
      <c r="F946" s="1" t="s">
        <v>2929</v>
      </c>
      <c r="G946" s="1" t="s">
        <v>12</v>
      </c>
      <c r="H946" s="1">
        <v>629.95600000000002</v>
      </c>
      <c r="I946" s="4" t="s">
        <v>13</v>
      </c>
      <c r="J946" s="1" t="s">
        <v>98</v>
      </c>
      <c r="K946" s="1" t="s">
        <v>2930</v>
      </c>
      <c r="L946" s="6" t="str">
        <f t="shared" si="138"/>
        <v>25.5</v>
      </c>
      <c r="M946" s="6" t="str">
        <f t="shared" si="139"/>
        <v>25.5</v>
      </c>
      <c r="N946" s="6" t="str">
        <f t="shared" si="140"/>
        <v>Pass</v>
      </c>
      <c r="O946" s="6">
        <f t="shared" si="141"/>
        <v>94.775850000000005</v>
      </c>
      <c r="P946" s="6">
        <f t="shared" si="147"/>
        <v>629.95600000000002</v>
      </c>
      <c r="Q946" s="5" t="str">
        <f t="shared" si="142"/>
        <v>March</v>
      </c>
      <c r="R946" s="3" t="str">
        <f>VLOOKUP(A946, Samples_Master!$A$2:$I$301, 2, FALSE)</f>
        <v>CeramicY</v>
      </c>
      <c r="S946" s="3" t="str">
        <f>VLOOKUP(A946, Samples_Master!$A$2:$I$301, 3, FALSE)</f>
        <v>Ceramic</v>
      </c>
      <c r="T946" s="3" t="str">
        <f>VLOOKUP(A946, Samples_Master!$A$2:$I$301, 4, FALSE)</f>
        <v>B074</v>
      </c>
      <c r="U946" s="3" t="str">
        <f>VLOOKUP(A946, Samples_Master!$A$2:$I$301, 5, FALSE)</f>
        <v>P003</v>
      </c>
      <c r="V946" s="3" t="str">
        <f t="shared" si="143"/>
        <v>CeramicY_Viscosity</v>
      </c>
      <c r="W946" s="3">
        <f>VLOOKUP(V946, Spec_Limits!$A$2:$I$301, 5, FALSE)</f>
        <v>0.2</v>
      </c>
      <c r="X946" s="3">
        <f>VLOOKUP(V946, Spec_Limits!$A$2:$I$301, 6, FALSE)</f>
        <v>1.5</v>
      </c>
      <c r="Y946" s="3" t="str">
        <f t="shared" si="144"/>
        <v>Fail</v>
      </c>
      <c r="Z946" s="3" t="str">
        <f t="shared" si="145"/>
        <v>OK</v>
      </c>
    </row>
    <row r="947" spans="1:26" x14ac:dyDescent="0.35">
      <c r="A947" s="1" t="s">
        <v>380</v>
      </c>
      <c r="B947" s="2">
        <v>45744</v>
      </c>
      <c r="C947" s="1" t="s">
        <v>16</v>
      </c>
      <c r="D947" s="3" t="s">
        <v>2931</v>
      </c>
      <c r="E947" s="1" t="s">
        <v>637</v>
      </c>
      <c r="F947" s="1" t="s">
        <v>2932</v>
      </c>
      <c r="G947" s="1" t="s">
        <v>12</v>
      </c>
      <c r="H947" s="1">
        <v>71.146000000000001</v>
      </c>
      <c r="I947" s="4" t="s">
        <v>17</v>
      </c>
      <c r="J947" s="1" t="s">
        <v>24</v>
      </c>
      <c r="K947" s="1" t="s">
        <v>2933</v>
      </c>
      <c r="L947" s="6" t="str">
        <f t="shared" si="138"/>
        <v>29.05</v>
      </c>
      <c r="M947" s="6" t="str">
        <f t="shared" si="139"/>
        <v>29.05</v>
      </c>
      <c r="N947" s="6" t="str">
        <f t="shared" si="140"/>
        <v>Pass</v>
      </c>
      <c r="O947" s="6">
        <f t="shared" si="141"/>
        <v>98.270529999999994</v>
      </c>
      <c r="P947" s="6">
        <f t="shared" si="147"/>
        <v>71.146000000000001</v>
      </c>
      <c r="Q947" s="5" t="str">
        <f t="shared" si="142"/>
        <v>March</v>
      </c>
      <c r="R947" s="3" t="str">
        <f>VLOOKUP(A947, Samples_Master!$A$2:$I$301, 2, FALSE)</f>
        <v>PolymerB</v>
      </c>
      <c r="S947" s="3" t="str">
        <f>VLOOKUP(A947, Samples_Master!$A$2:$I$301, 3, FALSE)</f>
        <v>Polymer</v>
      </c>
      <c r="T947" s="3" t="str">
        <f>VLOOKUP(A947, Samples_Master!$A$2:$I$301, 4, FALSE)</f>
        <v>B095</v>
      </c>
      <c r="U947" s="3" t="str">
        <f>VLOOKUP(A947, Samples_Master!$A$2:$I$301, 5, FALSE)</f>
        <v>P003</v>
      </c>
      <c r="V947" s="3" t="str">
        <f t="shared" si="143"/>
        <v>PolymerB_Tensile</v>
      </c>
      <c r="W947" s="3">
        <f>VLOOKUP(V947, Spec_Limits!$A$2:$I$301, 5, FALSE)</f>
        <v>40</v>
      </c>
      <c r="X947" s="3">
        <f>VLOOKUP(V947, Spec_Limits!$A$2:$I$301, 6, FALSE)</f>
        <v>100</v>
      </c>
      <c r="Y947" s="3" t="str">
        <f t="shared" si="144"/>
        <v>Pass</v>
      </c>
      <c r="Z947" s="3" t="str">
        <f t="shared" si="145"/>
        <v>OK</v>
      </c>
    </row>
    <row r="948" spans="1:26" x14ac:dyDescent="0.35">
      <c r="A948" s="1" t="s">
        <v>421</v>
      </c>
      <c r="B948" s="2">
        <v>45718</v>
      </c>
      <c r="C948" s="1" t="s">
        <v>10</v>
      </c>
      <c r="D948" s="3" t="s">
        <v>2296</v>
      </c>
      <c r="E948" s="1" t="s">
        <v>637</v>
      </c>
      <c r="F948" s="1" t="s">
        <v>2934</v>
      </c>
      <c r="G948" s="1" t="s">
        <v>17</v>
      </c>
      <c r="H948" s="1">
        <v>1.5509999999999999</v>
      </c>
      <c r="I948" s="4" t="s">
        <v>23</v>
      </c>
      <c r="J948" s="1" t="s">
        <v>31</v>
      </c>
      <c r="K948" s="1" t="s">
        <v>2935</v>
      </c>
      <c r="L948" s="6" t="str">
        <f t="shared" si="138"/>
        <v>23.76</v>
      </c>
      <c r="M948" s="6" t="str">
        <f t="shared" si="139"/>
        <v>23.76</v>
      </c>
      <c r="N948" s="6" t="str">
        <f t="shared" si="140"/>
        <v>Pass</v>
      </c>
      <c r="O948" s="6" t="str">
        <f t="shared" si="141"/>
        <v>102.81</v>
      </c>
      <c r="P948" s="6">
        <f t="shared" si="147"/>
        <v>1.5509999999999999</v>
      </c>
      <c r="Q948" s="5" t="str">
        <f t="shared" si="142"/>
        <v>March</v>
      </c>
      <c r="R948" s="3" t="str">
        <f>VLOOKUP(A948, Samples_Master!$A$2:$I$301, 2, FALSE)</f>
        <v>PolymerA</v>
      </c>
      <c r="S948" s="3" t="str">
        <f>VLOOKUP(A948, Samples_Master!$A$2:$I$301, 3, FALSE)</f>
        <v>Polymer</v>
      </c>
      <c r="T948" s="3" t="str">
        <f>VLOOKUP(A948, Samples_Master!$A$2:$I$301, 4, FALSE)</f>
        <v>B019</v>
      </c>
      <c r="U948" s="3" t="str">
        <f>VLOOKUP(A948, Samples_Master!$A$2:$I$301, 5, FALSE)</f>
        <v>P003</v>
      </c>
      <c r="V948" s="3" t="str">
        <f t="shared" si="143"/>
        <v>PolymerA_Viscosity</v>
      </c>
      <c r="W948" s="3">
        <f>VLOOKUP(V948, Spec_Limits!$A$2:$I$301, 5, FALSE)</f>
        <v>0.5</v>
      </c>
      <c r="X948" s="3">
        <f>VLOOKUP(V948, Spec_Limits!$A$2:$I$301, 6, FALSE)</f>
        <v>2.5</v>
      </c>
      <c r="Y948" s="3" t="str">
        <f t="shared" si="144"/>
        <v>Pass</v>
      </c>
      <c r="Z948" s="3" t="str">
        <f t="shared" si="145"/>
        <v>OK</v>
      </c>
    </row>
    <row r="949" spans="1:26" x14ac:dyDescent="0.35">
      <c r="A949" s="1" t="s">
        <v>421</v>
      </c>
      <c r="B949" s="2">
        <v>45744</v>
      </c>
      <c r="C949" s="1" t="s">
        <v>27</v>
      </c>
      <c r="D949" s="3" t="s">
        <v>1847</v>
      </c>
      <c r="E949" s="1" t="s">
        <v>637</v>
      </c>
      <c r="F949" s="1" t="s">
        <v>2936</v>
      </c>
      <c r="G949" s="1" t="s">
        <v>17</v>
      </c>
      <c r="H949" s="1">
        <v>818.54600000000005</v>
      </c>
      <c r="I949" s="4" t="s">
        <v>37</v>
      </c>
      <c r="J949" s="1" t="s">
        <v>34</v>
      </c>
      <c r="K949" s="1" t="s">
        <v>2937</v>
      </c>
      <c r="L949" s="6" t="str">
        <f t="shared" si="138"/>
        <v>25.31</v>
      </c>
      <c r="M949" s="6" t="str">
        <f t="shared" si="139"/>
        <v>25.31</v>
      </c>
      <c r="N949" s="6" t="str">
        <f t="shared" si="140"/>
        <v>Pass</v>
      </c>
      <c r="O949" s="6" t="str">
        <f t="shared" si="141"/>
        <v>99.62</v>
      </c>
      <c r="P949" s="6">
        <f t="shared" si="147"/>
        <v>818.54600000000005</v>
      </c>
      <c r="Q949" s="5" t="str">
        <f t="shared" si="142"/>
        <v>March</v>
      </c>
      <c r="R949" s="3" t="str">
        <f>VLOOKUP(A949, Samples_Master!$A$2:$I$301, 2, FALSE)</f>
        <v>PolymerA</v>
      </c>
      <c r="S949" s="3" t="str">
        <f>VLOOKUP(A949, Samples_Master!$A$2:$I$301, 3, FALSE)</f>
        <v>Polymer</v>
      </c>
      <c r="T949" s="3" t="str">
        <f>VLOOKUP(A949, Samples_Master!$A$2:$I$301, 4, FALSE)</f>
        <v>B019</v>
      </c>
      <c r="U949" s="3" t="str">
        <f>VLOOKUP(A949, Samples_Master!$A$2:$I$301, 5, FALSE)</f>
        <v>P003</v>
      </c>
      <c r="V949" s="3" t="str">
        <f t="shared" si="143"/>
        <v>PolymerA_Conductivity</v>
      </c>
      <c r="W949" s="3">
        <f>VLOOKUP(V949, Spec_Limits!$A$2:$I$301, 5, FALSE)</f>
        <v>100</v>
      </c>
      <c r="X949" s="3">
        <f>VLOOKUP(V949, Spec_Limits!$A$2:$I$301, 6, FALSE)</f>
        <v>2000</v>
      </c>
      <c r="Y949" s="3" t="str">
        <f t="shared" si="144"/>
        <v>Pass</v>
      </c>
      <c r="Z949" s="3" t="str">
        <f t="shared" si="145"/>
        <v>OK</v>
      </c>
    </row>
    <row r="950" spans="1:26" x14ac:dyDescent="0.35">
      <c r="A950" s="1" t="s">
        <v>421</v>
      </c>
      <c r="B950" s="2">
        <v>45722</v>
      </c>
      <c r="C950" s="1" t="s">
        <v>16</v>
      </c>
      <c r="D950" s="3" t="s">
        <v>2858</v>
      </c>
      <c r="E950" s="1" t="s">
        <v>637</v>
      </c>
      <c r="F950" s="1" t="s">
        <v>2938</v>
      </c>
      <c r="G950" s="1" t="s">
        <v>17</v>
      </c>
      <c r="H950" s="1">
        <v>72.356999999999999</v>
      </c>
      <c r="I950" s="4" t="s">
        <v>17</v>
      </c>
      <c r="J950" s="1" t="s">
        <v>55</v>
      </c>
      <c r="K950" s="1" t="s">
        <v>2939</v>
      </c>
      <c r="L950" s="6" t="str">
        <f t="shared" si="138"/>
        <v>22.64</v>
      </c>
      <c r="M950" s="6" t="str">
        <f t="shared" si="139"/>
        <v>22.64</v>
      </c>
      <c r="N950" s="6" t="str">
        <f t="shared" si="140"/>
        <v>Pass</v>
      </c>
      <c r="O950" s="6" t="str">
        <f t="shared" si="141"/>
        <v>110.8</v>
      </c>
      <c r="P950" s="6">
        <f t="shared" si="147"/>
        <v>72.356999999999999</v>
      </c>
      <c r="Q950" s="5" t="str">
        <f t="shared" si="142"/>
        <v>March</v>
      </c>
      <c r="R950" s="3" t="str">
        <f>VLOOKUP(A950, Samples_Master!$A$2:$I$301, 2, FALSE)</f>
        <v>PolymerA</v>
      </c>
      <c r="S950" s="3" t="str">
        <f>VLOOKUP(A950, Samples_Master!$A$2:$I$301, 3, FALSE)</f>
        <v>Polymer</v>
      </c>
      <c r="T950" s="3" t="str">
        <f>VLOOKUP(A950, Samples_Master!$A$2:$I$301, 4, FALSE)</f>
        <v>B019</v>
      </c>
      <c r="U950" s="3" t="str">
        <f>VLOOKUP(A950, Samples_Master!$A$2:$I$301, 5, FALSE)</f>
        <v>P003</v>
      </c>
      <c r="V950" s="3" t="str">
        <f t="shared" si="143"/>
        <v>PolymerA_Tensile</v>
      </c>
      <c r="W950" s="3">
        <f>VLOOKUP(V950, Spec_Limits!$A$2:$I$301, 5, FALSE)</f>
        <v>40</v>
      </c>
      <c r="X950" s="3">
        <f>VLOOKUP(V950, Spec_Limits!$A$2:$I$301, 6, FALSE)</f>
        <v>100</v>
      </c>
      <c r="Y950" s="3" t="str">
        <f t="shared" si="144"/>
        <v>Pass</v>
      </c>
      <c r="Z950" s="3" t="str">
        <f t="shared" si="145"/>
        <v>OK</v>
      </c>
    </row>
    <row r="951" spans="1:26" x14ac:dyDescent="0.35">
      <c r="A951" s="1" t="s">
        <v>421</v>
      </c>
      <c r="B951" s="2">
        <v>45718</v>
      </c>
      <c r="C951" s="1" t="s">
        <v>16</v>
      </c>
      <c r="D951" s="3" t="s">
        <v>2336</v>
      </c>
      <c r="E951" s="1" t="s">
        <v>637</v>
      </c>
      <c r="F951" s="1" t="s">
        <v>2940</v>
      </c>
      <c r="G951" s="1" t="s">
        <v>17</v>
      </c>
      <c r="H951" s="1">
        <v>72.301000000000002</v>
      </c>
      <c r="I951" s="4" t="s">
        <v>17</v>
      </c>
      <c r="J951" s="1" t="s">
        <v>41</v>
      </c>
      <c r="K951" s="1" t="s">
        <v>2941</v>
      </c>
      <c r="L951" s="6" t="str">
        <f t="shared" si="138"/>
        <v>23.17</v>
      </c>
      <c r="M951" s="6" t="str">
        <f t="shared" si="139"/>
        <v>23.17</v>
      </c>
      <c r="N951" s="6" t="str">
        <f t="shared" si="140"/>
        <v>Pass</v>
      </c>
      <c r="O951" s="6" t="str">
        <f t="shared" si="141"/>
        <v>97.24</v>
      </c>
      <c r="P951" s="6">
        <f t="shared" si="147"/>
        <v>72.301000000000002</v>
      </c>
      <c r="Q951" s="5" t="str">
        <f t="shared" si="142"/>
        <v>March</v>
      </c>
      <c r="R951" s="3" t="str">
        <f>VLOOKUP(A951, Samples_Master!$A$2:$I$301, 2, FALSE)</f>
        <v>PolymerA</v>
      </c>
      <c r="S951" s="3" t="str">
        <f>VLOOKUP(A951, Samples_Master!$A$2:$I$301, 3, FALSE)</f>
        <v>Polymer</v>
      </c>
      <c r="T951" s="3" t="str">
        <f>VLOOKUP(A951, Samples_Master!$A$2:$I$301, 4, FALSE)</f>
        <v>B019</v>
      </c>
      <c r="U951" s="3" t="str">
        <f>VLOOKUP(A951, Samples_Master!$A$2:$I$301, 5, FALSE)</f>
        <v>P003</v>
      </c>
      <c r="V951" s="3" t="str">
        <f t="shared" si="143"/>
        <v>PolymerA_Tensile</v>
      </c>
      <c r="W951" s="3">
        <f>VLOOKUP(V951, Spec_Limits!$A$2:$I$301, 5, FALSE)</f>
        <v>40</v>
      </c>
      <c r="X951" s="3">
        <f>VLOOKUP(V951, Spec_Limits!$A$2:$I$301, 6, FALSE)</f>
        <v>100</v>
      </c>
      <c r="Y951" s="3" t="str">
        <f t="shared" si="144"/>
        <v>Pass</v>
      </c>
      <c r="Z951" s="3" t="str">
        <f t="shared" si="145"/>
        <v>OK</v>
      </c>
    </row>
    <row r="952" spans="1:26" x14ac:dyDescent="0.35">
      <c r="A952" s="1" t="s">
        <v>491</v>
      </c>
      <c r="B952" s="2">
        <v>45726</v>
      </c>
      <c r="C952" s="1" t="s">
        <v>10</v>
      </c>
      <c r="D952" s="3" t="s">
        <v>2942</v>
      </c>
      <c r="E952" s="1" t="s">
        <v>637</v>
      </c>
      <c r="F952" s="1" t="s">
        <v>2943</v>
      </c>
      <c r="G952" s="1" t="s">
        <v>12</v>
      </c>
      <c r="H952" s="1">
        <v>1546.971</v>
      </c>
      <c r="I952" s="4" t="s">
        <v>13</v>
      </c>
      <c r="J952" s="1" t="s">
        <v>55</v>
      </c>
      <c r="K952" s="1" t="s">
        <v>2944</v>
      </c>
      <c r="L952" s="6" t="str">
        <f t="shared" si="138"/>
        <v>21.74</v>
      </c>
      <c r="M952" s="6" t="str">
        <f t="shared" si="139"/>
        <v>21.74</v>
      </c>
      <c r="N952" s="6" t="str">
        <f t="shared" si="140"/>
        <v>Pass</v>
      </c>
      <c r="O952" s="6">
        <f t="shared" si="141"/>
        <v>90.31871000000001</v>
      </c>
      <c r="P952" s="6">
        <f t="shared" si="147"/>
        <v>1546.971</v>
      </c>
      <c r="Q952" s="5" t="str">
        <f t="shared" si="142"/>
        <v>March</v>
      </c>
      <c r="R952" s="3" t="str">
        <f>VLOOKUP(A952, Samples_Master!$A$2:$I$301, 2, FALSE)</f>
        <v>PolymerB</v>
      </c>
      <c r="S952" s="3" t="str">
        <f>VLOOKUP(A952, Samples_Master!$A$2:$I$301, 3, FALSE)</f>
        <v>Polymer</v>
      </c>
      <c r="T952" s="3" t="str">
        <f>VLOOKUP(A952, Samples_Master!$A$2:$I$301, 4, FALSE)</f>
        <v>B026</v>
      </c>
      <c r="U952" s="3" t="str">
        <f>VLOOKUP(A952, Samples_Master!$A$2:$I$301, 5, FALSE)</f>
        <v>P004</v>
      </c>
      <c r="V952" s="3" t="str">
        <f t="shared" si="143"/>
        <v>PolymerB_Viscosity</v>
      </c>
      <c r="W952" s="3">
        <f>VLOOKUP(V952, Spec_Limits!$A$2:$I$301, 5, FALSE)</f>
        <v>0.5</v>
      </c>
      <c r="X952" s="3">
        <f>VLOOKUP(V952, Spec_Limits!$A$2:$I$301, 6, FALSE)</f>
        <v>2.5</v>
      </c>
      <c r="Y952" s="3" t="str">
        <f t="shared" si="144"/>
        <v>Fail</v>
      </c>
      <c r="Z952" s="3" t="str">
        <f t="shared" si="145"/>
        <v>OK</v>
      </c>
    </row>
    <row r="953" spans="1:26" x14ac:dyDescent="0.35">
      <c r="A953" s="1" t="s">
        <v>491</v>
      </c>
      <c r="B953" s="2">
        <v>45717</v>
      </c>
      <c r="C953" s="1" t="s">
        <v>16</v>
      </c>
      <c r="D953" s="3" t="s">
        <v>2945</v>
      </c>
      <c r="E953" s="1" t="s">
        <v>637</v>
      </c>
      <c r="F953" s="1" t="s">
        <v>2946</v>
      </c>
      <c r="G953" s="1" t="s">
        <v>12</v>
      </c>
      <c r="H953" s="1">
        <v>67.489000000000004</v>
      </c>
      <c r="I953" s="4" t="s">
        <v>17</v>
      </c>
      <c r="J953" s="1" t="s">
        <v>21</v>
      </c>
      <c r="K953" s="1" t="s">
        <v>2947</v>
      </c>
      <c r="L953" s="6" t="str">
        <f t="shared" si="138"/>
        <v>21.63</v>
      </c>
      <c r="M953" s="6" t="str">
        <f t="shared" si="139"/>
        <v>21.63</v>
      </c>
      <c r="N953" s="6" t="str">
        <f t="shared" si="140"/>
        <v>Pass</v>
      </c>
      <c r="O953" s="6">
        <f t="shared" si="141"/>
        <v>93.343850000000003</v>
      </c>
      <c r="P953" s="6">
        <f t="shared" si="147"/>
        <v>67.489000000000004</v>
      </c>
      <c r="Q953" s="5" t="str">
        <f t="shared" si="142"/>
        <v>March</v>
      </c>
      <c r="R953" s="3" t="str">
        <f>VLOOKUP(A953, Samples_Master!$A$2:$I$301, 2, FALSE)</f>
        <v>PolymerB</v>
      </c>
      <c r="S953" s="3" t="str">
        <f>VLOOKUP(A953, Samples_Master!$A$2:$I$301, 3, FALSE)</f>
        <v>Polymer</v>
      </c>
      <c r="T953" s="3" t="str">
        <f>VLOOKUP(A953, Samples_Master!$A$2:$I$301, 4, FALSE)</f>
        <v>B026</v>
      </c>
      <c r="U953" s="3" t="str">
        <f>VLOOKUP(A953, Samples_Master!$A$2:$I$301, 5, FALSE)</f>
        <v>P004</v>
      </c>
      <c r="V953" s="3" t="str">
        <f t="shared" si="143"/>
        <v>PolymerB_Tensile</v>
      </c>
      <c r="W953" s="3">
        <f>VLOOKUP(V953, Spec_Limits!$A$2:$I$301, 5, FALSE)</f>
        <v>40</v>
      </c>
      <c r="X953" s="3">
        <f>VLOOKUP(V953, Spec_Limits!$A$2:$I$301, 6, FALSE)</f>
        <v>100</v>
      </c>
      <c r="Y953" s="3" t="str">
        <f t="shared" si="144"/>
        <v>Pass</v>
      </c>
      <c r="Z953" s="3" t="str">
        <f t="shared" si="145"/>
        <v>OK</v>
      </c>
    </row>
    <row r="954" spans="1:26" x14ac:dyDescent="0.35">
      <c r="A954" s="1" t="s">
        <v>491</v>
      </c>
      <c r="B954" s="2">
        <v>45719</v>
      </c>
      <c r="C954" s="1" t="s">
        <v>10</v>
      </c>
      <c r="D954" s="3" t="s">
        <v>2948</v>
      </c>
      <c r="E954" s="1" t="s">
        <v>637</v>
      </c>
      <c r="F954" s="1" t="s">
        <v>2949</v>
      </c>
      <c r="G954" s="1" t="s">
        <v>12</v>
      </c>
      <c r="H954" s="1">
        <v>1.482</v>
      </c>
      <c r="I954" s="4" t="s">
        <v>23</v>
      </c>
      <c r="J954" s="1" t="s">
        <v>31</v>
      </c>
      <c r="K954" s="1" t="s">
        <v>2950</v>
      </c>
      <c r="L954" s="6" t="str">
        <f t="shared" si="138"/>
        <v>27.81</v>
      </c>
      <c r="M954" s="6" t="str">
        <f t="shared" si="139"/>
        <v>27.81</v>
      </c>
      <c r="N954" s="6" t="str">
        <f t="shared" si="140"/>
        <v>Pass</v>
      </c>
      <c r="O954" s="6">
        <f t="shared" si="141"/>
        <v>88.967640000000003</v>
      </c>
      <c r="P954" s="6">
        <f t="shared" si="147"/>
        <v>1.482</v>
      </c>
      <c r="Q954" s="5" t="str">
        <f t="shared" si="142"/>
        <v>March</v>
      </c>
      <c r="R954" s="3" t="str">
        <f>VLOOKUP(A954, Samples_Master!$A$2:$I$301, 2, FALSE)</f>
        <v>PolymerB</v>
      </c>
      <c r="S954" s="3" t="str">
        <f>VLOOKUP(A954, Samples_Master!$A$2:$I$301, 3, FALSE)</f>
        <v>Polymer</v>
      </c>
      <c r="T954" s="3" t="str">
        <f>VLOOKUP(A954, Samples_Master!$A$2:$I$301, 4, FALSE)</f>
        <v>B026</v>
      </c>
      <c r="U954" s="3" t="str">
        <f>VLOOKUP(A954, Samples_Master!$A$2:$I$301, 5, FALSE)</f>
        <v>P004</v>
      </c>
      <c r="V954" s="3" t="str">
        <f t="shared" si="143"/>
        <v>PolymerB_Viscosity</v>
      </c>
      <c r="W954" s="3">
        <f>VLOOKUP(V954, Spec_Limits!$A$2:$I$301, 5, FALSE)</f>
        <v>0.5</v>
      </c>
      <c r="X954" s="3">
        <f>VLOOKUP(V954, Spec_Limits!$A$2:$I$301, 6, FALSE)</f>
        <v>2.5</v>
      </c>
      <c r="Y954" s="3" t="str">
        <f t="shared" si="144"/>
        <v>Pass</v>
      </c>
      <c r="Z954" s="3" t="str">
        <f t="shared" si="145"/>
        <v>OK</v>
      </c>
    </row>
    <row r="955" spans="1:26" x14ac:dyDescent="0.35">
      <c r="A955" s="1" t="s">
        <v>491</v>
      </c>
      <c r="B955" s="2">
        <v>45739</v>
      </c>
      <c r="C955" s="1" t="s">
        <v>10</v>
      </c>
      <c r="D955" s="3" t="s">
        <v>2951</v>
      </c>
      <c r="E955" s="1" t="s">
        <v>637</v>
      </c>
      <c r="F955" s="1" t="s">
        <v>2952</v>
      </c>
      <c r="G955" s="1" t="s">
        <v>12</v>
      </c>
      <c r="H955" s="1">
        <v>803</v>
      </c>
      <c r="I955" s="4" t="s">
        <v>13</v>
      </c>
      <c r="J955" s="1" t="s">
        <v>66</v>
      </c>
      <c r="K955" s="1" t="s">
        <v>2953</v>
      </c>
      <c r="L955" s="6" t="str">
        <f t="shared" si="138"/>
        <v>25.97</v>
      </c>
      <c r="M955" s="6" t="str">
        <f t="shared" si="139"/>
        <v>25.97</v>
      </c>
      <c r="N955" s="6" t="str">
        <f t="shared" si="140"/>
        <v>Pass</v>
      </c>
      <c r="O955" s="6">
        <f t="shared" si="141"/>
        <v>102.45291999999999</v>
      </c>
      <c r="P955" s="6">
        <f t="shared" si="147"/>
        <v>803</v>
      </c>
      <c r="Q955" s="5" t="str">
        <f t="shared" si="142"/>
        <v>March</v>
      </c>
      <c r="R955" s="3" t="str">
        <f>VLOOKUP(A955, Samples_Master!$A$2:$I$301, 2, FALSE)</f>
        <v>PolymerB</v>
      </c>
      <c r="S955" s="3" t="str">
        <f>VLOOKUP(A955, Samples_Master!$A$2:$I$301, 3, FALSE)</f>
        <v>Polymer</v>
      </c>
      <c r="T955" s="3" t="str">
        <f>VLOOKUP(A955, Samples_Master!$A$2:$I$301, 4, FALSE)</f>
        <v>B026</v>
      </c>
      <c r="U955" s="3" t="str">
        <f>VLOOKUP(A955, Samples_Master!$A$2:$I$301, 5, FALSE)</f>
        <v>P004</v>
      </c>
      <c r="V955" s="3" t="str">
        <f t="shared" si="143"/>
        <v>PolymerB_Viscosity</v>
      </c>
      <c r="W955" s="3">
        <f>VLOOKUP(V955, Spec_Limits!$A$2:$I$301, 5, FALSE)</f>
        <v>0.5</v>
      </c>
      <c r="X955" s="3">
        <f>VLOOKUP(V955, Spec_Limits!$A$2:$I$301, 6, FALSE)</f>
        <v>2.5</v>
      </c>
      <c r="Y955" s="3" t="str">
        <f t="shared" si="144"/>
        <v>Fail</v>
      </c>
      <c r="Z955" s="3" t="str">
        <f t="shared" si="145"/>
        <v>OK</v>
      </c>
    </row>
    <row r="956" spans="1:26" x14ac:dyDescent="0.35">
      <c r="A956" s="1" t="s">
        <v>618</v>
      </c>
      <c r="B956" s="2">
        <v>45724</v>
      </c>
      <c r="C956" s="1" t="s">
        <v>10</v>
      </c>
      <c r="D956" s="3" t="s">
        <v>2954</v>
      </c>
      <c r="E956" s="1" t="s">
        <v>637</v>
      </c>
      <c r="F956" s="1" t="s">
        <v>2955</v>
      </c>
      <c r="G956" s="1" t="s">
        <v>17</v>
      </c>
      <c r="H956" s="1">
        <v>1.746</v>
      </c>
      <c r="I956" s="4" t="s">
        <v>23</v>
      </c>
      <c r="J956" s="1" t="s">
        <v>14</v>
      </c>
      <c r="K956" s="1" t="s">
        <v>2956</v>
      </c>
      <c r="L956" s="6" t="str">
        <f t="shared" si="138"/>
        <v>29.99</v>
      </c>
      <c r="M956" s="6" t="str">
        <f t="shared" si="139"/>
        <v>29.99</v>
      </c>
      <c r="N956" s="6" t="str">
        <f t="shared" si="140"/>
        <v>Pass</v>
      </c>
      <c r="O956" s="6" t="str">
        <f t="shared" si="141"/>
        <v>111.79</v>
      </c>
      <c r="P956" s="6">
        <f t="shared" si="147"/>
        <v>1.746</v>
      </c>
      <c r="Q956" s="5" t="str">
        <f t="shared" si="142"/>
        <v>March</v>
      </c>
      <c r="R956" s="3" t="str">
        <f>VLOOKUP(A956, Samples_Master!$A$2:$I$301, 2, FALSE)</f>
        <v>PolymerA</v>
      </c>
      <c r="S956" s="3" t="str">
        <f>VLOOKUP(A956, Samples_Master!$A$2:$I$301, 3, FALSE)</f>
        <v>Polymer</v>
      </c>
      <c r="T956" s="3" t="str">
        <f>VLOOKUP(A956, Samples_Master!$A$2:$I$301, 4, FALSE)</f>
        <v>B102</v>
      </c>
      <c r="U956" s="3" t="str">
        <f>VLOOKUP(A956, Samples_Master!$A$2:$I$301, 5, FALSE)</f>
        <v>P003</v>
      </c>
      <c r="V956" s="3" t="str">
        <f t="shared" si="143"/>
        <v>PolymerA_Viscosity</v>
      </c>
      <c r="W956" s="3">
        <f>VLOOKUP(V956, Spec_Limits!$A$2:$I$301, 5, FALSE)</f>
        <v>0.5</v>
      </c>
      <c r="X956" s="3">
        <f>VLOOKUP(V956, Spec_Limits!$A$2:$I$301, 6, FALSE)</f>
        <v>2.5</v>
      </c>
      <c r="Y956" s="3" t="str">
        <f t="shared" si="144"/>
        <v>Pass</v>
      </c>
      <c r="Z956" s="3" t="str">
        <f t="shared" si="145"/>
        <v>OK</v>
      </c>
    </row>
    <row r="957" spans="1:26" x14ac:dyDescent="0.35">
      <c r="A957" s="1" t="s">
        <v>556</v>
      </c>
      <c r="B957" s="2">
        <v>45741</v>
      </c>
      <c r="C957" s="1" t="s">
        <v>16</v>
      </c>
      <c r="D957" s="3" t="s">
        <v>2957</v>
      </c>
      <c r="E957" s="1" t="s">
        <v>637</v>
      </c>
      <c r="F957" s="1" t="s">
        <v>2958</v>
      </c>
      <c r="G957" s="1" t="s">
        <v>12</v>
      </c>
      <c r="H957" s="1">
        <v>90.525000000000006</v>
      </c>
      <c r="I957" s="4" t="s">
        <v>17</v>
      </c>
      <c r="J957" s="1" t="s">
        <v>14</v>
      </c>
      <c r="K957" s="1" t="s">
        <v>2959</v>
      </c>
      <c r="L957" s="6" t="str">
        <f t="shared" si="138"/>
        <v>22.35</v>
      </c>
      <c r="M957" s="6" t="str">
        <f t="shared" si="139"/>
        <v>22.35</v>
      </c>
      <c r="N957" s="6" t="str">
        <f t="shared" si="140"/>
        <v>Pass</v>
      </c>
      <c r="O957" s="6">
        <f t="shared" si="141"/>
        <v>0.10086000000000001</v>
      </c>
      <c r="P957" s="6">
        <f t="shared" si="147"/>
        <v>90.525000000000006</v>
      </c>
      <c r="Q957" s="5" t="str">
        <f t="shared" si="142"/>
        <v>March</v>
      </c>
      <c r="R957" s="3" t="str">
        <f>VLOOKUP(A957, Samples_Master!$A$2:$I$301, 2, FALSE)</f>
        <v>Graphene</v>
      </c>
      <c r="S957" s="3" t="str">
        <f>VLOOKUP(A957, Samples_Master!$A$2:$I$301, 3, FALSE)</f>
        <v>Carbon</v>
      </c>
      <c r="T957" s="3" t="str">
        <f>VLOOKUP(A957, Samples_Master!$A$2:$I$301, 4, FALSE)</f>
        <v>B101</v>
      </c>
      <c r="U957" s="3" t="str">
        <f>VLOOKUP(A957, Samples_Master!$A$2:$I$301, 5, FALSE)</f>
        <v>P002</v>
      </c>
      <c r="V957" s="3" t="str">
        <f t="shared" si="143"/>
        <v>Graphene_Tensile</v>
      </c>
      <c r="W957" s="3">
        <f>VLOOKUP(V957, Spec_Limits!$A$2:$I$301, 5, FALSE)</f>
        <v>60</v>
      </c>
      <c r="X957" s="3">
        <f>VLOOKUP(V957, Spec_Limits!$A$2:$I$301, 6, FALSE)</f>
        <v>120</v>
      </c>
      <c r="Y957" s="3" t="str">
        <f t="shared" si="144"/>
        <v>Pass</v>
      </c>
      <c r="Z957" s="3" t="str">
        <f t="shared" si="145"/>
        <v>OK</v>
      </c>
    </row>
    <row r="958" spans="1:26" x14ac:dyDescent="0.35">
      <c r="A958" s="1" t="s">
        <v>556</v>
      </c>
      <c r="B958" s="2">
        <v>45742</v>
      </c>
      <c r="C958" s="1" t="s">
        <v>27</v>
      </c>
      <c r="D958" s="3" t="s">
        <v>2697</v>
      </c>
      <c r="E958" s="1" t="s">
        <v>637</v>
      </c>
      <c r="F958" s="1" t="s">
        <v>2960</v>
      </c>
      <c r="G958" s="1" t="s">
        <v>17</v>
      </c>
      <c r="H958" s="1">
        <v>85236.627999999997</v>
      </c>
      <c r="I958" s="4" t="s">
        <v>37</v>
      </c>
      <c r="J958" s="1" t="s">
        <v>66</v>
      </c>
      <c r="K958" s="1" t="s">
        <v>2961</v>
      </c>
      <c r="L958" s="6" t="str">
        <f t="shared" si="138"/>
        <v>24.14</v>
      </c>
      <c r="M958" s="6" t="str">
        <f t="shared" si="139"/>
        <v>24.14</v>
      </c>
      <c r="N958" s="6" t="str">
        <f t="shared" si="140"/>
        <v>Pass</v>
      </c>
      <c r="O958" s="6" t="str">
        <f t="shared" si="141"/>
        <v>98.53</v>
      </c>
      <c r="P958" s="6">
        <f t="shared" si="147"/>
        <v>85236.627999999997</v>
      </c>
      <c r="Q958" s="5" t="str">
        <f t="shared" si="142"/>
        <v>March</v>
      </c>
      <c r="R958" s="3" t="str">
        <f>VLOOKUP(A958, Samples_Master!$A$2:$I$301, 2, FALSE)</f>
        <v>Graphene</v>
      </c>
      <c r="S958" s="3" t="str">
        <f>VLOOKUP(A958, Samples_Master!$A$2:$I$301, 3, FALSE)</f>
        <v>Carbon</v>
      </c>
      <c r="T958" s="3" t="str">
        <f>VLOOKUP(A958, Samples_Master!$A$2:$I$301, 4, FALSE)</f>
        <v>B101</v>
      </c>
      <c r="U958" s="3" t="str">
        <f>VLOOKUP(A958, Samples_Master!$A$2:$I$301, 5, FALSE)</f>
        <v>P002</v>
      </c>
      <c r="V958" s="3" t="str">
        <f t="shared" si="143"/>
        <v>Graphene_Conductivity</v>
      </c>
      <c r="W958" s="3">
        <f>VLOOKUP(V958, Spec_Limits!$A$2:$I$301, 5, FALSE)</f>
        <v>20000</v>
      </c>
      <c r="X958" s="3">
        <f>VLOOKUP(V958, Spec_Limits!$A$2:$I$301, 6, FALSE)</f>
        <v>80000</v>
      </c>
      <c r="Y958" s="3" t="str">
        <f t="shared" si="144"/>
        <v>Fail</v>
      </c>
      <c r="Z958" s="3" t="str">
        <f t="shared" si="145"/>
        <v>OK</v>
      </c>
    </row>
    <row r="959" spans="1:26" x14ac:dyDescent="0.35">
      <c r="A959" s="1" t="s">
        <v>518</v>
      </c>
      <c r="B959" s="2">
        <v>45729</v>
      </c>
      <c r="C959" s="1" t="s">
        <v>10</v>
      </c>
      <c r="D959" s="3" t="s">
        <v>1751</v>
      </c>
      <c r="E959" s="1" t="s">
        <v>637</v>
      </c>
      <c r="F959" s="1" t="s">
        <v>2962</v>
      </c>
      <c r="G959" s="1" t="s">
        <v>12</v>
      </c>
      <c r="H959" s="1">
        <v>2.1120000000000001</v>
      </c>
      <c r="I959" s="4" t="s">
        <v>23</v>
      </c>
      <c r="J959" s="1" t="s">
        <v>29</v>
      </c>
      <c r="K959" s="1" t="s">
        <v>2963</v>
      </c>
      <c r="L959" s="6" t="str">
        <f t="shared" si="138"/>
        <v>29.75</v>
      </c>
      <c r="M959" s="6" t="str">
        <f t="shared" si="139"/>
        <v>29.75</v>
      </c>
      <c r="N959" s="6" t="str">
        <f t="shared" si="140"/>
        <v>Pass</v>
      </c>
      <c r="O959" s="6">
        <f t="shared" si="141"/>
        <v>114.19837</v>
      </c>
      <c r="P959" s="6">
        <f t="shared" si="147"/>
        <v>2.1120000000000001</v>
      </c>
      <c r="Q959" s="5" t="str">
        <f t="shared" si="142"/>
        <v>March</v>
      </c>
      <c r="R959" s="3" t="str">
        <f>VLOOKUP(A959, Samples_Master!$A$2:$I$301, 2, FALSE)</f>
        <v>PolymerA</v>
      </c>
      <c r="S959" s="3" t="str">
        <f>VLOOKUP(A959, Samples_Master!$A$2:$I$301, 3, FALSE)</f>
        <v>Polymer</v>
      </c>
      <c r="T959" s="3" t="str">
        <f>VLOOKUP(A959, Samples_Master!$A$2:$I$301, 4, FALSE)</f>
        <v>B104</v>
      </c>
      <c r="U959" s="3" t="str">
        <f>VLOOKUP(A959, Samples_Master!$A$2:$I$301, 5, FALSE)</f>
        <v>P001</v>
      </c>
      <c r="V959" s="3" t="str">
        <f t="shared" si="143"/>
        <v>PolymerA_Viscosity</v>
      </c>
      <c r="W959" s="3">
        <f>VLOOKUP(V959, Spec_Limits!$A$2:$I$301, 5, FALSE)</f>
        <v>0.5</v>
      </c>
      <c r="X959" s="3">
        <f>VLOOKUP(V959, Spec_Limits!$A$2:$I$301, 6, FALSE)</f>
        <v>2.5</v>
      </c>
      <c r="Y959" s="3" t="str">
        <f t="shared" si="144"/>
        <v>Pass</v>
      </c>
      <c r="Z959" s="3" t="str">
        <f t="shared" si="145"/>
        <v>OK</v>
      </c>
    </row>
    <row r="960" spans="1:26" x14ac:dyDescent="0.35">
      <c r="A960" s="1" t="s">
        <v>518</v>
      </c>
      <c r="B960" s="2">
        <v>45730</v>
      </c>
      <c r="C960" s="1" t="s">
        <v>27</v>
      </c>
      <c r="D960" s="3" t="s">
        <v>1392</v>
      </c>
      <c r="E960" s="1" t="s">
        <v>11</v>
      </c>
      <c r="F960" s="1" t="s">
        <v>2964</v>
      </c>
      <c r="G960" s="1" t="s">
        <v>12</v>
      </c>
      <c r="H960" s="1">
        <v>10206.897000000001</v>
      </c>
      <c r="I960" s="4" t="s">
        <v>28</v>
      </c>
      <c r="J960" s="1" t="s">
        <v>34</v>
      </c>
      <c r="K960" s="1" t="s">
        <v>2965</v>
      </c>
      <c r="L960" s="6">
        <f t="shared" si="138"/>
        <v>-252.18999999999997</v>
      </c>
      <c r="M960" s="6" t="str">
        <f t="shared" si="139"/>
        <v xml:space="preserve"> </v>
      </c>
      <c r="N960" s="6" t="str">
        <f t="shared" si="140"/>
        <v>Fail</v>
      </c>
      <c r="O960" s="6">
        <f t="shared" si="141"/>
        <v>84.846699999999998</v>
      </c>
      <c r="P960" s="6">
        <f t="shared" si="147"/>
        <v>10206.897000000001</v>
      </c>
      <c r="Q960" s="5" t="str">
        <f t="shared" si="142"/>
        <v>March</v>
      </c>
      <c r="R960" s="3" t="str">
        <f>VLOOKUP(A960, Samples_Master!$A$2:$I$301, 2, FALSE)</f>
        <v>PolymerA</v>
      </c>
      <c r="S960" s="3" t="str">
        <f>VLOOKUP(A960, Samples_Master!$A$2:$I$301, 3, FALSE)</f>
        <v>Polymer</v>
      </c>
      <c r="T960" s="3" t="str">
        <f>VLOOKUP(A960, Samples_Master!$A$2:$I$301, 4, FALSE)</f>
        <v>B104</v>
      </c>
      <c r="U960" s="3" t="str">
        <f>VLOOKUP(A960, Samples_Master!$A$2:$I$301, 5, FALSE)</f>
        <v>P001</v>
      </c>
      <c r="V960" s="3" t="str">
        <f t="shared" si="143"/>
        <v>PolymerA_Conductivity</v>
      </c>
      <c r="W960" s="3">
        <f>VLOOKUP(V960, Spec_Limits!$A$2:$I$301, 5, FALSE)</f>
        <v>100</v>
      </c>
      <c r="X960" s="3">
        <f>VLOOKUP(V960, Spec_Limits!$A$2:$I$301, 6, FALSE)</f>
        <v>2000</v>
      </c>
      <c r="Y960" s="3" t="str">
        <f t="shared" si="144"/>
        <v>Fail</v>
      </c>
      <c r="Z960" s="3" t="str">
        <f t="shared" si="145"/>
        <v>OK</v>
      </c>
    </row>
    <row r="961" spans="1:26" x14ac:dyDescent="0.35">
      <c r="A961" s="1" t="s">
        <v>518</v>
      </c>
      <c r="B961" s="2">
        <v>45744</v>
      </c>
      <c r="C961" s="1" t="s">
        <v>10</v>
      </c>
      <c r="D961" s="3" t="s">
        <v>2966</v>
      </c>
      <c r="E961" s="1" t="s">
        <v>11</v>
      </c>
      <c r="F961" s="1" t="s">
        <v>2967</v>
      </c>
      <c r="G961" s="1" t="s">
        <v>12</v>
      </c>
      <c r="H961" s="1">
        <v>1.2210000000000001</v>
      </c>
      <c r="I961" s="4" t="s">
        <v>23</v>
      </c>
      <c r="J961" s="1" t="s">
        <v>34</v>
      </c>
      <c r="K961" s="1" t="s">
        <v>2968</v>
      </c>
      <c r="L961" s="6">
        <f t="shared" si="138"/>
        <v>-237.67999999999998</v>
      </c>
      <c r="M961" s="6" t="str">
        <f t="shared" si="139"/>
        <v xml:space="preserve"> </v>
      </c>
      <c r="N961" s="6" t="str">
        <f t="shared" si="140"/>
        <v>Fail</v>
      </c>
      <c r="O961" s="6">
        <f t="shared" si="141"/>
        <v>94.806979999999996</v>
      </c>
      <c r="P961" s="6">
        <f t="shared" si="147"/>
        <v>1.2210000000000001</v>
      </c>
      <c r="Q961" s="5" t="str">
        <f t="shared" si="142"/>
        <v>March</v>
      </c>
      <c r="R961" s="3" t="str">
        <f>VLOOKUP(A961, Samples_Master!$A$2:$I$301, 2, FALSE)</f>
        <v>PolymerA</v>
      </c>
      <c r="S961" s="3" t="str">
        <f>VLOOKUP(A961, Samples_Master!$A$2:$I$301, 3, FALSE)</f>
        <v>Polymer</v>
      </c>
      <c r="T961" s="3" t="str">
        <f>VLOOKUP(A961, Samples_Master!$A$2:$I$301, 4, FALSE)</f>
        <v>B104</v>
      </c>
      <c r="U961" s="3" t="str">
        <f>VLOOKUP(A961, Samples_Master!$A$2:$I$301, 5, FALSE)</f>
        <v>P001</v>
      </c>
      <c r="V961" s="3" t="str">
        <f t="shared" si="143"/>
        <v>PolymerA_Viscosity</v>
      </c>
      <c r="W961" s="3">
        <f>VLOOKUP(V961, Spec_Limits!$A$2:$I$301, 5, FALSE)</f>
        <v>0.5</v>
      </c>
      <c r="X961" s="3">
        <f>VLOOKUP(V961, Spec_Limits!$A$2:$I$301, 6, FALSE)</f>
        <v>2.5</v>
      </c>
      <c r="Y961" s="3" t="str">
        <f t="shared" si="144"/>
        <v>Pass</v>
      </c>
      <c r="Z961" s="3" t="str">
        <f t="shared" si="145"/>
        <v>OK</v>
      </c>
    </row>
    <row r="962" spans="1:26" x14ac:dyDescent="0.35">
      <c r="A962" s="1" t="s">
        <v>518</v>
      </c>
      <c r="B962" s="2">
        <v>45732</v>
      </c>
      <c r="C962" s="1" t="s">
        <v>10</v>
      </c>
      <c r="D962" s="3" t="s">
        <v>2047</v>
      </c>
      <c r="E962" s="1" t="s">
        <v>11</v>
      </c>
      <c r="F962" s="1" t="s">
        <v>2969</v>
      </c>
      <c r="G962" s="1" t="s">
        <v>12</v>
      </c>
      <c r="H962" s="1">
        <v>1.7769999999999999</v>
      </c>
      <c r="I962" s="4" t="s">
        <v>23</v>
      </c>
      <c r="J962" s="1" t="s">
        <v>47</v>
      </c>
      <c r="K962" s="1" t="s">
        <v>2970</v>
      </c>
      <c r="L962" s="6">
        <f t="shared" ref="L962:L1025" si="148">IF(E962="K",D962-273.15,IF(E962="°C",D962))</f>
        <v>-253.07999999999998</v>
      </c>
      <c r="M962" s="6" t="str">
        <f t="shared" ref="M962:M1025" si="149">IF(L962&gt;0, L962, " ")</f>
        <v xml:space="preserve"> </v>
      </c>
      <c r="N962" s="6" t="str">
        <f t="shared" ref="N962:N1025" si="150">IF(M962="", "Fail", IF(M962=" ", "Fail", IF(M962&gt;0, "Pass", FALSE)))</f>
        <v>Fail</v>
      </c>
      <c r="O962" s="6">
        <f t="shared" ref="O962:O1025" si="151">IF(G962="kPa",F962/1000,IF(G962="MPa",F962))</f>
        <v>85.770600000000002</v>
      </c>
      <c r="P962" s="6">
        <f t="shared" si="147"/>
        <v>1.7769999999999999</v>
      </c>
      <c r="Q962" s="5" t="str">
        <f t="shared" ref="Q962:Q1025" si="152">TEXT(B962,"MMMM")</f>
        <v>March</v>
      </c>
      <c r="R962" s="3" t="str">
        <f>VLOOKUP(A962, Samples_Master!$A$2:$I$301, 2, FALSE)</f>
        <v>PolymerA</v>
      </c>
      <c r="S962" s="3" t="str">
        <f>VLOOKUP(A962, Samples_Master!$A$2:$I$301, 3, FALSE)</f>
        <v>Polymer</v>
      </c>
      <c r="T962" s="3" t="str">
        <f>VLOOKUP(A962, Samples_Master!$A$2:$I$301, 4, FALSE)</f>
        <v>B104</v>
      </c>
      <c r="U962" s="3" t="str">
        <f>VLOOKUP(A962, Samples_Master!$A$2:$I$301, 5, FALSE)</f>
        <v>P001</v>
      </c>
      <c r="V962" s="3" t="str">
        <f t="shared" ref="V962:V1025" si="153">R962&amp;"_"&amp;C962</f>
        <v>PolymerA_Viscosity</v>
      </c>
      <c r="W962" s="3">
        <f>VLOOKUP(V962, Spec_Limits!$A$2:$I$301, 5, FALSE)</f>
        <v>0.5</v>
      </c>
      <c r="X962" s="3">
        <f>VLOOKUP(V962, Spec_Limits!$A$2:$I$301, 6, FALSE)</f>
        <v>2.5</v>
      </c>
      <c r="Y962" s="3" t="str">
        <f t="shared" ref="Y962:Y1025" si="154">IF(AND(P962&gt;=W962, P962&lt;=X962), "Pass", "Fail")</f>
        <v>Pass</v>
      </c>
      <c r="Z962" s="3" t="str">
        <f t="shared" ref="Z962:Z1025" si="155">IF(OR(P962&lt;=-1000000,P962&gt;=1000000),"Check","OK")</f>
        <v>OK</v>
      </c>
    </row>
    <row r="963" spans="1:26" x14ac:dyDescent="0.35">
      <c r="A963" s="1" t="s">
        <v>985</v>
      </c>
      <c r="B963" s="2">
        <v>45717</v>
      </c>
      <c r="C963" s="1" t="s">
        <v>10</v>
      </c>
      <c r="D963" s="3" t="s">
        <v>2971</v>
      </c>
      <c r="E963" s="1" t="s">
        <v>637</v>
      </c>
      <c r="F963" s="1" t="s">
        <v>1477</v>
      </c>
      <c r="G963" s="1" t="s">
        <v>17</v>
      </c>
      <c r="H963" s="1">
        <v>0.251</v>
      </c>
      <c r="I963" s="4" t="s">
        <v>23</v>
      </c>
      <c r="J963" s="1" t="s">
        <v>14</v>
      </c>
      <c r="K963" s="1" t="s">
        <v>2972</v>
      </c>
      <c r="L963" s="6" t="str">
        <f t="shared" si="148"/>
        <v>23.09</v>
      </c>
      <c r="M963" s="6" t="str">
        <f t="shared" si="149"/>
        <v>23.09</v>
      </c>
      <c r="N963" s="6" t="str">
        <f t="shared" si="150"/>
        <v>Pass</v>
      </c>
      <c r="O963" s="6" t="str">
        <f t="shared" si="151"/>
        <v>110.41</v>
      </c>
      <c r="P963" s="6">
        <f t="shared" si="147"/>
        <v>0.251</v>
      </c>
      <c r="Q963" s="5" t="str">
        <f t="shared" si="152"/>
        <v>March</v>
      </c>
      <c r="R963" s="3" t="str">
        <f>VLOOKUP(A963, Samples_Master!$A$2:$I$301, 2, FALSE)</f>
        <v>Graphene</v>
      </c>
      <c r="S963" s="3" t="str">
        <f>VLOOKUP(A963, Samples_Master!$A$2:$I$301, 3, FALSE)</f>
        <v>Carbon</v>
      </c>
      <c r="T963" s="3" t="str">
        <f>VLOOKUP(A963, Samples_Master!$A$2:$I$301, 4, FALSE)</f>
        <v>B016</v>
      </c>
      <c r="U963" s="3" t="str">
        <f>VLOOKUP(A963, Samples_Master!$A$2:$I$301, 5, FALSE)</f>
        <v>P003</v>
      </c>
      <c r="V963" s="3" t="str">
        <f t="shared" si="153"/>
        <v>Graphene_Viscosity</v>
      </c>
      <c r="W963" s="3">
        <f>VLOOKUP(V963, Spec_Limits!$A$2:$I$301, 5, FALSE)</f>
        <v>0.2</v>
      </c>
      <c r="X963" s="3">
        <f>VLOOKUP(V963, Spec_Limits!$A$2:$I$301, 6, FALSE)</f>
        <v>1.5</v>
      </c>
      <c r="Y963" s="3" t="str">
        <f t="shared" si="154"/>
        <v>Pass</v>
      </c>
      <c r="Z963" s="3" t="str">
        <f t="shared" si="155"/>
        <v>OK</v>
      </c>
    </row>
    <row r="964" spans="1:26" x14ac:dyDescent="0.35">
      <c r="A964" s="1" t="s">
        <v>985</v>
      </c>
      <c r="B964" s="2">
        <v>45741</v>
      </c>
      <c r="C964" s="1" t="s">
        <v>27</v>
      </c>
      <c r="D964" s="3" t="s">
        <v>2973</v>
      </c>
      <c r="E964" s="1" t="s">
        <v>637</v>
      </c>
      <c r="F964" s="1" t="s">
        <v>2974</v>
      </c>
      <c r="G964" s="1" t="s">
        <v>17</v>
      </c>
      <c r="H964" s="1">
        <v>50201.307000000001</v>
      </c>
      <c r="I964" s="4" t="s">
        <v>37</v>
      </c>
      <c r="J964" s="1" t="s">
        <v>41</v>
      </c>
      <c r="K964" s="1" t="s">
        <v>2975</v>
      </c>
      <c r="L964" s="6" t="str">
        <f t="shared" si="148"/>
        <v>30.28</v>
      </c>
      <c r="M964" s="6" t="str">
        <f t="shared" si="149"/>
        <v>30.28</v>
      </c>
      <c r="N964" s="6" t="str">
        <f t="shared" si="150"/>
        <v>Pass</v>
      </c>
      <c r="O964" s="6" t="str">
        <f t="shared" si="151"/>
        <v>103.98</v>
      </c>
      <c r="P964" s="6">
        <f t="shared" si="147"/>
        <v>50201.307000000001</v>
      </c>
      <c r="Q964" s="5" t="str">
        <f t="shared" si="152"/>
        <v>March</v>
      </c>
      <c r="R964" s="3" t="str">
        <f>VLOOKUP(A964, Samples_Master!$A$2:$I$301, 2, FALSE)</f>
        <v>Graphene</v>
      </c>
      <c r="S964" s="3" t="str">
        <f>VLOOKUP(A964, Samples_Master!$A$2:$I$301, 3, FALSE)</f>
        <v>Carbon</v>
      </c>
      <c r="T964" s="3" t="str">
        <f>VLOOKUP(A964, Samples_Master!$A$2:$I$301, 4, FALSE)</f>
        <v>B016</v>
      </c>
      <c r="U964" s="3" t="str">
        <f>VLOOKUP(A964, Samples_Master!$A$2:$I$301, 5, FALSE)</f>
        <v>P003</v>
      </c>
      <c r="V964" s="3" t="str">
        <f t="shared" si="153"/>
        <v>Graphene_Conductivity</v>
      </c>
      <c r="W964" s="3">
        <f>VLOOKUP(V964, Spec_Limits!$A$2:$I$301, 5, FALSE)</f>
        <v>20000</v>
      </c>
      <c r="X964" s="3">
        <f>VLOOKUP(V964, Spec_Limits!$A$2:$I$301, 6, FALSE)</f>
        <v>80000</v>
      </c>
      <c r="Y964" s="3" t="str">
        <f t="shared" si="154"/>
        <v>Pass</v>
      </c>
      <c r="Z964" s="3" t="str">
        <f t="shared" si="155"/>
        <v>OK</v>
      </c>
    </row>
    <row r="965" spans="1:26" x14ac:dyDescent="0.35">
      <c r="A965" s="1" t="s">
        <v>124</v>
      </c>
      <c r="B965" s="2">
        <v>45725</v>
      </c>
      <c r="C965" s="1" t="s">
        <v>16</v>
      </c>
      <c r="D965" s="3" t="s">
        <v>2976</v>
      </c>
      <c r="E965" s="1" t="s">
        <v>11</v>
      </c>
      <c r="F965" s="1" t="s">
        <v>2977</v>
      </c>
      <c r="G965" s="1" t="s">
        <v>17</v>
      </c>
      <c r="H965" s="1">
        <v>69.308000000000007</v>
      </c>
      <c r="I965" s="4" t="s">
        <v>17</v>
      </c>
      <c r="J965" s="1" t="s">
        <v>18</v>
      </c>
      <c r="K965" s="1" t="s">
        <v>2978</v>
      </c>
      <c r="L965" s="6">
        <f t="shared" si="148"/>
        <v>24.930000000000007</v>
      </c>
      <c r="M965" s="6">
        <f t="shared" si="149"/>
        <v>24.930000000000007</v>
      </c>
      <c r="N965" s="6" t="str">
        <f t="shared" si="150"/>
        <v>Pass</v>
      </c>
      <c r="O965" s="6" t="str">
        <f t="shared" si="151"/>
        <v>85.28</v>
      </c>
      <c r="P965" s="6">
        <f t="shared" si="147"/>
        <v>69.308000000000007</v>
      </c>
      <c r="Q965" s="5" t="str">
        <f t="shared" si="152"/>
        <v>March</v>
      </c>
      <c r="R965" s="3" t="str">
        <f>VLOOKUP(A965, Samples_Master!$A$2:$I$301, 2, FALSE)</f>
        <v>PolymerB</v>
      </c>
      <c r="S965" s="3" t="str">
        <f>VLOOKUP(A965, Samples_Master!$A$2:$I$301, 3, FALSE)</f>
        <v>Polymer</v>
      </c>
      <c r="T965" s="3" t="str">
        <f>VLOOKUP(A965, Samples_Master!$A$2:$I$301, 4, FALSE)</f>
        <v>B021</v>
      </c>
      <c r="U965" s="3" t="str">
        <f>VLOOKUP(A965, Samples_Master!$A$2:$I$301, 5, FALSE)</f>
        <v>P004</v>
      </c>
      <c r="V965" s="3" t="str">
        <f t="shared" si="153"/>
        <v>PolymerB_Tensile</v>
      </c>
      <c r="W965" s="3">
        <f>VLOOKUP(V965, Spec_Limits!$A$2:$I$301, 5, FALSE)</f>
        <v>40</v>
      </c>
      <c r="X965" s="3">
        <f>VLOOKUP(V965, Spec_Limits!$A$2:$I$301, 6, FALSE)</f>
        <v>100</v>
      </c>
      <c r="Y965" s="3" t="str">
        <f t="shared" si="154"/>
        <v>Pass</v>
      </c>
      <c r="Z965" s="3" t="str">
        <f t="shared" si="155"/>
        <v>OK</v>
      </c>
    </row>
    <row r="966" spans="1:26" x14ac:dyDescent="0.35">
      <c r="A966" s="1" t="s">
        <v>124</v>
      </c>
      <c r="B966" s="2">
        <v>45720</v>
      </c>
      <c r="C966" s="1" t="s">
        <v>27</v>
      </c>
      <c r="D966" s="3" t="s">
        <v>2979</v>
      </c>
      <c r="E966" s="1" t="s">
        <v>11</v>
      </c>
      <c r="F966" s="1" t="s">
        <v>2980</v>
      </c>
      <c r="G966" s="1" t="s">
        <v>17</v>
      </c>
      <c r="H966" s="1">
        <v>764.39499999999998</v>
      </c>
      <c r="I966" s="4" t="s">
        <v>37</v>
      </c>
      <c r="J966" s="1" t="s">
        <v>24</v>
      </c>
      <c r="K966" s="1" t="s">
        <v>890</v>
      </c>
      <c r="L966" s="6">
        <f t="shared" si="148"/>
        <v>20.020000000000039</v>
      </c>
      <c r="M966" s="6">
        <f t="shared" si="149"/>
        <v>20.020000000000039</v>
      </c>
      <c r="N966" s="6" t="str">
        <f t="shared" si="150"/>
        <v>Pass</v>
      </c>
      <c r="O966" s="6" t="str">
        <f t="shared" si="151"/>
        <v>80.96</v>
      </c>
      <c r="P966" s="6">
        <f t="shared" si="147"/>
        <v>764.39499999999998</v>
      </c>
      <c r="Q966" s="5" t="str">
        <f t="shared" si="152"/>
        <v>March</v>
      </c>
      <c r="R966" s="3" t="str">
        <f>VLOOKUP(A966, Samples_Master!$A$2:$I$301, 2, FALSE)</f>
        <v>PolymerB</v>
      </c>
      <c r="S966" s="3" t="str">
        <f>VLOOKUP(A966, Samples_Master!$A$2:$I$301, 3, FALSE)</f>
        <v>Polymer</v>
      </c>
      <c r="T966" s="3" t="str">
        <f>VLOOKUP(A966, Samples_Master!$A$2:$I$301, 4, FALSE)</f>
        <v>B021</v>
      </c>
      <c r="U966" s="3" t="str">
        <f>VLOOKUP(A966, Samples_Master!$A$2:$I$301, 5, FALSE)</f>
        <v>P004</v>
      </c>
      <c r="V966" s="3" t="str">
        <f t="shared" si="153"/>
        <v>PolymerB_Conductivity</v>
      </c>
      <c r="W966" s="3">
        <f>VLOOKUP(V966, Spec_Limits!$A$2:$I$301, 5, FALSE)</f>
        <v>100</v>
      </c>
      <c r="X966" s="3">
        <f>VLOOKUP(V966, Spec_Limits!$A$2:$I$301, 6, FALSE)</f>
        <v>2000</v>
      </c>
      <c r="Y966" s="3" t="str">
        <f t="shared" si="154"/>
        <v>Pass</v>
      </c>
      <c r="Z966" s="3" t="str">
        <f t="shared" si="155"/>
        <v>OK</v>
      </c>
    </row>
    <row r="967" spans="1:26" x14ac:dyDescent="0.35">
      <c r="A967" s="1" t="s">
        <v>124</v>
      </c>
      <c r="B967" s="2">
        <v>45725</v>
      </c>
      <c r="C967" s="1" t="s">
        <v>16</v>
      </c>
      <c r="D967" s="3" t="s">
        <v>2981</v>
      </c>
      <c r="E967" s="1" t="s">
        <v>11</v>
      </c>
      <c r="F967" s="1" t="s">
        <v>2982</v>
      </c>
      <c r="G967" s="1" t="s">
        <v>17</v>
      </c>
      <c r="H967" s="1">
        <v>67.433000000000007</v>
      </c>
      <c r="I967" s="4" t="s">
        <v>17</v>
      </c>
      <c r="J967" s="1" t="s">
        <v>61</v>
      </c>
      <c r="K967" s="1" t="s">
        <v>2983</v>
      </c>
      <c r="L967" s="6">
        <f t="shared" si="148"/>
        <v>29.620000000000005</v>
      </c>
      <c r="M967" s="6">
        <f t="shared" si="149"/>
        <v>29.620000000000005</v>
      </c>
      <c r="N967" s="6" t="str">
        <f t="shared" si="150"/>
        <v>Pass</v>
      </c>
      <c r="O967" s="6" t="str">
        <f t="shared" si="151"/>
        <v>112.42</v>
      </c>
      <c r="P967" s="6">
        <f t="shared" ref="P967:P998" si="156">IF(C967="Viscosity",
      IF(J967="mPa*s", H967/1000, H967),
   IF(C967="Tensile",
      IF(J967="kPa", H967/1000, H967),
   IF(C967="Conductivity",
      IF(J967="mS/cm", H967/10, H967),
   "")))</f>
        <v>67.433000000000007</v>
      </c>
      <c r="Q967" s="5" t="str">
        <f t="shared" si="152"/>
        <v>March</v>
      </c>
      <c r="R967" s="3" t="str">
        <f>VLOOKUP(A967, Samples_Master!$A$2:$I$301, 2, FALSE)</f>
        <v>PolymerB</v>
      </c>
      <c r="S967" s="3" t="str">
        <f>VLOOKUP(A967, Samples_Master!$A$2:$I$301, 3, FALSE)</f>
        <v>Polymer</v>
      </c>
      <c r="T967" s="3" t="str">
        <f>VLOOKUP(A967, Samples_Master!$A$2:$I$301, 4, FALSE)</f>
        <v>B021</v>
      </c>
      <c r="U967" s="3" t="str">
        <f>VLOOKUP(A967, Samples_Master!$A$2:$I$301, 5, FALSE)</f>
        <v>P004</v>
      </c>
      <c r="V967" s="3" t="str">
        <f t="shared" si="153"/>
        <v>PolymerB_Tensile</v>
      </c>
      <c r="W967" s="3">
        <f>VLOOKUP(V967, Spec_Limits!$A$2:$I$301, 5, FALSE)</f>
        <v>40</v>
      </c>
      <c r="X967" s="3">
        <f>VLOOKUP(V967, Spec_Limits!$A$2:$I$301, 6, FALSE)</f>
        <v>100</v>
      </c>
      <c r="Y967" s="3" t="str">
        <f t="shared" si="154"/>
        <v>Pass</v>
      </c>
      <c r="Z967" s="3" t="str">
        <f t="shared" si="155"/>
        <v>OK</v>
      </c>
    </row>
    <row r="968" spans="1:26" x14ac:dyDescent="0.35">
      <c r="A968" s="1" t="s">
        <v>242</v>
      </c>
      <c r="B968" s="2">
        <v>45733</v>
      </c>
      <c r="C968" s="1" t="s">
        <v>27</v>
      </c>
      <c r="D968" s="3" t="s">
        <v>2984</v>
      </c>
      <c r="E968" s="1" t="s">
        <v>637</v>
      </c>
      <c r="F968" s="1" t="s">
        <v>2985</v>
      </c>
      <c r="G968" s="1" t="s">
        <v>17</v>
      </c>
      <c r="H968" s="1">
        <v>714.91499999999996</v>
      </c>
      <c r="I968" s="4" t="s">
        <v>37</v>
      </c>
      <c r="J968" s="1" t="s">
        <v>31</v>
      </c>
      <c r="K968" s="1" t="s">
        <v>2986</v>
      </c>
      <c r="L968" s="6" t="str">
        <f t="shared" si="148"/>
        <v>28.87</v>
      </c>
      <c r="M968" s="6" t="str">
        <f t="shared" si="149"/>
        <v>28.87</v>
      </c>
      <c r="N968" s="6" t="str">
        <f t="shared" si="150"/>
        <v>Pass</v>
      </c>
      <c r="O968" s="6" t="str">
        <f t="shared" si="151"/>
        <v>89.49</v>
      </c>
      <c r="P968" s="6">
        <f t="shared" si="156"/>
        <v>714.91499999999996</v>
      </c>
      <c r="Q968" s="5" t="str">
        <f t="shared" si="152"/>
        <v>March</v>
      </c>
      <c r="R968" s="3" t="str">
        <f>VLOOKUP(A968, Samples_Master!$A$2:$I$301, 2, FALSE)</f>
        <v>PolymerA</v>
      </c>
      <c r="S968" s="3" t="str">
        <f>VLOOKUP(A968, Samples_Master!$A$2:$I$301, 3, FALSE)</f>
        <v>Polymer</v>
      </c>
      <c r="T968" s="3" t="str">
        <f>VLOOKUP(A968, Samples_Master!$A$2:$I$301, 4, FALSE)</f>
        <v>B042</v>
      </c>
      <c r="U968" s="3" t="str">
        <f>VLOOKUP(A968, Samples_Master!$A$2:$I$301, 5, FALSE)</f>
        <v>P003</v>
      </c>
      <c r="V968" s="3" t="str">
        <f t="shared" si="153"/>
        <v>PolymerA_Conductivity</v>
      </c>
      <c r="W968" s="3">
        <f>VLOOKUP(V968, Spec_Limits!$A$2:$I$301, 5, FALSE)</f>
        <v>100</v>
      </c>
      <c r="X968" s="3">
        <f>VLOOKUP(V968, Spec_Limits!$A$2:$I$301, 6, FALSE)</f>
        <v>2000</v>
      </c>
      <c r="Y968" s="3" t="str">
        <f t="shared" si="154"/>
        <v>Pass</v>
      </c>
      <c r="Z968" s="3" t="str">
        <f t="shared" si="155"/>
        <v>OK</v>
      </c>
    </row>
    <row r="969" spans="1:26" x14ac:dyDescent="0.35">
      <c r="A969" s="1" t="s">
        <v>591</v>
      </c>
      <c r="B969" s="2">
        <v>45743</v>
      </c>
      <c r="C969" s="1" t="s">
        <v>10</v>
      </c>
      <c r="D969" s="3" t="s">
        <v>2987</v>
      </c>
      <c r="E969" s="1" t="s">
        <v>637</v>
      </c>
      <c r="F969" s="1" t="s">
        <v>2988</v>
      </c>
      <c r="G969" s="1" t="s">
        <v>17</v>
      </c>
      <c r="H969" s="1">
        <v>1.1040000000000001</v>
      </c>
      <c r="I969" s="4" t="s">
        <v>23</v>
      </c>
      <c r="J969" s="1" t="s">
        <v>14</v>
      </c>
      <c r="K969" s="1" t="s">
        <v>2989</v>
      </c>
      <c r="L969" s="6" t="str">
        <f t="shared" si="148"/>
        <v>23.87</v>
      </c>
      <c r="M969" s="6" t="str">
        <f t="shared" si="149"/>
        <v>23.87</v>
      </c>
      <c r="N969" s="6" t="str">
        <f t="shared" si="150"/>
        <v>Pass</v>
      </c>
      <c r="O969" s="6" t="str">
        <f t="shared" si="151"/>
        <v>90.11</v>
      </c>
      <c r="P969" s="6">
        <f t="shared" si="156"/>
        <v>1.1040000000000001</v>
      </c>
      <c r="Q969" s="5" t="str">
        <f t="shared" si="152"/>
        <v>March</v>
      </c>
      <c r="R969" s="3" t="str">
        <f>VLOOKUP(A969, Samples_Master!$A$2:$I$301, 2, FALSE)</f>
        <v>PolymerB</v>
      </c>
      <c r="S969" s="3" t="str">
        <f>VLOOKUP(A969, Samples_Master!$A$2:$I$301, 3, FALSE)</f>
        <v>Polymer</v>
      </c>
      <c r="T969" s="3" t="str">
        <f>VLOOKUP(A969, Samples_Master!$A$2:$I$301, 4, FALSE)</f>
        <v>B037</v>
      </c>
      <c r="U969" s="3" t="str">
        <f>VLOOKUP(A969, Samples_Master!$A$2:$I$301, 5, FALSE)</f>
        <v>P004</v>
      </c>
      <c r="V969" s="3" t="str">
        <f t="shared" si="153"/>
        <v>PolymerB_Viscosity</v>
      </c>
      <c r="W969" s="3">
        <f>VLOOKUP(V969, Spec_Limits!$A$2:$I$301, 5, FALSE)</f>
        <v>0.5</v>
      </c>
      <c r="X969" s="3">
        <f>VLOOKUP(V969, Spec_Limits!$A$2:$I$301, 6, FALSE)</f>
        <v>2.5</v>
      </c>
      <c r="Y969" s="3" t="str">
        <f t="shared" si="154"/>
        <v>Pass</v>
      </c>
      <c r="Z969" s="3" t="str">
        <f t="shared" si="155"/>
        <v>OK</v>
      </c>
    </row>
    <row r="970" spans="1:26" x14ac:dyDescent="0.35">
      <c r="A970" s="1" t="s">
        <v>591</v>
      </c>
      <c r="B970" s="2">
        <v>45735</v>
      </c>
      <c r="C970" s="1" t="s">
        <v>16</v>
      </c>
      <c r="D970" s="3" t="s">
        <v>2990</v>
      </c>
      <c r="E970" s="1" t="s">
        <v>637</v>
      </c>
      <c r="F970" s="1" t="s">
        <v>2991</v>
      </c>
      <c r="G970" s="1" t="s">
        <v>17</v>
      </c>
      <c r="H970" s="1">
        <v>69.153999999999996</v>
      </c>
      <c r="I970" s="4" t="s">
        <v>17</v>
      </c>
      <c r="J970" s="1" t="s">
        <v>24</v>
      </c>
      <c r="K970" s="1" t="s">
        <v>2992</v>
      </c>
      <c r="L970" s="6" t="str">
        <f t="shared" si="148"/>
        <v>24.87</v>
      </c>
      <c r="M970" s="6" t="str">
        <f t="shared" si="149"/>
        <v>24.87</v>
      </c>
      <c r="N970" s="6" t="str">
        <f t="shared" si="150"/>
        <v>Pass</v>
      </c>
      <c r="O970" s="6" t="str">
        <f t="shared" si="151"/>
        <v>101.81</v>
      </c>
      <c r="P970" s="6">
        <f t="shared" si="156"/>
        <v>69.153999999999996</v>
      </c>
      <c r="Q970" s="5" t="str">
        <f t="shared" si="152"/>
        <v>March</v>
      </c>
      <c r="R970" s="3" t="str">
        <f>VLOOKUP(A970, Samples_Master!$A$2:$I$301, 2, FALSE)</f>
        <v>PolymerB</v>
      </c>
      <c r="S970" s="3" t="str">
        <f>VLOOKUP(A970, Samples_Master!$A$2:$I$301, 3, FALSE)</f>
        <v>Polymer</v>
      </c>
      <c r="T970" s="3" t="str">
        <f>VLOOKUP(A970, Samples_Master!$A$2:$I$301, 4, FALSE)</f>
        <v>B037</v>
      </c>
      <c r="U970" s="3" t="str">
        <f>VLOOKUP(A970, Samples_Master!$A$2:$I$301, 5, FALSE)</f>
        <v>P004</v>
      </c>
      <c r="V970" s="3" t="str">
        <f t="shared" si="153"/>
        <v>PolymerB_Tensile</v>
      </c>
      <c r="W970" s="3">
        <f>VLOOKUP(V970, Spec_Limits!$A$2:$I$301, 5, FALSE)</f>
        <v>40</v>
      </c>
      <c r="X970" s="3">
        <f>VLOOKUP(V970, Spec_Limits!$A$2:$I$301, 6, FALSE)</f>
        <v>100</v>
      </c>
      <c r="Y970" s="3" t="str">
        <f t="shared" si="154"/>
        <v>Pass</v>
      </c>
      <c r="Z970" s="3" t="str">
        <f t="shared" si="155"/>
        <v>OK</v>
      </c>
    </row>
    <row r="971" spans="1:26" x14ac:dyDescent="0.35">
      <c r="A971" s="1" t="s">
        <v>591</v>
      </c>
      <c r="B971" s="2">
        <v>45725</v>
      </c>
      <c r="C971" s="1" t="s">
        <v>10</v>
      </c>
      <c r="D971" s="3" t="s">
        <v>2993</v>
      </c>
      <c r="E971" s="1" t="s">
        <v>637</v>
      </c>
      <c r="F971" s="1" t="s">
        <v>2994</v>
      </c>
      <c r="G971" s="1" t="s">
        <v>17</v>
      </c>
      <c r="H971" s="1">
        <v>1.377</v>
      </c>
      <c r="I971" s="4" t="s">
        <v>23</v>
      </c>
      <c r="J971" s="1" t="s">
        <v>47</v>
      </c>
      <c r="K971" s="1" t="s">
        <v>2995</v>
      </c>
      <c r="L971" s="6" t="str">
        <f t="shared" si="148"/>
        <v>22.7</v>
      </c>
      <c r="M971" s="6" t="str">
        <f t="shared" si="149"/>
        <v>22.7</v>
      </c>
      <c r="N971" s="6" t="str">
        <f t="shared" si="150"/>
        <v>Pass</v>
      </c>
      <c r="O971" s="6" t="str">
        <f t="shared" si="151"/>
        <v>98.23</v>
      </c>
      <c r="P971" s="6">
        <f t="shared" si="156"/>
        <v>1.377</v>
      </c>
      <c r="Q971" s="5" t="str">
        <f t="shared" si="152"/>
        <v>March</v>
      </c>
      <c r="R971" s="3" t="str">
        <f>VLOOKUP(A971, Samples_Master!$A$2:$I$301, 2, FALSE)</f>
        <v>PolymerB</v>
      </c>
      <c r="S971" s="3" t="str">
        <f>VLOOKUP(A971, Samples_Master!$A$2:$I$301, 3, FALSE)</f>
        <v>Polymer</v>
      </c>
      <c r="T971" s="3" t="str">
        <f>VLOOKUP(A971, Samples_Master!$A$2:$I$301, 4, FALSE)</f>
        <v>B037</v>
      </c>
      <c r="U971" s="3" t="str">
        <f>VLOOKUP(A971, Samples_Master!$A$2:$I$301, 5, FALSE)</f>
        <v>P004</v>
      </c>
      <c r="V971" s="3" t="str">
        <f t="shared" si="153"/>
        <v>PolymerB_Viscosity</v>
      </c>
      <c r="W971" s="3">
        <f>VLOOKUP(V971, Spec_Limits!$A$2:$I$301, 5, FALSE)</f>
        <v>0.5</v>
      </c>
      <c r="X971" s="3">
        <f>VLOOKUP(V971, Spec_Limits!$A$2:$I$301, 6, FALSE)</f>
        <v>2.5</v>
      </c>
      <c r="Y971" s="3" t="str">
        <f t="shared" si="154"/>
        <v>Pass</v>
      </c>
      <c r="Z971" s="3" t="str">
        <f t="shared" si="155"/>
        <v>OK</v>
      </c>
    </row>
    <row r="972" spans="1:26" x14ac:dyDescent="0.35">
      <c r="A972" s="1" t="s">
        <v>591</v>
      </c>
      <c r="B972" s="2">
        <v>45736</v>
      </c>
      <c r="C972" s="1" t="s">
        <v>10</v>
      </c>
      <c r="D972" s="3" t="s">
        <v>2996</v>
      </c>
      <c r="E972" s="1" t="s">
        <v>637</v>
      </c>
      <c r="F972" s="1" t="s">
        <v>2564</v>
      </c>
      <c r="G972" s="1" t="s">
        <v>17</v>
      </c>
      <c r="H972" s="1">
        <v>0.79500000000000004</v>
      </c>
      <c r="I972" s="4" t="s">
        <v>23</v>
      </c>
      <c r="J972" s="1" t="s">
        <v>34</v>
      </c>
      <c r="K972" s="1" t="s">
        <v>2997</v>
      </c>
      <c r="L972" s="6" t="str">
        <f t="shared" si="148"/>
        <v>19.74</v>
      </c>
      <c r="M972" s="6" t="str">
        <f t="shared" si="149"/>
        <v>19.74</v>
      </c>
      <c r="N972" s="6" t="str">
        <f t="shared" si="150"/>
        <v>Pass</v>
      </c>
      <c r="O972" s="6" t="str">
        <f t="shared" si="151"/>
        <v>102.99</v>
      </c>
      <c r="P972" s="6">
        <f t="shared" si="156"/>
        <v>0.79500000000000004</v>
      </c>
      <c r="Q972" s="5" t="str">
        <f t="shared" si="152"/>
        <v>March</v>
      </c>
      <c r="R972" s="3" t="str">
        <f>VLOOKUP(A972, Samples_Master!$A$2:$I$301, 2, FALSE)</f>
        <v>PolymerB</v>
      </c>
      <c r="S972" s="3" t="str">
        <f>VLOOKUP(A972, Samples_Master!$A$2:$I$301, 3, FALSE)</f>
        <v>Polymer</v>
      </c>
      <c r="T972" s="3" t="str">
        <f>VLOOKUP(A972, Samples_Master!$A$2:$I$301, 4, FALSE)</f>
        <v>B037</v>
      </c>
      <c r="U972" s="3" t="str">
        <f>VLOOKUP(A972, Samples_Master!$A$2:$I$301, 5, FALSE)</f>
        <v>P004</v>
      </c>
      <c r="V972" s="3" t="str">
        <f t="shared" si="153"/>
        <v>PolymerB_Viscosity</v>
      </c>
      <c r="W972" s="3">
        <f>VLOOKUP(V972, Spec_Limits!$A$2:$I$301, 5, FALSE)</f>
        <v>0.5</v>
      </c>
      <c r="X972" s="3">
        <f>VLOOKUP(V972, Spec_Limits!$A$2:$I$301, 6, FALSE)</f>
        <v>2.5</v>
      </c>
      <c r="Y972" s="3" t="str">
        <f t="shared" si="154"/>
        <v>Pass</v>
      </c>
      <c r="Z972" s="3" t="str">
        <f t="shared" si="155"/>
        <v>OK</v>
      </c>
    </row>
    <row r="973" spans="1:26" x14ac:dyDescent="0.35">
      <c r="A973" s="1" t="s">
        <v>2998</v>
      </c>
      <c r="B973" s="2">
        <v>45724</v>
      </c>
      <c r="C973" s="1" t="s">
        <v>10</v>
      </c>
      <c r="D973" s="3" t="s">
        <v>2999</v>
      </c>
      <c r="E973" s="1" t="s">
        <v>637</v>
      </c>
      <c r="F973" s="1" t="s">
        <v>3000</v>
      </c>
      <c r="G973" s="1" t="s">
        <v>12</v>
      </c>
      <c r="H973" s="1">
        <v>0.99</v>
      </c>
      <c r="I973" s="4" t="s">
        <v>23</v>
      </c>
      <c r="J973" s="1" t="s">
        <v>18</v>
      </c>
      <c r="K973" s="1" t="s">
        <v>3001</v>
      </c>
      <c r="L973" s="6" t="str">
        <f t="shared" si="148"/>
        <v>17.55</v>
      </c>
      <c r="M973" s="6" t="str">
        <f t="shared" si="149"/>
        <v>17.55</v>
      </c>
      <c r="N973" s="6" t="str">
        <f t="shared" si="150"/>
        <v>Pass</v>
      </c>
      <c r="O973" s="6">
        <f t="shared" si="151"/>
        <v>90.142669999999995</v>
      </c>
      <c r="P973" s="6">
        <f t="shared" si="156"/>
        <v>0.99</v>
      </c>
      <c r="Q973" s="5" t="str">
        <f t="shared" si="152"/>
        <v>March</v>
      </c>
      <c r="R973" s="3" t="str">
        <f>VLOOKUP(A973, Samples_Master!$A$2:$I$301, 2, FALSE)</f>
        <v>PolymerB</v>
      </c>
      <c r="S973" s="3" t="str">
        <f>VLOOKUP(A973, Samples_Master!$A$2:$I$301, 3, FALSE)</f>
        <v>Polymer</v>
      </c>
      <c r="T973" s="3" t="str">
        <f>VLOOKUP(A973, Samples_Master!$A$2:$I$301, 4, FALSE)</f>
        <v>B030</v>
      </c>
      <c r="U973" s="3" t="str">
        <f>VLOOKUP(A973, Samples_Master!$A$2:$I$301, 5, FALSE)</f>
        <v>P004</v>
      </c>
      <c r="V973" s="3" t="str">
        <f t="shared" si="153"/>
        <v>PolymerB_Viscosity</v>
      </c>
      <c r="W973" s="3">
        <f>VLOOKUP(V973, Spec_Limits!$A$2:$I$301, 5, FALSE)</f>
        <v>0.5</v>
      </c>
      <c r="X973" s="3">
        <f>VLOOKUP(V973, Spec_Limits!$A$2:$I$301, 6, FALSE)</f>
        <v>2.5</v>
      </c>
      <c r="Y973" s="3" t="str">
        <f t="shared" si="154"/>
        <v>Pass</v>
      </c>
      <c r="Z973" s="3" t="str">
        <f t="shared" si="155"/>
        <v>OK</v>
      </c>
    </row>
    <row r="974" spans="1:26" x14ac:dyDescent="0.35">
      <c r="A974" s="1" t="s">
        <v>2998</v>
      </c>
      <c r="B974" s="2">
        <v>45726</v>
      </c>
      <c r="C974" s="1" t="s">
        <v>10</v>
      </c>
      <c r="D974" s="3" t="s">
        <v>3002</v>
      </c>
      <c r="E974" s="1" t="s">
        <v>637</v>
      </c>
      <c r="F974" s="1" t="s">
        <v>3003</v>
      </c>
      <c r="G974" s="1" t="s">
        <v>12</v>
      </c>
      <c r="H974" s="1">
        <v>1211.9100000000001</v>
      </c>
      <c r="I974" s="4" t="s">
        <v>13</v>
      </c>
      <c r="J974" s="1" t="s">
        <v>66</v>
      </c>
      <c r="K974" s="1" t="s">
        <v>3004</v>
      </c>
      <c r="L974" s="6" t="str">
        <f t="shared" si="148"/>
        <v>25.91</v>
      </c>
      <c r="M974" s="6" t="str">
        <f t="shared" si="149"/>
        <v>25.91</v>
      </c>
      <c r="N974" s="6" t="str">
        <f t="shared" si="150"/>
        <v>Pass</v>
      </c>
      <c r="O974" s="6">
        <f t="shared" si="151"/>
        <v>94.787679999999995</v>
      </c>
      <c r="P974" s="6">
        <f t="shared" si="156"/>
        <v>1211.9100000000001</v>
      </c>
      <c r="Q974" s="5" t="str">
        <f t="shared" si="152"/>
        <v>March</v>
      </c>
      <c r="R974" s="3" t="str">
        <f>VLOOKUP(A974, Samples_Master!$A$2:$I$301, 2, FALSE)</f>
        <v>PolymerB</v>
      </c>
      <c r="S974" s="3" t="str">
        <f>VLOOKUP(A974, Samples_Master!$A$2:$I$301, 3, FALSE)</f>
        <v>Polymer</v>
      </c>
      <c r="T974" s="3" t="str">
        <f>VLOOKUP(A974, Samples_Master!$A$2:$I$301, 4, FALSE)</f>
        <v>B030</v>
      </c>
      <c r="U974" s="3" t="str">
        <f>VLOOKUP(A974, Samples_Master!$A$2:$I$301, 5, FALSE)</f>
        <v>P004</v>
      </c>
      <c r="V974" s="3" t="str">
        <f t="shared" si="153"/>
        <v>PolymerB_Viscosity</v>
      </c>
      <c r="W974" s="3">
        <f>VLOOKUP(V974, Spec_Limits!$A$2:$I$301, 5, FALSE)</f>
        <v>0.5</v>
      </c>
      <c r="X974" s="3">
        <f>VLOOKUP(V974, Spec_Limits!$A$2:$I$301, 6, FALSE)</f>
        <v>2.5</v>
      </c>
      <c r="Y974" s="3" t="str">
        <f t="shared" si="154"/>
        <v>Fail</v>
      </c>
      <c r="Z974" s="3" t="str">
        <f t="shared" si="155"/>
        <v>OK</v>
      </c>
    </row>
    <row r="975" spans="1:26" x14ac:dyDescent="0.35">
      <c r="A975" s="1" t="s">
        <v>2998</v>
      </c>
      <c r="B975" s="2">
        <v>45731</v>
      </c>
      <c r="C975" s="1" t="s">
        <v>10</v>
      </c>
      <c r="D975" s="3" t="s">
        <v>2779</v>
      </c>
      <c r="E975" s="1" t="s">
        <v>637</v>
      </c>
      <c r="F975" s="1" t="s">
        <v>3005</v>
      </c>
      <c r="G975" s="1" t="s">
        <v>12</v>
      </c>
      <c r="H975" s="1">
        <v>712.15300000000002</v>
      </c>
      <c r="I975" s="4" t="s">
        <v>13</v>
      </c>
      <c r="J975" s="1" t="s">
        <v>80</v>
      </c>
      <c r="K975" s="1" t="s">
        <v>3006</v>
      </c>
      <c r="L975" s="6" t="str">
        <f t="shared" si="148"/>
        <v>28.76</v>
      </c>
      <c r="M975" s="6" t="str">
        <f t="shared" si="149"/>
        <v>28.76</v>
      </c>
      <c r="N975" s="6" t="str">
        <f t="shared" si="150"/>
        <v>Pass</v>
      </c>
      <c r="O975" s="6">
        <f t="shared" si="151"/>
        <v>101.86833</v>
      </c>
      <c r="P975" s="6">
        <f t="shared" si="156"/>
        <v>712.15300000000002</v>
      </c>
      <c r="Q975" s="5" t="str">
        <f t="shared" si="152"/>
        <v>March</v>
      </c>
      <c r="R975" s="3" t="str">
        <f>VLOOKUP(A975, Samples_Master!$A$2:$I$301, 2, FALSE)</f>
        <v>PolymerB</v>
      </c>
      <c r="S975" s="3" t="str">
        <f>VLOOKUP(A975, Samples_Master!$A$2:$I$301, 3, FALSE)</f>
        <v>Polymer</v>
      </c>
      <c r="T975" s="3" t="str">
        <f>VLOOKUP(A975, Samples_Master!$A$2:$I$301, 4, FALSE)</f>
        <v>B030</v>
      </c>
      <c r="U975" s="3" t="str">
        <f>VLOOKUP(A975, Samples_Master!$A$2:$I$301, 5, FALSE)</f>
        <v>P004</v>
      </c>
      <c r="V975" s="3" t="str">
        <f t="shared" si="153"/>
        <v>PolymerB_Viscosity</v>
      </c>
      <c r="W975" s="3">
        <f>VLOOKUP(V975, Spec_Limits!$A$2:$I$301, 5, FALSE)</f>
        <v>0.5</v>
      </c>
      <c r="X975" s="3">
        <f>VLOOKUP(V975, Spec_Limits!$A$2:$I$301, 6, FALSE)</f>
        <v>2.5</v>
      </c>
      <c r="Y975" s="3" t="str">
        <f t="shared" si="154"/>
        <v>Fail</v>
      </c>
      <c r="Z975" s="3" t="str">
        <f t="shared" si="155"/>
        <v>OK</v>
      </c>
    </row>
    <row r="976" spans="1:26" x14ac:dyDescent="0.35">
      <c r="A976" s="1" t="s">
        <v>2998</v>
      </c>
      <c r="B976" s="2">
        <v>45742</v>
      </c>
      <c r="C976" s="1" t="s">
        <v>10</v>
      </c>
      <c r="D976" s="3" t="s">
        <v>3007</v>
      </c>
      <c r="E976" s="1" t="s">
        <v>637</v>
      </c>
      <c r="F976" s="1" t="s">
        <v>3008</v>
      </c>
      <c r="G976" s="1" t="s">
        <v>12</v>
      </c>
      <c r="H976" s="1">
        <v>0.76300000000000001</v>
      </c>
      <c r="I976" s="4" t="s">
        <v>23</v>
      </c>
      <c r="J976" s="1" t="s">
        <v>24</v>
      </c>
      <c r="K976" s="1" t="s">
        <v>3009</v>
      </c>
      <c r="L976" s="6" t="str">
        <f t="shared" si="148"/>
        <v>15.31</v>
      </c>
      <c r="M976" s="6" t="str">
        <f t="shared" si="149"/>
        <v>15.31</v>
      </c>
      <c r="N976" s="6" t="str">
        <f t="shared" si="150"/>
        <v>Pass</v>
      </c>
      <c r="O976" s="6">
        <f t="shared" si="151"/>
        <v>101.26969</v>
      </c>
      <c r="P976" s="6">
        <f t="shared" si="156"/>
        <v>0.76300000000000001</v>
      </c>
      <c r="Q976" s="5" t="str">
        <f t="shared" si="152"/>
        <v>March</v>
      </c>
      <c r="R976" s="3" t="str">
        <f>VLOOKUP(A976, Samples_Master!$A$2:$I$301, 2, FALSE)</f>
        <v>PolymerB</v>
      </c>
      <c r="S976" s="3" t="str">
        <f>VLOOKUP(A976, Samples_Master!$A$2:$I$301, 3, FALSE)</f>
        <v>Polymer</v>
      </c>
      <c r="T976" s="3" t="str">
        <f>VLOOKUP(A976, Samples_Master!$A$2:$I$301, 4, FALSE)</f>
        <v>B030</v>
      </c>
      <c r="U976" s="3" t="str">
        <f>VLOOKUP(A976, Samples_Master!$A$2:$I$301, 5, FALSE)</f>
        <v>P004</v>
      </c>
      <c r="V976" s="3" t="str">
        <f t="shared" si="153"/>
        <v>PolymerB_Viscosity</v>
      </c>
      <c r="W976" s="3">
        <f>VLOOKUP(V976, Spec_Limits!$A$2:$I$301, 5, FALSE)</f>
        <v>0.5</v>
      </c>
      <c r="X976" s="3">
        <f>VLOOKUP(V976, Spec_Limits!$A$2:$I$301, 6, FALSE)</f>
        <v>2.5</v>
      </c>
      <c r="Y976" s="3" t="str">
        <f t="shared" si="154"/>
        <v>Pass</v>
      </c>
      <c r="Z976" s="3" t="str">
        <f t="shared" si="155"/>
        <v>OK</v>
      </c>
    </row>
    <row r="977" spans="1:26" x14ac:dyDescent="0.35">
      <c r="A977" s="1" t="s">
        <v>3010</v>
      </c>
      <c r="B977" s="2">
        <v>45732</v>
      </c>
      <c r="C977" s="1" t="s">
        <v>16</v>
      </c>
      <c r="D977" s="3" t="s">
        <v>3011</v>
      </c>
      <c r="E977" s="1" t="s">
        <v>637</v>
      </c>
      <c r="F977" s="1" t="s">
        <v>3012</v>
      </c>
      <c r="G977" s="1" t="s">
        <v>17</v>
      </c>
      <c r="H977" s="1">
        <v>65.536000000000001</v>
      </c>
      <c r="I977" s="4" t="s">
        <v>17</v>
      </c>
      <c r="J977" s="1" t="s">
        <v>41</v>
      </c>
      <c r="K977" s="1" t="s">
        <v>3013</v>
      </c>
      <c r="L977" s="6" t="str">
        <f t="shared" si="148"/>
        <v>24.13</v>
      </c>
      <c r="M977" s="6" t="str">
        <f t="shared" si="149"/>
        <v>24.13</v>
      </c>
      <c r="N977" s="6" t="str">
        <f t="shared" si="150"/>
        <v>Pass</v>
      </c>
      <c r="O977" s="6" t="str">
        <f t="shared" si="151"/>
        <v>116.52</v>
      </c>
      <c r="P977" s="6">
        <f t="shared" si="156"/>
        <v>65.536000000000001</v>
      </c>
      <c r="Q977" s="5" t="str">
        <f t="shared" si="152"/>
        <v>March</v>
      </c>
      <c r="R977" s="3" t="str">
        <f>VLOOKUP(A977, Samples_Master!$A$2:$I$301, 2, FALSE)</f>
        <v>PolymerA</v>
      </c>
      <c r="S977" s="3" t="str">
        <f>VLOOKUP(A977, Samples_Master!$A$2:$I$301, 3, FALSE)</f>
        <v>Polymer</v>
      </c>
      <c r="T977" s="3" t="str">
        <f>VLOOKUP(A977, Samples_Master!$A$2:$I$301, 4, FALSE)</f>
        <v>B069</v>
      </c>
      <c r="U977" s="3" t="str">
        <f>VLOOKUP(A977, Samples_Master!$A$2:$I$301, 5, FALSE)</f>
        <v>P002</v>
      </c>
      <c r="V977" s="3" t="str">
        <f t="shared" si="153"/>
        <v>PolymerA_Tensile</v>
      </c>
      <c r="W977" s="3">
        <f>VLOOKUP(V977, Spec_Limits!$A$2:$I$301, 5, FALSE)</f>
        <v>40</v>
      </c>
      <c r="X977" s="3">
        <f>VLOOKUP(V977, Spec_Limits!$A$2:$I$301, 6, FALSE)</f>
        <v>100</v>
      </c>
      <c r="Y977" s="3" t="str">
        <f t="shared" si="154"/>
        <v>Pass</v>
      </c>
      <c r="Z977" s="3" t="str">
        <f t="shared" si="155"/>
        <v>OK</v>
      </c>
    </row>
    <row r="978" spans="1:26" x14ac:dyDescent="0.35">
      <c r="A978" s="1" t="s">
        <v>65</v>
      </c>
      <c r="B978" s="2">
        <v>45734</v>
      </c>
      <c r="C978" s="1" t="s">
        <v>10</v>
      </c>
      <c r="D978" s="3" t="s">
        <v>2365</v>
      </c>
      <c r="E978" s="1" t="s">
        <v>637</v>
      </c>
      <c r="F978" s="1" t="s">
        <v>3014</v>
      </c>
      <c r="G978" s="1" t="s">
        <v>17</v>
      </c>
      <c r="H978" s="1">
        <v>1.296</v>
      </c>
      <c r="I978" s="4" t="s">
        <v>23</v>
      </c>
      <c r="J978" s="1" t="s">
        <v>24</v>
      </c>
      <c r="K978" s="1" t="s">
        <v>3015</v>
      </c>
      <c r="L978" s="6" t="str">
        <f t="shared" si="148"/>
        <v>34.93</v>
      </c>
      <c r="M978" s="6" t="str">
        <f t="shared" si="149"/>
        <v>34.93</v>
      </c>
      <c r="N978" s="6" t="str">
        <f t="shared" si="150"/>
        <v>Pass</v>
      </c>
      <c r="O978" s="6" t="str">
        <f t="shared" si="151"/>
        <v>93.44</v>
      </c>
      <c r="P978" s="6">
        <f t="shared" si="156"/>
        <v>1.296</v>
      </c>
      <c r="Q978" s="5" t="str">
        <f t="shared" si="152"/>
        <v>March</v>
      </c>
      <c r="R978" s="3" t="str">
        <f>VLOOKUP(A978, Samples_Master!$A$2:$I$301, 2, FALSE)</f>
        <v>PolymerA</v>
      </c>
      <c r="S978" s="3" t="str">
        <f>VLOOKUP(A978, Samples_Master!$A$2:$I$301, 3, FALSE)</f>
        <v>Polymer</v>
      </c>
      <c r="T978" s="3" t="str">
        <f>VLOOKUP(A978, Samples_Master!$A$2:$I$301, 4, FALSE)</f>
        <v>B057</v>
      </c>
      <c r="U978" s="3" t="str">
        <f>VLOOKUP(A978, Samples_Master!$A$2:$I$301, 5, FALSE)</f>
        <v>P004</v>
      </c>
      <c r="V978" s="3" t="str">
        <f t="shared" si="153"/>
        <v>PolymerA_Viscosity</v>
      </c>
      <c r="W978" s="3">
        <f>VLOOKUP(V978, Spec_Limits!$A$2:$I$301, 5, FALSE)</f>
        <v>0.5</v>
      </c>
      <c r="X978" s="3">
        <f>VLOOKUP(V978, Spec_Limits!$A$2:$I$301, 6, FALSE)</f>
        <v>2.5</v>
      </c>
      <c r="Y978" s="3" t="str">
        <f t="shared" si="154"/>
        <v>Pass</v>
      </c>
      <c r="Z978" s="3" t="str">
        <f t="shared" si="155"/>
        <v>OK</v>
      </c>
    </row>
    <row r="979" spans="1:26" x14ac:dyDescent="0.35">
      <c r="A979" s="1" t="s">
        <v>65</v>
      </c>
      <c r="B979" s="2">
        <v>45717</v>
      </c>
      <c r="C979" s="1" t="s">
        <v>10</v>
      </c>
      <c r="D979" s="3" t="s">
        <v>2942</v>
      </c>
      <c r="E979" s="1" t="s">
        <v>637</v>
      </c>
      <c r="F979" s="1" t="s">
        <v>3016</v>
      </c>
      <c r="G979" s="1" t="s">
        <v>17</v>
      </c>
      <c r="H979" s="1">
        <v>1.83</v>
      </c>
      <c r="I979" s="4" t="s">
        <v>23</v>
      </c>
      <c r="J979" s="1" t="s">
        <v>29</v>
      </c>
      <c r="K979" s="1" t="s">
        <v>3017</v>
      </c>
      <c r="L979" s="6" t="str">
        <f t="shared" si="148"/>
        <v>21.74</v>
      </c>
      <c r="M979" s="6" t="str">
        <f t="shared" si="149"/>
        <v>21.74</v>
      </c>
      <c r="N979" s="6" t="str">
        <f t="shared" si="150"/>
        <v>Pass</v>
      </c>
      <c r="O979" s="6" t="str">
        <f t="shared" si="151"/>
        <v>111.22</v>
      </c>
      <c r="P979" s="6">
        <f t="shared" si="156"/>
        <v>1.83</v>
      </c>
      <c r="Q979" s="5" t="str">
        <f t="shared" si="152"/>
        <v>March</v>
      </c>
      <c r="R979" s="3" t="str">
        <f>VLOOKUP(A979, Samples_Master!$A$2:$I$301, 2, FALSE)</f>
        <v>PolymerA</v>
      </c>
      <c r="S979" s="3" t="str">
        <f>VLOOKUP(A979, Samples_Master!$A$2:$I$301, 3, FALSE)</f>
        <v>Polymer</v>
      </c>
      <c r="T979" s="3" t="str">
        <f>VLOOKUP(A979, Samples_Master!$A$2:$I$301, 4, FALSE)</f>
        <v>B057</v>
      </c>
      <c r="U979" s="3" t="str">
        <f>VLOOKUP(A979, Samples_Master!$A$2:$I$301, 5, FALSE)</f>
        <v>P004</v>
      </c>
      <c r="V979" s="3" t="str">
        <f t="shared" si="153"/>
        <v>PolymerA_Viscosity</v>
      </c>
      <c r="W979" s="3">
        <f>VLOOKUP(V979, Spec_Limits!$A$2:$I$301, 5, FALSE)</f>
        <v>0.5</v>
      </c>
      <c r="X979" s="3">
        <f>VLOOKUP(V979, Spec_Limits!$A$2:$I$301, 6, FALSE)</f>
        <v>2.5</v>
      </c>
      <c r="Y979" s="3" t="str">
        <f t="shared" si="154"/>
        <v>Pass</v>
      </c>
      <c r="Z979" s="3" t="str">
        <f t="shared" si="155"/>
        <v>OK</v>
      </c>
    </row>
    <row r="980" spans="1:26" x14ac:dyDescent="0.35">
      <c r="A980" s="1" t="s">
        <v>1021</v>
      </c>
      <c r="B980" s="2">
        <v>45728</v>
      </c>
      <c r="C980" s="1" t="s">
        <v>27</v>
      </c>
      <c r="D980" s="3" t="s">
        <v>3018</v>
      </c>
      <c r="E980" s="1" t="s">
        <v>637</v>
      </c>
      <c r="F980" s="1" t="s">
        <v>3019</v>
      </c>
      <c r="G980" s="1" t="s">
        <v>17</v>
      </c>
      <c r="H980" s="1">
        <v>415579.84399999998</v>
      </c>
      <c r="I980" s="4" t="s">
        <v>28</v>
      </c>
      <c r="J980" s="1" t="s">
        <v>21</v>
      </c>
      <c r="K980" s="1" t="s">
        <v>3020</v>
      </c>
      <c r="L980" s="6" t="str">
        <f t="shared" si="148"/>
        <v>19.67</v>
      </c>
      <c r="M980" s="6" t="str">
        <f t="shared" si="149"/>
        <v>19.67</v>
      </c>
      <c r="N980" s="6" t="str">
        <f t="shared" si="150"/>
        <v>Pass</v>
      </c>
      <c r="O980" s="6" t="str">
        <f t="shared" si="151"/>
        <v>91.81</v>
      </c>
      <c r="P980" s="6">
        <f t="shared" si="156"/>
        <v>415579.84399999998</v>
      </c>
      <c r="Q980" s="5" t="str">
        <f t="shared" si="152"/>
        <v>March</v>
      </c>
      <c r="R980" s="3" t="str">
        <f>VLOOKUP(A980, Samples_Master!$A$2:$I$301, 2, FALSE)</f>
        <v>Graphene</v>
      </c>
      <c r="S980" s="3" t="str">
        <f>VLOOKUP(A980, Samples_Master!$A$2:$I$301, 3, FALSE)</f>
        <v>Carbon</v>
      </c>
      <c r="T980" s="3" t="str">
        <f>VLOOKUP(A980, Samples_Master!$A$2:$I$301, 4, FALSE)</f>
        <v>B013</v>
      </c>
      <c r="U980" s="3" t="str">
        <f>VLOOKUP(A980, Samples_Master!$A$2:$I$301, 5, FALSE)</f>
        <v>P001</v>
      </c>
      <c r="V980" s="3" t="str">
        <f t="shared" si="153"/>
        <v>Graphene_Conductivity</v>
      </c>
      <c r="W980" s="3">
        <f>VLOOKUP(V980, Spec_Limits!$A$2:$I$301, 5, FALSE)</f>
        <v>20000</v>
      </c>
      <c r="X980" s="3">
        <f>VLOOKUP(V980, Spec_Limits!$A$2:$I$301, 6, FALSE)</f>
        <v>80000</v>
      </c>
      <c r="Y980" s="3" t="str">
        <f t="shared" si="154"/>
        <v>Fail</v>
      </c>
      <c r="Z980" s="3" t="str">
        <f t="shared" si="155"/>
        <v>OK</v>
      </c>
    </row>
    <row r="981" spans="1:26" x14ac:dyDescent="0.35">
      <c r="A981" s="1" t="s">
        <v>439</v>
      </c>
      <c r="B981" s="2">
        <v>45718</v>
      </c>
      <c r="C981" s="1" t="s">
        <v>10</v>
      </c>
      <c r="D981" s="3" t="s">
        <v>3021</v>
      </c>
      <c r="E981" s="1" t="s">
        <v>637</v>
      </c>
      <c r="F981" s="1" t="s">
        <v>3022</v>
      </c>
      <c r="G981" s="1" t="s">
        <v>12</v>
      </c>
      <c r="H981" s="1">
        <v>0.39600000000000002</v>
      </c>
      <c r="I981" s="4" t="s">
        <v>23</v>
      </c>
      <c r="J981" s="1" t="s">
        <v>29</v>
      </c>
      <c r="K981" s="1" t="s">
        <v>3023</v>
      </c>
      <c r="L981" s="6" t="str">
        <f t="shared" si="148"/>
        <v>24.27</v>
      </c>
      <c r="M981" s="6" t="str">
        <f t="shared" si="149"/>
        <v>24.27</v>
      </c>
      <c r="N981" s="6" t="str">
        <f t="shared" si="150"/>
        <v>Pass</v>
      </c>
      <c r="O981" s="6">
        <f t="shared" si="151"/>
        <v>96.914609999999996</v>
      </c>
      <c r="P981" s="6">
        <f t="shared" si="156"/>
        <v>0.39600000000000002</v>
      </c>
      <c r="Q981" s="5" t="str">
        <f t="shared" si="152"/>
        <v>March</v>
      </c>
      <c r="R981" s="3" t="str">
        <f>VLOOKUP(A981, Samples_Master!$A$2:$I$301, 2, FALSE)</f>
        <v>AlloyX</v>
      </c>
      <c r="S981" s="3" t="str">
        <f>VLOOKUP(A981, Samples_Master!$A$2:$I$301, 3, FALSE)</f>
        <v>Metal</v>
      </c>
      <c r="T981" s="3" t="str">
        <f>VLOOKUP(A981, Samples_Master!$A$2:$I$301, 4, FALSE)</f>
        <v>B009</v>
      </c>
      <c r="U981" s="3" t="str">
        <f>VLOOKUP(A981, Samples_Master!$A$2:$I$301, 5, FALSE)</f>
        <v>P002</v>
      </c>
      <c r="V981" s="3" t="str">
        <f t="shared" si="153"/>
        <v>AlloyX_Viscosity</v>
      </c>
      <c r="W981" s="3">
        <f>VLOOKUP(V981, Spec_Limits!$A$2:$I$301, 5, FALSE)</f>
        <v>0.2</v>
      </c>
      <c r="X981" s="3">
        <f>VLOOKUP(V981, Spec_Limits!$A$2:$I$301, 6, FALSE)</f>
        <v>1.5</v>
      </c>
      <c r="Y981" s="3" t="str">
        <f t="shared" si="154"/>
        <v>Pass</v>
      </c>
      <c r="Z981" s="3" t="str">
        <f t="shared" si="155"/>
        <v>OK</v>
      </c>
    </row>
    <row r="982" spans="1:26" x14ac:dyDescent="0.35">
      <c r="A982" s="1" t="s">
        <v>439</v>
      </c>
      <c r="B982" s="2">
        <v>45720</v>
      </c>
      <c r="C982" s="1" t="s">
        <v>27</v>
      </c>
      <c r="D982" s="3" t="s">
        <v>2821</v>
      </c>
      <c r="E982" s="1" t="s">
        <v>637</v>
      </c>
      <c r="F982" s="1" t="s">
        <v>3024</v>
      </c>
      <c r="G982" s="1" t="s">
        <v>12</v>
      </c>
      <c r="H982" s="1">
        <v>416.74700000000001</v>
      </c>
      <c r="I982" s="4" t="s">
        <v>37</v>
      </c>
      <c r="J982" s="1" t="s">
        <v>29</v>
      </c>
      <c r="K982" s="1" t="s">
        <v>3025</v>
      </c>
      <c r="L982" s="6" t="str">
        <f t="shared" si="148"/>
        <v>19.8</v>
      </c>
      <c r="M982" s="6" t="str">
        <f t="shared" si="149"/>
        <v>19.8</v>
      </c>
      <c r="N982" s="6" t="str">
        <f t="shared" si="150"/>
        <v>Pass</v>
      </c>
      <c r="O982" s="6">
        <f t="shared" si="151"/>
        <v>91.317189999999997</v>
      </c>
      <c r="P982" s="6">
        <f t="shared" si="156"/>
        <v>416.74700000000001</v>
      </c>
      <c r="Q982" s="5" t="str">
        <f t="shared" si="152"/>
        <v>March</v>
      </c>
      <c r="R982" s="3" t="str">
        <f>VLOOKUP(A982, Samples_Master!$A$2:$I$301, 2, FALSE)</f>
        <v>AlloyX</v>
      </c>
      <c r="S982" s="3" t="str">
        <f>VLOOKUP(A982, Samples_Master!$A$2:$I$301, 3, FALSE)</f>
        <v>Metal</v>
      </c>
      <c r="T982" s="3" t="str">
        <f>VLOOKUP(A982, Samples_Master!$A$2:$I$301, 4, FALSE)</f>
        <v>B009</v>
      </c>
      <c r="U982" s="3" t="str">
        <f>VLOOKUP(A982, Samples_Master!$A$2:$I$301, 5, FALSE)</f>
        <v>P002</v>
      </c>
      <c r="V982" s="3" t="str">
        <f t="shared" si="153"/>
        <v>AlloyX_Conductivity</v>
      </c>
      <c r="W982" s="3">
        <f>VLOOKUP(V982, Spec_Limits!$A$2:$I$301, 5, FALSE)</f>
        <v>100</v>
      </c>
      <c r="X982" s="3">
        <f>VLOOKUP(V982, Spec_Limits!$A$2:$I$301, 6, FALSE)</f>
        <v>2000</v>
      </c>
      <c r="Y982" s="3" t="str">
        <f t="shared" si="154"/>
        <v>Pass</v>
      </c>
      <c r="Z982" s="3" t="str">
        <f t="shared" si="155"/>
        <v>OK</v>
      </c>
    </row>
    <row r="983" spans="1:26" x14ac:dyDescent="0.35">
      <c r="A983" s="1" t="s">
        <v>439</v>
      </c>
      <c r="B983" s="2">
        <v>45729</v>
      </c>
      <c r="C983" s="1" t="s">
        <v>16</v>
      </c>
      <c r="D983" s="3" t="s">
        <v>3026</v>
      </c>
      <c r="E983" s="1" t="s">
        <v>637</v>
      </c>
      <c r="F983" s="1" t="s">
        <v>3027</v>
      </c>
      <c r="G983" s="1" t="s">
        <v>12</v>
      </c>
      <c r="H983" s="1">
        <v>94.715999999999994</v>
      </c>
      <c r="I983" s="4" t="s">
        <v>17</v>
      </c>
      <c r="J983" s="1" t="s">
        <v>14</v>
      </c>
      <c r="K983" s="1" t="s">
        <v>3028</v>
      </c>
      <c r="L983" s="6" t="str">
        <f t="shared" si="148"/>
        <v>18.68</v>
      </c>
      <c r="M983" s="6" t="str">
        <f t="shared" si="149"/>
        <v>18.68</v>
      </c>
      <c r="N983" s="6" t="str">
        <f t="shared" si="150"/>
        <v>Pass</v>
      </c>
      <c r="O983" s="6">
        <f t="shared" si="151"/>
        <v>103.54862</v>
      </c>
      <c r="P983" s="6">
        <f t="shared" si="156"/>
        <v>94.715999999999994</v>
      </c>
      <c r="Q983" s="5" t="str">
        <f t="shared" si="152"/>
        <v>March</v>
      </c>
      <c r="R983" s="3" t="str">
        <f>VLOOKUP(A983, Samples_Master!$A$2:$I$301, 2, FALSE)</f>
        <v>AlloyX</v>
      </c>
      <c r="S983" s="3" t="str">
        <f>VLOOKUP(A983, Samples_Master!$A$2:$I$301, 3, FALSE)</f>
        <v>Metal</v>
      </c>
      <c r="T983" s="3" t="str">
        <f>VLOOKUP(A983, Samples_Master!$A$2:$I$301, 4, FALSE)</f>
        <v>B009</v>
      </c>
      <c r="U983" s="3" t="str">
        <f>VLOOKUP(A983, Samples_Master!$A$2:$I$301, 5, FALSE)</f>
        <v>P002</v>
      </c>
      <c r="V983" s="3" t="str">
        <f t="shared" si="153"/>
        <v>AlloyX_Tensile</v>
      </c>
      <c r="W983" s="3">
        <f>VLOOKUP(V983, Spec_Limits!$A$2:$I$301, 5, FALSE)</f>
        <v>60</v>
      </c>
      <c r="X983" s="3">
        <f>VLOOKUP(V983, Spec_Limits!$A$2:$I$301, 6, FALSE)</f>
        <v>120</v>
      </c>
      <c r="Y983" s="3" t="str">
        <f t="shared" si="154"/>
        <v>Pass</v>
      </c>
      <c r="Z983" s="3" t="str">
        <f t="shared" si="155"/>
        <v>OK</v>
      </c>
    </row>
    <row r="984" spans="1:26" x14ac:dyDescent="0.35">
      <c r="A984" s="1" t="s">
        <v>439</v>
      </c>
      <c r="B984" s="2">
        <v>45739</v>
      </c>
      <c r="C984" s="1" t="s">
        <v>10</v>
      </c>
      <c r="D984" s="3" t="s">
        <v>2610</v>
      </c>
      <c r="E984" s="1" t="s">
        <v>637</v>
      </c>
      <c r="F984" s="1" t="s">
        <v>3029</v>
      </c>
      <c r="G984" s="1" t="s">
        <v>12</v>
      </c>
      <c r="H984" s="1">
        <v>678.54600000000005</v>
      </c>
      <c r="I984" s="4" t="s">
        <v>13</v>
      </c>
      <c r="J984" s="1" t="s">
        <v>31</v>
      </c>
      <c r="K984" s="1" t="s">
        <v>3030</v>
      </c>
      <c r="L984" s="6" t="str">
        <f t="shared" si="148"/>
        <v>26.41</v>
      </c>
      <c r="M984" s="6" t="str">
        <f t="shared" si="149"/>
        <v>26.41</v>
      </c>
      <c r="N984" s="6" t="str">
        <f t="shared" si="150"/>
        <v>Pass</v>
      </c>
      <c r="O984" s="6">
        <f t="shared" si="151"/>
        <v>114.42855</v>
      </c>
      <c r="P984" s="6">
        <f t="shared" si="156"/>
        <v>678.54600000000005</v>
      </c>
      <c r="Q984" s="5" t="str">
        <f t="shared" si="152"/>
        <v>March</v>
      </c>
      <c r="R984" s="3" t="str">
        <f>VLOOKUP(A984, Samples_Master!$A$2:$I$301, 2, FALSE)</f>
        <v>AlloyX</v>
      </c>
      <c r="S984" s="3" t="str">
        <f>VLOOKUP(A984, Samples_Master!$A$2:$I$301, 3, FALSE)</f>
        <v>Metal</v>
      </c>
      <c r="T984" s="3" t="str">
        <f>VLOOKUP(A984, Samples_Master!$A$2:$I$301, 4, FALSE)</f>
        <v>B009</v>
      </c>
      <c r="U984" s="3" t="str">
        <f>VLOOKUP(A984, Samples_Master!$A$2:$I$301, 5, FALSE)</f>
        <v>P002</v>
      </c>
      <c r="V984" s="3" t="str">
        <f t="shared" si="153"/>
        <v>AlloyX_Viscosity</v>
      </c>
      <c r="W984" s="3">
        <f>VLOOKUP(V984, Spec_Limits!$A$2:$I$301, 5, FALSE)</f>
        <v>0.2</v>
      </c>
      <c r="X984" s="3">
        <f>VLOOKUP(V984, Spec_Limits!$A$2:$I$301, 6, FALSE)</f>
        <v>1.5</v>
      </c>
      <c r="Y984" s="3" t="str">
        <f t="shared" si="154"/>
        <v>Fail</v>
      </c>
      <c r="Z984" s="3" t="str">
        <f t="shared" si="155"/>
        <v>OK</v>
      </c>
    </row>
    <row r="985" spans="1:26" x14ac:dyDescent="0.35">
      <c r="A985" s="1" t="s">
        <v>234</v>
      </c>
      <c r="B985" s="2">
        <v>45726</v>
      </c>
      <c r="C985" s="1" t="s">
        <v>27</v>
      </c>
      <c r="D985" s="3" t="s">
        <v>3031</v>
      </c>
      <c r="E985" s="1" t="s">
        <v>637</v>
      </c>
      <c r="F985" s="1" t="s">
        <v>3032</v>
      </c>
      <c r="G985" s="1" t="s">
        <v>17</v>
      </c>
      <c r="H985" s="1">
        <v>19091.502</v>
      </c>
      <c r="I985" s="4" t="s">
        <v>37</v>
      </c>
      <c r="J985" s="1" t="s">
        <v>80</v>
      </c>
      <c r="K985" s="1" t="s">
        <v>3033</v>
      </c>
      <c r="L985" s="6" t="str">
        <f t="shared" si="148"/>
        <v>27.7</v>
      </c>
      <c r="M985" s="6" t="str">
        <f t="shared" si="149"/>
        <v>27.7</v>
      </c>
      <c r="N985" s="6" t="str">
        <f t="shared" si="150"/>
        <v>Pass</v>
      </c>
      <c r="O985" s="6" t="str">
        <f t="shared" si="151"/>
        <v>103.75</v>
      </c>
      <c r="P985" s="6">
        <f t="shared" si="156"/>
        <v>19091.502</v>
      </c>
      <c r="Q985" s="5" t="str">
        <f t="shared" si="152"/>
        <v>March</v>
      </c>
      <c r="R985" s="3" t="str">
        <f>VLOOKUP(A985, Samples_Master!$A$2:$I$301, 2, FALSE)</f>
        <v>Graphene</v>
      </c>
      <c r="S985" s="3" t="str">
        <f>VLOOKUP(A985, Samples_Master!$A$2:$I$301, 3, FALSE)</f>
        <v>Carbon</v>
      </c>
      <c r="T985" s="3" t="str">
        <f>VLOOKUP(A985, Samples_Master!$A$2:$I$301, 4, FALSE)</f>
        <v>B019</v>
      </c>
      <c r="U985" s="3" t="str">
        <f>VLOOKUP(A985, Samples_Master!$A$2:$I$301, 5, FALSE)</f>
        <v>P001</v>
      </c>
      <c r="V985" s="3" t="str">
        <f t="shared" si="153"/>
        <v>Graphene_Conductivity</v>
      </c>
      <c r="W985" s="3">
        <f>VLOOKUP(V985, Spec_Limits!$A$2:$I$301, 5, FALSE)</f>
        <v>20000</v>
      </c>
      <c r="X985" s="3">
        <f>VLOOKUP(V985, Spec_Limits!$A$2:$I$301, 6, FALSE)</f>
        <v>80000</v>
      </c>
      <c r="Y985" s="3" t="str">
        <f t="shared" si="154"/>
        <v>Fail</v>
      </c>
      <c r="Z985" s="3" t="str">
        <f t="shared" si="155"/>
        <v>OK</v>
      </c>
    </row>
    <row r="986" spans="1:26" x14ac:dyDescent="0.35">
      <c r="A986" s="1" t="s">
        <v>234</v>
      </c>
      <c r="B986" s="2">
        <v>45718</v>
      </c>
      <c r="C986" s="1" t="s">
        <v>10</v>
      </c>
      <c r="D986" s="3" t="s">
        <v>3034</v>
      </c>
      <c r="E986" s="1" t="s">
        <v>637</v>
      </c>
      <c r="F986" s="1" t="s">
        <v>3035</v>
      </c>
      <c r="G986" s="1" t="s">
        <v>17</v>
      </c>
      <c r="H986" s="1">
        <v>0.94</v>
      </c>
      <c r="I986" s="4" t="s">
        <v>23</v>
      </c>
      <c r="J986" s="1" t="s">
        <v>47</v>
      </c>
      <c r="K986" s="1" t="s">
        <v>3036</v>
      </c>
      <c r="L986" s="6" t="str">
        <f t="shared" si="148"/>
        <v>29.44</v>
      </c>
      <c r="M986" s="6" t="str">
        <f t="shared" si="149"/>
        <v>29.44</v>
      </c>
      <c r="N986" s="6" t="str">
        <f t="shared" si="150"/>
        <v>Pass</v>
      </c>
      <c r="O986" s="6" t="str">
        <f t="shared" si="151"/>
        <v>84.17</v>
      </c>
      <c r="P986" s="6">
        <f t="shared" si="156"/>
        <v>0.94</v>
      </c>
      <c r="Q986" s="5" t="str">
        <f t="shared" si="152"/>
        <v>March</v>
      </c>
      <c r="R986" s="3" t="str">
        <f>VLOOKUP(A986, Samples_Master!$A$2:$I$301, 2, FALSE)</f>
        <v>Graphene</v>
      </c>
      <c r="S986" s="3" t="str">
        <f>VLOOKUP(A986, Samples_Master!$A$2:$I$301, 3, FALSE)</f>
        <v>Carbon</v>
      </c>
      <c r="T986" s="3" t="str">
        <f>VLOOKUP(A986, Samples_Master!$A$2:$I$301, 4, FALSE)</f>
        <v>B019</v>
      </c>
      <c r="U986" s="3" t="str">
        <f>VLOOKUP(A986, Samples_Master!$A$2:$I$301, 5, FALSE)</f>
        <v>P001</v>
      </c>
      <c r="V986" s="3" t="str">
        <f t="shared" si="153"/>
        <v>Graphene_Viscosity</v>
      </c>
      <c r="W986" s="3">
        <f>VLOOKUP(V986, Spec_Limits!$A$2:$I$301, 5, FALSE)</f>
        <v>0.2</v>
      </c>
      <c r="X986" s="3">
        <f>VLOOKUP(V986, Spec_Limits!$A$2:$I$301, 6, FALSE)</f>
        <v>1.5</v>
      </c>
      <c r="Y986" s="3" t="str">
        <f t="shared" si="154"/>
        <v>Pass</v>
      </c>
      <c r="Z986" s="3" t="str">
        <f t="shared" si="155"/>
        <v>OK</v>
      </c>
    </row>
    <row r="987" spans="1:26" x14ac:dyDescent="0.35">
      <c r="A987" s="1" t="s">
        <v>234</v>
      </c>
      <c r="B987" s="2">
        <v>45725</v>
      </c>
      <c r="C987" s="1" t="s">
        <v>10</v>
      </c>
      <c r="D987" s="3" t="s">
        <v>3037</v>
      </c>
      <c r="E987" s="1" t="s">
        <v>637</v>
      </c>
      <c r="F987" s="1" t="s">
        <v>1293</v>
      </c>
      <c r="G987" s="1" t="s">
        <v>17</v>
      </c>
      <c r="H987" s="1">
        <v>825.80100000000004</v>
      </c>
      <c r="I987" s="4" t="s">
        <v>13</v>
      </c>
      <c r="J987" s="1" t="s">
        <v>21</v>
      </c>
      <c r="K987" s="1" t="s">
        <v>3038</v>
      </c>
      <c r="L987" s="6" t="str">
        <f t="shared" si="148"/>
        <v>19.23</v>
      </c>
      <c r="M987" s="6" t="str">
        <f t="shared" si="149"/>
        <v>19.23</v>
      </c>
      <c r="N987" s="6" t="str">
        <f t="shared" si="150"/>
        <v>Pass</v>
      </c>
      <c r="O987" s="6" t="str">
        <f t="shared" si="151"/>
        <v>107.01</v>
      </c>
      <c r="P987" s="6">
        <f t="shared" si="156"/>
        <v>825.80100000000004</v>
      </c>
      <c r="Q987" s="5" t="str">
        <f t="shared" si="152"/>
        <v>March</v>
      </c>
      <c r="R987" s="3" t="str">
        <f>VLOOKUP(A987, Samples_Master!$A$2:$I$301, 2, FALSE)</f>
        <v>Graphene</v>
      </c>
      <c r="S987" s="3" t="str">
        <f>VLOOKUP(A987, Samples_Master!$A$2:$I$301, 3, FALSE)</f>
        <v>Carbon</v>
      </c>
      <c r="T987" s="3" t="str">
        <f>VLOOKUP(A987, Samples_Master!$A$2:$I$301, 4, FALSE)</f>
        <v>B019</v>
      </c>
      <c r="U987" s="3" t="str">
        <f>VLOOKUP(A987, Samples_Master!$A$2:$I$301, 5, FALSE)</f>
        <v>P001</v>
      </c>
      <c r="V987" s="3" t="str">
        <f t="shared" si="153"/>
        <v>Graphene_Viscosity</v>
      </c>
      <c r="W987" s="3">
        <f>VLOOKUP(V987, Spec_Limits!$A$2:$I$301, 5, FALSE)</f>
        <v>0.2</v>
      </c>
      <c r="X987" s="3">
        <f>VLOOKUP(V987, Spec_Limits!$A$2:$I$301, 6, FALSE)</f>
        <v>1.5</v>
      </c>
      <c r="Y987" s="3" t="str">
        <f t="shared" si="154"/>
        <v>Fail</v>
      </c>
      <c r="Z987" s="3" t="str">
        <f t="shared" si="155"/>
        <v>OK</v>
      </c>
    </row>
    <row r="988" spans="1:26" x14ac:dyDescent="0.35">
      <c r="A988" s="1" t="s">
        <v>234</v>
      </c>
      <c r="B988" s="2">
        <v>45720</v>
      </c>
      <c r="C988" s="1" t="s">
        <v>16</v>
      </c>
      <c r="D988" s="3" t="s">
        <v>3039</v>
      </c>
      <c r="E988" s="1" t="s">
        <v>637</v>
      </c>
      <c r="F988" s="1" t="s">
        <v>3040</v>
      </c>
      <c r="G988" s="1" t="s">
        <v>17</v>
      </c>
      <c r="H988" s="1">
        <v>99.006</v>
      </c>
      <c r="I988" s="4" t="s">
        <v>17</v>
      </c>
      <c r="J988" s="1" t="s">
        <v>14</v>
      </c>
      <c r="K988" s="1" t="s">
        <v>3041</v>
      </c>
      <c r="L988" s="6" t="str">
        <f t="shared" si="148"/>
        <v>21.97</v>
      </c>
      <c r="M988" s="6" t="str">
        <f t="shared" si="149"/>
        <v>21.97</v>
      </c>
      <c r="N988" s="6" t="str">
        <f t="shared" si="150"/>
        <v>Pass</v>
      </c>
      <c r="O988" s="6" t="str">
        <f t="shared" si="151"/>
        <v>115.65</v>
      </c>
      <c r="P988" s="6">
        <f t="shared" si="156"/>
        <v>99.006</v>
      </c>
      <c r="Q988" s="5" t="str">
        <f t="shared" si="152"/>
        <v>March</v>
      </c>
      <c r="R988" s="3" t="str">
        <f>VLOOKUP(A988, Samples_Master!$A$2:$I$301, 2, FALSE)</f>
        <v>Graphene</v>
      </c>
      <c r="S988" s="3" t="str">
        <f>VLOOKUP(A988, Samples_Master!$A$2:$I$301, 3, FALSE)</f>
        <v>Carbon</v>
      </c>
      <c r="T988" s="3" t="str">
        <f>VLOOKUP(A988, Samples_Master!$A$2:$I$301, 4, FALSE)</f>
        <v>B019</v>
      </c>
      <c r="U988" s="3" t="str">
        <f>VLOOKUP(A988, Samples_Master!$A$2:$I$301, 5, FALSE)</f>
        <v>P001</v>
      </c>
      <c r="V988" s="3" t="str">
        <f t="shared" si="153"/>
        <v>Graphene_Tensile</v>
      </c>
      <c r="W988" s="3">
        <f>VLOOKUP(V988, Spec_Limits!$A$2:$I$301, 5, FALSE)</f>
        <v>60</v>
      </c>
      <c r="X988" s="3">
        <f>VLOOKUP(V988, Spec_Limits!$A$2:$I$301, 6, FALSE)</f>
        <v>120</v>
      </c>
      <c r="Y988" s="3" t="str">
        <f t="shared" si="154"/>
        <v>Pass</v>
      </c>
      <c r="Z988" s="3" t="str">
        <f t="shared" si="155"/>
        <v>OK</v>
      </c>
    </row>
    <row r="989" spans="1:26" x14ac:dyDescent="0.35">
      <c r="A989" s="1" t="s">
        <v>3042</v>
      </c>
      <c r="B989" s="2">
        <v>45735</v>
      </c>
      <c r="C989" s="1" t="s">
        <v>10</v>
      </c>
      <c r="D989" s="3" t="s">
        <v>2675</v>
      </c>
      <c r="E989" s="1" t="s">
        <v>637</v>
      </c>
      <c r="F989" s="1" t="s">
        <v>1477</v>
      </c>
      <c r="G989" s="1" t="s">
        <v>17</v>
      </c>
      <c r="H989" s="1">
        <v>1601.9459999999999</v>
      </c>
      <c r="I989" s="4" t="s">
        <v>13</v>
      </c>
      <c r="J989" s="1" t="s">
        <v>55</v>
      </c>
      <c r="K989" s="1" t="s">
        <v>3043</v>
      </c>
      <c r="L989" s="6" t="str">
        <f t="shared" si="148"/>
        <v>17.46</v>
      </c>
      <c r="M989" s="6" t="str">
        <f t="shared" si="149"/>
        <v>17.46</v>
      </c>
      <c r="N989" s="6" t="str">
        <f t="shared" si="150"/>
        <v>Pass</v>
      </c>
      <c r="O989" s="6" t="str">
        <f t="shared" si="151"/>
        <v>110.41</v>
      </c>
      <c r="P989" s="6">
        <f t="shared" si="156"/>
        <v>1601.9459999999999</v>
      </c>
      <c r="Q989" s="5" t="str">
        <f t="shared" si="152"/>
        <v>March</v>
      </c>
      <c r="R989" s="3" t="str">
        <f>VLOOKUP(A989, Samples_Master!$A$2:$I$301, 2, FALSE)</f>
        <v>PolymerA</v>
      </c>
      <c r="S989" s="3" t="str">
        <f>VLOOKUP(A989, Samples_Master!$A$2:$I$301, 3, FALSE)</f>
        <v>Polymer</v>
      </c>
      <c r="T989" s="3" t="str">
        <f>VLOOKUP(A989, Samples_Master!$A$2:$I$301, 4, FALSE)</f>
        <v>B118</v>
      </c>
      <c r="U989" s="3" t="str">
        <f>VLOOKUP(A989, Samples_Master!$A$2:$I$301, 5, FALSE)</f>
        <v>P003</v>
      </c>
      <c r="V989" s="3" t="str">
        <f t="shared" si="153"/>
        <v>PolymerA_Viscosity</v>
      </c>
      <c r="W989" s="3">
        <f>VLOOKUP(V989, Spec_Limits!$A$2:$I$301, 5, FALSE)</f>
        <v>0.5</v>
      </c>
      <c r="X989" s="3">
        <f>VLOOKUP(V989, Spec_Limits!$A$2:$I$301, 6, FALSE)</f>
        <v>2.5</v>
      </c>
      <c r="Y989" s="3" t="str">
        <f t="shared" si="154"/>
        <v>Fail</v>
      </c>
      <c r="Z989" s="3" t="str">
        <f t="shared" si="155"/>
        <v>OK</v>
      </c>
    </row>
    <row r="990" spans="1:26" x14ac:dyDescent="0.35">
      <c r="A990" s="1" t="s">
        <v>164</v>
      </c>
      <c r="B990" s="2">
        <v>45725</v>
      </c>
      <c r="C990" s="1" t="s">
        <v>10</v>
      </c>
      <c r="D990" s="3" t="s">
        <v>1902</v>
      </c>
      <c r="E990" s="1" t="s">
        <v>11</v>
      </c>
      <c r="F990" s="1" t="s">
        <v>3044</v>
      </c>
      <c r="G990" s="1" t="s">
        <v>12</v>
      </c>
      <c r="H990" s="1">
        <v>826.04300000000001</v>
      </c>
      <c r="I990" s="4" t="s">
        <v>13</v>
      </c>
      <c r="J990" s="1" t="s">
        <v>18</v>
      </c>
      <c r="K990" s="1" t="s">
        <v>3045</v>
      </c>
      <c r="L990" s="6">
        <f t="shared" si="148"/>
        <v>28.400000000000034</v>
      </c>
      <c r="M990" s="6">
        <f t="shared" si="149"/>
        <v>28.400000000000034</v>
      </c>
      <c r="N990" s="6" t="str">
        <f t="shared" si="150"/>
        <v>Pass</v>
      </c>
      <c r="O990" s="6">
        <f t="shared" si="151"/>
        <v>109.80109</v>
      </c>
      <c r="P990" s="6">
        <f t="shared" si="156"/>
        <v>826.04300000000001</v>
      </c>
      <c r="Q990" s="5" t="str">
        <f t="shared" si="152"/>
        <v>March</v>
      </c>
      <c r="R990" s="3" t="str">
        <f>VLOOKUP(A990, Samples_Master!$A$2:$I$301, 2, FALSE)</f>
        <v>Graphene</v>
      </c>
      <c r="S990" s="3" t="str">
        <f>VLOOKUP(A990, Samples_Master!$A$2:$I$301, 3, FALSE)</f>
        <v>Carbon</v>
      </c>
      <c r="T990" s="3" t="str">
        <f>VLOOKUP(A990, Samples_Master!$A$2:$I$301, 4, FALSE)</f>
        <v>B067</v>
      </c>
      <c r="U990" s="3" t="str">
        <f>VLOOKUP(A990, Samples_Master!$A$2:$I$301, 5, FALSE)</f>
        <v>P002</v>
      </c>
      <c r="V990" s="3" t="str">
        <f t="shared" si="153"/>
        <v>Graphene_Viscosity</v>
      </c>
      <c r="W990" s="3">
        <f>VLOOKUP(V990, Spec_Limits!$A$2:$I$301, 5, FALSE)</f>
        <v>0.2</v>
      </c>
      <c r="X990" s="3">
        <f>VLOOKUP(V990, Spec_Limits!$A$2:$I$301, 6, FALSE)</f>
        <v>1.5</v>
      </c>
      <c r="Y990" s="3" t="str">
        <f t="shared" si="154"/>
        <v>Fail</v>
      </c>
      <c r="Z990" s="3" t="str">
        <f t="shared" si="155"/>
        <v>OK</v>
      </c>
    </row>
    <row r="991" spans="1:26" x14ac:dyDescent="0.35">
      <c r="A991" s="1" t="s">
        <v>164</v>
      </c>
      <c r="B991" s="2">
        <v>45743</v>
      </c>
      <c r="C991" s="1" t="s">
        <v>27</v>
      </c>
      <c r="D991" s="3" t="s">
        <v>3046</v>
      </c>
      <c r="E991" s="1" t="s">
        <v>11</v>
      </c>
      <c r="F991" s="1" t="s">
        <v>3047</v>
      </c>
      <c r="G991" s="1" t="s">
        <v>12</v>
      </c>
      <c r="H991" s="1">
        <v>42992.89</v>
      </c>
      <c r="I991" s="4" t="s">
        <v>37</v>
      </c>
      <c r="J991" s="1" t="s">
        <v>31</v>
      </c>
      <c r="K991" s="1" t="s">
        <v>3048</v>
      </c>
      <c r="L991" s="6">
        <f t="shared" si="148"/>
        <v>33.890000000000043</v>
      </c>
      <c r="M991" s="6">
        <f t="shared" si="149"/>
        <v>33.890000000000043</v>
      </c>
      <c r="N991" s="6" t="str">
        <f t="shared" si="150"/>
        <v>Pass</v>
      </c>
      <c r="O991" s="6">
        <f t="shared" si="151"/>
        <v>105.61444</v>
      </c>
      <c r="P991" s="6">
        <f t="shared" si="156"/>
        <v>42992.89</v>
      </c>
      <c r="Q991" s="5" t="str">
        <f t="shared" si="152"/>
        <v>March</v>
      </c>
      <c r="R991" s="3" t="str">
        <f>VLOOKUP(A991, Samples_Master!$A$2:$I$301, 2, FALSE)</f>
        <v>Graphene</v>
      </c>
      <c r="S991" s="3" t="str">
        <f>VLOOKUP(A991, Samples_Master!$A$2:$I$301, 3, FALSE)</f>
        <v>Carbon</v>
      </c>
      <c r="T991" s="3" t="str">
        <f>VLOOKUP(A991, Samples_Master!$A$2:$I$301, 4, FALSE)</f>
        <v>B067</v>
      </c>
      <c r="U991" s="3" t="str">
        <f>VLOOKUP(A991, Samples_Master!$A$2:$I$301, 5, FALSE)</f>
        <v>P002</v>
      </c>
      <c r="V991" s="3" t="str">
        <f t="shared" si="153"/>
        <v>Graphene_Conductivity</v>
      </c>
      <c r="W991" s="3">
        <f>VLOOKUP(V991, Spec_Limits!$A$2:$I$301, 5, FALSE)</f>
        <v>20000</v>
      </c>
      <c r="X991" s="3">
        <f>VLOOKUP(V991, Spec_Limits!$A$2:$I$301, 6, FALSE)</f>
        <v>80000</v>
      </c>
      <c r="Y991" s="3" t="str">
        <f t="shared" si="154"/>
        <v>Pass</v>
      </c>
      <c r="Z991" s="3" t="str">
        <f t="shared" si="155"/>
        <v>OK</v>
      </c>
    </row>
    <row r="992" spans="1:26" x14ac:dyDescent="0.35">
      <c r="A992" s="1" t="s">
        <v>164</v>
      </c>
      <c r="B992" s="2">
        <v>45731</v>
      </c>
      <c r="C992" s="1" t="s">
        <v>27</v>
      </c>
      <c r="D992" s="3" t="s">
        <v>3049</v>
      </c>
      <c r="E992" s="1" t="s">
        <v>11</v>
      </c>
      <c r="F992" s="1" t="s">
        <v>3050</v>
      </c>
      <c r="G992" s="1" t="s">
        <v>12</v>
      </c>
      <c r="H992" s="1">
        <v>58961.79</v>
      </c>
      <c r="I992" s="4" t="s">
        <v>37</v>
      </c>
      <c r="J992" s="1" t="s">
        <v>29</v>
      </c>
      <c r="K992" s="1" t="s">
        <v>3051</v>
      </c>
      <c r="L992" s="6">
        <f t="shared" si="148"/>
        <v>23.240000000000009</v>
      </c>
      <c r="M992" s="6">
        <f t="shared" si="149"/>
        <v>23.240000000000009</v>
      </c>
      <c r="N992" s="6" t="str">
        <f t="shared" si="150"/>
        <v>Pass</v>
      </c>
      <c r="O992" s="6">
        <f t="shared" si="151"/>
        <v>95.740750000000006</v>
      </c>
      <c r="P992" s="6">
        <f t="shared" si="156"/>
        <v>58961.79</v>
      </c>
      <c r="Q992" s="5" t="str">
        <f t="shared" si="152"/>
        <v>March</v>
      </c>
      <c r="R992" s="3" t="str">
        <f>VLOOKUP(A992, Samples_Master!$A$2:$I$301, 2, FALSE)</f>
        <v>Graphene</v>
      </c>
      <c r="S992" s="3" t="str">
        <f>VLOOKUP(A992, Samples_Master!$A$2:$I$301, 3, FALSE)</f>
        <v>Carbon</v>
      </c>
      <c r="T992" s="3" t="str">
        <f>VLOOKUP(A992, Samples_Master!$A$2:$I$301, 4, FALSE)</f>
        <v>B067</v>
      </c>
      <c r="U992" s="3" t="str">
        <f>VLOOKUP(A992, Samples_Master!$A$2:$I$301, 5, FALSE)</f>
        <v>P002</v>
      </c>
      <c r="V992" s="3" t="str">
        <f t="shared" si="153"/>
        <v>Graphene_Conductivity</v>
      </c>
      <c r="W992" s="3">
        <f>VLOOKUP(V992, Spec_Limits!$A$2:$I$301, 5, FALSE)</f>
        <v>20000</v>
      </c>
      <c r="X992" s="3">
        <f>VLOOKUP(V992, Spec_Limits!$A$2:$I$301, 6, FALSE)</f>
        <v>80000</v>
      </c>
      <c r="Y992" s="3" t="str">
        <f t="shared" si="154"/>
        <v>Pass</v>
      </c>
      <c r="Z992" s="3" t="str">
        <f t="shared" si="155"/>
        <v>OK</v>
      </c>
    </row>
    <row r="993" spans="1:26" x14ac:dyDescent="0.35">
      <c r="A993" s="1" t="s">
        <v>164</v>
      </c>
      <c r="B993" s="2">
        <v>45734</v>
      </c>
      <c r="C993" s="1" t="s">
        <v>10</v>
      </c>
      <c r="D993" s="3" t="s">
        <v>3052</v>
      </c>
      <c r="E993" s="1" t="s">
        <v>11</v>
      </c>
      <c r="F993" s="1" t="s">
        <v>3053</v>
      </c>
      <c r="G993" s="1" t="s">
        <v>12</v>
      </c>
      <c r="H993" s="1">
        <v>0.76700000000000002</v>
      </c>
      <c r="I993" s="4" t="s">
        <v>23</v>
      </c>
      <c r="J993" s="1" t="s">
        <v>80</v>
      </c>
      <c r="K993" s="1" t="s">
        <v>3054</v>
      </c>
      <c r="L993" s="6">
        <f t="shared" si="148"/>
        <v>34.220000000000027</v>
      </c>
      <c r="M993" s="6">
        <f t="shared" si="149"/>
        <v>34.220000000000027</v>
      </c>
      <c r="N993" s="6" t="str">
        <f t="shared" si="150"/>
        <v>Pass</v>
      </c>
      <c r="O993" s="6">
        <f t="shared" si="151"/>
        <v>104.62154</v>
      </c>
      <c r="P993" s="6">
        <f t="shared" si="156"/>
        <v>0.76700000000000002</v>
      </c>
      <c r="Q993" s="5" t="str">
        <f t="shared" si="152"/>
        <v>March</v>
      </c>
      <c r="R993" s="3" t="str">
        <f>VLOOKUP(A993, Samples_Master!$A$2:$I$301, 2, FALSE)</f>
        <v>Graphene</v>
      </c>
      <c r="S993" s="3" t="str">
        <f>VLOOKUP(A993, Samples_Master!$A$2:$I$301, 3, FALSE)</f>
        <v>Carbon</v>
      </c>
      <c r="T993" s="3" t="str">
        <f>VLOOKUP(A993, Samples_Master!$A$2:$I$301, 4, FALSE)</f>
        <v>B067</v>
      </c>
      <c r="U993" s="3" t="str">
        <f>VLOOKUP(A993, Samples_Master!$A$2:$I$301, 5, FALSE)</f>
        <v>P002</v>
      </c>
      <c r="V993" s="3" t="str">
        <f t="shared" si="153"/>
        <v>Graphene_Viscosity</v>
      </c>
      <c r="W993" s="3">
        <f>VLOOKUP(V993, Spec_Limits!$A$2:$I$301, 5, FALSE)</f>
        <v>0.2</v>
      </c>
      <c r="X993" s="3">
        <f>VLOOKUP(V993, Spec_Limits!$A$2:$I$301, 6, FALSE)</f>
        <v>1.5</v>
      </c>
      <c r="Y993" s="3" t="str">
        <f t="shared" si="154"/>
        <v>Pass</v>
      </c>
      <c r="Z993" s="3" t="str">
        <f t="shared" si="155"/>
        <v>OK</v>
      </c>
    </row>
    <row r="994" spans="1:26" x14ac:dyDescent="0.35">
      <c r="A994" s="1" t="s">
        <v>813</v>
      </c>
      <c r="B994" s="2">
        <v>45740</v>
      </c>
      <c r="C994" s="1" t="s">
        <v>16</v>
      </c>
      <c r="D994" s="3" t="s">
        <v>3055</v>
      </c>
      <c r="E994" s="1" t="s">
        <v>637</v>
      </c>
      <c r="F994" s="1" t="s">
        <v>3056</v>
      </c>
      <c r="G994" s="1" t="s">
        <v>17</v>
      </c>
      <c r="H994" s="1">
        <v>80.525000000000006</v>
      </c>
      <c r="I994" s="4" t="s">
        <v>17</v>
      </c>
      <c r="J994" s="1" t="s">
        <v>14</v>
      </c>
      <c r="K994" s="1" t="s">
        <v>3057</v>
      </c>
      <c r="L994" s="6" t="str">
        <f t="shared" si="148"/>
        <v>26.66</v>
      </c>
      <c r="M994" s="6" t="str">
        <f t="shared" si="149"/>
        <v>26.66</v>
      </c>
      <c r="N994" s="6" t="str">
        <f t="shared" si="150"/>
        <v>Pass</v>
      </c>
      <c r="O994" s="6" t="str">
        <f t="shared" si="151"/>
        <v>102</v>
      </c>
      <c r="P994" s="6">
        <f t="shared" si="156"/>
        <v>80.525000000000006</v>
      </c>
      <c r="Q994" s="5" t="str">
        <f t="shared" si="152"/>
        <v>March</v>
      </c>
      <c r="R994" s="3" t="str">
        <f>VLOOKUP(A994, Samples_Master!$A$2:$I$301, 2, FALSE)</f>
        <v>Graphene</v>
      </c>
      <c r="S994" s="3" t="str">
        <f>VLOOKUP(A994, Samples_Master!$A$2:$I$301, 3, FALSE)</f>
        <v>Carbon</v>
      </c>
      <c r="T994" s="3" t="str">
        <f>VLOOKUP(A994, Samples_Master!$A$2:$I$301, 4, FALSE)</f>
        <v>B048</v>
      </c>
      <c r="U994" s="3" t="str">
        <f>VLOOKUP(A994, Samples_Master!$A$2:$I$301, 5, FALSE)</f>
        <v>P003</v>
      </c>
      <c r="V994" s="3" t="str">
        <f t="shared" si="153"/>
        <v>Graphene_Tensile</v>
      </c>
      <c r="W994" s="3">
        <f>VLOOKUP(V994, Spec_Limits!$A$2:$I$301, 5, FALSE)</f>
        <v>60</v>
      </c>
      <c r="X994" s="3">
        <f>VLOOKUP(V994, Spec_Limits!$A$2:$I$301, 6, FALSE)</f>
        <v>120</v>
      </c>
      <c r="Y994" s="3" t="str">
        <f t="shared" si="154"/>
        <v>Pass</v>
      </c>
      <c r="Z994" s="3" t="str">
        <f t="shared" si="155"/>
        <v>OK</v>
      </c>
    </row>
    <row r="995" spans="1:26" x14ac:dyDescent="0.35">
      <c r="A995" s="1" t="s">
        <v>813</v>
      </c>
      <c r="B995" s="2">
        <v>45723</v>
      </c>
      <c r="C995" s="1" t="s">
        <v>27</v>
      </c>
      <c r="D995" s="3" t="s">
        <v>3058</v>
      </c>
      <c r="E995" s="1" t="s">
        <v>637</v>
      </c>
      <c r="F995" s="1" t="s">
        <v>3059</v>
      </c>
      <c r="G995" s="1" t="s">
        <v>17</v>
      </c>
      <c r="H995" s="1">
        <v>46889.764999999999</v>
      </c>
      <c r="I995" s="4" t="s">
        <v>37</v>
      </c>
      <c r="J995" s="1" t="s">
        <v>52</v>
      </c>
      <c r="K995" s="1" t="s">
        <v>3060</v>
      </c>
      <c r="L995" s="6" t="str">
        <f t="shared" si="148"/>
        <v>28.69</v>
      </c>
      <c r="M995" s="6" t="str">
        <f t="shared" si="149"/>
        <v>28.69</v>
      </c>
      <c r="N995" s="6" t="str">
        <f t="shared" si="150"/>
        <v>Pass</v>
      </c>
      <c r="O995" s="6" t="str">
        <f t="shared" si="151"/>
        <v>114</v>
      </c>
      <c r="P995" s="6">
        <f t="shared" si="156"/>
        <v>46889.764999999999</v>
      </c>
      <c r="Q995" s="5" t="str">
        <f t="shared" si="152"/>
        <v>March</v>
      </c>
      <c r="R995" s="3" t="str">
        <f>VLOOKUP(A995, Samples_Master!$A$2:$I$301, 2, FALSE)</f>
        <v>Graphene</v>
      </c>
      <c r="S995" s="3" t="str">
        <f>VLOOKUP(A995, Samples_Master!$A$2:$I$301, 3, FALSE)</f>
        <v>Carbon</v>
      </c>
      <c r="T995" s="3" t="str">
        <f>VLOOKUP(A995, Samples_Master!$A$2:$I$301, 4, FALSE)</f>
        <v>B048</v>
      </c>
      <c r="U995" s="3" t="str">
        <f>VLOOKUP(A995, Samples_Master!$A$2:$I$301, 5, FALSE)</f>
        <v>P003</v>
      </c>
      <c r="V995" s="3" t="str">
        <f t="shared" si="153"/>
        <v>Graphene_Conductivity</v>
      </c>
      <c r="W995" s="3">
        <f>VLOOKUP(V995, Spec_Limits!$A$2:$I$301, 5, FALSE)</f>
        <v>20000</v>
      </c>
      <c r="X995" s="3">
        <f>VLOOKUP(V995, Spec_Limits!$A$2:$I$301, 6, FALSE)</f>
        <v>80000</v>
      </c>
      <c r="Y995" s="3" t="str">
        <f t="shared" si="154"/>
        <v>Pass</v>
      </c>
      <c r="Z995" s="3" t="str">
        <f t="shared" si="155"/>
        <v>OK</v>
      </c>
    </row>
    <row r="996" spans="1:26" x14ac:dyDescent="0.35">
      <c r="A996" s="1" t="s">
        <v>813</v>
      </c>
      <c r="B996" s="2">
        <v>45731</v>
      </c>
      <c r="C996" s="1" t="s">
        <v>27</v>
      </c>
      <c r="D996" s="3" t="s">
        <v>3061</v>
      </c>
      <c r="E996" s="1" t="s">
        <v>637</v>
      </c>
      <c r="F996" s="1" t="s">
        <v>3062</v>
      </c>
      <c r="G996" s="1" t="s">
        <v>17</v>
      </c>
      <c r="H996" s="1">
        <v>427183.79499999998</v>
      </c>
      <c r="I996" s="4" t="s">
        <v>28</v>
      </c>
      <c r="J996" s="1" t="s">
        <v>24</v>
      </c>
      <c r="K996" s="1" t="s">
        <v>3063</v>
      </c>
      <c r="L996" s="6" t="str">
        <f t="shared" si="148"/>
        <v>23.53</v>
      </c>
      <c r="M996" s="6" t="str">
        <f t="shared" si="149"/>
        <v>23.53</v>
      </c>
      <c r="N996" s="6" t="str">
        <f t="shared" si="150"/>
        <v>Pass</v>
      </c>
      <c r="O996" s="6" t="str">
        <f t="shared" si="151"/>
        <v>87.81</v>
      </c>
      <c r="P996" s="6">
        <f t="shared" si="156"/>
        <v>427183.79499999998</v>
      </c>
      <c r="Q996" s="5" t="str">
        <f t="shared" si="152"/>
        <v>March</v>
      </c>
      <c r="R996" s="3" t="str">
        <f>VLOOKUP(A996, Samples_Master!$A$2:$I$301, 2, FALSE)</f>
        <v>Graphene</v>
      </c>
      <c r="S996" s="3" t="str">
        <f>VLOOKUP(A996, Samples_Master!$A$2:$I$301, 3, FALSE)</f>
        <v>Carbon</v>
      </c>
      <c r="T996" s="3" t="str">
        <f>VLOOKUP(A996, Samples_Master!$A$2:$I$301, 4, FALSE)</f>
        <v>B048</v>
      </c>
      <c r="U996" s="3" t="str">
        <f>VLOOKUP(A996, Samples_Master!$A$2:$I$301, 5, FALSE)</f>
        <v>P003</v>
      </c>
      <c r="V996" s="3" t="str">
        <f t="shared" si="153"/>
        <v>Graphene_Conductivity</v>
      </c>
      <c r="W996" s="3">
        <f>VLOOKUP(V996, Spec_Limits!$A$2:$I$301, 5, FALSE)</f>
        <v>20000</v>
      </c>
      <c r="X996" s="3">
        <f>VLOOKUP(V996, Spec_Limits!$A$2:$I$301, 6, FALSE)</f>
        <v>80000</v>
      </c>
      <c r="Y996" s="3" t="str">
        <f t="shared" si="154"/>
        <v>Fail</v>
      </c>
      <c r="Z996" s="3" t="str">
        <f t="shared" si="155"/>
        <v>OK</v>
      </c>
    </row>
    <row r="997" spans="1:26" x14ac:dyDescent="0.35">
      <c r="A997" s="1" t="s">
        <v>813</v>
      </c>
      <c r="B997" s="2">
        <v>45718</v>
      </c>
      <c r="C997" s="1" t="s">
        <v>16</v>
      </c>
      <c r="D997" s="3" t="s">
        <v>3064</v>
      </c>
      <c r="E997" s="1" t="s">
        <v>637</v>
      </c>
      <c r="F997" s="1" t="s">
        <v>3065</v>
      </c>
      <c r="G997" s="1" t="s">
        <v>17</v>
      </c>
      <c r="H997" s="1">
        <v>89.073999999999998</v>
      </c>
      <c r="I997" s="4" t="s">
        <v>17</v>
      </c>
      <c r="J997" s="1" t="s">
        <v>52</v>
      </c>
      <c r="K997" s="1" t="s">
        <v>3066</v>
      </c>
      <c r="L997" s="6" t="str">
        <f t="shared" si="148"/>
        <v>19.45</v>
      </c>
      <c r="M997" s="6" t="str">
        <f t="shared" si="149"/>
        <v>19.45</v>
      </c>
      <c r="N997" s="6" t="str">
        <f t="shared" si="150"/>
        <v>Pass</v>
      </c>
      <c r="O997" s="6" t="str">
        <f t="shared" si="151"/>
        <v>93.64</v>
      </c>
      <c r="P997" s="6">
        <f t="shared" si="156"/>
        <v>89.073999999999998</v>
      </c>
      <c r="Q997" s="5" t="str">
        <f t="shared" si="152"/>
        <v>March</v>
      </c>
      <c r="R997" s="3" t="str">
        <f>VLOOKUP(A997, Samples_Master!$A$2:$I$301, 2, FALSE)</f>
        <v>Graphene</v>
      </c>
      <c r="S997" s="3" t="str">
        <f>VLOOKUP(A997, Samples_Master!$A$2:$I$301, 3, FALSE)</f>
        <v>Carbon</v>
      </c>
      <c r="T997" s="3" t="str">
        <f>VLOOKUP(A997, Samples_Master!$A$2:$I$301, 4, FALSE)</f>
        <v>B048</v>
      </c>
      <c r="U997" s="3" t="str">
        <f>VLOOKUP(A997, Samples_Master!$A$2:$I$301, 5, FALSE)</f>
        <v>P003</v>
      </c>
      <c r="V997" s="3" t="str">
        <f t="shared" si="153"/>
        <v>Graphene_Tensile</v>
      </c>
      <c r="W997" s="3">
        <f>VLOOKUP(V997, Spec_Limits!$A$2:$I$301, 5, FALSE)</f>
        <v>60</v>
      </c>
      <c r="X997" s="3">
        <f>VLOOKUP(V997, Spec_Limits!$A$2:$I$301, 6, FALSE)</f>
        <v>120</v>
      </c>
      <c r="Y997" s="3" t="str">
        <f t="shared" si="154"/>
        <v>Pass</v>
      </c>
      <c r="Z997" s="3" t="str">
        <f t="shared" si="155"/>
        <v>OK</v>
      </c>
    </row>
    <row r="998" spans="1:26" x14ac:dyDescent="0.35">
      <c r="A998" s="1" t="s">
        <v>661</v>
      </c>
      <c r="B998" s="2">
        <v>45734</v>
      </c>
      <c r="C998" s="1" t="s">
        <v>16</v>
      </c>
      <c r="D998" s="3" t="s">
        <v>1939</v>
      </c>
      <c r="E998" s="1" t="s">
        <v>637</v>
      </c>
      <c r="F998" s="1" t="s">
        <v>3067</v>
      </c>
      <c r="G998" s="1" t="s">
        <v>12</v>
      </c>
      <c r="H998" s="1">
        <v>92.965999999999994</v>
      </c>
      <c r="I998" s="4" t="s">
        <v>17</v>
      </c>
      <c r="J998" s="1" t="s">
        <v>80</v>
      </c>
      <c r="K998" s="1" t="s">
        <v>3068</v>
      </c>
      <c r="L998" s="6" t="str">
        <f t="shared" si="148"/>
        <v>25.39</v>
      </c>
      <c r="M998" s="6" t="str">
        <f t="shared" si="149"/>
        <v>25.39</v>
      </c>
      <c r="N998" s="6" t="str">
        <f t="shared" si="150"/>
        <v>Pass</v>
      </c>
      <c r="O998" s="6">
        <f t="shared" si="151"/>
        <v>75.626100000000008</v>
      </c>
      <c r="P998" s="6">
        <f t="shared" si="156"/>
        <v>92.965999999999994</v>
      </c>
      <c r="Q998" s="5" t="str">
        <f t="shared" si="152"/>
        <v>March</v>
      </c>
      <c r="R998" s="3" t="str">
        <f>VLOOKUP(A998, Samples_Master!$A$2:$I$301, 2, FALSE)</f>
        <v>Graphene</v>
      </c>
      <c r="S998" s="3" t="str">
        <f>VLOOKUP(A998, Samples_Master!$A$2:$I$301, 3, FALSE)</f>
        <v>Carbon</v>
      </c>
      <c r="T998" s="3" t="str">
        <f>VLOOKUP(A998, Samples_Master!$A$2:$I$301, 4, FALSE)</f>
        <v>B012</v>
      </c>
      <c r="U998" s="3" t="str">
        <f>VLOOKUP(A998, Samples_Master!$A$2:$I$301, 5, FALSE)</f>
        <v>P001</v>
      </c>
      <c r="V998" s="3" t="str">
        <f t="shared" si="153"/>
        <v>Graphene_Tensile</v>
      </c>
      <c r="W998" s="3">
        <f>VLOOKUP(V998, Spec_Limits!$A$2:$I$301, 5, FALSE)</f>
        <v>60</v>
      </c>
      <c r="X998" s="3">
        <f>VLOOKUP(V998, Spec_Limits!$A$2:$I$301, 6, FALSE)</f>
        <v>120</v>
      </c>
      <c r="Y998" s="3" t="str">
        <f t="shared" si="154"/>
        <v>Pass</v>
      </c>
      <c r="Z998" s="3" t="str">
        <f t="shared" si="155"/>
        <v>OK</v>
      </c>
    </row>
    <row r="999" spans="1:26" x14ac:dyDescent="0.35">
      <c r="A999" s="1" t="s">
        <v>661</v>
      </c>
      <c r="B999" s="2">
        <v>45730</v>
      </c>
      <c r="C999" s="1" t="s">
        <v>27</v>
      </c>
      <c r="D999" s="3" t="s">
        <v>2403</v>
      </c>
      <c r="E999" s="1" t="s">
        <v>637</v>
      </c>
      <c r="F999" s="1" t="s">
        <v>3069</v>
      </c>
      <c r="G999" s="1" t="s">
        <v>12</v>
      </c>
      <c r="H999" s="1">
        <v>65813.422999999995</v>
      </c>
      <c r="I999" s="4" t="s">
        <v>37</v>
      </c>
      <c r="J999" s="1" t="s">
        <v>18</v>
      </c>
      <c r="K999" s="1" t="s">
        <v>3070</v>
      </c>
      <c r="L999" s="6" t="str">
        <f t="shared" si="148"/>
        <v>23.98</v>
      </c>
      <c r="M999" s="6" t="str">
        <f t="shared" si="149"/>
        <v>23.98</v>
      </c>
      <c r="N999" s="6" t="str">
        <f t="shared" si="150"/>
        <v>Pass</v>
      </c>
      <c r="O999" s="6">
        <f t="shared" si="151"/>
        <v>102.29928</v>
      </c>
      <c r="P999" s="6">
        <f t="shared" ref="P999:P1030" si="157">IF(C999="Viscosity",
      IF(J999="mPa*s", H999/1000, H999),
   IF(C999="Tensile",
      IF(J999="kPa", H999/1000, H999),
   IF(C999="Conductivity",
      IF(J999="mS/cm", H999/10, H999),
   "")))</f>
        <v>65813.422999999995</v>
      </c>
      <c r="Q999" s="5" t="str">
        <f t="shared" si="152"/>
        <v>March</v>
      </c>
      <c r="R999" s="3" t="str">
        <f>VLOOKUP(A999, Samples_Master!$A$2:$I$301, 2, FALSE)</f>
        <v>Graphene</v>
      </c>
      <c r="S999" s="3" t="str">
        <f>VLOOKUP(A999, Samples_Master!$A$2:$I$301, 3, FALSE)</f>
        <v>Carbon</v>
      </c>
      <c r="T999" s="3" t="str">
        <f>VLOOKUP(A999, Samples_Master!$A$2:$I$301, 4, FALSE)</f>
        <v>B012</v>
      </c>
      <c r="U999" s="3" t="str">
        <f>VLOOKUP(A999, Samples_Master!$A$2:$I$301, 5, FALSE)</f>
        <v>P001</v>
      </c>
      <c r="V999" s="3" t="str">
        <f t="shared" si="153"/>
        <v>Graphene_Conductivity</v>
      </c>
      <c r="W999" s="3">
        <f>VLOOKUP(V999, Spec_Limits!$A$2:$I$301, 5, FALSE)</f>
        <v>20000</v>
      </c>
      <c r="X999" s="3">
        <f>VLOOKUP(V999, Spec_Limits!$A$2:$I$301, 6, FALSE)</f>
        <v>80000</v>
      </c>
      <c r="Y999" s="3" t="str">
        <f t="shared" si="154"/>
        <v>Pass</v>
      </c>
      <c r="Z999" s="3" t="str">
        <f t="shared" si="155"/>
        <v>OK</v>
      </c>
    </row>
    <row r="1000" spans="1:26" x14ac:dyDescent="0.35">
      <c r="A1000" s="1" t="s">
        <v>661</v>
      </c>
      <c r="B1000" s="2">
        <v>45720</v>
      </c>
      <c r="C1000" s="1" t="s">
        <v>10</v>
      </c>
      <c r="D1000" s="3" t="s">
        <v>3071</v>
      </c>
      <c r="E1000" s="1" t="s">
        <v>637</v>
      </c>
      <c r="F1000" s="1" t="s">
        <v>3072</v>
      </c>
      <c r="G1000" s="1" t="s">
        <v>12</v>
      </c>
      <c r="H1000" s="1">
        <v>1181.183</v>
      </c>
      <c r="I1000" s="4" t="s">
        <v>13</v>
      </c>
      <c r="J1000" s="1" t="s">
        <v>41</v>
      </c>
      <c r="K1000" s="1" t="s">
        <v>3073</v>
      </c>
      <c r="L1000" s="6" t="str">
        <f t="shared" si="148"/>
        <v>24.59</v>
      </c>
      <c r="M1000" s="6" t="str">
        <f t="shared" si="149"/>
        <v>24.59</v>
      </c>
      <c r="N1000" s="6" t="str">
        <f t="shared" si="150"/>
        <v>Pass</v>
      </c>
      <c r="O1000" s="6">
        <f t="shared" si="151"/>
        <v>106.57253999999999</v>
      </c>
      <c r="P1000" s="6">
        <f t="shared" si="157"/>
        <v>1181.183</v>
      </c>
      <c r="Q1000" s="5" t="str">
        <f t="shared" si="152"/>
        <v>March</v>
      </c>
      <c r="R1000" s="3" t="str">
        <f>VLOOKUP(A1000, Samples_Master!$A$2:$I$301, 2, FALSE)</f>
        <v>Graphene</v>
      </c>
      <c r="S1000" s="3" t="str">
        <f>VLOOKUP(A1000, Samples_Master!$A$2:$I$301, 3, FALSE)</f>
        <v>Carbon</v>
      </c>
      <c r="T1000" s="3" t="str">
        <f>VLOOKUP(A1000, Samples_Master!$A$2:$I$301, 4, FALSE)</f>
        <v>B012</v>
      </c>
      <c r="U1000" s="3" t="str">
        <f>VLOOKUP(A1000, Samples_Master!$A$2:$I$301, 5, FALSE)</f>
        <v>P001</v>
      </c>
      <c r="V1000" s="3" t="str">
        <f t="shared" si="153"/>
        <v>Graphene_Viscosity</v>
      </c>
      <c r="W1000" s="3">
        <f>VLOOKUP(V1000, Spec_Limits!$A$2:$I$301, 5, FALSE)</f>
        <v>0.2</v>
      </c>
      <c r="X1000" s="3">
        <f>VLOOKUP(V1000, Spec_Limits!$A$2:$I$301, 6, FALSE)</f>
        <v>1.5</v>
      </c>
      <c r="Y1000" s="3" t="str">
        <f t="shared" si="154"/>
        <v>Fail</v>
      </c>
      <c r="Z1000" s="3" t="str">
        <f t="shared" si="155"/>
        <v>OK</v>
      </c>
    </row>
    <row r="1001" spans="1:26" x14ac:dyDescent="0.35">
      <c r="A1001" s="1" t="s">
        <v>323</v>
      </c>
      <c r="B1001" s="2">
        <v>45743</v>
      </c>
      <c r="C1001" s="1" t="s">
        <v>27</v>
      </c>
      <c r="D1001" s="3" t="s">
        <v>2324</v>
      </c>
      <c r="E1001" s="1" t="s">
        <v>637</v>
      </c>
      <c r="F1001" s="1" t="s">
        <v>3074</v>
      </c>
      <c r="G1001" s="1" t="s">
        <v>17</v>
      </c>
      <c r="H1001" s="1">
        <v>62230.345000000001</v>
      </c>
      <c r="I1001" s="4" t="s">
        <v>37</v>
      </c>
      <c r="J1001" s="1" t="s">
        <v>98</v>
      </c>
      <c r="K1001" s="1" t="s">
        <v>3075</v>
      </c>
      <c r="L1001" s="6" t="str">
        <f t="shared" si="148"/>
        <v>30.44</v>
      </c>
      <c r="M1001" s="6" t="str">
        <f t="shared" si="149"/>
        <v>30.44</v>
      </c>
      <c r="N1001" s="6" t="str">
        <f t="shared" si="150"/>
        <v>Pass</v>
      </c>
      <c r="O1001" s="6" t="str">
        <f t="shared" si="151"/>
        <v>89.75</v>
      </c>
      <c r="P1001" s="6">
        <f t="shared" si="157"/>
        <v>62230.345000000001</v>
      </c>
      <c r="Q1001" s="5" t="str">
        <f t="shared" si="152"/>
        <v>March</v>
      </c>
      <c r="R1001" s="3" t="str">
        <f>VLOOKUP(A1001, Samples_Master!$A$2:$I$301, 2, FALSE)</f>
        <v>Graphene</v>
      </c>
      <c r="S1001" s="3" t="str">
        <f>VLOOKUP(A1001, Samples_Master!$A$2:$I$301, 3, FALSE)</f>
        <v>Carbon</v>
      </c>
      <c r="T1001" s="3" t="str">
        <f>VLOOKUP(A1001, Samples_Master!$A$2:$I$301, 4, FALSE)</f>
        <v>B049</v>
      </c>
      <c r="U1001" s="3" t="str">
        <f>VLOOKUP(A1001, Samples_Master!$A$2:$I$301, 5, FALSE)</f>
        <v>P003</v>
      </c>
      <c r="V1001" s="3" t="str">
        <f t="shared" si="153"/>
        <v>Graphene_Conductivity</v>
      </c>
      <c r="W1001" s="3">
        <f>VLOOKUP(V1001, Spec_Limits!$A$2:$I$301, 5, FALSE)</f>
        <v>20000</v>
      </c>
      <c r="X1001" s="3">
        <f>VLOOKUP(V1001, Spec_Limits!$A$2:$I$301, 6, FALSE)</f>
        <v>80000</v>
      </c>
      <c r="Y1001" s="3" t="str">
        <f t="shared" si="154"/>
        <v>Pass</v>
      </c>
      <c r="Z1001" s="3" t="str">
        <f t="shared" si="155"/>
        <v>OK</v>
      </c>
    </row>
    <row r="1002" spans="1:26" x14ac:dyDescent="0.35">
      <c r="A1002" s="1" t="s">
        <v>323</v>
      </c>
      <c r="B1002" s="2">
        <v>45728</v>
      </c>
      <c r="C1002" s="1" t="s">
        <v>16</v>
      </c>
      <c r="D1002" s="3" t="s">
        <v>3076</v>
      </c>
      <c r="E1002" s="1" t="s">
        <v>637</v>
      </c>
      <c r="F1002" s="1" t="s">
        <v>2495</v>
      </c>
      <c r="G1002" s="1" t="s">
        <v>17</v>
      </c>
      <c r="H1002" s="1">
        <v>82.680999999999997</v>
      </c>
      <c r="I1002" s="4" t="s">
        <v>17</v>
      </c>
      <c r="J1002" s="1" t="s">
        <v>80</v>
      </c>
      <c r="K1002" s="1" t="s">
        <v>3077</v>
      </c>
      <c r="L1002" s="6" t="str">
        <f t="shared" si="148"/>
        <v>25.45</v>
      </c>
      <c r="M1002" s="6" t="str">
        <f t="shared" si="149"/>
        <v>25.45</v>
      </c>
      <c r="N1002" s="6" t="str">
        <f t="shared" si="150"/>
        <v>Pass</v>
      </c>
      <c r="O1002" s="6" t="str">
        <f t="shared" si="151"/>
        <v>107.53</v>
      </c>
      <c r="P1002" s="6">
        <f t="shared" si="157"/>
        <v>82.680999999999997</v>
      </c>
      <c r="Q1002" s="5" t="str">
        <f t="shared" si="152"/>
        <v>March</v>
      </c>
      <c r="R1002" s="3" t="str">
        <f>VLOOKUP(A1002, Samples_Master!$A$2:$I$301, 2, FALSE)</f>
        <v>Graphene</v>
      </c>
      <c r="S1002" s="3" t="str">
        <f>VLOOKUP(A1002, Samples_Master!$A$2:$I$301, 3, FALSE)</f>
        <v>Carbon</v>
      </c>
      <c r="T1002" s="3" t="str">
        <f>VLOOKUP(A1002, Samples_Master!$A$2:$I$301, 4, FALSE)</f>
        <v>B049</v>
      </c>
      <c r="U1002" s="3" t="str">
        <f>VLOOKUP(A1002, Samples_Master!$A$2:$I$301, 5, FALSE)</f>
        <v>P003</v>
      </c>
      <c r="V1002" s="3" t="str">
        <f t="shared" si="153"/>
        <v>Graphene_Tensile</v>
      </c>
      <c r="W1002" s="3">
        <f>VLOOKUP(V1002, Spec_Limits!$A$2:$I$301, 5, FALSE)</f>
        <v>60</v>
      </c>
      <c r="X1002" s="3">
        <f>VLOOKUP(V1002, Spec_Limits!$A$2:$I$301, 6, FALSE)</f>
        <v>120</v>
      </c>
      <c r="Y1002" s="3" t="str">
        <f t="shared" si="154"/>
        <v>Pass</v>
      </c>
      <c r="Z1002" s="3" t="str">
        <f t="shared" si="155"/>
        <v>OK</v>
      </c>
    </row>
    <row r="1003" spans="1:26" x14ac:dyDescent="0.35">
      <c r="A1003" s="1" t="s">
        <v>323</v>
      </c>
      <c r="B1003" s="2">
        <v>45741</v>
      </c>
      <c r="C1003" s="1" t="s">
        <v>27</v>
      </c>
      <c r="D1003" s="3" t="s">
        <v>3078</v>
      </c>
      <c r="E1003" s="1" t="s">
        <v>637</v>
      </c>
      <c r="F1003" s="1" t="s">
        <v>3079</v>
      </c>
      <c r="G1003" s="1" t="s">
        <v>17</v>
      </c>
      <c r="H1003" s="1">
        <v>43897.061000000002</v>
      </c>
      <c r="I1003" s="4" t="s">
        <v>37</v>
      </c>
      <c r="J1003" s="1" t="s">
        <v>47</v>
      </c>
      <c r="K1003" s="1" t="s">
        <v>3080</v>
      </c>
      <c r="L1003" s="6" t="str">
        <f t="shared" si="148"/>
        <v>30.4</v>
      </c>
      <c r="M1003" s="6" t="str">
        <f t="shared" si="149"/>
        <v>30.4</v>
      </c>
      <c r="N1003" s="6" t="str">
        <f t="shared" si="150"/>
        <v>Pass</v>
      </c>
      <c r="O1003" s="6" t="str">
        <f t="shared" si="151"/>
        <v>95.5</v>
      </c>
      <c r="P1003" s="6">
        <f t="shared" si="157"/>
        <v>43897.061000000002</v>
      </c>
      <c r="Q1003" s="5" t="str">
        <f t="shared" si="152"/>
        <v>March</v>
      </c>
      <c r="R1003" s="3" t="str">
        <f>VLOOKUP(A1003, Samples_Master!$A$2:$I$301, 2, FALSE)</f>
        <v>Graphene</v>
      </c>
      <c r="S1003" s="3" t="str">
        <f>VLOOKUP(A1003, Samples_Master!$A$2:$I$301, 3, FALSE)</f>
        <v>Carbon</v>
      </c>
      <c r="T1003" s="3" t="str">
        <f>VLOOKUP(A1003, Samples_Master!$A$2:$I$301, 4, FALSE)</f>
        <v>B049</v>
      </c>
      <c r="U1003" s="3" t="str">
        <f>VLOOKUP(A1003, Samples_Master!$A$2:$I$301, 5, FALSE)</f>
        <v>P003</v>
      </c>
      <c r="V1003" s="3" t="str">
        <f t="shared" si="153"/>
        <v>Graphene_Conductivity</v>
      </c>
      <c r="W1003" s="3">
        <f>VLOOKUP(V1003, Spec_Limits!$A$2:$I$301, 5, FALSE)</f>
        <v>20000</v>
      </c>
      <c r="X1003" s="3">
        <f>VLOOKUP(V1003, Spec_Limits!$A$2:$I$301, 6, FALSE)</f>
        <v>80000</v>
      </c>
      <c r="Y1003" s="3" t="str">
        <f t="shared" si="154"/>
        <v>Pass</v>
      </c>
      <c r="Z1003" s="3" t="str">
        <f t="shared" si="155"/>
        <v>OK</v>
      </c>
    </row>
    <row r="1004" spans="1:26" x14ac:dyDescent="0.35">
      <c r="A1004" s="1" t="s">
        <v>348</v>
      </c>
      <c r="B1004" s="2">
        <v>45741</v>
      </c>
      <c r="C1004" s="1" t="s">
        <v>27</v>
      </c>
      <c r="D1004" s="3" t="s">
        <v>3081</v>
      </c>
      <c r="E1004" s="1" t="s">
        <v>11</v>
      </c>
      <c r="F1004" s="1" t="s">
        <v>3082</v>
      </c>
      <c r="G1004" s="1" t="s">
        <v>17</v>
      </c>
      <c r="H1004" s="1">
        <v>7581.2790000000005</v>
      </c>
      <c r="I1004" s="4" t="s">
        <v>28</v>
      </c>
      <c r="J1004" s="1" t="s">
        <v>98</v>
      </c>
      <c r="K1004" s="1" t="s">
        <v>3083</v>
      </c>
      <c r="L1004" s="6">
        <f t="shared" si="148"/>
        <v>31.090000000000032</v>
      </c>
      <c r="M1004" s="6">
        <f t="shared" si="149"/>
        <v>31.090000000000032</v>
      </c>
      <c r="N1004" s="6" t="str">
        <f t="shared" si="150"/>
        <v>Pass</v>
      </c>
      <c r="O1004" s="6" t="str">
        <f t="shared" si="151"/>
        <v>110.35</v>
      </c>
      <c r="P1004" s="6">
        <f t="shared" si="157"/>
        <v>7581.2790000000005</v>
      </c>
      <c r="Q1004" s="5" t="str">
        <f t="shared" si="152"/>
        <v>March</v>
      </c>
      <c r="R1004" s="3" t="str">
        <f>VLOOKUP(A1004, Samples_Master!$A$2:$I$301, 2, FALSE)</f>
        <v>PolymerB</v>
      </c>
      <c r="S1004" s="3" t="str">
        <f>VLOOKUP(A1004, Samples_Master!$A$2:$I$301, 3, FALSE)</f>
        <v>Polymer</v>
      </c>
      <c r="T1004" s="3" t="str">
        <f>VLOOKUP(A1004, Samples_Master!$A$2:$I$301, 4, FALSE)</f>
        <v>B119</v>
      </c>
      <c r="U1004" s="3" t="str">
        <f>VLOOKUP(A1004, Samples_Master!$A$2:$I$301, 5, FALSE)</f>
        <v>P001</v>
      </c>
      <c r="V1004" s="3" t="str">
        <f t="shared" si="153"/>
        <v>PolymerB_Conductivity</v>
      </c>
      <c r="W1004" s="3">
        <f>VLOOKUP(V1004, Spec_Limits!$A$2:$I$301, 5, FALSE)</f>
        <v>100</v>
      </c>
      <c r="X1004" s="3">
        <f>VLOOKUP(V1004, Spec_Limits!$A$2:$I$301, 6, FALSE)</f>
        <v>2000</v>
      </c>
      <c r="Y1004" s="3" t="str">
        <f t="shared" si="154"/>
        <v>Fail</v>
      </c>
      <c r="Z1004" s="3" t="str">
        <f t="shared" si="155"/>
        <v>OK</v>
      </c>
    </row>
    <row r="1005" spans="1:26" x14ac:dyDescent="0.35">
      <c r="A1005" s="1" t="s">
        <v>266</v>
      </c>
      <c r="B1005" s="2">
        <v>45742</v>
      </c>
      <c r="C1005" s="1" t="s">
        <v>27</v>
      </c>
      <c r="D1005" s="3" t="s">
        <v>3084</v>
      </c>
      <c r="E1005" s="1" t="s">
        <v>637</v>
      </c>
      <c r="F1005" s="1" t="s">
        <v>3085</v>
      </c>
      <c r="G1005" s="1" t="s">
        <v>12</v>
      </c>
      <c r="H1005" s="1">
        <v>439.34199999999998</v>
      </c>
      <c r="I1005" s="4" t="s">
        <v>37</v>
      </c>
      <c r="J1005" s="1" t="s">
        <v>80</v>
      </c>
      <c r="K1005" s="1" t="s">
        <v>3086</v>
      </c>
      <c r="L1005" s="6" t="str">
        <f t="shared" si="148"/>
        <v>22.98</v>
      </c>
      <c r="M1005" s="6" t="str">
        <f t="shared" si="149"/>
        <v>22.98</v>
      </c>
      <c r="N1005" s="6" t="str">
        <f t="shared" si="150"/>
        <v>Pass</v>
      </c>
      <c r="O1005" s="6">
        <f t="shared" si="151"/>
        <v>84.381559999999993</v>
      </c>
      <c r="P1005" s="6">
        <f t="shared" si="157"/>
        <v>439.34199999999998</v>
      </c>
      <c r="Q1005" s="5" t="str">
        <f t="shared" si="152"/>
        <v>March</v>
      </c>
      <c r="R1005" s="3" t="str">
        <f>VLOOKUP(A1005, Samples_Master!$A$2:$I$301, 2, FALSE)</f>
        <v>CeramicY</v>
      </c>
      <c r="S1005" s="3" t="str">
        <f>VLOOKUP(A1005, Samples_Master!$A$2:$I$301, 3, FALSE)</f>
        <v>Ceramic</v>
      </c>
      <c r="T1005" s="3" t="str">
        <f>VLOOKUP(A1005, Samples_Master!$A$2:$I$301, 4, FALSE)</f>
        <v>B113</v>
      </c>
      <c r="U1005" s="3" t="str">
        <f>VLOOKUP(A1005, Samples_Master!$A$2:$I$301, 5, FALSE)</f>
        <v>P004</v>
      </c>
      <c r="V1005" s="3" t="str">
        <f t="shared" si="153"/>
        <v>CeramicY_Conductivity</v>
      </c>
      <c r="W1005" s="3">
        <f>VLOOKUP(V1005, Spec_Limits!$A$2:$I$301, 5, FALSE)</f>
        <v>100</v>
      </c>
      <c r="X1005" s="3">
        <f>VLOOKUP(V1005, Spec_Limits!$A$2:$I$301, 6, FALSE)</f>
        <v>2000</v>
      </c>
      <c r="Y1005" s="3" t="str">
        <f t="shared" si="154"/>
        <v>Pass</v>
      </c>
      <c r="Z1005" s="3" t="str">
        <f t="shared" si="155"/>
        <v>OK</v>
      </c>
    </row>
    <row r="1006" spans="1:26" x14ac:dyDescent="0.35">
      <c r="A1006" s="1" t="s">
        <v>266</v>
      </c>
      <c r="B1006" s="2">
        <v>45732</v>
      </c>
      <c r="C1006" s="1" t="s">
        <v>16</v>
      </c>
      <c r="D1006" s="3" t="s">
        <v>3087</v>
      </c>
      <c r="E1006" s="1" t="s">
        <v>637</v>
      </c>
      <c r="F1006" s="1" t="s">
        <v>3088</v>
      </c>
      <c r="G1006" s="1" t="s">
        <v>12</v>
      </c>
      <c r="H1006" s="1">
        <v>73.393000000000001</v>
      </c>
      <c r="I1006" s="4" t="s">
        <v>17</v>
      </c>
      <c r="J1006" s="1" t="s">
        <v>55</v>
      </c>
      <c r="K1006" s="1" t="s">
        <v>3089</v>
      </c>
      <c r="L1006" s="6" t="str">
        <f t="shared" si="148"/>
        <v>26.1</v>
      </c>
      <c r="M1006" s="6" t="str">
        <f t="shared" si="149"/>
        <v>26.1</v>
      </c>
      <c r="N1006" s="6" t="str">
        <f t="shared" si="150"/>
        <v>Pass</v>
      </c>
      <c r="O1006" s="6">
        <f t="shared" si="151"/>
        <v>105.79651</v>
      </c>
      <c r="P1006" s="6">
        <f t="shared" si="157"/>
        <v>73.393000000000001</v>
      </c>
      <c r="Q1006" s="5" t="str">
        <f t="shared" si="152"/>
        <v>March</v>
      </c>
      <c r="R1006" s="3" t="str">
        <f>VLOOKUP(A1006, Samples_Master!$A$2:$I$301, 2, FALSE)</f>
        <v>CeramicY</v>
      </c>
      <c r="S1006" s="3" t="str">
        <f>VLOOKUP(A1006, Samples_Master!$A$2:$I$301, 3, FALSE)</f>
        <v>Ceramic</v>
      </c>
      <c r="T1006" s="3" t="str">
        <f>VLOOKUP(A1006, Samples_Master!$A$2:$I$301, 4, FALSE)</f>
        <v>B113</v>
      </c>
      <c r="U1006" s="3" t="str">
        <f>VLOOKUP(A1006, Samples_Master!$A$2:$I$301, 5, FALSE)</f>
        <v>P004</v>
      </c>
      <c r="V1006" s="3" t="str">
        <f t="shared" si="153"/>
        <v>CeramicY_Tensile</v>
      </c>
      <c r="W1006" s="3">
        <f>VLOOKUP(V1006, Spec_Limits!$A$2:$I$301, 5, FALSE)</f>
        <v>40</v>
      </c>
      <c r="X1006" s="3">
        <f>VLOOKUP(V1006, Spec_Limits!$A$2:$I$301, 6, FALSE)</f>
        <v>100</v>
      </c>
      <c r="Y1006" s="3" t="str">
        <f t="shared" si="154"/>
        <v>Pass</v>
      </c>
      <c r="Z1006" s="3" t="str">
        <f t="shared" si="155"/>
        <v>OK</v>
      </c>
    </row>
    <row r="1007" spans="1:26" x14ac:dyDescent="0.35">
      <c r="A1007" s="1" t="s">
        <v>266</v>
      </c>
      <c r="B1007" s="2">
        <v>45717</v>
      </c>
      <c r="C1007" s="1" t="s">
        <v>27</v>
      </c>
      <c r="D1007" s="3" t="s">
        <v>1171</v>
      </c>
      <c r="E1007" s="1" t="s">
        <v>637</v>
      </c>
      <c r="F1007" s="1" t="s">
        <v>3090</v>
      </c>
      <c r="G1007" s="1" t="s">
        <v>12</v>
      </c>
      <c r="H1007" s="1">
        <v>7224.71</v>
      </c>
      <c r="I1007" s="4" t="s">
        <v>28</v>
      </c>
      <c r="J1007" s="1" t="s">
        <v>80</v>
      </c>
      <c r="K1007" s="1" t="s">
        <v>3091</v>
      </c>
      <c r="L1007" s="6" t="str">
        <f t="shared" si="148"/>
        <v>28.02</v>
      </c>
      <c r="M1007" s="6" t="str">
        <f t="shared" si="149"/>
        <v>28.02</v>
      </c>
      <c r="N1007" s="6" t="str">
        <f t="shared" si="150"/>
        <v>Pass</v>
      </c>
      <c r="O1007" s="6">
        <f t="shared" si="151"/>
        <v>92.070399999999992</v>
      </c>
      <c r="P1007" s="6">
        <f t="shared" si="157"/>
        <v>7224.71</v>
      </c>
      <c r="Q1007" s="5" t="str">
        <f t="shared" si="152"/>
        <v>March</v>
      </c>
      <c r="R1007" s="3" t="str">
        <f>VLOOKUP(A1007, Samples_Master!$A$2:$I$301, 2, FALSE)</f>
        <v>CeramicY</v>
      </c>
      <c r="S1007" s="3" t="str">
        <f>VLOOKUP(A1007, Samples_Master!$A$2:$I$301, 3, FALSE)</f>
        <v>Ceramic</v>
      </c>
      <c r="T1007" s="3" t="str">
        <f>VLOOKUP(A1007, Samples_Master!$A$2:$I$301, 4, FALSE)</f>
        <v>B113</v>
      </c>
      <c r="U1007" s="3" t="str">
        <f>VLOOKUP(A1007, Samples_Master!$A$2:$I$301, 5, FALSE)</f>
        <v>P004</v>
      </c>
      <c r="V1007" s="3" t="str">
        <f t="shared" si="153"/>
        <v>CeramicY_Conductivity</v>
      </c>
      <c r="W1007" s="3">
        <f>VLOOKUP(V1007, Spec_Limits!$A$2:$I$301, 5, FALSE)</f>
        <v>100</v>
      </c>
      <c r="X1007" s="3">
        <f>VLOOKUP(V1007, Spec_Limits!$A$2:$I$301, 6, FALSE)</f>
        <v>2000</v>
      </c>
      <c r="Y1007" s="3" t="str">
        <f t="shared" si="154"/>
        <v>Fail</v>
      </c>
      <c r="Z1007" s="3" t="str">
        <f t="shared" si="155"/>
        <v>OK</v>
      </c>
    </row>
    <row r="1008" spans="1:26" x14ac:dyDescent="0.35">
      <c r="A1008" s="1" t="s">
        <v>266</v>
      </c>
      <c r="B1008" s="2">
        <v>45726</v>
      </c>
      <c r="C1008" s="1" t="s">
        <v>16</v>
      </c>
      <c r="D1008" s="3" t="s">
        <v>1723</v>
      </c>
      <c r="E1008" s="1" t="s">
        <v>11</v>
      </c>
      <c r="F1008" s="1" t="s">
        <v>3092</v>
      </c>
      <c r="G1008" s="1" t="s">
        <v>12</v>
      </c>
      <c r="H1008" s="1">
        <v>66.222999999999999</v>
      </c>
      <c r="I1008" s="4" t="s">
        <v>17</v>
      </c>
      <c r="J1008" s="1" t="s">
        <v>41</v>
      </c>
      <c r="K1008" s="1" t="s">
        <v>3093</v>
      </c>
      <c r="L1008" s="6">
        <f t="shared" si="148"/>
        <v>-246.70999999999998</v>
      </c>
      <c r="M1008" s="6" t="str">
        <f t="shared" si="149"/>
        <v xml:space="preserve"> </v>
      </c>
      <c r="N1008" s="6" t="str">
        <f t="shared" si="150"/>
        <v>Fail</v>
      </c>
      <c r="O1008" s="6">
        <f t="shared" si="151"/>
        <v>89.488509999999991</v>
      </c>
      <c r="P1008" s="6">
        <f t="shared" si="157"/>
        <v>66.222999999999999</v>
      </c>
      <c r="Q1008" s="5" t="str">
        <f t="shared" si="152"/>
        <v>March</v>
      </c>
      <c r="R1008" s="3" t="str">
        <f>VLOOKUP(A1008, Samples_Master!$A$2:$I$301, 2, FALSE)</f>
        <v>CeramicY</v>
      </c>
      <c r="S1008" s="3" t="str">
        <f>VLOOKUP(A1008, Samples_Master!$A$2:$I$301, 3, FALSE)</f>
        <v>Ceramic</v>
      </c>
      <c r="T1008" s="3" t="str">
        <f>VLOOKUP(A1008, Samples_Master!$A$2:$I$301, 4, FALSE)</f>
        <v>B113</v>
      </c>
      <c r="U1008" s="3" t="str">
        <f>VLOOKUP(A1008, Samples_Master!$A$2:$I$301, 5, FALSE)</f>
        <v>P004</v>
      </c>
      <c r="V1008" s="3" t="str">
        <f t="shared" si="153"/>
        <v>CeramicY_Tensile</v>
      </c>
      <c r="W1008" s="3">
        <f>VLOOKUP(V1008, Spec_Limits!$A$2:$I$301, 5, FALSE)</f>
        <v>40</v>
      </c>
      <c r="X1008" s="3">
        <f>VLOOKUP(V1008, Spec_Limits!$A$2:$I$301, 6, FALSE)</f>
        <v>100</v>
      </c>
      <c r="Y1008" s="3" t="str">
        <f t="shared" si="154"/>
        <v>Pass</v>
      </c>
      <c r="Z1008" s="3" t="str">
        <f t="shared" si="155"/>
        <v>OK</v>
      </c>
    </row>
    <row r="1009" spans="1:26" x14ac:dyDescent="0.35">
      <c r="A1009" s="1" t="s">
        <v>3094</v>
      </c>
      <c r="B1009" s="2">
        <v>45740</v>
      </c>
      <c r="C1009" s="1" t="s">
        <v>10</v>
      </c>
      <c r="D1009" s="3" t="s">
        <v>3095</v>
      </c>
      <c r="E1009" s="1" t="s">
        <v>11</v>
      </c>
      <c r="F1009" s="1" t="s">
        <v>3096</v>
      </c>
      <c r="G1009" s="1" t="s">
        <v>12</v>
      </c>
      <c r="H1009" s="1">
        <v>0.53100000000000003</v>
      </c>
      <c r="I1009" s="4" t="s">
        <v>23</v>
      </c>
      <c r="J1009" s="1" t="s">
        <v>98</v>
      </c>
      <c r="K1009" s="1" t="s">
        <v>3097</v>
      </c>
      <c r="L1009" s="6">
        <f t="shared" si="148"/>
        <v>25.480000000000018</v>
      </c>
      <c r="M1009" s="6">
        <f t="shared" si="149"/>
        <v>25.480000000000018</v>
      </c>
      <c r="N1009" s="6" t="str">
        <f t="shared" si="150"/>
        <v>Pass</v>
      </c>
      <c r="O1009" s="6">
        <f t="shared" si="151"/>
        <v>85.688119999999998</v>
      </c>
      <c r="P1009" s="6">
        <f t="shared" si="157"/>
        <v>0.53100000000000003</v>
      </c>
      <c r="Q1009" s="5" t="str">
        <f t="shared" si="152"/>
        <v>March</v>
      </c>
      <c r="R1009" s="3" t="str">
        <f>VLOOKUP(A1009, Samples_Master!$A$2:$I$301, 2, FALSE)</f>
        <v>PolymerA</v>
      </c>
      <c r="S1009" s="3" t="str">
        <f>VLOOKUP(A1009, Samples_Master!$A$2:$I$301, 3, FALSE)</f>
        <v>Polymer</v>
      </c>
      <c r="T1009" s="3" t="str">
        <f>VLOOKUP(A1009, Samples_Master!$A$2:$I$301, 4, FALSE)</f>
        <v>B061</v>
      </c>
      <c r="U1009" s="3" t="str">
        <f>VLOOKUP(A1009, Samples_Master!$A$2:$I$301, 5, FALSE)</f>
        <v>P003</v>
      </c>
      <c r="V1009" s="3" t="str">
        <f t="shared" si="153"/>
        <v>PolymerA_Viscosity</v>
      </c>
      <c r="W1009" s="3">
        <f>VLOOKUP(V1009, Spec_Limits!$A$2:$I$301, 5, FALSE)</f>
        <v>0.5</v>
      </c>
      <c r="X1009" s="3">
        <f>VLOOKUP(V1009, Spec_Limits!$A$2:$I$301, 6, FALSE)</f>
        <v>2.5</v>
      </c>
      <c r="Y1009" s="3" t="str">
        <f t="shared" si="154"/>
        <v>Pass</v>
      </c>
      <c r="Z1009" s="3" t="str">
        <f t="shared" si="155"/>
        <v>OK</v>
      </c>
    </row>
    <row r="1010" spans="1:26" x14ac:dyDescent="0.35">
      <c r="A1010" s="1" t="s">
        <v>3094</v>
      </c>
      <c r="B1010" s="2">
        <v>45744</v>
      </c>
      <c r="C1010" s="1" t="s">
        <v>16</v>
      </c>
      <c r="D1010" s="3" t="s">
        <v>3098</v>
      </c>
      <c r="E1010" s="1" t="s">
        <v>11</v>
      </c>
      <c r="F1010" s="1" t="s">
        <v>3099</v>
      </c>
      <c r="G1010" s="1" t="s">
        <v>12</v>
      </c>
      <c r="H1010" s="1">
        <v>79.313999999999993</v>
      </c>
      <c r="I1010" s="4" t="s">
        <v>17</v>
      </c>
      <c r="J1010" s="1" t="s">
        <v>61</v>
      </c>
      <c r="K1010" s="1" t="s">
        <v>3100</v>
      </c>
      <c r="L1010" s="6">
        <f t="shared" si="148"/>
        <v>28.860000000000014</v>
      </c>
      <c r="M1010" s="6">
        <f t="shared" si="149"/>
        <v>28.860000000000014</v>
      </c>
      <c r="N1010" s="6" t="str">
        <f t="shared" si="150"/>
        <v>Pass</v>
      </c>
      <c r="O1010" s="6">
        <f t="shared" si="151"/>
        <v>115.00036</v>
      </c>
      <c r="P1010" s="6">
        <f t="shared" si="157"/>
        <v>79.313999999999993</v>
      </c>
      <c r="Q1010" s="5" t="str">
        <f t="shared" si="152"/>
        <v>March</v>
      </c>
      <c r="R1010" s="3" t="str">
        <f>VLOOKUP(A1010, Samples_Master!$A$2:$I$301, 2, FALSE)</f>
        <v>PolymerA</v>
      </c>
      <c r="S1010" s="3" t="str">
        <f>VLOOKUP(A1010, Samples_Master!$A$2:$I$301, 3, FALSE)</f>
        <v>Polymer</v>
      </c>
      <c r="T1010" s="3" t="str">
        <f>VLOOKUP(A1010, Samples_Master!$A$2:$I$301, 4, FALSE)</f>
        <v>B061</v>
      </c>
      <c r="U1010" s="3" t="str">
        <f>VLOOKUP(A1010, Samples_Master!$A$2:$I$301, 5, FALSE)</f>
        <v>P003</v>
      </c>
      <c r="V1010" s="3" t="str">
        <f t="shared" si="153"/>
        <v>PolymerA_Tensile</v>
      </c>
      <c r="W1010" s="3">
        <f>VLOOKUP(V1010, Spec_Limits!$A$2:$I$301, 5, FALSE)</f>
        <v>40</v>
      </c>
      <c r="X1010" s="3">
        <f>VLOOKUP(V1010, Spec_Limits!$A$2:$I$301, 6, FALSE)</f>
        <v>100</v>
      </c>
      <c r="Y1010" s="3" t="str">
        <f t="shared" si="154"/>
        <v>Pass</v>
      </c>
      <c r="Z1010" s="3" t="str">
        <f t="shared" si="155"/>
        <v>OK</v>
      </c>
    </row>
    <row r="1011" spans="1:26" x14ac:dyDescent="0.35">
      <c r="A1011" s="1" t="s">
        <v>3094</v>
      </c>
      <c r="B1011" s="2">
        <v>45732</v>
      </c>
      <c r="C1011" s="1" t="s">
        <v>16</v>
      </c>
      <c r="D1011" s="3" t="s">
        <v>3101</v>
      </c>
      <c r="E1011" s="1" t="s">
        <v>11</v>
      </c>
      <c r="F1011" s="1" t="s">
        <v>3102</v>
      </c>
      <c r="G1011" s="1" t="s">
        <v>12</v>
      </c>
      <c r="H1011" s="1">
        <v>69.805000000000007</v>
      </c>
      <c r="I1011" s="4" t="s">
        <v>17</v>
      </c>
      <c r="J1011" s="1" t="s">
        <v>98</v>
      </c>
      <c r="K1011" s="1" t="s">
        <v>3103</v>
      </c>
      <c r="L1011" s="6">
        <f t="shared" si="148"/>
        <v>18.5</v>
      </c>
      <c r="M1011" s="6">
        <f t="shared" si="149"/>
        <v>18.5</v>
      </c>
      <c r="N1011" s="6" t="str">
        <f t="shared" si="150"/>
        <v>Pass</v>
      </c>
      <c r="O1011" s="6">
        <f t="shared" si="151"/>
        <v>105.05508</v>
      </c>
      <c r="P1011" s="6">
        <f t="shared" si="157"/>
        <v>69.805000000000007</v>
      </c>
      <c r="Q1011" s="5" t="str">
        <f t="shared" si="152"/>
        <v>March</v>
      </c>
      <c r="R1011" s="3" t="str">
        <f>VLOOKUP(A1011, Samples_Master!$A$2:$I$301, 2, FALSE)</f>
        <v>PolymerA</v>
      </c>
      <c r="S1011" s="3" t="str">
        <f>VLOOKUP(A1011, Samples_Master!$A$2:$I$301, 3, FALSE)</f>
        <v>Polymer</v>
      </c>
      <c r="T1011" s="3" t="str">
        <f>VLOOKUP(A1011, Samples_Master!$A$2:$I$301, 4, FALSE)</f>
        <v>B061</v>
      </c>
      <c r="U1011" s="3" t="str">
        <f>VLOOKUP(A1011, Samples_Master!$A$2:$I$301, 5, FALSE)</f>
        <v>P003</v>
      </c>
      <c r="V1011" s="3" t="str">
        <f t="shared" si="153"/>
        <v>PolymerA_Tensile</v>
      </c>
      <c r="W1011" s="3">
        <f>VLOOKUP(V1011, Spec_Limits!$A$2:$I$301, 5, FALSE)</f>
        <v>40</v>
      </c>
      <c r="X1011" s="3">
        <f>VLOOKUP(V1011, Spec_Limits!$A$2:$I$301, 6, FALSE)</f>
        <v>100</v>
      </c>
      <c r="Y1011" s="3" t="str">
        <f t="shared" si="154"/>
        <v>Pass</v>
      </c>
      <c r="Z1011" s="3" t="str">
        <f t="shared" si="155"/>
        <v>OK</v>
      </c>
    </row>
    <row r="1012" spans="1:26" x14ac:dyDescent="0.35">
      <c r="A1012" s="1" t="s">
        <v>3094</v>
      </c>
      <c r="B1012" s="2">
        <v>45739</v>
      </c>
      <c r="C1012" s="1" t="s">
        <v>16</v>
      </c>
      <c r="D1012" s="3" t="s">
        <v>3104</v>
      </c>
      <c r="E1012" s="1" t="s">
        <v>11</v>
      </c>
      <c r="F1012" s="1" t="s">
        <v>3105</v>
      </c>
      <c r="G1012" s="1" t="s">
        <v>12</v>
      </c>
      <c r="H1012" s="1">
        <v>65.649000000000001</v>
      </c>
      <c r="I1012" s="4" t="s">
        <v>17</v>
      </c>
      <c r="J1012" s="1" t="s">
        <v>55</v>
      </c>
      <c r="K1012" s="1" t="s">
        <v>3106</v>
      </c>
      <c r="L1012" s="6">
        <f t="shared" si="148"/>
        <v>28.189999999999998</v>
      </c>
      <c r="M1012" s="6">
        <f t="shared" si="149"/>
        <v>28.189999999999998</v>
      </c>
      <c r="N1012" s="6" t="str">
        <f t="shared" si="150"/>
        <v>Pass</v>
      </c>
      <c r="O1012" s="6">
        <f t="shared" si="151"/>
        <v>92.915120000000002</v>
      </c>
      <c r="P1012" s="6">
        <f t="shared" si="157"/>
        <v>65.649000000000001</v>
      </c>
      <c r="Q1012" s="5" t="str">
        <f t="shared" si="152"/>
        <v>March</v>
      </c>
      <c r="R1012" s="3" t="str">
        <f>VLOOKUP(A1012, Samples_Master!$A$2:$I$301, 2, FALSE)</f>
        <v>PolymerA</v>
      </c>
      <c r="S1012" s="3" t="str">
        <f>VLOOKUP(A1012, Samples_Master!$A$2:$I$301, 3, FALSE)</f>
        <v>Polymer</v>
      </c>
      <c r="T1012" s="3" t="str">
        <f>VLOOKUP(A1012, Samples_Master!$A$2:$I$301, 4, FALSE)</f>
        <v>B061</v>
      </c>
      <c r="U1012" s="3" t="str">
        <f>VLOOKUP(A1012, Samples_Master!$A$2:$I$301, 5, FALSE)</f>
        <v>P003</v>
      </c>
      <c r="V1012" s="3" t="str">
        <f t="shared" si="153"/>
        <v>PolymerA_Tensile</v>
      </c>
      <c r="W1012" s="3">
        <f>VLOOKUP(V1012, Spec_Limits!$A$2:$I$301, 5, FALSE)</f>
        <v>40</v>
      </c>
      <c r="X1012" s="3">
        <f>VLOOKUP(V1012, Spec_Limits!$A$2:$I$301, 6, FALSE)</f>
        <v>100</v>
      </c>
      <c r="Y1012" s="3" t="str">
        <f t="shared" si="154"/>
        <v>Pass</v>
      </c>
      <c r="Z1012" s="3" t="str">
        <f t="shared" si="155"/>
        <v>OK</v>
      </c>
    </row>
    <row r="1013" spans="1:26" x14ac:dyDescent="0.35">
      <c r="A1013" s="1" t="s">
        <v>579</v>
      </c>
      <c r="B1013" s="2">
        <v>45735</v>
      </c>
      <c r="C1013" s="1" t="s">
        <v>10</v>
      </c>
      <c r="D1013" s="3" t="s">
        <v>3107</v>
      </c>
      <c r="E1013" s="1" t="s">
        <v>11</v>
      </c>
      <c r="F1013" s="1" t="s">
        <v>3108</v>
      </c>
      <c r="G1013" s="1" t="s">
        <v>12</v>
      </c>
      <c r="H1013" s="1">
        <v>1.4350000000000001</v>
      </c>
      <c r="I1013" s="4" t="s">
        <v>23</v>
      </c>
      <c r="J1013" s="1" t="s">
        <v>29</v>
      </c>
      <c r="K1013" s="1" t="s">
        <v>3109</v>
      </c>
      <c r="L1013" s="6">
        <f t="shared" si="148"/>
        <v>17.610000000000014</v>
      </c>
      <c r="M1013" s="6">
        <f t="shared" si="149"/>
        <v>17.610000000000014</v>
      </c>
      <c r="N1013" s="6" t="str">
        <f t="shared" si="150"/>
        <v>Pass</v>
      </c>
      <c r="O1013" s="6">
        <f t="shared" si="151"/>
        <v>84.29674</v>
      </c>
      <c r="P1013" s="6">
        <f t="shared" si="157"/>
        <v>1.4350000000000001</v>
      </c>
      <c r="Q1013" s="5" t="str">
        <f t="shared" si="152"/>
        <v>March</v>
      </c>
      <c r="R1013" s="3" t="str">
        <f>VLOOKUP(A1013, Samples_Master!$A$2:$I$301, 2, FALSE)</f>
        <v>PolymerB</v>
      </c>
      <c r="S1013" s="3" t="str">
        <f>VLOOKUP(A1013, Samples_Master!$A$2:$I$301, 3, FALSE)</f>
        <v>Polymer</v>
      </c>
      <c r="T1013" s="3" t="str">
        <f>VLOOKUP(A1013, Samples_Master!$A$2:$I$301, 4, FALSE)</f>
        <v>B012</v>
      </c>
      <c r="U1013" s="3" t="str">
        <f>VLOOKUP(A1013, Samples_Master!$A$2:$I$301, 5, FALSE)</f>
        <v>P003</v>
      </c>
      <c r="V1013" s="3" t="str">
        <f t="shared" si="153"/>
        <v>PolymerB_Viscosity</v>
      </c>
      <c r="W1013" s="3">
        <f>VLOOKUP(V1013, Spec_Limits!$A$2:$I$301, 5, FALSE)</f>
        <v>0.5</v>
      </c>
      <c r="X1013" s="3">
        <f>VLOOKUP(V1013, Spec_Limits!$A$2:$I$301, 6, FALSE)</f>
        <v>2.5</v>
      </c>
      <c r="Y1013" s="3" t="str">
        <f t="shared" si="154"/>
        <v>Pass</v>
      </c>
      <c r="Z1013" s="3" t="str">
        <f t="shared" si="155"/>
        <v>OK</v>
      </c>
    </row>
    <row r="1014" spans="1:26" x14ac:dyDescent="0.35">
      <c r="A1014" s="1" t="s">
        <v>579</v>
      </c>
      <c r="B1014" s="2">
        <v>45719</v>
      </c>
      <c r="C1014" s="1" t="s">
        <v>16</v>
      </c>
      <c r="D1014" s="3" t="s">
        <v>1150</v>
      </c>
      <c r="E1014" s="1" t="s">
        <v>11</v>
      </c>
      <c r="F1014" s="1" t="s">
        <v>3110</v>
      </c>
      <c r="G1014" s="1" t="s">
        <v>12</v>
      </c>
      <c r="H1014" s="1">
        <v>54.811</v>
      </c>
      <c r="I1014" s="4" t="s">
        <v>17</v>
      </c>
      <c r="J1014" s="1" t="s">
        <v>41</v>
      </c>
      <c r="K1014" s="1" t="s">
        <v>3111</v>
      </c>
      <c r="L1014" s="6">
        <f t="shared" si="148"/>
        <v>27.580000000000041</v>
      </c>
      <c r="M1014" s="6">
        <f t="shared" si="149"/>
        <v>27.580000000000041</v>
      </c>
      <c r="N1014" s="6" t="str">
        <f t="shared" si="150"/>
        <v>Pass</v>
      </c>
      <c r="O1014" s="6">
        <f t="shared" si="151"/>
        <v>103.25933000000001</v>
      </c>
      <c r="P1014" s="6">
        <f t="shared" si="157"/>
        <v>54.811</v>
      </c>
      <c r="Q1014" s="5" t="str">
        <f t="shared" si="152"/>
        <v>March</v>
      </c>
      <c r="R1014" s="3" t="str">
        <f>VLOOKUP(A1014, Samples_Master!$A$2:$I$301, 2, FALSE)</f>
        <v>PolymerB</v>
      </c>
      <c r="S1014" s="3" t="str">
        <f>VLOOKUP(A1014, Samples_Master!$A$2:$I$301, 3, FALSE)</f>
        <v>Polymer</v>
      </c>
      <c r="T1014" s="3" t="str">
        <f>VLOOKUP(A1014, Samples_Master!$A$2:$I$301, 4, FALSE)</f>
        <v>B012</v>
      </c>
      <c r="U1014" s="3" t="str">
        <f>VLOOKUP(A1014, Samples_Master!$A$2:$I$301, 5, FALSE)</f>
        <v>P003</v>
      </c>
      <c r="V1014" s="3" t="str">
        <f t="shared" si="153"/>
        <v>PolymerB_Tensile</v>
      </c>
      <c r="W1014" s="3">
        <f>VLOOKUP(V1014, Spec_Limits!$A$2:$I$301, 5, FALSE)</f>
        <v>40</v>
      </c>
      <c r="X1014" s="3">
        <f>VLOOKUP(V1014, Spec_Limits!$A$2:$I$301, 6, FALSE)</f>
        <v>100</v>
      </c>
      <c r="Y1014" s="3" t="str">
        <f t="shared" si="154"/>
        <v>Pass</v>
      </c>
      <c r="Z1014" s="3" t="str">
        <f t="shared" si="155"/>
        <v>OK</v>
      </c>
    </row>
    <row r="1015" spans="1:26" x14ac:dyDescent="0.35">
      <c r="A1015" s="1" t="s">
        <v>579</v>
      </c>
      <c r="B1015" s="2">
        <v>45744</v>
      </c>
      <c r="C1015" s="1" t="s">
        <v>10</v>
      </c>
      <c r="D1015" s="3" t="s">
        <v>1638</v>
      </c>
      <c r="E1015" s="1" t="s">
        <v>11</v>
      </c>
      <c r="F1015" s="1" t="s">
        <v>3112</v>
      </c>
      <c r="G1015" s="1" t="s">
        <v>12</v>
      </c>
      <c r="H1015" s="1">
        <v>1.593</v>
      </c>
      <c r="I1015" s="4" t="s">
        <v>23</v>
      </c>
      <c r="J1015" s="1" t="s">
        <v>29</v>
      </c>
      <c r="K1015" s="1" t="s">
        <v>3113</v>
      </c>
      <c r="L1015" s="6">
        <f t="shared" si="148"/>
        <v>27.379999999999995</v>
      </c>
      <c r="M1015" s="6">
        <f t="shared" si="149"/>
        <v>27.379999999999995</v>
      </c>
      <c r="N1015" s="6" t="str">
        <f t="shared" si="150"/>
        <v>Pass</v>
      </c>
      <c r="O1015" s="6">
        <f t="shared" si="151"/>
        <v>96.72381</v>
      </c>
      <c r="P1015" s="6">
        <f t="shared" si="157"/>
        <v>1.593</v>
      </c>
      <c r="Q1015" s="5" t="str">
        <f t="shared" si="152"/>
        <v>March</v>
      </c>
      <c r="R1015" s="3" t="str">
        <f>VLOOKUP(A1015, Samples_Master!$A$2:$I$301, 2, FALSE)</f>
        <v>PolymerB</v>
      </c>
      <c r="S1015" s="3" t="str">
        <f>VLOOKUP(A1015, Samples_Master!$A$2:$I$301, 3, FALSE)</f>
        <v>Polymer</v>
      </c>
      <c r="T1015" s="3" t="str">
        <f>VLOOKUP(A1015, Samples_Master!$A$2:$I$301, 4, FALSE)</f>
        <v>B012</v>
      </c>
      <c r="U1015" s="3" t="str">
        <f>VLOOKUP(A1015, Samples_Master!$A$2:$I$301, 5, FALSE)</f>
        <v>P003</v>
      </c>
      <c r="V1015" s="3" t="str">
        <f t="shared" si="153"/>
        <v>PolymerB_Viscosity</v>
      </c>
      <c r="W1015" s="3">
        <f>VLOOKUP(V1015, Spec_Limits!$A$2:$I$301, 5, FALSE)</f>
        <v>0.5</v>
      </c>
      <c r="X1015" s="3">
        <f>VLOOKUP(V1015, Spec_Limits!$A$2:$I$301, 6, FALSE)</f>
        <v>2.5</v>
      </c>
      <c r="Y1015" s="3" t="str">
        <f t="shared" si="154"/>
        <v>Pass</v>
      </c>
      <c r="Z1015" s="3" t="str">
        <f t="shared" si="155"/>
        <v>OK</v>
      </c>
    </row>
    <row r="1016" spans="1:26" x14ac:dyDescent="0.35">
      <c r="A1016" s="1" t="s">
        <v>69</v>
      </c>
      <c r="B1016" s="2">
        <v>45723</v>
      </c>
      <c r="C1016" s="1" t="s">
        <v>27</v>
      </c>
      <c r="D1016" s="3" t="s">
        <v>3114</v>
      </c>
      <c r="E1016" s="1" t="s">
        <v>637</v>
      </c>
      <c r="F1016" s="1" t="s">
        <v>3115</v>
      </c>
      <c r="G1016" s="1" t="s">
        <v>17</v>
      </c>
      <c r="H1016" s="1">
        <v>8684.15</v>
      </c>
      <c r="I1016" s="4" t="s">
        <v>28</v>
      </c>
      <c r="J1016" s="1" t="s">
        <v>24</v>
      </c>
      <c r="K1016" s="1" t="s">
        <v>3116</v>
      </c>
      <c r="L1016" s="6" t="str">
        <f t="shared" si="148"/>
        <v>18.15</v>
      </c>
      <c r="M1016" s="6" t="str">
        <f t="shared" si="149"/>
        <v>18.15</v>
      </c>
      <c r="N1016" s="6" t="str">
        <f t="shared" si="150"/>
        <v>Pass</v>
      </c>
      <c r="O1016" s="6" t="str">
        <f t="shared" si="151"/>
        <v>93.07</v>
      </c>
      <c r="P1016" s="6">
        <f t="shared" si="157"/>
        <v>8684.15</v>
      </c>
      <c r="Q1016" s="5" t="str">
        <f t="shared" si="152"/>
        <v>March</v>
      </c>
      <c r="R1016" s="3" t="str">
        <f>VLOOKUP(A1016, Samples_Master!$A$2:$I$301, 2, FALSE)</f>
        <v>AlloyX</v>
      </c>
      <c r="S1016" s="3" t="str">
        <f>VLOOKUP(A1016, Samples_Master!$A$2:$I$301, 3, FALSE)</f>
        <v>Metal</v>
      </c>
      <c r="T1016" s="3" t="str">
        <f>VLOOKUP(A1016, Samples_Master!$A$2:$I$301, 4, FALSE)</f>
        <v>B052</v>
      </c>
      <c r="U1016" s="3" t="str">
        <f>VLOOKUP(A1016, Samples_Master!$A$2:$I$301, 5, FALSE)</f>
        <v>P002</v>
      </c>
      <c r="V1016" s="3" t="str">
        <f t="shared" si="153"/>
        <v>AlloyX_Conductivity</v>
      </c>
      <c r="W1016" s="3">
        <f>VLOOKUP(V1016, Spec_Limits!$A$2:$I$301, 5, FALSE)</f>
        <v>100</v>
      </c>
      <c r="X1016" s="3">
        <f>VLOOKUP(V1016, Spec_Limits!$A$2:$I$301, 6, FALSE)</f>
        <v>2000</v>
      </c>
      <c r="Y1016" s="3" t="str">
        <f t="shared" si="154"/>
        <v>Fail</v>
      </c>
      <c r="Z1016" s="3" t="str">
        <f t="shared" si="155"/>
        <v>OK</v>
      </c>
    </row>
    <row r="1017" spans="1:26" x14ac:dyDescent="0.35">
      <c r="A1017" s="1" t="s">
        <v>69</v>
      </c>
      <c r="B1017" s="2">
        <v>45732</v>
      </c>
      <c r="C1017" s="1" t="s">
        <v>10</v>
      </c>
      <c r="D1017" s="3" t="s">
        <v>3117</v>
      </c>
      <c r="E1017" s="1" t="s">
        <v>637</v>
      </c>
      <c r="F1017" s="1" t="s">
        <v>2242</v>
      </c>
      <c r="G1017" s="1" t="s">
        <v>17</v>
      </c>
      <c r="H1017" s="1">
        <v>1175.4590000000001</v>
      </c>
      <c r="I1017" s="4" t="s">
        <v>13</v>
      </c>
      <c r="J1017" s="1" t="s">
        <v>21</v>
      </c>
      <c r="K1017" s="1" t="s">
        <v>3118</v>
      </c>
      <c r="L1017" s="6" t="str">
        <f t="shared" si="148"/>
        <v>30.45</v>
      </c>
      <c r="M1017" s="6" t="str">
        <f t="shared" si="149"/>
        <v>30.45</v>
      </c>
      <c r="N1017" s="6" t="str">
        <f t="shared" si="150"/>
        <v>Pass</v>
      </c>
      <c r="O1017" s="6" t="str">
        <f t="shared" si="151"/>
        <v>112.55</v>
      </c>
      <c r="P1017" s="6">
        <f t="shared" si="157"/>
        <v>1175.4590000000001</v>
      </c>
      <c r="Q1017" s="5" t="str">
        <f t="shared" si="152"/>
        <v>March</v>
      </c>
      <c r="R1017" s="3" t="str">
        <f>VLOOKUP(A1017, Samples_Master!$A$2:$I$301, 2, FALSE)</f>
        <v>AlloyX</v>
      </c>
      <c r="S1017" s="3" t="str">
        <f>VLOOKUP(A1017, Samples_Master!$A$2:$I$301, 3, FALSE)</f>
        <v>Metal</v>
      </c>
      <c r="T1017" s="3" t="str">
        <f>VLOOKUP(A1017, Samples_Master!$A$2:$I$301, 4, FALSE)</f>
        <v>B052</v>
      </c>
      <c r="U1017" s="3" t="str">
        <f>VLOOKUP(A1017, Samples_Master!$A$2:$I$301, 5, FALSE)</f>
        <v>P002</v>
      </c>
      <c r="V1017" s="3" t="str">
        <f t="shared" si="153"/>
        <v>AlloyX_Viscosity</v>
      </c>
      <c r="W1017" s="3">
        <f>VLOOKUP(V1017, Spec_Limits!$A$2:$I$301, 5, FALSE)</f>
        <v>0.2</v>
      </c>
      <c r="X1017" s="3">
        <f>VLOOKUP(V1017, Spec_Limits!$A$2:$I$301, 6, FALSE)</f>
        <v>1.5</v>
      </c>
      <c r="Y1017" s="3" t="str">
        <f t="shared" si="154"/>
        <v>Fail</v>
      </c>
      <c r="Z1017" s="3" t="str">
        <f t="shared" si="155"/>
        <v>OK</v>
      </c>
    </row>
    <row r="1018" spans="1:26" x14ac:dyDescent="0.35">
      <c r="A1018" s="1" t="s">
        <v>69</v>
      </c>
      <c r="B1018" s="2">
        <v>45718</v>
      </c>
      <c r="C1018" s="1" t="s">
        <v>10</v>
      </c>
      <c r="D1018" s="3" t="s">
        <v>3119</v>
      </c>
      <c r="E1018" s="1" t="s">
        <v>637</v>
      </c>
      <c r="F1018" s="1" t="s">
        <v>3120</v>
      </c>
      <c r="G1018" s="1" t="s">
        <v>17</v>
      </c>
      <c r="H1018" s="1">
        <v>1.454</v>
      </c>
      <c r="I1018" s="4" t="s">
        <v>23</v>
      </c>
      <c r="J1018" s="1" t="s">
        <v>52</v>
      </c>
      <c r="K1018" s="1" t="s">
        <v>3121</v>
      </c>
      <c r="L1018" s="6" t="str">
        <f t="shared" si="148"/>
        <v>25.67</v>
      </c>
      <c r="M1018" s="6" t="str">
        <f t="shared" si="149"/>
        <v>25.67</v>
      </c>
      <c r="N1018" s="6" t="str">
        <f t="shared" si="150"/>
        <v>Pass</v>
      </c>
      <c r="O1018" s="6" t="str">
        <f t="shared" si="151"/>
        <v>119.7</v>
      </c>
      <c r="P1018" s="6">
        <f t="shared" si="157"/>
        <v>1.454</v>
      </c>
      <c r="Q1018" s="5" t="str">
        <f t="shared" si="152"/>
        <v>March</v>
      </c>
      <c r="R1018" s="3" t="str">
        <f>VLOOKUP(A1018, Samples_Master!$A$2:$I$301, 2, FALSE)</f>
        <v>AlloyX</v>
      </c>
      <c r="S1018" s="3" t="str">
        <f>VLOOKUP(A1018, Samples_Master!$A$2:$I$301, 3, FALSE)</f>
        <v>Metal</v>
      </c>
      <c r="T1018" s="3" t="str">
        <f>VLOOKUP(A1018, Samples_Master!$A$2:$I$301, 4, FALSE)</f>
        <v>B052</v>
      </c>
      <c r="U1018" s="3" t="str">
        <f>VLOOKUP(A1018, Samples_Master!$A$2:$I$301, 5, FALSE)</f>
        <v>P002</v>
      </c>
      <c r="V1018" s="3" t="str">
        <f t="shared" si="153"/>
        <v>AlloyX_Viscosity</v>
      </c>
      <c r="W1018" s="3">
        <f>VLOOKUP(V1018, Spec_Limits!$A$2:$I$301, 5, FALSE)</f>
        <v>0.2</v>
      </c>
      <c r="X1018" s="3">
        <f>VLOOKUP(V1018, Spec_Limits!$A$2:$I$301, 6, FALSE)</f>
        <v>1.5</v>
      </c>
      <c r="Y1018" s="3" t="str">
        <f t="shared" si="154"/>
        <v>Pass</v>
      </c>
      <c r="Z1018" s="3" t="str">
        <f t="shared" si="155"/>
        <v>OK</v>
      </c>
    </row>
    <row r="1019" spans="1:26" x14ac:dyDescent="0.35">
      <c r="A1019" s="1" t="s">
        <v>245</v>
      </c>
      <c r="B1019" s="2">
        <v>45740</v>
      </c>
      <c r="C1019" s="1" t="s">
        <v>16</v>
      </c>
      <c r="D1019" s="3" t="s">
        <v>3122</v>
      </c>
      <c r="E1019" s="1" t="s">
        <v>11</v>
      </c>
      <c r="F1019" s="1" t="s">
        <v>3123</v>
      </c>
      <c r="G1019" s="1" t="s">
        <v>12</v>
      </c>
      <c r="H1019" s="1">
        <v>69.914000000000001</v>
      </c>
      <c r="I1019" s="4" t="s">
        <v>17</v>
      </c>
      <c r="J1019" s="1" t="s">
        <v>52</v>
      </c>
      <c r="K1019" s="1" t="s">
        <v>3124</v>
      </c>
      <c r="L1019" s="6">
        <f t="shared" si="148"/>
        <v>23.170000000000016</v>
      </c>
      <c r="M1019" s="6">
        <f t="shared" si="149"/>
        <v>23.170000000000016</v>
      </c>
      <c r="N1019" s="6" t="str">
        <f t="shared" si="150"/>
        <v>Pass</v>
      </c>
      <c r="O1019" s="6">
        <f t="shared" si="151"/>
        <v>120.50971000000001</v>
      </c>
      <c r="P1019" s="6">
        <f t="shared" si="157"/>
        <v>69.914000000000001</v>
      </c>
      <c r="Q1019" s="5" t="str">
        <f t="shared" si="152"/>
        <v>March</v>
      </c>
      <c r="R1019" s="3" t="str">
        <f>VLOOKUP(A1019, Samples_Master!$A$2:$I$301, 2, FALSE)</f>
        <v>CeramicY</v>
      </c>
      <c r="S1019" s="3" t="str">
        <f>VLOOKUP(A1019, Samples_Master!$A$2:$I$301, 3, FALSE)</f>
        <v>Ceramic</v>
      </c>
      <c r="T1019" s="3" t="str">
        <f>VLOOKUP(A1019, Samples_Master!$A$2:$I$301, 4, FALSE)</f>
        <v>B009</v>
      </c>
      <c r="U1019" s="3" t="str">
        <f>VLOOKUP(A1019, Samples_Master!$A$2:$I$301, 5, FALSE)</f>
        <v>P003</v>
      </c>
      <c r="V1019" s="3" t="str">
        <f t="shared" si="153"/>
        <v>CeramicY_Tensile</v>
      </c>
      <c r="W1019" s="3">
        <f>VLOOKUP(V1019, Spec_Limits!$A$2:$I$301, 5, FALSE)</f>
        <v>40</v>
      </c>
      <c r="X1019" s="3">
        <f>VLOOKUP(V1019, Spec_Limits!$A$2:$I$301, 6, FALSE)</f>
        <v>100</v>
      </c>
      <c r="Y1019" s="3" t="str">
        <f t="shared" si="154"/>
        <v>Pass</v>
      </c>
      <c r="Z1019" s="3" t="str">
        <f t="shared" si="155"/>
        <v>OK</v>
      </c>
    </row>
    <row r="1020" spans="1:26" x14ac:dyDescent="0.35">
      <c r="A1020" s="1" t="s">
        <v>687</v>
      </c>
      <c r="B1020" s="2">
        <v>45742</v>
      </c>
      <c r="C1020" s="1" t="s">
        <v>16</v>
      </c>
      <c r="D1020" s="3" t="s">
        <v>1821</v>
      </c>
      <c r="E1020" s="1" t="s">
        <v>637</v>
      </c>
      <c r="F1020" s="1" t="s">
        <v>3125</v>
      </c>
      <c r="G1020" s="1" t="s">
        <v>17</v>
      </c>
      <c r="H1020" s="1">
        <v>69.283000000000001</v>
      </c>
      <c r="I1020" s="4" t="s">
        <v>17</v>
      </c>
      <c r="J1020" s="1" t="s">
        <v>14</v>
      </c>
      <c r="K1020" s="1" t="s">
        <v>3126</v>
      </c>
      <c r="L1020" s="6" t="str">
        <f t="shared" si="148"/>
        <v>35.3</v>
      </c>
      <c r="M1020" s="6" t="str">
        <f t="shared" si="149"/>
        <v>35.3</v>
      </c>
      <c r="N1020" s="6" t="str">
        <f t="shared" si="150"/>
        <v>Pass</v>
      </c>
      <c r="O1020" s="6" t="str">
        <f t="shared" si="151"/>
        <v>113.63</v>
      </c>
      <c r="P1020" s="6">
        <f t="shared" si="157"/>
        <v>69.283000000000001</v>
      </c>
      <c r="Q1020" s="5" t="str">
        <f t="shared" si="152"/>
        <v>March</v>
      </c>
      <c r="R1020" s="3" t="str">
        <f>VLOOKUP(A1020, Samples_Master!$A$2:$I$301, 2, FALSE)</f>
        <v>PolymerA</v>
      </c>
      <c r="S1020" s="3" t="str">
        <f>VLOOKUP(A1020, Samples_Master!$A$2:$I$301, 3, FALSE)</f>
        <v>Polymer</v>
      </c>
      <c r="T1020" s="3" t="str">
        <f>VLOOKUP(A1020, Samples_Master!$A$2:$I$301, 4, FALSE)</f>
        <v>B002</v>
      </c>
      <c r="U1020" s="3" t="str">
        <f>VLOOKUP(A1020, Samples_Master!$A$2:$I$301, 5, FALSE)</f>
        <v>P001</v>
      </c>
      <c r="V1020" s="3" t="str">
        <f t="shared" si="153"/>
        <v>PolymerA_Tensile</v>
      </c>
      <c r="W1020" s="3">
        <f>VLOOKUP(V1020, Spec_Limits!$A$2:$I$301, 5, FALSE)</f>
        <v>40</v>
      </c>
      <c r="X1020" s="3">
        <f>VLOOKUP(V1020, Spec_Limits!$A$2:$I$301, 6, FALSE)</f>
        <v>100</v>
      </c>
      <c r="Y1020" s="3" t="str">
        <f t="shared" si="154"/>
        <v>Pass</v>
      </c>
      <c r="Z1020" s="3" t="str">
        <f t="shared" si="155"/>
        <v>OK</v>
      </c>
    </row>
    <row r="1021" spans="1:26" x14ac:dyDescent="0.35">
      <c r="A1021" s="1" t="s">
        <v>687</v>
      </c>
      <c r="B1021" s="2">
        <v>45726</v>
      </c>
      <c r="C1021" s="1" t="s">
        <v>27</v>
      </c>
      <c r="D1021" s="3" t="s">
        <v>3127</v>
      </c>
      <c r="E1021" s="1" t="s">
        <v>637</v>
      </c>
      <c r="F1021" s="1" t="s">
        <v>3128</v>
      </c>
      <c r="G1021" s="1" t="s">
        <v>17</v>
      </c>
      <c r="H1021" s="1">
        <v>667.19399999999996</v>
      </c>
      <c r="I1021" s="4" t="s">
        <v>37</v>
      </c>
      <c r="J1021" s="1" t="s">
        <v>21</v>
      </c>
      <c r="K1021" s="1" t="s">
        <v>3129</v>
      </c>
      <c r="L1021" s="6" t="str">
        <f t="shared" si="148"/>
        <v>26.22</v>
      </c>
      <c r="M1021" s="6" t="str">
        <f t="shared" si="149"/>
        <v>26.22</v>
      </c>
      <c r="N1021" s="6" t="str">
        <f t="shared" si="150"/>
        <v>Pass</v>
      </c>
      <c r="O1021" s="6" t="str">
        <f t="shared" si="151"/>
        <v>93.93</v>
      </c>
      <c r="P1021" s="6">
        <f t="shared" si="157"/>
        <v>667.19399999999996</v>
      </c>
      <c r="Q1021" s="5" t="str">
        <f t="shared" si="152"/>
        <v>March</v>
      </c>
      <c r="R1021" s="3" t="str">
        <f>VLOOKUP(A1021, Samples_Master!$A$2:$I$301, 2, FALSE)</f>
        <v>PolymerA</v>
      </c>
      <c r="S1021" s="3" t="str">
        <f>VLOOKUP(A1021, Samples_Master!$A$2:$I$301, 3, FALSE)</f>
        <v>Polymer</v>
      </c>
      <c r="T1021" s="3" t="str">
        <f>VLOOKUP(A1021, Samples_Master!$A$2:$I$301, 4, FALSE)</f>
        <v>B002</v>
      </c>
      <c r="U1021" s="3" t="str">
        <f>VLOOKUP(A1021, Samples_Master!$A$2:$I$301, 5, FALSE)</f>
        <v>P001</v>
      </c>
      <c r="V1021" s="3" t="str">
        <f t="shared" si="153"/>
        <v>PolymerA_Conductivity</v>
      </c>
      <c r="W1021" s="3">
        <f>VLOOKUP(V1021, Spec_Limits!$A$2:$I$301, 5, FALSE)</f>
        <v>100</v>
      </c>
      <c r="X1021" s="3">
        <f>VLOOKUP(V1021, Spec_Limits!$A$2:$I$301, 6, FALSE)</f>
        <v>2000</v>
      </c>
      <c r="Y1021" s="3" t="str">
        <f t="shared" si="154"/>
        <v>Pass</v>
      </c>
      <c r="Z1021" s="3" t="str">
        <f t="shared" si="155"/>
        <v>OK</v>
      </c>
    </row>
    <row r="1022" spans="1:26" x14ac:dyDescent="0.35">
      <c r="A1022" s="1" t="s">
        <v>687</v>
      </c>
      <c r="B1022" s="2">
        <v>45730</v>
      </c>
      <c r="C1022" s="1" t="s">
        <v>27</v>
      </c>
      <c r="D1022" s="3" t="s">
        <v>3130</v>
      </c>
      <c r="E1022" s="1" t="s">
        <v>637</v>
      </c>
      <c r="F1022" s="1" t="s">
        <v>3131</v>
      </c>
      <c r="G1022" s="1" t="s">
        <v>17</v>
      </c>
      <c r="H1022" s="1">
        <v>7353.0889999999999</v>
      </c>
      <c r="I1022" s="4" t="s">
        <v>28</v>
      </c>
      <c r="J1022" s="1" t="s">
        <v>21</v>
      </c>
      <c r="K1022" s="1" t="s">
        <v>3132</v>
      </c>
      <c r="L1022" s="6" t="str">
        <f t="shared" si="148"/>
        <v>16.29</v>
      </c>
      <c r="M1022" s="6" t="str">
        <f t="shared" si="149"/>
        <v>16.29</v>
      </c>
      <c r="N1022" s="6" t="str">
        <f t="shared" si="150"/>
        <v>Pass</v>
      </c>
      <c r="O1022" s="6" t="str">
        <f t="shared" si="151"/>
        <v>95.45</v>
      </c>
      <c r="P1022" s="6">
        <f t="shared" si="157"/>
        <v>7353.0889999999999</v>
      </c>
      <c r="Q1022" s="5" t="str">
        <f t="shared" si="152"/>
        <v>March</v>
      </c>
      <c r="R1022" s="3" t="str">
        <f>VLOOKUP(A1022, Samples_Master!$A$2:$I$301, 2, FALSE)</f>
        <v>PolymerA</v>
      </c>
      <c r="S1022" s="3" t="str">
        <f>VLOOKUP(A1022, Samples_Master!$A$2:$I$301, 3, FALSE)</f>
        <v>Polymer</v>
      </c>
      <c r="T1022" s="3" t="str">
        <f>VLOOKUP(A1022, Samples_Master!$A$2:$I$301, 4, FALSE)</f>
        <v>B002</v>
      </c>
      <c r="U1022" s="3" t="str">
        <f>VLOOKUP(A1022, Samples_Master!$A$2:$I$301, 5, FALSE)</f>
        <v>P001</v>
      </c>
      <c r="V1022" s="3" t="str">
        <f t="shared" si="153"/>
        <v>PolymerA_Conductivity</v>
      </c>
      <c r="W1022" s="3">
        <f>VLOOKUP(V1022, Spec_Limits!$A$2:$I$301, 5, FALSE)</f>
        <v>100</v>
      </c>
      <c r="X1022" s="3">
        <f>VLOOKUP(V1022, Spec_Limits!$A$2:$I$301, 6, FALSE)</f>
        <v>2000</v>
      </c>
      <c r="Y1022" s="3" t="str">
        <f t="shared" si="154"/>
        <v>Fail</v>
      </c>
      <c r="Z1022" s="3" t="str">
        <f t="shared" si="155"/>
        <v>OK</v>
      </c>
    </row>
    <row r="1023" spans="1:26" x14ac:dyDescent="0.35">
      <c r="A1023" s="1" t="s">
        <v>687</v>
      </c>
      <c r="B1023" s="2">
        <v>45723</v>
      </c>
      <c r="C1023" s="1" t="s">
        <v>10</v>
      </c>
      <c r="D1023" s="3" t="s">
        <v>2510</v>
      </c>
      <c r="E1023" s="1" t="s">
        <v>637</v>
      </c>
      <c r="F1023" s="1" t="s">
        <v>3133</v>
      </c>
      <c r="G1023" s="1" t="s">
        <v>17</v>
      </c>
      <c r="H1023" s="1">
        <v>1.2290000000000001</v>
      </c>
      <c r="I1023" s="4" t="s">
        <v>23</v>
      </c>
      <c r="J1023" s="1" t="s">
        <v>31</v>
      </c>
      <c r="K1023" s="1" t="s">
        <v>3134</v>
      </c>
      <c r="L1023" s="6" t="str">
        <f t="shared" si="148"/>
        <v>22.51</v>
      </c>
      <c r="M1023" s="6" t="str">
        <f t="shared" si="149"/>
        <v>22.51</v>
      </c>
      <c r="N1023" s="6" t="str">
        <f t="shared" si="150"/>
        <v>Pass</v>
      </c>
      <c r="O1023" s="6" t="str">
        <f t="shared" si="151"/>
        <v>119.15</v>
      </c>
      <c r="P1023" s="6">
        <f t="shared" si="157"/>
        <v>1.2290000000000001</v>
      </c>
      <c r="Q1023" s="5" t="str">
        <f t="shared" si="152"/>
        <v>March</v>
      </c>
      <c r="R1023" s="3" t="str">
        <f>VLOOKUP(A1023, Samples_Master!$A$2:$I$301, 2, FALSE)</f>
        <v>PolymerA</v>
      </c>
      <c r="S1023" s="3" t="str">
        <f>VLOOKUP(A1023, Samples_Master!$A$2:$I$301, 3, FALSE)</f>
        <v>Polymer</v>
      </c>
      <c r="T1023" s="3" t="str">
        <f>VLOOKUP(A1023, Samples_Master!$A$2:$I$301, 4, FALSE)</f>
        <v>B002</v>
      </c>
      <c r="U1023" s="3" t="str">
        <f>VLOOKUP(A1023, Samples_Master!$A$2:$I$301, 5, FALSE)</f>
        <v>P001</v>
      </c>
      <c r="V1023" s="3" t="str">
        <f t="shared" si="153"/>
        <v>PolymerA_Viscosity</v>
      </c>
      <c r="W1023" s="3">
        <f>VLOOKUP(V1023, Spec_Limits!$A$2:$I$301, 5, FALSE)</f>
        <v>0.5</v>
      </c>
      <c r="X1023" s="3">
        <f>VLOOKUP(V1023, Spec_Limits!$A$2:$I$301, 6, FALSE)</f>
        <v>2.5</v>
      </c>
      <c r="Y1023" s="3" t="str">
        <f t="shared" si="154"/>
        <v>Pass</v>
      </c>
      <c r="Z1023" s="3" t="str">
        <f t="shared" si="155"/>
        <v>OK</v>
      </c>
    </row>
    <row r="1024" spans="1:26" x14ac:dyDescent="0.35">
      <c r="A1024" s="1" t="s">
        <v>1032</v>
      </c>
      <c r="B1024" s="2">
        <v>45741</v>
      </c>
      <c r="C1024" s="1" t="s">
        <v>16</v>
      </c>
      <c r="D1024" s="3" t="s">
        <v>3135</v>
      </c>
      <c r="E1024" s="1" t="s">
        <v>637</v>
      </c>
      <c r="F1024" s="1" t="s">
        <v>3136</v>
      </c>
      <c r="G1024" s="1" t="s">
        <v>12</v>
      </c>
      <c r="H1024" s="1">
        <v>79.305000000000007</v>
      </c>
      <c r="I1024" s="4" t="s">
        <v>17</v>
      </c>
      <c r="J1024" s="1" t="s">
        <v>55</v>
      </c>
      <c r="K1024" s="1" t="s">
        <v>3137</v>
      </c>
      <c r="L1024" s="6" t="str">
        <f t="shared" si="148"/>
        <v>26.45</v>
      </c>
      <c r="M1024" s="6" t="str">
        <f t="shared" si="149"/>
        <v>26.45</v>
      </c>
      <c r="N1024" s="6" t="str">
        <f t="shared" si="150"/>
        <v>Pass</v>
      </c>
      <c r="O1024" s="6">
        <f t="shared" si="151"/>
        <v>100.43901</v>
      </c>
      <c r="P1024" s="6">
        <f t="shared" si="157"/>
        <v>79.305000000000007</v>
      </c>
      <c r="Q1024" s="5" t="str">
        <f t="shared" si="152"/>
        <v>March</v>
      </c>
      <c r="R1024" s="3" t="str">
        <f>VLOOKUP(A1024, Samples_Master!$A$2:$I$301, 2, FALSE)</f>
        <v>PolymerB</v>
      </c>
      <c r="S1024" s="3" t="str">
        <f>VLOOKUP(A1024, Samples_Master!$A$2:$I$301, 3, FALSE)</f>
        <v>Polymer</v>
      </c>
      <c r="T1024" s="3" t="str">
        <f>VLOOKUP(A1024, Samples_Master!$A$2:$I$301, 4, FALSE)</f>
        <v>B066</v>
      </c>
      <c r="U1024" s="3" t="str">
        <f>VLOOKUP(A1024, Samples_Master!$A$2:$I$301, 5, FALSE)</f>
        <v>P004</v>
      </c>
      <c r="V1024" s="3" t="str">
        <f t="shared" si="153"/>
        <v>PolymerB_Tensile</v>
      </c>
      <c r="W1024" s="3">
        <f>VLOOKUP(V1024, Spec_Limits!$A$2:$I$301, 5, FALSE)</f>
        <v>40</v>
      </c>
      <c r="X1024" s="3">
        <f>VLOOKUP(V1024, Spec_Limits!$A$2:$I$301, 6, FALSE)</f>
        <v>100</v>
      </c>
      <c r="Y1024" s="3" t="str">
        <f t="shared" si="154"/>
        <v>Pass</v>
      </c>
      <c r="Z1024" s="3" t="str">
        <f t="shared" si="155"/>
        <v>OK</v>
      </c>
    </row>
    <row r="1025" spans="1:26" x14ac:dyDescent="0.35">
      <c r="A1025" s="1" t="s">
        <v>113</v>
      </c>
      <c r="B1025" s="2">
        <v>45721</v>
      </c>
      <c r="C1025" s="1" t="s">
        <v>10</v>
      </c>
      <c r="D1025" s="3" t="s">
        <v>3138</v>
      </c>
      <c r="E1025" s="1" t="s">
        <v>637</v>
      </c>
      <c r="F1025" s="1" t="s">
        <v>3139</v>
      </c>
      <c r="G1025" s="1" t="s">
        <v>17</v>
      </c>
      <c r="H1025" s="1">
        <v>1.2929999999999999</v>
      </c>
      <c r="I1025" s="4" t="s">
        <v>23</v>
      </c>
      <c r="J1025" s="1" t="s">
        <v>47</v>
      </c>
      <c r="K1025" s="1" t="s">
        <v>3140</v>
      </c>
      <c r="L1025" s="6" t="str">
        <f t="shared" si="148"/>
        <v>21.7</v>
      </c>
      <c r="M1025" s="6" t="str">
        <f t="shared" si="149"/>
        <v>21.7</v>
      </c>
      <c r="N1025" s="6" t="str">
        <f t="shared" si="150"/>
        <v>Pass</v>
      </c>
      <c r="O1025" s="6" t="str">
        <f t="shared" si="151"/>
        <v>113.86</v>
      </c>
      <c r="P1025" s="6">
        <f t="shared" si="157"/>
        <v>1.2929999999999999</v>
      </c>
      <c r="Q1025" s="5" t="str">
        <f t="shared" si="152"/>
        <v>March</v>
      </c>
      <c r="R1025" s="3" t="str">
        <f>VLOOKUP(A1025, Samples_Master!$A$2:$I$301, 2, FALSE)</f>
        <v>PolymerB</v>
      </c>
      <c r="S1025" s="3" t="str">
        <f>VLOOKUP(A1025, Samples_Master!$A$2:$I$301, 3, FALSE)</f>
        <v>Polymer</v>
      </c>
      <c r="T1025" s="3" t="str">
        <f>VLOOKUP(A1025, Samples_Master!$A$2:$I$301, 4, FALSE)</f>
        <v>B029</v>
      </c>
      <c r="U1025" s="3" t="str">
        <f>VLOOKUP(A1025, Samples_Master!$A$2:$I$301, 5, FALSE)</f>
        <v>P003</v>
      </c>
      <c r="V1025" s="3" t="str">
        <f t="shared" si="153"/>
        <v>PolymerB_Viscosity</v>
      </c>
      <c r="W1025" s="3">
        <f>VLOOKUP(V1025, Spec_Limits!$A$2:$I$301, 5, FALSE)</f>
        <v>0.5</v>
      </c>
      <c r="X1025" s="3">
        <f>VLOOKUP(V1025, Spec_Limits!$A$2:$I$301, 6, FALSE)</f>
        <v>2.5</v>
      </c>
      <c r="Y1025" s="3" t="str">
        <f t="shared" si="154"/>
        <v>Pass</v>
      </c>
      <c r="Z1025" s="3" t="str">
        <f t="shared" si="155"/>
        <v>OK</v>
      </c>
    </row>
    <row r="1026" spans="1:26" x14ac:dyDescent="0.35">
      <c r="A1026" s="1" t="s">
        <v>90</v>
      </c>
      <c r="B1026" s="2">
        <v>45718</v>
      </c>
      <c r="C1026" s="1" t="s">
        <v>16</v>
      </c>
      <c r="D1026" s="3" t="s">
        <v>3141</v>
      </c>
      <c r="E1026" s="1" t="s">
        <v>11</v>
      </c>
      <c r="F1026" s="1" t="s">
        <v>3142</v>
      </c>
      <c r="G1026" s="1" t="s">
        <v>17</v>
      </c>
      <c r="H1026" s="1">
        <v>84.971000000000004</v>
      </c>
      <c r="I1026" s="4" t="s">
        <v>17</v>
      </c>
      <c r="J1026" s="1" t="s">
        <v>47</v>
      </c>
      <c r="K1026" s="1" t="s">
        <v>3143</v>
      </c>
      <c r="L1026" s="6">
        <f t="shared" ref="L1026:L1089" si="158">IF(E1026="K",D1026-273.15,IF(E1026="°C",D1026))</f>
        <v>23.980000000000018</v>
      </c>
      <c r="M1026" s="6">
        <f t="shared" ref="M1026:M1089" si="159">IF(L1026&gt;0, L1026, " ")</f>
        <v>23.980000000000018</v>
      </c>
      <c r="N1026" s="6" t="str">
        <f t="shared" ref="N1026:N1089" si="160">IF(M1026="", "Fail", IF(M1026=" ", "Fail", IF(M1026&gt;0, "Pass", FALSE)))</f>
        <v>Pass</v>
      </c>
      <c r="O1026" s="6" t="str">
        <f t="shared" ref="O1026:O1089" si="161">IF(G1026="kPa",F1026/1000,IF(G1026="MPa",F1026))</f>
        <v>110.69</v>
      </c>
      <c r="P1026" s="6">
        <f t="shared" si="157"/>
        <v>84.971000000000004</v>
      </c>
      <c r="Q1026" s="5" t="str">
        <f t="shared" ref="Q1026:Q1089" si="162">TEXT(B1026,"MMMM")</f>
        <v>March</v>
      </c>
      <c r="R1026" s="3" t="str">
        <f>VLOOKUP(A1026, Samples_Master!$A$2:$I$301, 2, FALSE)</f>
        <v>PolymerB</v>
      </c>
      <c r="S1026" s="3" t="str">
        <f>VLOOKUP(A1026, Samples_Master!$A$2:$I$301, 3, FALSE)</f>
        <v>Polymer</v>
      </c>
      <c r="T1026" s="3" t="str">
        <f>VLOOKUP(A1026, Samples_Master!$A$2:$I$301, 4, FALSE)</f>
        <v>B081</v>
      </c>
      <c r="U1026" s="3" t="str">
        <f>VLOOKUP(A1026, Samples_Master!$A$2:$I$301, 5, FALSE)</f>
        <v>P001</v>
      </c>
      <c r="V1026" s="3" t="str">
        <f t="shared" ref="V1026:V1089" si="163">R1026&amp;"_"&amp;C1026</f>
        <v>PolymerB_Tensile</v>
      </c>
      <c r="W1026" s="3">
        <f>VLOOKUP(V1026, Spec_Limits!$A$2:$I$301, 5, FALSE)</f>
        <v>40</v>
      </c>
      <c r="X1026" s="3">
        <f>VLOOKUP(V1026, Spec_Limits!$A$2:$I$301, 6, FALSE)</f>
        <v>100</v>
      </c>
      <c r="Y1026" s="3" t="str">
        <f t="shared" ref="Y1026:Y1089" si="164">IF(AND(P1026&gt;=W1026, P1026&lt;=X1026), "Pass", "Fail")</f>
        <v>Pass</v>
      </c>
      <c r="Z1026" s="3" t="str">
        <f t="shared" ref="Z1026:Z1089" si="165">IF(OR(P1026&lt;=-1000000,P1026&gt;=1000000),"Check","OK")</f>
        <v>OK</v>
      </c>
    </row>
    <row r="1027" spans="1:26" x14ac:dyDescent="0.35">
      <c r="A1027" s="1" t="s">
        <v>90</v>
      </c>
      <c r="B1027" s="2">
        <v>45736</v>
      </c>
      <c r="C1027" s="1" t="s">
        <v>27</v>
      </c>
      <c r="D1027" s="3" t="s">
        <v>3144</v>
      </c>
      <c r="E1027" s="1" t="s">
        <v>11</v>
      </c>
      <c r="F1027" s="1" t="s">
        <v>3145</v>
      </c>
      <c r="G1027" s="1" t="s">
        <v>17</v>
      </c>
      <c r="H1027" s="1">
        <v>1132.75</v>
      </c>
      <c r="I1027" s="4" t="s">
        <v>37</v>
      </c>
      <c r="J1027" s="1" t="s">
        <v>34</v>
      </c>
      <c r="K1027" s="1" t="s">
        <v>2846</v>
      </c>
      <c r="L1027" s="6">
        <f t="shared" si="158"/>
        <v>27.360000000000014</v>
      </c>
      <c r="M1027" s="6">
        <f t="shared" si="159"/>
        <v>27.360000000000014</v>
      </c>
      <c r="N1027" s="6" t="str">
        <f t="shared" si="160"/>
        <v>Pass</v>
      </c>
      <c r="O1027" s="6" t="str">
        <f t="shared" si="161"/>
        <v>96.1</v>
      </c>
      <c r="P1027" s="6">
        <f t="shared" si="157"/>
        <v>1132.75</v>
      </c>
      <c r="Q1027" s="5" t="str">
        <f t="shared" si="162"/>
        <v>March</v>
      </c>
      <c r="R1027" s="3" t="str">
        <f>VLOOKUP(A1027, Samples_Master!$A$2:$I$301, 2, FALSE)</f>
        <v>PolymerB</v>
      </c>
      <c r="S1027" s="3" t="str">
        <f>VLOOKUP(A1027, Samples_Master!$A$2:$I$301, 3, FALSE)</f>
        <v>Polymer</v>
      </c>
      <c r="T1027" s="3" t="str">
        <f>VLOOKUP(A1027, Samples_Master!$A$2:$I$301, 4, FALSE)</f>
        <v>B081</v>
      </c>
      <c r="U1027" s="3" t="str">
        <f>VLOOKUP(A1027, Samples_Master!$A$2:$I$301, 5, FALSE)</f>
        <v>P001</v>
      </c>
      <c r="V1027" s="3" t="str">
        <f t="shared" si="163"/>
        <v>PolymerB_Conductivity</v>
      </c>
      <c r="W1027" s="3">
        <f>VLOOKUP(V1027, Spec_Limits!$A$2:$I$301, 5, FALSE)</f>
        <v>100</v>
      </c>
      <c r="X1027" s="3">
        <f>VLOOKUP(V1027, Spec_Limits!$A$2:$I$301, 6, FALSE)</f>
        <v>2000</v>
      </c>
      <c r="Y1027" s="3" t="str">
        <f t="shared" si="164"/>
        <v>Pass</v>
      </c>
      <c r="Z1027" s="3" t="str">
        <f t="shared" si="165"/>
        <v>OK</v>
      </c>
    </row>
    <row r="1028" spans="1:26" x14ac:dyDescent="0.35">
      <c r="A1028" s="1" t="s">
        <v>90</v>
      </c>
      <c r="B1028" s="2">
        <v>45743</v>
      </c>
      <c r="C1028" s="1" t="s">
        <v>16</v>
      </c>
      <c r="D1028" s="3" t="s">
        <v>3146</v>
      </c>
      <c r="E1028" s="1" t="s">
        <v>11</v>
      </c>
      <c r="F1028" s="1" t="s">
        <v>3147</v>
      </c>
      <c r="G1028" s="1" t="s">
        <v>17</v>
      </c>
      <c r="H1028" s="1">
        <v>71.307000000000002</v>
      </c>
      <c r="I1028" s="4" t="s">
        <v>17</v>
      </c>
      <c r="J1028" s="1" t="s">
        <v>31</v>
      </c>
      <c r="K1028" s="1" t="s">
        <v>3148</v>
      </c>
      <c r="L1028" s="6">
        <f t="shared" si="158"/>
        <v>21.370000000000005</v>
      </c>
      <c r="M1028" s="6">
        <f t="shared" si="159"/>
        <v>21.370000000000005</v>
      </c>
      <c r="N1028" s="6" t="str">
        <f t="shared" si="160"/>
        <v>Pass</v>
      </c>
      <c r="O1028" s="6" t="str">
        <f t="shared" si="161"/>
        <v>89.22</v>
      </c>
      <c r="P1028" s="6">
        <f t="shared" si="157"/>
        <v>71.307000000000002</v>
      </c>
      <c r="Q1028" s="5" t="str">
        <f t="shared" si="162"/>
        <v>March</v>
      </c>
      <c r="R1028" s="3" t="str">
        <f>VLOOKUP(A1028, Samples_Master!$A$2:$I$301, 2, FALSE)</f>
        <v>PolymerB</v>
      </c>
      <c r="S1028" s="3" t="str">
        <f>VLOOKUP(A1028, Samples_Master!$A$2:$I$301, 3, FALSE)</f>
        <v>Polymer</v>
      </c>
      <c r="T1028" s="3" t="str">
        <f>VLOOKUP(A1028, Samples_Master!$A$2:$I$301, 4, FALSE)</f>
        <v>B081</v>
      </c>
      <c r="U1028" s="3" t="str">
        <f>VLOOKUP(A1028, Samples_Master!$A$2:$I$301, 5, FALSE)</f>
        <v>P001</v>
      </c>
      <c r="V1028" s="3" t="str">
        <f t="shared" si="163"/>
        <v>PolymerB_Tensile</v>
      </c>
      <c r="W1028" s="3">
        <f>VLOOKUP(V1028, Spec_Limits!$A$2:$I$301, 5, FALSE)</f>
        <v>40</v>
      </c>
      <c r="X1028" s="3">
        <f>VLOOKUP(V1028, Spec_Limits!$A$2:$I$301, 6, FALSE)</f>
        <v>100</v>
      </c>
      <c r="Y1028" s="3" t="str">
        <f t="shared" si="164"/>
        <v>Pass</v>
      </c>
      <c r="Z1028" s="3" t="str">
        <f t="shared" si="165"/>
        <v>OK</v>
      </c>
    </row>
    <row r="1029" spans="1:26" x14ac:dyDescent="0.35">
      <c r="A1029" s="1" t="s">
        <v>3149</v>
      </c>
      <c r="B1029" s="2">
        <v>45720</v>
      </c>
      <c r="C1029" s="1" t="s">
        <v>16</v>
      </c>
      <c r="D1029" s="3" t="s">
        <v>3150</v>
      </c>
      <c r="E1029" s="1" t="s">
        <v>637</v>
      </c>
      <c r="F1029" s="1" t="s">
        <v>3151</v>
      </c>
      <c r="G1029" s="1" t="s">
        <v>17</v>
      </c>
      <c r="H1029" s="1">
        <v>80.290999999999997</v>
      </c>
      <c r="I1029" s="4" t="s">
        <v>17</v>
      </c>
      <c r="J1029" s="1" t="s">
        <v>98</v>
      </c>
      <c r="K1029" s="1" t="s">
        <v>3152</v>
      </c>
      <c r="L1029" s="6" t="str">
        <f t="shared" si="158"/>
        <v>24.54</v>
      </c>
      <c r="M1029" s="6" t="str">
        <f t="shared" si="159"/>
        <v>24.54</v>
      </c>
      <c r="N1029" s="6" t="str">
        <f t="shared" si="160"/>
        <v>Pass</v>
      </c>
      <c r="O1029" s="6" t="str">
        <f t="shared" si="161"/>
        <v>97.13</v>
      </c>
      <c r="P1029" s="6">
        <f t="shared" si="157"/>
        <v>80.290999999999997</v>
      </c>
      <c r="Q1029" s="5" t="str">
        <f t="shared" si="162"/>
        <v>March</v>
      </c>
      <c r="R1029" s="3" t="str">
        <f>VLOOKUP(A1029, Samples_Master!$A$2:$I$301, 2, FALSE)</f>
        <v>PolymerA</v>
      </c>
      <c r="S1029" s="3" t="str">
        <f>VLOOKUP(A1029, Samples_Master!$A$2:$I$301, 3, FALSE)</f>
        <v>Polymer</v>
      </c>
      <c r="T1029" s="3" t="str">
        <f>VLOOKUP(A1029, Samples_Master!$A$2:$I$301, 4, FALSE)</f>
        <v>B039</v>
      </c>
      <c r="U1029" s="3" t="str">
        <f>VLOOKUP(A1029, Samples_Master!$A$2:$I$301, 5, FALSE)</f>
        <v>P001</v>
      </c>
      <c r="V1029" s="3" t="str">
        <f t="shared" si="163"/>
        <v>PolymerA_Tensile</v>
      </c>
      <c r="W1029" s="3">
        <f>VLOOKUP(V1029, Spec_Limits!$A$2:$I$301, 5, FALSE)</f>
        <v>40</v>
      </c>
      <c r="X1029" s="3">
        <f>VLOOKUP(V1029, Spec_Limits!$A$2:$I$301, 6, FALSE)</f>
        <v>100</v>
      </c>
      <c r="Y1029" s="3" t="str">
        <f t="shared" si="164"/>
        <v>Pass</v>
      </c>
      <c r="Z1029" s="3" t="str">
        <f t="shared" si="165"/>
        <v>OK</v>
      </c>
    </row>
    <row r="1030" spans="1:26" x14ac:dyDescent="0.35">
      <c r="A1030" s="1" t="s">
        <v>1012</v>
      </c>
      <c r="B1030" s="2">
        <v>45719</v>
      </c>
      <c r="C1030" s="1" t="s">
        <v>27</v>
      </c>
      <c r="D1030" s="3" t="s">
        <v>2114</v>
      </c>
      <c r="E1030" s="1" t="s">
        <v>637</v>
      </c>
      <c r="F1030" s="1"/>
      <c r="G1030" s="1" t="s">
        <v>12</v>
      </c>
      <c r="H1030" s="1">
        <v>4800.88</v>
      </c>
      <c r="I1030" s="4" t="s">
        <v>28</v>
      </c>
      <c r="J1030" s="1" t="s">
        <v>55</v>
      </c>
      <c r="K1030" s="1" t="s">
        <v>3153</v>
      </c>
      <c r="L1030" s="6" t="str">
        <f t="shared" si="158"/>
        <v>22.25</v>
      </c>
      <c r="M1030" s="6" t="str">
        <f t="shared" si="159"/>
        <v>22.25</v>
      </c>
      <c r="N1030" s="6" t="str">
        <f t="shared" si="160"/>
        <v>Pass</v>
      </c>
      <c r="O1030" s="6">
        <f t="shared" si="161"/>
        <v>0</v>
      </c>
      <c r="P1030" s="6">
        <f t="shared" si="157"/>
        <v>4800.88</v>
      </c>
      <c r="Q1030" s="5" t="str">
        <f t="shared" si="162"/>
        <v>March</v>
      </c>
      <c r="R1030" s="3" t="str">
        <f>VLOOKUP(A1030, Samples_Master!$A$2:$I$301, 2, FALSE)</f>
        <v>PolymerA</v>
      </c>
      <c r="S1030" s="3" t="str">
        <f>VLOOKUP(A1030, Samples_Master!$A$2:$I$301, 3, FALSE)</f>
        <v>Polymer</v>
      </c>
      <c r="T1030" s="3" t="str">
        <f>VLOOKUP(A1030, Samples_Master!$A$2:$I$301, 4, FALSE)</f>
        <v>B064</v>
      </c>
      <c r="U1030" s="3" t="str">
        <f>VLOOKUP(A1030, Samples_Master!$A$2:$I$301, 5, FALSE)</f>
        <v>P003</v>
      </c>
      <c r="V1030" s="3" t="str">
        <f t="shared" si="163"/>
        <v>PolymerA_Conductivity</v>
      </c>
      <c r="W1030" s="3">
        <f>VLOOKUP(V1030, Spec_Limits!$A$2:$I$301, 5, FALSE)</f>
        <v>100</v>
      </c>
      <c r="X1030" s="3">
        <f>VLOOKUP(V1030, Spec_Limits!$A$2:$I$301, 6, FALSE)</f>
        <v>2000</v>
      </c>
      <c r="Y1030" s="3" t="str">
        <f t="shared" si="164"/>
        <v>Fail</v>
      </c>
      <c r="Z1030" s="3" t="str">
        <f t="shared" si="165"/>
        <v>OK</v>
      </c>
    </row>
    <row r="1031" spans="1:26" x14ac:dyDescent="0.35">
      <c r="A1031" s="1" t="s">
        <v>1012</v>
      </c>
      <c r="B1031" s="2">
        <v>45731</v>
      </c>
      <c r="C1031" s="1" t="s">
        <v>16</v>
      </c>
      <c r="D1031" s="3" t="s">
        <v>3154</v>
      </c>
      <c r="E1031" s="1" t="s">
        <v>637</v>
      </c>
      <c r="F1031" s="1" t="s">
        <v>3155</v>
      </c>
      <c r="G1031" s="1" t="s">
        <v>12</v>
      </c>
      <c r="H1031" s="1">
        <v>67.799000000000007</v>
      </c>
      <c r="I1031" s="4" t="s">
        <v>17</v>
      </c>
      <c r="J1031" s="1" t="s">
        <v>34</v>
      </c>
      <c r="K1031" s="1" t="s">
        <v>3156</v>
      </c>
      <c r="L1031" s="6" t="str">
        <f t="shared" si="158"/>
        <v>19.38</v>
      </c>
      <c r="M1031" s="6" t="str">
        <f t="shared" si="159"/>
        <v>19.38</v>
      </c>
      <c r="N1031" s="6" t="str">
        <f t="shared" si="160"/>
        <v>Pass</v>
      </c>
      <c r="O1031" s="6">
        <f t="shared" si="161"/>
        <v>89.357579999999999</v>
      </c>
      <c r="P1031" s="6">
        <f t="shared" ref="P1031:P1042" si="166">IF(C1031="Viscosity",
      IF(J1031="mPa*s", H1031/1000, H1031),
   IF(C1031="Tensile",
      IF(J1031="kPa", H1031/1000, H1031),
   IF(C1031="Conductivity",
      IF(J1031="mS/cm", H1031/10, H1031),
   "")))</f>
        <v>67.799000000000007</v>
      </c>
      <c r="Q1031" s="5" t="str">
        <f t="shared" si="162"/>
        <v>March</v>
      </c>
      <c r="R1031" s="3" t="str">
        <f>VLOOKUP(A1031, Samples_Master!$A$2:$I$301, 2, FALSE)</f>
        <v>PolymerA</v>
      </c>
      <c r="S1031" s="3" t="str">
        <f>VLOOKUP(A1031, Samples_Master!$A$2:$I$301, 3, FALSE)</f>
        <v>Polymer</v>
      </c>
      <c r="T1031" s="3" t="str">
        <f>VLOOKUP(A1031, Samples_Master!$A$2:$I$301, 4, FALSE)</f>
        <v>B064</v>
      </c>
      <c r="U1031" s="3" t="str">
        <f>VLOOKUP(A1031, Samples_Master!$A$2:$I$301, 5, FALSE)</f>
        <v>P003</v>
      </c>
      <c r="V1031" s="3" t="str">
        <f t="shared" si="163"/>
        <v>PolymerA_Tensile</v>
      </c>
      <c r="W1031" s="3">
        <f>VLOOKUP(V1031, Spec_Limits!$A$2:$I$301, 5, FALSE)</f>
        <v>40</v>
      </c>
      <c r="X1031" s="3">
        <f>VLOOKUP(V1031, Spec_Limits!$A$2:$I$301, 6, FALSE)</f>
        <v>100</v>
      </c>
      <c r="Y1031" s="3" t="str">
        <f t="shared" si="164"/>
        <v>Pass</v>
      </c>
      <c r="Z1031" s="3" t="str">
        <f t="shared" si="165"/>
        <v>OK</v>
      </c>
    </row>
    <row r="1032" spans="1:26" x14ac:dyDescent="0.35">
      <c r="A1032" s="1" t="s">
        <v>1012</v>
      </c>
      <c r="B1032" s="2">
        <v>45722</v>
      </c>
      <c r="C1032" s="1" t="s">
        <v>10</v>
      </c>
      <c r="D1032" s="3" t="s">
        <v>3157</v>
      </c>
      <c r="E1032" s="1" t="s">
        <v>637</v>
      </c>
      <c r="F1032" s="1" t="s">
        <v>3158</v>
      </c>
      <c r="G1032" s="1" t="s">
        <v>12</v>
      </c>
      <c r="H1032" s="1">
        <v>1.4710000000000001</v>
      </c>
      <c r="I1032" s="4" t="s">
        <v>23</v>
      </c>
      <c r="J1032" s="1" t="s">
        <v>98</v>
      </c>
      <c r="K1032" s="1" t="s">
        <v>3159</v>
      </c>
      <c r="L1032" s="6" t="str">
        <f t="shared" si="158"/>
        <v>26.26</v>
      </c>
      <c r="M1032" s="6" t="str">
        <f t="shared" si="159"/>
        <v>26.26</v>
      </c>
      <c r="N1032" s="6" t="str">
        <f t="shared" si="160"/>
        <v>Pass</v>
      </c>
      <c r="O1032" s="6">
        <f t="shared" si="161"/>
        <v>114.56616</v>
      </c>
      <c r="P1032" s="6">
        <f t="shared" si="166"/>
        <v>1.4710000000000001</v>
      </c>
      <c r="Q1032" s="5" t="str">
        <f t="shared" si="162"/>
        <v>March</v>
      </c>
      <c r="R1032" s="3" t="str">
        <f>VLOOKUP(A1032, Samples_Master!$A$2:$I$301, 2, FALSE)</f>
        <v>PolymerA</v>
      </c>
      <c r="S1032" s="3" t="str">
        <f>VLOOKUP(A1032, Samples_Master!$A$2:$I$301, 3, FALSE)</f>
        <v>Polymer</v>
      </c>
      <c r="T1032" s="3" t="str">
        <f>VLOOKUP(A1032, Samples_Master!$A$2:$I$301, 4, FALSE)</f>
        <v>B064</v>
      </c>
      <c r="U1032" s="3" t="str">
        <f>VLOOKUP(A1032, Samples_Master!$A$2:$I$301, 5, FALSE)</f>
        <v>P003</v>
      </c>
      <c r="V1032" s="3" t="str">
        <f t="shared" si="163"/>
        <v>PolymerA_Viscosity</v>
      </c>
      <c r="W1032" s="3">
        <f>VLOOKUP(V1032, Spec_Limits!$A$2:$I$301, 5, FALSE)</f>
        <v>0.5</v>
      </c>
      <c r="X1032" s="3">
        <f>VLOOKUP(V1032, Spec_Limits!$A$2:$I$301, 6, FALSE)</f>
        <v>2.5</v>
      </c>
      <c r="Y1032" s="3" t="str">
        <f t="shared" si="164"/>
        <v>Pass</v>
      </c>
      <c r="Z1032" s="3" t="str">
        <f t="shared" si="165"/>
        <v>OK</v>
      </c>
    </row>
    <row r="1033" spans="1:26" x14ac:dyDescent="0.35">
      <c r="A1033" s="1" t="s">
        <v>1012</v>
      </c>
      <c r="B1033" s="2">
        <v>45732</v>
      </c>
      <c r="C1033" s="1" t="s">
        <v>10</v>
      </c>
      <c r="D1033" s="3" t="s">
        <v>1187</v>
      </c>
      <c r="E1033" s="1" t="s">
        <v>637</v>
      </c>
      <c r="F1033" s="1" t="s">
        <v>3160</v>
      </c>
      <c r="G1033" s="1" t="s">
        <v>12</v>
      </c>
      <c r="H1033" s="1">
        <v>1.577</v>
      </c>
      <c r="I1033" s="4" t="s">
        <v>23</v>
      </c>
      <c r="J1033" s="1" t="s">
        <v>31</v>
      </c>
      <c r="K1033" s="1" t="s">
        <v>3161</v>
      </c>
      <c r="L1033" s="6" t="str">
        <f t="shared" si="158"/>
        <v>25.88</v>
      </c>
      <c r="M1033" s="6" t="str">
        <f t="shared" si="159"/>
        <v>25.88</v>
      </c>
      <c r="N1033" s="6" t="str">
        <f t="shared" si="160"/>
        <v>Pass</v>
      </c>
      <c r="O1033" s="6">
        <f t="shared" si="161"/>
        <v>91.355699999999999</v>
      </c>
      <c r="P1033" s="6">
        <f t="shared" si="166"/>
        <v>1.577</v>
      </c>
      <c r="Q1033" s="5" t="str">
        <f t="shared" si="162"/>
        <v>March</v>
      </c>
      <c r="R1033" s="3" t="str">
        <f>VLOOKUP(A1033, Samples_Master!$A$2:$I$301, 2, FALSE)</f>
        <v>PolymerA</v>
      </c>
      <c r="S1033" s="3" t="str">
        <f>VLOOKUP(A1033, Samples_Master!$A$2:$I$301, 3, FALSE)</f>
        <v>Polymer</v>
      </c>
      <c r="T1033" s="3" t="str">
        <f>VLOOKUP(A1033, Samples_Master!$A$2:$I$301, 4, FALSE)</f>
        <v>B064</v>
      </c>
      <c r="U1033" s="3" t="str">
        <f>VLOOKUP(A1033, Samples_Master!$A$2:$I$301, 5, FALSE)</f>
        <v>P003</v>
      </c>
      <c r="V1033" s="3" t="str">
        <f t="shared" si="163"/>
        <v>PolymerA_Viscosity</v>
      </c>
      <c r="W1033" s="3">
        <f>VLOOKUP(V1033, Spec_Limits!$A$2:$I$301, 5, FALSE)</f>
        <v>0.5</v>
      </c>
      <c r="X1033" s="3">
        <f>VLOOKUP(V1033, Spec_Limits!$A$2:$I$301, 6, FALSE)</f>
        <v>2.5</v>
      </c>
      <c r="Y1033" s="3" t="str">
        <f t="shared" si="164"/>
        <v>Pass</v>
      </c>
      <c r="Z1033" s="3" t="str">
        <f t="shared" si="165"/>
        <v>OK</v>
      </c>
    </row>
    <row r="1034" spans="1:26" x14ac:dyDescent="0.35">
      <c r="A1034" s="1" t="s">
        <v>309</v>
      </c>
      <c r="B1034" s="2">
        <v>45723</v>
      </c>
      <c r="C1034" s="1" t="s">
        <v>16</v>
      </c>
      <c r="D1034" s="3" t="s">
        <v>3162</v>
      </c>
      <c r="E1034" s="1" t="s">
        <v>637</v>
      </c>
      <c r="F1034" s="1" t="s">
        <v>3163</v>
      </c>
      <c r="G1034" s="1" t="s">
        <v>17</v>
      </c>
      <c r="H1034" s="1">
        <v>84.528999999999996</v>
      </c>
      <c r="I1034" s="4" t="s">
        <v>17</v>
      </c>
      <c r="J1034" s="1" t="s">
        <v>47</v>
      </c>
      <c r="K1034" s="1" t="s">
        <v>3164</v>
      </c>
      <c r="L1034" s="6" t="str">
        <f t="shared" si="158"/>
        <v>15.92</v>
      </c>
      <c r="M1034" s="6" t="str">
        <f t="shared" si="159"/>
        <v>15.92</v>
      </c>
      <c r="N1034" s="6" t="str">
        <f t="shared" si="160"/>
        <v>Pass</v>
      </c>
      <c r="O1034" s="6" t="str">
        <f t="shared" si="161"/>
        <v>107.9</v>
      </c>
      <c r="P1034" s="6">
        <f t="shared" si="166"/>
        <v>84.528999999999996</v>
      </c>
      <c r="Q1034" s="5" t="str">
        <f t="shared" si="162"/>
        <v>March</v>
      </c>
      <c r="R1034" s="3" t="str">
        <f>VLOOKUP(A1034, Samples_Master!$A$2:$I$301, 2, FALSE)</f>
        <v>Graphene</v>
      </c>
      <c r="S1034" s="3" t="str">
        <f>VLOOKUP(A1034, Samples_Master!$A$2:$I$301, 3, FALSE)</f>
        <v>Carbon</v>
      </c>
      <c r="T1034" s="3" t="str">
        <f>VLOOKUP(A1034, Samples_Master!$A$2:$I$301, 4, FALSE)</f>
        <v>B055</v>
      </c>
      <c r="U1034" s="3" t="str">
        <f>VLOOKUP(A1034, Samples_Master!$A$2:$I$301, 5, FALSE)</f>
        <v>P001</v>
      </c>
      <c r="V1034" s="3" t="str">
        <f t="shared" si="163"/>
        <v>Graphene_Tensile</v>
      </c>
      <c r="W1034" s="3">
        <f>VLOOKUP(V1034, Spec_Limits!$A$2:$I$301, 5, FALSE)</f>
        <v>60</v>
      </c>
      <c r="X1034" s="3">
        <f>VLOOKUP(V1034, Spec_Limits!$A$2:$I$301, 6, FALSE)</f>
        <v>120</v>
      </c>
      <c r="Y1034" s="3" t="str">
        <f t="shared" si="164"/>
        <v>Pass</v>
      </c>
      <c r="Z1034" s="3" t="str">
        <f t="shared" si="165"/>
        <v>OK</v>
      </c>
    </row>
    <row r="1035" spans="1:26" x14ac:dyDescent="0.35">
      <c r="A1035" s="1" t="s">
        <v>309</v>
      </c>
      <c r="B1035" s="2">
        <v>45724</v>
      </c>
      <c r="C1035" s="1" t="s">
        <v>27</v>
      </c>
      <c r="D1035" s="3" t="s">
        <v>1249</v>
      </c>
      <c r="E1035" s="1" t="s">
        <v>637</v>
      </c>
      <c r="F1035" s="1" t="s">
        <v>3165</v>
      </c>
      <c r="G1035" s="1" t="s">
        <v>17</v>
      </c>
      <c r="H1035" s="1">
        <v>376533.64899999998</v>
      </c>
      <c r="I1035" s="4" t="s">
        <v>28</v>
      </c>
      <c r="J1035" s="1" t="s">
        <v>24</v>
      </c>
      <c r="K1035" s="1" t="s">
        <v>3166</v>
      </c>
      <c r="L1035" s="6" t="str">
        <f t="shared" si="158"/>
        <v>27.31</v>
      </c>
      <c r="M1035" s="6" t="str">
        <f t="shared" si="159"/>
        <v>27.31</v>
      </c>
      <c r="N1035" s="6" t="str">
        <f t="shared" si="160"/>
        <v>Pass</v>
      </c>
      <c r="O1035" s="6" t="str">
        <f t="shared" si="161"/>
        <v>85.57</v>
      </c>
      <c r="P1035" s="6">
        <f t="shared" si="166"/>
        <v>376533.64899999998</v>
      </c>
      <c r="Q1035" s="5" t="str">
        <f t="shared" si="162"/>
        <v>March</v>
      </c>
      <c r="R1035" s="3" t="str">
        <f>VLOOKUP(A1035, Samples_Master!$A$2:$I$301, 2, FALSE)</f>
        <v>Graphene</v>
      </c>
      <c r="S1035" s="3" t="str">
        <f>VLOOKUP(A1035, Samples_Master!$A$2:$I$301, 3, FALSE)</f>
        <v>Carbon</v>
      </c>
      <c r="T1035" s="3" t="str">
        <f>VLOOKUP(A1035, Samples_Master!$A$2:$I$301, 4, FALSE)</f>
        <v>B055</v>
      </c>
      <c r="U1035" s="3" t="str">
        <f>VLOOKUP(A1035, Samples_Master!$A$2:$I$301, 5, FALSE)</f>
        <v>P001</v>
      </c>
      <c r="V1035" s="3" t="str">
        <f t="shared" si="163"/>
        <v>Graphene_Conductivity</v>
      </c>
      <c r="W1035" s="3">
        <f>VLOOKUP(V1035, Spec_Limits!$A$2:$I$301, 5, FALSE)</f>
        <v>20000</v>
      </c>
      <c r="X1035" s="3">
        <f>VLOOKUP(V1035, Spec_Limits!$A$2:$I$301, 6, FALSE)</f>
        <v>80000</v>
      </c>
      <c r="Y1035" s="3" t="str">
        <f t="shared" si="164"/>
        <v>Fail</v>
      </c>
      <c r="Z1035" s="3" t="str">
        <f t="shared" si="165"/>
        <v>OK</v>
      </c>
    </row>
    <row r="1036" spans="1:26" x14ac:dyDescent="0.35">
      <c r="A1036" s="1" t="s">
        <v>3167</v>
      </c>
      <c r="B1036" s="2">
        <v>45743</v>
      </c>
      <c r="C1036" s="1" t="s">
        <v>16</v>
      </c>
      <c r="D1036" s="3" t="s">
        <v>3168</v>
      </c>
      <c r="E1036" s="1" t="s">
        <v>11</v>
      </c>
      <c r="F1036" s="1" t="s">
        <v>3169</v>
      </c>
      <c r="G1036" s="1" t="s">
        <v>17</v>
      </c>
      <c r="H1036" s="1">
        <v>76.887</v>
      </c>
      <c r="I1036" s="4" t="s">
        <v>17</v>
      </c>
      <c r="J1036" s="1" t="s">
        <v>61</v>
      </c>
      <c r="K1036" s="1" t="s">
        <v>3170</v>
      </c>
      <c r="L1036" s="6">
        <f t="shared" si="158"/>
        <v>31.490000000000009</v>
      </c>
      <c r="M1036" s="6">
        <f t="shared" si="159"/>
        <v>31.490000000000009</v>
      </c>
      <c r="N1036" s="6" t="str">
        <f t="shared" si="160"/>
        <v>Pass</v>
      </c>
      <c r="O1036" s="6" t="str">
        <f t="shared" si="161"/>
        <v>102.82</v>
      </c>
      <c r="P1036" s="6">
        <f t="shared" si="166"/>
        <v>76.887</v>
      </c>
      <c r="Q1036" s="5" t="str">
        <f t="shared" si="162"/>
        <v>March</v>
      </c>
      <c r="R1036" s="3" t="str">
        <f>VLOOKUP(A1036, Samples_Master!$A$2:$I$301, 2, FALSE)</f>
        <v>PolymerA</v>
      </c>
      <c r="S1036" s="3" t="str">
        <f>VLOOKUP(A1036, Samples_Master!$A$2:$I$301, 3, FALSE)</f>
        <v>Polymer</v>
      </c>
      <c r="T1036" s="3" t="str">
        <f>VLOOKUP(A1036, Samples_Master!$A$2:$I$301, 4, FALSE)</f>
        <v>B074</v>
      </c>
      <c r="U1036" s="3" t="str">
        <f>VLOOKUP(A1036, Samples_Master!$A$2:$I$301, 5, FALSE)</f>
        <v>P001</v>
      </c>
      <c r="V1036" s="3" t="str">
        <f t="shared" si="163"/>
        <v>PolymerA_Tensile</v>
      </c>
      <c r="W1036" s="3">
        <f>VLOOKUP(V1036, Spec_Limits!$A$2:$I$301, 5, FALSE)</f>
        <v>40</v>
      </c>
      <c r="X1036" s="3">
        <f>VLOOKUP(V1036, Spec_Limits!$A$2:$I$301, 6, FALSE)</f>
        <v>100</v>
      </c>
      <c r="Y1036" s="3" t="str">
        <f t="shared" si="164"/>
        <v>Pass</v>
      </c>
      <c r="Z1036" s="3" t="str">
        <f t="shared" si="165"/>
        <v>OK</v>
      </c>
    </row>
    <row r="1037" spans="1:26" x14ac:dyDescent="0.35">
      <c r="A1037" s="1" t="s">
        <v>3167</v>
      </c>
      <c r="B1037" s="2">
        <v>45719</v>
      </c>
      <c r="C1037" s="1" t="s">
        <v>10</v>
      </c>
      <c r="D1037" s="3" t="s">
        <v>1660</v>
      </c>
      <c r="E1037" s="1" t="s">
        <v>11</v>
      </c>
      <c r="F1037" s="1" t="s">
        <v>3171</v>
      </c>
      <c r="G1037" s="1" t="s">
        <v>17</v>
      </c>
      <c r="H1037" s="1">
        <v>1.4319999999999999</v>
      </c>
      <c r="I1037" s="4" t="s">
        <v>23</v>
      </c>
      <c r="J1037" s="1" t="s">
        <v>80</v>
      </c>
      <c r="K1037" s="1" t="s">
        <v>3172</v>
      </c>
      <c r="L1037" s="6">
        <f t="shared" si="158"/>
        <v>28.050000000000011</v>
      </c>
      <c r="M1037" s="6">
        <f t="shared" si="159"/>
        <v>28.050000000000011</v>
      </c>
      <c r="N1037" s="6" t="str">
        <f t="shared" si="160"/>
        <v>Pass</v>
      </c>
      <c r="O1037" s="6" t="str">
        <f t="shared" si="161"/>
        <v>113.97</v>
      </c>
      <c r="P1037" s="6">
        <f t="shared" si="166"/>
        <v>1.4319999999999999</v>
      </c>
      <c r="Q1037" s="5" t="str">
        <f t="shared" si="162"/>
        <v>March</v>
      </c>
      <c r="R1037" s="3" t="str">
        <f>VLOOKUP(A1037, Samples_Master!$A$2:$I$301, 2, FALSE)</f>
        <v>PolymerA</v>
      </c>
      <c r="S1037" s="3" t="str">
        <f>VLOOKUP(A1037, Samples_Master!$A$2:$I$301, 3, FALSE)</f>
        <v>Polymer</v>
      </c>
      <c r="T1037" s="3" t="str">
        <f>VLOOKUP(A1037, Samples_Master!$A$2:$I$301, 4, FALSE)</f>
        <v>B074</v>
      </c>
      <c r="U1037" s="3" t="str">
        <f>VLOOKUP(A1037, Samples_Master!$A$2:$I$301, 5, FALSE)</f>
        <v>P001</v>
      </c>
      <c r="V1037" s="3" t="str">
        <f t="shared" si="163"/>
        <v>PolymerA_Viscosity</v>
      </c>
      <c r="W1037" s="3">
        <f>VLOOKUP(V1037, Spec_Limits!$A$2:$I$301, 5, FALSE)</f>
        <v>0.5</v>
      </c>
      <c r="X1037" s="3">
        <f>VLOOKUP(V1037, Spec_Limits!$A$2:$I$301, 6, FALSE)</f>
        <v>2.5</v>
      </c>
      <c r="Y1037" s="3" t="str">
        <f t="shared" si="164"/>
        <v>Pass</v>
      </c>
      <c r="Z1037" s="3" t="str">
        <f t="shared" si="165"/>
        <v>OK</v>
      </c>
    </row>
    <row r="1038" spans="1:26" x14ac:dyDescent="0.35">
      <c r="A1038" s="1" t="s">
        <v>3167</v>
      </c>
      <c r="B1038" s="2">
        <v>45741</v>
      </c>
      <c r="C1038" s="1" t="s">
        <v>16</v>
      </c>
      <c r="D1038" s="3" t="s">
        <v>3173</v>
      </c>
      <c r="E1038" s="1" t="s">
        <v>11</v>
      </c>
      <c r="F1038" s="1" t="s">
        <v>3174</v>
      </c>
      <c r="G1038" s="1" t="s">
        <v>17</v>
      </c>
      <c r="H1038" s="1">
        <v>82.69</v>
      </c>
      <c r="I1038" s="4" t="s">
        <v>17</v>
      </c>
      <c r="J1038" s="1" t="s">
        <v>66</v>
      </c>
      <c r="K1038" s="1" t="s">
        <v>3175</v>
      </c>
      <c r="L1038" s="6">
        <f t="shared" si="158"/>
        <v>30.020000000000039</v>
      </c>
      <c r="M1038" s="6">
        <f t="shared" si="159"/>
        <v>30.020000000000039</v>
      </c>
      <c r="N1038" s="6" t="str">
        <f t="shared" si="160"/>
        <v>Pass</v>
      </c>
      <c r="O1038" s="6" t="str">
        <f t="shared" si="161"/>
        <v>92.41</v>
      </c>
      <c r="P1038" s="6">
        <f t="shared" si="166"/>
        <v>82.69</v>
      </c>
      <c r="Q1038" s="5" t="str">
        <f t="shared" si="162"/>
        <v>March</v>
      </c>
      <c r="R1038" s="3" t="str">
        <f>VLOOKUP(A1038, Samples_Master!$A$2:$I$301, 2, FALSE)</f>
        <v>PolymerA</v>
      </c>
      <c r="S1038" s="3" t="str">
        <f>VLOOKUP(A1038, Samples_Master!$A$2:$I$301, 3, FALSE)</f>
        <v>Polymer</v>
      </c>
      <c r="T1038" s="3" t="str">
        <f>VLOOKUP(A1038, Samples_Master!$A$2:$I$301, 4, FALSE)</f>
        <v>B074</v>
      </c>
      <c r="U1038" s="3" t="str">
        <f>VLOOKUP(A1038, Samples_Master!$A$2:$I$301, 5, FALSE)</f>
        <v>P001</v>
      </c>
      <c r="V1038" s="3" t="str">
        <f t="shared" si="163"/>
        <v>PolymerA_Tensile</v>
      </c>
      <c r="W1038" s="3">
        <f>VLOOKUP(V1038, Spec_Limits!$A$2:$I$301, 5, FALSE)</f>
        <v>40</v>
      </c>
      <c r="X1038" s="3">
        <f>VLOOKUP(V1038, Spec_Limits!$A$2:$I$301, 6, FALSE)</f>
        <v>100</v>
      </c>
      <c r="Y1038" s="3" t="str">
        <f t="shared" si="164"/>
        <v>Pass</v>
      </c>
      <c r="Z1038" s="3" t="str">
        <f t="shared" si="165"/>
        <v>OK</v>
      </c>
    </row>
    <row r="1039" spans="1:26" x14ac:dyDescent="0.35">
      <c r="A1039" s="1" t="s">
        <v>147</v>
      </c>
      <c r="B1039" s="2">
        <v>45718</v>
      </c>
      <c r="C1039" s="1" t="s">
        <v>10</v>
      </c>
      <c r="D1039" s="3" t="s">
        <v>1710</v>
      </c>
      <c r="E1039" s="1" t="s">
        <v>637</v>
      </c>
      <c r="F1039" s="1" t="s">
        <v>3176</v>
      </c>
      <c r="G1039" s="1" t="s">
        <v>17</v>
      </c>
      <c r="H1039" s="1">
        <v>0.96199999999999997</v>
      </c>
      <c r="I1039" s="4" t="s">
        <v>23</v>
      </c>
      <c r="J1039" s="1" t="s">
        <v>14</v>
      </c>
      <c r="K1039" s="1" t="s">
        <v>3177</v>
      </c>
      <c r="L1039" s="6" t="str">
        <f t="shared" si="158"/>
        <v>23.56</v>
      </c>
      <c r="M1039" s="6" t="str">
        <f t="shared" si="159"/>
        <v>23.56</v>
      </c>
      <c r="N1039" s="6" t="str">
        <f t="shared" si="160"/>
        <v>Pass</v>
      </c>
      <c r="O1039" s="6" t="str">
        <f t="shared" si="161"/>
        <v>91.62</v>
      </c>
      <c r="P1039" s="6">
        <f t="shared" si="166"/>
        <v>0.96199999999999997</v>
      </c>
      <c r="Q1039" s="5" t="str">
        <f t="shared" si="162"/>
        <v>March</v>
      </c>
      <c r="R1039" s="3" t="str">
        <f>VLOOKUP(A1039, Samples_Master!$A$2:$I$301, 2, FALSE)</f>
        <v>PolymerA</v>
      </c>
      <c r="S1039" s="3" t="str">
        <f>VLOOKUP(A1039, Samples_Master!$A$2:$I$301, 3, FALSE)</f>
        <v>Polymer</v>
      </c>
      <c r="T1039" s="3" t="str">
        <f>VLOOKUP(A1039, Samples_Master!$A$2:$I$301, 4, FALSE)</f>
        <v>B012</v>
      </c>
      <c r="U1039" s="3" t="str">
        <f>VLOOKUP(A1039, Samples_Master!$A$2:$I$301, 5, FALSE)</f>
        <v>P002</v>
      </c>
      <c r="V1039" s="3" t="str">
        <f t="shared" si="163"/>
        <v>PolymerA_Viscosity</v>
      </c>
      <c r="W1039" s="3">
        <f>VLOOKUP(V1039, Spec_Limits!$A$2:$I$301, 5, FALSE)</f>
        <v>0.5</v>
      </c>
      <c r="X1039" s="3">
        <f>VLOOKUP(V1039, Spec_Limits!$A$2:$I$301, 6, FALSE)</f>
        <v>2.5</v>
      </c>
      <c r="Y1039" s="3" t="str">
        <f t="shared" si="164"/>
        <v>Pass</v>
      </c>
      <c r="Z1039" s="3" t="str">
        <f t="shared" si="165"/>
        <v>OK</v>
      </c>
    </row>
    <row r="1040" spans="1:26" x14ac:dyDescent="0.35">
      <c r="A1040" s="1" t="s">
        <v>147</v>
      </c>
      <c r="B1040" s="2">
        <v>45731</v>
      </c>
      <c r="C1040" s="1" t="s">
        <v>10</v>
      </c>
      <c r="D1040" s="3" t="s">
        <v>1440</v>
      </c>
      <c r="E1040" s="1" t="s">
        <v>637</v>
      </c>
      <c r="F1040" s="1" t="s">
        <v>2619</v>
      </c>
      <c r="G1040" s="1" t="s">
        <v>17</v>
      </c>
      <c r="H1040" s="1">
        <v>1.7370000000000001</v>
      </c>
      <c r="I1040" s="4" t="s">
        <v>23</v>
      </c>
      <c r="J1040" s="1" t="s">
        <v>52</v>
      </c>
      <c r="K1040" s="1" t="s">
        <v>3178</v>
      </c>
      <c r="L1040" s="6" t="str">
        <f t="shared" si="158"/>
        <v>21.8</v>
      </c>
      <c r="M1040" s="6" t="str">
        <f t="shared" si="159"/>
        <v>21.8</v>
      </c>
      <c r="N1040" s="6" t="str">
        <f t="shared" si="160"/>
        <v>Pass</v>
      </c>
      <c r="O1040" s="6" t="str">
        <f t="shared" si="161"/>
        <v>91.9</v>
      </c>
      <c r="P1040" s="6">
        <f t="shared" si="166"/>
        <v>1.7370000000000001</v>
      </c>
      <c r="Q1040" s="5" t="str">
        <f t="shared" si="162"/>
        <v>March</v>
      </c>
      <c r="R1040" s="3" t="str">
        <f>VLOOKUP(A1040, Samples_Master!$A$2:$I$301, 2, FALSE)</f>
        <v>PolymerA</v>
      </c>
      <c r="S1040" s="3" t="str">
        <f>VLOOKUP(A1040, Samples_Master!$A$2:$I$301, 3, FALSE)</f>
        <v>Polymer</v>
      </c>
      <c r="T1040" s="3" t="str">
        <f>VLOOKUP(A1040, Samples_Master!$A$2:$I$301, 4, FALSE)</f>
        <v>B012</v>
      </c>
      <c r="U1040" s="3" t="str">
        <f>VLOOKUP(A1040, Samples_Master!$A$2:$I$301, 5, FALSE)</f>
        <v>P002</v>
      </c>
      <c r="V1040" s="3" t="str">
        <f t="shared" si="163"/>
        <v>PolymerA_Viscosity</v>
      </c>
      <c r="W1040" s="3">
        <f>VLOOKUP(V1040, Spec_Limits!$A$2:$I$301, 5, FALSE)</f>
        <v>0.5</v>
      </c>
      <c r="X1040" s="3">
        <f>VLOOKUP(V1040, Spec_Limits!$A$2:$I$301, 6, FALSE)</f>
        <v>2.5</v>
      </c>
      <c r="Y1040" s="3" t="str">
        <f t="shared" si="164"/>
        <v>Pass</v>
      </c>
      <c r="Z1040" s="3" t="str">
        <f t="shared" si="165"/>
        <v>OK</v>
      </c>
    </row>
    <row r="1041" spans="1:26" x14ac:dyDescent="0.35">
      <c r="A1041" s="1" t="s">
        <v>147</v>
      </c>
      <c r="B1041" s="2">
        <v>45727</v>
      </c>
      <c r="C1041" s="1" t="s">
        <v>16</v>
      </c>
      <c r="D1041" s="3" t="s">
        <v>3179</v>
      </c>
      <c r="E1041" s="1" t="s">
        <v>637</v>
      </c>
      <c r="F1041" s="1" t="s">
        <v>3180</v>
      </c>
      <c r="G1041" s="1" t="s">
        <v>17</v>
      </c>
      <c r="H1041" s="1">
        <v>63.122</v>
      </c>
      <c r="I1041" s="4" t="s">
        <v>17</v>
      </c>
      <c r="J1041" s="1" t="s">
        <v>80</v>
      </c>
      <c r="K1041" s="1" t="s">
        <v>3181</v>
      </c>
      <c r="L1041" s="6" t="str">
        <f t="shared" si="158"/>
        <v>26.48</v>
      </c>
      <c r="M1041" s="6" t="str">
        <f t="shared" si="159"/>
        <v>26.48</v>
      </c>
      <c r="N1041" s="6" t="str">
        <f t="shared" si="160"/>
        <v>Pass</v>
      </c>
      <c r="O1041" s="6" t="str">
        <f t="shared" si="161"/>
        <v>84.89</v>
      </c>
      <c r="P1041" s="6">
        <f t="shared" si="166"/>
        <v>63.122</v>
      </c>
      <c r="Q1041" s="5" t="str">
        <f t="shared" si="162"/>
        <v>March</v>
      </c>
      <c r="R1041" s="3" t="str">
        <f>VLOOKUP(A1041, Samples_Master!$A$2:$I$301, 2, FALSE)</f>
        <v>PolymerA</v>
      </c>
      <c r="S1041" s="3" t="str">
        <f>VLOOKUP(A1041, Samples_Master!$A$2:$I$301, 3, FALSE)</f>
        <v>Polymer</v>
      </c>
      <c r="T1041" s="3" t="str">
        <f>VLOOKUP(A1041, Samples_Master!$A$2:$I$301, 4, FALSE)</f>
        <v>B012</v>
      </c>
      <c r="U1041" s="3" t="str">
        <f>VLOOKUP(A1041, Samples_Master!$A$2:$I$301, 5, FALSE)</f>
        <v>P002</v>
      </c>
      <c r="V1041" s="3" t="str">
        <f t="shared" si="163"/>
        <v>PolymerA_Tensile</v>
      </c>
      <c r="W1041" s="3">
        <f>VLOOKUP(V1041, Spec_Limits!$A$2:$I$301, 5, FALSE)</f>
        <v>40</v>
      </c>
      <c r="X1041" s="3">
        <f>VLOOKUP(V1041, Spec_Limits!$A$2:$I$301, 6, FALSE)</f>
        <v>100</v>
      </c>
      <c r="Y1041" s="3" t="str">
        <f t="shared" si="164"/>
        <v>Pass</v>
      </c>
      <c r="Z1041" s="3" t="str">
        <f t="shared" si="165"/>
        <v>OK</v>
      </c>
    </row>
    <row r="1042" spans="1:26" x14ac:dyDescent="0.35">
      <c r="A1042" s="1" t="s">
        <v>147</v>
      </c>
      <c r="B1042" s="2">
        <v>45720</v>
      </c>
      <c r="C1042" s="1" t="s">
        <v>27</v>
      </c>
      <c r="D1042" s="3" t="s">
        <v>3182</v>
      </c>
      <c r="E1042" s="1" t="s">
        <v>637</v>
      </c>
      <c r="F1042" s="1" t="s">
        <v>3183</v>
      </c>
      <c r="G1042" s="1" t="s">
        <v>17</v>
      </c>
      <c r="H1042" s="1">
        <v>6863.4790000000003</v>
      </c>
      <c r="I1042" s="4" t="s">
        <v>28</v>
      </c>
      <c r="J1042" s="1" t="s">
        <v>21</v>
      </c>
      <c r="K1042" s="1" t="s">
        <v>3184</v>
      </c>
      <c r="L1042" s="6" t="str">
        <f t="shared" si="158"/>
        <v>12.89</v>
      </c>
      <c r="M1042" s="6" t="str">
        <f t="shared" si="159"/>
        <v>12.89</v>
      </c>
      <c r="N1042" s="6" t="str">
        <f t="shared" si="160"/>
        <v>Pass</v>
      </c>
      <c r="O1042" s="6" t="str">
        <f t="shared" si="161"/>
        <v>88.67</v>
      </c>
      <c r="P1042" s="6">
        <f t="shared" si="166"/>
        <v>6863.4790000000003</v>
      </c>
      <c r="Q1042" s="5" t="str">
        <f t="shared" si="162"/>
        <v>March</v>
      </c>
      <c r="R1042" s="3" t="str">
        <f>VLOOKUP(A1042, Samples_Master!$A$2:$I$301, 2, FALSE)</f>
        <v>PolymerA</v>
      </c>
      <c r="S1042" s="3" t="str">
        <f>VLOOKUP(A1042, Samples_Master!$A$2:$I$301, 3, FALSE)</f>
        <v>Polymer</v>
      </c>
      <c r="T1042" s="3" t="str">
        <f>VLOOKUP(A1042, Samples_Master!$A$2:$I$301, 4, FALSE)</f>
        <v>B012</v>
      </c>
      <c r="U1042" s="3" t="str">
        <f>VLOOKUP(A1042, Samples_Master!$A$2:$I$301, 5, FALSE)</f>
        <v>P002</v>
      </c>
      <c r="V1042" s="3" t="str">
        <f t="shared" si="163"/>
        <v>PolymerA_Conductivity</v>
      </c>
      <c r="W1042" s="3">
        <f>VLOOKUP(V1042, Spec_Limits!$A$2:$I$301, 5, FALSE)</f>
        <v>100</v>
      </c>
      <c r="X1042" s="3">
        <f>VLOOKUP(V1042, Spec_Limits!$A$2:$I$301, 6, FALSE)</f>
        <v>2000</v>
      </c>
      <c r="Y1042" s="3" t="str">
        <f t="shared" si="164"/>
        <v>Fail</v>
      </c>
      <c r="Z1042" s="3" t="str">
        <f t="shared" si="165"/>
        <v>OK</v>
      </c>
    </row>
    <row r="1043" spans="1:26" x14ac:dyDescent="0.35">
      <c r="A1043" s="1" t="s">
        <v>786</v>
      </c>
      <c r="B1043" s="2">
        <v>45732</v>
      </c>
      <c r="C1043" s="1" t="s">
        <v>27</v>
      </c>
      <c r="D1043" s="3" t="s">
        <v>2316</v>
      </c>
      <c r="E1043" s="1" t="s">
        <v>637</v>
      </c>
      <c r="F1043" s="1" t="s">
        <v>3185</v>
      </c>
      <c r="G1043" s="1" t="s">
        <v>12</v>
      </c>
      <c r="H1043" s="1"/>
      <c r="I1043" s="4" t="s">
        <v>37</v>
      </c>
      <c r="J1043" s="1" t="s">
        <v>66</v>
      </c>
      <c r="K1043" s="1" t="s">
        <v>3186</v>
      </c>
      <c r="L1043" s="6" t="str">
        <f t="shared" si="158"/>
        <v>29.23</v>
      </c>
      <c r="M1043" s="6" t="str">
        <f t="shared" si="159"/>
        <v>29.23</v>
      </c>
      <c r="N1043" s="6" t="str">
        <f t="shared" si="160"/>
        <v>Pass</v>
      </c>
      <c r="O1043" s="6">
        <f t="shared" si="161"/>
        <v>9.6439999999999998E-2</v>
      </c>
      <c r="P1043" s="6"/>
      <c r="Q1043" s="5" t="str">
        <f t="shared" si="162"/>
        <v>March</v>
      </c>
      <c r="R1043" s="3" t="str">
        <f>VLOOKUP(A1043, Samples_Master!$A$2:$I$301, 2, FALSE)</f>
        <v>PolymerB</v>
      </c>
      <c r="S1043" s="3" t="str">
        <f>VLOOKUP(A1043, Samples_Master!$A$2:$I$301, 3, FALSE)</f>
        <v>Polymer</v>
      </c>
      <c r="T1043" s="3" t="str">
        <f>VLOOKUP(A1043, Samples_Master!$A$2:$I$301, 4, FALSE)</f>
        <v>B013</v>
      </c>
      <c r="U1043" s="3" t="str">
        <f>VLOOKUP(A1043, Samples_Master!$A$2:$I$301, 5, FALSE)</f>
        <v>P002</v>
      </c>
      <c r="V1043" s="3" t="str">
        <f t="shared" si="163"/>
        <v>PolymerB_Conductivity</v>
      </c>
      <c r="W1043" s="3">
        <f>VLOOKUP(V1043, Spec_Limits!$A$2:$I$301, 5, FALSE)</f>
        <v>100</v>
      </c>
      <c r="X1043" s="3">
        <f>VLOOKUP(V1043, Spec_Limits!$A$2:$I$301, 6, FALSE)</f>
        <v>2000</v>
      </c>
      <c r="Y1043" s="3" t="str">
        <f t="shared" si="164"/>
        <v>Fail</v>
      </c>
      <c r="Z1043" s="3" t="str">
        <f t="shared" si="165"/>
        <v>OK</v>
      </c>
    </row>
    <row r="1044" spans="1:26" x14ac:dyDescent="0.35">
      <c r="A1044" s="1" t="s">
        <v>786</v>
      </c>
      <c r="B1044" s="2">
        <v>45717</v>
      </c>
      <c r="C1044" s="1" t="s">
        <v>16</v>
      </c>
      <c r="D1044" s="3" t="s">
        <v>3187</v>
      </c>
      <c r="E1044" s="1" t="s">
        <v>637</v>
      </c>
      <c r="F1044" s="1" t="s">
        <v>3188</v>
      </c>
      <c r="G1044" s="1" t="s">
        <v>17</v>
      </c>
      <c r="H1044" s="1">
        <v>69.646000000000001</v>
      </c>
      <c r="I1044" s="4" t="s">
        <v>17</v>
      </c>
      <c r="J1044" s="1" t="s">
        <v>52</v>
      </c>
      <c r="K1044" s="1" t="s">
        <v>3189</v>
      </c>
      <c r="L1044" s="6" t="str">
        <f t="shared" si="158"/>
        <v>21</v>
      </c>
      <c r="M1044" s="6" t="str">
        <f t="shared" si="159"/>
        <v>21</v>
      </c>
      <c r="N1044" s="6" t="str">
        <f t="shared" si="160"/>
        <v>Pass</v>
      </c>
      <c r="O1044" s="6" t="str">
        <f t="shared" si="161"/>
        <v>99.82</v>
      </c>
      <c r="P1044" s="6">
        <f t="shared" ref="P1044:P1075" si="167">IF(C1044="Viscosity",
      IF(J1044="mPa*s", H1044/1000, H1044),
   IF(C1044="Tensile",
      IF(J1044="kPa", H1044/1000, H1044),
   IF(C1044="Conductivity",
      IF(J1044="mS/cm", H1044/10, H1044),
   "")))</f>
        <v>69.646000000000001</v>
      </c>
      <c r="Q1044" s="5" t="str">
        <f t="shared" si="162"/>
        <v>March</v>
      </c>
      <c r="R1044" s="3" t="str">
        <f>VLOOKUP(A1044, Samples_Master!$A$2:$I$301, 2, FALSE)</f>
        <v>PolymerB</v>
      </c>
      <c r="S1044" s="3" t="str">
        <f>VLOOKUP(A1044, Samples_Master!$A$2:$I$301, 3, FALSE)</f>
        <v>Polymer</v>
      </c>
      <c r="T1044" s="3" t="str">
        <f>VLOOKUP(A1044, Samples_Master!$A$2:$I$301, 4, FALSE)</f>
        <v>B013</v>
      </c>
      <c r="U1044" s="3" t="str">
        <f>VLOOKUP(A1044, Samples_Master!$A$2:$I$301, 5, FALSE)</f>
        <v>P002</v>
      </c>
      <c r="V1044" s="3" t="str">
        <f t="shared" si="163"/>
        <v>PolymerB_Tensile</v>
      </c>
      <c r="W1044" s="3">
        <f>VLOOKUP(V1044, Spec_Limits!$A$2:$I$301, 5, FALSE)</f>
        <v>40</v>
      </c>
      <c r="X1044" s="3">
        <f>VLOOKUP(V1044, Spec_Limits!$A$2:$I$301, 6, FALSE)</f>
        <v>100</v>
      </c>
      <c r="Y1044" s="3" t="str">
        <f t="shared" si="164"/>
        <v>Pass</v>
      </c>
      <c r="Z1044" s="3" t="str">
        <f t="shared" si="165"/>
        <v>OK</v>
      </c>
    </row>
    <row r="1045" spans="1:26" x14ac:dyDescent="0.35">
      <c r="A1045" s="1" t="s">
        <v>786</v>
      </c>
      <c r="B1045" s="2">
        <v>45735</v>
      </c>
      <c r="C1045" s="1" t="s">
        <v>10</v>
      </c>
      <c r="D1045" s="3" t="s">
        <v>3190</v>
      </c>
      <c r="E1045" s="1" t="s">
        <v>637</v>
      </c>
      <c r="F1045" s="1" t="s">
        <v>3191</v>
      </c>
      <c r="G1045" s="1" t="s">
        <v>12</v>
      </c>
      <c r="H1045" s="1">
        <v>1.23</v>
      </c>
      <c r="I1045" s="4" t="s">
        <v>23</v>
      </c>
      <c r="J1045" s="1" t="s">
        <v>41</v>
      </c>
      <c r="K1045" s="1" t="s">
        <v>3192</v>
      </c>
      <c r="L1045" s="6" t="str">
        <f t="shared" si="158"/>
        <v>22.36</v>
      </c>
      <c r="M1045" s="6" t="str">
        <f t="shared" si="159"/>
        <v>22.36</v>
      </c>
      <c r="N1045" s="6" t="str">
        <f t="shared" si="160"/>
        <v>Pass</v>
      </c>
      <c r="O1045" s="6">
        <f t="shared" si="161"/>
        <v>9.0209999999999999E-2</v>
      </c>
      <c r="P1045" s="6">
        <f t="shared" si="167"/>
        <v>1.23</v>
      </c>
      <c r="Q1045" s="5" t="str">
        <f t="shared" si="162"/>
        <v>March</v>
      </c>
      <c r="R1045" s="3" t="str">
        <f>VLOOKUP(A1045, Samples_Master!$A$2:$I$301, 2, FALSE)</f>
        <v>PolymerB</v>
      </c>
      <c r="S1045" s="3" t="str">
        <f>VLOOKUP(A1045, Samples_Master!$A$2:$I$301, 3, FALSE)</f>
        <v>Polymer</v>
      </c>
      <c r="T1045" s="3" t="str">
        <f>VLOOKUP(A1045, Samples_Master!$A$2:$I$301, 4, FALSE)</f>
        <v>B013</v>
      </c>
      <c r="U1045" s="3" t="str">
        <f>VLOOKUP(A1045, Samples_Master!$A$2:$I$301, 5, FALSE)</f>
        <v>P002</v>
      </c>
      <c r="V1045" s="3" t="str">
        <f t="shared" si="163"/>
        <v>PolymerB_Viscosity</v>
      </c>
      <c r="W1045" s="3">
        <f>VLOOKUP(V1045, Spec_Limits!$A$2:$I$301, 5, FALSE)</f>
        <v>0.5</v>
      </c>
      <c r="X1045" s="3">
        <f>VLOOKUP(V1045, Spec_Limits!$A$2:$I$301, 6, FALSE)</f>
        <v>2.5</v>
      </c>
      <c r="Y1045" s="3" t="str">
        <f t="shared" si="164"/>
        <v>Pass</v>
      </c>
      <c r="Z1045" s="3" t="str">
        <f t="shared" si="165"/>
        <v>OK</v>
      </c>
    </row>
    <row r="1046" spans="1:26" x14ac:dyDescent="0.35">
      <c r="A1046" s="1" t="s">
        <v>786</v>
      </c>
      <c r="B1046" s="2">
        <v>45732</v>
      </c>
      <c r="C1046" s="1" t="s">
        <v>27</v>
      </c>
      <c r="D1046" s="3" t="s">
        <v>3193</v>
      </c>
      <c r="E1046" s="1" t="s">
        <v>637</v>
      </c>
      <c r="F1046" s="1" t="s">
        <v>2771</v>
      </c>
      <c r="G1046" s="1" t="s">
        <v>12</v>
      </c>
      <c r="H1046" s="1">
        <v>993.053</v>
      </c>
      <c r="I1046" s="4" t="s">
        <v>37</v>
      </c>
      <c r="J1046" s="1" t="s">
        <v>18</v>
      </c>
      <c r="K1046" s="1" t="s">
        <v>3194</v>
      </c>
      <c r="L1046" s="6" t="str">
        <f t="shared" si="158"/>
        <v>23.61</v>
      </c>
      <c r="M1046" s="6" t="str">
        <f t="shared" si="159"/>
        <v>23.61</v>
      </c>
      <c r="N1046" s="6" t="str">
        <f t="shared" si="160"/>
        <v>Pass</v>
      </c>
      <c r="O1046" s="6">
        <f t="shared" si="161"/>
        <v>9.9290000000000003E-2</v>
      </c>
      <c r="P1046" s="6">
        <f t="shared" si="167"/>
        <v>993.053</v>
      </c>
      <c r="Q1046" s="5" t="str">
        <f t="shared" si="162"/>
        <v>March</v>
      </c>
      <c r="R1046" s="3" t="str">
        <f>VLOOKUP(A1046, Samples_Master!$A$2:$I$301, 2, FALSE)</f>
        <v>PolymerB</v>
      </c>
      <c r="S1046" s="3" t="str">
        <f>VLOOKUP(A1046, Samples_Master!$A$2:$I$301, 3, FALSE)</f>
        <v>Polymer</v>
      </c>
      <c r="T1046" s="3" t="str">
        <f>VLOOKUP(A1046, Samples_Master!$A$2:$I$301, 4, FALSE)</f>
        <v>B013</v>
      </c>
      <c r="U1046" s="3" t="str">
        <f>VLOOKUP(A1046, Samples_Master!$A$2:$I$301, 5, FALSE)</f>
        <v>P002</v>
      </c>
      <c r="V1046" s="3" t="str">
        <f t="shared" si="163"/>
        <v>PolymerB_Conductivity</v>
      </c>
      <c r="W1046" s="3">
        <f>VLOOKUP(V1046, Spec_Limits!$A$2:$I$301, 5, FALSE)</f>
        <v>100</v>
      </c>
      <c r="X1046" s="3">
        <f>VLOOKUP(V1046, Spec_Limits!$A$2:$I$301, 6, FALSE)</f>
        <v>2000</v>
      </c>
      <c r="Y1046" s="3" t="str">
        <f t="shared" si="164"/>
        <v>Pass</v>
      </c>
      <c r="Z1046" s="3" t="str">
        <f t="shared" si="165"/>
        <v>OK</v>
      </c>
    </row>
    <row r="1047" spans="1:26" x14ac:dyDescent="0.35">
      <c r="A1047" s="1" t="s">
        <v>3195</v>
      </c>
      <c r="B1047" s="2">
        <v>45719</v>
      </c>
      <c r="C1047" s="1" t="s">
        <v>10</v>
      </c>
      <c r="D1047" s="3" t="s">
        <v>1334</v>
      </c>
      <c r="E1047" s="1" t="s">
        <v>637</v>
      </c>
      <c r="F1047" s="1" t="s">
        <v>3196</v>
      </c>
      <c r="G1047" s="1" t="s">
        <v>17</v>
      </c>
      <c r="H1047" s="1">
        <v>0.68100000000000005</v>
      </c>
      <c r="I1047" s="4" t="s">
        <v>23</v>
      </c>
      <c r="J1047" s="1" t="s">
        <v>31</v>
      </c>
      <c r="K1047" s="1" t="s">
        <v>3197</v>
      </c>
      <c r="L1047" s="6" t="str">
        <f t="shared" si="158"/>
        <v>27.65</v>
      </c>
      <c r="M1047" s="6" t="str">
        <f t="shared" si="159"/>
        <v>27.65</v>
      </c>
      <c r="N1047" s="6" t="str">
        <f t="shared" si="160"/>
        <v>Pass</v>
      </c>
      <c r="O1047" s="6" t="str">
        <f t="shared" si="161"/>
        <v>106.87</v>
      </c>
      <c r="P1047" s="6">
        <f t="shared" si="167"/>
        <v>0.68100000000000005</v>
      </c>
      <c r="Q1047" s="5" t="str">
        <f t="shared" si="162"/>
        <v>March</v>
      </c>
      <c r="R1047" s="3" t="str">
        <f>VLOOKUP(A1047, Samples_Master!$A$2:$I$301, 2, FALSE)</f>
        <v>Graphene</v>
      </c>
      <c r="S1047" s="3" t="str">
        <f>VLOOKUP(A1047, Samples_Master!$A$2:$I$301, 3, FALSE)</f>
        <v>Polymer</v>
      </c>
      <c r="T1047" s="3" t="str">
        <f>VLOOKUP(A1047, Samples_Master!$A$2:$I$301, 4, FALSE)</f>
        <v>B116</v>
      </c>
      <c r="U1047" s="3" t="str">
        <f>VLOOKUP(A1047, Samples_Master!$A$2:$I$301, 5, FALSE)</f>
        <v>P004</v>
      </c>
      <c r="V1047" s="3" t="str">
        <f t="shared" si="163"/>
        <v>Graphene_Viscosity</v>
      </c>
      <c r="W1047" s="3">
        <f>VLOOKUP(V1047, Spec_Limits!$A$2:$I$301, 5, FALSE)</f>
        <v>0.2</v>
      </c>
      <c r="X1047" s="3">
        <f>VLOOKUP(V1047, Spec_Limits!$A$2:$I$301, 6, FALSE)</f>
        <v>1.5</v>
      </c>
      <c r="Y1047" s="3" t="str">
        <f t="shared" si="164"/>
        <v>Pass</v>
      </c>
      <c r="Z1047" s="3" t="str">
        <f t="shared" si="165"/>
        <v>OK</v>
      </c>
    </row>
    <row r="1048" spans="1:26" x14ac:dyDescent="0.35">
      <c r="A1048" s="1" t="s">
        <v>3195</v>
      </c>
      <c r="B1048" s="2">
        <v>45729</v>
      </c>
      <c r="C1048" s="1" t="s">
        <v>10</v>
      </c>
      <c r="D1048" s="3" t="s">
        <v>3198</v>
      </c>
      <c r="E1048" s="1" t="s">
        <v>637</v>
      </c>
      <c r="F1048" s="1" t="s">
        <v>1673</v>
      </c>
      <c r="G1048" s="1" t="s">
        <v>17</v>
      </c>
      <c r="H1048" s="1">
        <v>1006.371</v>
      </c>
      <c r="I1048" s="4" t="s">
        <v>13</v>
      </c>
      <c r="J1048" s="1" t="s">
        <v>29</v>
      </c>
      <c r="K1048" s="1" t="s">
        <v>3199</v>
      </c>
      <c r="L1048" s="6" t="str">
        <f t="shared" si="158"/>
        <v>19.42</v>
      </c>
      <c r="M1048" s="6" t="str">
        <f t="shared" si="159"/>
        <v>19.42</v>
      </c>
      <c r="N1048" s="6" t="str">
        <f t="shared" si="160"/>
        <v>Pass</v>
      </c>
      <c r="O1048" s="6" t="str">
        <f t="shared" si="161"/>
        <v>89.52</v>
      </c>
      <c r="P1048" s="6">
        <f t="shared" si="167"/>
        <v>1006.371</v>
      </c>
      <c r="Q1048" s="5" t="str">
        <f t="shared" si="162"/>
        <v>March</v>
      </c>
      <c r="R1048" s="3" t="str">
        <f>VLOOKUP(A1048, Samples_Master!$A$2:$I$301, 2, FALSE)</f>
        <v>Graphene</v>
      </c>
      <c r="S1048" s="3" t="str">
        <f>VLOOKUP(A1048, Samples_Master!$A$2:$I$301, 3, FALSE)</f>
        <v>Polymer</v>
      </c>
      <c r="T1048" s="3" t="str">
        <f>VLOOKUP(A1048, Samples_Master!$A$2:$I$301, 4, FALSE)</f>
        <v>B116</v>
      </c>
      <c r="U1048" s="3" t="str">
        <f>VLOOKUP(A1048, Samples_Master!$A$2:$I$301, 5, FALSE)</f>
        <v>P004</v>
      </c>
      <c r="V1048" s="3" t="str">
        <f t="shared" si="163"/>
        <v>Graphene_Viscosity</v>
      </c>
      <c r="W1048" s="3">
        <f>VLOOKUP(V1048, Spec_Limits!$A$2:$I$301, 5, FALSE)</f>
        <v>0.2</v>
      </c>
      <c r="X1048" s="3">
        <f>VLOOKUP(V1048, Spec_Limits!$A$2:$I$301, 6, FALSE)</f>
        <v>1.5</v>
      </c>
      <c r="Y1048" s="3" t="str">
        <f t="shared" si="164"/>
        <v>Fail</v>
      </c>
      <c r="Z1048" s="3" t="str">
        <f t="shared" si="165"/>
        <v>OK</v>
      </c>
    </row>
    <row r="1049" spans="1:26" x14ac:dyDescent="0.35">
      <c r="A1049" s="1" t="s">
        <v>3195</v>
      </c>
      <c r="B1049" s="2">
        <v>45729</v>
      </c>
      <c r="C1049" s="1" t="s">
        <v>16</v>
      </c>
      <c r="D1049" s="3" t="s">
        <v>3200</v>
      </c>
      <c r="E1049" s="1" t="s">
        <v>637</v>
      </c>
      <c r="F1049" s="1" t="s">
        <v>3201</v>
      </c>
      <c r="G1049" s="1" t="s">
        <v>17</v>
      </c>
      <c r="H1049" s="1">
        <v>51.697000000000003</v>
      </c>
      <c r="I1049" s="4" t="s">
        <v>17</v>
      </c>
      <c r="J1049" s="1" t="s">
        <v>55</v>
      </c>
      <c r="K1049" s="1" t="s">
        <v>3202</v>
      </c>
      <c r="L1049" s="6" t="str">
        <f t="shared" si="158"/>
        <v>23.26</v>
      </c>
      <c r="M1049" s="6" t="str">
        <f t="shared" si="159"/>
        <v>23.26</v>
      </c>
      <c r="N1049" s="6" t="str">
        <f t="shared" si="160"/>
        <v>Pass</v>
      </c>
      <c r="O1049" s="6" t="str">
        <f t="shared" si="161"/>
        <v>107.13</v>
      </c>
      <c r="P1049" s="6">
        <f t="shared" si="167"/>
        <v>51.697000000000003</v>
      </c>
      <c r="Q1049" s="5" t="str">
        <f t="shared" si="162"/>
        <v>March</v>
      </c>
      <c r="R1049" s="3" t="str">
        <f>VLOOKUP(A1049, Samples_Master!$A$2:$I$301, 2, FALSE)</f>
        <v>Graphene</v>
      </c>
      <c r="S1049" s="3" t="str">
        <f>VLOOKUP(A1049, Samples_Master!$A$2:$I$301, 3, FALSE)</f>
        <v>Polymer</v>
      </c>
      <c r="T1049" s="3" t="str">
        <f>VLOOKUP(A1049, Samples_Master!$A$2:$I$301, 4, FALSE)</f>
        <v>B116</v>
      </c>
      <c r="U1049" s="3" t="str">
        <f>VLOOKUP(A1049, Samples_Master!$A$2:$I$301, 5, FALSE)</f>
        <v>P004</v>
      </c>
      <c r="V1049" s="3" t="str">
        <f t="shared" si="163"/>
        <v>Graphene_Tensile</v>
      </c>
      <c r="W1049" s="3">
        <f>VLOOKUP(V1049, Spec_Limits!$A$2:$I$301, 5, FALSE)</f>
        <v>60</v>
      </c>
      <c r="X1049" s="3">
        <f>VLOOKUP(V1049, Spec_Limits!$A$2:$I$301, 6, FALSE)</f>
        <v>120</v>
      </c>
      <c r="Y1049" s="3" t="str">
        <f t="shared" si="164"/>
        <v>Fail</v>
      </c>
      <c r="Z1049" s="3" t="str">
        <f t="shared" si="165"/>
        <v>OK</v>
      </c>
    </row>
    <row r="1050" spans="1:26" x14ac:dyDescent="0.35">
      <c r="A1050" s="1" t="s">
        <v>3195</v>
      </c>
      <c r="B1050" s="2">
        <v>45738</v>
      </c>
      <c r="C1050" s="1" t="s">
        <v>27</v>
      </c>
      <c r="D1050" s="3" t="s">
        <v>3203</v>
      </c>
      <c r="E1050" s="1" t="s">
        <v>637</v>
      </c>
      <c r="F1050" s="1" t="s">
        <v>3204</v>
      </c>
      <c r="G1050" s="1" t="s">
        <v>17</v>
      </c>
      <c r="H1050" s="1">
        <v>261.60300000000001</v>
      </c>
      <c r="I1050" s="4" t="s">
        <v>37</v>
      </c>
      <c r="J1050" s="1" t="s">
        <v>18</v>
      </c>
      <c r="K1050" s="1" t="s">
        <v>3205</v>
      </c>
      <c r="L1050" s="6" t="str">
        <f t="shared" si="158"/>
        <v>21.65</v>
      </c>
      <c r="M1050" s="6" t="str">
        <f t="shared" si="159"/>
        <v>21.65</v>
      </c>
      <c r="N1050" s="6" t="str">
        <f t="shared" si="160"/>
        <v>Pass</v>
      </c>
      <c r="O1050" s="6" t="str">
        <f t="shared" si="161"/>
        <v>98.49</v>
      </c>
      <c r="P1050" s="6">
        <f t="shared" si="167"/>
        <v>261.60300000000001</v>
      </c>
      <c r="Q1050" s="5" t="str">
        <f t="shared" si="162"/>
        <v>March</v>
      </c>
      <c r="R1050" s="3" t="str">
        <f>VLOOKUP(A1050, Samples_Master!$A$2:$I$301, 2, FALSE)</f>
        <v>Graphene</v>
      </c>
      <c r="S1050" s="3" t="str">
        <f>VLOOKUP(A1050, Samples_Master!$A$2:$I$301, 3, FALSE)</f>
        <v>Polymer</v>
      </c>
      <c r="T1050" s="3" t="str">
        <f>VLOOKUP(A1050, Samples_Master!$A$2:$I$301, 4, FALSE)</f>
        <v>B116</v>
      </c>
      <c r="U1050" s="3" t="str">
        <f>VLOOKUP(A1050, Samples_Master!$A$2:$I$301, 5, FALSE)</f>
        <v>P004</v>
      </c>
      <c r="V1050" s="3" t="str">
        <f t="shared" si="163"/>
        <v>Graphene_Conductivity</v>
      </c>
      <c r="W1050" s="3">
        <f>VLOOKUP(V1050, Spec_Limits!$A$2:$I$301, 5, FALSE)</f>
        <v>20000</v>
      </c>
      <c r="X1050" s="3">
        <f>VLOOKUP(V1050, Spec_Limits!$A$2:$I$301, 6, FALSE)</f>
        <v>80000</v>
      </c>
      <c r="Y1050" s="3" t="str">
        <f t="shared" si="164"/>
        <v>Fail</v>
      </c>
      <c r="Z1050" s="3" t="str">
        <f t="shared" si="165"/>
        <v>OK</v>
      </c>
    </row>
    <row r="1051" spans="1:26" x14ac:dyDescent="0.35">
      <c r="A1051" s="1" t="s">
        <v>507</v>
      </c>
      <c r="B1051" s="2">
        <v>45738</v>
      </c>
      <c r="C1051" s="1" t="s">
        <v>10</v>
      </c>
      <c r="D1051" s="3" t="s">
        <v>1532</v>
      </c>
      <c r="E1051" s="1" t="s">
        <v>637</v>
      </c>
      <c r="F1051" s="1" t="s">
        <v>3206</v>
      </c>
      <c r="G1051" s="1" t="s">
        <v>12</v>
      </c>
      <c r="H1051" s="1">
        <v>0.88700000000000001</v>
      </c>
      <c r="I1051" s="4" t="s">
        <v>23</v>
      </c>
      <c r="J1051" s="1" t="s">
        <v>52</v>
      </c>
      <c r="K1051" s="1" t="s">
        <v>3207</v>
      </c>
      <c r="L1051" s="6" t="str">
        <f t="shared" si="158"/>
        <v>26.12</v>
      </c>
      <c r="M1051" s="6" t="str">
        <f t="shared" si="159"/>
        <v>26.12</v>
      </c>
      <c r="N1051" s="6" t="str">
        <f t="shared" si="160"/>
        <v>Pass</v>
      </c>
      <c r="O1051" s="6">
        <f t="shared" si="161"/>
        <v>92.519089999999991</v>
      </c>
      <c r="P1051" s="6">
        <f t="shared" si="167"/>
        <v>0.88700000000000001</v>
      </c>
      <c r="Q1051" s="5" t="str">
        <f t="shared" si="162"/>
        <v>March</v>
      </c>
      <c r="R1051" s="3" t="str">
        <f>VLOOKUP(A1051, Samples_Master!$A$2:$I$301, 2, FALSE)</f>
        <v>Graphene</v>
      </c>
      <c r="S1051" s="3" t="str">
        <f>VLOOKUP(A1051, Samples_Master!$A$2:$I$301, 3, FALSE)</f>
        <v>Carbon</v>
      </c>
      <c r="T1051" s="3" t="str">
        <f>VLOOKUP(A1051, Samples_Master!$A$2:$I$301, 4, FALSE)</f>
        <v>B082</v>
      </c>
      <c r="U1051" s="3" t="str">
        <f>VLOOKUP(A1051, Samples_Master!$A$2:$I$301, 5, FALSE)</f>
        <v>P002</v>
      </c>
      <c r="V1051" s="3" t="str">
        <f t="shared" si="163"/>
        <v>Graphene_Viscosity</v>
      </c>
      <c r="W1051" s="3">
        <f>VLOOKUP(V1051, Spec_Limits!$A$2:$I$301, 5, FALSE)</f>
        <v>0.2</v>
      </c>
      <c r="X1051" s="3">
        <f>VLOOKUP(V1051, Spec_Limits!$A$2:$I$301, 6, FALSE)</f>
        <v>1.5</v>
      </c>
      <c r="Y1051" s="3" t="str">
        <f t="shared" si="164"/>
        <v>Pass</v>
      </c>
      <c r="Z1051" s="3" t="str">
        <f t="shared" si="165"/>
        <v>OK</v>
      </c>
    </row>
    <row r="1052" spans="1:26" x14ac:dyDescent="0.35">
      <c r="A1052" s="1" t="s">
        <v>507</v>
      </c>
      <c r="B1052" s="2">
        <v>45743</v>
      </c>
      <c r="C1052" s="1" t="s">
        <v>16</v>
      </c>
      <c r="D1052" s="3" t="s">
        <v>1160</v>
      </c>
      <c r="E1052" s="1" t="s">
        <v>637</v>
      </c>
      <c r="F1052" s="1" t="s">
        <v>3208</v>
      </c>
      <c r="G1052" s="1" t="s">
        <v>12</v>
      </c>
      <c r="H1052" s="1">
        <v>97.322999999999993</v>
      </c>
      <c r="I1052" s="4" t="s">
        <v>17</v>
      </c>
      <c r="J1052" s="1" t="s">
        <v>41</v>
      </c>
      <c r="K1052" s="1" t="s">
        <v>3209</v>
      </c>
      <c r="L1052" s="6" t="str">
        <f t="shared" si="158"/>
        <v>28.18</v>
      </c>
      <c r="M1052" s="6" t="str">
        <f t="shared" si="159"/>
        <v>28.18</v>
      </c>
      <c r="N1052" s="6" t="str">
        <f t="shared" si="160"/>
        <v>Pass</v>
      </c>
      <c r="O1052" s="6">
        <f t="shared" si="161"/>
        <v>89.737580000000008</v>
      </c>
      <c r="P1052" s="6">
        <f t="shared" si="167"/>
        <v>97.322999999999993</v>
      </c>
      <c r="Q1052" s="5" t="str">
        <f t="shared" si="162"/>
        <v>March</v>
      </c>
      <c r="R1052" s="3" t="str">
        <f>VLOOKUP(A1052, Samples_Master!$A$2:$I$301, 2, FALSE)</f>
        <v>Graphene</v>
      </c>
      <c r="S1052" s="3" t="str">
        <f>VLOOKUP(A1052, Samples_Master!$A$2:$I$301, 3, FALSE)</f>
        <v>Carbon</v>
      </c>
      <c r="T1052" s="3" t="str">
        <f>VLOOKUP(A1052, Samples_Master!$A$2:$I$301, 4, FALSE)</f>
        <v>B082</v>
      </c>
      <c r="U1052" s="3" t="str">
        <f>VLOOKUP(A1052, Samples_Master!$A$2:$I$301, 5, FALSE)</f>
        <v>P002</v>
      </c>
      <c r="V1052" s="3" t="str">
        <f t="shared" si="163"/>
        <v>Graphene_Tensile</v>
      </c>
      <c r="W1052" s="3">
        <f>VLOOKUP(V1052, Spec_Limits!$A$2:$I$301, 5, FALSE)</f>
        <v>60</v>
      </c>
      <c r="X1052" s="3">
        <f>VLOOKUP(V1052, Spec_Limits!$A$2:$I$301, 6, FALSE)</f>
        <v>120</v>
      </c>
      <c r="Y1052" s="3" t="str">
        <f t="shared" si="164"/>
        <v>Pass</v>
      </c>
      <c r="Z1052" s="3" t="str">
        <f t="shared" si="165"/>
        <v>OK</v>
      </c>
    </row>
    <row r="1053" spans="1:26" x14ac:dyDescent="0.35">
      <c r="A1053" s="1" t="s">
        <v>353</v>
      </c>
      <c r="B1053" s="2">
        <v>45734</v>
      </c>
      <c r="C1053" s="1" t="s">
        <v>27</v>
      </c>
      <c r="D1053" s="3" t="s">
        <v>3210</v>
      </c>
      <c r="E1053" s="1" t="s">
        <v>637</v>
      </c>
      <c r="F1053" s="1" t="s">
        <v>1583</v>
      </c>
      <c r="G1053" s="1" t="s">
        <v>17</v>
      </c>
      <c r="H1053" s="1">
        <v>42777.77</v>
      </c>
      <c r="I1053" s="4" t="s">
        <v>37</v>
      </c>
      <c r="J1053" s="1" t="s">
        <v>47</v>
      </c>
      <c r="K1053" s="1" t="s">
        <v>3211</v>
      </c>
      <c r="L1053" s="6" t="str">
        <f t="shared" si="158"/>
        <v>27.37</v>
      </c>
      <c r="M1053" s="6" t="str">
        <f t="shared" si="159"/>
        <v>27.37</v>
      </c>
      <c r="N1053" s="6" t="str">
        <f t="shared" si="160"/>
        <v>Pass</v>
      </c>
      <c r="O1053" s="6" t="str">
        <f t="shared" si="161"/>
        <v>98.63</v>
      </c>
      <c r="P1053" s="6">
        <f t="shared" si="167"/>
        <v>42777.77</v>
      </c>
      <c r="Q1053" s="5" t="str">
        <f t="shared" si="162"/>
        <v>March</v>
      </c>
      <c r="R1053" s="3" t="str">
        <f>VLOOKUP(A1053, Samples_Master!$A$2:$I$301, 2, FALSE)</f>
        <v>Graphene</v>
      </c>
      <c r="S1053" s="3" t="str">
        <f>VLOOKUP(A1053, Samples_Master!$A$2:$I$301, 3, FALSE)</f>
        <v>Carbon</v>
      </c>
      <c r="T1053" s="3" t="str">
        <f>VLOOKUP(A1053, Samples_Master!$A$2:$I$301, 4, FALSE)</f>
        <v>B078</v>
      </c>
      <c r="U1053" s="3" t="str">
        <f>VLOOKUP(A1053, Samples_Master!$A$2:$I$301, 5, FALSE)</f>
        <v>P003</v>
      </c>
      <c r="V1053" s="3" t="str">
        <f t="shared" si="163"/>
        <v>Graphene_Conductivity</v>
      </c>
      <c r="W1053" s="3">
        <f>VLOOKUP(V1053, Spec_Limits!$A$2:$I$301, 5, FALSE)</f>
        <v>20000</v>
      </c>
      <c r="X1053" s="3">
        <f>VLOOKUP(V1053, Spec_Limits!$A$2:$I$301, 6, FALSE)</f>
        <v>80000</v>
      </c>
      <c r="Y1053" s="3" t="str">
        <f t="shared" si="164"/>
        <v>Pass</v>
      </c>
      <c r="Z1053" s="3" t="str">
        <f t="shared" si="165"/>
        <v>OK</v>
      </c>
    </row>
    <row r="1054" spans="1:26" x14ac:dyDescent="0.35">
      <c r="A1054" s="1" t="s">
        <v>3212</v>
      </c>
      <c r="B1054" s="2">
        <v>45719</v>
      </c>
      <c r="C1054" s="1" t="s">
        <v>16</v>
      </c>
      <c r="D1054" s="3" t="s">
        <v>3213</v>
      </c>
      <c r="E1054" s="1" t="s">
        <v>11</v>
      </c>
      <c r="F1054" s="1" t="s">
        <v>3214</v>
      </c>
      <c r="G1054" s="1" t="s">
        <v>12</v>
      </c>
      <c r="H1054" s="1">
        <v>65.575000000000003</v>
      </c>
      <c r="I1054" s="4" t="s">
        <v>17</v>
      </c>
      <c r="J1054" s="1" t="s">
        <v>31</v>
      </c>
      <c r="K1054" s="1" t="s">
        <v>3215</v>
      </c>
      <c r="L1054" s="6">
        <f t="shared" si="158"/>
        <v>33.990000000000009</v>
      </c>
      <c r="M1054" s="6">
        <f t="shared" si="159"/>
        <v>33.990000000000009</v>
      </c>
      <c r="N1054" s="6" t="str">
        <f t="shared" si="160"/>
        <v>Pass</v>
      </c>
      <c r="O1054" s="6">
        <f t="shared" si="161"/>
        <v>101.71121000000001</v>
      </c>
      <c r="P1054" s="6">
        <f t="shared" si="167"/>
        <v>65.575000000000003</v>
      </c>
      <c r="Q1054" s="5" t="str">
        <f t="shared" si="162"/>
        <v>March</v>
      </c>
      <c r="R1054" s="3" t="str">
        <f>VLOOKUP(A1054, Samples_Master!$A$2:$I$301, 2, FALSE)</f>
        <v>PolymerA</v>
      </c>
      <c r="S1054" s="3" t="str">
        <f>VLOOKUP(A1054, Samples_Master!$A$2:$I$301, 3, FALSE)</f>
        <v>Polymer</v>
      </c>
      <c r="T1054" s="3" t="str">
        <f>VLOOKUP(A1054, Samples_Master!$A$2:$I$301, 4, FALSE)</f>
        <v>B071</v>
      </c>
      <c r="U1054" s="3" t="str">
        <f>VLOOKUP(A1054, Samples_Master!$A$2:$I$301, 5, FALSE)</f>
        <v>P001</v>
      </c>
      <c r="V1054" s="3" t="str">
        <f t="shared" si="163"/>
        <v>PolymerA_Tensile</v>
      </c>
      <c r="W1054" s="3">
        <f>VLOOKUP(V1054, Spec_Limits!$A$2:$I$301, 5, FALSE)</f>
        <v>40</v>
      </c>
      <c r="X1054" s="3">
        <f>VLOOKUP(V1054, Spec_Limits!$A$2:$I$301, 6, FALSE)</f>
        <v>100</v>
      </c>
      <c r="Y1054" s="3" t="str">
        <f t="shared" si="164"/>
        <v>Pass</v>
      </c>
      <c r="Z1054" s="3" t="str">
        <f t="shared" si="165"/>
        <v>OK</v>
      </c>
    </row>
    <row r="1055" spans="1:26" x14ac:dyDescent="0.35">
      <c r="A1055" s="1" t="s">
        <v>3212</v>
      </c>
      <c r="B1055" s="2">
        <v>45743</v>
      </c>
      <c r="C1055" s="1" t="s">
        <v>16</v>
      </c>
      <c r="D1055" s="3" t="s">
        <v>3216</v>
      </c>
      <c r="E1055" s="1" t="s">
        <v>11</v>
      </c>
      <c r="F1055" s="1" t="s">
        <v>3217</v>
      </c>
      <c r="G1055" s="1" t="s">
        <v>12</v>
      </c>
      <c r="H1055" s="1">
        <v>75.372</v>
      </c>
      <c r="I1055" s="4" t="s">
        <v>17</v>
      </c>
      <c r="J1055" s="1" t="s">
        <v>80</v>
      </c>
      <c r="K1055" s="1" t="s">
        <v>3218</v>
      </c>
      <c r="L1055" s="6">
        <f t="shared" si="158"/>
        <v>34.110000000000014</v>
      </c>
      <c r="M1055" s="6">
        <f t="shared" si="159"/>
        <v>34.110000000000014</v>
      </c>
      <c r="N1055" s="6" t="str">
        <f t="shared" si="160"/>
        <v>Pass</v>
      </c>
      <c r="O1055" s="6">
        <f t="shared" si="161"/>
        <v>95.939710000000005</v>
      </c>
      <c r="P1055" s="6">
        <f t="shared" si="167"/>
        <v>75.372</v>
      </c>
      <c r="Q1055" s="5" t="str">
        <f t="shared" si="162"/>
        <v>March</v>
      </c>
      <c r="R1055" s="3" t="str">
        <f>VLOOKUP(A1055, Samples_Master!$A$2:$I$301, 2, FALSE)</f>
        <v>PolymerA</v>
      </c>
      <c r="S1055" s="3" t="str">
        <f>VLOOKUP(A1055, Samples_Master!$A$2:$I$301, 3, FALSE)</f>
        <v>Polymer</v>
      </c>
      <c r="T1055" s="3" t="str">
        <f>VLOOKUP(A1055, Samples_Master!$A$2:$I$301, 4, FALSE)</f>
        <v>B071</v>
      </c>
      <c r="U1055" s="3" t="str">
        <f>VLOOKUP(A1055, Samples_Master!$A$2:$I$301, 5, FALSE)</f>
        <v>P001</v>
      </c>
      <c r="V1055" s="3" t="str">
        <f t="shared" si="163"/>
        <v>PolymerA_Tensile</v>
      </c>
      <c r="W1055" s="3">
        <f>VLOOKUP(V1055, Spec_Limits!$A$2:$I$301, 5, FALSE)</f>
        <v>40</v>
      </c>
      <c r="X1055" s="3">
        <f>VLOOKUP(V1055, Spec_Limits!$A$2:$I$301, 6, FALSE)</f>
        <v>100</v>
      </c>
      <c r="Y1055" s="3" t="str">
        <f t="shared" si="164"/>
        <v>Pass</v>
      </c>
      <c r="Z1055" s="3" t="str">
        <f t="shared" si="165"/>
        <v>OK</v>
      </c>
    </row>
    <row r="1056" spans="1:26" x14ac:dyDescent="0.35">
      <c r="A1056" s="1" t="s">
        <v>3212</v>
      </c>
      <c r="B1056" s="2">
        <v>45737</v>
      </c>
      <c r="C1056" s="1" t="s">
        <v>10</v>
      </c>
      <c r="D1056" s="3" t="s">
        <v>3219</v>
      </c>
      <c r="E1056" s="1" t="s">
        <v>11</v>
      </c>
      <c r="F1056" s="1" t="s">
        <v>3220</v>
      </c>
      <c r="G1056" s="1" t="s">
        <v>12</v>
      </c>
      <c r="H1056" s="1">
        <v>1606.8589999999999</v>
      </c>
      <c r="I1056" s="4" t="s">
        <v>13</v>
      </c>
      <c r="J1056" s="1" t="s">
        <v>66</v>
      </c>
      <c r="K1056" s="1" t="s">
        <v>3221</v>
      </c>
      <c r="L1056" s="6">
        <f t="shared" si="158"/>
        <v>24.660000000000025</v>
      </c>
      <c r="M1056" s="6">
        <f t="shared" si="159"/>
        <v>24.660000000000025</v>
      </c>
      <c r="N1056" s="6" t="str">
        <f t="shared" si="160"/>
        <v>Pass</v>
      </c>
      <c r="O1056" s="6">
        <f t="shared" si="161"/>
        <v>109.99688999999999</v>
      </c>
      <c r="P1056" s="6">
        <f t="shared" si="167"/>
        <v>1606.8589999999999</v>
      </c>
      <c r="Q1056" s="5" t="str">
        <f t="shared" si="162"/>
        <v>March</v>
      </c>
      <c r="R1056" s="3" t="str">
        <f>VLOOKUP(A1056, Samples_Master!$A$2:$I$301, 2, FALSE)</f>
        <v>PolymerA</v>
      </c>
      <c r="S1056" s="3" t="str">
        <f>VLOOKUP(A1056, Samples_Master!$A$2:$I$301, 3, FALSE)</f>
        <v>Polymer</v>
      </c>
      <c r="T1056" s="3" t="str">
        <f>VLOOKUP(A1056, Samples_Master!$A$2:$I$301, 4, FALSE)</f>
        <v>B071</v>
      </c>
      <c r="U1056" s="3" t="str">
        <f>VLOOKUP(A1056, Samples_Master!$A$2:$I$301, 5, FALSE)</f>
        <v>P001</v>
      </c>
      <c r="V1056" s="3" t="str">
        <f t="shared" si="163"/>
        <v>PolymerA_Viscosity</v>
      </c>
      <c r="W1056" s="3">
        <f>VLOOKUP(V1056, Spec_Limits!$A$2:$I$301, 5, FALSE)</f>
        <v>0.5</v>
      </c>
      <c r="X1056" s="3">
        <f>VLOOKUP(V1056, Spec_Limits!$A$2:$I$301, 6, FALSE)</f>
        <v>2.5</v>
      </c>
      <c r="Y1056" s="3" t="str">
        <f t="shared" si="164"/>
        <v>Fail</v>
      </c>
      <c r="Z1056" s="3" t="str">
        <f t="shared" si="165"/>
        <v>OK</v>
      </c>
    </row>
    <row r="1057" spans="1:26" x14ac:dyDescent="0.35">
      <c r="A1057" s="1" t="s">
        <v>879</v>
      </c>
      <c r="B1057" s="2">
        <v>45722</v>
      </c>
      <c r="C1057" s="1" t="s">
        <v>16</v>
      </c>
      <c r="D1057" s="3" t="s">
        <v>3222</v>
      </c>
      <c r="E1057" s="1" t="s">
        <v>637</v>
      </c>
      <c r="F1057" s="1" t="s">
        <v>3223</v>
      </c>
      <c r="G1057" s="1" t="s">
        <v>17</v>
      </c>
      <c r="H1057" s="1">
        <v>83.703999999999994</v>
      </c>
      <c r="I1057" s="4" t="s">
        <v>17</v>
      </c>
      <c r="J1057" s="1" t="s">
        <v>66</v>
      </c>
      <c r="K1057" s="1" t="s">
        <v>3224</v>
      </c>
      <c r="L1057" s="6" t="str">
        <f t="shared" si="158"/>
        <v>28.1</v>
      </c>
      <c r="M1057" s="6" t="str">
        <f t="shared" si="159"/>
        <v>28.1</v>
      </c>
      <c r="N1057" s="6" t="str">
        <f t="shared" si="160"/>
        <v>Pass</v>
      </c>
      <c r="O1057" s="6" t="str">
        <f t="shared" si="161"/>
        <v>107.03</v>
      </c>
      <c r="P1057" s="6">
        <f t="shared" si="167"/>
        <v>83.703999999999994</v>
      </c>
      <c r="Q1057" s="5" t="str">
        <f t="shared" si="162"/>
        <v>March</v>
      </c>
      <c r="R1057" s="3" t="str">
        <f>VLOOKUP(A1057, Samples_Master!$A$2:$I$301, 2, FALSE)</f>
        <v>PolymerB</v>
      </c>
      <c r="S1057" s="3" t="str">
        <f>VLOOKUP(A1057, Samples_Master!$A$2:$I$301, 3, FALSE)</f>
        <v>Polymer</v>
      </c>
      <c r="T1057" s="3" t="str">
        <f>VLOOKUP(A1057, Samples_Master!$A$2:$I$301, 4, FALSE)</f>
        <v>B024</v>
      </c>
      <c r="U1057" s="3" t="str">
        <f>VLOOKUP(A1057, Samples_Master!$A$2:$I$301, 5, FALSE)</f>
        <v>P004</v>
      </c>
      <c r="V1057" s="3" t="str">
        <f t="shared" si="163"/>
        <v>PolymerB_Tensile</v>
      </c>
      <c r="W1057" s="3">
        <f>VLOOKUP(V1057, Spec_Limits!$A$2:$I$301, 5, FALSE)</f>
        <v>40</v>
      </c>
      <c r="X1057" s="3">
        <f>VLOOKUP(V1057, Spec_Limits!$A$2:$I$301, 6, FALSE)</f>
        <v>100</v>
      </c>
      <c r="Y1057" s="3" t="str">
        <f t="shared" si="164"/>
        <v>Pass</v>
      </c>
      <c r="Z1057" s="3" t="str">
        <f t="shared" si="165"/>
        <v>OK</v>
      </c>
    </row>
    <row r="1058" spans="1:26" x14ac:dyDescent="0.35">
      <c r="A1058" s="1" t="s">
        <v>879</v>
      </c>
      <c r="B1058" s="2">
        <v>45723</v>
      </c>
      <c r="C1058" s="1" t="s">
        <v>16</v>
      </c>
      <c r="D1058" s="3" t="s">
        <v>3225</v>
      </c>
      <c r="E1058" s="1" t="s">
        <v>637</v>
      </c>
      <c r="F1058" s="1" t="s">
        <v>2955</v>
      </c>
      <c r="G1058" s="1" t="s">
        <v>17</v>
      </c>
      <c r="H1058" s="1">
        <v>77.911000000000001</v>
      </c>
      <c r="I1058" s="4" t="s">
        <v>17</v>
      </c>
      <c r="J1058" s="1" t="s">
        <v>31</v>
      </c>
      <c r="K1058" s="1" t="s">
        <v>3226</v>
      </c>
      <c r="L1058" s="6" t="str">
        <f t="shared" si="158"/>
        <v>26.63</v>
      </c>
      <c r="M1058" s="6" t="str">
        <f t="shared" si="159"/>
        <v>26.63</v>
      </c>
      <c r="N1058" s="6" t="str">
        <f t="shared" si="160"/>
        <v>Pass</v>
      </c>
      <c r="O1058" s="6" t="str">
        <f t="shared" si="161"/>
        <v>111.79</v>
      </c>
      <c r="P1058" s="6">
        <f t="shared" si="167"/>
        <v>77.911000000000001</v>
      </c>
      <c r="Q1058" s="5" t="str">
        <f t="shared" si="162"/>
        <v>March</v>
      </c>
      <c r="R1058" s="3" t="str">
        <f>VLOOKUP(A1058, Samples_Master!$A$2:$I$301, 2, FALSE)</f>
        <v>PolymerB</v>
      </c>
      <c r="S1058" s="3" t="str">
        <f>VLOOKUP(A1058, Samples_Master!$A$2:$I$301, 3, FALSE)</f>
        <v>Polymer</v>
      </c>
      <c r="T1058" s="3" t="str">
        <f>VLOOKUP(A1058, Samples_Master!$A$2:$I$301, 4, FALSE)</f>
        <v>B024</v>
      </c>
      <c r="U1058" s="3" t="str">
        <f>VLOOKUP(A1058, Samples_Master!$A$2:$I$301, 5, FALSE)</f>
        <v>P004</v>
      </c>
      <c r="V1058" s="3" t="str">
        <f t="shared" si="163"/>
        <v>PolymerB_Tensile</v>
      </c>
      <c r="W1058" s="3">
        <f>VLOOKUP(V1058, Spec_Limits!$A$2:$I$301, 5, FALSE)</f>
        <v>40</v>
      </c>
      <c r="X1058" s="3">
        <f>VLOOKUP(V1058, Spec_Limits!$A$2:$I$301, 6, FALSE)</f>
        <v>100</v>
      </c>
      <c r="Y1058" s="3" t="str">
        <f t="shared" si="164"/>
        <v>Pass</v>
      </c>
      <c r="Z1058" s="3" t="str">
        <f t="shared" si="165"/>
        <v>OK</v>
      </c>
    </row>
    <row r="1059" spans="1:26" x14ac:dyDescent="0.35">
      <c r="A1059" s="1" t="s">
        <v>3227</v>
      </c>
      <c r="B1059" s="2">
        <v>45732</v>
      </c>
      <c r="C1059" s="1" t="s">
        <v>16</v>
      </c>
      <c r="D1059" s="3" t="s">
        <v>1177</v>
      </c>
      <c r="E1059" s="1" t="s">
        <v>637</v>
      </c>
      <c r="F1059" s="1" t="s">
        <v>3228</v>
      </c>
      <c r="G1059" s="1" t="s">
        <v>12</v>
      </c>
      <c r="H1059" s="1">
        <v>77.552000000000007</v>
      </c>
      <c r="I1059" s="4" t="s">
        <v>17</v>
      </c>
      <c r="J1059" s="1" t="s">
        <v>41</v>
      </c>
      <c r="K1059" s="1" t="s">
        <v>3229</v>
      </c>
      <c r="L1059" s="6" t="str">
        <f t="shared" si="158"/>
        <v>23.58</v>
      </c>
      <c r="M1059" s="6" t="str">
        <f t="shared" si="159"/>
        <v>23.58</v>
      </c>
      <c r="N1059" s="6" t="str">
        <f t="shared" si="160"/>
        <v>Pass</v>
      </c>
      <c r="O1059" s="6">
        <f t="shared" si="161"/>
        <v>111.10753</v>
      </c>
      <c r="P1059" s="6">
        <f t="shared" si="167"/>
        <v>77.552000000000007</v>
      </c>
      <c r="Q1059" s="5" t="str">
        <f t="shared" si="162"/>
        <v>March</v>
      </c>
      <c r="R1059" s="3" t="str">
        <f>VLOOKUP(A1059, Samples_Master!$A$2:$I$301, 2, FALSE)</f>
        <v>CeramicY</v>
      </c>
      <c r="S1059" s="3" t="str">
        <f>VLOOKUP(A1059, Samples_Master!$A$2:$I$301, 3, FALSE)</f>
        <v>Ceramic</v>
      </c>
      <c r="T1059" s="3" t="str">
        <f>VLOOKUP(A1059, Samples_Master!$A$2:$I$301, 4, FALSE)</f>
        <v>B034</v>
      </c>
      <c r="U1059" s="3" t="str">
        <f>VLOOKUP(A1059, Samples_Master!$A$2:$I$301, 5, FALSE)</f>
        <v>P001</v>
      </c>
      <c r="V1059" s="3" t="str">
        <f t="shared" si="163"/>
        <v>CeramicY_Tensile</v>
      </c>
      <c r="W1059" s="3">
        <f>VLOOKUP(V1059, Spec_Limits!$A$2:$I$301, 5, FALSE)</f>
        <v>40</v>
      </c>
      <c r="X1059" s="3">
        <f>VLOOKUP(V1059, Spec_Limits!$A$2:$I$301, 6, FALSE)</f>
        <v>100</v>
      </c>
      <c r="Y1059" s="3" t="str">
        <f t="shared" si="164"/>
        <v>Pass</v>
      </c>
      <c r="Z1059" s="3" t="str">
        <f t="shared" si="165"/>
        <v>OK</v>
      </c>
    </row>
    <row r="1060" spans="1:26" x14ac:dyDescent="0.35">
      <c r="A1060" s="1" t="s">
        <v>888</v>
      </c>
      <c r="B1060" s="2">
        <v>45729</v>
      </c>
      <c r="C1060" s="1" t="s">
        <v>16</v>
      </c>
      <c r="D1060" s="3" t="s">
        <v>3230</v>
      </c>
      <c r="E1060" s="1" t="s">
        <v>11</v>
      </c>
      <c r="F1060" s="1" t="s">
        <v>3231</v>
      </c>
      <c r="G1060" s="1" t="s">
        <v>12</v>
      </c>
      <c r="H1060" s="1">
        <v>82.656999999999996</v>
      </c>
      <c r="I1060" s="4" t="s">
        <v>17</v>
      </c>
      <c r="J1060" s="1" t="s">
        <v>14</v>
      </c>
      <c r="K1060" s="1" t="s">
        <v>3232</v>
      </c>
      <c r="L1060" s="6">
        <f t="shared" si="158"/>
        <v>24.260000000000048</v>
      </c>
      <c r="M1060" s="6">
        <f t="shared" si="159"/>
        <v>24.260000000000048</v>
      </c>
      <c r="N1060" s="6" t="str">
        <f t="shared" si="160"/>
        <v>Pass</v>
      </c>
      <c r="O1060" s="6">
        <f t="shared" si="161"/>
        <v>104.66013000000001</v>
      </c>
      <c r="P1060" s="6">
        <f t="shared" si="167"/>
        <v>82.656999999999996</v>
      </c>
      <c r="Q1060" s="5" t="str">
        <f t="shared" si="162"/>
        <v>March</v>
      </c>
      <c r="R1060" s="3" t="str">
        <f>VLOOKUP(A1060, Samples_Master!$A$2:$I$301, 2, FALSE)</f>
        <v>PolymerB</v>
      </c>
      <c r="S1060" s="3" t="str">
        <f>VLOOKUP(A1060, Samples_Master!$A$2:$I$301, 3, FALSE)</f>
        <v>Polymer</v>
      </c>
      <c r="T1060" s="3" t="str">
        <f>VLOOKUP(A1060, Samples_Master!$A$2:$I$301, 4, FALSE)</f>
        <v>B113</v>
      </c>
      <c r="U1060" s="3" t="str">
        <f>VLOOKUP(A1060, Samples_Master!$A$2:$I$301, 5, FALSE)</f>
        <v>P003</v>
      </c>
      <c r="V1060" s="3" t="str">
        <f t="shared" si="163"/>
        <v>PolymerB_Tensile</v>
      </c>
      <c r="W1060" s="3">
        <f>VLOOKUP(V1060, Spec_Limits!$A$2:$I$301, 5, FALSE)</f>
        <v>40</v>
      </c>
      <c r="X1060" s="3">
        <f>VLOOKUP(V1060, Spec_Limits!$A$2:$I$301, 6, FALSE)</f>
        <v>100</v>
      </c>
      <c r="Y1060" s="3" t="str">
        <f t="shared" si="164"/>
        <v>Pass</v>
      </c>
      <c r="Z1060" s="3" t="str">
        <f t="shared" si="165"/>
        <v>OK</v>
      </c>
    </row>
    <row r="1061" spans="1:26" x14ac:dyDescent="0.35">
      <c r="A1061" s="1" t="s">
        <v>888</v>
      </c>
      <c r="B1061" s="2">
        <v>45735</v>
      </c>
      <c r="C1061" s="1" t="s">
        <v>16</v>
      </c>
      <c r="D1061" s="3" t="s">
        <v>3233</v>
      </c>
      <c r="E1061" s="1" t="s">
        <v>11</v>
      </c>
      <c r="F1061" s="1" t="s">
        <v>3234</v>
      </c>
      <c r="G1061" s="1" t="s">
        <v>12</v>
      </c>
      <c r="H1061" s="1">
        <v>66.603999999999999</v>
      </c>
      <c r="I1061" s="4" t="s">
        <v>17</v>
      </c>
      <c r="J1061" s="1" t="s">
        <v>61</v>
      </c>
      <c r="K1061" s="1" t="s">
        <v>3235</v>
      </c>
      <c r="L1061" s="6">
        <f t="shared" si="158"/>
        <v>28.960000000000036</v>
      </c>
      <c r="M1061" s="6">
        <f t="shared" si="159"/>
        <v>28.960000000000036</v>
      </c>
      <c r="N1061" s="6" t="str">
        <f t="shared" si="160"/>
        <v>Pass</v>
      </c>
      <c r="O1061" s="6">
        <f t="shared" si="161"/>
        <v>103.83868</v>
      </c>
      <c r="P1061" s="6">
        <f t="shared" si="167"/>
        <v>66.603999999999999</v>
      </c>
      <c r="Q1061" s="5" t="str">
        <f t="shared" si="162"/>
        <v>March</v>
      </c>
      <c r="R1061" s="3" t="str">
        <f>VLOOKUP(A1061, Samples_Master!$A$2:$I$301, 2, FALSE)</f>
        <v>PolymerB</v>
      </c>
      <c r="S1061" s="3" t="str">
        <f>VLOOKUP(A1061, Samples_Master!$A$2:$I$301, 3, FALSE)</f>
        <v>Polymer</v>
      </c>
      <c r="T1061" s="3" t="str">
        <f>VLOOKUP(A1061, Samples_Master!$A$2:$I$301, 4, FALSE)</f>
        <v>B113</v>
      </c>
      <c r="U1061" s="3" t="str">
        <f>VLOOKUP(A1061, Samples_Master!$A$2:$I$301, 5, FALSE)</f>
        <v>P003</v>
      </c>
      <c r="V1061" s="3" t="str">
        <f t="shared" si="163"/>
        <v>PolymerB_Tensile</v>
      </c>
      <c r="W1061" s="3">
        <f>VLOOKUP(V1061, Spec_Limits!$A$2:$I$301, 5, FALSE)</f>
        <v>40</v>
      </c>
      <c r="X1061" s="3">
        <f>VLOOKUP(V1061, Spec_Limits!$A$2:$I$301, 6, FALSE)</f>
        <v>100</v>
      </c>
      <c r="Y1061" s="3" t="str">
        <f t="shared" si="164"/>
        <v>Pass</v>
      </c>
      <c r="Z1061" s="3" t="str">
        <f t="shared" si="165"/>
        <v>OK</v>
      </c>
    </row>
    <row r="1062" spans="1:26" x14ac:dyDescent="0.35">
      <c r="A1062" s="1" t="s">
        <v>175</v>
      </c>
      <c r="B1062" s="2">
        <v>45736</v>
      </c>
      <c r="C1062" s="1" t="s">
        <v>10</v>
      </c>
      <c r="D1062" s="3" t="s">
        <v>3236</v>
      </c>
      <c r="E1062" s="1" t="s">
        <v>11</v>
      </c>
      <c r="F1062" s="1" t="s">
        <v>3237</v>
      </c>
      <c r="G1062" s="1" t="s">
        <v>17</v>
      </c>
      <c r="H1062" s="1">
        <v>1.343</v>
      </c>
      <c r="I1062" s="4" t="s">
        <v>23</v>
      </c>
      <c r="J1062" s="1" t="s">
        <v>41</v>
      </c>
      <c r="K1062" s="1" t="s">
        <v>3238</v>
      </c>
      <c r="L1062" s="6">
        <f t="shared" si="158"/>
        <v>20.870000000000005</v>
      </c>
      <c r="M1062" s="6">
        <f t="shared" si="159"/>
        <v>20.870000000000005</v>
      </c>
      <c r="N1062" s="6" t="str">
        <f t="shared" si="160"/>
        <v>Pass</v>
      </c>
      <c r="O1062" s="6" t="str">
        <f t="shared" si="161"/>
        <v>112.11</v>
      </c>
      <c r="P1062" s="6">
        <f t="shared" si="167"/>
        <v>1.343</v>
      </c>
      <c r="Q1062" s="5" t="str">
        <f t="shared" si="162"/>
        <v>March</v>
      </c>
      <c r="R1062" s="3" t="str">
        <f>VLOOKUP(A1062, Samples_Master!$A$2:$I$301, 2, FALSE)</f>
        <v>PolymerB</v>
      </c>
      <c r="S1062" s="3" t="str">
        <f>VLOOKUP(A1062, Samples_Master!$A$2:$I$301, 3, FALSE)</f>
        <v>Polymer</v>
      </c>
      <c r="T1062" s="3" t="str">
        <f>VLOOKUP(A1062, Samples_Master!$A$2:$I$301, 4, FALSE)</f>
        <v>B023</v>
      </c>
      <c r="U1062" s="3" t="str">
        <f>VLOOKUP(A1062, Samples_Master!$A$2:$I$301, 5, FALSE)</f>
        <v>P003</v>
      </c>
      <c r="V1062" s="3" t="str">
        <f t="shared" si="163"/>
        <v>PolymerB_Viscosity</v>
      </c>
      <c r="W1062" s="3">
        <f>VLOOKUP(V1062, Spec_Limits!$A$2:$I$301, 5, FALSE)</f>
        <v>0.5</v>
      </c>
      <c r="X1062" s="3">
        <f>VLOOKUP(V1062, Spec_Limits!$A$2:$I$301, 6, FALSE)</f>
        <v>2.5</v>
      </c>
      <c r="Y1062" s="3" t="str">
        <f t="shared" si="164"/>
        <v>Pass</v>
      </c>
      <c r="Z1062" s="3" t="str">
        <f t="shared" si="165"/>
        <v>OK</v>
      </c>
    </row>
    <row r="1063" spans="1:26" x14ac:dyDescent="0.35">
      <c r="A1063" s="1" t="s">
        <v>175</v>
      </c>
      <c r="B1063" s="2">
        <v>45720</v>
      </c>
      <c r="C1063" s="1" t="s">
        <v>16</v>
      </c>
      <c r="D1063" s="3" t="s">
        <v>3239</v>
      </c>
      <c r="E1063" s="1" t="s">
        <v>11</v>
      </c>
      <c r="F1063" s="1" t="s">
        <v>3240</v>
      </c>
      <c r="G1063" s="1" t="s">
        <v>17</v>
      </c>
      <c r="H1063" s="1">
        <v>79.224999999999994</v>
      </c>
      <c r="I1063" s="4" t="s">
        <v>17</v>
      </c>
      <c r="J1063" s="1" t="s">
        <v>47</v>
      </c>
      <c r="K1063" s="1" t="s">
        <v>3241</v>
      </c>
      <c r="L1063" s="6">
        <f t="shared" si="158"/>
        <v>13.640000000000043</v>
      </c>
      <c r="M1063" s="6">
        <f t="shared" si="159"/>
        <v>13.640000000000043</v>
      </c>
      <c r="N1063" s="6" t="str">
        <f t="shared" si="160"/>
        <v>Pass</v>
      </c>
      <c r="O1063" s="6" t="str">
        <f t="shared" si="161"/>
        <v>107.63</v>
      </c>
      <c r="P1063" s="6">
        <f t="shared" si="167"/>
        <v>79.224999999999994</v>
      </c>
      <c r="Q1063" s="5" t="str">
        <f t="shared" si="162"/>
        <v>March</v>
      </c>
      <c r="R1063" s="3" t="str">
        <f>VLOOKUP(A1063, Samples_Master!$A$2:$I$301, 2, FALSE)</f>
        <v>PolymerB</v>
      </c>
      <c r="S1063" s="3" t="str">
        <f>VLOOKUP(A1063, Samples_Master!$A$2:$I$301, 3, FALSE)</f>
        <v>Polymer</v>
      </c>
      <c r="T1063" s="3" t="str">
        <f>VLOOKUP(A1063, Samples_Master!$A$2:$I$301, 4, FALSE)</f>
        <v>B023</v>
      </c>
      <c r="U1063" s="3" t="str">
        <f>VLOOKUP(A1063, Samples_Master!$A$2:$I$301, 5, FALSE)</f>
        <v>P003</v>
      </c>
      <c r="V1063" s="3" t="str">
        <f t="shared" si="163"/>
        <v>PolymerB_Tensile</v>
      </c>
      <c r="W1063" s="3">
        <f>VLOOKUP(V1063, Spec_Limits!$A$2:$I$301, 5, FALSE)</f>
        <v>40</v>
      </c>
      <c r="X1063" s="3">
        <f>VLOOKUP(V1063, Spec_Limits!$A$2:$I$301, 6, FALSE)</f>
        <v>100</v>
      </c>
      <c r="Y1063" s="3" t="str">
        <f t="shared" si="164"/>
        <v>Pass</v>
      </c>
      <c r="Z1063" s="3" t="str">
        <f t="shared" si="165"/>
        <v>OK</v>
      </c>
    </row>
    <row r="1064" spans="1:26" x14ac:dyDescent="0.35">
      <c r="A1064" s="1" t="s">
        <v>175</v>
      </c>
      <c r="B1064" s="2">
        <v>45726</v>
      </c>
      <c r="C1064" s="1" t="s">
        <v>10</v>
      </c>
      <c r="D1064" s="3" t="s">
        <v>3242</v>
      </c>
      <c r="E1064" s="1" t="s">
        <v>11</v>
      </c>
      <c r="F1064" s="1" t="s">
        <v>3243</v>
      </c>
      <c r="G1064" s="1" t="s">
        <v>17</v>
      </c>
      <c r="H1064" s="1">
        <v>1.639</v>
      </c>
      <c r="I1064" s="4" t="s">
        <v>23</v>
      </c>
      <c r="J1064" s="1" t="s">
        <v>80</v>
      </c>
      <c r="K1064" s="1" t="s">
        <v>3244</v>
      </c>
      <c r="L1064" s="6">
        <f t="shared" si="158"/>
        <v>23.550000000000011</v>
      </c>
      <c r="M1064" s="6">
        <f t="shared" si="159"/>
        <v>23.550000000000011</v>
      </c>
      <c r="N1064" s="6" t="str">
        <f t="shared" si="160"/>
        <v>Pass</v>
      </c>
      <c r="O1064" s="6" t="str">
        <f t="shared" si="161"/>
        <v>107.16</v>
      </c>
      <c r="P1064" s="6">
        <f t="shared" si="167"/>
        <v>1.639</v>
      </c>
      <c r="Q1064" s="5" t="str">
        <f t="shared" si="162"/>
        <v>March</v>
      </c>
      <c r="R1064" s="3" t="str">
        <f>VLOOKUP(A1064, Samples_Master!$A$2:$I$301, 2, FALSE)</f>
        <v>PolymerB</v>
      </c>
      <c r="S1064" s="3" t="str">
        <f>VLOOKUP(A1064, Samples_Master!$A$2:$I$301, 3, FALSE)</f>
        <v>Polymer</v>
      </c>
      <c r="T1064" s="3" t="str">
        <f>VLOOKUP(A1064, Samples_Master!$A$2:$I$301, 4, FALSE)</f>
        <v>B023</v>
      </c>
      <c r="U1064" s="3" t="str">
        <f>VLOOKUP(A1064, Samples_Master!$A$2:$I$301, 5, FALSE)</f>
        <v>P003</v>
      </c>
      <c r="V1064" s="3" t="str">
        <f t="shared" si="163"/>
        <v>PolymerB_Viscosity</v>
      </c>
      <c r="W1064" s="3">
        <f>VLOOKUP(V1064, Spec_Limits!$A$2:$I$301, 5, FALSE)</f>
        <v>0.5</v>
      </c>
      <c r="X1064" s="3">
        <f>VLOOKUP(V1064, Spec_Limits!$A$2:$I$301, 6, FALSE)</f>
        <v>2.5</v>
      </c>
      <c r="Y1064" s="3" t="str">
        <f t="shared" si="164"/>
        <v>Pass</v>
      </c>
      <c r="Z1064" s="3" t="str">
        <f t="shared" si="165"/>
        <v>OK</v>
      </c>
    </row>
    <row r="1065" spans="1:26" x14ac:dyDescent="0.35">
      <c r="A1065" s="1" t="s">
        <v>175</v>
      </c>
      <c r="B1065" s="2">
        <v>45718</v>
      </c>
      <c r="C1065" s="1" t="s">
        <v>16</v>
      </c>
      <c r="D1065" s="3" t="s">
        <v>3245</v>
      </c>
      <c r="E1065" s="1" t="s">
        <v>11</v>
      </c>
      <c r="F1065" s="1" t="s">
        <v>3246</v>
      </c>
      <c r="G1065" s="1" t="s">
        <v>17</v>
      </c>
      <c r="H1065" s="1">
        <v>60.151000000000003</v>
      </c>
      <c r="I1065" s="4" t="s">
        <v>17</v>
      </c>
      <c r="J1065" s="1" t="s">
        <v>14</v>
      </c>
      <c r="K1065" s="1" t="s">
        <v>3247</v>
      </c>
      <c r="L1065" s="6">
        <f t="shared" si="158"/>
        <v>28.980000000000018</v>
      </c>
      <c r="M1065" s="6">
        <f t="shared" si="159"/>
        <v>28.980000000000018</v>
      </c>
      <c r="N1065" s="6" t="str">
        <f t="shared" si="160"/>
        <v>Pass</v>
      </c>
      <c r="O1065" s="6" t="str">
        <f t="shared" si="161"/>
        <v>91.22</v>
      </c>
      <c r="P1065" s="6">
        <f t="shared" si="167"/>
        <v>60.151000000000003</v>
      </c>
      <c r="Q1065" s="5" t="str">
        <f t="shared" si="162"/>
        <v>March</v>
      </c>
      <c r="R1065" s="3" t="str">
        <f>VLOOKUP(A1065, Samples_Master!$A$2:$I$301, 2, FALSE)</f>
        <v>PolymerB</v>
      </c>
      <c r="S1065" s="3" t="str">
        <f>VLOOKUP(A1065, Samples_Master!$A$2:$I$301, 3, FALSE)</f>
        <v>Polymer</v>
      </c>
      <c r="T1065" s="3" t="str">
        <f>VLOOKUP(A1065, Samples_Master!$A$2:$I$301, 4, FALSE)</f>
        <v>B023</v>
      </c>
      <c r="U1065" s="3" t="str">
        <f>VLOOKUP(A1065, Samples_Master!$A$2:$I$301, 5, FALSE)</f>
        <v>P003</v>
      </c>
      <c r="V1065" s="3" t="str">
        <f t="shared" si="163"/>
        <v>PolymerB_Tensile</v>
      </c>
      <c r="W1065" s="3">
        <f>VLOOKUP(V1065, Spec_Limits!$A$2:$I$301, 5, FALSE)</f>
        <v>40</v>
      </c>
      <c r="X1065" s="3">
        <f>VLOOKUP(V1065, Spec_Limits!$A$2:$I$301, 6, FALSE)</f>
        <v>100</v>
      </c>
      <c r="Y1065" s="3" t="str">
        <f t="shared" si="164"/>
        <v>Pass</v>
      </c>
      <c r="Z1065" s="3" t="str">
        <f t="shared" si="165"/>
        <v>OK</v>
      </c>
    </row>
    <row r="1066" spans="1:26" x14ac:dyDescent="0.35">
      <c r="A1066" s="1" t="s">
        <v>406</v>
      </c>
      <c r="B1066" s="2">
        <v>45741</v>
      </c>
      <c r="C1066" s="1" t="s">
        <v>10</v>
      </c>
      <c r="D1066" s="3" t="s">
        <v>3248</v>
      </c>
      <c r="E1066" s="1" t="s">
        <v>637</v>
      </c>
      <c r="F1066" s="1" t="s">
        <v>3249</v>
      </c>
      <c r="G1066" s="1" t="s">
        <v>17</v>
      </c>
      <c r="H1066" s="1">
        <v>0.74</v>
      </c>
      <c r="I1066" s="4" t="s">
        <v>23</v>
      </c>
      <c r="J1066" s="1" t="s">
        <v>21</v>
      </c>
      <c r="K1066" s="1" t="s">
        <v>3250</v>
      </c>
      <c r="L1066" s="6" t="str">
        <f t="shared" si="158"/>
        <v>23.55</v>
      </c>
      <c r="M1066" s="6" t="str">
        <f t="shared" si="159"/>
        <v>23.55</v>
      </c>
      <c r="N1066" s="6" t="str">
        <f t="shared" si="160"/>
        <v>Pass</v>
      </c>
      <c r="O1066" s="6" t="str">
        <f t="shared" si="161"/>
        <v>98.42</v>
      </c>
      <c r="P1066" s="6">
        <f t="shared" si="167"/>
        <v>0.74</v>
      </c>
      <c r="Q1066" s="5" t="str">
        <f t="shared" si="162"/>
        <v>March</v>
      </c>
      <c r="R1066" s="3" t="str">
        <f>VLOOKUP(A1066, Samples_Master!$A$2:$I$301, 2, FALSE)</f>
        <v>Graphene</v>
      </c>
      <c r="S1066" s="3" t="str">
        <f>VLOOKUP(A1066, Samples_Master!$A$2:$I$301, 3, FALSE)</f>
        <v>Carbon</v>
      </c>
      <c r="T1066" s="3" t="str">
        <f>VLOOKUP(A1066, Samples_Master!$A$2:$I$301, 4, FALSE)</f>
        <v>B074</v>
      </c>
      <c r="U1066" s="3" t="str">
        <f>VLOOKUP(A1066, Samples_Master!$A$2:$I$301, 5, FALSE)</f>
        <v>P002</v>
      </c>
      <c r="V1066" s="3" t="str">
        <f t="shared" si="163"/>
        <v>Graphene_Viscosity</v>
      </c>
      <c r="W1066" s="3">
        <f>VLOOKUP(V1066, Spec_Limits!$A$2:$I$301, 5, FALSE)</f>
        <v>0.2</v>
      </c>
      <c r="X1066" s="3">
        <f>VLOOKUP(V1066, Spec_Limits!$A$2:$I$301, 6, FALSE)</f>
        <v>1.5</v>
      </c>
      <c r="Y1066" s="3" t="str">
        <f t="shared" si="164"/>
        <v>Pass</v>
      </c>
      <c r="Z1066" s="3" t="str">
        <f t="shared" si="165"/>
        <v>OK</v>
      </c>
    </row>
    <row r="1067" spans="1:26" x14ac:dyDescent="0.35">
      <c r="A1067" s="1" t="s">
        <v>406</v>
      </c>
      <c r="B1067" s="2">
        <v>45730</v>
      </c>
      <c r="C1067" s="1" t="s">
        <v>27</v>
      </c>
      <c r="D1067" s="3" t="s">
        <v>3251</v>
      </c>
      <c r="E1067" s="1" t="s">
        <v>637</v>
      </c>
      <c r="F1067" s="1" t="s">
        <v>3252</v>
      </c>
      <c r="G1067" s="1" t="s">
        <v>17</v>
      </c>
      <c r="H1067" s="1">
        <v>825678.929</v>
      </c>
      <c r="I1067" s="4" t="s">
        <v>28</v>
      </c>
      <c r="J1067" s="1" t="s">
        <v>47</v>
      </c>
      <c r="K1067" s="1" t="s">
        <v>3253</v>
      </c>
      <c r="L1067" s="6" t="str">
        <f t="shared" si="158"/>
        <v>24.69</v>
      </c>
      <c r="M1067" s="6" t="str">
        <f t="shared" si="159"/>
        <v>24.69</v>
      </c>
      <c r="N1067" s="6" t="str">
        <f t="shared" si="160"/>
        <v>Pass</v>
      </c>
      <c r="O1067" s="6" t="str">
        <f t="shared" si="161"/>
        <v>98.13</v>
      </c>
      <c r="P1067" s="6">
        <f t="shared" si="167"/>
        <v>825678.929</v>
      </c>
      <c r="Q1067" s="5" t="str">
        <f t="shared" si="162"/>
        <v>March</v>
      </c>
      <c r="R1067" s="3" t="str">
        <f>VLOOKUP(A1067, Samples_Master!$A$2:$I$301, 2, FALSE)</f>
        <v>Graphene</v>
      </c>
      <c r="S1067" s="3" t="str">
        <f>VLOOKUP(A1067, Samples_Master!$A$2:$I$301, 3, FALSE)</f>
        <v>Carbon</v>
      </c>
      <c r="T1067" s="3" t="str">
        <f>VLOOKUP(A1067, Samples_Master!$A$2:$I$301, 4, FALSE)</f>
        <v>B074</v>
      </c>
      <c r="U1067" s="3" t="str">
        <f>VLOOKUP(A1067, Samples_Master!$A$2:$I$301, 5, FALSE)</f>
        <v>P002</v>
      </c>
      <c r="V1067" s="3" t="str">
        <f t="shared" si="163"/>
        <v>Graphene_Conductivity</v>
      </c>
      <c r="W1067" s="3">
        <f>VLOOKUP(V1067, Spec_Limits!$A$2:$I$301, 5, FALSE)</f>
        <v>20000</v>
      </c>
      <c r="X1067" s="3">
        <f>VLOOKUP(V1067, Spec_Limits!$A$2:$I$301, 6, FALSE)</f>
        <v>80000</v>
      </c>
      <c r="Y1067" s="3" t="str">
        <f t="shared" si="164"/>
        <v>Fail</v>
      </c>
      <c r="Z1067" s="3" t="str">
        <f t="shared" si="165"/>
        <v>OK</v>
      </c>
    </row>
    <row r="1068" spans="1:26" x14ac:dyDescent="0.35">
      <c r="A1068" s="1" t="s">
        <v>406</v>
      </c>
      <c r="B1068" s="2">
        <v>45731</v>
      </c>
      <c r="C1068" s="1" t="s">
        <v>27</v>
      </c>
      <c r="D1068" s="3" t="s">
        <v>3254</v>
      </c>
      <c r="E1068" s="1" t="s">
        <v>637</v>
      </c>
      <c r="F1068" s="1" t="s">
        <v>2460</v>
      </c>
      <c r="G1068" s="1" t="s">
        <v>17</v>
      </c>
      <c r="H1068" s="1">
        <v>63309.101000000002</v>
      </c>
      <c r="I1068" s="4" t="s">
        <v>37</v>
      </c>
      <c r="J1068" s="1" t="s">
        <v>41</v>
      </c>
      <c r="K1068" s="1" t="s">
        <v>3255</v>
      </c>
      <c r="L1068" s="6" t="str">
        <f t="shared" si="158"/>
        <v>29.3</v>
      </c>
      <c r="M1068" s="6" t="str">
        <f t="shared" si="159"/>
        <v>29.3</v>
      </c>
      <c r="N1068" s="6" t="str">
        <f t="shared" si="160"/>
        <v>Pass</v>
      </c>
      <c r="O1068" s="6" t="str">
        <f t="shared" si="161"/>
        <v>106.44</v>
      </c>
      <c r="P1068" s="6">
        <f t="shared" si="167"/>
        <v>63309.101000000002</v>
      </c>
      <c r="Q1068" s="5" t="str">
        <f t="shared" si="162"/>
        <v>March</v>
      </c>
      <c r="R1068" s="3" t="str">
        <f>VLOOKUP(A1068, Samples_Master!$A$2:$I$301, 2, FALSE)</f>
        <v>Graphene</v>
      </c>
      <c r="S1068" s="3" t="str">
        <f>VLOOKUP(A1068, Samples_Master!$A$2:$I$301, 3, FALSE)</f>
        <v>Carbon</v>
      </c>
      <c r="T1068" s="3" t="str">
        <f>VLOOKUP(A1068, Samples_Master!$A$2:$I$301, 4, FALSE)</f>
        <v>B074</v>
      </c>
      <c r="U1068" s="3" t="str">
        <f>VLOOKUP(A1068, Samples_Master!$A$2:$I$301, 5, FALSE)</f>
        <v>P002</v>
      </c>
      <c r="V1068" s="3" t="str">
        <f t="shared" si="163"/>
        <v>Graphene_Conductivity</v>
      </c>
      <c r="W1068" s="3">
        <f>VLOOKUP(V1068, Spec_Limits!$A$2:$I$301, 5, FALSE)</f>
        <v>20000</v>
      </c>
      <c r="X1068" s="3">
        <f>VLOOKUP(V1068, Spec_Limits!$A$2:$I$301, 6, FALSE)</f>
        <v>80000</v>
      </c>
      <c r="Y1068" s="3" t="str">
        <f t="shared" si="164"/>
        <v>Pass</v>
      </c>
      <c r="Z1068" s="3" t="str">
        <f t="shared" si="165"/>
        <v>OK</v>
      </c>
    </row>
    <row r="1069" spans="1:26" x14ac:dyDescent="0.35">
      <c r="A1069" s="1" t="s">
        <v>406</v>
      </c>
      <c r="B1069" s="2">
        <v>45735</v>
      </c>
      <c r="C1069" s="1" t="s">
        <v>16</v>
      </c>
      <c r="D1069" s="3" t="s">
        <v>3256</v>
      </c>
      <c r="E1069" s="1" t="s">
        <v>637</v>
      </c>
      <c r="F1069" s="1" t="s">
        <v>3257</v>
      </c>
      <c r="G1069" s="1" t="s">
        <v>17</v>
      </c>
      <c r="H1069" s="1">
        <v>99.784000000000006</v>
      </c>
      <c r="I1069" s="4" t="s">
        <v>17</v>
      </c>
      <c r="J1069" s="1" t="s">
        <v>18</v>
      </c>
      <c r="K1069" s="1" t="s">
        <v>3258</v>
      </c>
      <c r="L1069" s="6" t="str">
        <f t="shared" si="158"/>
        <v>30.42</v>
      </c>
      <c r="M1069" s="6" t="str">
        <f t="shared" si="159"/>
        <v>30.42</v>
      </c>
      <c r="N1069" s="6" t="str">
        <f t="shared" si="160"/>
        <v>Pass</v>
      </c>
      <c r="O1069" s="6" t="str">
        <f t="shared" si="161"/>
        <v>94.28</v>
      </c>
      <c r="P1069" s="6">
        <f t="shared" si="167"/>
        <v>99.784000000000006</v>
      </c>
      <c r="Q1069" s="5" t="str">
        <f t="shared" si="162"/>
        <v>March</v>
      </c>
      <c r="R1069" s="3" t="str">
        <f>VLOOKUP(A1069, Samples_Master!$A$2:$I$301, 2, FALSE)</f>
        <v>Graphene</v>
      </c>
      <c r="S1069" s="3" t="str">
        <f>VLOOKUP(A1069, Samples_Master!$A$2:$I$301, 3, FALSE)</f>
        <v>Carbon</v>
      </c>
      <c r="T1069" s="3" t="str">
        <f>VLOOKUP(A1069, Samples_Master!$A$2:$I$301, 4, FALSE)</f>
        <v>B074</v>
      </c>
      <c r="U1069" s="3" t="str">
        <f>VLOOKUP(A1069, Samples_Master!$A$2:$I$301, 5, FALSE)</f>
        <v>P002</v>
      </c>
      <c r="V1069" s="3" t="str">
        <f t="shared" si="163"/>
        <v>Graphene_Tensile</v>
      </c>
      <c r="W1069" s="3">
        <f>VLOOKUP(V1069, Spec_Limits!$A$2:$I$301, 5, FALSE)</f>
        <v>60</v>
      </c>
      <c r="X1069" s="3">
        <f>VLOOKUP(V1069, Spec_Limits!$A$2:$I$301, 6, FALSE)</f>
        <v>120</v>
      </c>
      <c r="Y1069" s="3" t="str">
        <f t="shared" si="164"/>
        <v>Pass</v>
      </c>
      <c r="Z1069" s="3" t="str">
        <f t="shared" si="165"/>
        <v>OK</v>
      </c>
    </row>
    <row r="1070" spans="1:26" x14ac:dyDescent="0.35">
      <c r="A1070" s="1" t="s">
        <v>1097</v>
      </c>
      <c r="B1070" s="2">
        <v>45721</v>
      </c>
      <c r="C1070" s="1" t="s">
        <v>10</v>
      </c>
      <c r="D1070" s="3" t="s">
        <v>2322</v>
      </c>
      <c r="E1070" s="1" t="s">
        <v>637</v>
      </c>
      <c r="F1070" s="1" t="s">
        <v>3259</v>
      </c>
      <c r="G1070" s="1" t="s">
        <v>17</v>
      </c>
      <c r="H1070" s="1">
        <v>1.494</v>
      </c>
      <c r="I1070" s="4" t="s">
        <v>23</v>
      </c>
      <c r="J1070" s="1" t="s">
        <v>41</v>
      </c>
      <c r="K1070" s="1" t="s">
        <v>3260</v>
      </c>
      <c r="L1070" s="6" t="str">
        <f t="shared" si="158"/>
        <v>18.71</v>
      </c>
      <c r="M1070" s="6" t="str">
        <f t="shared" si="159"/>
        <v>18.71</v>
      </c>
      <c r="N1070" s="6" t="str">
        <f t="shared" si="160"/>
        <v>Pass</v>
      </c>
      <c r="O1070" s="6" t="str">
        <f t="shared" si="161"/>
        <v>100.5</v>
      </c>
      <c r="P1070" s="6">
        <f t="shared" si="167"/>
        <v>1.494</v>
      </c>
      <c r="Q1070" s="5" t="str">
        <f t="shared" si="162"/>
        <v>March</v>
      </c>
      <c r="R1070" s="3" t="str">
        <f>VLOOKUP(A1070, Samples_Master!$A$2:$I$301, 2, FALSE)</f>
        <v>Graphene</v>
      </c>
      <c r="S1070" s="3" t="str">
        <f>VLOOKUP(A1070, Samples_Master!$A$2:$I$301, 3, FALSE)</f>
        <v>Carbon</v>
      </c>
      <c r="T1070" s="3" t="str">
        <f>VLOOKUP(A1070, Samples_Master!$A$2:$I$301, 4, FALSE)</f>
        <v>B077</v>
      </c>
      <c r="U1070" s="3" t="str">
        <f>VLOOKUP(A1070, Samples_Master!$A$2:$I$301, 5, FALSE)</f>
        <v>P003</v>
      </c>
      <c r="V1070" s="3" t="str">
        <f t="shared" si="163"/>
        <v>Graphene_Viscosity</v>
      </c>
      <c r="W1070" s="3">
        <f>VLOOKUP(V1070, Spec_Limits!$A$2:$I$301, 5, FALSE)</f>
        <v>0.2</v>
      </c>
      <c r="X1070" s="3">
        <f>VLOOKUP(V1070, Spec_Limits!$A$2:$I$301, 6, FALSE)</f>
        <v>1.5</v>
      </c>
      <c r="Y1070" s="3" t="str">
        <f t="shared" si="164"/>
        <v>Pass</v>
      </c>
      <c r="Z1070" s="3" t="str">
        <f t="shared" si="165"/>
        <v>OK</v>
      </c>
    </row>
    <row r="1071" spans="1:26" x14ac:dyDescent="0.35">
      <c r="A1071" s="1" t="s">
        <v>1097</v>
      </c>
      <c r="B1071" s="2">
        <v>45744</v>
      </c>
      <c r="C1071" s="1" t="s">
        <v>27</v>
      </c>
      <c r="D1071" s="3" t="s">
        <v>3187</v>
      </c>
      <c r="E1071" s="1" t="s">
        <v>637</v>
      </c>
      <c r="F1071" s="1" t="s">
        <v>2491</v>
      </c>
      <c r="G1071" s="1" t="s">
        <v>17</v>
      </c>
      <c r="H1071" s="1">
        <v>271058.15100000001</v>
      </c>
      <c r="I1071" s="4" t="s">
        <v>28</v>
      </c>
      <c r="J1071" s="1" t="s">
        <v>66</v>
      </c>
      <c r="K1071" s="1" t="s">
        <v>3261</v>
      </c>
      <c r="L1071" s="6" t="str">
        <f t="shared" si="158"/>
        <v>21</v>
      </c>
      <c r="M1071" s="6" t="str">
        <f t="shared" si="159"/>
        <v>21</v>
      </c>
      <c r="N1071" s="6" t="str">
        <f t="shared" si="160"/>
        <v>Pass</v>
      </c>
      <c r="O1071" s="6" t="str">
        <f t="shared" si="161"/>
        <v>104.45</v>
      </c>
      <c r="P1071" s="6">
        <f t="shared" si="167"/>
        <v>271058.15100000001</v>
      </c>
      <c r="Q1071" s="5" t="str">
        <f t="shared" si="162"/>
        <v>March</v>
      </c>
      <c r="R1071" s="3" t="str">
        <f>VLOOKUP(A1071, Samples_Master!$A$2:$I$301, 2, FALSE)</f>
        <v>Graphene</v>
      </c>
      <c r="S1071" s="3" t="str">
        <f>VLOOKUP(A1071, Samples_Master!$A$2:$I$301, 3, FALSE)</f>
        <v>Carbon</v>
      </c>
      <c r="T1071" s="3" t="str">
        <f>VLOOKUP(A1071, Samples_Master!$A$2:$I$301, 4, FALSE)</f>
        <v>B077</v>
      </c>
      <c r="U1071" s="3" t="str">
        <f>VLOOKUP(A1071, Samples_Master!$A$2:$I$301, 5, FALSE)</f>
        <v>P003</v>
      </c>
      <c r="V1071" s="3" t="str">
        <f t="shared" si="163"/>
        <v>Graphene_Conductivity</v>
      </c>
      <c r="W1071" s="3">
        <f>VLOOKUP(V1071, Spec_Limits!$A$2:$I$301, 5, FALSE)</f>
        <v>20000</v>
      </c>
      <c r="X1071" s="3">
        <f>VLOOKUP(V1071, Spec_Limits!$A$2:$I$301, 6, FALSE)</f>
        <v>80000</v>
      </c>
      <c r="Y1071" s="3" t="str">
        <f t="shared" si="164"/>
        <v>Fail</v>
      </c>
      <c r="Z1071" s="3" t="str">
        <f t="shared" si="165"/>
        <v>OK</v>
      </c>
    </row>
    <row r="1072" spans="1:26" x14ac:dyDescent="0.35">
      <c r="A1072" s="1" t="s">
        <v>1097</v>
      </c>
      <c r="B1072" s="2">
        <v>45738</v>
      </c>
      <c r="C1072" s="1" t="s">
        <v>16</v>
      </c>
      <c r="D1072" s="3" t="s">
        <v>3262</v>
      </c>
      <c r="E1072" s="1" t="s">
        <v>637</v>
      </c>
      <c r="F1072" s="1" t="s">
        <v>3263</v>
      </c>
      <c r="G1072" s="1" t="s">
        <v>17</v>
      </c>
      <c r="H1072" s="1">
        <v>109.372</v>
      </c>
      <c r="I1072" s="4" t="s">
        <v>17</v>
      </c>
      <c r="J1072" s="1" t="s">
        <v>61</v>
      </c>
      <c r="K1072" s="1" t="s">
        <v>3264</v>
      </c>
      <c r="L1072" s="6" t="str">
        <f t="shared" si="158"/>
        <v>24.83</v>
      </c>
      <c r="M1072" s="6" t="str">
        <f t="shared" si="159"/>
        <v>24.83</v>
      </c>
      <c r="N1072" s="6" t="str">
        <f t="shared" si="160"/>
        <v>Pass</v>
      </c>
      <c r="O1072" s="6" t="str">
        <f t="shared" si="161"/>
        <v>96.84</v>
      </c>
      <c r="P1072" s="6">
        <f t="shared" si="167"/>
        <v>109.372</v>
      </c>
      <c r="Q1072" s="5" t="str">
        <f t="shared" si="162"/>
        <v>March</v>
      </c>
      <c r="R1072" s="3" t="str">
        <f>VLOOKUP(A1072, Samples_Master!$A$2:$I$301, 2, FALSE)</f>
        <v>Graphene</v>
      </c>
      <c r="S1072" s="3" t="str">
        <f>VLOOKUP(A1072, Samples_Master!$A$2:$I$301, 3, FALSE)</f>
        <v>Carbon</v>
      </c>
      <c r="T1072" s="3" t="str">
        <f>VLOOKUP(A1072, Samples_Master!$A$2:$I$301, 4, FALSE)</f>
        <v>B077</v>
      </c>
      <c r="U1072" s="3" t="str">
        <f>VLOOKUP(A1072, Samples_Master!$A$2:$I$301, 5, FALSE)</f>
        <v>P003</v>
      </c>
      <c r="V1072" s="3" t="str">
        <f t="shared" si="163"/>
        <v>Graphene_Tensile</v>
      </c>
      <c r="W1072" s="3">
        <f>VLOOKUP(V1072, Spec_Limits!$A$2:$I$301, 5, FALSE)</f>
        <v>60</v>
      </c>
      <c r="X1072" s="3">
        <f>VLOOKUP(V1072, Spec_Limits!$A$2:$I$301, 6, FALSE)</f>
        <v>120</v>
      </c>
      <c r="Y1072" s="3" t="str">
        <f t="shared" si="164"/>
        <v>Pass</v>
      </c>
      <c r="Z1072" s="3" t="str">
        <f t="shared" si="165"/>
        <v>OK</v>
      </c>
    </row>
    <row r="1073" spans="1:26" x14ac:dyDescent="0.35">
      <c r="A1073" s="1" t="s">
        <v>622</v>
      </c>
      <c r="B1073" s="2">
        <v>45717</v>
      </c>
      <c r="C1073" s="1" t="s">
        <v>16</v>
      </c>
      <c r="D1073" s="3" t="s">
        <v>3265</v>
      </c>
      <c r="E1073" s="1" t="s">
        <v>637</v>
      </c>
      <c r="F1073" s="1" t="s">
        <v>3266</v>
      </c>
      <c r="G1073" s="1" t="s">
        <v>12</v>
      </c>
      <c r="H1073" s="1">
        <v>59.573</v>
      </c>
      <c r="I1073" s="4" t="s">
        <v>17</v>
      </c>
      <c r="J1073" s="1" t="s">
        <v>14</v>
      </c>
      <c r="K1073" s="1" t="s">
        <v>3267</v>
      </c>
      <c r="L1073" s="6" t="str">
        <f t="shared" si="158"/>
        <v>14.44</v>
      </c>
      <c r="M1073" s="6" t="str">
        <f t="shared" si="159"/>
        <v>14.44</v>
      </c>
      <c r="N1073" s="6" t="str">
        <f t="shared" si="160"/>
        <v>Pass</v>
      </c>
      <c r="O1073" s="6">
        <f t="shared" si="161"/>
        <v>115.57389999999999</v>
      </c>
      <c r="P1073" s="6">
        <f t="shared" si="167"/>
        <v>59.573</v>
      </c>
      <c r="Q1073" s="5" t="str">
        <f t="shared" si="162"/>
        <v>March</v>
      </c>
      <c r="R1073" s="3" t="str">
        <f>VLOOKUP(A1073, Samples_Master!$A$2:$I$301, 2, FALSE)</f>
        <v>PolymerB</v>
      </c>
      <c r="S1073" s="3" t="str">
        <f>VLOOKUP(A1073, Samples_Master!$A$2:$I$301, 3, FALSE)</f>
        <v>Polymer</v>
      </c>
      <c r="T1073" s="3" t="str">
        <f>VLOOKUP(A1073, Samples_Master!$A$2:$I$301, 4, FALSE)</f>
        <v>B099</v>
      </c>
      <c r="U1073" s="3" t="str">
        <f>VLOOKUP(A1073, Samples_Master!$A$2:$I$301, 5, FALSE)</f>
        <v>P004</v>
      </c>
      <c r="V1073" s="3" t="str">
        <f t="shared" si="163"/>
        <v>PolymerB_Tensile</v>
      </c>
      <c r="W1073" s="3">
        <f>VLOOKUP(V1073, Spec_Limits!$A$2:$I$301, 5, FALSE)</f>
        <v>40</v>
      </c>
      <c r="X1073" s="3">
        <f>VLOOKUP(V1073, Spec_Limits!$A$2:$I$301, 6, FALSE)</f>
        <v>100</v>
      </c>
      <c r="Y1073" s="3" t="str">
        <f t="shared" si="164"/>
        <v>Pass</v>
      </c>
      <c r="Z1073" s="3" t="str">
        <f t="shared" si="165"/>
        <v>OK</v>
      </c>
    </row>
    <row r="1074" spans="1:26" x14ac:dyDescent="0.35">
      <c r="A1074" s="1" t="s">
        <v>622</v>
      </c>
      <c r="B1074" s="2">
        <v>45723</v>
      </c>
      <c r="C1074" s="1" t="s">
        <v>16</v>
      </c>
      <c r="D1074" s="3" t="s">
        <v>3268</v>
      </c>
      <c r="E1074" s="1" t="s">
        <v>637</v>
      </c>
      <c r="F1074" s="1" t="s">
        <v>3269</v>
      </c>
      <c r="G1074" s="1" t="s">
        <v>12</v>
      </c>
      <c r="H1074" s="1">
        <v>60.723999999999997</v>
      </c>
      <c r="I1074" s="4" t="s">
        <v>17</v>
      </c>
      <c r="J1074" s="1" t="s">
        <v>80</v>
      </c>
      <c r="K1074" s="1" t="s">
        <v>3270</v>
      </c>
      <c r="L1074" s="6" t="str">
        <f t="shared" si="158"/>
        <v>18.19</v>
      </c>
      <c r="M1074" s="6" t="str">
        <f t="shared" si="159"/>
        <v>18.19</v>
      </c>
      <c r="N1074" s="6" t="str">
        <f t="shared" si="160"/>
        <v>Pass</v>
      </c>
      <c r="O1074" s="6">
        <f t="shared" si="161"/>
        <v>124.3767</v>
      </c>
      <c r="P1074" s="6">
        <f t="shared" si="167"/>
        <v>60.723999999999997</v>
      </c>
      <c r="Q1074" s="5" t="str">
        <f t="shared" si="162"/>
        <v>March</v>
      </c>
      <c r="R1074" s="3" t="str">
        <f>VLOOKUP(A1074, Samples_Master!$A$2:$I$301, 2, FALSE)</f>
        <v>PolymerB</v>
      </c>
      <c r="S1074" s="3" t="str">
        <f>VLOOKUP(A1074, Samples_Master!$A$2:$I$301, 3, FALSE)</f>
        <v>Polymer</v>
      </c>
      <c r="T1074" s="3" t="str">
        <f>VLOOKUP(A1074, Samples_Master!$A$2:$I$301, 4, FALSE)</f>
        <v>B099</v>
      </c>
      <c r="U1074" s="3" t="str">
        <f>VLOOKUP(A1074, Samples_Master!$A$2:$I$301, 5, FALSE)</f>
        <v>P004</v>
      </c>
      <c r="V1074" s="3" t="str">
        <f t="shared" si="163"/>
        <v>PolymerB_Tensile</v>
      </c>
      <c r="W1074" s="3">
        <f>VLOOKUP(V1074, Spec_Limits!$A$2:$I$301, 5, FALSE)</f>
        <v>40</v>
      </c>
      <c r="X1074" s="3">
        <f>VLOOKUP(V1074, Spec_Limits!$A$2:$I$301, 6, FALSE)</f>
        <v>100</v>
      </c>
      <c r="Y1074" s="3" t="str">
        <f t="shared" si="164"/>
        <v>Pass</v>
      </c>
      <c r="Z1074" s="3" t="str">
        <f t="shared" si="165"/>
        <v>OK</v>
      </c>
    </row>
    <row r="1075" spans="1:26" x14ac:dyDescent="0.35">
      <c r="A1075" s="1" t="s">
        <v>622</v>
      </c>
      <c r="B1075" s="2">
        <v>45743</v>
      </c>
      <c r="C1075" s="1" t="s">
        <v>27</v>
      </c>
      <c r="D1075" s="3" t="s">
        <v>3271</v>
      </c>
      <c r="E1075" s="1" t="s">
        <v>637</v>
      </c>
      <c r="F1075" s="1" t="s">
        <v>3272</v>
      </c>
      <c r="G1075" s="1" t="s">
        <v>12</v>
      </c>
      <c r="H1075" s="1">
        <v>12011.838</v>
      </c>
      <c r="I1075" s="4" t="s">
        <v>28</v>
      </c>
      <c r="J1075" s="1" t="s">
        <v>31</v>
      </c>
      <c r="K1075" s="1" t="s">
        <v>3273</v>
      </c>
      <c r="L1075" s="6" t="str">
        <f t="shared" si="158"/>
        <v>27.06</v>
      </c>
      <c r="M1075" s="6" t="str">
        <f t="shared" si="159"/>
        <v>27.06</v>
      </c>
      <c r="N1075" s="6" t="str">
        <f t="shared" si="160"/>
        <v>Pass</v>
      </c>
      <c r="O1075" s="6">
        <f t="shared" si="161"/>
        <v>70.530960000000007</v>
      </c>
      <c r="P1075" s="6">
        <f t="shared" si="167"/>
        <v>12011.838</v>
      </c>
      <c r="Q1075" s="5" t="str">
        <f t="shared" si="162"/>
        <v>March</v>
      </c>
      <c r="R1075" s="3" t="str">
        <f>VLOOKUP(A1075, Samples_Master!$A$2:$I$301, 2, FALSE)</f>
        <v>PolymerB</v>
      </c>
      <c r="S1075" s="3" t="str">
        <f>VLOOKUP(A1075, Samples_Master!$A$2:$I$301, 3, FALSE)</f>
        <v>Polymer</v>
      </c>
      <c r="T1075" s="3" t="str">
        <f>VLOOKUP(A1075, Samples_Master!$A$2:$I$301, 4, FALSE)</f>
        <v>B099</v>
      </c>
      <c r="U1075" s="3" t="str">
        <f>VLOOKUP(A1075, Samples_Master!$A$2:$I$301, 5, FALSE)</f>
        <v>P004</v>
      </c>
      <c r="V1075" s="3" t="str">
        <f t="shared" si="163"/>
        <v>PolymerB_Conductivity</v>
      </c>
      <c r="W1075" s="3">
        <f>VLOOKUP(V1075, Spec_Limits!$A$2:$I$301, 5, FALSE)</f>
        <v>100</v>
      </c>
      <c r="X1075" s="3">
        <f>VLOOKUP(V1075, Spec_Limits!$A$2:$I$301, 6, FALSE)</f>
        <v>2000</v>
      </c>
      <c r="Y1075" s="3" t="str">
        <f t="shared" si="164"/>
        <v>Fail</v>
      </c>
      <c r="Z1075" s="3" t="str">
        <f t="shared" si="165"/>
        <v>OK</v>
      </c>
    </row>
    <row r="1076" spans="1:26" x14ac:dyDescent="0.35">
      <c r="A1076" s="1" t="s">
        <v>509</v>
      </c>
      <c r="B1076" s="2">
        <v>45718</v>
      </c>
      <c r="C1076" s="1" t="s">
        <v>16</v>
      </c>
      <c r="D1076" s="3" t="s">
        <v>3274</v>
      </c>
      <c r="E1076" s="1" t="s">
        <v>637</v>
      </c>
      <c r="F1076" s="1" t="s">
        <v>3275</v>
      </c>
      <c r="G1076" s="1" t="s">
        <v>17</v>
      </c>
      <c r="H1076" s="1">
        <v>74.314999999999998</v>
      </c>
      <c r="I1076" s="4" t="s">
        <v>17</v>
      </c>
      <c r="J1076" s="1" t="s">
        <v>47</v>
      </c>
      <c r="K1076" s="1" t="s">
        <v>3276</v>
      </c>
      <c r="L1076" s="6" t="str">
        <f t="shared" si="158"/>
        <v>22.01</v>
      </c>
      <c r="M1076" s="6" t="str">
        <f t="shared" si="159"/>
        <v>22.01</v>
      </c>
      <c r="N1076" s="6" t="str">
        <f t="shared" si="160"/>
        <v>Pass</v>
      </c>
      <c r="O1076" s="6" t="str">
        <f t="shared" si="161"/>
        <v>106.17</v>
      </c>
      <c r="P1076" s="6">
        <f t="shared" ref="P1076:P1112" si="168">IF(C1076="Viscosity",
      IF(J1076="mPa*s", H1076/1000, H1076),
   IF(C1076="Tensile",
      IF(J1076="kPa", H1076/1000, H1076),
   IF(C1076="Conductivity",
      IF(J1076="mS/cm", H1076/10, H1076),
   "")))</f>
        <v>74.314999999999998</v>
      </c>
      <c r="Q1076" s="5" t="str">
        <f t="shared" si="162"/>
        <v>March</v>
      </c>
      <c r="R1076" s="3" t="str">
        <f>VLOOKUP(A1076, Samples_Master!$A$2:$I$301, 2, FALSE)</f>
        <v>AlloyX</v>
      </c>
      <c r="S1076" s="3" t="str">
        <f>VLOOKUP(A1076, Samples_Master!$A$2:$I$301, 3, FALSE)</f>
        <v>Metal</v>
      </c>
      <c r="T1076" s="3" t="str">
        <f>VLOOKUP(A1076, Samples_Master!$A$2:$I$301, 4, FALSE)</f>
        <v>B094</v>
      </c>
      <c r="U1076" s="3" t="str">
        <f>VLOOKUP(A1076, Samples_Master!$A$2:$I$301, 5, FALSE)</f>
        <v>P001</v>
      </c>
      <c r="V1076" s="3" t="str">
        <f t="shared" si="163"/>
        <v>AlloyX_Tensile</v>
      </c>
      <c r="W1076" s="3">
        <f>VLOOKUP(V1076, Spec_Limits!$A$2:$I$301, 5, FALSE)</f>
        <v>60</v>
      </c>
      <c r="X1076" s="3">
        <f>VLOOKUP(V1076, Spec_Limits!$A$2:$I$301, 6, FALSE)</f>
        <v>120</v>
      </c>
      <c r="Y1076" s="3" t="str">
        <f t="shared" si="164"/>
        <v>Pass</v>
      </c>
      <c r="Z1076" s="3" t="str">
        <f t="shared" si="165"/>
        <v>OK</v>
      </c>
    </row>
    <row r="1077" spans="1:26" x14ac:dyDescent="0.35">
      <c r="A1077" s="1" t="s">
        <v>509</v>
      </c>
      <c r="B1077" s="2">
        <v>45734</v>
      </c>
      <c r="C1077" s="1" t="s">
        <v>27</v>
      </c>
      <c r="D1077" s="3" t="s">
        <v>1796</v>
      </c>
      <c r="E1077" s="1" t="s">
        <v>637</v>
      </c>
      <c r="F1077" s="1" t="s">
        <v>3277</v>
      </c>
      <c r="G1077" s="1" t="s">
        <v>17</v>
      </c>
      <c r="H1077" s="1">
        <v>511.95100000000002</v>
      </c>
      <c r="I1077" s="4" t="s">
        <v>37</v>
      </c>
      <c r="J1077" s="1" t="s">
        <v>98</v>
      </c>
      <c r="K1077" s="1" t="s">
        <v>3278</v>
      </c>
      <c r="L1077" s="6" t="str">
        <f t="shared" si="158"/>
        <v>25.93</v>
      </c>
      <c r="M1077" s="6" t="str">
        <f t="shared" si="159"/>
        <v>25.93</v>
      </c>
      <c r="N1077" s="6" t="str">
        <f t="shared" si="160"/>
        <v>Pass</v>
      </c>
      <c r="O1077" s="6" t="str">
        <f t="shared" si="161"/>
        <v>87.8</v>
      </c>
      <c r="P1077" s="6">
        <f t="shared" si="168"/>
        <v>511.95100000000002</v>
      </c>
      <c r="Q1077" s="5" t="str">
        <f t="shared" si="162"/>
        <v>March</v>
      </c>
      <c r="R1077" s="3" t="str">
        <f>VLOOKUP(A1077, Samples_Master!$A$2:$I$301, 2, FALSE)</f>
        <v>AlloyX</v>
      </c>
      <c r="S1077" s="3" t="str">
        <f>VLOOKUP(A1077, Samples_Master!$A$2:$I$301, 3, FALSE)</f>
        <v>Metal</v>
      </c>
      <c r="T1077" s="3" t="str">
        <f>VLOOKUP(A1077, Samples_Master!$A$2:$I$301, 4, FALSE)</f>
        <v>B094</v>
      </c>
      <c r="U1077" s="3" t="str">
        <f>VLOOKUP(A1077, Samples_Master!$A$2:$I$301, 5, FALSE)</f>
        <v>P001</v>
      </c>
      <c r="V1077" s="3" t="str">
        <f t="shared" si="163"/>
        <v>AlloyX_Conductivity</v>
      </c>
      <c r="W1077" s="3">
        <f>VLOOKUP(V1077, Spec_Limits!$A$2:$I$301, 5, FALSE)</f>
        <v>100</v>
      </c>
      <c r="X1077" s="3">
        <f>VLOOKUP(V1077, Spec_Limits!$A$2:$I$301, 6, FALSE)</f>
        <v>2000</v>
      </c>
      <c r="Y1077" s="3" t="str">
        <f t="shared" si="164"/>
        <v>Pass</v>
      </c>
      <c r="Z1077" s="3" t="str">
        <f t="shared" si="165"/>
        <v>OK</v>
      </c>
    </row>
    <row r="1078" spans="1:26" x14ac:dyDescent="0.35">
      <c r="A1078" s="1" t="s">
        <v>3279</v>
      </c>
      <c r="B1078" s="2">
        <v>45733</v>
      </c>
      <c r="C1078" s="1" t="s">
        <v>16</v>
      </c>
      <c r="D1078" s="3" t="s">
        <v>3280</v>
      </c>
      <c r="E1078" s="1" t="s">
        <v>637</v>
      </c>
      <c r="F1078" s="1" t="s">
        <v>3281</v>
      </c>
      <c r="G1078" s="1" t="s">
        <v>17</v>
      </c>
      <c r="H1078" s="1">
        <v>61.484000000000002</v>
      </c>
      <c r="I1078" s="4" t="s">
        <v>17</v>
      </c>
      <c r="J1078" s="1" t="s">
        <v>34</v>
      </c>
      <c r="K1078" s="1" t="s">
        <v>3282</v>
      </c>
      <c r="L1078" s="6" t="str">
        <f t="shared" si="158"/>
        <v>24.04</v>
      </c>
      <c r="M1078" s="6" t="str">
        <f t="shared" si="159"/>
        <v>24.04</v>
      </c>
      <c r="N1078" s="6" t="str">
        <f t="shared" si="160"/>
        <v>Pass</v>
      </c>
      <c r="O1078" s="6" t="str">
        <f t="shared" si="161"/>
        <v>86.6</v>
      </c>
      <c r="P1078" s="6">
        <f t="shared" si="168"/>
        <v>61.484000000000002</v>
      </c>
      <c r="Q1078" s="5" t="str">
        <f t="shared" si="162"/>
        <v>March</v>
      </c>
      <c r="R1078" s="3" t="str">
        <f>VLOOKUP(A1078, Samples_Master!$A$2:$I$301, 2, FALSE)</f>
        <v>PolymerA</v>
      </c>
      <c r="S1078" s="3" t="str">
        <f>VLOOKUP(A1078, Samples_Master!$A$2:$I$301, 3, FALSE)</f>
        <v>Polymer</v>
      </c>
      <c r="T1078" s="3" t="str">
        <f>VLOOKUP(A1078, Samples_Master!$A$2:$I$301, 4, FALSE)</f>
        <v>B029</v>
      </c>
      <c r="U1078" s="3" t="str">
        <f>VLOOKUP(A1078, Samples_Master!$A$2:$I$301, 5, FALSE)</f>
        <v>P004</v>
      </c>
      <c r="V1078" s="3" t="str">
        <f t="shared" si="163"/>
        <v>PolymerA_Tensile</v>
      </c>
      <c r="W1078" s="3">
        <f>VLOOKUP(V1078, Spec_Limits!$A$2:$I$301, 5, FALSE)</f>
        <v>40</v>
      </c>
      <c r="X1078" s="3">
        <f>VLOOKUP(V1078, Spec_Limits!$A$2:$I$301, 6, FALSE)</f>
        <v>100</v>
      </c>
      <c r="Y1078" s="3" t="str">
        <f t="shared" si="164"/>
        <v>Pass</v>
      </c>
      <c r="Z1078" s="3" t="str">
        <f t="shared" si="165"/>
        <v>OK</v>
      </c>
    </row>
    <row r="1079" spans="1:26" x14ac:dyDescent="0.35">
      <c r="A1079" s="1" t="s">
        <v>3279</v>
      </c>
      <c r="B1079" s="2">
        <v>45728</v>
      </c>
      <c r="C1079" s="1" t="s">
        <v>27</v>
      </c>
      <c r="D1079" s="3" t="s">
        <v>3283</v>
      </c>
      <c r="E1079" s="1" t="s">
        <v>637</v>
      </c>
      <c r="F1079" s="1" t="s">
        <v>3284</v>
      </c>
      <c r="G1079" s="1" t="s">
        <v>17</v>
      </c>
      <c r="H1079" s="1">
        <v>3387.799</v>
      </c>
      <c r="I1079" s="4" t="s">
        <v>28</v>
      </c>
      <c r="J1079" s="1" t="s">
        <v>34</v>
      </c>
      <c r="K1079" s="1" t="s">
        <v>3285</v>
      </c>
      <c r="L1079" s="6" t="str">
        <f t="shared" si="158"/>
        <v>29.83</v>
      </c>
      <c r="M1079" s="6" t="str">
        <f t="shared" si="159"/>
        <v>29.83</v>
      </c>
      <c r="N1079" s="6" t="str">
        <f t="shared" si="160"/>
        <v>Pass</v>
      </c>
      <c r="O1079" s="6" t="str">
        <f t="shared" si="161"/>
        <v>86.45</v>
      </c>
      <c r="P1079" s="6">
        <f t="shared" si="168"/>
        <v>3387.799</v>
      </c>
      <c r="Q1079" s="5" t="str">
        <f t="shared" si="162"/>
        <v>March</v>
      </c>
      <c r="R1079" s="3" t="str">
        <f>VLOOKUP(A1079, Samples_Master!$A$2:$I$301, 2, FALSE)</f>
        <v>PolymerA</v>
      </c>
      <c r="S1079" s="3" t="str">
        <f>VLOOKUP(A1079, Samples_Master!$A$2:$I$301, 3, FALSE)</f>
        <v>Polymer</v>
      </c>
      <c r="T1079" s="3" t="str">
        <f>VLOOKUP(A1079, Samples_Master!$A$2:$I$301, 4, FALSE)</f>
        <v>B029</v>
      </c>
      <c r="U1079" s="3" t="str">
        <f>VLOOKUP(A1079, Samples_Master!$A$2:$I$301, 5, FALSE)</f>
        <v>P004</v>
      </c>
      <c r="V1079" s="3" t="str">
        <f t="shared" si="163"/>
        <v>PolymerA_Conductivity</v>
      </c>
      <c r="W1079" s="3">
        <f>VLOOKUP(V1079, Spec_Limits!$A$2:$I$301, 5, FALSE)</f>
        <v>100</v>
      </c>
      <c r="X1079" s="3">
        <f>VLOOKUP(V1079, Spec_Limits!$A$2:$I$301, 6, FALSE)</f>
        <v>2000</v>
      </c>
      <c r="Y1079" s="3" t="str">
        <f t="shared" si="164"/>
        <v>Fail</v>
      </c>
      <c r="Z1079" s="3" t="str">
        <f t="shared" si="165"/>
        <v>OK</v>
      </c>
    </row>
    <row r="1080" spans="1:26" x14ac:dyDescent="0.35">
      <c r="A1080" s="1" t="s">
        <v>384</v>
      </c>
      <c r="B1080" s="2">
        <v>45732</v>
      </c>
      <c r="C1080" s="1" t="s">
        <v>27</v>
      </c>
      <c r="D1080" s="3" t="s">
        <v>1947</v>
      </c>
      <c r="E1080" s="1" t="s">
        <v>637</v>
      </c>
      <c r="F1080" s="1" t="s">
        <v>3286</v>
      </c>
      <c r="G1080" s="1" t="s">
        <v>12</v>
      </c>
      <c r="H1080" s="1">
        <v>1065.2</v>
      </c>
      <c r="I1080" s="4" t="s">
        <v>37</v>
      </c>
      <c r="J1080" s="1" t="s">
        <v>21</v>
      </c>
      <c r="K1080" s="1" t="s">
        <v>3287</v>
      </c>
      <c r="L1080" s="6" t="str">
        <f t="shared" si="158"/>
        <v>28.29</v>
      </c>
      <c r="M1080" s="6" t="str">
        <f t="shared" si="159"/>
        <v>28.29</v>
      </c>
      <c r="N1080" s="6" t="str">
        <f t="shared" si="160"/>
        <v>Pass</v>
      </c>
      <c r="O1080" s="6">
        <f t="shared" si="161"/>
        <v>103.14267</v>
      </c>
      <c r="P1080" s="6">
        <f t="shared" si="168"/>
        <v>1065.2</v>
      </c>
      <c r="Q1080" s="5" t="str">
        <f t="shared" si="162"/>
        <v>March</v>
      </c>
      <c r="R1080" s="3" t="str">
        <f>VLOOKUP(A1080, Samples_Master!$A$2:$I$301, 2, FALSE)</f>
        <v>Graphene</v>
      </c>
      <c r="S1080" s="3" t="str">
        <f>VLOOKUP(A1080, Samples_Master!$A$2:$I$301, 3, FALSE)</f>
        <v>Carbon</v>
      </c>
      <c r="T1080" s="3" t="str">
        <f>VLOOKUP(A1080, Samples_Master!$A$2:$I$301, 4, FALSE)</f>
        <v>B076</v>
      </c>
      <c r="U1080" s="3" t="str">
        <f>VLOOKUP(A1080, Samples_Master!$A$2:$I$301, 5, FALSE)</f>
        <v>P002</v>
      </c>
      <c r="V1080" s="3" t="str">
        <f t="shared" si="163"/>
        <v>Graphene_Conductivity</v>
      </c>
      <c r="W1080" s="3">
        <f>VLOOKUP(V1080, Spec_Limits!$A$2:$I$301, 5, FALSE)</f>
        <v>20000</v>
      </c>
      <c r="X1080" s="3">
        <f>VLOOKUP(V1080, Spec_Limits!$A$2:$I$301, 6, FALSE)</f>
        <v>80000</v>
      </c>
      <c r="Y1080" s="3" t="str">
        <f t="shared" si="164"/>
        <v>Fail</v>
      </c>
      <c r="Z1080" s="3" t="str">
        <f t="shared" si="165"/>
        <v>OK</v>
      </c>
    </row>
    <row r="1081" spans="1:26" x14ac:dyDescent="0.35">
      <c r="A1081" s="1" t="s">
        <v>384</v>
      </c>
      <c r="B1081" s="2">
        <v>45735</v>
      </c>
      <c r="C1081" s="1" t="s">
        <v>16</v>
      </c>
      <c r="D1081" s="3" t="s">
        <v>3288</v>
      </c>
      <c r="E1081" s="1" t="s">
        <v>637</v>
      </c>
      <c r="F1081" s="1" t="s">
        <v>3289</v>
      </c>
      <c r="G1081" s="1" t="s">
        <v>12</v>
      </c>
      <c r="H1081" s="1">
        <v>56.323999999999998</v>
      </c>
      <c r="I1081" s="4" t="s">
        <v>17</v>
      </c>
      <c r="J1081" s="1" t="s">
        <v>34</v>
      </c>
      <c r="K1081" s="1" t="s">
        <v>3290</v>
      </c>
      <c r="L1081" s="6" t="str">
        <f t="shared" si="158"/>
        <v>29.5</v>
      </c>
      <c r="M1081" s="6" t="str">
        <f t="shared" si="159"/>
        <v>29.5</v>
      </c>
      <c r="N1081" s="6" t="str">
        <f t="shared" si="160"/>
        <v>Pass</v>
      </c>
      <c r="O1081" s="6">
        <f t="shared" si="161"/>
        <v>109.18418</v>
      </c>
      <c r="P1081" s="6">
        <f t="shared" si="168"/>
        <v>56.323999999999998</v>
      </c>
      <c r="Q1081" s="5" t="str">
        <f t="shared" si="162"/>
        <v>March</v>
      </c>
      <c r="R1081" s="3" t="str">
        <f>VLOOKUP(A1081, Samples_Master!$A$2:$I$301, 2, FALSE)</f>
        <v>Graphene</v>
      </c>
      <c r="S1081" s="3" t="str">
        <f>VLOOKUP(A1081, Samples_Master!$A$2:$I$301, 3, FALSE)</f>
        <v>Carbon</v>
      </c>
      <c r="T1081" s="3" t="str">
        <f>VLOOKUP(A1081, Samples_Master!$A$2:$I$301, 4, FALSE)</f>
        <v>B076</v>
      </c>
      <c r="U1081" s="3" t="str">
        <f>VLOOKUP(A1081, Samples_Master!$A$2:$I$301, 5, FALSE)</f>
        <v>P002</v>
      </c>
      <c r="V1081" s="3" t="str">
        <f t="shared" si="163"/>
        <v>Graphene_Tensile</v>
      </c>
      <c r="W1081" s="3">
        <f>VLOOKUP(V1081, Spec_Limits!$A$2:$I$301, 5, FALSE)</f>
        <v>60</v>
      </c>
      <c r="X1081" s="3">
        <f>VLOOKUP(V1081, Spec_Limits!$A$2:$I$301, 6, FALSE)</f>
        <v>120</v>
      </c>
      <c r="Y1081" s="3" t="str">
        <f t="shared" si="164"/>
        <v>Fail</v>
      </c>
      <c r="Z1081" s="3" t="str">
        <f t="shared" si="165"/>
        <v>OK</v>
      </c>
    </row>
    <row r="1082" spans="1:26" x14ac:dyDescent="0.35">
      <c r="A1082" s="1" t="s">
        <v>384</v>
      </c>
      <c r="B1082" s="2">
        <v>45738</v>
      </c>
      <c r="C1082" s="1" t="s">
        <v>27</v>
      </c>
      <c r="D1082" s="3" t="s">
        <v>2068</v>
      </c>
      <c r="E1082" s="1" t="s">
        <v>637</v>
      </c>
      <c r="F1082" s="1" t="s">
        <v>3291</v>
      </c>
      <c r="G1082" s="1" t="s">
        <v>12</v>
      </c>
      <c r="H1082" s="1">
        <v>357.06799999999998</v>
      </c>
      <c r="I1082" s="4" t="s">
        <v>37</v>
      </c>
      <c r="J1082" s="1" t="s">
        <v>21</v>
      </c>
      <c r="K1082" s="1" t="s">
        <v>3292</v>
      </c>
      <c r="L1082" s="6" t="str">
        <f t="shared" si="158"/>
        <v>18.86</v>
      </c>
      <c r="M1082" s="6" t="str">
        <f t="shared" si="159"/>
        <v>18.86</v>
      </c>
      <c r="N1082" s="6" t="str">
        <f t="shared" si="160"/>
        <v>Pass</v>
      </c>
      <c r="O1082" s="6">
        <f t="shared" si="161"/>
        <v>104.0264</v>
      </c>
      <c r="P1082" s="6">
        <f t="shared" si="168"/>
        <v>357.06799999999998</v>
      </c>
      <c r="Q1082" s="5" t="str">
        <f t="shared" si="162"/>
        <v>March</v>
      </c>
      <c r="R1082" s="3" t="str">
        <f>VLOOKUP(A1082, Samples_Master!$A$2:$I$301, 2, FALSE)</f>
        <v>Graphene</v>
      </c>
      <c r="S1082" s="3" t="str">
        <f>VLOOKUP(A1082, Samples_Master!$A$2:$I$301, 3, FALSE)</f>
        <v>Carbon</v>
      </c>
      <c r="T1082" s="3" t="str">
        <f>VLOOKUP(A1082, Samples_Master!$A$2:$I$301, 4, FALSE)</f>
        <v>B076</v>
      </c>
      <c r="U1082" s="3" t="str">
        <f>VLOOKUP(A1082, Samples_Master!$A$2:$I$301, 5, FALSE)</f>
        <v>P002</v>
      </c>
      <c r="V1082" s="3" t="str">
        <f t="shared" si="163"/>
        <v>Graphene_Conductivity</v>
      </c>
      <c r="W1082" s="3">
        <f>VLOOKUP(V1082, Spec_Limits!$A$2:$I$301, 5, FALSE)</f>
        <v>20000</v>
      </c>
      <c r="X1082" s="3">
        <f>VLOOKUP(V1082, Spec_Limits!$A$2:$I$301, 6, FALSE)</f>
        <v>80000</v>
      </c>
      <c r="Y1082" s="3" t="str">
        <f t="shared" si="164"/>
        <v>Fail</v>
      </c>
      <c r="Z1082" s="3" t="str">
        <f t="shared" si="165"/>
        <v>OK</v>
      </c>
    </row>
    <row r="1083" spans="1:26" x14ac:dyDescent="0.35">
      <c r="A1083" s="1" t="s">
        <v>384</v>
      </c>
      <c r="B1083" s="2">
        <v>45721</v>
      </c>
      <c r="C1083" s="1" t="s">
        <v>27</v>
      </c>
      <c r="D1083" s="3" t="s">
        <v>3293</v>
      </c>
      <c r="E1083" s="1" t="s">
        <v>637</v>
      </c>
      <c r="F1083" s="1" t="s">
        <v>3294</v>
      </c>
      <c r="G1083" s="1" t="s">
        <v>12</v>
      </c>
      <c r="H1083" s="1">
        <v>756.86199999999997</v>
      </c>
      <c r="I1083" s="4" t="s">
        <v>37</v>
      </c>
      <c r="J1083" s="1" t="s">
        <v>47</v>
      </c>
      <c r="K1083" s="1" t="s">
        <v>3295</v>
      </c>
      <c r="L1083" s="6" t="str">
        <f t="shared" si="158"/>
        <v>26.71</v>
      </c>
      <c r="M1083" s="6" t="str">
        <f t="shared" si="159"/>
        <v>26.71</v>
      </c>
      <c r="N1083" s="6" t="str">
        <f t="shared" si="160"/>
        <v>Pass</v>
      </c>
      <c r="O1083" s="6">
        <f t="shared" si="161"/>
        <v>100.59853</v>
      </c>
      <c r="P1083" s="6">
        <f t="shared" si="168"/>
        <v>756.86199999999997</v>
      </c>
      <c r="Q1083" s="5" t="str">
        <f t="shared" si="162"/>
        <v>March</v>
      </c>
      <c r="R1083" s="3" t="str">
        <f>VLOOKUP(A1083, Samples_Master!$A$2:$I$301, 2, FALSE)</f>
        <v>Graphene</v>
      </c>
      <c r="S1083" s="3" t="str">
        <f>VLOOKUP(A1083, Samples_Master!$A$2:$I$301, 3, FALSE)</f>
        <v>Carbon</v>
      </c>
      <c r="T1083" s="3" t="str">
        <f>VLOOKUP(A1083, Samples_Master!$A$2:$I$301, 4, FALSE)</f>
        <v>B076</v>
      </c>
      <c r="U1083" s="3" t="str">
        <f>VLOOKUP(A1083, Samples_Master!$A$2:$I$301, 5, FALSE)</f>
        <v>P002</v>
      </c>
      <c r="V1083" s="3" t="str">
        <f t="shared" si="163"/>
        <v>Graphene_Conductivity</v>
      </c>
      <c r="W1083" s="3">
        <f>VLOOKUP(V1083, Spec_Limits!$A$2:$I$301, 5, FALSE)</f>
        <v>20000</v>
      </c>
      <c r="X1083" s="3">
        <f>VLOOKUP(V1083, Spec_Limits!$A$2:$I$301, 6, FALSE)</f>
        <v>80000</v>
      </c>
      <c r="Y1083" s="3" t="str">
        <f t="shared" si="164"/>
        <v>Fail</v>
      </c>
      <c r="Z1083" s="3" t="str">
        <f t="shared" si="165"/>
        <v>OK</v>
      </c>
    </row>
    <row r="1084" spans="1:26" x14ac:dyDescent="0.35">
      <c r="A1084" s="1" t="s">
        <v>33</v>
      </c>
      <c r="B1084" s="2">
        <v>45733</v>
      </c>
      <c r="C1084" s="1" t="s">
        <v>10</v>
      </c>
      <c r="D1084" s="3" t="s">
        <v>3296</v>
      </c>
      <c r="E1084" s="1" t="s">
        <v>637</v>
      </c>
      <c r="F1084" s="1" t="s">
        <v>3297</v>
      </c>
      <c r="G1084" s="1" t="s">
        <v>17</v>
      </c>
      <c r="H1084" s="1">
        <v>1.429</v>
      </c>
      <c r="I1084" s="4" t="s">
        <v>23</v>
      </c>
      <c r="J1084" s="1" t="s">
        <v>80</v>
      </c>
      <c r="K1084" s="1" t="s">
        <v>3298</v>
      </c>
      <c r="L1084" s="6" t="str">
        <f t="shared" si="158"/>
        <v>29.6</v>
      </c>
      <c r="M1084" s="6" t="str">
        <f t="shared" si="159"/>
        <v>29.6</v>
      </c>
      <c r="N1084" s="6" t="str">
        <f t="shared" si="160"/>
        <v>Pass</v>
      </c>
      <c r="O1084" s="6" t="str">
        <f t="shared" si="161"/>
        <v>111.06</v>
      </c>
      <c r="P1084" s="6">
        <f t="shared" si="168"/>
        <v>1.429</v>
      </c>
      <c r="Q1084" s="5" t="str">
        <f t="shared" si="162"/>
        <v>March</v>
      </c>
      <c r="R1084" s="3" t="str">
        <f>VLOOKUP(A1084, Samples_Master!$A$2:$I$301, 2, FALSE)</f>
        <v>PolymerB</v>
      </c>
      <c r="S1084" s="3" t="str">
        <f>VLOOKUP(A1084, Samples_Master!$A$2:$I$301, 3, FALSE)</f>
        <v>Polymer</v>
      </c>
      <c r="T1084" s="3" t="str">
        <f>VLOOKUP(A1084, Samples_Master!$A$2:$I$301, 4, FALSE)</f>
        <v>B031</v>
      </c>
      <c r="U1084" s="3" t="str">
        <f>VLOOKUP(A1084, Samples_Master!$A$2:$I$301, 5, FALSE)</f>
        <v>P002</v>
      </c>
      <c r="V1084" s="3" t="str">
        <f t="shared" si="163"/>
        <v>PolymerB_Viscosity</v>
      </c>
      <c r="W1084" s="3">
        <f>VLOOKUP(V1084, Spec_Limits!$A$2:$I$301, 5, FALSE)</f>
        <v>0.5</v>
      </c>
      <c r="X1084" s="3">
        <f>VLOOKUP(V1084, Spec_Limits!$A$2:$I$301, 6, FALSE)</f>
        <v>2.5</v>
      </c>
      <c r="Y1084" s="3" t="str">
        <f t="shared" si="164"/>
        <v>Pass</v>
      </c>
      <c r="Z1084" s="3" t="str">
        <f t="shared" si="165"/>
        <v>OK</v>
      </c>
    </row>
    <row r="1085" spans="1:26" x14ac:dyDescent="0.35">
      <c r="A1085" s="1" t="s">
        <v>33</v>
      </c>
      <c r="B1085" s="2">
        <v>45729</v>
      </c>
      <c r="C1085" s="1" t="s">
        <v>16</v>
      </c>
      <c r="D1085" s="3" t="s">
        <v>2457</v>
      </c>
      <c r="E1085" s="1" t="s">
        <v>637</v>
      </c>
      <c r="F1085" s="1" t="s">
        <v>3299</v>
      </c>
      <c r="G1085" s="1" t="s">
        <v>17</v>
      </c>
      <c r="H1085" s="1">
        <v>62.046999999999997</v>
      </c>
      <c r="I1085" s="4" t="s">
        <v>17</v>
      </c>
      <c r="J1085" s="1" t="s">
        <v>34</v>
      </c>
      <c r="K1085" s="1" t="s">
        <v>3300</v>
      </c>
      <c r="L1085" s="6" t="str">
        <f t="shared" si="158"/>
        <v>21.05</v>
      </c>
      <c r="M1085" s="6" t="str">
        <f t="shared" si="159"/>
        <v>21.05</v>
      </c>
      <c r="N1085" s="6" t="str">
        <f t="shared" si="160"/>
        <v>Pass</v>
      </c>
      <c r="O1085" s="6" t="str">
        <f t="shared" si="161"/>
        <v>108.18</v>
      </c>
      <c r="P1085" s="6">
        <f t="shared" si="168"/>
        <v>62.046999999999997</v>
      </c>
      <c r="Q1085" s="5" t="str">
        <f t="shared" si="162"/>
        <v>March</v>
      </c>
      <c r="R1085" s="3" t="str">
        <f>VLOOKUP(A1085, Samples_Master!$A$2:$I$301, 2, FALSE)</f>
        <v>PolymerB</v>
      </c>
      <c r="S1085" s="3" t="str">
        <f>VLOOKUP(A1085, Samples_Master!$A$2:$I$301, 3, FALSE)</f>
        <v>Polymer</v>
      </c>
      <c r="T1085" s="3" t="str">
        <f>VLOOKUP(A1085, Samples_Master!$A$2:$I$301, 4, FALSE)</f>
        <v>B031</v>
      </c>
      <c r="U1085" s="3" t="str">
        <f>VLOOKUP(A1085, Samples_Master!$A$2:$I$301, 5, FALSE)</f>
        <v>P002</v>
      </c>
      <c r="V1085" s="3" t="str">
        <f t="shared" si="163"/>
        <v>PolymerB_Tensile</v>
      </c>
      <c r="W1085" s="3">
        <f>VLOOKUP(V1085, Spec_Limits!$A$2:$I$301, 5, FALSE)</f>
        <v>40</v>
      </c>
      <c r="X1085" s="3">
        <f>VLOOKUP(V1085, Spec_Limits!$A$2:$I$301, 6, FALSE)</f>
        <v>100</v>
      </c>
      <c r="Y1085" s="3" t="str">
        <f t="shared" si="164"/>
        <v>Pass</v>
      </c>
      <c r="Z1085" s="3" t="str">
        <f t="shared" si="165"/>
        <v>OK</v>
      </c>
    </row>
    <row r="1086" spans="1:26" x14ac:dyDescent="0.35">
      <c r="A1086" s="1" t="s">
        <v>33</v>
      </c>
      <c r="B1086" s="2">
        <v>45734</v>
      </c>
      <c r="C1086" s="1" t="s">
        <v>16</v>
      </c>
      <c r="D1086" s="3" t="s">
        <v>2350</v>
      </c>
      <c r="E1086" s="1" t="s">
        <v>637</v>
      </c>
      <c r="F1086" s="1" t="s">
        <v>3301</v>
      </c>
      <c r="G1086" s="1" t="s">
        <v>17</v>
      </c>
      <c r="H1086" s="1">
        <v>50.807000000000002</v>
      </c>
      <c r="I1086" s="4" t="s">
        <v>17</v>
      </c>
      <c r="J1086" s="1" t="s">
        <v>80</v>
      </c>
      <c r="K1086" s="1" t="s">
        <v>3302</v>
      </c>
      <c r="L1086" s="6" t="str">
        <f t="shared" si="158"/>
        <v>25.84</v>
      </c>
      <c r="M1086" s="6" t="str">
        <f t="shared" si="159"/>
        <v>25.84</v>
      </c>
      <c r="N1086" s="6" t="str">
        <f t="shared" si="160"/>
        <v>Pass</v>
      </c>
      <c r="O1086" s="6" t="str">
        <f t="shared" si="161"/>
        <v>96.05</v>
      </c>
      <c r="P1086" s="6">
        <f t="shared" si="168"/>
        <v>50.807000000000002</v>
      </c>
      <c r="Q1086" s="5" t="str">
        <f t="shared" si="162"/>
        <v>March</v>
      </c>
      <c r="R1086" s="3" t="str">
        <f>VLOOKUP(A1086, Samples_Master!$A$2:$I$301, 2, FALSE)</f>
        <v>PolymerB</v>
      </c>
      <c r="S1086" s="3" t="str">
        <f>VLOOKUP(A1086, Samples_Master!$A$2:$I$301, 3, FALSE)</f>
        <v>Polymer</v>
      </c>
      <c r="T1086" s="3" t="str">
        <f>VLOOKUP(A1086, Samples_Master!$A$2:$I$301, 4, FALSE)</f>
        <v>B031</v>
      </c>
      <c r="U1086" s="3" t="str">
        <f>VLOOKUP(A1086, Samples_Master!$A$2:$I$301, 5, FALSE)</f>
        <v>P002</v>
      </c>
      <c r="V1086" s="3" t="str">
        <f t="shared" si="163"/>
        <v>PolymerB_Tensile</v>
      </c>
      <c r="W1086" s="3">
        <f>VLOOKUP(V1086, Spec_Limits!$A$2:$I$301, 5, FALSE)</f>
        <v>40</v>
      </c>
      <c r="X1086" s="3">
        <f>VLOOKUP(V1086, Spec_Limits!$A$2:$I$301, 6, FALSE)</f>
        <v>100</v>
      </c>
      <c r="Y1086" s="3" t="str">
        <f t="shared" si="164"/>
        <v>Pass</v>
      </c>
      <c r="Z1086" s="3" t="str">
        <f t="shared" si="165"/>
        <v>OK</v>
      </c>
    </row>
    <row r="1087" spans="1:26" x14ac:dyDescent="0.35">
      <c r="A1087" s="1" t="s">
        <v>791</v>
      </c>
      <c r="B1087" s="2">
        <v>45737</v>
      </c>
      <c r="C1087" s="1" t="s">
        <v>10</v>
      </c>
      <c r="D1087" s="3" t="s">
        <v>3303</v>
      </c>
      <c r="E1087" s="1" t="s">
        <v>637</v>
      </c>
      <c r="F1087" s="1" t="s">
        <v>3304</v>
      </c>
      <c r="G1087" s="1" t="s">
        <v>17</v>
      </c>
      <c r="H1087" s="1">
        <v>0.85699999999999998</v>
      </c>
      <c r="I1087" s="4" t="s">
        <v>23</v>
      </c>
      <c r="J1087" s="1" t="s">
        <v>21</v>
      </c>
      <c r="K1087" s="1" t="s">
        <v>3305</v>
      </c>
      <c r="L1087" s="6" t="str">
        <f t="shared" si="158"/>
        <v>29.32</v>
      </c>
      <c r="M1087" s="6" t="str">
        <f t="shared" si="159"/>
        <v>29.32</v>
      </c>
      <c r="N1087" s="6" t="str">
        <f t="shared" si="160"/>
        <v>Pass</v>
      </c>
      <c r="O1087" s="6" t="str">
        <f t="shared" si="161"/>
        <v>122.69</v>
      </c>
      <c r="P1087" s="6">
        <f t="shared" si="168"/>
        <v>0.85699999999999998</v>
      </c>
      <c r="Q1087" s="5" t="str">
        <f t="shared" si="162"/>
        <v>March</v>
      </c>
      <c r="R1087" s="3" t="str">
        <f>VLOOKUP(A1087, Samples_Master!$A$2:$I$301, 2, FALSE)</f>
        <v>Graphene</v>
      </c>
      <c r="S1087" s="3" t="str">
        <f>VLOOKUP(A1087, Samples_Master!$A$2:$I$301, 3, FALSE)</f>
        <v>Carbon</v>
      </c>
      <c r="T1087" s="3" t="str">
        <f>VLOOKUP(A1087, Samples_Master!$A$2:$I$301, 4, FALSE)</f>
        <v>B016</v>
      </c>
      <c r="U1087" s="3" t="str">
        <f>VLOOKUP(A1087, Samples_Master!$A$2:$I$301, 5, FALSE)</f>
        <v>P001</v>
      </c>
      <c r="V1087" s="3" t="str">
        <f t="shared" si="163"/>
        <v>Graphene_Viscosity</v>
      </c>
      <c r="W1087" s="3">
        <f>VLOOKUP(V1087, Spec_Limits!$A$2:$I$301, 5, FALSE)</f>
        <v>0.2</v>
      </c>
      <c r="X1087" s="3">
        <f>VLOOKUP(V1087, Spec_Limits!$A$2:$I$301, 6, FALSE)</f>
        <v>1.5</v>
      </c>
      <c r="Y1087" s="3" t="str">
        <f t="shared" si="164"/>
        <v>Pass</v>
      </c>
      <c r="Z1087" s="3" t="str">
        <f t="shared" si="165"/>
        <v>OK</v>
      </c>
    </row>
    <row r="1088" spans="1:26" x14ac:dyDescent="0.35">
      <c r="A1088" s="1" t="s">
        <v>791</v>
      </c>
      <c r="B1088" s="2">
        <v>45720</v>
      </c>
      <c r="C1088" s="1" t="s">
        <v>16</v>
      </c>
      <c r="D1088" s="3" t="s">
        <v>3306</v>
      </c>
      <c r="E1088" s="1" t="s">
        <v>637</v>
      </c>
      <c r="F1088" s="1" t="s">
        <v>3307</v>
      </c>
      <c r="G1088" s="1" t="s">
        <v>12</v>
      </c>
      <c r="H1088" s="1">
        <v>75.77</v>
      </c>
      <c r="I1088" s="4" t="s">
        <v>17</v>
      </c>
      <c r="J1088" s="1" t="s">
        <v>47</v>
      </c>
      <c r="K1088" s="1" t="s">
        <v>3308</v>
      </c>
      <c r="L1088" s="6" t="str">
        <f t="shared" si="158"/>
        <v>29.47</v>
      </c>
      <c r="M1088" s="6" t="str">
        <f t="shared" si="159"/>
        <v>29.47</v>
      </c>
      <c r="N1088" s="6" t="str">
        <f t="shared" si="160"/>
        <v>Pass</v>
      </c>
      <c r="O1088" s="6">
        <f t="shared" si="161"/>
        <v>0.10334</v>
      </c>
      <c r="P1088" s="6">
        <f t="shared" si="168"/>
        <v>75.77</v>
      </c>
      <c r="Q1088" s="5" t="str">
        <f t="shared" si="162"/>
        <v>March</v>
      </c>
      <c r="R1088" s="3" t="str">
        <f>VLOOKUP(A1088, Samples_Master!$A$2:$I$301, 2, FALSE)</f>
        <v>Graphene</v>
      </c>
      <c r="S1088" s="3" t="str">
        <f>VLOOKUP(A1088, Samples_Master!$A$2:$I$301, 3, FALSE)</f>
        <v>Carbon</v>
      </c>
      <c r="T1088" s="3" t="str">
        <f>VLOOKUP(A1088, Samples_Master!$A$2:$I$301, 4, FALSE)</f>
        <v>B016</v>
      </c>
      <c r="U1088" s="3" t="str">
        <f>VLOOKUP(A1088, Samples_Master!$A$2:$I$301, 5, FALSE)</f>
        <v>P001</v>
      </c>
      <c r="V1088" s="3" t="str">
        <f t="shared" si="163"/>
        <v>Graphene_Tensile</v>
      </c>
      <c r="W1088" s="3">
        <f>VLOOKUP(V1088, Spec_Limits!$A$2:$I$301, 5, FALSE)</f>
        <v>60</v>
      </c>
      <c r="X1088" s="3">
        <f>VLOOKUP(V1088, Spec_Limits!$A$2:$I$301, 6, FALSE)</f>
        <v>120</v>
      </c>
      <c r="Y1088" s="3" t="str">
        <f t="shared" si="164"/>
        <v>Pass</v>
      </c>
      <c r="Z1088" s="3" t="str">
        <f t="shared" si="165"/>
        <v>OK</v>
      </c>
    </row>
    <row r="1089" spans="1:26" x14ac:dyDescent="0.35">
      <c r="A1089" s="1" t="s">
        <v>791</v>
      </c>
      <c r="B1089" s="2">
        <v>45736</v>
      </c>
      <c r="C1089" s="1" t="s">
        <v>27</v>
      </c>
      <c r="D1089" s="3" t="s">
        <v>3309</v>
      </c>
      <c r="E1089" s="1" t="s">
        <v>637</v>
      </c>
      <c r="F1089" s="1" t="s">
        <v>3310</v>
      </c>
      <c r="G1089" s="1" t="s">
        <v>12</v>
      </c>
      <c r="H1089" s="1">
        <v>54543.428999999996</v>
      </c>
      <c r="I1089" s="4" t="s">
        <v>37</v>
      </c>
      <c r="J1089" s="1" t="s">
        <v>66</v>
      </c>
      <c r="K1089" s="1" t="s">
        <v>3311</v>
      </c>
      <c r="L1089" s="6" t="str">
        <f t="shared" si="158"/>
        <v>23.38</v>
      </c>
      <c r="M1089" s="6" t="str">
        <f t="shared" si="159"/>
        <v>23.38</v>
      </c>
      <c r="N1089" s="6" t="str">
        <f t="shared" si="160"/>
        <v>Pass</v>
      </c>
      <c r="O1089" s="6">
        <f t="shared" si="161"/>
        <v>0.11023000000000001</v>
      </c>
      <c r="P1089" s="6">
        <f t="shared" si="168"/>
        <v>54543.428999999996</v>
      </c>
      <c r="Q1089" s="5" t="str">
        <f t="shared" si="162"/>
        <v>March</v>
      </c>
      <c r="R1089" s="3" t="str">
        <f>VLOOKUP(A1089, Samples_Master!$A$2:$I$301, 2, FALSE)</f>
        <v>Graphene</v>
      </c>
      <c r="S1089" s="3" t="str">
        <f>VLOOKUP(A1089, Samples_Master!$A$2:$I$301, 3, FALSE)</f>
        <v>Carbon</v>
      </c>
      <c r="T1089" s="3" t="str">
        <f>VLOOKUP(A1089, Samples_Master!$A$2:$I$301, 4, FALSE)</f>
        <v>B016</v>
      </c>
      <c r="U1089" s="3" t="str">
        <f>VLOOKUP(A1089, Samples_Master!$A$2:$I$301, 5, FALSE)</f>
        <v>P001</v>
      </c>
      <c r="V1089" s="3" t="str">
        <f t="shared" si="163"/>
        <v>Graphene_Conductivity</v>
      </c>
      <c r="W1089" s="3">
        <f>VLOOKUP(V1089, Spec_Limits!$A$2:$I$301, 5, FALSE)</f>
        <v>20000</v>
      </c>
      <c r="X1089" s="3">
        <f>VLOOKUP(V1089, Spec_Limits!$A$2:$I$301, 6, FALSE)</f>
        <v>80000</v>
      </c>
      <c r="Y1089" s="3" t="str">
        <f t="shared" si="164"/>
        <v>Pass</v>
      </c>
      <c r="Z1089" s="3" t="str">
        <f t="shared" si="165"/>
        <v>OK</v>
      </c>
    </row>
    <row r="1090" spans="1:26" x14ac:dyDescent="0.35">
      <c r="A1090" s="1" t="s">
        <v>791</v>
      </c>
      <c r="B1090" s="2">
        <v>45728</v>
      </c>
      <c r="C1090" s="1" t="s">
        <v>10</v>
      </c>
      <c r="D1090" s="3" t="s">
        <v>2469</v>
      </c>
      <c r="E1090" s="1" t="s">
        <v>637</v>
      </c>
      <c r="F1090" s="1" t="s">
        <v>3312</v>
      </c>
      <c r="G1090" s="1" t="s">
        <v>12</v>
      </c>
      <c r="H1090" s="1">
        <v>0.53400000000000003</v>
      </c>
      <c r="I1090" s="4" t="s">
        <v>23</v>
      </c>
      <c r="J1090" s="1" t="s">
        <v>47</v>
      </c>
      <c r="K1090" s="1" t="s">
        <v>3313</v>
      </c>
      <c r="L1090" s="6" t="str">
        <f t="shared" ref="L1090:L1153" si="169">IF(E1090="K",D1090-273.15,IF(E1090="°C",D1090))</f>
        <v>23.51</v>
      </c>
      <c r="M1090" s="6" t="str">
        <f t="shared" ref="M1090:M1153" si="170">IF(L1090&gt;0, L1090, " ")</f>
        <v>23.51</v>
      </c>
      <c r="N1090" s="6" t="str">
        <f t="shared" ref="N1090:N1153" si="171">IF(M1090="", "Fail", IF(M1090=" ", "Fail", IF(M1090&gt;0, "Pass", FALSE)))</f>
        <v>Pass</v>
      </c>
      <c r="O1090" s="6">
        <f t="shared" ref="O1090:O1153" si="172">IF(G1090="kPa",F1090/1000,IF(G1090="MPa",F1090))</f>
        <v>0.10709</v>
      </c>
      <c r="P1090" s="6">
        <f t="shared" si="168"/>
        <v>0.53400000000000003</v>
      </c>
      <c r="Q1090" s="5" t="str">
        <f t="shared" ref="Q1090:Q1153" si="173">TEXT(B1090,"MMMM")</f>
        <v>March</v>
      </c>
      <c r="R1090" s="3" t="str">
        <f>VLOOKUP(A1090, Samples_Master!$A$2:$I$301, 2, FALSE)</f>
        <v>Graphene</v>
      </c>
      <c r="S1090" s="3" t="str">
        <f>VLOOKUP(A1090, Samples_Master!$A$2:$I$301, 3, FALSE)</f>
        <v>Carbon</v>
      </c>
      <c r="T1090" s="3" t="str">
        <f>VLOOKUP(A1090, Samples_Master!$A$2:$I$301, 4, FALSE)</f>
        <v>B016</v>
      </c>
      <c r="U1090" s="3" t="str">
        <f>VLOOKUP(A1090, Samples_Master!$A$2:$I$301, 5, FALSE)</f>
        <v>P001</v>
      </c>
      <c r="V1090" s="3" t="str">
        <f t="shared" ref="V1090:V1153" si="174">R1090&amp;"_"&amp;C1090</f>
        <v>Graphene_Viscosity</v>
      </c>
      <c r="W1090" s="3">
        <f>VLOOKUP(V1090, Spec_Limits!$A$2:$I$301, 5, FALSE)</f>
        <v>0.2</v>
      </c>
      <c r="X1090" s="3">
        <f>VLOOKUP(V1090, Spec_Limits!$A$2:$I$301, 6, FALSE)</f>
        <v>1.5</v>
      </c>
      <c r="Y1090" s="3" t="str">
        <f t="shared" ref="Y1090:Y1153" si="175">IF(AND(P1090&gt;=W1090, P1090&lt;=X1090), "Pass", "Fail")</f>
        <v>Pass</v>
      </c>
      <c r="Z1090" s="3" t="str">
        <f t="shared" ref="Z1090:Z1153" si="176">IF(OR(P1090&lt;=-1000000,P1090&gt;=1000000),"Check","OK")</f>
        <v>OK</v>
      </c>
    </row>
    <row r="1091" spans="1:26" x14ac:dyDescent="0.35">
      <c r="A1091" s="1" t="s">
        <v>502</v>
      </c>
      <c r="B1091" s="2">
        <v>45737</v>
      </c>
      <c r="C1091" s="1" t="s">
        <v>27</v>
      </c>
      <c r="D1091" s="3" t="s">
        <v>3314</v>
      </c>
      <c r="E1091" s="1" t="s">
        <v>637</v>
      </c>
      <c r="F1091" s="1" t="s">
        <v>3315</v>
      </c>
      <c r="G1091" s="1" t="s">
        <v>17</v>
      </c>
      <c r="H1091" s="1">
        <v>707.87400000000002</v>
      </c>
      <c r="I1091" s="4" t="s">
        <v>37</v>
      </c>
      <c r="J1091" s="1" t="s">
        <v>24</v>
      </c>
      <c r="K1091" s="1" t="s">
        <v>3316</v>
      </c>
      <c r="L1091" s="6" t="str">
        <f t="shared" si="169"/>
        <v>23.18</v>
      </c>
      <c r="M1091" s="6" t="str">
        <f t="shared" si="170"/>
        <v>23.18</v>
      </c>
      <c r="N1091" s="6" t="str">
        <f t="shared" si="171"/>
        <v>Pass</v>
      </c>
      <c r="O1091" s="6" t="str">
        <f t="shared" si="172"/>
        <v>95.33</v>
      </c>
      <c r="P1091" s="6">
        <f t="shared" si="168"/>
        <v>707.87400000000002</v>
      </c>
      <c r="Q1091" s="5" t="str">
        <f t="shared" si="173"/>
        <v>March</v>
      </c>
      <c r="R1091" s="3" t="str">
        <f>VLOOKUP(A1091, Samples_Master!$A$2:$I$301, 2, FALSE)</f>
        <v>PolymerB</v>
      </c>
      <c r="S1091" s="3" t="str">
        <f>VLOOKUP(A1091, Samples_Master!$A$2:$I$301, 3, FALSE)</f>
        <v>Polymer</v>
      </c>
      <c r="T1091" s="3" t="str">
        <f>VLOOKUP(A1091, Samples_Master!$A$2:$I$301, 4, FALSE)</f>
        <v>B018</v>
      </c>
      <c r="U1091" s="3" t="str">
        <f>VLOOKUP(A1091, Samples_Master!$A$2:$I$301, 5, FALSE)</f>
        <v>P002</v>
      </c>
      <c r="V1091" s="3" t="str">
        <f t="shared" si="174"/>
        <v>PolymerB_Conductivity</v>
      </c>
      <c r="W1091" s="3">
        <f>VLOOKUP(V1091, Spec_Limits!$A$2:$I$301, 5, FALSE)</f>
        <v>100</v>
      </c>
      <c r="X1091" s="3">
        <f>VLOOKUP(V1091, Spec_Limits!$A$2:$I$301, 6, FALSE)</f>
        <v>2000</v>
      </c>
      <c r="Y1091" s="3" t="str">
        <f t="shared" si="175"/>
        <v>Pass</v>
      </c>
      <c r="Z1091" s="3" t="str">
        <f t="shared" si="176"/>
        <v>OK</v>
      </c>
    </row>
    <row r="1092" spans="1:26" x14ac:dyDescent="0.35">
      <c r="A1092" s="1" t="s">
        <v>502</v>
      </c>
      <c r="B1092" s="2">
        <v>45723</v>
      </c>
      <c r="C1092" s="1" t="s">
        <v>16</v>
      </c>
      <c r="D1092" s="3" t="s">
        <v>2136</v>
      </c>
      <c r="E1092" s="1" t="s">
        <v>637</v>
      </c>
      <c r="F1092" s="1" t="s">
        <v>3317</v>
      </c>
      <c r="G1092" s="1" t="s">
        <v>17</v>
      </c>
      <c r="H1092" s="1">
        <v>66.539000000000001</v>
      </c>
      <c r="I1092" s="4" t="s">
        <v>17</v>
      </c>
      <c r="J1092" s="1" t="s">
        <v>14</v>
      </c>
      <c r="K1092" s="1" t="s">
        <v>3318</v>
      </c>
      <c r="L1092" s="6" t="str">
        <f t="shared" si="169"/>
        <v>23.6</v>
      </c>
      <c r="M1092" s="6" t="str">
        <f t="shared" si="170"/>
        <v>23.6</v>
      </c>
      <c r="N1092" s="6" t="str">
        <f t="shared" si="171"/>
        <v>Pass</v>
      </c>
      <c r="O1092" s="6" t="str">
        <f t="shared" si="172"/>
        <v>93.84</v>
      </c>
      <c r="P1092" s="6">
        <f t="shared" si="168"/>
        <v>66.539000000000001</v>
      </c>
      <c r="Q1092" s="5" t="str">
        <f t="shared" si="173"/>
        <v>March</v>
      </c>
      <c r="R1092" s="3" t="str">
        <f>VLOOKUP(A1092, Samples_Master!$A$2:$I$301, 2, FALSE)</f>
        <v>PolymerB</v>
      </c>
      <c r="S1092" s="3" t="str">
        <f>VLOOKUP(A1092, Samples_Master!$A$2:$I$301, 3, FALSE)</f>
        <v>Polymer</v>
      </c>
      <c r="T1092" s="3" t="str">
        <f>VLOOKUP(A1092, Samples_Master!$A$2:$I$301, 4, FALSE)</f>
        <v>B018</v>
      </c>
      <c r="U1092" s="3" t="str">
        <f>VLOOKUP(A1092, Samples_Master!$A$2:$I$301, 5, FALSE)</f>
        <v>P002</v>
      </c>
      <c r="V1092" s="3" t="str">
        <f t="shared" si="174"/>
        <v>PolymerB_Tensile</v>
      </c>
      <c r="W1092" s="3">
        <f>VLOOKUP(V1092, Spec_Limits!$A$2:$I$301, 5, FALSE)</f>
        <v>40</v>
      </c>
      <c r="X1092" s="3">
        <f>VLOOKUP(V1092, Spec_Limits!$A$2:$I$301, 6, FALSE)</f>
        <v>100</v>
      </c>
      <c r="Y1092" s="3" t="str">
        <f t="shared" si="175"/>
        <v>Pass</v>
      </c>
      <c r="Z1092" s="3" t="str">
        <f t="shared" si="176"/>
        <v>OK</v>
      </c>
    </row>
    <row r="1093" spans="1:26" x14ac:dyDescent="0.35">
      <c r="A1093" s="1" t="s">
        <v>474</v>
      </c>
      <c r="B1093" s="2">
        <v>45719</v>
      </c>
      <c r="C1093" s="1" t="s">
        <v>16</v>
      </c>
      <c r="D1093" s="3" t="s">
        <v>1448</v>
      </c>
      <c r="E1093" s="1" t="s">
        <v>637</v>
      </c>
      <c r="F1093" s="1" t="s">
        <v>3319</v>
      </c>
      <c r="G1093" s="1" t="s">
        <v>17</v>
      </c>
      <c r="H1093" s="1">
        <v>86.191999999999993</v>
      </c>
      <c r="I1093" s="4" t="s">
        <v>17</v>
      </c>
      <c r="J1093" s="1" t="s">
        <v>61</v>
      </c>
      <c r="K1093" s="1" t="s">
        <v>3320</v>
      </c>
      <c r="L1093" s="6" t="str">
        <f t="shared" si="169"/>
        <v>29.25</v>
      </c>
      <c r="M1093" s="6" t="str">
        <f t="shared" si="170"/>
        <v>29.25</v>
      </c>
      <c r="N1093" s="6" t="str">
        <f t="shared" si="171"/>
        <v>Pass</v>
      </c>
      <c r="O1093" s="6" t="str">
        <f t="shared" si="172"/>
        <v>68.25</v>
      </c>
      <c r="P1093" s="6">
        <f t="shared" si="168"/>
        <v>86.191999999999993</v>
      </c>
      <c r="Q1093" s="5" t="str">
        <f t="shared" si="173"/>
        <v>March</v>
      </c>
      <c r="R1093" s="3" t="str">
        <f>VLOOKUP(A1093, Samples_Master!$A$2:$I$301, 2, FALSE)</f>
        <v>Graphene</v>
      </c>
      <c r="S1093" s="3" t="str">
        <f>VLOOKUP(A1093, Samples_Master!$A$2:$I$301, 3, FALSE)</f>
        <v>Carbon</v>
      </c>
      <c r="T1093" s="3" t="str">
        <f>VLOOKUP(A1093, Samples_Master!$A$2:$I$301, 4, FALSE)</f>
        <v>B027</v>
      </c>
      <c r="U1093" s="3" t="str">
        <f>VLOOKUP(A1093, Samples_Master!$A$2:$I$301, 5, FALSE)</f>
        <v>P004</v>
      </c>
      <c r="V1093" s="3" t="str">
        <f t="shared" si="174"/>
        <v>Graphene_Tensile</v>
      </c>
      <c r="W1093" s="3">
        <f>VLOOKUP(V1093, Spec_Limits!$A$2:$I$301, 5, FALSE)</f>
        <v>60</v>
      </c>
      <c r="X1093" s="3">
        <f>VLOOKUP(V1093, Spec_Limits!$A$2:$I$301, 6, FALSE)</f>
        <v>120</v>
      </c>
      <c r="Y1093" s="3" t="str">
        <f t="shared" si="175"/>
        <v>Pass</v>
      </c>
      <c r="Z1093" s="3" t="str">
        <f t="shared" si="176"/>
        <v>OK</v>
      </c>
    </row>
    <row r="1094" spans="1:26" x14ac:dyDescent="0.35">
      <c r="A1094" s="1" t="s">
        <v>474</v>
      </c>
      <c r="B1094" s="2">
        <v>45728</v>
      </c>
      <c r="C1094" s="1" t="s">
        <v>10</v>
      </c>
      <c r="D1094" s="3" t="s">
        <v>3321</v>
      </c>
      <c r="E1094" s="1" t="s">
        <v>637</v>
      </c>
      <c r="F1094" s="1" t="s">
        <v>3322</v>
      </c>
      <c r="G1094" s="1" t="s">
        <v>17</v>
      </c>
      <c r="H1094" s="1">
        <v>0.35</v>
      </c>
      <c r="I1094" s="4" t="s">
        <v>23</v>
      </c>
      <c r="J1094" s="1" t="s">
        <v>34</v>
      </c>
      <c r="K1094" s="1" t="s">
        <v>3323</v>
      </c>
      <c r="L1094" s="6" t="str">
        <f t="shared" si="169"/>
        <v>18.25</v>
      </c>
      <c r="M1094" s="6" t="str">
        <f t="shared" si="170"/>
        <v>18.25</v>
      </c>
      <c r="N1094" s="6" t="str">
        <f t="shared" si="171"/>
        <v>Pass</v>
      </c>
      <c r="O1094" s="6" t="str">
        <f t="shared" si="172"/>
        <v>105.9</v>
      </c>
      <c r="P1094" s="6">
        <f t="shared" si="168"/>
        <v>0.35</v>
      </c>
      <c r="Q1094" s="5" t="str">
        <f t="shared" si="173"/>
        <v>March</v>
      </c>
      <c r="R1094" s="3" t="str">
        <f>VLOOKUP(A1094, Samples_Master!$A$2:$I$301, 2, FALSE)</f>
        <v>Graphene</v>
      </c>
      <c r="S1094" s="3" t="str">
        <f>VLOOKUP(A1094, Samples_Master!$A$2:$I$301, 3, FALSE)</f>
        <v>Carbon</v>
      </c>
      <c r="T1094" s="3" t="str">
        <f>VLOOKUP(A1094, Samples_Master!$A$2:$I$301, 4, FALSE)</f>
        <v>B027</v>
      </c>
      <c r="U1094" s="3" t="str">
        <f>VLOOKUP(A1094, Samples_Master!$A$2:$I$301, 5, FALSE)</f>
        <v>P004</v>
      </c>
      <c r="V1094" s="3" t="str">
        <f t="shared" si="174"/>
        <v>Graphene_Viscosity</v>
      </c>
      <c r="W1094" s="3">
        <f>VLOOKUP(V1094, Spec_Limits!$A$2:$I$301, 5, FALSE)</f>
        <v>0.2</v>
      </c>
      <c r="X1094" s="3">
        <f>VLOOKUP(V1094, Spec_Limits!$A$2:$I$301, 6, FALSE)</f>
        <v>1.5</v>
      </c>
      <c r="Y1094" s="3" t="str">
        <f t="shared" si="175"/>
        <v>Pass</v>
      </c>
      <c r="Z1094" s="3" t="str">
        <f t="shared" si="176"/>
        <v>OK</v>
      </c>
    </row>
    <row r="1095" spans="1:26" x14ac:dyDescent="0.35">
      <c r="A1095" s="1" t="s">
        <v>156</v>
      </c>
      <c r="B1095" s="2">
        <v>45729</v>
      </c>
      <c r="C1095" s="1" t="s">
        <v>16</v>
      </c>
      <c r="D1095" s="3" t="s">
        <v>3324</v>
      </c>
      <c r="E1095" s="1" t="s">
        <v>637</v>
      </c>
      <c r="F1095" s="1" t="s">
        <v>3325</v>
      </c>
      <c r="G1095" s="1" t="s">
        <v>17</v>
      </c>
      <c r="H1095" s="1">
        <v>71.643000000000001</v>
      </c>
      <c r="I1095" s="4" t="s">
        <v>17</v>
      </c>
      <c r="J1095" s="1" t="s">
        <v>41</v>
      </c>
      <c r="K1095" s="1" t="s">
        <v>3326</v>
      </c>
      <c r="L1095" s="6" t="str">
        <f t="shared" si="169"/>
        <v>26.15</v>
      </c>
      <c r="M1095" s="6" t="str">
        <f t="shared" si="170"/>
        <v>26.15</v>
      </c>
      <c r="N1095" s="6" t="str">
        <f t="shared" si="171"/>
        <v>Pass</v>
      </c>
      <c r="O1095" s="6" t="str">
        <f t="shared" si="172"/>
        <v>93.72</v>
      </c>
      <c r="P1095" s="6">
        <f t="shared" si="168"/>
        <v>71.643000000000001</v>
      </c>
      <c r="Q1095" s="5" t="str">
        <f t="shared" si="173"/>
        <v>March</v>
      </c>
      <c r="R1095" s="3" t="str">
        <f>VLOOKUP(A1095, Samples_Master!$A$2:$I$301, 2, FALSE)</f>
        <v>AlloyX</v>
      </c>
      <c r="S1095" s="3" t="str">
        <f>VLOOKUP(A1095, Samples_Master!$A$2:$I$301, 3, FALSE)</f>
        <v>Metal</v>
      </c>
      <c r="T1095" s="3" t="str">
        <f>VLOOKUP(A1095, Samples_Master!$A$2:$I$301, 4, FALSE)</f>
        <v>B100</v>
      </c>
      <c r="U1095" s="3" t="str">
        <f>VLOOKUP(A1095, Samples_Master!$A$2:$I$301, 5, FALSE)</f>
        <v>P002</v>
      </c>
      <c r="V1095" s="3" t="str">
        <f t="shared" si="174"/>
        <v>AlloyX_Tensile</v>
      </c>
      <c r="W1095" s="3">
        <f>VLOOKUP(V1095, Spec_Limits!$A$2:$I$301, 5, FALSE)</f>
        <v>60</v>
      </c>
      <c r="X1095" s="3">
        <f>VLOOKUP(V1095, Spec_Limits!$A$2:$I$301, 6, FALSE)</f>
        <v>120</v>
      </c>
      <c r="Y1095" s="3" t="str">
        <f t="shared" si="175"/>
        <v>Pass</v>
      </c>
      <c r="Z1095" s="3" t="str">
        <f t="shared" si="176"/>
        <v>OK</v>
      </c>
    </row>
    <row r="1096" spans="1:26" x14ac:dyDescent="0.35">
      <c r="A1096" s="1" t="s">
        <v>156</v>
      </c>
      <c r="B1096" s="2">
        <v>45740</v>
      </c>
      <c r="C1096" s="1" t="s">
        <v>16</v>
      </c>
      <c r="D1096" s="3" t="s">
        <v>2712</v>
      </c>
      <c r="E1096" s="1" t="s">
        <v>637</v>
      </c>
      <c r="F1096" s="1" t="s">
        <v>3327</v>
      </c>
      <c r="G1096" s="1" t="s">
        <v>17</v>
      </c>
      <c r="H1096" s="1">
        <v>84.301000000000002</v>
      </c>
      <c r="I1096" s="4" t="s">
        <v>17</v>
      </c>
      <c r="J1096" s="1" t="s">
        <v>55</v>
      </c>
      <c r="K1096" s="1" t="s">
        <v>3328</v>
      </c>
      <c r="L1096" s="6" t="str">
        <f t="shared" si="169"/>
        <v>23.57</v>
      </c>
      <c r="M1096" s="6" t="str">
        <f t="shared" si="170"/>
        <v>23.57</v>
      </c>
      <c r="N1096" s="6" t="str">
        <f t="shared" si="171"/>
        <v>Pass</v>
      </c>
      <c r="O1096" s="6" t="str">
        <f t="shared" si="172"/>
        <v>109.58</v>
      </c>
      <c r="P1096" s="6">
        <f t="shared" si="168"/>
        <v>84.301000000000002</v>
      </c>
      <c r="Q1096" s="5" t="str">
        <f t="shared" si="173"/>
        <v>March</v>
      </c>
      <c r="R1096" s="3" t="str">
        <f>VLOOKUP(A1096, Samples_Master!$A$2:$I$301, 2, FALSE)</f>
        <v>AlloyX</v>
      </c>
      <c r="S1096" s="3" t="str">
        <f>VLOOKUP(A1096, Samples_Master!$A$2:$I$301, 3, FALSE)</f>
        <v>Metal</v>
      </c>
      <c r="T1096" s="3" t="str">
        <f>VLOOKUP(A1096, Samples_Master!$A$2:$I$301, 4, FALSE)</f>
        <v>B100</v>
      </c>
      <c r="U1096" s="3" t="str">
        <f>VLOOKUP(A1096, Samples_Master!$A$2:$I$301, 5, FALSE)</f>
        <v>P002</v>
      </c>
      <c r="V1096" s="3" t="str">
        <f t="shared" si="174"/>
        <v>AlloyX_Tensile</v>
      </c>
      <c r="W1096" s="3">
        <f>VLOOKUP(V1096, Spec_Limits!$A$2:$I$301, 5, FALSE)</f>
        <v>60</v>
      </c>
      <c r="X1096" s="3">
        <f>VLOOKUP(V1096, Spec_Limits!$A$2:$I$301, 6, FALSE)</f>
        <v>120</v>
      </c>
      <c r="Y1096" s="3" t="str">
        <f t="shared" si="175"/>
        <v>Pass</v>
      </c>
      <c r="Z1096" s="3" t="str">
        <f t="shared" si="176"/>
        <v>OK</v>
      </c>
    </row>
    <row r="1097" spans="1:26" x14ac:dyDescent="0.35">
      <c r="A1097" s="1" t="s">
        <v>156</v>
      </c>
      <c r="B1097" s="2">
        <v>45741</v>
      </c>
      <c r="C1097" s="1" t="s">
        <v>27</v>
      </c>
      <c r="D1097" s="3" t="s">
        <v>2942</v>
      </c>
      <c r="E1097" s="1" t="s">
        <v>637</v>
      </c>
      <c r="F1097" s="1" t="s">
        <v>3329</v>
      </c>
      <c r="G1097" s="1" t="s">
        <v>17</v>
      </c>
      <c r="H1097" s="1">
        <v>108.169</v>
      </c>
      <c r="I1097" s="4" t="s">
        <v>37</v>
      </c>
      <c r="J1097" s="1" t="s">
        <v>18</v>
      </c>
      <c r="K1097" s="1" t="s">
        <v>3330</v>
      </c>
      <c r="L1097" s="6" t="str">
        <f t="shared" si="169"/>
        <v>21.74</v>
      </c>
      <c r="M1097" s="6" t="str">
        <f t="shared" si="170"/>
        <v>21.74</v>
      </c>
      <c r="N1097" s="6" t="str">
        <f t="shared" si="171"/>
        <v>Pass</v>
      </c>
      <c r="O1097" s="6" t="str">
        <f t="shared" si="172"/>
        <v>108.6</v>
      </c>
      <c r="P1097" s="6">
        <f t="shared" si="168"/>
        <v>108.169</v>
      </c>
      <c r="Q1097" s="5" t="str">
        <f t="shared" si="173"/>
        <v>March</v>
      </c>
      <c r="R1097" s="3" t="str">
        <f>VLOOKUP(A1097, Samples_Master!$A$2:$I$301, 2, FALSE)</f>
        <v>AlloyX</v>
      </c>
      <c r="S1097" s="3" t="str">
        <f>VLOOKUP(A1097, Samples_Master!$A$2:$I$301, 3, FALSE)</f>
        <v>Metal</v>
      </c>
      <c r="T1097" s="3" t="str">
        <f>VLOOKUP(A1097, Samples_Master!$A$2:$I$301, 4, FALSE)</f>
        <v>B100</v>
      </c>
      <c r="U1097" s="3" t="str">
        <f>VLOOKUP(A1097, Samples_Master!$A$2:$I$301, 5, FALSE)</f>
        <v>P002</v>
      </c>
      <c r="V1097" s="3" t="str">
        <f t="shared" si="174"/>
        <v>AlloyX_Conductivity</v>
      </c>
      <c r="W1097" s="3">
        <f>VLOOKUP(V1097, Spec_Limits!$A$2:$I$301, 5, FALSE)</f>
        <v>100</v>
      </c>
      <c r="X1097" s="3">
        <f>VLOOKUP(V1097, Spec_Limits!$A$2:$I$301, 6, FALSE)</f>
        <v>2000</v>
      </c>
      <c r="Y1097" s="3" t="str">
        <f t="shared" si="175"/>
        <v>Pass</v>
      </c>
      <c r="Z1097" s="3" t="str">
        <f t="shared" si="176"/>
        <v>OK</v>
      </c>
    </row>
    <row r="1098" spans="1:26" x14ac:dyDescent="0.35">
      <c r="A1098" s="1" t="s">
        <v>332</v>
      </c>
      <c r="B1098" s="2">
        <v>45731</v>
      </c>
      <c r="C1098" s="1" t="s">
        <v>16</v>
      </c>
      <c r="D1098" s="3" t="s">
        <v>2388</v>
      </c>
      <c r="E1098" s="1" t="s">
        <v>637</v>
      </c>
      <c r="F1098" s="1" t="s">
        <v>1577</v>
      </c>
      <c r="G1098" s="1" t="s">
        <v>17</v>
      </c>
      <c r="H1098" s="1">
        <v>71.926000000000002</v>
      </c>
      <c r="I1098" s="4" t="s">
        <v>17</v>
      </c>
      <c r="J1098" s="1" t="s">
        <v>41</v>
      </c>
      <c r="K1098" s="1" t="s">
        <v>3331</v>
      </c>
      <c r="L1098" s="6" t="str">
        <f t="shared" si="169"/>
        <v>26.51</v>
      </c>
      <c r="M1098" s="6" t="str">
        <f t="shared" si="170"/>
        <v>26.51</v>
      </c>
      <c r="N1098" s="6" t="str">
        <f t="shared" si="171"/>
        <v>Pass</v>
      </c>
      <c r="O1098" s="6" t="str">
        <f t="shared" si="172"/>
        <v>94.11</v>
      </c>
      <c r="P1098" s="6">
        <f t="shared" si="168"/>
        <v>71.926000000000002</v>
      </c>
      <c r="Q1098" s="5" t="str">
        <f t="shared" si="173"/>
        <v>March</v>
      </c>
      <c r="R1098" s="3" t="str">
        <f>VLOOKUP(A1098, Samples_Master!$A$2:$I$301, 2, FALSE)</f>
        <v>PolymerB</v>
      </c>
      <c r="S1098" s="3" t="str">
        <f>VLOOKUP(A1098, Samples_Master!$A$2:$I$301, 3, FALSE)</f>
        <v>Polymer</v>
      </c>
      <c r="T1098" s="3" t="str">
        <f>VLOOKUP(A1098, Samples_Master!$A$2:$I$301, 4, FALSE)</f>
        <v>B095</v>
      </c>
      <c r="U1098" s="3" t="str">
        <f>VLOOKUP(A1098, Samples_Master!$A$2:$I$301, 5, FALSE)</f>
        <v>P004</v>
      </c>
      <c r="V1098" s="3" t="str">
        <f t="shared" si="174"/>
        <v>PolymerB_Tensile</v>
      </c>
      <c r="W1098" s="3">
        <f>VLOOKUP(V1098, Spec_Limits!$A$2:$I$301, 5, FALSE)</f>
        <v>40</v>
      </c>
      <c r="X1098" s="3">
        <f>VLOOKUP(V1098, Spec_Limits!$A$2:$I$301, 6, FALSE)</f>
        <v>100</v>
      </c>
      <c r="Y1098" s="3" t="str">
        <f t="shared" si="175"/>
        <v>Pass</v>
      </c>
      <c r="Z1098" s="3" t="str">
        <f t="shared" si="176"/>
        <v>OK</v>
      </c>
    </row>
    <row r="1099" spans="1:26" x14ac:dyDescent="0.35">
      <c r="A1099" s="1" t="s">
        <v>3332</v>
      </c>
      <c r="B1099" s="2">
        <v>45723</v>
      </c>
      <c r="C1099" s="1" t="s">
        <v>27</v>
      </c>
      <c r="D1099" s="3" t="s">
        <v>3333</v>
      </c>
      <c r="E1099" s="1" t="s">
        <v>637</v>
      </c>
      <c r="F1099" s="1" t="s">
        <v>1305</v>
      </c>
      <c r="G1099" s="1" t="s">
        <v>17</v>
      </c>
      <c r="H1099" s="1">
        <v>23463.684000000001</v>
      </c>
      <c r="I1099" s="4" t="s">
        <v>37</v>
      </c>
      <c r="J1099" s="1" t="s">
        <v>98</v>
      </c>
      <c r="K1099" s="1" t="s">
        <v>3334</v>
      </c>
      <c r="L1099" s="6" t="str">
        <f t="shared" si="169"/>
        <v>24.28</v>
      </c>
      <c r="M1099" s="6" t="str">
        <f t="shared" si="170"/>
        <v>24.28</v>
      </c>
      <c r="N1099" s="6" t="str">
        <f t="shared" si="171"/>
        <v>Pass</v>
      </c>
      <c r="O1099" s="6" t="str">
        <f t="shared" si="172"/>
        <v>100.76</v>
      </c>
      <c r="P1099" s="6">
        <f t="shared" si="168"/>
        <v>23463.684000000001</v>
      </c>
      <c r="Q1099" s="5" t="str">
        <f t="shared" si="173"/>
        <v>March</v>
      </c>
      <c r="R1099" s="3" t="str">
        <f>VLOOKUP(A1099, Samples_Master!$A$2:$I$301, 2, FALSE)</f>
        <v>Graphene</v>
      </c>
      <c r="S1099" s="3" t="str">
        <f>VLOOKUP(A1099, Samples_Master!$A$2:$I$301, 3, FALSE)</f>
        <v>Carbon</v>
      </c>
      <c r="T1099" s="3" t="str">
        <f>VLOOKUP(A1099, Samples_Master!$A$2:$I$301, 4, FALSE)</f>
        <v>B001</v>
      </c>
      <c r="U1099" s="3" t="str">
        <f>VLOOKUP(A1099, Samples_Master!$A$2:$I$301, 5, FALSE)</f>
        <v>P003</v>
      </c>
      <c r="V1099" s="3" t="str">
        <f t="shared" si="174"/>
        <v>Graphene_Conductivity</v>
      </c>
      <c r="W1099" s="3">
        <f>VLOOKUP(V1099, Spec_Limits!$A$2:$I$301, 5, FALSE)</f>
        <v>20000</v>
      </c>
      <c r="X1099" s="3">
        <f>VLOOKUP(V1099, Spec_Limits!$A$2:$I$301, 6, FALSE)</f>
        <v>80000</v>
      </c>
      <c r="Y1099" s="3" t="str">
        <f t="shared" si="175"/>
        <v>Pass</v>
      </c>
      <c r="Z1099" s="3" t="str">
        <f t="shared" si="176"/>
        <v>OK</v>
      </c>
    </row>
    <row r="1100" spans="1:26" x14ac:dyDescent="0.35">
      <c r="A1100" s="1" t="s">
        <v>356</v>
      </c>
      <c r="B1100" s="2">
        <v>45742</v>
      </c>
      <c r="C1100" s="1" t="s">
        <v>27</v>
      </c>
      <c r="D1100" s="3" t="s">
        <v>3335</v>
      </c>
      <c r="E1100" s="1" t="s">
        <v>637</v>
      </c>
      <c r="F1100" s="1" t="s">
        <v>3301</v>
      </c>
      <c r="G1100" s="1" t="s">
        <v>17</v>
      </c>
      <c r="H1100" s="1">
        <v>6870.27</v>
      </c>
      <c r="I1100" s="4" t="s">
        <v>28</v>
      </c>
      <c r="J1100" s="1" t="s">
        <v>18</v>
      </c>
      <c r="K1100" s="1" t="s">
        <v>3336</v>
      </c>
      <c r="L1100" s="6" t="str">
        <f t="shared" si="169"/>
        <v>32.67</v>
      </c>
      <c r="M1100" s="6" t="str">
        <f t="shared" si="170"/>
        <v>32.67</v>
      </c>
      <c r="N1100" s="6" t="str">
        <f t="shared" si="171"/>
        <v>Pass</v>
      </c>
      <c r="O1100" s="6" t="str">
        <f t="shared" si="172"/>
        <v>96.05</v>
      </c>
      <c r="P1100" s="6">
        <f t="shared" si="168"/>
        <v>6870.27</v>
      </c>
      <c r="Q1100" s="5" t="str">
        <f t="shared" si="173"/>
        <v>March</v>
      </c>
      <c r="R1100" s="3" t="str">
        <f>VLOOKUP(A1100, Samples_Master!$A$2:$I$301, 2, FALSE)</f>
        <v>AlloyX</v>
      </c>
      <c r="S1100" s="3" t="str">
        <f>VLOOKUP(A1100, Samples_Master!$A$2:$I$301, 3, FALSE)</f>
        <v>Metal</v>
      </c>
      <c r="T1100" s="3" t="str">
        <f>VLOOKUP(A1100, Samples_Master!$A$2:$I$301, 4, FALSE)</f>
        <v>B045</v>
      </c>
      <c r="U1100" s="3" t="str">
        <f>VLOOKUP(A1100, Samples_Master!$A$2:$I$301, 5, FALSE)</f>
        <v>P003</v>
      </c>
      <c r="V1100" s="3" t="str">
        <f t="shared" si="174"/>
        <v>AlloyX_Conductivity</v>
      </c>
      <c r="W1100" s="3">
        <f>VLOOKUP(V1100, Spec_Limits!$A$2:$I$301, 5, FALSE)</f>
        <v>100</v>
      </c>
      <c r="X1100" s="3">
        <f>VLOOKUP(V1100, Spec_Limits!$A$2:$I$301, 6, FALSE)</f>
        <v>2000</v>
      </c>
      <c r="Y1100" s="3" t="str">
        <f t="shared" si="175"/>
        <v>Fail</v>
      </c>
      <c r="Z1100" s="3" t="str">
        <f t="shared" si="176"/>
        <v>OK</v>
      </c>
    </row>
    <row r="1101" spans="1:26" x14ac:dyDescent="0.35">
      <c r="A1101" s="1" t="s">
        <v>356</v>
      </c>
      <c r="B1101" s="2">
        <v>45728</v>
      </c>
      <c r="C1101" s="1" t="s">
        <v>10</v>
      </c>
      <c r="D1101" s="3" t="s">
        <v>3335</v>
      </c>
      <c r="E1101" s="1" t="s">
        <v>637</v>
      </c>
      <c r="F1101" s="1" t="s">
        <v>3337</v>
      </c>
      <c r="G1101" s="1" t="s">
        <v>17</v>
      </c>
      <c r="H1101" s="1">
        <v>0.81299999999999994</v>
      </c>
      <c r="I1101" s="4" t="s">
        <v>23</v>
      </c>
      <c r="J1101" s="1" t="s">
        <v>98</v>
      </c>
      <c r="K1101" s="1" t="s">
        <v>3338</v>
      </c>
      <c r="L1101" s="6" t="str">
        <f t="shared" si="169"/>
        <v>32.67</v>
      </c>
      <c r="M1101" s="6" t="str">
        <f t="shared" si="170"/>
        <v>32.67</v>
      </c>
      <c r="N1101" s="6" t="str">
        <f t="shared" si="171"/>
        <v>Pass</v>
      </c>
      <c r="O1101" s="6" t="str">
        <f t="shared" si="172"/>
        <v>106.01</v>
      </c>
      <c r="P1101" s="6">
        <f t="shared" si="168"/>
        <v>0.81299999999999994</v>
      </c>
      <c r="Q1101" s="5" t="str">
        <f t="shared" si="173"/>
        <v>March</v>
      </c>
      <c r="R1101" s="3" t="str">
        <f>VLOOKUP(A1101, Samples_Master!$A$2:$I$301, 2, FALSE)</f>
        <v>AlloyX</v>
      </c>
      <c r="S1101" s="3" t="str">
        <f>VLOOKUP(A1101, Samples_Master!$A$2:$I$301, 3, FALSE)</f>
        <v>Metal</v>
      </c>
      <c r="T1101" s="3" t="str">
        <f>VLOOKUP(A1101, Samples_Master!$A$2:$I$301, 4, FALSE)</f>
        <v>B045</v>
      </c>
      <c r="U1101" s="3" t="str">
        <f>VLOOKUP(A1101, Samples_Master!$A$2:$I$301, 5, FALSE)</f>
        <v>P003</v>
      </c>
      <c r="V1101" s="3" t="str">
        <f t="shared" si="174"/>
        <v>AlloyX_Viscosity</v>
      </c>
      <c r="W1101" s="3">
        <f>VLOOKUP(V1101, Spec_Limits!$A$2:$I$301, 5, FALSE)</f>
        <v>0.2</v>
      </c>
      <c r="X1101" s="3">
        <f>VLOOKUP(V1101, Spec_Limits!$A$2:$I$301, 6, FALSE)</f>
        <v>1.5</v>
      </c>
      <c r="Y1101" s="3" t="str">
        <f t="shared" si="175"/>
        <v>Pass</v>
      </c>
      <c r="Z1101" s="3" t="str">
        <f t="shared" si="176"/>
        <v>OK</v>
      </c>
    </row>
    <row r="1102" spans="1:26" x14ac:dyDescent="0.35">
      <c r="A1102" s="1" t="s">
        <v>356</v>
      </c>
      <c r="B1102" s="2">
        <v>45739</v>
      </c>
      <c r="C1102" s="1" t="s">
        <v>27</v>
      </c>
      <c r="D1102" s="3" t="s">
        <v>2597</v>
      </c>
      <c r="E1102" s="1" t="s">
        <v>637</v>
      </c>
      <c r="F1102" s="1" t="s">
        <v>3339</v>
      </c>
      <c r="G1102" s="1" t="s">
        <v>17</v>
      </c>
      <c r="H1102" s="1">
        <v>11208.386</v>
      </c>
      <c r="I1102" s="4" t="s">
        <v>28</v>
      </c>
      <c r="J1102" s="1" t="s">
        <v>61</v>
      </c>
      <c r="K1102" s="1" t="s">
        <v>3340</v>
      </c>
      <c r="L1102" s="6" t="str">
        <f t="shared" si="169"/>
        <v>31.19</v>
      </c>
      <c r="M1102" s="6" t="str">
        <f t="shared" si="170"/>
        <v>31.19</v>
      </c>
      <c r="N1102" s="6" t="str">
        <f t="shared" si="171"/>
        <v>Pass</v>
      </c>
      <c r="O1102" s="6" t="str">
        <f t="shared" si="172"/>
        <v>97.42</v>
      </c>
      <c r="P1102" s="6">
        <f t="shared" si="168"/>
        <v>11208.386</v>
      </c>
      <c r="Q1102" s="5" t="str">
        <f t="shared" si="173"/>
        <v>March</v>
      </c>
      <c r="R1102" s="3" t="str">
        <f>VLOOKUP(A1102, Samples_Master!$A$2:$I$301, 2, FALSE)</f>
        <v>AlloyX</v>
      </c>
      <c r="S1102" s="3" t="str">
        <f>VLOOKUP(A1102, Samples_Master!$A$2:$I$301, 3, FALSE)</f>
        <v>Metal</v>
      </c>
      <c r="T1102" s="3" t="str">
        <f>VLOOKUP(A1102, Samples_Master!$A$2:$I$301, 4, FALSE)</f>
        <v>B045</v>
      </c>
      <c r="U1102" s="3" t="str">
        <f>VLOOKUP(A1102, Samples_Master!$A$2:$I$301, 5, FALSE)</f>
        <v>P003</v>
      </c>
      <c r="V1102" s="3" t="str">
        <f t="shared" si="174"/>
        <v>AlloyX_Conductivity</v>
      </c>
      <c r="W1102" s="3">
        <f>VLOOKUP(V1102, Spec_Limits!$A$2:$I$301, 5, FALSE)</f>
        <v>100</v>
      </c>
      <c r="X1102" s="3">
        <f>VLOOKUP(V1102, Spec_Limits!$A$2:$I$301, 6, FALSE)</f>
        <v>2000</v>
      </c>
      <c r="Y1102" s="3" t="str">
        <f t="shared" si="175"/>
        <v>Fail</v>
      </c>
      <c r="Z1102" s="3" t="str">
        <f t="shared" si="176"/>
        <v>OK</v>
      </c>
    </row>
    <row r="1103" spans="1:26" x14ac:dyDescent="0.35">
      <c r="A1103" s="1" t="s">
        <v>956</v>
      </c>
      <c r="B1103" s="2">
        <v>45728</v>
      </c>
      <c r="C1103" s="1" t="s">
        <v>27</v>
      </c>
      <c r="D1103" s="3" t="s">
        <v>3341</v>
      </c>
      <c r="E1103" s="1" t="s">
        <v>11</v>
      </c>
      <c r="F1103" s="1" t="s">
        <v>3342</v>
      </c>
      <c r="G1103" s="1" t="s">
        <v>17</v>
      </c>
      <c r="H1103" s="1">
        <v>315.55200000000002</v>
      </c>
      <c r="I1103" s="4" t="s">
        <v>37</v>
      </c>
      <c r="J1103" s="1" t="s">
        <v>55</v>
      </c>
      <c r="K1103" s="1" t="s">
        <v>3343</v>
      </c>
      <c r="L1103" s="6">
        <f t="shared" si="169"/>
        <v>24.480000000000018</v>
      </c>
      <c r="M1103" s="6">
        <f t="shared" si="170"/>
        <v>24.480000000000018</v>
      </c>
      <c r="N1103" s="6" t="str">
        <f t="shared" si="171"/>
        <v>Pass</v>
      </c>
      <c r="O1103" s="6" t="str">
        <f t="shared" si="172"/>
        <v>100.01</v>
      </c>
      <c r="P1103" s="6">
        <f t="shared" si="168"/>
        <v>315.55200000000002</v>
      </c>
      <c r="Q1103" s="5" t="str">
        <f t="shared" si="173"/>
        <v>March</v>
      </c>
      <c r="R1103" s="3" t="str">
        <f>VLOOKUP(A1103, Samples_Master!$A$2:$I$301, 2, FALSE)</f>
        <v>PolymerB</v>
      </c>
      <c r="S1103" s="3" t="str">
        <f>VLOOKUP(A1103, Samples_Master!$A$2:$I$301, 3, FALSE)</f>
        <v>Polymer</v>
      </c>
      <c r="T1103" s="3" t="str">
        <f>VLOOKUP(A1103, Samples_Master!$A$2:$I$301, 4, FALSE)</f>
        <v>B095</v>
      </c>
      <c r="U1103" s="3" t="str">
        <f>VLOOKUP(A1103, Samples_Master!$A$2:$I$301, 5, FALSE)</f>
        <v>P002</v>
      </c>
      <c r="V1103" s="3" t="str">
        <f t="shared" si="174"/>
        <v>PolymerB_Conductivity</v>
      </c>
      <c r="W1103" s="3">
        <f>VLOOKUP(V1103, Spec_Limits!$A$2:$I$301, 5, FALSE)</f>
        <v>100</v>
      </c>
      <c r="X1103" s="3">
        <f>VLOOKUP(V1103, Spec_Limits!$A$2:$I$301, 6, FALSE)</f>
        <v>2000</v>
      </c>
      <c r="Y1103" s="3" t="str">
        <f t="shared" si="175"/>
        <v>Pass</v>
      </c>
      <c r="Z1103" s="3" t="str">
        <f t="shared" si="176"/>
        <v>OK</v>
      </c>
    </row>
    <row r="1104" spans="1:26" x14ac:dyDescent="0.35">
      <c r="A1104" s="1" t="s">
        <v>956</v>
      </c>
      <c r="B1104" s="2">
        <v>45736</v>
      </c>
      <c r="C1104" s="1" t="s">
        <v>10</v>
      </c>
      <c r="D1104" s="3" t="s">
        <v>3344</v>
      </c>
      <c r="E1104" s="1" t="s">
        <v>11</v>
      </c>
      <c r="F1104" s="1" t="s">
        <v>1186</v>
      </c>
      <c r="G1104" s="1" t="s">
        <v>17</v>
      </c>
      <c r="H1104" s="1">
        <v>0.95599999999999996</v>
      </c>
      <c r="I1104" s="4" t="s">
        <v>23</v>
      </c>
      <c r="J1104" s="1" t="s">
        <v>14</v>
      </c>
      <c r="K1104" s="1" t="s">
        <v>3345</v>
      </c>
      <c r="L1104" s="6">
        <f t="shared" si="169"/>
        <v>40.78000000000003</v>
      </c>
      <c r="M1104" s="6">
        <f t="shared" si="170"/>
        <v>40.78000000000003</v>
      </c>
      <c r="N1104" s="6" t="str">
        <f t="shared" si="171"/>
        <v>Pass</v>
      </c>
      <c r="O1104" s="6" t="str">
        <f t="shared" si="172"/>
        <v>105.14</v>
      </c>
      <c r="P1104" s="6">
        <f t="shared" si="168"/>
        <v>0.95599999999999996</v>
      </c>
      <c r="Q1104" s="5" t="str">
        <f t="shared" si="173"/>
        <v>March</v>
      </c>
      <c r="R1104" s="3" t="str">
        <f>VLOOKUP(A1104, Samples_Master!$A$2:$I$301, 2, FALSE)</f>
        <v>PolymerB</v>
      </c>
      <c r="S1104" s="3" t="str">
        <f>VLOOKUP(A1104, Samples_Master!$A$2:$I$301, 3, FALSE)</f>
        <v>Polymer</v>
      </c>
      <c r="T1104" s="3" t="str">
        <f>VLOOKUP(A1104, Samples_Master!$A$2:$I$301, 4, FALSE)</f>
        <v>B095</v>
      </c>
      <c r="U1104" s="3" t="str">
        <f>VLOOKUP(A1104, Samples_Master!$A$2:$I$301, 5, FALSE)</f>
        <v>P002</v>
      </c>
      <c r="V1104" s="3" t="str">
        <f t="shared" si="174"/>
        <v>PolymerB_Viscosity</v>
      </c>
      <c r="W1104" s="3">
        <f>VLOOKUP(V1104, Spec_Limits!$A$2:$I$301, 5, FALSE)</f>
        <v>0.5</v>
      </c>
      <c r="X1104" s="3">
        <f>VLOOKUP(V1104, Spec_Limits!$A$2:$I$301, 6, FALSE)</f>
        <v>2.5</v>
      </c>
      <c r="Y1104" s="3" t="str">
        <f t="shared" si="175"/>
        <v>Pass</v>
      </c>
      <c r="Z1104" s="3" t="str">
        <f t="shared" si="176"/>
        <v>OK</v>
      </c>
    </row>
    <row r="1105" spans="1:26" x14ac:dyDescent="0.35">
      <c r="A1105" s="1" t="s">
        <v>956</v>
      </c>
      <c r="B1105" s="2">
        <v>45743</v>
      </c>
      <c r="C1105" s="1" t="s">
        <v>16</v>
      </c>
      <c r="D1105" s="3" t="s">
        <v>3346</v>
      </c>
      <c r="E1105" s="1" t="s">
        <v>11</v>
      </c>
      <c r="F1105" s="1" t="s">
        <v>3347</v>
      </c>
      <c r="G1105" s="1" t="s">
        <v>12</v>
      </c>
      <c r="H1105" s="1">
        <v>74.748999999999995</v>
      </c>
      <c r="I1105" s="4" t="s">
        <v>17</v>
      </c>
      <c r="J1105" s="1" t="s">
        <v>47</v>
      </c>
      <c r="K1105" s="1" t="s">
        <v>3348</v>
      </c>
      <c r="L1105" s="6">
        <f t="shared" si="169"/>
        <v>29.129999999999995</v>
      </c>
      <c r="M1105" s="6">
        <f t="shared" si="170"/>
        <v>29.129999999999995</v>
      </c>
      <c r="N1105" s="6" t="str">
        <f t="shared" si="171"/>
        <v>Pass</v>
      </c>
      <c r="O1105" s="6">
        <f t="shared" si="172"/>
        <v>0.11606</v>
      </c>
      <c r="P1105" s="6">
        <f t="shared" si="168"/>
        <v>74.748999999999995</v>
      </c>
      <c r="Q1105" s="5" t="str">
        <f t="shared" si="173"/>
        <v>March</v>
      </c>
      <c r="R1105" s="3" t="str">
        <f>VLOOKUP(A1105, Samples_Master!$A$2:$I$301, 2, FALSE)</f>
        <v>PolymerB</v>
      </c>
      <c r="S1105" s="3" t="str">
        <f>VLOOKUP(A1105, Samples_Master!$A$2:$I$301, 3, FALSE)</f>
        <v>Polymer</v>
      </c>
      <c r="T1105" s="3" t="str">
        <f>VLOOKUP(A1105, Samples_Master!$A$2:$I$301, 4, FALSE)</f>
        <v>B095</v>
      </c>
      <c r="U1105" s="3" t="str">
        <f>VLOOKUP(A1105, Samples_Master!$A$2:$I$301, 5, FALSE)</f>
        <v>P002</v>
      </c>
      <c r="V1105" s="3" t="str">
        <f t="shared" si="174"/>
        <v>PolymerB_Tensile</v>
      </c>
      <c r="W1105" s="3">
        <f>VLOOKUP(V1105, Spec_Limits!$A$2:$I$301, 5, FALSE)</f>
        <v>40</v>
      </c>
      <c r="X1105" s="3">
        <f>VLOOKUP(V1105, Spec_Limits!$A$2:$I$301, 6, FALSE)</f>
        <v>100</v>
      </c>
      <c r="Y1105" s="3" t="str">
        <f t="shared" si="175"/>
        <v>Pass</v>
      </c>
      <c r="Z1105" s="3" t="str">
        <f t="shared" si="176"/>
        <v>OK</v>
      </c>
    </row>
    <row r="1106" spans="1:26" x14ac:dyDescent="0.35">
      <c r="A1106" s="1" t="s">
        <v>956</v>
      </c>
      <c r="B1106" s="2">
        <v>45732</v>
      </c>
      <c r="C1106" s="1" t="s">
        <v>27</v>
      </c>
      <c r="E1106" s="1" t="s">
        <v>11</v>
      </c>
      <c r="F1106" s="1" t="s">
        <v>3349</v>
      </c>
      <c r="G1106" s="1" t="s">
        <v>12</v>
      </c>
      <c r="H1106" s="1">
        <v>512.92200000000003</v>
      </c>
      <c r="I1106" s="4" t="s">
        <v>37</v>
      </c>
      <c r="J1106" s="1" t="s">
        <v>55</v>
      </c>
      <c r="K1106" s="1" t="s">
        <v>3350</v>
      </c>
      <c r="M1106" s="6" t="str">
        <f t="shared" si="170"/>
        <v xml:space="preserve"> </v>
      </c>
      <c r="N1106" s="6" t="str">
        <f t="shared" si="171"/>
        <v>Fail</v>
      </c>
      <c r="O1106" s="6">
        <f t="shared" si="172"/>
        <v>0.10525</v>
      </c>
      <c r="P1106" s="6">
        <f t="shared" si="168"/>
        <v>512.92200000000003</v>
      </c>
      <c r="Q1106" s="5" t="str">
        <f t="shared" si="173"/>
        <v>March</v>
      </c>
      <c r="R1106" s="3" t="str">
        <f>VLOOKUP(A1106, Samples_Master!$A$2:$I$301, 2, FALSE)</f>
        <v>PolymerB</v>
      </c>
      <c r="S1106" s="3" t="str">
        <f>VLOOKUP(A1106, Samples_Master!$A$2:$I$301, 3, FALSE)</f>
        <v>Polymer</v>
      </c>
      <c r="T1106" s="3" t="str">
        <f>VLOOKUP(A1106, Samples_Master!$A$2:$I$301, 4, FALSE)</f>
        <v>B095</v>
      </c>
      <c r="U1106" s="3" t="str">
        <f>VLOOKUP(A1106, Samples_Master!$A$2:$I$301, 5, FALSE)</f>
        <v>P002</v>
      </c>
      <c r="V1106" s="3" t="str">
        <f t="shared" si="174"/>
        <v>PolymerB_Conductivity</v>
      </c>
      <c r="W1106" s="3">
        <f>VLOOKUP(V1106, Spec_Limits!$A$2:$I$301, 5, FALSE)</f>
        <v>100</v>
      </c>
      <c r="X1106" s="3">
        <f>VLOOKUP(V1106, Spec_Limits!$A$2:$I$301, 6, FALSE)</f>
        <v>2000</v>
      </c>
      <c r="Y1106" s="3" t="str">
        <f t="shared" si="175"/>
        <v>Pass</v>
      </c>
      <c r="Z1106" s="3" t="str">
        <f t="shared" si="176"/>
        <v>OK</v>
      </c>
    </row>
    <row r="1107" spans="1:26" x14ac:dyDescent="0.35">
      <c r="A1107" s="1" t="s">
        <v>581</v>
      </c>
      <c r="B1107" s="2">
        <v>45732</v>
      </c>
      <c r="C1107" s="1" t="s">
        <v>10</v>
      </c>
      <c r="D1107" s="3" t="s">
        <v>3351</v>
      </c>
      <c r="E1107" s="1" t="s">
        <v>637</v>
      </c>
      <c r="F1107" s="1" t="s">
        <v>3352</v>
      </c>
      <c r="G1107" s="1" t="s">
        <v>12</v>
      </c>
      <c r="H1107" s="1">
        <v>0.50600000000000001</v>
      </c>
      <c r="I1107" s="4" t="s">
        <v>23</v>
      </c>
      <c r="J1107" s="1" t="s">
        <v>31</v>
      </c>
      <c r="K1107" s="1" t="s">
        <v>3353</v>
      </c>
      <c r="L1107" s="6" t="str">
        <f t="shared" si="169"/>
        <v>22.72</v>
      </c>
      <c r="M1107" s="6" t="str">
        <f t="shared" si="170"/>
        <v>22.72</v>
      </c>
      <c r="N1107" s="6" t="str">
        <f t="shared" si="171"/>
        <v>Pass</v>
      </c>
      <c r="O1107" s="6">
        <f t="shared" si="172"/>
        <v>104.26157000000001</v>
      </c>
      <c r="P1107" s="6">
        <f t="shared" si="168"/>
        <v>0.50600000000000001</v>
      </c>
      <c r="Q1107" s="5" t="str">
        <f t="shared" si="173"/>
        <v>March</v>
      </c>
      <c r="R1107" s="3" t="str">
        <f>VLOOKUP(A1107, Samples_Master!$A$2:$I$301, 2, FALSE)</f>
        <v>Graphene</v>
      </c>
      <c r="S1107" s="3" t="str">
        <f>VLOOKUP(A1107, Samples_Master!$A$2:$I$301, 3, FALSE)</f>
        <v>Carbon</v>
      </c>
      <c r="T1107" s="3" t="str">
        <f>VLOOKUP(A1107, Samples_Master!$A$2:$I$301, 4, FALSE)</f>
        <v>B112</v>
      </c>
      <c r="U1107" s="3" t="str">
        <f>VLOOKUP(A1107, Samples_Master!$A$2:$I$301, 5, FALSE)</f>
        <v>P001</v>
      </c>
      <c r="V1107" s="3" t="str">
        <f t="shared" si="174"/>
        <v>Graphene_Viscosity</v>
      </c>
      <c r="W1107" s="3">
        <f>VLOOKUP(V1107, Spec_Limits!$A$2:$I$301, 5, FALSE)</f>
        <v>0.2</v>
      </c>
      <c r="X1107" s="3">
        <f>VLOOKUP(V1107, Spec_Limits!$A$2:$I$301, 6, FALSE)</f>
        <v>1.5</v>
      </c>
      <c r="Y1107" s="3" t="str">
        <f t="shared" si="175"/>
        <v>Pass</v>
      </c>
      <c r="Z1107" s="3" t="str">
        <f t="shared" si="176"/>
        <v>OK</v>
      </c>
    </row>
    <row r="1108" spans="1:26" x14ac:dyDescent="0.35">
      <c r="A1108" s="1" t="s">
        <v>1138</v>
      </c>
      <c r="B1108" s="2">
        <v>45725</v>
      </c>
      <c r="C1108" s="1" t="s">
        <v>27</v>
      </c>
      <c r="D1108" s="3" t="s">
        <v>3354</v>
      </c>
      <c r="E1108" s="1" t="s">
        <v>637</v>
      </c>
      <c r="F1108" s="1" t="s">
        <v>3355</v>
      </c>
      <c r="G1108" s="1" t="s">
        <v>17</v>
      </c>
      <c r="H1108" s="1">
        <v>8848.6849999999995</v>
      </c>
      <c r="I1108" s="4" t="s">
        <v>28</v>
      </c>
      <c r="J1108" s="1" t="s">
        <v>31</v>
      </c>
      <c r="K1108" s="1" t="s">
        <v>3356</v>
      </c>
      <c r="L1108" s="6" t="str">
        <f t="shared" si="169"/>
        <v>27.59</v>
      </c>
      <c r="M1108" s="6" t="str">
        <f t="shared" si="170"/>
        <v>27.59</v>
      </c>
      <c r="N1108" s="6" t="str">
        <f t="shared" si="171"/>
        <v>Pass</v>
      </c>
      <c r="O1108" s="6" t="str">
        <f t="shared" si="172"/>
        <v>111.58</v>
      </c>
      <c r="P1108" s="6">
        <f t="shared" si="168"/>
        <v>8848.6849999999995</v>
      </c>
      <c r="Q1108" s="5" t="str">
        <f t="shared" si="173"/>
        <v>March</v>
      </c>
      <c r="R1108" s="3" t="str">
        <f>VLOOKUP(A1108, Samples_Master!$A$2:$I$301, 2, FALSE)</f>
        <v>CeramicY</v>
      </c>
      <c r="S1108" s="3" t="str">
        <f>VLOOKUP(A1108, Samples_Master!$A$2:$I$301, 3, FALSE)</f>
        <v>Ceramic</v>
      </c>
      <c r="T1108" s="3" t="str">
        <f>VLOOKUP(A1108, Samples_Master!$A$2:$I$301, 4, FALSE)</f>
        <v>B046</v>
      </c>
      <c r="U1108" s="3" t="str">
        <f>VLOOKUP(A1108, Samples_Master!$A$2:$I$301, 5, FALSE)</f>
        <v>P003</v>
      </c>
      <c r="V1108" s="3" t="str">
        <f t="shared" si="174"/>
        <v>CeramicY_Conductivity</v>
      </c>
      <c r="W1108" s="3">
        <f>VLOOKUP(V1108, Spec_Limits!$A$2:$I$301, 5, FALSE)</f>
        <v>100</v>
      </c>
      <c r="X1108" s="3">
        <f>VLOOKUP(V1108, Spec_Limits!$A$2:$I$301, 6, FALSE)</f>
        <v>2000</v>
      </c>
      <c r="Y1108" s="3" t="str">
        <f t="shared" si="175"/>
        <v>Fail</v>
      </c>
      <c r="Z1108" s="3" t="str">
        <f t="shared" si="176"/>
        <v>OK</v>
      </c>
    </row>
    <row r="1109" spans="1:26" x14ac:dyDescent="0.35">
      <c r="A1109" s="1" t="s">
        <v>1138</v>
      </c>
      <c r="B1109" s="2">
        <v>45729</v>
      </c>
      <c r="C1109" s="1" t="s">
        <v>10</v>
      </c>
      <c r="D1109" s="3" t="s">
        <v>3357</v>
      </c>
      <c r="E1109" s="1" t="s">
        <v>637</v>
      </c>
      <c r="F1109" s="1" t="s">
        <v>3358</v>
      </c>
      <c r="G1109" s="1" t="s">
        <v>17</v>
      </c>
      <c r="H1109" s="1">
        <v>0.89600000000000002</v>
      </c>
      <c r="I1109" s="4" t="s">
        <v>23</v>
      </c>
      <c r="J1109" s="1" t="s">
        <v>29</v>
      </c>
      <c r="K1109" s="1" t="s">
        <v>3359</v>
      </c>
      <c r="L1109" s="6" t="str">
        <f t="shared" si="169"/>
        <v>28.67</v>
      </c>
      <c r="M1109" s="6" t="str">
        <f t="shared" si="170"/>
        <v>28.67</v>
      </c>
      <c r="N1109" s="6" t="str">
        <f t="shared" si="171"/>
        <v>Pass</v>
      </c>
      <c r="O1109" s="6" t="str">
        <f t="shared" si="172"/>
        <v>101.58</v>
      </c>
      <c r="P1109" s="6">
        <f t="shared" si="168"/>
        <v>0.89600000000000002</v>
      </c>
      <c r="Q1109" s="5" t="str">
        <f t="shared" si="173"/>
        <v>March</v>
      </c>
      <c r="R1109" s="3" t="str">
        <f>VLOOKUP(A1109, Samples_Master!$A$2:$I$301, 2, FALSE)</f>
        <v>CeramicY</v>
      </c>
      <c r="S1109" s="3" t="str">
        <f>VLOOKUP(A1109, Samples_Master!$A$2:$I$301, 3, FALSE)</f>
        <v>Ceramic</v>
      </c>
      <c r="T1109" s="3" t="str">
        <f>VLOOKUP(A1109, Samples_Master!$A$2:$I$301, 4, FALSE)</f>
        <v>B046</v>
      </c>
      <c r="U1109" s="3" t="str">
        <f>VLOOKUP(A1109, Samples_Master!$A$2:$I$301, 5, FALSE)</f>
        <v>P003</v>
      </c>
      <c r="V1109" s="3" t="str">
        <f t="shared" si="174"/>
        <v>CeramicY_Viscosity</v>
      </c>
      <c r="W1109" s="3">
        <f>VLOOKUP(V1109, Spec_Limits!$A$2:$I$301, 5, FALSE)</f>
        <v>0.2</v>
      </c>
      <c r="X1109" s="3">
        <f>VLOOKUP(V1109, Spec_Limits!$A$2:$I$301, 6, FALSE)</f>
        <v>1.5</v>
      </c>
      <c r="Y1109" s="3" t="str">
        <f t="shared" si="175"/>
        <v>Pass</v>
      </c>
      <c r="Z1109" s="3" t="str">
        <f t="shared" si="176"/>
        <v>OK</v>
      </c>
    </row>
    <row r="1110" spans="1:26" x14ac:dyDescent="0.35">
      <c r="A1110" s="1" t="s">
        <v>1138</v>
      </c>
      <c r="B1110" s="2">
        <v>45738</v>
      </c>
      <c r="C1110" s="1" t="s">
        <v>16</v>
      </c>
      <c r="D1110" s="3" t="s">
        <v>2926</v>
      </c>
      <c r="E1110" s="1" t="s">
        <v>637</v>
      </c>
      <c r="F1110" s="1" t="s">
        <v>3360</v>
      </c>
      <c r="G1110" s="1" t="s">
        <v>17</v>
      </c>
      <c r="H1110" s="1">
        <v>52.286000000000001</v>
      </c>
      <c r="I1110" s="4" t="s">
        <v>17</v>
      </c>
      <c r="J1110" s="1" t="s">
        <v>14</v>
      </c>
      <c r="K1110" s="1" t="s">
        <v>3361</v>
      </c>
      <c r="L1110" s="6" t="str">
        <f t="shared" si="169"/>
        <v>30.89</v>
      </c>
      <c r="M1110" s="6" t="str">
        <f t="shared" si="170"/>
        <v>30.89</v>
      </c>
      <c r="N1110" s="6" t="str">
        <f t="shared" si="171"/>
        <v>Pass</v>
      </c>
      <c r="O1110" s="6" t="str">
        <f t="shared" si="172"/>
        <v>118.34</v>
      </c>
      <c r="P1110" s="6">
        <f t="shared" si="168"/>
        <v>52.286000000000001</v>
      </c>
      <c r="Q1110" s="5" t="str">
        <f t="shared" si="173"/>
        <v>March</v>
      </c>
      <c r="R1110" s="3" t="str">
        <f>VLOOKUP(A1110, Samples_Master!$A$2:$I$301, 2, FALSE)</f>
        <v>CeramicY</v>
      </c>
      <c r="S1110" s="3" t="str">
        <f>VLOOKUP(A1110, Samples_Master!$A$2:$I$301, 3, FALSE)</f>
        <v>Ceramic</v>
      </c>
      <c r="T1110" s="3" t="str">
        <f>VLOOKUP(A1110, Samples_Master!$A$2:$I$301, 4, FALSE)</f>
        <v>B046</v>
      </c>
      <c r="U1110" s="3" t="str">
        <f>VLOOKUP(A1110, Samples_Master!$A$2:$I$301, 5, FALSE)</f>
        <v>P003</v>
      </c>
      <c r="V1110" s="3" t="str">
        <f t="shared" si="174"/>
        <v>CeramicY_Tensile</v>
      </c>
      <c r="W1110" s="3">
        <f>VLOOKUP(V1110, Spec_Limits!$A$2:$I$301, 5, FALSE)</f>
        <v>40</v>
      </c>
      <c r="X1110" s="3">
        <f>VLOOKUP(V1110, Spec_Limits!$A$2:$I$301, 6, FALSE)</f>
        <v>100</v>
      </c>
      <c r="Y1110" s="3" t="str">
        <f t="shared" si="175"/>
        <v>Pass</v>
      </c>
      <c r="Z1110" s="3" t="str">
        <f t="shared" si="176"/>
        <v>OK</v>
      </c>
    </row>
    <row r="1111" spans="1:26" x14ac:dyDescent="0.35">
      <c r="A1111" s="1" t="s">
        <v>1138</v>
      </c>
      <c r="B1111" s="2">
        <v>45717</v>
      </c>
      <c r="C1111" s="1" t="s">
        <v>10</v>
      </c>
      <c r="D1111" s="3" t="s">
        <v>3362</v>
      </c>
      <c r="E1111" s="1" t="s">
        <v>637</v>
      </c>
      <c r="F1111" s="1" t="s">
        <v>3363</v>
      </c>
      <c r="G1111" s="1" t="s">
        <v>17</v>
      </c>
      <c r="H1111" s="1">
        <v>1.048</v>
      </c>
      <c r="I1111" s="4" t="s">
        <v>23</v>
      </c>
      <c r="J1111" s="1" t="s">
        <v>47</v>
      </c>
      <c r="K1111" s="1" t="s">
        <v>3364</v>
      </c>
      <c r="L1111" s="6" t="str">
        <f t="shared" si="169"/>
        <v>18.85</v>
      </c>
      <c r="M1111" s="6" t="str">
        <f t="shared" si="170"/>
        <v>18.85</v>
      </c>
      <c r="N1111" s="6" t="str">
        <f t="shared" si="171"/>
        <v>Pass</v>
      </c>
      <c r="O1111" s="6" t="str">
        <f t="shared" si="172"/>
        <v>112.2</v>
      </c>
      <c r="P1111" s="6">
        <f t="shared" si="168"/>
        <v>1.048</v>
      </c>
      <c r="Q1111" s="5" t="str">
        <f t="shared" si="173"/>
        <v>March</v>
      </c>
      <c r="R1111" s="3" t="str">
        <f>VLOOKUP(A1111, Samples_Master!$A$2:$I$301, 2, FALSE)</f>
        <v>CeramicY</v>
      </c>
      <c r="S1111" s="3" t="str">
        <f>VLOOKUP(A1111, Samples_Master!$A$2:$I$301, 3, FALSE)</f>
        <v>Ceramic</v>
      </c>
      <c r="T1111" s="3" t="str">
        <f>VLOOKUP(A1111, Samples_Master!$A$2:$I$301, 4, FALSE)</f>
        <v>B046</v>
      </c>
      <c r="U1111" s="3" t="str">
        <f>VLOOKUP(A1111, Samples_Master!$A$2:$I$301, 5, FALSE)</f>
        <v>P003</v>
      </c>
      <c r="V1111" s="3" t="str">
        <f t="shared" si="174"/>
        <v>CeramicY_Viscosity</v>
      </c>
      <c r="W1111" s="3">
        <f>VLOOKUP(V1111, Spec_Limits!$A$2:$I$301, 5, FALSE)</f>
        <v>0.2</v>
      </c>
      <c r="X1111" s="3">
        <f>VLOOKUP(V1111, Spec_Limits!$A$2:$I$301, 6, FALSE)</f>
        <v>1.5</v>
      </c>
      <c r="Y1111" s="3" t="str">
        <f t="shared" si="175"/>
        <v>Pass</v>
      </c>
      <c r="Z1111" s="3" t="str">
        <f t="shared" si="176"/>
        <v>OK</v>
      </c>
    </row>
    <row r="1112" spans="1:26" x14ac:dyDescent="0.35">
      <c r="A1112" s="1" t="s">
        <v>411</v>
      </c>
      <c r="B1112" s="2">
        <v>45735</v>
      </c>
      <c r="C1112" s="1" t="s">
        <v>16</v>
      </c>
      <c r="D1112" s="3" t="s">
        <v>3365</v>
      </c>
      <c r="E1112" s="1" t="s">
        <v>637</v>
      </c>
      <c r="F1112" s="1" t="s">
        <v>3366</v>
      </c>
      <c r="G1112" s="1" t="s">
        <v>17</v>
      </c>
      <c r="H1112" s="1">
        <v>86.14</v>
      </c>
      <c r="I1112" s="4" t="s">
        <v>17</v>
      </c>
      <c r="J1112" s="1" t="s">
        <v>24</v>
      </c>
      <c r="K1112" s="1" t="s">
        <v>3367</v>
      </c>
      <c r="L1112" s="6" t="str">
        <f t="shared" si="169"/>
        <v>15.19</v>
      </c>
      <c r="M1112" s="6" t="str">
        <f t="shared" si="170"/>
        <v>15.19</v>
      </c>
      <c r="N1112" s="6" t="str">
        <f t="shared" si="171"/>
        <v>Pass</v>
      </c>
      <c r="O1112" s="6" t="str">
        <f t="shared" si="172"/>
        <v>95.26</v>
      </c>
      <c r="P1112" s="6">
        <f t="shared" si="168"/>
        <v>86.14</v>
      </c>
      <c r="Q1112" s="5" t="str">
        <f t="shared" si="173"/>
        <v>March</v>
      </c>
      <c r="R1112" s="3" t="str">
        <f>VLOOKUP(A1112, Samples_Master!$A$2:$I$301, 2, FALSE)</f>
        <v>Graphene</v>
      </c>
      <c r="S1112" s="3" t="str">
        <f>VLOOKUP(A1112, Samples_Master!$A$2:$I$301, 3, FALSE)</f>
        <v>Carbon</v>
      </c>
      <c r="T1112" s="3" t="str">
        <f>VLOOKUP(A1112, Samples_Master!$A$2:$I$301, 4, FALSE)</f>
        <v>B024</v>
      </c>
      <c r="U1112" s="3" t="str">
        <f>VLOOKUP(A1112, Samples_Master!$A$2:$I$301, 5, FALSE)</f>
        <v>P002</v>
      </c>
      <c r="V1112" s="3" t="str">
        <f t="shared" si="174"/>
        <v>Graphene_Tensile</v>
      </c>
      <c r="W1112" s="3">
        <f>VLOOKUP(V1112, Spec_Limits!$A$2:$I$301, 5, FALSE)</f>
        <v>60</v>
      </c>
      <c r="X1112" s="3">
        <f>VLOOKUP(V1112, Spec_Limits!$A$2:$I$301, 6, FALSE)</f>
        <v>120</v>
      </c>
      <c r="Y1112" s="3" t="str">
        <f t="shared" si="175"/>
        <v>Pass</v>
      </c>
      <c r="Z1112" s="3" t="str">
        <f t="shared" si="176"/>
        <v>OK</v>
      </c>
    </row>
    <row r="1113" spans="1:26" x14ac:dyDescent="0.35">
      <c r="A1113" s="1" t="s">
        <v>411</v>
      </c>
      <c r="B1113" s="2">
        <v>45731</v>
      </c>
      <c r="C1113" s="1" t="s">
        <v>16</v>
      </c>
      <c r="D1113" s="3" t="s">
        <v>2712</v>
      </c>
      <c r="E1113" s="1" t="s">
        <v>637</v>
      </c>
      <c r="F1113" s="1" t="s">
        <v>3368</v>
      </c>
      <c r="G1113" s="1" t="s">
        <v>17</v>
      </c>
      <c r="H1113" s="1"/>
      <c r="I1113" s="4" t="s">
        <v>17</v>
      </c>
      <c r="J1113" s="1" t="s">
        <v>29</v>
      </c>
      <c r="K1113" s="1" t="s">
        <v>3369</v>
      </c>
      <c r="L1113" s="6" t="str">
        <f t="shared" si="169"/>
        <v>23.57</v>
      </c>
      <c r="M1113" s="6" t="str">
        <f t="shared" si="170"/>
        <v>23.57</v>
      </c>
      <c r="N1113" s="6" t="str">
        <f t="shared" si="171"/>
        <v>Pass</v>
      </c>
      <c r="O1113" s="6" t="str">
        <f t="shared" si="172"/>
        <v>97.53</v>
      </c>
      <c r="P1113" s="6"/>
      <c r="Q1113" s="5" t="str">
        <f t="shared" si="173"/>
        <v>March</v>
      </c>
      <c r="R1113" s="3" t="str">
        <f>VLOOKUP(A1113, Samples_Master!$A$2:$I$301, 2, FALSE)</f>
        <v>Graphene</v>
      </c>
      <c r="S1113" s="3" t="str">
        <f>VLOOKUP(A1113, Samples_Master!$A$2:$I$301, 3, FALSE)</f>
        <v>Carbon</v>
      </c>
      <c r="T1113" s="3" t="str">
        <f>VLOOKUP(A1113, Samples_Master!$A$2:$I$301, 4, FALSE)</f>
        <v>B024</v>
      </c>
      <c r="U1113" s="3" t="str">
        <f>VLOOKUP(A1113, Samples_Master!$A$2:$I$301, 5, FALSE)</f>
        <v>P002</v>
      </c>
      <c r="V1113" s="3" t="str">
        <f t="shared" si="174"/>
        <v>Graphene_Tensile</v>
      </c>
      <c r="W1113" s="3">
        <f>VLOOKUP(V1113, Spec_Limits!$A$2:$I$301, 5, FALSE)</f>
        <v>60</v>
      </c>
      <c r="X1113" s="3">
        <f>VLOOKUP(V1113, Spec_Limits!$A$2:$I$301, 6, FALSE)</f>
        <v>120</v>
      </c>
      <c r="Y1113" s="3" t="str">
        <f t="shared" si="175"/>
        <v>Fail</v>
      </c>
      <c r="Z1113" s="3" t="str">
        <f t="shared" si="176"/>
        <v>OK</v>
      </c>
    </row>
    <row r="1114" spans="1:26" x14ac:dyDescent="0.35">
      <c r="A1114" s="1" t="s">
        <v>411</v>
      </c>
      <c r="B1114" s="2">
        <v>45728</v>
      </c>
      <c r="C1114" s="1" t="s">
        <v>10</v>
      </c>
      <c r="D1114" s="3" t="s">
        <v>1794</v>
      </c>
      <c r="E1114" s="1" t="s">
        <v>637</v>
      </c>
      <c r="F1114" s="1" t="s">
        <v>3370</v>
      </c>
      <c r="G1114" s="1" t="s">
        <v>17</v>
      </c>
      <c r="H1114" s="1">
        <v>0.60899999999999999</v>
      </c>
      <c r="I1114" s="4" t="s">
        <v>23</v>
      </c>
      <c r="J1114" s="1" t="s">
        <v>66</v>
      </c>
      <c r="K1114" s="1" t="s">
        <v>3371</v>
      </c>
      <c r="L1114" s="6" t="str">
        <f t="shared" si="169"/>
        <v>28.48</v>
      </c>
      <c r="M1114" s="6" t="str">
        <f t="shared" si="170"/>
        <v>28.48</v>
      </c>
      <c r="N1114" s="6" t="str">
        <f t="shared" si="171"/>
        <v>Pass</v>
      </c>
      <c r="O1114" s="6" t="str">
        <f t="shared" si="172"/>
        <v>106.46</v>
      </c>
      <c r="P1114" s="6">
        <f t="shared" ref="P1114:P1145" si="177">IF(C1114="Viscosity",
      IF(J1114="mPa*s", H1114/1000, H1114),
   IF(C1114="Tensile",
      IF(J1114="kPa", H1114/1000, H1114),
   IF(C1114="Conductivity",
      IF(J1114="mS/cm", H1114/10, H1114),
   "")))</f>
        <v>0.60899999999999999</v>
      </c>
      <c r="Q1114" s="5" t="str">
        <f t="shared" si="173"/>
        <v>March</v>
      </c>
      <c r="R1114" s="3" t="str">
        <f>VLOOKUP(A1114, Samples_Master!$A$2:$I$301, 2, FALSE)</f>
        <v>Graphene</v>
      </c>
      <c r="S1114" s="3" t="str">
        <f>VLOOKUP(A1114, Samples_Master!$A$2:$I$301, 3, FALSE)</f>
        <v>Carbon</v>
      </c>
      <c r="T1114" s="3" t="str">
        <f>VLOOKUP(A1114, Samples_Master!$A$2:$I$301, 4, FALSE)</f>
        <v>B024</v>
      </c>
      <c r="U1114" s="3" t="str">
        <f>VLOOKUP(A1114, Samples_Master!$A$2:$I$301, 5, FALSE)</f>
        <v>P002</v>
      </c>
      <c r="V1114" s="3" t="str">
        <f t="shared" si="174"/>
        <v>Graphene_Viscosity</v>
      </c>
      <c r="W1114" s="3">
        <f>VLOOKUP(V1114, Spec_Limits!$A$2:$I$301, 5, FALSE)</f>
        <v>0.2</v>
      </c>
      <c r="X1114" s="3">
        <f>VLOOKUP(V1114, Spec_Limits!$A$2:$I$301, 6, FALSE)</f>
        <v>1.5</v>
      </c>
      <c r="Y1114" s="3" t="str">
        <f t="shared" si="175"/>
        <v>Pass</v>
      </c>
      <c r="Z1114" s="3" t="str">
        <f t="shared" si="176"/>
        <v>OK</v>
      </c>
    </row>
    <row r="1115" spans="1:26" x14ac:dyDescent="0.35">
      <c r="A1115" s="1" t="s">
        <v>919</v>
      </c>
      <c r="B1115" s="2">
        <v>45720</v>
      </c>
      <c r="C1115" s="1" t="s">
        <v>16</v>
      </c>
      <c r="D1115" s="3" t="s">
        <v>3372</v>
      </c>
      <c r="E1115" s="1" t="s">
        <v>637</v>
      </c>
      <c r="F1115" s="1" t="s">
        <v>2845</v>
      </c>
      <c r="G1115" s="1" t="s">
        <v>17</v>
      </c>
      <c r="H1115" s="1">
        <v>81.599999999999994</v>
      </c>
      <c r="I1115" s="4" t="s">
        <v>17</v>
      </c>
      <c r="J1115" s="1" t="s">
        <v>21</v>
      </c>
      <c r="K1115" s="1" t="s">
        <v>3373</v>
      </c>
      <c r="L1115" s="6" t="str">
        <f t="shared" si="169"/>
        <v>28.99</v>
      </c>
      <c r="M1115" s="6" t="str">
        <f t="shared" si="170"/>
        <v>28.99</v>
      </c>
      <c r="N1115" s="6" t="str">
        <f t="shared" si="171"/>
        <v>Pass</v>
      </c>
      <c r="O1115" s="6" t="str">
        <f t="shared" si="172"/>
        <v>103.82</v>
      </c>
      <c r="P1115" s="6">
        <f t="shared" si="177"/>
        <v>81.599999999999994</v>
      </c>
      <c r="Q1115" s="5" t="str">
        <f t="shared" si="173"/>
        <v>March</v>
      </c>
      <c r="R1115" s="3" t="str">
        <f>VLOOKUP(A1115, Samples_Master!$A$2:$I$301, 2, FALSE)</f>
        <v>PolymerB</v>
      </c>
      <c r="S1115" s="3" t="str">
        <f>VLOOKUP(A1115, Samples_Master!$A$2:$I$301, 3, FALSE)</f>
        <v>Polymer</v>
      </c>
      <c r="T1115" s="3" t="str">
        <f>VLOOKUP(A1115, Samples_Master!$A$2:$I$301, 4, FALSE)</f>
        <v>B009</v>
      </c>
      <c r="U1115" s="3" t="str">
        <f>VLOOKUP(A1115, Samples_Master!$A$2:$I$301, 5, FALSE)</f>
        <v>P003</v>
      </c>
      <c r="V1115" s="3" t="str">
        <f t="shared" si="174"/>
        <v>PolymerB_Tensile</v>
      </c>
      <c r="W1115" s="3">
        <f>VLOOKUP(V1115, Spec_Limits!$A$2:$I$301, 5, FALSE)</f>
        <v>40</v>
      </c>
      <c r="X1115" s="3">
        <f>VLOOKUP(V1115, Spec_Limits!$A$2:$I$301, 6, FALSE)</f>
        <v>100</v>
      </c>
      <c r="Y1115" s="3" t="str">
        <f t="shared" si="175"/>
        <v>Pass</v>
      </c>
      <c r="Z1115" s="3" t="str">
        <f t="shared" si="176"/>
        <v>OK</v>
      </c>
    </row>
    <row r="1116" spans="1:26" x14ac:dyDescent="0.35">
      <c r="A1116" s="1" t="s">
        <v>697</v>
      </c>
      <c r="B1116" s="2">
        <v>45742</v>
      </c>
      <c r="C1116" s="1" t="s">
        <v>27</v>
      </c>
      <c r="D1116" s="3" t="s">
        <v>3374</v>
      </c>
      <c r="E1116" s="1" t="s">
        <v>11</v>
      </c>
      <c r="F1116" s="1" t="s">
        <v>3375</v>
      </c>
      <c r="G1116" s="1" t="s">
        <v>17</v>
      </c>
      <c r="H1116" s="1">
        <v>1050.3109999999999</v>
      </c>
      <c r="I1116" s="4" t="s">
        <v>37</v>
      </c>
      <c r="J1116" s="1" t="s">
        <v>29</v>
      </c>
      <c r="K1116" s="1" t="s">
        <v>3376</v>
      </c>
      <c r="L1116" s="6">
        <f t="shared" si="169"/>
        <v>27.07000000000005</v>
      </c>
      <c r="M1116" s="6">
        <f t="shared" si="170"/>
        <v>27.07000000000005</v>
      </c>
      <c r="N1116" s="6" t="str">
        <f t="shared" si="171"/>
        <v>Pass</v>
      </c>
      <c r="O1116" s="6" t="str">
        <f t="shared" si="172"/>
        <v>103.09</v>
      </c>
      <c r="P1116" s="6">
        <f t="shared" si="177"/>
        <v>1050.3109999999999</v>
      </c>
      <c r="Q1116" s="5" t="str">
        <f t="shared" si="173"/>
        <v>March</v>
      </c>
      <c r="R1116" s="3" t="str">
        <f>VLOOKUP(A1116, Samples_Master!$A$2:$I$301, 2, FALSE)</f>
        <v>PolymerB</v>
      </c>
      <c r="S1116" s="3" t="str">
        <f>VLOOKUP(A1116, Samples_Master!$A$2:$I$301, 3, FALSE)</f>
        <v>Polymer</v>
      </c>
      <c r="T1116" s="3" t="str">
        <f>VLOOKUP(A1116, Samples_Master!$A$2:$I$301, 4, FALSE)</f>
        <v>B037</v>
      </c>
      <c r="U1116" s="3" t="str">
        <f>VLOOKUP(A1116, Samples_Master!$A$2:$I$301, 5, FALSE)</f>
        <v>P001</v>
      </c>
      <c r="V1116" s="3" t="str">
        <f t="shared" si="174"/>
        <v>PolymerB_Conductivity</v>
      </c>
      <c r="W1116" s="3">
        <f>VLOOKUP(V1116, Spec_Limits!$A$2:$I$301, 5, FALSE)</f>
        <v>100</v>
      </c>
      <c r="X1116" s="3">
        <f>VLOOKUP(V1116, Spec_Limits!$A$2:$I$301, 6, FALSE)</f>
        <v>2000</v>
      </c>
      <c r="Y1116" s="3" t="str">
        <f t="shared" si="175"/>
        <v>Pass</v>
      </c>
      <c r="Z1116" s="3" t="str">
        <f t="shared" si="176"/>
        <v>OK</v>
      </c>
    </row>
    <row r="1117" spans="1:26" x14ac:dyDescent="0.35">
      <c r="A1117" s="1" t="s">
        <v>697</v>
      </c>
      <c r="B1117" s="2">
        <v>45735</v>
      </c>
      <c r="C1117" s="1" t="s">
        <v>27</v>
      </c>
      <c r="D1117" s="3" t="s">
        <v>3377</v>
      </c>
      <c r="E1117" s="1" t="s">
        <v>11</v>
      </c>
      <c r="F1117" s="1" t="s">
        <v>3378</v>
      </c>
      <c r="G1117" s="1" t="s">
        <v>17</v>
      </c>
      <c r="H1117" s="1">
        <v>38.393999999999998</v>
      </c>
      <c r="I1117" s="4" t="s">
        <v>37</v>
      </c>
      <c r="J1117" s="1" t="s">
        <v>14</v>
      </c>
      <c r="K1117" s="1" t="s">
        <v>3379</v>
      </c>
      <c r="L1117" s="6">
        <f t="shared" si="169"/>
        <v>28.970000000000027</v>
      </c>
      <c r="M1117" s="6">
        <f t="shared" si="170"/>
        <v>28.970000000000027</v>
      </c>
      <c r="N1117" s="6" t="str">
        <f t="shared" si="171"/>
        <v>Pass</v>
      </c>
      <c r="O1117" s="6" t="str">
        <f t="shared" si="172"/>
        <v>94.91</v>
      </c>
      <c r="P1117" s="6">
        <f t="shared" si="177"/>
        <v>38.393999999999998</v>
      </c>
      <c r="Q1117" s="5" t="str">
        <f t="shared" si="173"/>
        <v>March</v>
      </c>
      <c r="R1117" s="3" t="str">
        <f>VLOOKUP(A1117, Samples_Master!$A$2:$I$301, 2, FALSE)</f>
        <v>PolymerB</v>
      </c>
      <c r="S1117" s="3" t="str">
        <f>VLOOKUP(A1117, Samples_Master!$A$2:$I$301, 3, FALSE)</f>
        <v>Polymer</v>
      </c>
      <c r="T1117" s="3" t="str">
        <f>VLOOKUP(A1117, Samples_Master!$A$2:$I$301, 4, FALSE)</f>
        <v>B037</v>
      </c>
      <c r="U1117" s="3" t="str">
        <f>VLOOKUP(A1117, Samples_Master!$A$2:$I$301, 5, FALSE)</f>
        <v>P001</v>
      </c>
      <c r="V1117" s="3" t="str">
        <f t="shared" si="174"/>
        <v>PolymerB_Conductivity</v>
      </c>
      <c r="W1117" s="3">
        <f>VLOOKUP(V1117, Spec_Limits!$A$2:$I$301, 5, FALSE)</f>
        <v>100</v>
      </c>
      <c r="X1117" s="3">
        <f>VLOOKUP(V1117, Spec_Limits!$A$2:$I$301, 6, FALSE)</f>
        <v>2000</v>
      </c>
      <c r="Y1117" s="3" t="str">
        <f t="shared" si="175"/>
        <v>Fail</v>
      </c>
      <c r="Z1117" s="3" t="str">
        <f t="shared" si="176"/>
        <v>OK</v>
      </c>
    </row>
    <row r="1118" spans="1:26" x14ac:dyDescent="0.35">
      <c r="A1118" s="1" t="s">
        <v>1121</v>
      </c>
      <c r="B1118" s="2">
        <v>45725</v>
      </c>
      <c r="C1118" s="1" t="s">
        <v>16</v>
      </c>
      <c r="D1118" s="3" t="s">
        <v>3380</v>
      </c>
      <c r="E1118" s="1" t="s">
        <v>637</v>
      </c>
      <c r="F1118" s="1" t="s">
        <v>3381</v>
      </c>
      <c r="G1118" s="1" t="s">
        <v>17</v>
      </c>
      <c r="H1118" s="1">
        <v>75.075999999999993</v>
      </c>
      <c r="I1118" s="4" t="s">
        <v>17</v>
      </c>
      <c r="J1118" s="1" t="s">
        <v>18</v>
      </c>
      <c r="K1118" s="1" t="s">
        <v>3382</v>
      </c>
      <c r="L1118" s="6" t="str">
        <f t="shared" si="169"/>
        <v>26.75</v>
      </c>
      <c r="M1118" s="6" t="str">
        <f t="shared" si="170"/>
        <v>26.75</v>
      </c>
      <c r="N1118" s="6" t="str">
        <f t="shared" si="171"/>
        <v>Pass</v>
      </c>
      <c r="O1118" s="6" t="str">
        <f t="shared" si="172"/>
        <v>103.42</v>
      </c>
      <c r="P1118" s="6">
        <f t="shared" si="177"/>
        <v>75.075999999999993</v>
      </c>
      <c r="Q1118" s="5" t="str">
        <f t="shared" si="173"/>
        <v>March</v>
      </c>
      <c r="R1118" s="3" t="str">
        <f>VLOOKUP(A1118, Samples_Master!$A$2:$I$301, 2, FALSE)</f>
        <v>PolymerB</v>
      </c>
      <c r="S1118" s="3" t="str">
        <f>VLOOKUP(A1118, Samples_Master!$A$2:$I$301, 3, FALSE)</f>
        <v>Polymer</v>
      </c>
      <c r="T1118" s="3" t="str">
        <f>VLOOKUP(A1118, Samples_Master!$A$2:$I$301, 4, FALSE)</f>
        <v>B024</v>
      </c>
      <c r="U1118" s="3" t="str">
        <f>VLOOKUP(A1118, Samples_Master!$A$2:$I$301, 5, FALSE)</f>
        <v>P003</v>
      </c>
      <c r="V1118" s="3" t="str">
        <f t="shared" si="174"/>
        <v>PolymerB_Tensile</v>
      </c>
      <c r="W1118" s="3">
        <f>VLOOKUP(V1118, Spec_Limits!$A$2:$I$301, 5, FALSE)</f>
        <v>40</v>
      </c>
      <c r="X1118" s="3">
        <f>VLOOKUP(V1118, Spec_Limits!$A$2:$I$301, 6, FALSE)</f>
        <v>100</v>
      </c>
      <c r="Y1118" s="3" t="str">
        <f t="shared" si="175"/>
        <v>Pass</v>
      </c>
      <c r="Z1118" s="3" t="str">
        <f t="shared" si="176"/>
        <v>OK</v>
      </c>
    </row>
    <row r="1119" spans="1:26" x14ac:dyDescent="0.35">
      <c r="A1119" s="1" t="s">
        <v>1121</v>
      </c>
      <c r="B1119" s="2">
        <v>45719</v>
      </c>
      <c r="C1119" s="1" t="s">
        <v>16</v>
      </c>
      <c r="D1119" s="3" t="s">
        <v>3383</v>
      </c>
      <c r="E1119" s="1" t="s">
        <v>637</v>
      </c>
      <c r="F1119" s="1" t="s">
        <v>3384</v>
      </c>
      <c r="G1119" s="1" t="s">
        <v>17</v>
      </c>
      <c r="H1119" s="1">
        <v>93.147000000000006</v>
      </c>
      <c r="I1119" s="4" t="s">
        <v>17</v>
      </c>
      <c r="J1119" s="1" t="s">
        <v>52</v>
      </c>
      <c r="K1119" s="1" t="s">
        <v>3385</v>
      </c>
      <c r="L1119" s="6" t="str">
        <f t="shared" si="169"/>
        <v>30.5</v>
      </c>
      <c r="M1119" s="6" t="str">
        <f t="shared" si="170"/>
        <v>30.5</v>
      </c>
      <c r="N1119" s="6" t="str">
        <f t="shared" si="171"/>
        <v>Pass</v>
      </c>
      <c r="O1119" s="6" t="str">
        <f t="shared" si="172"/>
        <v>100.72</v>
      </c>
      <c r="P1119" s="6">
        <f t="shared" si="177"/>
        <v>93.147000000000006</v>
      </c>
      <c r="Q1119" s="5" t="str">
        <f t="shared" si="173"/>
        <v>March</v>
      </c>
      <c r="R1119" s="3" t="str">
        <f>VLOOKUP(A1119, Samples_Master!$A$2:$I$301, 2, FALSE)</f>
        <v>PolymerB</v>
      </c>
      <c r="S1119" s="3" t="str">
        <f>VLOOKUP(A1119, Samples_Master!$A$2:$I$301, 3, FALSE)</f>
        <v>Polymer</v>
      </c>
      <c r="T1119" s="3" t="str">
        <f>VLOOKUP(A1119, Samples_Master!$A$2:$I$301, 4, FALSE)</f>
        <v>B024</v>
      </c>
      <c r="U1119" s="3" t="str">
        <f>VLOOKUP(A1119, Samples_Master!$A$2:$I$301, 5, FALSE)</f>
        <v>P003</v>
      </c>
      <c r="V1119" s="3" t="str">
        <f t="shared" si="174"/>
        <v>PolymerB_Tensile</v>
      </c>
      <c r="W1119" s="3">
        <f>VLOOKUP(V1119, Spec_Limits!$A$2:$I$301, 5, FALSE)</f>
        <v>40</v>
      </c>
      <c r="X1119" s="3">
        <f>VLOOKUP(V1119, Spec_Limits!$A$2:$I$301, 6, FALSE)</f>
        <v>100</v>
      </c>
      <c r="Y1119" s="3" t="str">
        <f t="shared" si="175"/>
        <v>Pass</v>
      </c>
      <c r="Z1119" s="3" t="str">
        <f t="shared" si="176"/>
        <v>OK</v>
      </c>
    </row>
    <row r="1120" spans="1:26" x14ac:dyDescent="0.35">
      <c r="A1120" s="1" t="s">
        <v>1121</v>
      </c>
      <c r="B1120" s="2">
        <v>45727</v>
      </c>
      <c r="C1120" s="1" t="s">
        <v>10</v>
      </c>
      <c r="D1120" s="3" t="s">
        <v>3386</v>
      </c>
      <c r="E1120" s="1" t="s">
        <v>637</v>
      </c>
      <c r="F1120" s="1" t="s">
        <v>3387</v>
      </c>
      <c r="G1120" s="1" t="s">
        <v>17</v>
      </c>
      <c r="H1120" s="1">
        <v>1.3819999999999999</v>
      </c>
      <c r="I1120" s="4" t="s">
        <v>23</v>
      </c>
      <c r="J1120" s="1" t="s">
        <v>66</v>
      </c>
      <c r="K1120" s="1" t="s">
        <v>3388</v>
      </c>
      <c r="L1120" s="6" t="str">
        <f t="shared" si="169"/>
        <v>18.21</v>
      </c>
      <c r="M1120" s="6" t="str">
        <f t="shared" si="170"/>
        <v>18.21</v>
      </c>
      <c r="N1120" s="6" t="str">
        <f t="shared" si="171"/>
        <v>Pass</v>
      </c>
      <c r="O1120" s="6" t="str">
        <f t="shared" si="172"/>
        <v>110.08</v>
      </c>
      <c r="P1120" s="6">
        <f t="shared" si="177"/>
        <v>1.3819999999999999</v>
      </c>
      <c r="Q1120" s="5" t="str">
        <f t="shared" si="173"/>
        <v>March</v>
      </c>
      <c r="R1120" s="3" t="str">
        <f>VLOOKUP(A1120, Samples_Master!$A$2:$I$301, 2, FALSE)</f>
        <v>PolymerB</v>
      </c>
      <c r="S1120" s="3" t="str">
        <f>VLOOKUP(A1120, Samples_Master!$A$2:$I$301, 3, FALSE)</f>
        <v>Polymer</v>
      </c>
      <c r="T1120" s="3" t="str">
        <f>VLOOKUP(A1120, Samples_Master!$A$2:$I$301, 4, FALSE)</f>
        <v>B024</v>
      </c>
      <c r="U1120" s="3" t="str">
        <f>VLOOKUP(A1120, Samples_Master!$A$2:$I$301, 5, FALSE)</f>
        <v>P003</v>
      </c>
      <c r="V1120" s="3" t="str">
        <f t="shared" si="174"/>
        <v>PolymerB_Viscosity</v>
      </c>
      <c r="W1120" s="3">
        <f>VLOOKUP(V1120, Spec_Limits!$A$2:$I$301, 5, FALSE)</f>
        <v>0.5</v>
      </c>
      <c r="X1120" s="3">
        <f>VLOOKUP(V1120, Spec_Limits!$A$2:$I$301, 6, FALSE)</f>
        <v>2.5</v>
      </c>
      <c r="Y1120" s="3" t="str">
        <f t="shared" si="175"/>
        <v>Pass</v>
      </c>
      <c r="Z1120" s="3" t="str">
        <f t="shared" si="176"/>
        <v>OK</v>
      </c>
    </row>
    <row r="1121" spans="1:26" x14ac:dyDescent="0.35">
      <c r="A1121" s="1" t="s">
        <v>1121</v>
      </c>
      <c r="B1121" s="2">
        <v>45732</v>
      </c>
      <c r="C1121" s="1" t="s">
        <v>16</v>
      </c>
      <c r="D1121" s="3" t="s">
        <v>3389</v>
      </c>
      <c r="E1121" s="1" t="s">
        <v>637</v>
      </c>
      <c r="F1121" s="1" t="s">
        <v>3390</v>
      </c>
      <c r="G1121" s="1" t="s">
        <v>17</v>
      </c>
      <c r="H1121" s="1">
        <v>74.515000000000001</v>
      </c>
      <c r="I1121" s="4" t="s">
        <v>17</v>
      </c>
      <c r="J1121" s="1" t="s">
        <v>47</v>
      </c>
      <c r="K1121" s="1" t="s">
        <v>3391</v>
      </c>
      <c r="L1121" s="6" t="str">
        <f t="shared" si="169"/>
        <v>29.35</v>
      </c>
      <c r="M1121" s="6" t="str">
        <f t="shared" si="170"/>
        <v>29.35</v>
      </c>
      <c r="N1121" s="6" t="str">
        <f t="shared" si="171"/>
        <v>Pass</v>
      </c>
      <c r="O1121" s="6" t="str">
        <f t="shared" si="172"/>
        <v>112.27</v>
      </c>
      <c r="P1121" s="6">
        <f t="shared" si="177"/>
        <v>74.515000000000001</v>
      </c>
      <c r="Q1121" s="5" t="str">
        <f t="shared" si="173"/>
        <v>March</v>
      </c>
      <c r="R1121" s="3" t="str">
        <f>VLOOKUP(A1121, Samples_Master!$A$2:$I$301, 2, FALSE)</f>
        <v>PolymerB</v>
      </c>
      <c r="S1121" s="3" t="str">
        <f>VLOOKUP(A1121, Samples_Master!$A$2:$I$301, 3, FALSE)</f>
        <v>Polymer</v>
      </c>
      <c r="T1121" s="3" t="str">
        <f>VLOOKUP(A1121, Samples_Master!$A$2:$I$301, 4, FALSE)</f>
        <v>B024</v>
      </c>
      <c r="U1121" s="3" t="str">
        <f>VLOOKUP(A1121, Samples_Master!$A$2:$I$301, 5, FALSE)</f>
        <v>P003</v>
      </c>
      <c r="V1121" s="3" t="str">
        <f t="shared" si="174"/>
        <v>PolymerB_Tensile</v>
      </c>
      <c r="W1121" s="3">
        <f>VLOOKUP(V1121, Spec_Limits!$A$2:$I$301, 5, FALSE)</f>
        <v>40</v>
      </c>
      <c r="X1121" s="3">
        <f>VLOOKUP(V1121, Spec_Limits!$A$2:$I$301, 6, FALSE)</f>
        <v>100</v>
      </c>
      <c r="Y1121" s="3" t="str">
        <f t="shared" si="175"/>
        <v>Pass</v>
      </c>
      <c r="Z1121" s="3" t="str">
        <f t="shared" si="176"/>
        <v>OK</v>
      </c>
    </row>
    <row r="1122" spans="1:26" x14ac:dyDescent="0.35">
      <c r="A1122" s="1" t="s">
        <v>3392</v>
      </c>
      <c r="B1122" s="2">
        <v>45729</v>
      </c>
      <c r="C1122" s="1" t="s">
        <v>16</v>
      </c>
      <c r="D1122" s="3" t="s">
        <v>3393</v>
      </c>
      <c r="E1122" s="1" t="s">
        <v>637</v>
      </c>
      <c r="F1122" s="1" t="s">
        <v>3394</v>
      </c>
      <c r="G1122" s="1" t="s">
        <v>17</v>
      </c>
      <c r="H1122" s="1">
        <v>70.692999999999998</v>
      </c>
      <c r="I1122" s="4" t="s">
        <v>17</v>
      </c>
      <c r="J1122" s="1" t="s">
        <v>21</v>
      </c>
      <c r="K1122" s="1" t="s">
        <v>3395</v>
      </c>
      <c r="L1122" s="6" t="str">
        <f t="shared" si="169"/>
        <v>19.58</v>
      </c>
      <c r="M1122" s="6" t="str">
        <f t="shared" si="170"/>
        <v>19.58</v>
      </c>
      <c r="N1122" s="6" t="str">
        <f t="shared" si="171"/>
        <v>Pass</v>
      </c>
      <c r="O1122" s="6" t="str">
        <f t="shared" si="172"/>
        <v>121.01</v>
      </c>
      <c r="P1122" s="6">
        <f t="shared" si="177"/>
        <v>70.692999999999998</v>
      </c>
      <c r="Q1122" s="5" t="str">
        <f t="shared" si="173"/>
        <v>March</v>
      </c>
      <c r="R1122" s="3" t="str">
        <f>VLOOKUP(A1122, Samples_Master!$A$2:$I$301, 2, FALSE)</f>
        <v>PolymerB</v>
      </c>
      <c r="S1122" s="3" t="str">
        <f>VLOOKUP(A1122, Samples_Master!$A$2:$I$301, 3, FALSE)</f>
        <v>Polymer</v>
      </c>
      <c r="T1122" s="3" t="str">
        <f>VLOOKUP(A1122, Samples_Master!$A$2:$I$301, 4, FALSE)</f>
        <v>B069</v>
      </c>
      <c r="U1122" s="3" t="str">
        <f>VLOOKUP(A1122, Samples_Master!$A$2:$I$301, 5, FALSE)</f>
        <v>P002</v>
      </c>
      <c r="V1122" s="3" t="str">
        <f t="shared" si="174"/>
        <v>PolymerB_Tensile</v>
      </c>
      <c r="W1122" s="3">
        <f>VLOOKUP(V1122, Spec_Limits!$A$2:$I$301, 5, FALSE)</f>
        <v>40</v>
      </c>
      <c r="X1122" s="3">
        <f>VLOOKUP(V1122, Spec_Limits!$A$2:$I$301, 6, FALSE)</f>
        <v>100</v>
      </c>
      <c r="Y1122" s="3" t="str">
        <f t="shared" si="175"/>
        <v>Pass</v>
      </c>
      <c r="Z1122" s="3" t="str">
        <f t="shared" si="176"/>
        <v>OK</v>
      </c>
    </row>
    <row r="1123" spans="1:26" x14ac:dyDescent="0.35">
      <c r="A1123" s="1" t="s">
        <v>3392</v>
      </c>
      <c r="B1123" s="2">
        <v>45726</v>
      </c>
      <c r="C1123" s="1" t="s">
        <v>10</v>
      </c>
      <c r="D1123" s="3" t="s">
        <v>3396</v>
      </c>
      <c r="E1123" s="1" t="s">
        <v>637</v>
      </c>
      <c r="F1123" s="1" t="s">
        <v>3397</v>
      </c>
      <c r="G1123" s="1" t="s">
        <v>17</v>
      </c>
      <c r="H1123" s="1">
        <v>1.367</v>
      </c>
      <c r="I1123" s="4" t="s">
        <v>23</v>
      </c>
      <c r="J1123" s="1" t="s">
        <v>34</v>
      </c>
      <c r="K1123" s="1" t="s">
        <v>3398</v>
      </c>
      <c r="L1123" s="6" t="str">
        <f t="shared" si="169"/>
        <v>21.58</v>
      </c>
      <c r="M1123" s="6" t="str">
        <f t="shared" si="170"/>
        <v>21.58</v>
      </c>
      <c r="N1123" s="6" t="str">
        <f t="shared" si="171"/>
        <v>Pass</v>
      </c>
      <c r="O1123" s="6" t="str">
        <f t="shared" si="172"/>
        <v>89.2</v>
      </c>
      <c r="P1123" s="6">
        <f t="shared" si="177"/>
        <v>1.367</v>
      </c>
      <c r="Q1123" s="5" t="str">
        <f t="shared" si="173"/>
        <v>March</v>
      </c>
      <c r="R1123" s="3" t="str">
        <f>VLOOKUP(A1123, Samples_Master!$A$2:$I$301, 2, FALSE)</f>
        <v>PolymerB</v>
      </c>
      <c r="S1123" s="3" t="str">
        <f>VLOOKUP(A1123, Samples_Master!$A$2:$I$301, 3, FALSE)</f>
        <v>Polymer</v>
      </c>
      <c r="T1123" s="3" t="str">
        <f>VLOOKUP(A1123, Samples_Master!$A$2:$I$301, 4, FALSE)</f>
        <v>B069</v>
      </c>
      <c r="U1123" s="3" t="str">
        <f>VLOOKUP(A1123, Samples_Master!$A$2:$I$301, 5, FALSE)</f>
        <v>P002</v>
      </c>
      <c r="V1123" s="3" t="str">
        <f t="shared" si="174"/>
        <v>PolymerB_Viscosity</v>
      </c>
      <c r="W1123" s="3">
        <f>VLOOKUP(V1123, Spec_Limits!$A$2:$I$301, 5, FALSE)</f>
        <v>0.5</v>
      </c>
      <c r="X1123" s="3">
        <f>VLOOKUP(V1123, Spec_Limits!$A$2:$I$301, 6, FALSE)</f>
        <v>2.5</v>
      </c>
      <c r="Y1123" s="3" t="str">
        <f t="shared" si="175"/>
        <v>Pass</v>
      </c>
      <c r="Z1123" s="3" t="str">
        <f t="shared" si="176"/>
        <v>OK</v>
      </c>
    </row>
    <row r="1124" spans="1:26" x14ac:dyDescent="0.35">
      <c r="A1124" s="1" t="s">
        <v>3392</v>
      </c>
      <c r="B1124" s="2">
        <v>45729</v>
      </c>
      <c r="C1124" s="1" t="s">
        <v>16</v>
      </c>
      <c r="D1124" s="3" t="s">
        <v>3399</v>
      </c>
      <c r="E1124" s="1" t="s">
        <v>637</v>
      </c>
      <c r="F1124" s="1" t="s">
        <v>3400</v>
      </c>
      <c r="G1124" s="1" t="s">
        <v>17</v>
      </c>
      <c r="H1124" s="1">
        <v>70.564999999999998</v>
      </c>
      <c r="I1124" s="4" t="s">
        <v>17</v>
      </c>
      <c r="J1124" s="1" t="s">
        <v>24</v>
      </c>
      <c r="K1124" s="1" t="s">
        <v>3401</v>
      </c>
      <c r="L1124" s="6" t="str">
        <f t="shared" si="169"/>
        <v>28.79</v>
      </c>
      <c r="M1124" s="6" t="str">
        <f t="shared" si="170"/>
        <v>28.79</v>
      </c>
      <c r="N1124" s="6" t="str">
        <f t="shared" si="171"/>
        <v>Pass</v>
      </c>
      <c r="O1124" s="6" t="str">
        <f t="shared" si="172"/>
        <v>109.86</v>
      </c>
      <c r="P1124" s="6">
        <f t="shared" si="177"/>
        <v>70.564999999999998</v>
      </c>
      <c r="Q1124" s="5" t="str">
        <f t="shared" si="173"/>
        <v>March</v>
      </c>
      <c r="R1124" s="3" t="str">
        <f>VLOOKUP(A1124, Samples_Master!$A$2:$I$301, 2, FALSE)</f>
        <v>PolymerB</v>
      </c>
      <c r="S1124" s="3" t="str">
        <f>VLOOKUP(A1124, Samples_Master!$A$2:$I$301, 3, FALSE)</f>
        <v>Polymer</v>
      </c>
      <c r="T1124" s="3" t="str">
        <f>VLOOKUP(A1124, Samples_Master!$A$2:$I$301, 4, FALSE)</f>
        <v>B069</v>
      </c>
      <c r="U1124" s="3" t="str">
        <f>VLOOKUP(A1124, Samples_Master!$A$2:$I$301, 5, FALSE)</f>
        <v>P002</v>
      </c>
      <c r="V1124" s="3" t="str">
        <f t="shared" si="174"/>
        <v>PolymerB_Tensile</v>
      </c>
      <c r="W1124" s="3">
        <f>VLOOKUP(V1124, Spec_Limits!$A$2:$I$301, 5, FALSE)</f>
        <v>40</v>
      </c>
      <c r="X1124" s="3">
        <f>VLOOKUP(V1124, Spec_Limits!$A$2:$I$301, 6, FALSE)</f>
        <v>100</v>
      </c>
      <c r="Y1124" s="3" t="str">
        <f t="shared" si="175"/>
        <v>Pass</v>
      </c>
      <c r="Z1124" s="3" t="str">
        <f t="shared" si="176"/>
        <v>OK</v>
      </c>
    </row>
    <row r="1125" spans="1:26" x14ac:dyDescent="0.35">
      <c r="A1125" s="1" t="s">
        <v>393</v>
      </c>
      <c r="B1125" s="2">
        <v>45727</v>
      </c>
      <c r="C1125" s="1" t="s">
        <v>27</v>
      </c>
      <c r="D1125" s="3" t="s">
        <v>3402</v>
      </c>
      <c r="E1125" s="1" t="s">
        <v>637</v>
      </c>
      <c r="F1125" s="1" t="s">
        <v>3403</v>
      </c>
      <c r="G1125" s="1" t="s">
        <v>12</v>
      </c>
      <c r="H1125" s="1">
        <v>9622.8690000000006</v>
      </c>
      <c r="I1125" s="4" t="s">
        <v>28</v>
      </c>
      <c r="J1125" s="1" t="s">
        <v>31</v>
      </c>
      <c r="K1125" s="1" t="s">
        <v>3404</v>
      </c>
      <c r="L1125" s="6" t="str">
        <f t="shared" si="169"/>
        <v>22.21</v>
      </c>
      <c r="M1125" s="6" t="str">
        <f t="shared" si="170"/>
        <v>22.21</v>
      </c>
      <c r="N1125" s="6" t="str">
        <f t="shared" si="171"/>
        <v>Pass</v>
      </c>
      <c r="O1125" s="6">
        <f t="shared" si="172"/>
        <v>97.733380000000011</v>
      </c>
      <c r="P1125" s="6">
        <f t="shared" si="177"/>
        <v>9622.8690000000006</v>
      </c>
      <c r="Q1125" s="5" t="str">
        <f t="shared" si="173"/>
        <v>March</v>
      </c>
      <c r="R1125" s="3" t="str">
        <f>VLOOKUP(A1125, Samples_Master!$A$2:$I$301, 2, FALSE)</f>
        <v>CeramicY</v>
      </c>
      <c r="S1125" s="3" t="str">
        <f>VLOOKUP(A1125, Samples_Master!$A$2:$I$301, 3, FALSE)</f>
        <v>Ceramic</v>
      </c>
      <c r="T1125" s="3" t="str">
        <f>VLOOKUP(A1125, Samples_Master!$A$2:$I$301, 4, FALSE)</f>
        <v>B016</v>
      </c>
      <c r="U1125" s="3" t="str">
        <f>VLOOKUP(A1125, Samples_Master!$A$2:$I$301, 5, FALSE)</f>
        <v>P004</v>
      </c>
      <c r="V1125" s="3" t="str">
        <f t="shared" si="174"/>
        <v>CeramicY_Conductivity</v>
      </c>
      <c r="W1125" s="3">
        <f>VLOOKUP(V1125, Spec_Limits!$A$2:$I$301, 5, FALSE)</f>
        <v>100</v>
      </c>
      <c r="X1125" s="3">
        <f>VLOOKUP(V1125, Spec_Limits!$A$2:$I$301, 6, FALSE)</f>
        <v>2000</v>
      </c>
      <c r="Y1125" s="3" t="str">
        <f t="shared" si="175"/>
        <v>Fail</v>
      </c>
      <c r="Z1125" s="3" t="str">
        <f t="shared" si="176"/>
        <v>OK</v>
      </c>
    </row>
    <row r="1126" spans="1:26" x14ac:dyDescent="0.35">
      <c r="A1126" s="1" t="s">
        <v>3405</v>
      </c>
      <c r="B1126" s="2">
        <v>45721</v>
      </c>
      <c r="C1126" s="1" t="s">
        <v>16</v>
      </c>
      <c r="D1126" s="3" t="s">
        <v>3064</v>
      </c>
      <c r="E1126" s="1" t="s">
        <v>637</v>
      </c>
      <c r="F1126" s="1" t="s">
        <v>3406</v>
      </c>
      <c r="G1126" s="1" t="s">
        <v>12</v>
      </c>
      <c r="H1126" s="1">
        <v>84.382000000000005</v>
      </c>
      <c r="I1126" s="4" t="s">
        <v>17</v>
      </c>
      <c r="J1126" s="1" t="s">
        <v>18</v>
      </c>
      <c r="K1126" s="1" t="s">
        <v>615</v>
      </c>
      <c r="L1126" s="6" t="str">
        <f t="shared" si="169"/>
        <v>19.45</v>
      </c>
      <c r="M1126" s="6" t="str">
        <f t="shared" si="170"/>
        <v>19.45</v>
      </c>
      <c r="N1126" s="6" t="str">
        <f t="shared" si="171"/>
        <v>Pass</v>
      </c>
      <c r="O1126" s="6">
        <f t="shared" si="172"/>
        <v>97.634039999999999</v>
      </c>
      <c r="P1126" s="6">
        <f t="shared" si="177"/>
        <v>84.382000000000005</v>
      </c>
      <c r="Q1126" s="5" t="str">
        <f t="shared" si="173"/>
        <v>March</v>
      </c>
      <c r="R1126" s="3" t="str">
        <f>VLOOKUP(A1126, Samples_Master!$A$2:$I$301, 2, FALSE)</f>
        <v>Graphene</v>
      </c>
      <c r="S1126" s="3" t="str">
        <f>VLOOKUP(A1126, Samples_Master!$A$2:$I$301, 3, FALSE)</f>
        <v>Carbon</v>
      </c>
      <c r="T1126" s="3" t="str">
        <f>VLOOKUP(A1126, Samples_Master!$A$2:$I$301, 4, FALSE)</f>
        <v>B075</v>
      </c>
      <c r="U1126" s="3" t="str">
        <f>VLOOKUP(A1126, Samples_Master!$A$2:$I$301, 5, FALSE)</f>
        <v>P001</v>
      </c>
      <c r="V1126" s="3" t="str">
        <f t="shared" si="174"/>
        <v>Graphene_Tensile</v>
      </c>
      <c r="W1126" s="3">
        <f>VLOOKUP(V1126, Spec_Limits!$A$2:$I$301, 5, FALSE)</f>
        <v>60</v>
      </c>
      <c r="X1126" s="3">
        <f>VLOOKUP(V1126, Spec_Limits!$A$2:$I$301, 6, FALSE)</f>
        <v>120</v>
      </c>
      <c r="Y1126" s="3" t="str">
        <f t="shared" si="175"/>
        <v>Pass</v>
      </c>
      <c r="Z1126" s="3" t="str">
        <f t="shared" si="176"/>
        <v>OK</v>
      </c>
    </row>
    <row r="1127" spans="1:26" x14ac:dyDescent="0.35">
      <c r="A1127" s="1" t="s">
        <v>3405</v>
      </c>
      <c r="B1127" s="2">
        <v>45743</v>
      </c>
      <c r="C1127" s="1" t="s">
        <v>27</v>
      </c>
      <c r="D1127" s="3" t="s">
        <v>2785</v>
      </c>
      <c r="E1127" s="1" t="s">
        <v>637</v>
      </c>
      <c r="F1127" s="1" t="s">
        <v>3407</v>
      </c>
      <c r="G1127" s="1" t="s">
        <v>12</v>
      </c>
      <c r="H1127" s="1">
        <v>32528.764999999999</v>
      </c>
      <c r="I1127" s="4" t="s">
        <v>37</v>
      </c>
      <c r="J1127" s="1" t="s">
        <v>14</v>
      </c>
      <c r="K1127" s="1" t="s">
        <v>3408</v>
      </c>
      <c r="L1127" s="6" t="str">
        <f t="shared" si="169"/>
        <v>30.12</v>
      </c>
      <c r="M1127" s="6" t="str">
        <f t="shared" si="170"/>
        <v>30.12</v>
      </c>
      <c r="N1127" s="6" t="str">
        <f t="shared" si="171"/>
        <v>Pass</v>
      </c>
      <c r="O1127" s="6">
        <f t="shared" si="172"/>
        <v>100.11047000000001</v>
      </c>
      <c r="P1127" s="6">
        <f t="shared" si="177"/>
        <v>32528.764999999999</v>
      </c>
      <c r="Q1127" s="5" t="str">
        <f t="shared" si="173"/>
        <v>March</v>
      </c>
      <c r="R1127" s="3" t="str">
        <f>VLOOKUP(A1127, Samples_Master!$A$2:$I$301, 2, FALSE)</f>
        <v>Graphene</v>
      </c>
      <c r="S1127" s="3" t="str">
        <f>VLOOKUP(A1127, Samples_Master!$A$2:$I$301, 3, FALSE)</f>
        <v>Carbon</v>
      </c>
      <c r="T1127" s="3" t="str">
        <f>VLOOKUP(A1127, Samples_Master!$A$2:$I$301, 4, FALSE)</f>
        <v>B075</v>
      </c>
      <c r="U1127" s="3" t="str">
        <f>VLOOKUP(A1127, Samples_Master!$A$2:$I$301, 5, FALSE)</f>
        <v>P001</v>
      </c>
      <c r="V1127" s="3" t="str">
        <f t="shared" si="174"/>
        <v>Graphene_Conductivity</v>
      </c>
      <c r="W1127" s="3">
        <f>VLOOKUP(V1127, Spec_Limits!$A$2:$I$301, 5, FALSE)</f>
        <v>20000</v>
      </c>
      <c r="X1127" s="3">
        <f>VLOOKUP(V1127, Spec_Limits!$A$2:$I$301, 6, FALSE)</f>
        <v>80000</v>
      </c>
      <c r="Y1127" s="3" t="str">
        <f t="shared" si="175"/>
        <v>Pass</v>
      </c>
      <c r="Z1127" s="3" t="str">
        <f t="shared" si="176"/>
        <v>OK</v>
      </c>
    </row>
    <row r="1128" spans="1:26" x14ac:dyDescent="0.35">
      <c r="A1128" s="1" t="s">
        <v>3405</v>
      </c>
      <c r="B1128" s="2">
        <v>45738</v>
      </c>
      <c r="C1128" s="1" t="s">
        <v>16</v>
      </c>
      <c r="D1128" s="3" t="s">
        <v>3409</v>
      </c>
      <c r="E1128" s="1" t="s">
        <v>637</v>
      </c>
      <c r="F1128" s="1" t="s">
        <v>3410</v>
      </c>
      <c r="G1128" s="1" t="s">
        <v>12</v>
      </c>
      <c r="H1128" s="1">
        <v>93.924000000000007</v>
      </c>
      <c r="I1128" s="4" t="s">
        <v>17</v>
      </c>
      <c r="J1128" s="1" t="s">
        <v>24</v>
      </c>
      <c r="K1128" s="1" t="s">
        <v>3411</v>
      </c>
      <c r="L1128" s="6" t="str">
        <f t="shared" si="169"/>
        <v>19.08</v>
      </c>
      <c r="M1128" s="6" t="str">
        <f t="shared" si="170"/>
        <v>19.08</v>
      </c>
      <c r="N1128" s="6" t="str">
        <f t="shared" si="171"/>
        <v>Pass</v>
      </c>
      <c r="O1128" s="6">
        <f t="shared" si="172"/>
        <v>95.013089999999991</v>
      </c>
      <c r="P1128" s="6">
        <f t="shared" si="177"/>
        <v>93.924000000000007</v>
      </c>
      <c r="Q1128" s="5" t="str">
        <f t="shared" si="173"/>
        <v>March</v>
      </c>
      <c r="R1128" s="3" t="str">
        <f>VLOOKUP(A1128, Samples_Master!$A$2:$I$301, 2, FALSE)</f>
        <v>Graphene</v>
      </c>
      <c r="S1128" s="3" t="str">
        <f>VLOOKUP(A1128, Samples_Master!$A$2:$I$301, 3, FALSE)</f>
        <v>Carbon</v>
      </c>
      <c r="T1128" s="3" t="str">
        <f>VLOOKUP(A1128, Samples_Master!$A$2:$I$301, 4, FALSE)</f>
        <v>B075</v>
      </c>
      <c r="U1128" s="3" t="str">
        <f>VLOOKUP(A1128, Samples_Master!$A$2:$I$301, 5, FALSE)</f>
        <v>P001</v>
      </c>
      <c r="V1128" s="3" t="str">
        <f t="shared" si="174"/>
        <v>Graphene_Tensile</v>
      </c>
      <c r="W1128" s="3">
        <f>VLOOKUP(V1128, Spec_Limits!$A$2:$I$301, 5, FALSE)</f>
        <v>60</v>
      </c>
      <c r="X1128" s="3">
        <f>VLOOKUP(V1128, Spec_Limits!$A$2:$I$301, 6, FALSE)</f>
        <v>120</v>
      </c>
      <c r="Y1128" s="3" t="str">
        <f t="shared" si="175"/>
        <v>Pass</v>
      </c>
      <c r="Z1128" s="3" t="str">
        <f t="shared" si="176"/>
        <v>OK</v>
      </c>
    </row>
    <row r="1129" spans="1:26" x14ac:dyDescent="0.35">
      <c r="A1129" s="1" t="s">
        <v>281</v>
      </c>
      <c r="B1129" s="2">
        <v>45721</v>
      </c>
      <c r="C1129" s="1" t="s">
        <v>27</v>
      </c>
      <c r="D1129" s="3" t="s">
        <v>3412</v>
      </c>
      <c r="E1129" s="1" t="s">
        <v>11</v>
      </c>
      <c r="F1129" s="1" t="s">
        <v>2398</v>
      </c>
      <c r="G1129" s="1" t="s">
        <v>17</v>
      </c>
      <c r="H1129" s="1">
        <v>54709.03</v>
      </c>
      <c r="I1129" s="4" t="s">
        <v>37</v>
      </c>
      <c r="J1129" s="1" t="s">
        <v>61</v>
      </c>
      <c r="K1129" s="1" t="s">
        <v>3413</v>
      </c>
      <c r="L1129" s="6">
        <f t="shared" si="169"/>
        <v>22.379999999999995</v>
      </c>
      <c r="M1129" s="6">
        <f t="shared" si="170"/>
        <v>22.379999999999995</v>
      </c>
      <c r="N1129" s="6" t="str">
        <f t="shared" si="171"/>
        <v>Pass</v>
      </c>
      <c r="O1129" s="6" t="str">
        <f t="shared" si="172"/>
        <v>103.49</v>
      </c>
      <c r="P1129" s="6">
        <f t="shared" si="177"/>
        <v>54709.03</v>
      </c>
      <c r="Q1129" s="5" t="str">
        <f t="shared" si="173"/>
        <v>March</v>
      </c>
      <c r="R1129" s="3" t="str">
        <f>VLOOKUP(A1129, Samples_Master!$A$2:$I$301, 2, FALSE)</f>
        <v>Graphene</v>
      </c>
      <c r="S1129" s="3" t="str">
        <f>VLOOKUP(A1129, Samples_Master!$A$2:$I$301, 3, FALSE)</f>
        <v>Carbon</v>
      </c>
      <c r="T1129" s="3" t="str">
        <f>VLOOKUP(A1129, Samples_Master!$A$2:$I$301, 4, FALSE)</f>
        <v>B099</v>
      </c>
      <c r="U1129" s="3" t="str">
        <f>VLOOKUP(A1129, Samples_Master!$A$2:$I$301, 5, FALSE)</f>
        <v>P001</v>
      </c>
      <c r="V1129" s="3" t="str">
        <f t="shared" si="174"/>
        <v>Graphene_Conductivity</v>
      </c>
      <c r="W1129" s="3">
        <f>VLOOKUP(V1129, Spec_Limits!$A$2:$I$301, 5, FALSE)</f>
        <v>20000</v>
      </c>
      <c r="X1129" s="3">
        <f>VLOOKUP(V1129, Spec_Limits!$A$2:$I$301, 6, FALSE)</f>
        <v>80000</v>
      </c>
      <c r="Y1129" s="3" t="str">
        <f t="shared" si="175"/>
        <v>Pass</v>
      </c>
      <c r="Z1129" s="3" t="str">
        <f t="shared" si="176"/>
        <v>OK</v>
      </c>
    </row>
    <row r="1130" spans="1:26" x14ac:dyDescent="0.35">
      <c r="A1130" s="1" t="s">
        <v>281</v>
      </c>
      <c r="B1130" s="2">
        <v>45733</v>
      </c>
      <c r="C1130" s="1" t="s">
        <v>16</v>
      </c>
      <c r="D1130" s="3" t="s">
        <v>3414</v>
      </c>
      <c r="E1130" s="1" t="s">
        <v>11</v>
      </c>
      <c r="F1130" s="1" t="s">
        <v>3415</v>
      </c>
      <c r="G1130" s="1" t="s">
        <v>17</v>
      </c>
      <c r="H1130" s="1">
        <v>79.988</v>
      </c>
      <c r="I1130" s="4" t="s">
        <v>17</v>
      </c>
      <c r="J1130" s="1" t="s">
        <v>31</v>
      </c>
      <c r="K1130" s="1" t="s">
        <v>3416</v>
      </c>
      <c r="L1130" s="6">
        <f t="shared" si="169"/>
        <v>27.629999999999995</v>
      </c>
      <c r="M1130" s="6">
        <f t="shared" si="170"/>
        <v>27.629999999999995</v>
      </c>
      <c r="N1130" s="6" t="str">
        <f t="shared" si="171"/>
        <v>Pass</v>
      </c>
      <c r="O1130" s="6" t="str">
        <f t="shared" si="172"/>
        <v>76.11</v>
      </c>
      <c r="P1130" s="6">
        <f t="shared" si="177"/>
        <v>79.988</v>
      </c>
      <c r="Q1130" s="5" t="str">
        <f t="shared" si="173"/>
        <v>March</v>
      </c>
      <c r="R1130" s="3" t="str">
        <f>VLOOKUP(A1130, Samples_Master!$A$2:$I$301, 2, FALSE)</f>
        <v>Graphene</v>
      </c>
      <c r="S1130" s="3" t="str">
        <f>VLOOKUP(A1130, Samples_Master!$A$2:$I$301, 3, FALSE)</f>
        <v>Carbon</v>
      </c>
      <c r="T1130" s="3" t="str">
        <f>VLOOKUP(A1130, Samples_Master!$A$2:$I$301, 4, FALSE)</f>
        <v>B099</v>
      </c>
      <c r="U1130" s="3" t="str">
        <f>VLOOKUP(A1130, Samples_Master!$A$2:$I$301, 5, FALSE)</f>
        <v>P001</v>
      </c>
      <c r="V1130" s="3" t="str">
        <f t="shared" si="174"/>
        <v>Graphene_Tensile</v>
      </c>
      <c r="W1130" s="3">
        <f>VLOOKUP(V1130, Spec_Limits!$A$2:$I$301, 5, FALSE)</f>
        <v>60</v>
      </c>
      <c r="X1130" s="3">
        <f>VLOOKUP(V1130, Spec_Limits!$A$2:$I$301, 6, FALSE)</f>
        <v>120</v>
      </c>
      <c r="Y1130" s="3" t="str">
        <f t="shared" si="175"/>
        <v>Pass</v>
      </c>
      <c r="Z1130" s="3" t="str">
        <f t="shared" si="176"/>
        <v>OK</v>
      </c>
    </row>
    <row r="1131" spans="1:26" x14ac:dyDescent="0.35">
      <c r="A1131" s="1" t="s">
        <v>281</v>
      </c>
      <c r="B1131" s="2">
        <v>45727</v>
      </c>
      <c r="C1131" s="1" t="s">
        <v>16</v>
      </c>
      <c r="D1131" s="3" t="s">
        <v>1510</v>
      </c>
      <c r="E1131" s="1" t="s">
        <v>11</v>
      </c>
      <c r="F1131" s="1" t="s">
        <v>3417</v>
      </c>
      <c r="G1131" s="1" t="s">
        <v>17</v>
      </c>
      <c r="H1131" s="1">
        <v>88.197999999999993</v>
      </c>
      <c r="I1131" s="4" t="s">
        <v>17</v>
      </c>
      <c r="J1131" s="1" t="s">
        <v>41</v>
      </c>
      <c r="K1131" s="1" t="s">
        <v>3418</v>
      </c>
      <c r="L1131" s="6">
        <f t="shared" si="169"/>
        <v>21.54000000000002</v>
      </c>
      <c r="M1131" s="6">
        <f t="shared" si="170"/>
        <v>21.54000000000002</v>
      </c>
      <c r="N1131" s="6" t="str">
        <f t="shared" si="171"/>
        <v>Pass</v>
      </c>
      <c r="O1131" s="6" t="str">
        <f t="shared" si="172"/>
        <v>92.73</v>
      </c>
      <c r="P1131" s="6">
        <f t="shared" si="177"/>
        <v>88.197999999999993</v>
      </c>
      <c r="Q1131" s="5" t="str">
        <f t="shared" si="173"/>
        <v>March</v>
      </c>
      <c r="R1131" s="3" t="str">
        <f>VLOOKUP(A1131, Samples_Master!$A$2:$I$301, 2, FALSE)</f>
        <v>Graphene</v>
      </c>
      <c r="S1131" s="3" t="str">
        <f>VLOOKUP(A1131, Samples_Master!$A$2:$I$301, 3, FALSE)</f>
        <v>Carbon</v>
      </c>
      <c r="T1131" s="3" t="str">
        <f>VLOOKUP(A1131, Samples_Master!$A$2:$I$301, 4, FALSE)</f>
        <v>B099</v>
      </c>
      <c r="U1131" s="3" t="str">
        <f>VLOOKUP(A1131, Samples_Master!$A$2:$I$301, 5, FALSE)</f>
        <v>P001</v>
      </c>
      <c r="V1131" s="3" t="str">
        <f t="shared" si="174"/>
        <v>Graphene_Tensile</v>
      </c>
      <c r="W1131" s="3">
        <f>VLOOKUP(V1131, Spec_Limits!$A$2:$I$301, 5, FALSE)</f>
        <v>60</v>
      </c>
      <c r="X1131" s="3">
        <f>VLOOKUP(V1131, Spec_Limits!$A$2:$I$301, 6, FALSE)</f>
        <v>120</v>
      </c>
      <c r="Y1131" s="3" t="str">
        <f t="shared" si="175"/>
        <v>Pass</v>
      </c>
      <c r="Z1131" s="3" t="str">
        <f t="shared" si="176"/>
        <v>OK</v>
      </c>
    </row>
    <row r="1132" spans="1:26" x14ac:dyDescent="0.35">
      <c r="A1132" s="1" t="s">
        <v>281</v>
      </c>
      <c r="B1132" s="2">
        <v>45718</v>
      </c>
      <c r="C1132" s="1" t="s">
        <v>10</v>
      </c>
      <c r="D1132" s="3" t="s">
        <v>2037</v>
      </c>
      <c r="E1132" s="1" t="s">
        <v>11</v>
      </c>
      <c r="F1132" s="1" t="s">
        <v>3419</v>
      </c>
      <c r="G1132" s="1" t="s">
        <v>17</v>
      </c>
      <c r="H1132" s="1">
        <v>0.64700000000000002</v>
      </c>
      <c r="I1132" s="4" t="s">
        <v>23</v>
      </c>
      <c r="J1132" s="1" t="s">
        <v>18</v>
      </c>
      <c r="K1132" s="1" t="s">
        <v>3420</v>
      </c>
      <c r="L1132" s="6">
        <f t="shared" si="169"/>
        <v>23.700000000000045</v>
      </c>
      <c r="M1132" s="6">
        <f t="shared" si="170"/>
        <v>23.700000000000045</v>
      </c>
      <c r="N1132" s="6" t="str">
        <f t="shared" si="171"/>
        <v>Pass</v>
      </c>
      <c r="O1132" s="6" t="str">
        <f t="shared" si="172"/>
        <v>96.06</v>
      </c>
      <c r="P1132" s="6">
        <f t="shared" si="177"/>
        <v>0.64700000000000002</v>
      </c>
      <c r="Q1132" s="5" t="str">
        <f t="shared" si="173"/>
        <v>March</v>
      </c>
      <c r="R1132" s="3" t="str">
        <f>VLOOKUP(A1132, Samples_Master!$A$2:$I$301, 2, FALSE)</f>
        <v>Graphene</v>
      </c>
      <c r="S1132" s="3" t="str">
        <f>VLOOKUP(A1132, Samples_Master!$A$2:$I$301, 3, FALSE)</f>
        <v>Carbon</v>
      </c>
      <c r="T1132" s="3" t="str">
        <f>VLOOKUP(A1132, Samples_Master!$A$2:$I$301, 4, FALSE)</f>
        <v>B099</v>
      </c>
      <c r="U1132" s="3" t="str">
        <f>VLOOKUP(A1132, Samples_Master!$A$2:$I$301, 5, FALSE)</f>
        <v>P001</v>
      </c>
      <c r="V1132" s="3" t="str">
        <f t="shared" si="174"/>
        <v>Graphene_Viscosity</v>
      </c>
      <c r="W1132" s="3">
        <f>VLOOKUP(V1132, Spec_Limits!$A$2:$I$301, 5, FALSE)</f>
        <v>0.2</v>
      </c>
      <c r="X1132" s="3">
        <f>VLOOKUP(V1132, Spec_Limits!$A$2:$I$301, 6, FALSE)</f>
        <v>1.5</v>
      </c>
      <c r="Y1132" s="3" t="str">
        <f t="shared" si="175"/>
        <v>Pass</v>
      </c>
      <c r="Z1132" s="3" t="str">
        <f t="shared" si="176"/>
        <v>OK</v>
      </c>
    </row>
    <row r="1133" spans="1:26" x14ac:dyDescent="0.35">
      <c r="A1133" s="1" t="s">
        <v>532</v>
      </c>
      <c r="B1133" s="2">
        <v>45732</v>
      </c>
      <c r="C1133" s="1" t="s">
        <v>16</v>
      </c>
      <c r="D1133" s="3" t="s">
        <v>3421</v>
      </c>
      <c r="E1133" s="1" t="s">
        <v>637</v>
      </c>
      <c r="F1133" s="1" t="s">
        <v>3422</v>
      </c>
      <c r="G1133" s="1" t="s">
        <v>17</v>
      </c>
      <c r="H1133" s="1">
        <v>108.36199999999999</v>
      </c>
      <c r="I1133" s="4" t="s">
        <v>17</v>
      </c>
      <c r="J1133" s="1" t="s">
        <v>14</v>
      </c>
      <c r="K1133" s="1" t="s">
        <v>3423</v>
      </c>
      <c r="L1133" s="6" t="str">
        <f t="shared" si="169"/>
        <v>19.47</v>
      </c>
      <c r="M1133" s="6" t="str">
        <f t="shared" si="170"/>
        <v>19.47</v>
      </c>
      <c r="N1133" s="6" t="str">
        <f t="shared" si="171"/>
        <v>Pass</v>
      </c>
      <c r="O1133" s="6" t="str">
        <f t="shared" si="172"/>
        <v>96.85</v>
      </c>
      <c r="P1133" s="6">
        <f t="shared" si="177"/>
        <v>108.36199999999999</v>
      </c>
      <c r="Q1133" s="5" t="str">
        <f t="shared" si="173"/>
        <v>March</v>
      </c>
      <c r="R1133" s="3" t="str">
        <f>VLOOKUP(A1133, Samples_Master!$A$2:$I$301, 2, FALSE)</f>
        <v>AlloyX</v>
      </c>
      <c r="S1133" s="3" t="str">
        <f>VLOOKUP(A1133, Samples_Master!$A$2:$I$301, 3, FALSE)</f>
        <v>Metal</v>
      </c>
      <c r="T1133" s="3" t="str">
        <f>VLOOKUP(A1133, Samples_Master!$A$2:$I$301, 4, FALSE)</f>
        <v>B099</v>
      </c>
      <c r="U1133" s="3" t="str">
        <f>VLOOKUP(A1133, Samples_Master!$A$2:$I$301, 5, FALSE)</f>
        <v>P004</v>
      </c>
      <c r="V1133" s="3" t="str">
        <f t="shared" si="174"/>
        <v>AlloyX_Tensile</v>
      </c>
      <c r="W1133" s="3">
        <f>VLOOKUP(V1133, Spec_Limits!$A$2:$I$301, 5, FALSE)</f>
        <v>60</v>
      </c>
      <c r="X1133" s="3">
        <f>VLOOKUP(V1133, Spec_Limits!$A$2:$I$301, 6, FALSE)</f>
        <v>120</v>
      </c>
      <c r="Y1133" s="3" t="str">
        <f t="shared" si="175"/>
        <v>Pass</v>
      </c>
      <c r="Z1133" s="3" t="str">
        <f t="shared" si="176"/>
        <v>OK</v>
      </c>
    </row>
    <row r="1134" spans="1:26" x14ac:dyDescent="0.35">
      <c r="A1134" s="1" t="s">
        <v>532</v>
      </c>
      <c r="B1134" s="2">
        <v>45723</v>
      </c>
      <c r="C1134" s="1" t="s">
        <v>27</v>
      </c>
      <c r="D1134" s="3" t="s">
        <v>1245</v>
      </c>
      <c r="E1134" s="1" t="s">
        <v>637</v>
      </c>
      <c r="F1134" s="1" t="s">
        <v>3424</v>
      </c>
      <c r="G1134" s="1" t="s">
        <v>17</v>
      </c>
      <c r="H1134" s="1">
        <v>7913.5690000000004</v>
      </c>
      <c r="I1134" s="4" t="s">
        <v>28</v>
      </c>
      <c r="J1134" s="1" t="s">
        <v>24</v>
      </c>
      <c r="K1134" s="1" t="s">
        <v>3425</v>
      </c>
      <c r="L1134" s="6" t="str">
        <f t="shared" si="169"/>
        <v>25.17</v>
      </c>
      <c r="M1134" s="6" t="str">
        <f t="shared" si="170"/>
        <v>25.17</v>
      </c>
      <c r="N1134" s="6" t="str">
        <f t="shared" si="171"/>
        <v>Pass</v>
      </c>
      <c r="O1134" s="6" t="str">
        <f t="shared" si="172"/>
        <v>93.58</v>
      </c>
      <c r="P1134" s="6">
        <f t="shared" si="177"/>
        <v>7913.5690000000004</v>
      </c>
      <c r="Q1134" s="5" t="str">
        <f t="shared" si="173"/>
        <v>March</v>
      </c>
      <c r="R1134" s="3" t="str">
        <f>VLOOKUP(A1134, Samples_Master!$A$2:$I$301, 2, FALSE)</f>
        <v>AlloyX</v>
      </c>
      <c r="S1134" s="3" t="str">
        <f>VLOOKUP(A1134, Samples_Master!$A$2:$I$301, 3, FALSE)</f>
        <v>Metal</v>
      </c>
      <c r="T1134" s="3" t="str">
        <f>VLOOKUP(A1134, Samples_Master!$A$2:$I$301, 4, FALSE)</f>
        <v>B099</v>
      </c>
      <c r="U1134" s="3" t="str">
        <f>VLOOKUP(A1134, Samples_Master!$A$2:$I$301, 5, FALSE)</f>
        <v>P004</v>
      </c>
      <c r="V1134" s="3" t="str">
        <f t="shared" si="174"/>
        <v>AlloyX_Conductivity</v>
      </c>
      <c r="W1134" s="3">
        <f>VLOOKUP(V1134, Spec_Limits!$A$2:$I$301, 5, FALSE)</f>
        <v>100</v>
      </c>
      <c r="X1134" s="3">
        <f>VLOOKUP(V1134, Spec_Limits!$A$2:$I$301, 6, FALSE)</f>
        <v>2000</v>
      </c>
      <c r="Y1134" s="3" t="str">
        <f t="shared" si="175"/>
        <v>Fail</v>
      </c>
      <c r="Z1134" s="3" t="str">
        <f t="shared" si="176"/>
        <v>OK</v>
      </c>
    </row>
    <row r="1135" spans="1:26" x14ac:dyDescent="0.35">
      <c r="A1135" s="1" t="s">
        <v>532</v>
      </c>
      <c r="B1135" s="2">
        <v>45734</v>
      </c>
      <c r="C1135" s="1" t="s">
        <v>27</v>
      </c>
      <c r="D1135" s="3" t="s">
        <v>3426</v>
      </c>
      <c r="E1135" s="1" t="s">
        <v>637</v>
      </c>
      <c r="F1135" s="1" t="s">
        <v>3427</v>
      </c>
      <c r="G1135" s="1" t="s">
        <v>17</v>
      </c>
      <c r="H1135" s="1">
        <v>683.18799999999999</v>
      </c>
      <c r="I1135" s="4" t="s">
        <v>37</v>
      </c>
      <c r="J1135" s="1" t="s">
        <v>98</v>
      </c>
      <c r="K1135" s="1" t="s">
        <v>3428</v>
      </c>
      <c r="L1135" s="6" t="str">
        <f t="shared" si="169"/>
        <v>22.44</v>
      </c>
      <c r="M1135" s="6" t="str">
        <f t="shared" si="170"/>
        <v>22.44</v>
      </c>
      <c r="N1135" s="6" t="str">
        <f t="shared" si="171"/>
        <v>Pass</v>
      </c>
      <c r="O1135" s="6" t="str">
        <f t="shared" si="172"/>
        <v>109.03</v>
      </c>
      <c r="P1135" s="6">
        <f t="shared" si="177"/>
        <v>683.18799999999999</v>
      </c>
      <c r="Q1135" s="5" t="str">
        <f t="shared" si="173"/>
        <v>March</v>
      </c>
      <c r="R1135" s="3" t="str">
        <f>VLOOKUP(A1135, Samples_Master!$A$2:$I$301, 2, FALSE)</f>
        <v>AlloyX</v>
      </c>
      <c r="S1135" s="3" t="str">
        <f>VLOOKUP(A1135, Samples_Master!$A$2:$I$301, 3, FALSE)</f>
        <v>Metal</v>
      </c>
      <c r="T1135" s="3" t="str">
        <f>VLOOKUP(A1135, Samples_Master!$A$2:$I$301, 4, FALSE)</f>
        <v>B099</v>
      </c>
      <c r="U1135" s="3" t="str">
        <f>VLOOKUP(A1135, Samples_Master!$A$2:$I$301, 5, FALSE)</f>
        <v>P004</v>
      </c>
      <c r="V1135" s="3" t="str">
        <f t="shared" si="174"/>
        <v>AlloyX_Conductivity</v>
      </c>
      <c r="W1135" s="3">
        <f>VLOOKUP(V1135, Spec_Limits!$A$2:$I$301, 5, FALSE)</f>
        <v>100</v>
      </c>
      <c r="X1135" s="3">
        <f>VLOOKUP(V1135, Spec_Limits!$A$2:$I$301, 6, FALSE)</f>
        <v>2000</v>
      </c>
      <c r="Y1135" s="3" t="str">
        <f t="shared" si="175"/>
        <v>Pass</v>
      </c>
      <c r="Z1135" s="3" t="str">
        <f t="shared" si="176"/>
        <v>OK</v>
      </c>
    </row>
    <row r="1136" spans="1:26" x14ac:dyDescent="0.35">
      <c r="A1136" s="1" t="s">
        <v>532</v>
      </c>
      <c r="B1136" s="2">
        <v>45729</v>
      </c>
      <c r="C1136" s="1" t="s">
        <v>27</v>
      </c>
      <c r="D1136" s="3" t="s">
        <v>3429</v>
      </c>
      <c r="E1136" s="1" t="s">
        <v>637</v>
      </c>
      <c r="F1136" s="1" t="s">
        <v>3430</v>
      </c>
      <c r="G1136" s="1" t="s">
        <v>17</v>
      </c>
      <c r="H1136" s="1">
        <v>556.95799999999997</v>
      </c>
      <c r="I1136" s="4" t="s">
        <v>37</v>
      </c>
      <c r="J1136" s="1" t="s">
        <v>80</v>
      </c>
      <c r="K1136" s="1" t="s">
        <v>3431</v>
      </c>
      <c r="L1136" s="6" t="str">
        <f t="shared" si="169"/>
        <v>22.33</v>
      </c>
      <c r="M1136" s="6" t="str">
        <f t="shared" si="170"/>
        <v>22.33</v>
      </c>
      <c r="N1136" s="6" t="str">
        <f t="shared" si="171"/>
        <v>Pass</v>
      </c>
      <c r="O1136" s="6" t="str">
        <f t="shared" si="172"/>
        <v>95.7</v>
      </c>
      <c r="P1136" s="6">
        <f t="shared" si="177"/>
        <v>556.95799999999997</v>
      </c>
      <c r="Q1136" s="5" t="str">
        <f t="shared" si="173"/>
        <v>March</v>
      </c>
      <c r="R1136" s="3" t="str">
        <f>VLOOKUP(A1136, Samples_Master!$A$2:$I$301, 2, FALSE)</f>
        <v>AlloyX</v>
      </c>
      <c r="S1136" s="3" t="str">
        <f>VLOOKUP(A1136, Samples_Master!$A$2:$I$301, 3, FALSE)</f>
        <v>Metal</v>
      </c>
      <c r="T1136" s="3" t="str">
        <f>VLOOKUP(A1136, Samples_Master!$A$2:$I$301, 4, FALSE)</f>
        <v>B099</v>
      </c>
      <c r="U1136" s="3" t="str">
        <f>VLOOKUP(A1136, Samples_Master!$A$2:$I$301, 5, FALSE)</f>
        <v>P004</v>
      </c>
      <c r="V1136" s="3" t="str">
        <f t="shared" si="174"/>
        <v>AlloyX_Conductivity</v>
      </c>
      <c r="W1136" s="3">
        <f>VLOOKUP(V1136, Spec_Limits!$A$2:$I$301, 5, FALSE)</f>
        <v>100</v>
      </c>
      <c r="X1136" s="3">
        <f>VLOOKUP(V1136, Spec_Limits!$A$2:$I$301, 6, FALSE)</f>
        <v>2000</v>
      </c>
      <c r="Y1136" s="3" t="str">
        <f t="shared" si="175"/>
        <v>Pass</v>
      </c>
      <c r="Z1136" s="3" t="str">
        <f t="shared" si="176"/>
        <v>OK</v>
      </c>
    </row>
    <row r="1137" spans="1:26" x14ac:dyDescent="0.35">
      <c r="A1137" s="1" t="s">
        <v>193</v>
      </c>
      <c r="B1137" s="2">
        <v>45737</v>
      </c>
      <c r="C1137" s="1" t="s">
        <v>10</v>
      </c>
      <c r="D1137" s="3" t="s">
        <v>3432</v>
      </c>
      <c r="E1137" s="1" t="s">
        <v>637</v>
      </c>
      <c r="F1137" s="1" t="s">
        <v>2057</v>
      </c>
      <c r="G1137" s="1" t="s">
        <v>17</v>
      </c>
      <c r="H1137" s="1">
        <v>704.54</v>
      </c>
      <c r="I1137" s="4" t="s">
        <v>13</v>
      </c>
      <c r="J1137" s="1" t="s">
        <v>14</v>
      </c>
      <c r="K1137" s="1" t="s">
        <v>3433</v>
      </c>
      <c r="L1137" s="6" t="str">
        <f t="shared" si="169"/>
        <v>17.6</v>
      </c>
      <c r="M1137" s="6" t="str">
        <f t="shared" si="170"/>
        <v>17.6</v>
      </c>
      <c r="N1137" s="6" t="str">
        <f t="shared" si="171"/>
        <v>Pass</v>
      </c>
      <c r="O1137" s="6" t="str">
        <f t="shared" si="172"/>
        <v>118.64</v>
      </c>
      <c r="P1137" s="6">
        <f t="shared" si="177"/>
        <v>704.54</v>
      </c>
      <c r="Q1137" s="5" t="str">
        <f t="shared" si="173"/>
        <v>March</v>
      </c>
      <c r="R1137" s="3" t="str">
        <f>VLOOKUP(A1137, Samples_Master!$A$2:$I$301, 2, FALSE)</f>
        <v>AlloyX</v>
      </c>
      <c r="S1137" s="3" t="str">
        <f>VLOOKUP(A1137, Samples_Master!$A$2:$I$301, 3, FALSE)</f>
        <v>Metal</v>
      </c>
      <c r="T1137" s="3" t="str">
        <f>VLOOKUP(A1137, Samples_Master!$A$2:$I$301, 4, FALSE)</f>
        <v>B004</v>
      </c>
      <c r="U1137" s="3" t="str">
        <f>VLOOKUP(A1137, Samples_Master!$A$2:$I$301, 5, FALSE)</f>
        <v>P003</v>
      </c>
      <c r="V1137" s="3" t="str">
        <f t="shared" si="174"/>
        <v>AlloyX_Viscosity</v>
      </c>
      <c r="W1137" s="3">
        <f>VLOOKUP(V1137, Spec_Limits!$A$2:$I$301, 5, FALSE)</f>
        <v>0.2</v>
      </c>
      <c r="X1137" s="3">
        <f>VLOOKUP(V1137, Spec_Limits!$A$2:$I$301, 6, FALSE)</f>
        <v>1.5</v>
      </c>
      <c r="Y1137" s="3" t="str">
        <f t="shared" si="175"/>
        <v>Fail</v>
      </c>
      <c r="Z1137" s="3" t="str">
        <f t="shared" si="176"/>
        <v>OK</v>
      </c>
    </row>
    <row r="1138" spans="1:26" x14ac:dyDescent="0.35">
      <c r="A1138" s="1" t="s">
        <v>193</v>
      </c>
      <c r="B1138" s="2">
        <v>45729</v>
      </c>
      <c r="C1138" s="1" t="s">
        <v>16</v>
      </c>
      <c r="D1138" s="3" t="s">
        <v>3434</v>
      </c>
      <c r="E1138" s="1" t="s">
        <v>637</v>
      </c>
      <c r="F1138" s="1" t="s">
        <v>3435</v>
      </c>
      <c r="G1138" s="1" t="s">
        <v>17</v>
      </c>
      <c r="H1138" s="1">
        <v>94.078000000000003</v>
      </c>
      <c r="I1138" s="4" t="s">
        <v>17</v>
      </c>
      <c r="J1138" s="1" t="s">
        <v>66</v>
      </c>
      <c r="K1138" s="1" t="s">
        <v>3436</v>
      </c>
      <c r="L1138" s="6" t="str">
        <f t="shared" si="169"/>
        <v>32.74</v>
      </c>
      <c r="M1138" s="6" t="str">
        <f t="shared" si="170"/>
        <v>32.74</v>
      </c>
      <c r="N1138" s="6" t="str">
        <f t="shared" si="171"/>
        <v>Pass</v>
      </c>
      <c r="O1138" s="6" t="str">
        <f t="shared" si="172"/>
        <v>99.32</v>
      </c>
      <c r="P1138" s="6">
        <f t="shared" si="177"/>
        <v>94.078000000000003</v>
      </c>
      <c r="Q1138" s="5" t="str">
        <f t="shared" si="173"/>
        <v>March</v>
      </c>
      <c r="R1138" s="3" t="str">
        <f>VLOOKUP(A1138, Samples_Master!$A$2:$I$301, 2, FALSE)</f>
        <v>AlloyX</v>
      </c>
      <c r="S1138" s="3" t="str">
        <f>VLOOKUP(A1138, Samples_Master!$A$2:$I$301, 3, FALSE)</f>
        <v>Metal</v>
      </c>
      <c r="T1138" s="3" t="str">
        <f>VLOOKUP(A1138, Samples_Master!$A$2:$I$301, 4, FALSE)</f>
        <v>B004</v>
      </c>
      <c r="U1138" s="3" t="str">
        <f>VLOOKUP(A1138, Samples_Master!$A$2:$I$301, 5, FALSE)</f>
        <v>P003</v>
      </c>
      <c r="V1138" s="3" t="str">
        <f t="shared" si="174"/>
        <v>AlloyX_Tensile</v>
      </c>
      <c r="W1138" s="3">
        <f>VLOOKUP(V1138, Spec_Limits!$A$2:$I$301, 5, FALSE)</f>
        <v>60</v>
      </c>
      <c r="X1138" s="3">
        <f>VLOOKUP(V1138, Spec_Limits!$A$2:$I$301, 6, FALSE)</f>
        <v>120</v>
      </c>
      <c r="Y1138" s="3" t="str">
        <f t="shared" si="175"/>
        <v>Pass</v>
      </c>
      <c r="Z1138" s="3" t="str">
        <f t="shared" si="176"/>
        <v>OK</v>
      </c>
    </row>
    <row r="1139" spans="1:26" x14ac:dyDescent="0.35">
      <c r="A1139" s="1" t="s">
        <v>193</v>
      </c>
      <c r="B1139" s="2">
        <v>45730</v>
      </c>
      <c r="C1139" s="1" t="s">
        <v>16</v>
      </c>
      <c r="D1139" s="3" t="s">
        <v>3437</v>
      </c>
      <c r="E1139" s="1" t="s">
        <v>637</v>
      </c>
      <c r="F1139" s="1" t="s">
        <v>3438</v>
      </c>
      <c r="G1139" s="1" t="s">
        <v>17</v>
      </c>
      <c r="H1139" s="1">
        <v>69.923000000000002</v>
      </c>
      <c r="I1139" s="4" t="s">
        <v>17</v>
      </c>
      <c r="J1139" s="1" t="s">
        <v>34</v>
      </c>
      <c r="K1139" s="1" t="s">
        <v>3439</v>
      </c>
      <c r="L1139" s="6" t="str">
        <f t="shared" si="169"/>
        <v>19.69</v>
      </c>
      <c r="M1139" s="6" t="str">
        <f t="shared" si="170"/>
        <v>19.69</v>
      </c>
      <c r="N1139" s="6" t="str">
        <f t="shared" si="171"/>
        <v>Pass</v>
      </c>
      <c r="O1139" s="6" t="str">
        <f t="shared" si="172"/>
        <v>109.61</v>
      </c>
      <c r="P1139" s="6">
        <f t="shared" si="177"/>
        <v>69.923000000000002</v>
      </c>
      <c r="Q1139" s="5" t="str">
        <f t="shared" si="173"/>
        <v>March</v>
      </c>
      <c r="R1139" s="3" t="str">
        <f>VLOOKUP(A1139, Samples_Master!$A$2:$I$301, 2, FALSE)</f>
        <v>AlloyX</v>
      </c>
      <c r="S1139" s="3" t="str">
        <f>VLOOKUP(A1139, Samples_Master!$A$2:$I$301, 3, FALSE)</f>
        <v>Metal</v>
      </c>
      <c r="T1139" s="3" t="str">
        <f>VLOOKUP(A1139, Samples_Master!$A$2:$I$301, 4, FALSE)</f>
        <v>B004</v>
      </c>
      <c r="U1139" s="3" t="str">
        <f>VLOOKUP(A1139, Samples_Master!$A$2:$I$301, 5, FALSE)</f>
        <v>P003</v>
      </c>
      <c r="V1139" s="3" t="str">
        <f t="shared" si="174"/>
        <v>AlloyX_Tensile</v>
      </c>
      <c r="W1139" s="3">
        <f>VLOOKUP(V1139, Spec_Limits!$A$2:$I$301, 5, FALSE)</f>
        <v>60</v>
      </c>
      <c r="X1139" s="3">
        <f>VLOOKUP(V1139, Spec_Limits!$A$2:$I$301, 6, FALSE)</f>
        <v>120</v>
      </c>
      <c r="Y1139" s="3" t="str">
        <f t="shared" si="175"/>
        <v>Pass</v>
      </c>
      <c r="Z1139" s="3" t="str">
        <f t="shared" si="176"/>
        <v>OK</v>
      </c>
    </row>
    <row r="1140" spans="1:26" x14ac:dyDescent="0.35">
      <c r="A1140" s="1" t="s">
        <v>193</v>
      </c>
      <c r="B1140" s="2">
        <v>45719</v>
      </c>
      <c r="C1140" s="1" t="s">
        <v>27</v>
      </c>
      <c r="D1140" s="3" t="s">
        <v>1747</v>
      </c>
      <c r="E1140" s="1" t="s">
        <v>637</v>
      </c>
      <c r="F1140" s="1" t="s">
        <v>3440</v>
      </c>
      <c r="G1140" s="1" t="s">
        <v>17</v>
      </c>
      <c r="H1140" s="1">
        <v>1080.943</v>
      </c>
      <c r="I1140" s="4" t="s">
        <v>37</v>
      </c>
      <c r="J1140" s="1" t="s">
        <v>98</v>
      </c>
      <c r="K1140" s="1" t="s">
        <v>3441</v>
      </c>
      <c r="L1140" s="6" t="str">
        <f t="shared" si="169"/>
        <v>26.6</v>
      </c>
      <c r="M1140" s="6" t="str">
        <f t="shared" si="170"/>
        <v>26.6</v>
      </c>
      <c r="N1140" s="6" t="str">
        <f t="shared" si="171"/>
        <v>Pass</v>
      </c>
      <c r="O1140" s="6" t="str">
        <f t="shared" si="172"/>
        <v>79.27</v>
      </c>
      <c r="P1140" s="6">
        <f t="shared" si="177"/>
        <v>1080.943</v>
      </c>
      <c r="Q1140" s="5" t="str">
        <f t="shared" si="173"/>
        <v>March</v>
      </c>
      <c r="R1140" s="3" t="str">
        <f>VLOOKUP(A1140, Samples_Master!$A$2:$I$301, 2, FALSE)</f>
        <v>AlloyX</v>
      </c>
      <c r="S1140" s="3" t="str">
        <f>VLOOKUP(A1140, Samples_Master!$A$2:$I$301, 3, FALSE)</f>
        <v>Metal</v>
      </c>
      <c r="T1140" s="3" t="str">
        <f>VLOOKUP(A1140, Samples_Master!$A$2:$I$301, 4, FALSE)</f>
        <v>B004</v>
      </c>
      <c r="U1140" s="3" t="str">
        <f>VLOOKUP(A1140, Samples_Master!$A$2:$I$301, 5, FALSE)</f>
        <v>P003</v>
      </c>
      <c r="V1140" s="3" t="str">
        <f t="shared" si="174"/>
        <v>AlloyX_Conductivity</v>
      </c>
      <c r="W1140" s="3">
        <f>VLOOKUP(V1140, Spec_Limits!$A$2:$I$301, 5, FALSE)</f>
        <v>100</v>
      </c>
      <c r="X1140" s="3">
        <f>VLOOKUP(V1140, Spec_Limits!$A$2:$I$301, 6, FALSE)</f>
        <v>2000</v>
      </c>
      <c r="Y1140" s="3" t="str">
        <f t="shared" si="175"/>
        <v>Pass</v>
      </c>
      <c r="Z1140" s="3" t="str">
        <f t="shared" si="176"/>
        <v>OK</v>
      </c>
    </row>
    <row r="1141" spans="1:26" x14ac:dyDescent="0.35">
      <c r="A1141" s="1" t="s">
        <v>402</v>
      </c>
      <c r="B1141" s="2">
        <v>45732</v>
      </c>
      <c r="C1141" s="1" t="s">
        <v>10</v>
      </c>
      <c r="D1141" s="3" t="s">
        <v>3442</v>
      </c>
      <c r="E1141" s="1" t="s">
        <v>637</v>
      </c>
      <c r="F1141" s="1" t="s">
        <v>3443</v>
      </c>
      <c r="G1141" s="1" t="s">
        <v>12</v>
      </c>
      <c r="H1141" s="1">
        <v>0.88900000000000001</v>
      </c>
      <c r="I1141" s="4" t="s">
        <v>23</v>
      </c>
      <c r="J1141" s="1" t="s">
        <v>80</v>
      </c>
      <c r="K1141" s="1" t="s">
        <v>3444</v>
      </c>
      <c r="L1141" s="6" t="str">
        <f t="shared" si="169"/>
        <v>28.97</v>
      </c>
      <c r="M1141" s="6" t="str">
        <f t="shared" si="170"/>
        <v>28.97</v>
      </c>
      <c r="N1141" s="6" t="str">
        <f t="shared" si="171"/>
        <v>Pass</v>
      </c>
      <c r="O1141" s="6">
        <f t="shared" si="172"/>
        <v>100.4355</v>
      </c>
      <c r="P1141" s="6">
        <f t="shared" si="177"/>
        <v>0.88900000000000001</v>
      </c>
      <c r="Q1141" s="5" t="str">
        <f t="shared" si="173"/>
        <v>March</v>
      </c>
      <c r="R1141" s="3" t="str">
        <f>VLOOKUP(A1141, Samples_Master!$A$2:$I$301, 2, FALSE)</f>
        <v>CeramicY</v>
      </c>
      <c r="S1141" s="3" t="str">
        <f>VLOOKUP(A1141, Samples_Master!$A$2:$I$301, 3, FALSE)</f>
        <v>Ceramic</v>
      </c>
      <c r="T1141" s="3" t="str">
        <f>VLOOKUP(A1141, Samples_Master!$A$2:$I$301, 4, FALSE)</f>
        <v>B111</v>
      </c>
      <c r="U1141" s="3" t="str">
        <f>VLOOKUP(A1141, Samples_Master!$A$2:$I$301, 5, FALSE)</f>
        <v>P001</v>
      </c>
      <c r="V1141" s="3" t="str">
        <f t="shared" si="174"/>
        <v>CeramicY_Viscosity</v>
      </c>
      <c r="W1141" s="3">
        <f>VLOOKUP(V1141, Spec_Limits!$A$2:$I$301, 5, FALSE)</f>
        <v>0.2</v>
      </c>
      <c r="X1141" s="3">
        <f>VLOOKUP(V1141, Spec_Limits!$A$2:$I$301, 6, FALSE)</f>
        <v>1.5</v>
      </c>
      <c r="Y1141" s="3" t="str">
        <f t="shared" si="175"/>
        <v>Pass</v>
      </c>
      <c r="Z1141" s="3" t="str">
        <f t="shared" si="176"/>
        <v>OK</v>
      </c>
    </row>
    <row r="1142" spans="1:26" x14ac:dyDescent="0.35">
      <c r="A1142" s="1" t="s">
        <v>402</v>
      </c>
      <c r="B1142" s="2">
        <v>45740</v>
      </c>
      <c r="C1142" s="1" t="s">
        <v>16</v>
      </c>
      <c r="D1142" s="3" t="s">
        <v>1146</v>
      </c>
      <c r="E1142" s="1" t="s">
        <v>11</v>
      </c>
      <c r="F1142" s="1" t="s">
        <v>3445</v>
      </c>
      <c r="G1142" s="1" t="s">
        <v>12</v>
      </c>
      <c r="H1142" s="1">
        <v>82.869</v>
      </c>
      <c r="I1142" s="4" t="s">
        <v>17</v>
      </c>
      <c r="J1142" s="1" t="s">
        <v>31</v>
      </c>
      <c r="K1142" s="1" t="s">
        <v>3446</v>
      </c>
      <c r="L1142" s="6">
        <f t="shared" si="169"/>
        <v>-249.35999999999999</v>
      </c>
      <c r="M1142" s="6" t="str">
        <f t="shared" si="170"/>
        <v xml:space="preserve"> </v>
      </c>
      <c r="N1142" s="6" t="str">
        <f t="shared" si="171"/>
        <v>Fail</v>
      </c>
      <c r="O1142" s="6">
        <f t="shared" si="172"/>
        <v>101.22729</v>
      </c>
      <c r="P1142" s="6">
        <f t="shared" si="177"/>
        <v>82.869</v>
      </c>
      <c r="Q1142" s="5" t="str">
        <f t="shared" si="173"/>
        <v>March</v>
      </c>
      <c r="R1142" s="3" t="str">
        <f>VLOOKUP(A1142, Samples_Master!$A$2:$I$301, 2, FALSE)</f>
        <v>CeramicY</v>
      </c>
      <c r="S1142" s="3" t="str">
        <f>VLOOKUP(A1142, Samples_Master!$A$2:$I$301, 3, FALSE)</f>
        <v>Ceramic</v>
      </c>
      <c r="T1142" s="3" t="str">
        <f>VLOOKUP(A1142, Samples_Master!$A$2:$I$301, 4, FALSE)</f>
        <v>B111</v>
      </c>
      <c r="U1142" s="3" t="str">
        <f>VLOOKUP(A1142, Samples_Master!$A$2:$I$301, 5, FALSE)</f>
        <v>P001</v>
      </c>
      <c r="V1142" s="3" t="str">
        <f t="shared" si="174"/>
        <v>CeramicY_Tensile</v>
      </c>
      <c r="W1142" s="3">
        <f>VLOOKUP(V1142, Spec_Limits!$A$2:$I$301, 5, FALSE)</f>
        <v>40</v>
      </c>
      <c r="X1142" s="3">
        <f>VLOOKUP(V1142, Spec_Limits!$A$2:$I$301, 6, FALSE)</f>
        <v>100</v>
      </c>
      <c r="Y1142" s="3" t="str">
        <f t="shared" si="175"/>
        <v>Pass</v>
      </c>
      <c r="Z1142" s="3" t="str">
        <f t="shared" si="176"/>
        <v>OK</v>
      </c>
    </row>
    <row r="1143" spans="1:26" x14ac:dyDescent="0.35">
      <c r="A1143" s="1" t="s">
        <v>402</v>
      </c>
      <c r="B1143" s="2">
        <v>45732</v>
      </c>
      <c r="C1143" s="1" t="s">
        <v>10</v>
      </c>
      <c r="D1143" s="3" t="s">
        <v>2669</v>
      </c>
      <c r="E1143" s="1" t="s">
        <v>11</v>
      </c>
      <c r="F1143" s="1" t="s">
        <v>3447</v>
      </c>
      <c r="G1143" s="1" t="s">
        <v>12</v>
      </c>
      <c r="H1143" s="1">
        <v>0.32</v>
      </c>
      <c r="I1143" s="4" t="s">
        <v>23</v>
      </c>
      <c r="J1143" s="1" t="s">
        <v>98</v>
      </c>
      <c r="K1143" s="1" t="s">
        <v>3448</v>
      </c>
      <c r="L1143" s="6">
        <f t="shared" si="169"/>
        <v>-248.76999999999998</v>
      </c>
      <c r="M1143" s="6" t="str">
        <f t="shared" si="170"/>
        <v xml:space="preserve"> </v>
      </c>
      <c r="N1143" s="6" t="str">
        <f t="shared" si="171"/>
        <v>Fail</v>
      </c>
      <c r="O1143" s="6">
        <f t="shared" si="172"/>
        <v>95.06219999999999</v>
      </c>
      <c r="P1143" s="6">
        <f t="shared" si="177"/>
        <v>0.32</v>
      </c>
      <c r="Q1143" s="5" t="str">
        <f t="shared" si="173"/>
        <v>March</v>
      </c>
      <c r="R1143" s="3" t="str">
        <f>VLOOKUP(A1143, Samples_Master!$A$2:$I$301, 2, FALSE)</f>
        <v>CeramicY</v>
      </c>
      <c r="S1143" s="3" t="str">
        <f>VLOOKUP(A1143, Samples_Master!$A$2:$I$301, 3, FALSE)</f>
        <v>Ceramic</v>
      </c>
      <c r="T1143" s="3" t="str">
        <f>VLOOKUP(A1143, Samples_Master!$A$2:$I$301, 4, FALSE)</f>
        <v>B111</v>
      </c>
      <c r="U1143" s="3" t="str">
        <f>VLOOKUP(A1143, Samples_Master!$A$2:$I$301, 5, FALSE)</f>
        <v>P001</v>
      </c>
      <c r="V1143" s="3" t="str">
        <f t="shared" si="174"/>
        <v>CeramicY_Viscosity</v>
      </c>
      <c r="W1143" s="3">
        <f>VLOOKUP(V1143, Spec_Limits!$A$2:$I$301, 5, FALSE)</f>
        <v>0.2</v>
      </c>
      <c r="X1143" s="3">
        <f>VLOOKUP(V1143, Spec_Limits!$A$2:$I$301, 6, FALSE)</f>
        <v>1.5</v>
      </c>
      <c r="Y1143" s="3" t="str">
        <f t="shared" si="175"/>
        <v>Pass</v>
      </c>
      <c r="Z1143" s="3" t="str">
        <f t="shared" si="176"/>
        <v>OK</v>
      </c>
    </row>
    <row r="1144" spans="1:26" x14ac:dyDescent="0.35">
      <c r="A1144" s="1" t="s">
        <v>402</v>
      </c>
      <c r="B1144" s="2">
        <v>45730</v>
      </c>
      <c r="C1144" s="1" t="s">
        <v>16</v>
      </c>
      <c r="D1144" s="3" t="s">
        <v>1688</v>
      </c>
      <c r="E1144" s="1" t="s">
        <v>637</v>
      </c>
      <c r="F1144" s="1" t="s">
        <v>3449</v>
      </c>
      <c r="G1144" s="1" t="s">
        <v>12</v>
      </c>
      <c r="H1144" s="1">
        <v>69.024000000000001</v>
      </c>
      <c r="I1144" s="4" t="s">
        <v>17</v>
      </c>
      <c r="J1144" s="1" t="s">
        <v>14</v>
      </c>
      <c r="K1144" s="1" t="s">
        <v>3450</v>
      </c>
      <c r="L1144" s="6" t="str">
        <f t="shared" si="169"/>
        <v>19.28</v>
      </c>
      <c r="M1144" s="6" t="str">
        <f t="shared" si="170"/>
        <v>19.28</v>
      </c>
      <c r="N1144" s="6" t="str">
        <f t="shared" si="171"/>
        <v>Pass</v>
      </c>
      <c r="O1144" s="6">
        <f t="shared" si="172"/>
        <v>100.69535999999999</v>
      </c>
      <c r="P1144" s="6">
        <f t="shared" si="177"/>
        <v>69.024000000000001</v>
      </c>
      <c r="Q1144" s="5" t="str">
        <f t="shared" si="173"/>
        <v>March</v>
      </c>
      <c r="R1144" s="3" t="str">
        <f>VLOOKUP(A1144, Samples_Master!$A$2:$I$301, 2, FALSE)</f>
        <v>CeramicY</v>
      </c>
      <c r="S1144" s="3" t="str">
        <f>VLOOKUP(A1144, Samples_Master!$A$2:$I$301, 3, FALSE)</f>
        <v>Ceramic</v>
      </c>
      <c r="T1144" s="3" t="str">
        <f>VLOOKUP(A1144, Samples_Master!$A$2:$I$301, 4, FALSE)</f>
        <v>B111</v>
      </c>
      <c r="U1144" s="3" t="str">
        <f>VLOOKUP(A1144, Samples_Master!$A$2:$I$301, 5, FALSE)</f>
        <v>P001</v>
      </c>
      <c r="V1144" s="3" t="str">
        <f t="shared" si="174"/>
        <v>CeramicY_Tensile</v>
      </c>
      <c r="W1144" s="3">
        <f>VLOOKUP(V1144, Spec_Limits!$A$2:$I$301, 5, FALSE)</f>
        <v>40</v>
      </c>
      <c r="X1144" s="3">
        <f>VLOOKUP(V1144, Spec_Limits!$A$2:$I$301, 6, FALSE)</f>
        <v>100</v>
      </c>
      <c r="Y1144" s="3" t="str">
        <f t="shared" si="175"/>
        <v>Pass</v>
      </c>
      <c r="Z1144" s="3" t="str">
        <f t="shared" si="176"/>
        <v>OK</v>
      </c>
    </row>
    <row r="1145" spans="1:26" x14ac:dyDescent="0.35">
      <c r="A1145" s="1" t="s">
        <v>3451</v>
      </c>
      <c r="B1145" s="2">
        <v>45720</v>
      </c>
      <c r="C1145" s="1" t="s">
        <v>16</v>
      </c>
      <c r="D1145" s="3" t="s">
        <v>3452</v>
      </c>
      <c r="E1145" s="1" t="s">
        <v>637</v>
      </c>
      <c r="F1145" s="1" t="s">
        <v>3453</v>
      </c>
      <c r="G1145" s="1" t="s">
        <v>17</v>
      </c>
      <c r="H1145" s="1">
        <v>71.805000000000007</v>
      </c>
      <c r="I1145" s="4" t="s">
        <v>17</v>
      </c>
      <c r="J1145" s="1" t="s">
        <v>61</v>
      </c>
      <c r="K1145" s="1" t="s">
        <v>3454</v>
      </c>
      <c r="L1145" s="6" t="str">
        <f t="shared" si="169"/>
        <v>17.42</v>
      </c>
      <c r="M1145" s="6" t="str">
        <f t="shared" si="170"/>
        <v>17.42</v>
      </c>
      <c r="N1145" s="6" t="str">
        <f t="shared" si="171"/>
        <v>Pass</v>
      </c>
      <c r="O1145" s="6" t="str">
        <f t="shared" si="172"/>
        <v>91.86</v>
      </c>
      <c r="P1145" s="6">
        <f t="shared" si="177"/>
        <v>71.805000000000007</v>
      </c>
      <c r="Q1145" s="5" t="str">
        <f t="shared" si="173"/>
        <v>March</v>
      </c>
      <c r="R1145" s="3" t="str">
        <f>VLOOKUP(A1145, Samples_Master!$A$2:$I$301, 2, FALSE)</f>
        <v>PolymerB</v>
      </c>
      <c r="S1145" s="3" t="str">
        <f>VLOOKUP(A1145, Samples_Master!$A$2:$I$301, 3, FALSE)</f>
        <v>Polymer</v>
      </c>
      <c r="T1145" s="3" t="str">
        <f>VLOOKUP(A1145, Samples_Master!$A$2:$I$301, 4, FALSE)</f>
        <v>B089</v>
      </c>
      <c r="U1145" s="3" t="str">
        <f>VLOOKUP(A1145, Samples_Master!$A$2:$I$301, 5, FALSE)</f>
        <v>P001</v>
      </c>
      <c r="V1145" s="3" t="str">
        <f t="shared" si="174"/>
        <v>PolymerB_Tensile</v>
      </c>
      <c r="W1145" s="3">
        <f>VLOOKUP(V1145, Spec_Limits!$A$2:$I$301, 5, FALSE)</f>
        <v>40</v>
      </c>
      <c r="X1145" s="3">
        <f>VLOOKUP(V1145, Spec_Limits!$A$2:$I$301, 6, FALSE)</f>
        <v>100</v>
      </c>
      <c r="Y1145" s="3" t="str">
        <f t="shared" si="175"/>
        <v>Pass</v>
      </c>
      <c r="Z1145" s="3" t="str">
        <f t="shared" si="176"/>
        <v>OK</v>
      </c>
    </row>
    <row r="1146" spans="1:26" x14ac:dyDescent="0.35">
      <c r="A1146" s="1" t="s">
        <v>3451</v>
      </c>
      <c r="B1146" s="2">
        <v>45717</v>
      </c>
      <c r="C1146" s="1" t="s">
        <v>27</v>
      </c>
      <c r="D1146" s="3" t="s">
        <v>3455</v>
      </c>
      <c r="E1146" s="1" t="s">
        <v>637</v>
      </c>
      <c r="F1146" s="1" t="s">
        <v>3456</v>
      </c>
      <c r="G1146" s="1" t="s">
        <v>17</v>
      </c>
      <c r="H1146" s="1">
        <v>514.93200000000002</v>
      </c>
      <c r="I1146" s="4" t="s">
        <v>37</v>
      </c>
      <c r="J1146" s="1" t="s">
        <v>29</v>
      </c>
      <c r="K1146" s="1" t="s">
        <v>3457</v>
      </c>
      <c r="L1146" s="6" t="str">
        <f t="shared" si="169"/>
        <v>26.83</v>
      </c>
      <c r="M1146" s="6" t="str">
        <f t="shared" si="170"/>
        <v>26.83</v>
      </c>
      <c r="N1146" s="6" t="str">
        <f t="shared" si="171"/>
        <v>Pass</v>
      </c>
      <c r="O1146" s="6" t="str">
        <f t="shared" si="172"/>
        <v>107.78</v>
      </c>
      <c r="P1146" s="6">
        <f t="shared" ref="P1146:P1177" si="178">IF(C1146="Viscosity",
      IF(J1146="mPa*s", H1146/1000, H1146),
   IF(C1146="Tensile",
      IF(J1146="kPa", H1146/1000, H1146),
   IF(C1146="Conductivity",
      IF(J1146="mS/cm", H1146/10, H1146),
   "")))</f>
        <v>514.93200000000002</v>
      </c>
      <c r="Q1146" s="5" t="str">
        <f t="shared" si="173"/>
        <v>March</v>
      </c>
      <c r="R1146" s="3" t="str">
        <f>VLOOKUP(A1146, Samples_Master!$A$2:$I$301, 2, FALSE)</f>
        <v>PolymerB</v>
      </c>
      <c r="S1146" s="3" t="str">
        <f>VLOOKUP(A1146, Samples_Master!$A$2:$I$301, 3, FALSE)</f>
        <v>Polymer</v>
      </c>
      <c r="T1146" s="3" t="str">
        <f>VLOOKUP(A1146, Samples_Master!$A$2:$I$301, 4, FALSE)</f>
        <v>B089</v>
      </c>
      <c r="U1146" s="3" t="str">
        <f>VLOOKUP(A1146, Samples_Master!$A$2:$I$301, 5, FALSE)</f>
        <v>P001</v>
      </c>
      <c r="V1146" s="3" t="str">
        <f t="shared" si="174"/>
        <v>PolymerB_Conductivity</v>
      </c>
      <c r="W1146" s="3">
        <f>VLOOKUP(V1146, Spec_Limits!$A$2:$I$301, 5, FALSE)</f>
        <v>100</v>
      </c>
      <c r="X1146" s="3">
        <f>VLOOKUP(V1146, Spec_Limits!$A$2:$I$301, 6, FALSE)</f>
        <v>2000</v>
      </c>
      <c r="Y1146" s="3" t="str">
        <f t="shared" si="175"/>
        <v>Pass</v>
      </c>
      <c r="Z1146" s="3" t="str">
        <f t="shared" si="176"/>
        <v>OK</v>
      </c>
    </row>
    <row r="1147" spans="1:26" x14ac:dyDescent="0.35">
      <c r="A1147" s="1" t="s">
        <v>3451</v>
      </c>
      <c r="B1147" s="2">
        <v>45725</v>
      </c>
      <c r="C1147" s="1" t="s">
        <v>16</v>
      </c>
      <c r="D1147" s="3" t="s">
        <v>2348</v>
      </c>
      <c r="E1147" s="1" t="s">
        <v>637</v>
      </c>
      <c r="F1147" s="1" t="s">
        <v>3458</v>
      </c>
      <c r="G1147" s="1" t="s">
        <v>17</v>
      </c>
      <c r="H1147" s="1">
        <v>65.745999999999995</v>
      </c>
      <c r="I1147" s="4" t="s">
        <v>17</v>
      </c>
      <c r="J1147" s="1" t="s">
        <v>47</v>
      </c>
      <c r="K1147" s="1" t="s">
        <v>3459</v>
      </c>
      <c r="L1147" s="6" t="str">
        <f t="shared" si="169"/>
        <v>28.14</v>
      </c>
      <c r="M1147" s="6" t="str">
        <f t="shared" si="170"/>
        <v>28.14</v>
      </c>
      <c r="N1147" s="6" t="str">
        <f t="shared" si="171"/>
        <v>Pass</v>
      </c>
      <c r="O1147" s="6" t="str">
        <f t="shared" si="172"/>
        <v>107.76</v>
      </c>
      <c r="P1147" s="6">
        <f t="shared" si="178"/>
        <v>65.745999999999995</v>
      </c>
      <c r="Q1147" s="5" t="str">
        <f t="shared" si="173"/>
        <v>March</v>
      </c>
      <c r="R1147" s="3" t="str">
        <f>VLOOKUP(A1147, Samples_Master!$A$2:$I$301, 2, FALSE)</f>
        <v>PolymerB</v>
      </c>
      <c r="S1147" s="3" t="str">
        <f>VLOOKUP(A1147, Samples_Master!$A$2:$I$301, 3, FALSE)</f>
        <v>Polymer</v>
      </c>
      <c r="T1147" s="3" t="str">
        <f>VLOOKUP(A1147, Samples_Master!$A$2:$I$301, 4, FALSE)</f>
        <v>B089</v>
      </c>
      <c r="U1147" s="3" t="str">
        <f>VLOOKUP(A1147, Samples_Master!$A$2:$I$301, 5, FALSE)</f>
        <v>P001</v>
      </c>
      <c r="V1147" s="3" t="str">
        <f t="shared" si="174"/>
        <v>PolymerB_Tensile</v>
      </c>
      <c r="W1147" s="3">
        <f>VLOOKUP(V1147, Spec_Limits!$A$2:$I$301, 5, FALSE)</f>
        <v>40</v>
      </c>
      <c r="X1147" s="3">
        <f>VLOOKUP(V1147, Spec_Limits!$A$2:$I$301, 6, FALSE)</f>
        <v>100</v>
      </c>
      <c r="Y1147" s="3" t="str">
        <f t="shared" si="175"/>
        <v>Pass</v>
      </c>
      <c r="Z1147" s="3" t="str">
        <f t="shared" si="176"/>
        <v>OK</v>
      </c>
    </row>
    <row r="1148" spans="1:26" x14ac:dyDescent="0.35">
      <c r="A1148" s="1" t="s">
        <v>858</v>
      </c>
      <c r="B1148" s="2">
        <v>45726</v>
      </c>
      <c r="C1148" s="1" t="s">
        <v>10</v>
      </c>
      <c r="D1148" s="3" t="s">
        <v>3460</v>
      </c>
      <c r="E1148" s="1" t="s">
        <v>637</v>
      </c>
      <c r="F1148" s="1" t="s">
        <v>3461</v>
      </c>
      <c r="G1148" s="1" t="s">
        <v>12</v>
      </c>
      <c r="H1148" s="1">
        <v>1.333</v>
      </c>
      <c r="I1148" s="4" t="s">
        <v>23</v>
      </c>
      <c r="J1148" s="1" t="s">
        <v>34</v>
      </c>
      <c r="K1148" s="1" t="s">
        <v>3462</v>
      </c>
      <c r="L1148" s="6" t="str">
        <f t="shared" si="169"/>
        <v>18.29</v>
      </c>
      <c r="M1148" s="6" t="str">
        <f t="shared" si="170"/>
        <v>18.29</v>
      </c>
      <c r="N1148" s="6" t="str">
        <f t="shared" si="171"/>
        <v>Pass</v>
      </c>
      <c r="O1148" s="6">
        <f t="shared" si="172"/>
        <v>100.44544</v>
      </c>
      <c r="P1148" s="6">
        <f t="shared" si="178"/>
        <v>1.333</v>
      </c>
      <c r="Q1148" s="5" t="str">
        <f t="shared" si="173"/>
        <v>March</v>
      </c>
      <c r="R1148" s="3" t="str">
        <f>VLOOKUP(A1148, Samples_Master!$A$2:$I$301, 2, FALSE)</f>
        <v>PolymerA</v>
      </c>
      <c r="S1148" s="3" t="str">
        <f>VLOOKUP(A1148, Samples_Master!$A$2:$I$301, 3, FALSE)</f>
        <v>Polymer</v>
      </c>
      <c r="T1148" s="3" t="str">
        <f>VLOOKUP(A1148, Samples_Master!$A$2:$I$301, 4, FALSE)</f>
        <v>B050</v>
      </c>
      <c r="U1148" s="3" t="str">
        <f>VLOOKUP(A1148, Samples_Master!$A$2:$I$301, 5, FALSE)</f>
        <v>P003</v>
      </c>
      <c r="V1148" s="3" t="str">
        <f t="shared" si="174"/>
        <v>PolymerA_Viscosity</v>
      </c>
      <c r="W1148" s="3">
        <f>VLOOKUP(V1148, Spec_Limits!$A$2:$I$301, 5, FALSE)</f>
        <v>0.5</v>
      </c>
      <c r="X1148" s="3">
        <f>VLOOKUP(V1148, Spec_Limits!$A$2:$I$301, 6, FALSE)</f>
        <v>2.5</v>
      </c>
      <c r="Y1148" s="3" t="str">
        <f t="shared" si="175"/>
        <v>Pass</v>
      </c>
      <c r="Z1148" s="3" t="str">
        <f t="shared" si="176"/>
        <v>OK</v>
      </c>
    </row>
    <row r="1149" spans="1:26" x14ac:dyDescent="0.35">
      <c r="A1149" s="1" t="s">
        <v>858</v>
      </c>
      <c r="B1149" s="2">
        <v>45742</v>
      </c>
      <c r="C1149" s="1" t="s">
        <v>27</v>
      </c>
      <c r="D1149" s="3" t="s">
        <v>1676</v>
      </c>
      <c r="E1149" s="1" t="s">
        <v>637</v>
      </c>
      <c r="F1149" s="1" t="s">
        <v>3463</v>
      </c>
      <c r="G1149" s="1" t="s">
        <v>12</v>
      </c>
      <c r="H1149" s="1">
        <v>502.26299999999998</v>
      </c>
      <c r="I1149" s="4" t="s">
        <v>37</v>
      </c>
      <c r="J1149" s="1" t="s">
        <v>52</v>
      </c>
      <c r="K1149" s="1" t="s">
        <v>3464</v>
      </c>
      <c r="L1149" s="6" t="str">
        <f t="shared" si="169"/>
        <v>27.42</v>
      </c>
      <c r="M1149" s="6" t="str">
        <f t="shared" si="170"/>
        <v>27.42</v>
      </c>
      <c r="N1149" s="6" t="str">
        <f t="shared" si="171"/>
        <v>Pass</v>
      </c>
      <c r="O1149" s="6">
        <f t="shared" si="172"/>
        <v>93.679310000000001</v>
      </c>
      <c r="P1149" s="6">
        <f t="shared" si="178"/>
        <v>502.26299999999998</v>
      </c>
      <c r="Q1149" s="5" t="str">
        <f t="shared" si="173"/>
        <v>March</v>
      </c>
      <c r="R1149" s="3" t="str">
        <f>VLOOKUP(A1149, Samples_Master!$A$2:$I$301, 2, FALSE)</f>
        <v>PolymerA</v>
      </c>
      <c r="S1149" s="3" t="str">
        <f>VLOOKUP(A1149, Samples_Master!$A$2:$I$301, 3, FALSE)</f>
        <v>Polymer</v>
      </c>
      <c r="T1149" s="3" t="str">
        <f>VLOOKUP(A1149, Samples_Master!$A$2:$I$301, 4, FALSE)</f>
        <v>B050</v>
      </c>
      <c r="U1149" s="3" t="str">
        <f>VLOOKUP(A1149, Samples_Master!$A$2:$I$301, 5, FALSE)</f>
        <v>P003</v>
      </c>
      <c r="V1149" s="3" t="str">
        <f t="shared" si="174"/>
        <v>PolymerA_Conductivity</v>
      </c>
      <c r="W1149" s="3">
        <f>VLOOKUP(V1149, Spec_Limits!$A$2:$I$301, 5, FALSE)</f>
        <v>100</v>
      </c>
      <c r="X1149" s="3">
        <f>VLOOKUP(V1149, Spec_Limits!$A$2:$I$301, 6, FALSE)</f>
        <v>2000</v>
      </c>
      <c r="Y1149" s="3" t="str">
        <f t="shared" si="175"/>
        <v>Pass</v>
      </c>
      <c r="Z1149" s="3" t="str">
        <f t="shared" si="176"/>
        <v>OK</v>
      </c>
    </row>
    <row r="1150" spans="1:26" x14ac:dyDescent="0.35">
      <c r="A1150" s="1" t="s">
        <v>530</v>
      </c>
      <c r="B1150" s="2">
        <v>45725</v>
      </c>
      <c r="C1150" s="1" t="s">
        <v>27</v>
      </c>
      <c r="D1150" s="3" t="s">
        <v>3465</v>
      </c>
      <c r="E1150" s="1" t="s">
        <v>637</v>
      </c>
      <c r="F1150" s="1" t="s">
        <v>3466</v>
      </c>
      <c r="G1150" s="1" t="s">
        <v>12</v>
      </c>
      <c r="H1150" s="1">
        <v>777.29499999999996</v>
      </c>
      <c r="I1150" s="4" t="s">
        <v>37</v>
      </c>
      <c r="J1150" s="1" t="s">
        <v>41</v>
      </c>
      <c r="K1150" s="1" t="s">
        <v>3467</v>
      </c>
      <c r="L1150" s="6" t="str">
        <f t="shared" si="169"/>
        <v>18.83</v>
      </c>
      <c r="M1150" s="6" t="str">
        <f t="shared" si="170"/>
        <v>18.83</v>
      </c>
      <c r="N1150" s="6" t="str">
        <f t="shared" si="171"/>
        <v>Pass</v>
      </c>
      <c r="O1150" s="6">
        <f t="shared" si="172"/>
        <v>85.484100000000012</v>
      </c>
      <c r="P1150" s="6">
        <f t="shared" si="178"/>
        <v>777.29499999999996</v>
      </c>
      <c r="Q1150" s="5" t="str">
        <f t="shared" si="173"/>
        <v>March</v>
      </c>
      <c r="R1150" s="3" t="str">
        <f>VLOOKUP(A1150, Samples_Master!$A$2:$I$301, 2, FALSE)</f>
        <v>PolymerA</v>
      </c>
      <c r="S1150" s="3" t="str">
        <f>VLOOKUP(A1150, Samples_Master!$A$2:$I$301, 3, FALSE)</f>
        <v>Polymer</v>
      </c>
      <c r="T1150" s="3" t="str">
        <f>VLOOKUP(A1150, Samples_Master!$A$2:$I$301, 4, FALSE)</f>
        <v>B046</v>
      </c>
      <c r="U1150" s="3" t="str">
        <f>VLOOKUP(A1150, Samples_Master!$A$2:$I$301, 5, FALSE)</f>
        <v>P003</v>
      </c>
      <c r="V1150" s="3" t="str">
        <f t="shared" si="174"/>
        <v>PolymerA_Conductivity</v>
      </c>
      <c r="W1150" s="3">
        <f>VLOOKUP(V1150, Spec_Limits!$A$2:$I$301, 5, FALSE)</f>
        <v>100</v>
      </c>
      <c r="X1150" s="3">
        <f>VLOOKUP(V1150, Spec_Limits!$A$2:$I$301, 6, FALSE)</f>
        <v>2000</v>
      </c>
      <c r="Y1150" s="3" t="str">
        <f t="shared" si="175"/>
        <v>Pass</v>
      </c>
      <c r="Z1150" s="3" t="str">
        <f t="shared" si="176"/>
        <v>OK</v>
      </c>
    </row>
    <row r="1151" spans="1:26" x14ac:dyDescent="0.35">
      <c r="A1151" s="1" t="s">
        <v>530</v>
      </c>
      <c r="B1151" s="2">
        <v>45738</v>
      </c>
      <c r="C1151" s="1" t="s">
        <v>10</v>
      </c>
      <c r="D1151" s="3" t="s">
        <v>1684</v>
      </c>
      <c r="E1151" s="1" t="s">
        <v>637</v>
      </c>
      <c r="F1151" s="1" t="s">
        <v>3468</v>
      </c>
      <c r="G1151" s="1" t="s">
        <v>12</v>
      </c>
      <c r="H1151" s="1">
        <v>1.5289999999999999</v>
      </c>
      <c r="I1151" s="4" t="s">
        <v>23</v>
      </c>
      <c r="J1151" s="1" t="s">
        <v>52</v>
      </c>
      <c r="K1151" s="1" t="s">
        <v>3469</v>
      </c>
      <c r="L1151" s="6" t="str">
        <f t="shared" si="169"/>
        <v>29.95</v>
      </c>
      <c r="M1151" s="6" t="str">
        <f t="shared" si="170"/>
        <v>29.95</v>
      </c>
      <c r="N1151" s="6" t="str">
        <f t="shared" si="171"/>
        <v>Pass</v>
      </c>
      <c r="O1151" s="6">
        <f t="shared" si="172"/>
        <v>93.660330000000002</v>
      </c>
      <c r="P1151" s="6">
        <f t="shared" si="178"/>
        <v>1.5289999999999999</v>
      </c>
      <c r="Q1151" s="5" t="str">
        <f t="shared" si="173"/>
        <v>March</v>
      </c>
      <c r="R1151" s="3" t="str">
        <f>VLOOKUP(A1151, Samples_Master!$A$2:$I$301, 2, FALSE)</f>
        <v>PolymerA</v>
      </c>
      <c r="S1151" s="3" t="str">
        <f>VLOOKUP(A1151, Samples_Master!$A$2:$I$301, 3, FALSE)</f>
        <v>Polymer</v>
      </c>
      <c r="T1151" s="3" t="str">
        <f>VLOOKUP(A1151, Samples_Master!$A$2:$I$301, 4, FALSE)</f>
        <v>B046</v>
      </c>
      <c r="U1151" s="3" t="str">
        <f>VLOOKUP(A1151, Samples_Master!$A$2:$I$301, 5, FALSE)</f>
        <v>P003</v>
      </c>
      <c r="V1151" s="3" t="str">
        <f t="shared" si="174"/>
        <v>PolymerA_Viscosity</v>
      </c>
      <c r="W1151" s="3">
        <f>VLOOKUP(V1151, Spec_Limits!$A$2:$I$301, 5, FALSE)</f>
        <v>0.5</v>
      </c>
      <c r="X1151" s="3">
        <f>VLOOKUP(V1151, Spec_Limits!$A$2:$I$301, 6, FALSE)</f>
        <v>2.5</v>
      </c>
      <c r="Y1151" s="3" t="str">
        <f t="shared" si="175"/>
        <v>Pass</v>
      </c>
      <c r="Z1151" s="3" t="str">
        <f t="shared" si="176"/>
        <v>OK</v>
      </c>
    </row>
    <row r="1152" spans="1:26" x14ac:dyDescent="0.35">
      <c r="A1152" s="1" t="s">
        <v>530</v>
      </c>
      <c r="B1152" s="2">
        <v>45738</v>
      </c>
      <c r="C1152" s="1" t="s">
        <v>27</v>
      </c>
      <c r="D1152" s="3" t="s">
        <v>1826</v>
      </c>
      <c r="E1152" s="1" t="s">
        <v>637</v>
      </c>
      <c r="F1152" s="1" t="s">
        <v>3470</v>
      </c>
      <c r="G1152" s="1" t="s">
        <v>12</v>
      </c>
      <c r="H1152" s="1">
        <v>6105.5249999999996</v>
      </c>
      <c r="I1152" s="4" t="s">
        <v>28</v>
      </c>
      <c r="J1152" s="1" t="s">
        <v>24</v>
      </c>
      <c r="K1152" s="1" t="s">
        <v>3471</v>
      </c>
      <c r="L1152" s="6" t="str">
        <f t="shared" si="169"/>
        <v>19.52</v>
      </c>
      <c r="M1152" s="6" t="str">
        <f t="shared" si="170"/>
        <v>19.52</v>
      </c>
      <c r="N1152" s="6" t="str">
        <f t="shared" si="171"/>
        <v>Pass</v>
      </c>
      <c r="O1152" s="6">
        <f t="shared" si="172"/>
        <v>91.99727</v>
      </c>
      <c r="P1152" s="6">
        <f t="shared" si="178"/>
        <v>6105.5249999999996</v>
      </c>
      <c r="Q1152" s="5" t="str">
        <f t="shared" si="173"/>
        <v>March</v>
      </c>
      <c r="R1152" s="3" t="str">
        <f>VLOOKUP(A1152, Samples_Master!$A$2:$I$301, 2, FALSE)</f>
        <v>PolymerA</v>
      </c>
      <c r="S1152" s="3" t="str">
        <f>VLOOKUP(A1152, Samples_Master!$A$2:$I$301, 3, FALSE)</f>
        <v>Polymer</v>
      </c>
      <c r="T1152" s="3" t="str">
        <f>VLOOKUP(A1152, Samples_Master!$A$2:$I$301, 4, FALSE)</f>
        <v>B046</v>
      </c>
      <c r="U1152" s="3" t="str">
        <f>VLOOKUP(A1152, Samples_Master!$A$2:$I$301, 5, FALSE)</f>
        <v>P003</v>
      </c>
      <c r="V1152" s="3" t="str">
        <f t="shared" si="174"/>
        <v>PolymerA_Conductivity</v>
      </c>
      <c r="W1152" s="3">
        <f>VLOOKUP(V1152, Spec_Limits!$A$2:$I$301, 5, FALSE)</f>
        <v>100</v>
      </c>
      <c r="X1152" s="3">
        <f>VLOOKUP(V1152, Spec_Limits!$A$2:$I$301, 6, FALSE)</f>
        <v>2000</v>
      </c>
      <c r="Y1152" s="3" t="str">
        <f t="shared" si="175"/>
        <v>Fail</v>
      </c>
      <c r="Z1152" s="3" t="str">
        <f t="shared" si="176"/>
        <v>OK</v>
      </c>
    </row>
    <row r="1153" spans="1:26" x14ac:dyDescent="0.35">
      <c r="A1153" s="1" t="s">
        <v>530</v>
      </c>
      <c r="B1153" s="2">
        <v>45732</v>
      </c>
      <c r="C1153" s="1" t="s">
        <v>27</v>
      </c>
      <c r="D1153" s="3" t="s">
        <v>3472</v>
      </c>
      <c r="E1153" s="1" t="s">
        <v>637</v>
      </c>
      <c r="F1153" s="1" t="s">
        <v>3473</v>
      </c>
      <c r="G1153" s="1" t="s">
        <v>12</v>
      </c>
      <c r="H1153" s="1">
        <v>903.37</v>
      </c>
      <c r="I1153" s="4" t="s">
        <v>37</v>
      </c>
      <c r="J1153" s="1" t="s">
        <v>47</v>
      </c>
      <c r="K1153" s="1" t="s">
        <v>3474</v>
      </c>
      <c r="L1153" s="6" t="str">
        <f t="shared" si="169"/>
        <v>17.95</v>
      </c>
      <c r="M1153" s="6" t="str">
        <f t="shared" si="170"/>
        <v>17.95</v>
      </c>
      <c r="N1153" s="6" t="str">
        <f t="shared" si="171"/>
        <v>Pass</v>
      </c>
      <c r="O1153" s="6">
        <f t="shared" si="172"/>
        <v>111.59962</v>
      </c>
      <c r="P1153" s="6">
        <f t="shared" si="178"/>
        <v>903.37</v>
      </c>
      <c r="Q1153" s="5" t="str">
        <f t="shared" si="173"/>
        <v>March</v>
      </c>
      <c r="R1153" s="3" t="str">
        <f>VLOOKUP(A1153, Samples_Master!$A$2:$I$301, 2, FALSE)</f>
        <v>PolymerA</v>
      </c>
      <c r="S1153" s="3" t="str">
        <f>VLOOKUP(A1153, Samples_Master!$A$2:$I$301, 3, FALSE)</f>
        <v>Polymer</v>
      </c>
      <c r="T1153" s="3" t="str">
        <f>VLOOKUP(A1153, Samples_Master!$A$2:$I$301, 4, FALSE)</f>
        <v>B046</v>
      </c>
      <c r="U1153" s="3" t="str">
        <f>VLOOKUP(A1153, Samples_Master!$A$2:$I$301, 5, FALSE)</f>
        <v>P003</v>
      </c>
      <c r="V1153" s="3" t="str">
        <f t="shared" si="174"/>
        <v>PolymerA_Conductivity</v>
      </c>
      <c r="W1153" s="3">
        <f>VLOOKUP(V1153, Spec_Limits!$A$2:$I$301, 5, FALSE)</f>
        <v>100</v>
      </c>
      <c r="X1153" s="3">
        <f>VLOOKUP(V1153, Spec_Limits!$A$2:$I$301, 6, FALSE)</f>
        <v>2000</v>
      </c>
      <c r="Y1153" s="3" t="str">
        <f t="shared" si="175"/>
        <v>Pass</v>
      </c>
      <c r="Z1153" s="3" t="str">
        <f t="shared" si="176"/>
        <v>OK</v>
      </c>
    </row>
    <row r="1154" spans="1:26" x14ac:dyDescent="0.35">
      <c r="A1154" s="1" t="s">
        <v>3475</v>
      </c>
      <c r="B1154" s="2">
        <v>45742</v>
      </c>
      <c r="C1154" s="1" t="s">
        <v>10</v>
      </c>
      <c r="D1154" s="3" t="s">
        <v>1630</v>
      </c>
      <c r="E1154" s="1" t="s">
        <v>637</v>
      </c>
      <c r="F1154" s="1" t="s">
        <v>1563</v>
      </c>
      <c r="G1154" s="1" t="s">
        <v>17</v>
      </c>
      <c r="H1154" s="1">
        <v>880.31100000000004</v>
      </c>
      <c r="I1154" s="4" t="s">
        <v>13</v>
      </c>
      <c r="J1154" s="1" t="s">
        <v>41</v>
      </c>
      <c r="K1154" s="1" t="s">
        <v>3476</v>
      </c>
      <c r="L1154" s="6" t="str">
        <f t="shared" ref="L1154:L1217" si="179">IF(E1154="K",D1154-273.15,IF(E1154="°C",D1154))</f>
        <v>27.45</v>
      </c>
      <c r="M1154" s="6" t="str">
        <f t="shared" ref="M1154:M1217" si="180">IF(L1154&gt;0, L1154, " ")</f>
        <v>27.45</v>
      </c>
      <c r="N1154" s="6" t="str">
        <f t="shared" ref="N1154:N1217" si="181">IF(M1154="", "Fail", IF(M1154=" ", "Fail", IF(M1154&gt;0, "Pass", FALSE)))</f>
        <v>Pass</v>
      </c>
      <c r="O1154" s="6" t="str">
        <f t="shared" ref="O1154:O1217" si="182">IF(G1154="kPa",F1154/1000,IF(G1154="MPa",F1154))</f>
        <v>109.24</v>
      </c>
      <c r="P1154" s="6">
        <f t="shared" si="178"/>
        <v>880.31100000000004</v>
      </c>
      <c r="Q1154" s="5" t="str">
        <f t="shared" ref="Q1154:Q1217" si="183">TEXT(B1154,"MMMM")</f>
        <v>March</v>
      </c>
      <c r="R1154" s="3" t="str">
        <f>VLOOKUP(A1154, Samples_Master!$A$2:$I$301, 2, FALSE)</f>
        <v>PolymerA</v>
      </c>
      <c r="S1154" s="3" t="str">
        <f>VLOOKUP(A1154, Samples_Master!$A$2:$I$301, 3, FALSE)</f>
        <v>Polymer</v>
      </c>
      <c r="T1154" s="3" t="str">
        <f>VLOOKUP(A1154, Samples_Master!$A$2:$I$301, 4, FALSE)</f>
        <v>B115</v>
      </c>
      <c r="U1154" s="3" t="str">
        <f>VLOOKUP(A1154, Samples_Master!$A$2:$I$301, 5, FALSE)</f>
        <v>P002</v>
      </c>
      <c r="V1154" s="3" t="str">
        <f t="shared" ref="V1154:V1217" si="184">R1154&amp;"_"&amp;C1154</f>
        <v>PolymerA_Viscosity</v>
      </c>
      <c r="W1154" s="3">
        <f>VLOOKUP(V1154, Spec_Limits!$A$2:$I$301, 5, FALSE)</f>
        <v>0.5</v>
      </c>
      <c r="X1154" s="3">
        <f>VLOOKUP(V1154, Spec_Limits!$A$2:$I$301, 6, FALSE)</f>
        <v>2.5</v>
      </c>
      <c r="Y1154" s="3" t="str">
        <f t="shared" ref="Y1154:Y1217" si="185">IF(AND(P1154&gt;=W1154, P1154&lt;=X1154), "Pass", "Fail")</f>
        <v>Fail</v>
      </c>
      <c r="Z1154" s="3" t="str">
        <f t="shared" ref="Z1154:Z1217" si="186">IF(OR(P1154&lt;=-1000000,P1154&gt;=1000000),"Check","OK")</f>
        <v>OK</v>
      </c>
    </row>
    <row r="1155" spans="1:26" x14ac:dyDescent="0.35">
      <c r="A1155" s="1" t="s">
        <v>3475</v>
      </c>
      <c r="B1155" s="2">
        <v>45732</v>
      </c>
      <c r="C1155" s="1" t="s">
        <v>27</v>
      </c>
      <c r="D1155" s="3" t="s">
        <v>2096</v>
      </c>
      <c r="E1155" s="1" t="s">
        <v>637</v>
      </c>
      <c r="F1155" s="1" t="s">
        <v>1899</v>
      </c>
      <c r="G1155" s="1" t="s">
        <v>17</v>
      </c>
      <c r="H1155" s="1">
        <v>357.63099999999997</v>
      </c>
      <c r="I1155" s="4" t="s">
        <v>37</v>
      </c>
      <c r="J1155" s="1" t="s">
        <v>61</v>
      </c>
      <c r="K1155" s="1" t="s">
        <v>3477</v>
      </c>
      <c r="L1155" s="6" t="str">
        <f t="shared" si="179"/>
        <v>28.42</v>
      </c>
      <c r="M1155" s="6" t="str">
        <f t="shared" si="180"/>
        <v>28.42</v>
      </c>
      <c r="N1155" s="6" t="str">
        <f t="shared" si="181"/>
        <v>Pass</v>
      </c>
      <c r="O1155" s="6" t="str">
        <f t="shared" si="182"/>
        <v>99.23</v>
      </c>
      <c r="P1155" s="6">
        <f t="shared" si="178"/>
        <v>357.63099999999997</v>
      </c>
      <c r="Q1155" s="5" t="str">
        <f t="shared" si="183"/>
        <v>March</v>
      </c>
      <c r="R1155" s="3" t="str">
        <f>VLOOKUP(A1155, Samples_Master!$A$2:$I$301, 2, FALSE)</f>
        <v>PolymerA</v>
      </c>
      <c r="S1155" s="3" t="str">
        <f>VLOOKUP(A1155, Samples_Master!$A$2:$I$301, 3, FALSE)</f>
        <v>Polymer</v>
      </c>
      <c r="T1155" s="3" t="str">
        <f>VLOOKUP(A1155, Samples_Master!$A$2:$I$301, 4, FALSE)</f>
        <v>B115</v>
      </c>
      <c r="U1155" s="3" t="str">
        <f>VLOOKUP(A1155, Samples_Master!$A$2:$I$301, 5, FALSE)</f>
        <v>P002</v>
      </c>
      <c r="V1155" s="3" t="str">
        <f t="shared" si="184"/>
        <v>PolymerA_Conductivity</v>
      </c>
      <c r="W1155" s="3">
        <f>VLOOKUP(V1155, Spec_Limits!$A$2:$I$301, 5, FALSE)</f>
        <v>100</v>
      </c>
      <c r="X1155" s="3">
        <f>VLOOKUP(V1155, Spec_Limits!$A$2:$I$301, 6, FALSE)</f>
        <v>2000</v>
      </c>
      <c r="Y1155" s="3" t="str">
        <f t="shared" si="185"/>
        <v>Pass</v>
      </c>
      <c r="Z1155" s="3" t="str">
        <f t="shared" si="186"/>
        <v>OK</v>
      </c>
    </row>
    <row r="1156" spans="1:26" x14ac:dyDescent="0.35">
      <c r="A1156" s="1" t="s">
        <v>3475</v>
      </c>
      <c r="B1156" s="2">
        <v>45717</v>
      </c>
      <c r="C1156" s="1" t="s">
        <v>10</v>
      </c>
      <c r="D1156" s="3" t="s">
        <v>3409</v>
      </c>
      <c r="E1156" s="1" t="s">
        <v>637</v>
      </c>
      <c r="F1156" s="1" t="s">
        <v>3478</v>
      </c>
      <c r="G1156" s="1" t="s">
        <v>17</v>
      </c>
      <c r="H1156" s="1">
        <v>1.728</v>
      </c>
      <c r="I1156" s="4" t="s">
        <v>23</v>
      </c>
      <c r="J1156" s="1" t="s">
        <v>47</v>
      </c>
      <c r="K1156" s="1" t="s">
        <v>3479</v>
      </c>
      <c r="L1156" s="6" t="str">
        <f t="shared" si="179"/>
        <v>19.08</v>
      </c>
      <c r="M1156" s="6" t="str">
        <f t="shared" si="180"/>
        <v>19.08</v>
      </c>
      <c r="N1156" s="6" t="str">
        <f t="shared" si="181"/>
        <v>Pass</v>
      </c>
      <c r="O1156" s="6" t="str">
        <f t="shared" si="182"/>
        <v>116.05</v>
      </c>
      <c r="P1156" s="6">
        <f t="shared" si="178"/>
        <v>1.728</v>
      </c>
      <c r="Q1156" s="5" t="str">
        <f t="shared" si="183"/>
        <v>March</v>
      </c>
      <c r="R1156" s="3" t="str">
        <f>VLOOKUP(A1156, Samples_Master!$A$2:$I$301, 2, FALSE)</f>
        <v>PolymerA</v>
      </c>
      <c r="S1156" s="3" t="str">
        <f>VLOOKUP(A1156, Samples_Master!$A$2:$I$301, 3, FALSE)</f>
        <v>Polymer</v>
      </c>
      <c r="T1156" s="3" t="str">
        <f>VLOOKUP(A1156, Samples_Master!$A$2:$I$301, 4, FALSE)</f>
        <v>B115</v>
      </c>
      <c r="U1156" s="3" t="str">
        <f>VLOOKUP(A1156, Samples_Master!$A$2:$I$301, 5, FALSE)</f>
        <v>P002</v>
      </c>
      <c r="V1156" s="3" t="str">
        <f t="shared" si="184"/>
        <v>PolymerA_Viscosity</v>
      </c>
      <c r="W1156" s="3">
        <f>VLOOKUP(V1156, Spec_Limits!$A$2:$I$301, 5, FALSE)</f>
        <v>0.5</v>
      </c>
      <c r="X1156" s="3">
        <f>VLOOKUP(V1156, Spec_Limits!$A$2:$I$301, 6, FALSE)</f>
        <v>2.5</v>
      </c>
      <c r="Y1156" s="3" t="str">
        <f t="shared" si="185"/>
        <v>Pass</v>
      </c>
      <c r="Z1156" s="3" t="str">
        <f t="shared" si="186"/>
        <v>OK</v>
      </c>
    </row>
    <row r="1157" spans="1:26" x14ac:dyDescent="0.35">
      <c r="A1157" s="1" t="s">
        <v>620</v>
      </c>
      <c r="B1157" s="2">
        <v>45720</v>
      </c>
      <c r="C1157" s="1" t="s">
        <v>16</v>
      </c>
      <c r="D1157" s="3" t="s">
        <v>3480</v>
      </c>
      <c r="E1157" s="1" t="s">
        <v>637</v>
      </c>
      <c r="F1157" s="1" t="s">
        <v>3481</v>
      </c>
      <c r="G1157" s="1" t="s">
        <v>12</v>
      </c>
      <c r="H1157" s="1">
        <v>63.238999999999997</v>
      </c>
      <c r="I1157" s="4" t="s">
        <v>17</v>
      </c>
      <c r="J1157" s="1" t="s">
        <v>55</v>
      </c>
      <c r="K1157" s="1" t="s">
        <v>3482</v>
      </c>
      <c r="L1157" s="6" t="str">
        <f t="shared" si="179"/>
        <v>24.98</v>
      </c>
      <c r="M1157" s="6" t="str">
        <f t="shared" si="180"/>
        <v>24.98</v>
      </c>
      <c r="N1157" s="6" t="str">
        <f t="shared" si="181"/>
        <v>Pass</v>
      </c>
      <c r="O1157" s="6">
        <f t="shared" si="182"/>
        <v>105.69875999999999</v>
      </c>
      <c r="P1157" s="6">
        <f t="shared" si="178"/>
        <v>63.238999999999997</v>
      </c>
      <c r="Q1157" s="5" t="str">
        <f t="shared" si="183"/>
        <v>March</v>
      </c>
      <c r="R1157" s="3" t="str">
        <f>VLOOKUP(A1157, Samples_Master!$A$2:$I$301, 2, FALSE)</f>
        <v>Graphene</v>
      </c>
      <c r="S1157" s="3" t="str">
        <f>VLOOKUP(A1157, Samples_Master!$A$2:$I$301, 3, FALSE)</f>
        <v>Polymer</v>
      </c>
      <c r="T1157" s="3" t="str">
        <f>VLOOKUP(A1157, Samples_Master!$A$2:$I$301, 4, FALSE)</f>
        <v>B089</v>
      </c>
      <c r="U1157" s="3" t="str">
        <f>VLOOKUP(A1157, Samples_Master!$A$2:$I$301, 5, FALSE)</f>
        <v>P001</v>
      </c>
      <c r="V1157" s="3" t="str">
        <f t="shared" si="184"/>
        <v>Graphene_Tensile</v>
      </c>
      <c r="W1157" s="3">
        <f>VLOOKUP(V1157, Spec_Limits!$A$2:$I$301, 5, FALSE)</f>
        <v>60</v>
      </c>
      <c r="X1157" s="3">
        <f>VLOOKUP(V1157, Spec_Limits!$A$2:$I$301, 6, FALSE)</f>
        <v>120</v>
      </c>
      <c r="Y1157" s="3" t="str">
        <f t="shared" si="185"/>
        <v>Pass</v>
      </c>
      <c r="Z1157" s="3" t="str">
        <f t="shared" si="186"/>
        <v>OK</v>
      </c>
    </row>
    <row r="1158" spans="1:26" x14ac:dyDescent="0.35">
      <c r="A1158" s="1" t="s">
        <v>912</v>
      </c>
      <c r="B1158" s="2">
        <v>45739</v>
      </c>
      <c r="C1158" s="1" t="s">
        <v>16</v>
      </c>
      <c r="D1158" s="3" t="s">
        <v>3037</v>
      </c>
      <c r="E1158" s="1" t="s">
        <v>637</v>
      </c>
      <c r="F1158" s="1" t="s">
        <v>3483</v>
      </c>
      <c r="G1158" s="1" t="s">
        <v>12</v>
      </c>
      <c r="H1158" s="1">
        <v>98.741</v>
      </c>
      <c r="I1158" s="4" t="s">
        <v>17</v>
      </c>
      <c r="J1158" s="1" t="s">
        <v>61</v>
      </c>
      <c r="K1158" s="1" t="s">
        <v>3484</v>
      </c>
      <c r="L1158" s="6" t="str">
        <f t="shared" si="179"/>
        <v>19.23</v>
      </c>
      <c r="M1158" s="6" t="str">
        <f t="shared" si="180"/>
        <v>19.23</v>
      </c>
      <c r="N1158" s="6" t="str">
        <f t="shared" si="181"/>
        <v>Pass</v>
      </c>
      <c r="O1158" s="6">
        <f t="shared" si="182"/>
        <v>110.95511999999999</v>
      </c>
      <c r="P1158" s="6">
        <f t="shared" si="178"/>
        <v>98.741</v>
      </c>
      <c r="Q1158" s="5" t="str">
        <f t="shared" si="183"/>
        <v>March</v>
      </c>
      <c r="R1158" s="3" t="str">
        <f>VLOOKUP(A1158, Samples_Master!$A$2:$I$301, 2, FALSE)</f>
        <v>AlloyX</v>
      </c>
      <c r="S1158" s="3" t="str">
        <f>VLOOKUP(A1158, Samples_Master!$A$2:$I$301, 3, FALSE)</f>
        <v>Metal</v>
      </c>
      <c r="T1158" s="3" t="str">
        <f>VLOOKUP(A1158, Samples_Master!$A$2:$I$301, 4, FALSE)</f>
        <v>B051</v>
      </c>
      <c r="U1158" s="3" t="str">
        <f>VLOOKUP(A1158, Samples_Master!$A$2:$I$301, 5, FALSE)</f>
        <v>P003</v>
      </c>
      <c r="V1158" s="3" t="str">
        <f t="shared" si="184"/>
        <v>AlloyX_Tensile</v>
      </c>
      <c r="W1158" s="3">
        <f>VLOOKUP(V1158, Spec_Limits!$A$2:$I$301, 5, FALSE)</f>
        <v>60</v>
      </c>
      <c r="X1158" s="3">
        <f>VLOOKUP(V1158, Spec_Limits!$A$2:$I$301, 6, FALSE)</f>
        <v>120</v>
      </c>
      <c r="Y1158" s="3" t="str">
        <f t="shared" si="185"/>
        <v>Pass</v>
      </c>
      <c r="Z1158" s="3" t="str">
        <f t="shared" si="186"/>
        <v>OK</v>
      </c>
    </row>
    <row r="1159" spans="1:26" x14ac:dyDescent="0.35">
      <c r="A1159" s="1" t="s">
        <v>3485</v>
      </c>
      <c r="B1159" s="2">
        <v>45731</v>
      </c>
      <c r="C1159" s="1" t="s">
        <v>10</v>
      </c>
      <c r="D1159" s="3" t="s">
        <v>3486</v>
      </c>
      <c r="E1159" s="1" t="s">
        <v>11</v>
      </c>
      <c r="F1159" s="1" t="s">
        <v>3487</v>
      </c>
      <c r="G1159" s="1" t="s">
        <v>12</v>
      </c>
      <c r="H1159" s="1">
        <v>470.346</v>
      </c>
      <c r="I1159" s="4" t="s">
        <v>13</v>
      </c>
      <c r="J1159" s="1" t="s">
        <v>66</v>
      </c>
      <c r="K1159" s="1" t="s">
        <v>3488</v>
      </c>
      <c r="L1159" s="6">
        <f t="shared" si="179"/>
        <v>25.5</v>
      </c>
      <c r="M1159" s="6">
        <f t="shared" si="180"/>
        <v>25.5</v>
      </c>
      <c r="N1159" s="6" t="str">
        <f t="shared" si="181"/>
        <v>Pass</v>
      </c>
      <c r="O1159" s="6">
        <f t="shared" si="182"/>
        <v>96.536469999999994</v>
      </c>
      <c r="P1159" s="6">
        <f t="shared" si="178"/>
        <v>470.346</v>
      </c>
      <c r="Q1159" s="5" t="str">
        <f t="shared" si="183"/>
        <v>March</v>
      </c>
      <c r="R1159" s="3" t="str">
        <f>VLOOKUP(A1159, Samples_Master!$A$2:$I$301, 2, FALSE)</f>
        <v>Graphene</v>
      </c>
      <c r="S1159" s="3" t="str">
        <f>VLOOKUP(A1159, Samples_Master!$A$2:$I$301, 3, FALSE)</f>
        <v>Carbon</v>
      </c>
      <c r="T1159" s="3" t="str">
        <f>VLOOKUP(A1159, Samples_Master!$A$2:$I$301, 4, FALSE)</f>
        <v>B033</v>
      </c>
      <c r="U1159" s="3" t="str">
        <f>VLOOKUP(A1159, Samples_Master!$A$2:$I$301, 5, FALSE)</f>
        <v>P004</v>
      </c>
      <c r="V1159" s="3" t="str">
        <f t="shared" si="184"/>
        <v>Graphene_Viscosity</v>
      </c>
      <c r="W1159" s="3">
        <f>VLOOKUP(V1159, Spec_Limits!$A$2:$I$301, 5, FALSE)</f>
        <v>0.2</v>
      </c>
      <c r="X1159" s="3">
        <f>VLOOKUP(V1159, Spec_Limits!$A$2:$I$301, 6, FALSE)</f>
        <v>1.5</v>
      </c>
      <c r="Y1159" s="3" t="str">
        <f t="shared" si="185"/>
        <v>Fail</v>
      </c>
      <c r="Z1159" s="3" t="str">
        <f t="shared" si="186"/>
        <v>OK</v>
      </c>
    </row>
    <row r="1160" spans="1:26" x14ac:dyDescent="0.35">
      <c r="A1160" s="1" t="s">
        <v>3485</v>
      </c>
      <c r="B1160" s="2">
        <v>45725</v>
      </c>
      <c r="C1160" s="1" t="s">
        <v>16</v>
      </c>
      <c r="D1160" s="3" t="s">
        <v>3489</v>
      </c>
      <c r="E1160" s="1" t="s">
        <v>11</v>
      </c>
      <c r="F1160" s="1" t="s">
        <v>3490</v>
      </c>
      <c r="G1160" s="1" t="s">
        <v>12</v>
      </c>
      <c r="H1160" s="1">
        <v>112.247</v>
      </c>
      <c r="I1160" s="4" t="s">
        <v>17</v>
      </c>
      <c r="J1160" s="1" t="s">
        <v>80</v>
      </c>
      <c r="K1160" s="1" t="s">
        <v>3491</v>
      </c>
      <c r="L1160" s="6">
        <f t="shared" si="179"/>
        <v>21.730000000000018</v>
      </c>
      <c r="M1160" s="6">
        <f t="shared" si="180"/>
        <v>21.730000000000018</v>
      </c>
      <c r="N1160" s="6" t="str">
        <f t="shared" si="181"/>
        <v>Pass</v>
      </c>
      <c r="O1160" s="6">
        <f t="shared" si="182"/>
        <v>96.240070000000003</v>
      </c>
      <c r="P1160" s="6">
        <f t="shared" si="178"/>
        <v>112.247</v>
      </c>
      <c r="Q1160" s="5" t="str">
        <f t="shared" si="183"/>
        <v>March</v>
      </c>
      <c r="R1160" s="3" t="str">
        <f>VLOOKUP(A1160, Samples_Master!$A$2:$I$301, 2, FALSE)</f>
        <v>Graphene</v>
      </c>
      <c r="S1160" s="3" t="str">
        <f>VLOOKUP(A1160, Samples_Master!$A$2:$I$301, 3, FALSE)</f>
        <v>Carbon</v>
      </c>
      <c r="T1160" s="3" t="str">
        <f>VLOOKUP(A1160, Samples_Master!$A$2:$I$301, 4, FALSE)</f>
        <v>B033</v>
      </c>
      <c r="U1160" s="3" t="str">
        <f>VLOOKUP(A1160, Samples_Master!$A$2:$I$301, 5, FALSE)</f>
        <v>P004</v>
      </c>
      <c r="V1160" s="3" t="str">
        <f t="shared" si="184"/>
        <v>Graphene_Tensile</v>
      </c>
      <c r="W1160" s="3">
        <f>VLOOKUP(V1160, Spec_Limits!$A$2:$I$301, 5, FALSE)</f>
        <v>60</v>
      </c>
      <c r="X1160" s="3">
        <f>VLOOKUP(V1160, Spec_Limits!$A$2:$I$301, 6, FALSE)</f>
        <v>120</v>
      </c>
      <c r="Y1160" s="3" t="str">
        <f t="shared" si="185"/>
        <v>Pass</v>
      </c>
      <c r="Z1160" s="3" t="str">
        <f t="shared" si="186"/>
        <v>OK</v>
      </c>
    </row>
    <row r="1161" spans="1:26" x14ac:dyDescent="0.35">
      <c r="A1161" s="1" t="s">
        <v>3485</v>
      </c>
      <c r="B1161" s="2">
        <v>45742</v>
      </c>
      <c r="C1161" s="1" t="s">
        <v>27</v>
      </c>
      <c r="D1161" s="3" t="s">
        <v>3492</v>
      </c>
      <c r="E1161" s="1" t="s">
        <v>11</v>
      </c>
      <c r="F1161" s="1" t="s">
        <v>3493</v>
      </c>
      <c r="G1161" s="1" t="s">
        <v>12</v>
      </c>
      <c r="H1161" s="1">
        <v>56363.758999999998</v>
      </c>
      <c r="I1161" s="4" t="s">
        <v>37</v>
      </c>
      <c r="J1161" s="1" t="s">
        <v>52</v>
      </c>
      <c r="K1161" s="1" t="s">
        <v>3494</v>
      </c>
      <c r="L1161" s="6">
        <f t="shared" si="179"/>
        <v>33.010000000000048</v>
      </c>
      <c r="M1161" s="6">
        <f t="shared" si="180"/>
        <v>33.010000000000048</v>
      </c>
      <c r="N1161" s="6" t="str">
        <f t="shared" si="181"/>
        <v>Pass</v>
      </c>
      <c r="O1161" s="6">
        <f t="shared" si="182"/>
        <v>130.87314000000001</v>
      </c>
      <c r="P1161" s="6">
        <f t="shared" si="178"/>
        <v>56363.758999999998</v>
      </c>
      <c r="Q1161" s="5" t="str">
        <f t="shared" si="183"/>
        <v>March</v>
      </c>
      <c r="R1161" s="3" t="str">
        <f>VLOOKUP(A1161, Samples_Master!$A$2:$I$301, 2, FALSE)</f>
        <v>Graphene</v>
      </c>
      <c r="S1161" s="3" t="str">
        <f>VLOOKUP(A1161, Samples_Master!$A$2:$I$301, 3, FALSE)</f>
        <v>Carbon</v>
      </c>
      <c r="T1161" s="3" t="str">
        <f>VLOOKUP(A1161, Samples_Master!$A$2:$I$301, 4, FALSE)</f>
        <v>B033</v>
      </c>
      <c r="U1161" s="3" t="str">
        <f>VLOOKUP(A1161, Samples_Master!$A$2:$I$301, 5, FALSE)</f>
        <v>P004</v>
      </c>
      <c r="V1161" s="3" t="str">
        <f t="shared" si="184"/>
        <v>Graphene_Conductivity</v>
      </c>
      <c r="W1161" s="3">
        <f>VLOOKUP(V1161, Spec_Limits!$A$2:$I$301, 5, FALSE)</f>
        <v>20000</v>
      </c>
      <c r="X1161" s="3">
        <f>VLOOKUP(V1161, Spec_Limits!$A$2:$I$301, 6, FALSE)</f>
        <v>80000</v>
      </c>
      <c r="Y1161" s="3" t="str">
        <f t="shared" si="185"/>
        <v>Pass</v>
      </c>
      <c r="Z1161" s="3" t="str">
        <f t="shared" si="186"/>
        <v>OK</v>
      </c>
    </row>
    <row r="1162" spans="1:26" x14ac:dyDescent="0.35">
      <c r="A1162" s="1" t="s">
        <v>610</v>
      </c>
      <c r="B1162" s="2">
        <v>45732</v>
      </c>
      <c r="C1162" s="1" t="s">
        <v>16</v>
      </c>
      <c r="D1162" s="3" t="s">
        <v>3495</v>
      </c>
      <c r="E1162" s="1" t="s">
        <v>11</v>
      </c>
      <c r="F1162" s="1" t="s">
        <v>3496</v>
      </c>
      <c r="G1162" s="1" t="s">
        <v>17</v>
      </c>
      <c r="H1162" s="1">
        <v>58.936999999999998</v>
      </c>
      <c r="I1162" s="4" t="s">
        <v>17</v>
      </c>
      <c r="J1162" s="1" t="s">
        <v>55</v>
      </c>
      <c r="K1162" s="1" t="s">
        <v>3497</v>
      </c>
      <c r="L1162" s="6">
        <f t="shared" si="179"/>
        <v>15.720000000000027</v>
      </c>
      <c r="M1162" s="6">
        <f t="shared" si="180"/>
        <v>15.720000000000027</v>
      </c>
      <c r="N1162" s="6" t="str">
        <f t="shared" si="181"/>
        <v>Pass</v>
      </c>
      <c r="O1162" s="6" t="str">
        <f t="shared" si="182"/>
        <v>104.86</v>
      </c>
      <c r="P1162" s="6">
        <f t="shared" si="178"/>
        <v>58.936999999999998</v>
      </c>
      <c r="Q1162" s="5" t="str">
        <f t="shared" si="183"/>
        <v>March</v>
      </c>
      <c r="R1162" s="3" t="str">
        <f>VLOOKUP(A1162, Samples_Master!$A$2:$I$301, 2, FALSE)</f>
        <v>CeramicY</v>
      </c>
      <c r="S1162" s="3" t="str">
        <f>VLOOKUP(A1162, Samples_Master!$A$2:$I$301, 3, FALSE)</f>
        <v>Ceramic</v>
      </c>
      <c r="T1162" s="3" t="str">
        <f>VLOOKUP(A1162, Samples_Master!$A$2:$I$301, 4, FALSE)</f>
        <v>B033</v>
      </c>
      <c r="U1162" s="3" t="str">
        <f>VLOOKUP(A1162, Samples_Master!$A$2:$I$301, 5, FALSE)</f>
        <v>P003</v>
      </c>
      <c r="V1162" s="3" t="str">
        <f t="shared" si="184"/>
        <v>CeramicY_Tensile</v>
      </c>
      <c r="W1162" s="3">
        <f>VLOOKUP(V1162, Spec_Limits!$A$2:$I$301, 5, FALSE)</f>
        <v>40</v>
      </c>
      <c r="X1162" s="3">
        <f>VLOOKUP(V1162, Spec_Limits!$A$2:$I$301, 6, FALSE)</f>
        <v>100</v>
      </c>
      <c r="Y1162" s="3" t="str">
        <f t="shared" si="185"/>
        <v>Pass</v>
      </c>
      <c r="Z1162" s="3" t="str">
        <f t="shared" si="186"/>
        <v>OK</v>
      </c>
    </row>
    <row r="1163" spans="1:26" x14ac:dyDescent="0.35">
      <c r="A1163" s="1" t="s">
        <v>610</v>
      </c>
      <c r="B1163" s="2">
        <v>45732</v>
      </c>
      <c r="C1163" s="1" t="s">
        <v>27</v>
      </c>
      <c r="D1163" s="3" t="s">
        <v>3498</v>
      </c>
      <c r="E1163" s="1" t="s">
        <v>11</v>
      </c>
      <c r="F1163" s="1" t="s">
        <v>3499</v>
      </c>
      <c r="G1163" s="1" t="s">
        <v>17</v>
      </c>
      <c r="H1163" s="1">
        <v>11263.74</v>
      </c>
      <c r="I1163" s="4" t="s">
        <v>28</v>
      </c>
      <c r="J1163" s="1" t="s">
        <v>21</v>
      </c>
      <c r="K1163" s="1" t="s">
        <v>3500</v>
      </c>
      <c r="L1163" s="6">
        <f t="shared" si="179"/>
        <v>25.510000000000048</v>
      </c>
      <c r="M1163" s="6">
        <f t="shared" si="180"/>
        <v>25.510000000000048</v>
      </c>
      <c r="N1163" s="6" t="str">
        <f t="shared" si="181"/>
        <v>Pass</v>
      </c>
      <c r="O1163" s="6" t="str">
        <f t="shared" si="182"/>
        <v>95.47</v>
      </c>
      <c r="P1163" s="6">
        <f t="shared" si="178"/>
        <v>11263.74</v>
      </c>
      <c r="Q1163" s="5" t="str">
        <f t="shared" si="183"/>
        <v>March</v>
      </c>
      <c r="R1163" s="3" t="str">
        <f>VLOOKUP(A1163, Samples_Master!$A$2:$I$301, 2, FALSE)</f>
        <v>CeramicY</v>
      </c>
      <c r="S1163" s="3" t="str">
        <f>VLOOKUP(A1163, Samples_Master!$A$2:$I$301, 3, FALSE)</f>
        <v>Ceramic</v>
      </c>
      <c r="T1163" s="3" t="str">
        <f>VLOOKUP(A1163, Samples_Master!$A$2:$I$301, 4, FALSE)</f>
        <v>B033</v>
      </c>
      <c r="U1163" s="3" t="str">
        <f>VLOOKUP(A1163, Samples_Master!$A$2:$I$301, 5, FALSE)</f>
        <v>P003</v>
      </c>
      <c r="V1163" s="3" t="str">
        <f t="shared" si="184"/>
        <v>CeramicY_Conductivity</v>
      </c>
      <c r="W1163" s="3">
        <f>VLOOKUP(V1163, Spec_Limits!$A$2:$I$301, 5, FALSE)</f>
        <v>100</v>
      </c>
      <c r="X1163" s="3">
        <f>VLOOKUP(V1163, Spec_Limits!$A$2:$I$301, 6, FALSE)</f>
        <v>2000</v>
      </c>
      <c r="Y1163" s="3" t="str">
        <f t="shared" si="185"/>
        <v>Fail</v>
      </c>
      <c r="Z1163" s="3" t="str">
        <f t="shared" si="186"/>
        <v>OK</v>
      </c>
    </row>
    <row r="1164" spans="1:26" x14ac:dyDescent="0.35">
      <c r="A1164" s="1" t="s">
        <v>215</v>
      </c>
      <c r="B1164" s="2">
        <v>45734</v>
      </c>
      <c r="C1164" s="1" t="s">
        <v>16</v>
      </c>
      <c r="D1164" s="3" t="s">
        <v>3501</v>
      </c>
      <c r="E1164" s="1" t="s">
        <v>637</v>
      </c>
      <c r="F1164" s="1" t="s">
        <v>3502</v>
      </c>
      <c r="G1164" s="1" t="s">
        <v>12</v>
      </c>
      <c r="H1164" s="1">
        <v>70.867000000000004</v>
      </c>
      <c r="I1164" s="4" t="s">
        <v>17</v>
      </c>
      <c r="J1164" s="1" t="s">
        <v>66</v>
      </c>
      <c r="K1164" s="1" t="s">
        <v>3503</v>
      </c>
      <c r="L1164" s="6" t="str">
        <f t="shared" si="179"/>
        <v>20.9</v>
      </c>
      <c r="M1164" s="6" t="str">
        <f t="shared" si="180"/>
        <v>20.9</v>
      </c>
      <c r="N1164" s="6" t="str">
        <f t="shared" si="181"/>
        <v>Pass</v>
      </c>
      <c r="O1164" s="6">
        <f t="shared" si="182"/>
        <v>104.69275</v>
      </c>
      <c r="P1164" s="6">
        <f t="shared" si="178"/>
        <v>70.867000000000004</v>
      </c>
      <c r="Q1164" s="5" t="str">
        <f t="shared" si="183"/>
        <v>March</v>
      </c>
      <c r="R1164" s="3" t="str">
        <f>VLOOKUP(A1164, Samples_Master!$A$2:$I$301, 2, FALSE)</f>
        <v>PolymerA</v>
      </c>
      <c r="S1164" s="3" t="str">
        <f>VLOOKUP(A1164, Samples_Master!$A$2:$I$301, 3, FALSE)</f>
        <v>Polymer</v>
      </c>
      <c r="T1164" s="3" t="str">
        <f>VLOOKUP(A1164, Samples_Master!$A$2:$I$301, 4, FALSE)</f>
        <v>B043</v>
      </c>
      <c r="U1164" s="3" t="str">
        <f>VLOOKUP(A1164, Samples_Master!$A$2:$I$301, 5, FALSE)</f>
        <v>P001</v>
      </c>
      <c r="V1164" s="3" t="str">
        <f t="shared" si="184"/>
        <v>PolymerA_Tensile</v>
      </c>
      <c r="W1164" s="3">
        <f>VLOOKUP(V1164, Spec_Limits!$A$2:$I$301, 5, FALSE)</f>
        <v>40</v>
      </c>
      <c r="X1164" s="3">
        <f>VLOOKUP(V1164, Spec_Limits!$A$2:$I$301, 6, FALSE)</f>
        <v>100</v>
      </c>
      <c r="Y1164" s="3" t="str">
        <f t="shared" si="185"/>
        <v>Pass</v>
      </c>
      <c r="Z1164" s="3" t="str">
        <f t="shared" si="186"/>
        <v>OK</v>
      </c>
    </row>
    <row r="1165" spans="1:26" x14ac:dyDescent="0.35">
      <c r="A1165" s="1" t="s">
        <v>215</v>
      </c>
      <c r="B1165" s="2">
        <v>45721</v>
      </c>
      <c r="C1165" s="1" t="s">
        <v>27</v>
      </c>
      <c r="D1165" s="3" t="s">
        <v>3504</v>
      </c>
      <c r="E1165" s="1" t="s">
        <v>637</v>
      </c>
      <c r="F1165" s="1" t="s">
        <v>3505</v>
      </c>
      <c r="G1165" s="1" t="s">
        <v>12</v>
      </c>
      <c r="H1165" s="1">
        <v>859.75</v>
      </c>
      <c r="I1165" s="4" t="s">
        <v>37</v>
      </c>
      <c r="J1165" s="1" t="s">
        <v>24</v>
      </c>
      <c r="K1165" s="1" t="s">
        <v>3506</v>
      </c>
      <c r="L1165" s="6" t="str">
        <f t="shared" si="179"/>
        <v>20.13</v>
      </c>
      <c r="M1165" s="6" t="str">
        <f t="shared" si="180"/>
        <v>20.13</v>
      </c>
      <c r="N1165" s="6" t="str">
        <f t="shared" si="181"/>
        <v>Pass</v>
      </c>
      <c r="O1165" s="6">
        <f t="shared" si="182"/>
        <v>88.61972999999999</v>
      </c>
      <c r="P1165" s="6">
        <f t="shared" si="178"/>
        <v>859.75</v>
      </c>
      <c r="Q1165" s="5" t="str">
        <f t="shared" si="183"/>
        <v>March</v>
      </c>
      <c r="R1165" s="3" t="str">
        <f>VLOOKUP(A1165, Samples_Master!$A$2:$I$301, 2, FALSE)</f>
        <v>PolymerA</v>
      </c>
      <c r="S1165" s="3" t="str">
        <f>VLOOKUP(A1165, Samples_Master!$A$2:$I$301, 3, FALSE)</f>
        <v>Polymer</v>
      </c>
      <c r="T1165" s="3" t="str">
        <f>VLOOKUP(A1165, Samples_Master!$A$2:$I$301, 4, FALSE)</f>
        <v>B043</v>
      </c>
      <c r="U1165" s="3" t="str">
        <f>VLOOKUP(A1165, Samples_Master!$A$2:$I$301, 5, FALSE)</f>
        <v>P001</v>
      </c>
      <c r="V1165" s="3" t="str">
        <f t="shared" si="184"/>
        <v>PolymerA_Conductivity</v>
      </c>
      <c r="W1165" s="3">
        <f>VLOOKUP(V1165, Spec_Limits!$A$2:$I$301, 5, FALSE)</f>
        <v>100</v>
      </c>
      <c r="X1165" s="3">
        <f>VLOOKUP(V1165, Spec_Limits!$A$2:$I$301, 6, FALSE)</f>
        <v>2000</v>
      </c>
      <c r="Y1165" s="3" t="str">
        <f t="shared" si="185"/>
        <v>Pass</v>
      </c>
      <c r="Z1165" s="3" t="str">
        <f t="shared" si="186"/>
        <v>OK</v>
      </c>
    </row>
    <row r="1166" spans="1:26" x14ac:dyDescent="0.35">
      <c r="A1166" s="1" t="s">
        <v>215</v>
      </c>
      <c r="B1166" s="2">
        <v>45726</v>
      </c>
      <c r="C1166" s="1" t="s">
        <v>27</v>
      </c>
      <c r="D1166" s="3" t="s">
        <v>3507</v>
      </c>
      <c r="E1166" s="1" t="s">
        <v>637</v>
      </c>
      <c r="F1166" s="1" t="s">
        <v>3508</v>
      </c>
      <c r="G1166" s="1" t="s">
        <v>12</v>
      </c>
      <c r="H1166" s="1">
        <v>8543.6839999999993</v>
      </c>
      <c r="I1166" s="4" t="s">
        <v>28</v>
      </c>
      <c r="J1166" s="1" t="s">
        <v>98</v>
      </c>
      <c r="K1166" s="1" t="s">
        <v>3509</v>
      </c>
      <c r="L1166" s="6" t="str">
        <f t="shared" si="179"/>
        <v>23.25</v>
      </c>
      <c r="M1166" s="6" t="str">
        <f t="shared" si="180"/>
        <v>23.25</v>
      </c>
      <c r="N1166" s="6" t="str">
        <f t="shared" si="181"/>
        <v>Pass</v>
      </c>
      <c r="O1166" s="6">
        <f t="shared" si="182"/>
        <v>109.03058</v>
      </c>
      <c r="P1166" s="6">
        <f t="shared" si="178"/>
        <v>8543.6839999999993</v>
      </c>
      <c r="Q1166" s="5" t="str">
        <f t="shared" si="183"/>
        <v>March</v>
      </c>
      <c r="R1166" s="3" t="str">
        <f>VLOOKUP(A1166, Samples_Master!$A$2:$I$301, 2, FALSE)</f>
        <v>PolymerA</v>
      </c>
      <c r="S1166" s="3" t="str">
        <f>VLOOKUP(A1166, Samples_Master!$A$2:$I$301, 3, FALSE)</f>
        <v>Polymer</v>
      </c>
      <c r="T1166" s="3" t="str">
        <f>VLOOKUP(A1166, Samples_Master!$A$2:$I$301, 4, FALSE)</f>
        <v>B043</v>
      </c>
      <c r="U1166" s="3" t="str">
        <f>VLOOKUP(A1166, Samples_Master!$A$2:$I$301, 5, FALSE)</f>
        <v>P001</v>
      </c>
      <c r="V1166" s="3" t="str">
        <f t="shared" si="184"/>
        <v>PolymerA_Conductivity</v>
      </c>
      <c r="W1166" s="3">
        <f>VLOOKUP(V1166, Spec_Limits!$A$2:$I$301, 5, FALSE)</f>
        <v>100</v>
      </c>
      <c r="X1166" s="3">
        <f>VLOOKUP(V1166, Spec_Limits!$A$2:$I$301, 6, FALSE)</f>
        <v>2000</v>
      </c>
      <c r="Y1166" s="3" t="str">
        <f t="shared" si="185"/>
        <v>Fail</v>
      </c>
      <c r="Z1166" s="3" t="str">
        <f t="shared" si="186"/>
        <v>OK</v>
      </c>
    </row>
    <row r="1167" spans="1:26" x14ac:dyDescent="0.35">
      <c r="A1167" s="1" t="s">
        <v>215</v>
      </c>
      <c r="B1167" s="2">
        <v>45724</v>
      </c>
      <c r="C1167" s="1" t="s">
        <v>10</v>
      </c>
      <c r="D1167" s="3" t="s">
        <v>3510</v>
      </c>
      <c r="E1167" s="1" t="s">
        <v>637</v>
      </c>
      <c r="F1167" s="1" t="s">
        <v>3511</v>
      </c>
      <c r="G1167" s="1" t="s">
        <v>12</v>
      </c>
      <c r="H1167" s="1">
        <v>0.56999999999999995</v>
      </c>
      <c r="I1167" s="4" t="s">
        <v>23</v>
      </c>
      <c r="J1167" s="1" t="s">
        <v>24</v>
      </c>
      <c r="K1167" s="1" t="s">
        <v>3512</v>
      </c>
      <c r="L1167" s="6" t="str">
        <f t="shared" si="179"/>
        <v>29.54</v>
      </c>
      <c r="M1167" s="6" t="str">
        <f t="shared" si="180"/>
        <v>29.54</v>
      </c>
      <c r="N1167" s="6" t="str">
        <f t="shared" si="181"/>
        <v>Pass</v>
      </c>
      <c r="O1167" s="6">
        <f t="shared" si="182"/>
        <v>121.7732</v>
      </c>
      <c r="P1167" s="6">
        <f t="shared" si="178"/>
        <v>0.56999999999999995</v>
      </c>
      <c r="Q1167" s="5" t="str">
        <f t="shared" si="183"/>
        <v>March</v>
      </c>
      <c r="R1167" s="3" t="str">
        <f>VLOOKUP(A1167, Samples_Master!$A$2:$I$301, 2, FALSE)</f>
        <v>PolymerA</v>
      </c>
      <c r="S1167" s="3" t="str">
        <f>VLOOKUP(A1167, Samples_Master!$A$2:$I$301, 3, FALSE)</f>
        <v>Polymer</v>
      </c>
      <c r="T1167" s="3" t="str">
        <f>VLOOKUP(A1167, Samples_Master!$A$2:$I$301, 4, FALSE)</f>
        <v>B043</v>
      </c>
      <c r="U1167" s="3" t="str">
        <f>VLOOKUP(A1167, Samples_Master!$A$2:$I$301, 5, FALSE)</f>
        <v>P001</v>
      </c>
      <c r="V1167" s="3" t="str">
        <f t="shared" si="184"/>
        <v>PolymerA_Viscosity</v>
      </c>
      <c r="W1167" s="3">
        <f>VLOOKUP(V1167, Spec_Limits!$A$2:$I$301, 5, FALSE)</f>
        <v>0.5</v>
      </c>
      <c r="X1167" s="3">
        <f>VLOOKUP(V1167, Spec_Limits!$A$2:$I$301, 6, FALSE)</f>
        <v>2.5</v>
      </c>
      <c r="Y1167" s="3" t="str">
        <f t="shared" si="185"/>
        <v>Pass</v>
      </c>
      <c r="Z1167" s="3" t="str">
        <f t="shared" si="186"/>
        <v>OK</v>
      </c>
    </row>
    <row r="1168" spans="1:26" x14ac:dyDescent="0.35">
      <c r="A1168" s="1" t="s">
        <v>469</v>
      </c>
      <c r="B1168" s="2">
        <v>45721</v>
      </c>
      <c r="C1168" s="1" t="s">
        <v>16</v>
      </c>
      <c r="D1168" s="3" t="s">
        <v>3513</v>
      </c>
      <c r="E1168" s="1" t="s">
        <v>11</v>
      </c>
      <c r="F1168" s="1" t="s">
        <v>1583</v>
      </c>
      <c r="G1168" s="1" t="s">
        <v>17</v>
      </c>
      <c r="H1168" s="1">
        <v>75.262</v>
      </c>
      <c r="I1168" s="4" t="s">
        <v>17</v>
      </c>
      <c r="J1168" s="1" t="s">
        <v>14</v>
      </c>
      <c r="K1168" s="1" t="s">
        <v>3514</v>
      </c>
      <c r="L1168" s="6">
        <f t="shared" si="179"/>
        <v>24.28000000000003</v>
      </c>
      <c r="M1168" s="6">
        <f t="shared" si="180"/>
        <v>24.28000000000003</v>
      </c>
      <c r="N1168" s="6" t="str">
        <f t="shared" si="181"/>
        <v>Pass</v>
      </c>
      <c r="O1168" s="6" t="str">
        <f t="shared" si="182"/>
        <v>98.63</v>
      </c>
      <c r="P1168" s="6">
        <f t="shared" si="178"/>
        <v>75.262</v>
      </c>
      <c r="Q1168" s="5" t="str">
        <f t="shared" si="183"/>
        <v>March</v>
      </c>
      <c r="R1168" s="3" t="str">
        <f>VLOOKUP(A1168, Samples_Master!$A$2:$I$301, 2, FALSE)</f>
        <v>PolymerB</v>
      </c>
      <c r="S1168" s="3" t="str">
        <f>VLOOKUP(A1168, Samples_Master!$A$2:$I$301, 3, FALSE)</f>
        <v>Polymer</v>
      </c>
      <c r="T1168" s="3" t="str">
        <f>VLOOKUP(A1168, Samples_Master!$A$2:$I$301, 4, FALSE)</f>
        <v>B055</v>
      </c>
      <c r="U1168" s="3" t="str">
        <f>VLOOKUP(A1168, Samples_Master!$A$2:$I$301, 5, FALSE)</f>
        <v>P004</v>
      </c>
      <c r="V1168" s="3" t="str">
        <f t="shared" si="184"/>
        <v>PolymerB_Tensile</v>
      </c>
      <c r="W1168" s="3">
        <f>VLOOKUP(V1168, Spec_Limits!$A$2:$I$301, 5, FALSE)</f>
        <v>40</v>
      </c>
      <c r="X1168" s="3">
        <f>VLOOKUP(V1168, Spec_Limits!$A$2:$I$301, 6, FALSE)</f>
        <v>100</v>
      </c>
      <c r="Y1168" s="3" t="str">
        <f t="shared" si="185"/>
        <v>Pass</v>
      </c>
      <c r="Z1168" s="3" t="str">
        <f t="shared" si="186"/>
        <v>OK</v>
      </c>
    </row>
    <row r="1169" spans="1:26" x14ac:dyDescent="0.35">
      <c r="A1169" s="1" t="s">
        <v>469</v>
      </c>
      <c r="B1169" s="2">
        <v>45723</v>
      </c>
      <c r="C1169" s="1" t="s">
        <v>27</v>
      </c>
      <c r="D1169" s="3" t="s">
        <v>3515</v>
      </c>
      <c r="E1169" s="1" t="s">
        <v>11</v>
      </c>
      <c r="F1169" s="1" t="s">
        <v>3516</v>
      </c>
      <c r="G1169" s="1" t="s">
        <v>17</v>
      </c>
      <c r="H1169" s="1">
        <v>7370.5529999999999</v>
      </c>
      <c r="I1169" s="4" t="s">
        <v>28</v>
      </c>
      <c r="J1169" s="1" t="s">
        <v>18</v>
      </c>
      <c r="K1169" s="1" t="s">
        <v>3517</v>
      </c>
      <c r="L1169" s="6">
        <f t="shared" si="179"/>
        <v>28.29000000000002</v>
      </c>
      <c r="M1169" s="6">
        <f t="shared" si="180"/>
        <v>28.29000000000002</v>
      </c>
      <c r="N1169" s="6" t="str">
        <f t="shared" si="181"/>
        <v>Pass</v>
      </c>
      <c r="O1169" s="6" t="str">
        <f t="shared" si="182"/>
        <v>99.51</v>
      </c>
      <c r="P1169" s="6">
        <f t="shared" si="178"/>
        <v>7370.5529999999999</v>
      </c>
      <c r="Q1169" s="5" t="str">
        <f t="shared" si="183"/>
        <v>March</v>
      </c>
      <c r="R1169" s="3" t="str">
        <f>VLOOKUP(A1169, Samples_Master!$A$2:$I$301, 2, FALSE)</f>
        <v>PolymerB</v>
      </c>
      <c r="S1169" s="3" t="str">
        <f>VLOOKUP(A1169, Samples_Master!$A$2:$I$301, 3, FALSE)</f>
        <v>Polymer</v>
      </c>
      <c r="T1169" s="3" t="str">
        <f>VLOOKUP(A1169, Samples_Master!$A$2:$I$301, 4, FALSE)</f>
        <v>B055</v>
      </c>
      <c r="U1169" s="3" t="str">
        <f>VLOOKUP(A1169, Samples_Master!$A$2:$I$301, 5, FALSE)</f>
        <v>P004</v>
      </c>
      <c r="V1169" s="3" t="str">
        <f t="shared" si="184"/>
        <v>PolymerB_Conductivity</v>
      </c>
      <c r="W1169" s="3">
        <f>VLOOKUP(V1169, Spec_Limits!$A$2:$I$301, 5, FALSE)</f>
        <v>100</v>
      </c>
      <c r="X1169" s="3">
        <f>VLOOKUP(V1169, Spec_Limits!$A$2:$I$301, 6, FALSE)</f>
        <v>2000</v>
      </c>
      <c r="Y1169" s="3" t="str">
        <f t="shared" si="185"/>
        <v>Fail</v>
      </c>
      <c r="Z1169" s="3" t="str">
        <f t="shared" si="186"/>
        <v>OK</v>
      </c>
    </row>
    <row r="1170" spans="1:26" x14ac:dyDescent="0.35">
      <c r="A1170" s="1" t="s">
        <v>469</v>
      </c>
      <c r="B1170" s="2">
        <v>45723</v>
      </c>
      <c r="C1170" s="1" t="s">
        <v>10</v>
      </c>
      <c r="D1170" s="3" t="s">
        <v>1483</v>
      </c>
      <c r="E1170" s="1" t="s">
        <v>11</v>
      </c>
      <c r="F1170" s="1" t="s">
        <v>3518</v>
      </c>
      <c r="G1170" s="1" t="s">
        <v>17</v>
      </c>
      <c r="H1170" s="1">
        <v>1382.22</v>
      </c>
      <c r="I1170" s="4" t="s">
        <v>13</v>
      </c>
      <c r="J1170" s="1" t="s">
        <v>52</v>
      </c>
      <c r="K1170" s="1" t="s">
        <v>3519</v>
      </c>
      <c r="L1170" s="6">
        <f t="shared" si="179"/>
        <v>24.330000000000041</v>
      </c>
      <c r="M1170" s="6">
        <f t="shared" si="180"/>
        <v>24.330000000000041</v>
      </c>
      <c r="N1170" s="6" t="str">
        <f t="shared" si="181"/>
        <v>Pass</v>
      </c>
      <c r="O1170" s="6" t="str">
        <f t="shared" si="182"/>
        <v>118.43</v>
      </c>
      <c r="P1170" s="6">
        <f t="shared" si="178"/>
        <v>1382.22</v>
      </c>
      <c r="Q1170" s="5" t="str">
        <f t="shared" si="183"/>
        <v>March</v>
      </c>
      <c r="R1170" s="3" t="str">
        <f>VLOOKUP(A1170, Samples_Master!$A$2:$I$301, 2, FALSE)</f>
        <v>PolymerB</v>
      </c>
      <c r="S1170" s="3" t="str">
        <f>VLOOKUP(A1170, Samples_Master!$A$2:$I$301, 3, FALSE)</f>
        <v>Polymer</v>
      </c>
      <c r="T1170" s="3" t="str">
        <f>VLOOKUP(A1170, Samples_Master!$A$2:$I$301, 4, FALSE)</f>
        <v>B055</v>
      </c>
      <c r="U1170" s="3" t="str">
        <f>VLOOKUP(A1170, Samples_Master!$A$2:$I$301, 5, FALSE)</f>
        <v>P004</v>
      </c>
      <c r="V1170" s="3" t="str">
        <f t="shared" si="184"/>
        <v>PolymerB_Viscosity</v>
      </c>
      <c r="W1170" s="3">
        <f>VLOOKUP(V1170, Spec_Limits!$A$2:$I$301, 5, FALSE)</f>
        <v>0.5</v>
      </c>
      <c r="X1170" s="3">
        <f>VLOOKUP(V1170, Spec_Limits!$A$2:$I$301, 6, FALSE)</f>
        <v>2.5</v>
      </c>
      <c r="Y1170" s="3" t="str">
        <f t="shared" si="185"/>
        <v>Fail</v>
      </c>
      <c r="Z1170" s="3" t="str">
        <f t="shared" si="186"/>
        <v>OK</v>
      </c>
    </row>
    <row r="1171" spans="1:26" x14ac:dyDescent="0.35">
      <c r="A1171" s="1" t="s">
        <v>86</v>
      </c>
      <c r="B1171" s="2">
        <v>45719</v>
      </c>
      <c r="C1171" s="1" t="s">
        <v>10</v>
      </c>
      <c r="D1171" s="3" t="s">
        <v>3520</v>
      </c>
      <c r="E1171" s="1" t="s">
        <v>637</v>
      </c>
      <c r="F1171" s="1" t="s">
        <v>3521</v>
      </c>
      <c r="G1171" s="1" t="s">
        <v>12</v>
      </c>
      <c r="H1171" s="1">
        <v>1333.2439999999999</v>
      </c>
      <c r="I1171" s="4" t="s">
        <v>13</v>
      </c>
      <c r="J1171" s="1" t="s">
        <v>18</v>
      </c>
      <c r="K1171" s="1" t="s">
        <v>3522</v>
      </c>
      <c r="L1171" s="6" t="str">
        <f t="shared" si="179"/>
        <v>17.41</v>
      </c>
      <c r="M1171" s="6" t="str">
        <f t="shared" si="180"/>
        <v>17.41</v>
      </c>
      <c r="N1171" s="6" t="str">
        <f t="shared" si="181"/>
        <v>Pass</v>
      </c>
      <c r="O1171" s="6">
        <f t="shared" si="182"/>
        <v>101.53716</v>
      </c>
      <c r="P1171" s="6">
        <f t="shared" si="178"/>
        <v>1333.2439999999999</v>
      </c>
      <c r="Q1171" s="5" t="str">
        <f t="shared" si="183"/>
        <v>March</v>
      </c>
      <c r="R1171" s="3" t="str">
        <f>VLOOKUP(A1171, Samples_Master!$A$2:$I$301, 2, FALSE)</f>
        <v>PolymerA</v>
      </c>
      <c r="S1171" s="3" t="str">
        <f>VLOOKUP(A1171, Samples_Master!$A$2:$I$301, 3, FALSE)</f>
        <v>Polymer</v>
      </c>
      <c r="T1171" s="3" t="str">
        <f>VLOOKUP(A1171, Samples_Master!$A$2:$I$301, 4, FALSE)</f>
        <v>B089</v>
      </c>
      <c r="U1171" s="3" t="str">
        <f>VLOOKUP(A1171, Samples_Master!$A$2:$I$301, 5, FALSE)</f>
        <v>P002</v>
      </c>
      <c r="V1171" s="3" t="str">
        <f t="shared" si="184"/>
        <v>PolymerA_Viscosity</v>
      </c>
      <c r="W1171" s="3">
        <f>VLOOKUP(V1171, Spec_Limits!$A$2:$I$301, 5, FALSE)</f>
        <v>0.5</v>
      </c>
      <c r="X1171" s="3">
        <f>VLOOKUP(V1171, Spec_Limits!$A$2:$I$301, 6, FALSE)</f>
        <v>2.5</v>
      </c>
      <c r="Y1171" s="3" t="str">
        <f t="shared" si="185"/>
        <v>Fail</v>
      </c>
      <c r="Z1171" s="3" t="str">
        <f t="shared" si="186"/>
        <v>OK</v>
      </c>
    </row>
    <row r="1172" spans="1:26" x14ac:dyDescent="0.35">
      <c r="A1172" s="1" t="s">
        <v>86</v>
      </c>
      <c r="B1172" s="2">
        <v>45727</v>
      </c>
      <c r="C1172" s="1" t="s">
        <v>27</v>
      </c>
      <c r="D1172" s="3" t="s">
        <v>3523</v>
      </c>
      <c r="E1172" s="1" t="s">
        <v>637</v>
      </c>
      <c r="F1172" s="1" t="s">
        <v>3524</v>
      </c>
      <c r="G1172" s="1" t="s">
        <v>12</v>
      </c>
      <c r="H1172" s="1">
        <v>984.6</v>
      </c>
      <c r="I1172" s="4" t="s">
        <v>37</v>
      </c>
      <c r="J1172" s="1" t="s">
        <v>66</v>
      </c>
      <c r="K1172" s="1" t="s">
        <v>3525</v>
      </c>
      <c r="L1172" s="6" t="str">
        <f t="shared" si="179"/>
        <v>17.72</v>
      </c>
      <c r="M1172" s="6" t="str">
        <f t="shared" si="180"/>
        <v>17.72</v>
      </c>
      <c r="N1172" s="6" t="str">
        <f t="shared" si="181"/>
        <v>Pass</v>
      </c>
      <c r="O1172" s="6">
        <f t="shared" si="182"/>
        <v>121.03761</v>
      </c>
      <c r="P1172" s="6">
        <f t="shared" si="178"/>
        <v>984.6</v>
      </c>
      <c r="Q1172" s="5" t="str">
        <f t="shared" si="183"/>
        <v>March</v>
      </c>
      <c r="R1172" s="3" t="str">
        <f>VLOOKUP(A1172, Samples_Master!$A$2:$I$301, 2, FALSE)</f>
        <v>PolymerA</v>
      </c>
      <c r="S1172" s="3" t="str">
        <f>VLOOKUP(A1172, Samples_Master!$A$2:$I$301, 3, FALSE)</f>
        <v>Polymer</v>
      </c>
      <c r="T1172" s="3" t="str">
        <f>VLOOKUP(A1172, Samples_Master!$A$2:$I$301, 4, FALSE)</f>
        <v>B089</v>
      </c>
      <c r="U1172" s="3" t="str">
        <f>VLOOKUP(A1172, Samples_Master!$A$2:$I$301, 5, FALSE)</f>
        <v>P002</v>
      </c>
      <c r="V1172" s="3" t="str">
        <f t="shared" si="184"/>
        <v>PolymerA_Conductivity</v>
      </c>
      <c r="W1172" s="3">
        <f>VLOOKUP(V1172, Spec_Limits!$A$2:$I$301, 5, FALSE)</f>
        <v>100</v>
      </c>
      <c r="X1172" s="3">
        <f>VLOOKUP(V1172, Spec_Limits!$A$2:$I$301, 6, FALSE)</f>
        <v>2000</v>
      </c>
      <c r="Y1172" s="3" t="str">
        <f t="shared" si="185"/>
        <v>Pass</v>
      </c>
      <c r="Z1172" s="3" t="str">
        <f t="shared" si="186"/>
        <v>OK</v>
      </c>
    </row>
    <row r="1173" spans="1:26" x14ac:dyDescent="0.35">
      <c r="A1173" s="1" t="s">
        <v>86</v>
      </c>
      <c r="B1173" s="2">
        <v>45739</v>
      </c>
      <c r="C1173" s="1" t="s">
        <v>10</v>
      </c>
      <c r="D1173" s="3" t="s">
        <v>2316</v>
      </c>
      <c r="E1173" s="1" t="s">
        <v>637</v>
      </c>
      <c r="F1173" s="1" t="s">
        <v>3526</v>
      </c>
      <c r="G1173" s="1" t="s">
        <v>12</v>
      </c>
      <c r="H1173" s="1">
        <v>1.9319999999999999</v>
      </c>
      <c r="I1173" s="4" t="s">
        <v>23</v>
      </c>
      <c r="J1173" s="1" t="s">
        <v>98</v>
      </c>
      <c r="K1173" s="1" t="s">
        <v>3527</v>
      </c>
      <c r="L1173" s="6" t="str">
        <f t="shared" si="179"/>
        <v>29.23</v>
      </c>
      <c r="M1173" s="6" t="str">
        <f t="shared" si="180"/>
        <v>29.23</v>
      </c>
      <c r="N1173" s="6" t="str">
        <f t="shared" si="181"/>
        <v>Pass</v>
      </c>
      <c r="O1173" s="6">
        <f t="shared" si="182"/>
        <v>92.81528999999999</v>
      </c>
      <c r="P1173" s="6">
        <f t="shared" si="178"/>
        <v>1.9319999999999999</v>
      </c>
      <c r="Q1173" s="5" t="str">
        <f t="shared" si="183"/>
        <v>March</v>
      </c>
      <c r="R1173" s="3" t="str">
        <f>VLOOKUP(A1173, Samples_Master!$A$2:$I$301, 2, FALSE)</f>
        <v>PolymerA</v>
      </c>
      <c r="S1173" s="3" t="str">
        <f>VLOOKUP(A1173, Samples_Master!$A$2:$I$301, 3, FALSE)</f>
        <v>Polymer</v>
      </c>
      <c r="T1173" s="3" t="str">
        <f>VLOOKUP(A1173, Samples_Master!$A$2:$I$301, 4, FALSE)</f>
        <v>B089</v>
      </c>
      <c r="U1173" s="3" t="str">
        <f>VLOOKUP(A1173, Samples_Master!$A$2:$I$301, 5, FALSE)</f>
        <v>P002</v>
      </c>
      <c r="V1173" s="3" t="str">
        <f t="shared" si="184"/>
        <v>PolymerA_Viscosity</v>
      </c>
      <c r="W1173" s="3">
        <f>VLOOKUP(V1173, Spec_Limits!$A$2:$I$301, 5, FALSE)</f>
        <v>0.5</v>
      </c>
      <c r="X1173" s="3">
        <f>VLOOKUP(V1173, Spec_Limits!$A$2:$I$301, 6, FALSE)</f>
        <v>2.5</v>
      </c>
      <c r="Y1173" s="3" t="str">
        <f t="shared" si="185"/>
        <v>Pass</v>
      </c>
      <c r="Z1173" s="3" t="str">
        <f t="shared" si="186"/>
        <v>OK</v>
      </c>
    </row>
    <row r="1174" spans="1:26" x14ac:dyDescent="0.35">
      <c r="A1174" s="1" t="s">
        <v>690</v>
      </c>
      <c r="B1174" s="2">
        <v>45732</v>
      </c>
      <c r="C1174" s="1" t="s">
        <v>10</v>
      </c>
      <c r="D1174" s="3" t="s">
        <v>3498</v>
      </c>
      <c r="E1174" s="1" t="s">
        <v>11</v>
      </c>
      <c r="F1174" s="1" t="s">
        <v>3528</v>
      </c>
      <c r="G1174" s="1" t="s">
        <v>12</v>
      </c>
      <c r="H1174" s="1">
        <v>1.637</v>
      </c>
      <c r="I1174" s="4" t="s">
        <v>23</v>
      </c>
      <c r="J1174" s="1" t="s">
        <v>24</v>
      </c>
      <c r="K1174" s="1" t="s">
        <v>3529</v>
      </c>
      <c r="L1174" s="6">
        <f t="shared" si="179"/>
        <v>25.510000000000048</v>
      </c>
      <c r="M1174" s="6">
        <f t="shared" si="180"/>
        <v>25.510000000000048</v>
      </c>
      <c r="N1174" s="6" t="str">
        <f t="shared" si="181"/>
        <v>Pass</v>
      </c>
      <c r="O1174" s="6">
        <f t="shared" si="182"/>
        <v>92.462919999999997</v>
      </c>
      <c r="P1174" s="6">
        <f t="shared" si="178"/>
        <v>1.637</v>
      </c>
      <c r="Q1174" s="5" t="str">
        <f t="shared" si="183"/>
        <v>March</v>
      </c>
      <c r="R1174" s="3" t="str">
        <f>VLOOKUP(A1174, Samples_Master!$A$2:$I$301, 2, FALSE)</f>
        <v>PolymerB</v>
      </c>
      <c r="S1174" s="3" t="str">
        <f>VLOOKUP(A1174, Samples_Master!$A$2:$I$301, 3, FALSE)</f>
        <v>Polymer</v>
      </c>
      <c r="T1174" s="3" t="str">
        <f>VLOOKUP(A1174, Samples_Master!$A$2:$I$301, 4, FALSE)</f>
        <v>B095</v>
      </c>
      <c r="U1174" s="3" t="str">
        <f>VLOOKUP(A1174, Samples_Master!$A$2:$I$301, 5, FALSE)</f>
        <v>P004</v>
      </c>
      <c r="V1174" s="3" t="str">
        <f t="shared" si="184"/>
        <v>PolymerB_Viscosity</v>
      </c>
      <c r="W1174" s="3">
        <f>VLOOKUP(V1174, Spec_Limits!$A$2:$I$301, 5, FALSE)</f>
        <v>0.5</v>
      </c>
      <c r="X1174" s="3">
        <f>VLOOKUP(V1174, Spec_Limits!$A$2:$I$301, 6, FALSE)</f>
        <v>2.5</v>
      </c>
      <c r="Y1174" s="3" t="str">
        <f t="shared" si="185"/>
        <v>Pass</v>
      </c>
      <c r="Z1174" s="3" t="str">
        <f t="shared" si="186"/>
        <v>OK</v>
      </c>
    </row>
    <row r="1175" spans="1:26" x14ac:dyDescent="0.35">
      <c r="A1175" s="1" t="s">
        <v>79</v>
      </c>
      <c r="B1175" s="2">
        <v>45744</v>
      </c>
      <c r="C1175" s="1" t="s">
        <v>10</v>
      </c>
      <c r="D1175" s="3" t="s">
        <v>3530</v>
      </c>
      <c r="E1175" s="1" t="s">
        <v>637</v>
      </c>
      <c r="F1175" s="1" t="s">
        <v>3531</v>
      </c>
      <c r="G1175" s="1" t="s">
        <v>12</v>
      </c>
      <c r="H1175" s="1">
        <v>0.71699999999999997</v>
      </c>
      <c r="I1175" s="4" t="s">
        <v>23</v>
      </c>
      <c r="J1175" s="1" t="s">
        <v>24</v>
      </c>
      <c r="K1175" s="1" t="s">
        <v>3532</v>
      </c>
      <c r="L1175" s="6" t="str">
        <f t="shared" si="179"/>
        <v>22.31</v>
      </c>
      <c r="M1175" s="6" t="str">
        <f t="shared" si="180"/>
        <v>22.31</v>
      </c>
      <c r="N1175" s="6" t="str">
        <f t="shared" si="181"/>
        <v>Pass</v>
      </c>
      <c r="O1175" s="6">
        <f t="shared" si="182"/>
        <v>105.03434</v>
      </c>
      <c r="P1175" s="6">
        <f t="shared" si="178"/>
        <v>0.71699999999999997</v>
      </c>
      <c r="Q1175" s="5" t="str">
        <f t="shared" si="183"/>
        <v>March</v>
      </c>
      <c r="R1175" s="3" t="str">
        <f>VLOOKUP(A1175, Samples_Master!$A$2:$I$301, 2, FALSE)</f>
        <v>PolymerB</v>
      </c>
      <c r="S1175" s="3" t="str">
        <f>VLOOKUP(A1175, Samples_Master!$A$2:$I$301, 3, FALSE)</f>
        <v>Polymer</v>
      </c>
      <c r="T1175" s="3" t="str">
        <f>VLOOKUP(A1175, Samples_Master!$A$2:$I$301, 4, FALSE)</f>
        <v>B052</v>
      </c>
      <c r="U1175" s="3" t="str">
        <f>VLOOKUP(A1175, Samples_Master!$A$2:$I$301, 5, FALSE)</f>
        <v>P001</v>
      </c>
      <c r="V1175" s="3" t="str">
        <f t="shared" si="184"/>
        <v>PolymerB_Viscosity</v>
      </c>
      <c r="W1175" s="3">
        <f>VLOOKUP(V1175, Spec_Limits!$A$2:$I$301, 5, FALSE)</f>
        <v>0.5</v>
      </c>
      <c r="X1175" s="3">
        <f>VLOOKUP(V1175, Spec_Limits!$A$2:$I$301, 6, FALSE)</f>
        <v>2.5</v>
      </c>
      <c r="Y1175" s="3" t="str">
        <f t="shared" si="185"/>
        <v>Pass</v>
      </c>
      <c r="Z1175" s="3" t="str">
        <f t="shared" si="186"/>
        <v>OK</v>
      </c>
    </row>
    <row r="1176" spans="1:26" x14ac:dyDescent="0.35">
      <c r="A1176" s="1" t="s">
        <v>79</v>
      </c>
      <c r="B1176" s="2">
        <v>45733</v>
      </c>
      <c r="C1176" s="1" t="s">
        <v>27</v>
      </c>
      <c r="D1176" s="3" t="s">
        <v>3533</v>
      </c>
      <c r="E1176" s="1" t="s">
        <v>637</v>
      </c>
      <c r="F1176" s="1" t="s">
        <v>3534</v>
      </c>
      <c r="G1176" s="1" t="s">
        <v>12</v>
      </c>
      <c r="H1176" s="1">
        <v>9093.2219999999998</v>
      </c>
      <c r="I1176" s="4" t="s">
        <v>28</v>
      </c>
      <c r="J1176" s="1" t="s">
        <v>98</v>
      </c>
      <c r="K1176" s="1" t="s">
        <v>3535</v>
      </c>
      <c r="L1176" s="6" t="str">
        <f t="shared" si="179"/>
        <v>24.95</v>
      </c>
      <c r="M1176" s="6" t="str">
        <f t="shared" si="180"/>
        <v>24.95</v>
      </c>
      <c r="N1176" s="6" t="str">
        <f t="shared" si="181"/>
        <v>Pass</v>
      </c>
      <c r="O1176" s="6">
        <f t="shared" si="182"/>
        <v>84.815110000000004</v>
      </c>
      <c r="P1176" s="6">
        <f t="shared" si="178"/>
        <v>9093.2219999999998</v>
      </c>
      <c r="Q1176" s="5" t="str">
        <f t="shared" si="183"/>
        <v>March</v>
      </c>
      <c r="R1176" s="3" t="str">
        <f>VLOOKUP(A1176, Samples_Master!$A$2:$I$301, 2, FALSE)</f>
        <v>PolymerB</v>
      </c>
      <c r="S1176" s="3" t="str">
        <f>VLOOKUP(A1176, Samples_Master!$A$2:$I$301, 3, FALSE)</f>
        <v>Polymer</v>
      </c>
      <c r="T1176" s="3" t="str">
        <f>VLOOKUP(A1176, Samples_Master!$A$2:$I$301, 4, FALSE)</f>
        <v>B052</v>
      </c>
      <c r="U1176" s="3" t="str">
        <f>VLOOKUP(A1176, Samples_Master!$A$2:$I$301, 5, FALSE)</f>
        <v>P001</v>
      </c>
      <c r="V1176" s="3" t="str">
        <f t="shared" si="184"/>
        <v>PolymerB_Conductivity</v>
      </c>
      <c r="W1176" s="3">
        <f>VLOOKUP(V1176, Spec_Limits!$A$2:$I$301, 5, FALSE)</f>
        <v>100</v>
      </c>
      <c r="X1176" s="3">
        <f>VLOOKUP(V1176, Spec_Limits!$A$2:$I$301, 6, FALSE)</f>
        <v>2000</v>
      </c>
      <c r="Y1176" s="3" t="str">
        <f t="shared" si="185"/>
        <v>Fail</v>
      </c>
      <c r="Z1176" s="3" t="str">
        <f t="shared" si="186"/>
        <v>OK</v>
      </c>
    </row>
    <row r="1177" spans="1:26" x14ac:dyDescent="0.35">
      <c r="A1177" s="1" t="s">
        <v>291</v>
      </c>
      <c r="B1177" s="2">
        <v>45733</v>
      </c>
      <c r="C1177" s="1" t="s">
        <v>10</v>
      </c>
      <c r="D1177" s="3" t="s">
        <v>3536</v>
      </c>
      <c r="E1177" s="1" t="s">
        <v>637</v>
      </c>
      <c r="F1177" s="1" t="s">
        <v>3537</v>
      </c>
      <c r="G1177" s="1" t="s">
        <v>12</v>
      </c>
      <c r="H1177" s="1">
        <v>0.78800000000000003</v>
      </c>
      <c r="I1177" s="4" t="s">
        <v>23</v>
      </c>
      <c r="J1177" s="1" t="s">
        <v>55</v>
      </c>
      <c r="K1177" s="1" t="s">
        <v>3538</v>
      </c>
      <c r="L1177" s="6" t="str">
        <f t="shared" si="179"/>
        <v>27.24</v>
      </c>
      <c r="M1177" s="6" t="str">
        <f t="shared" si="180"/>
        <v>27.24</v>
      </c>
      <c r="N1177" s="6" t="str">
        <f t="shared" si="181"/>
        <v>Pass</v>
      </c>
      <c r="O1177" s="6">
        <f t="shared" si="182"/>
        <v>109.92077999999999</v>
      </c>
      <c r="P1177" s="6">
        <f t="shared" si="178"/>
        <v>0.78800000000000003</v>
      </c>
      <c r="Q1177" s="5" t="str">
        <f t="shared" si="183"/>
        <v>March</v>
      </c>
      <c r="R1177" s="3" t="str">
        <f>VLOOKUP(A1177, Samples_Master!$A$2:$I$301, 2, FALSE)</f>
        <v>AlloyX</v>
      </c>
      <c r="S1177" s="3" t="str">
        <f>VLOOKUP(A1177, Samples_Master!$A$2:$I$301, 3, FALSE)</f>
        <v>Metal</v>
      </c>
      <c r="T1177" s="3" t="str">
        <f>VLOOKUP(A1177, Samples_Master!$A$2:$I$301, 4, FALSE)</f>
        <v>B058</v>
      </c>
      <c r="U1177" s="3" t="str">
        <f>VLOOKUP(A1177, Samples_Master!$A$2:$I$301, 5, FALSE)</f>
        <v>P001</v>
      </c>
      <c r="V1177" s="3" t="str">
        <f t="shared" si="184"/>
        <v>AlloyX_Viscosity</v>
      </c>
      <c r="W1177" s="3">
        <f>VLOOKUP(V1177, Spec_Limits!$A$2:$I$301, 5, FALSE)</f>
        <v>0.2</v>
      </c>
      <c r="X1177" s="3">
        <f>VLOOKUP(V1177, Spec_Limits!$A$2:$I$301, 6, FALSE)</f>
        <v>1.5</v>
      </c>
      <c r="Y1177" s="3" t="str">
        <f t="shared" si="185"/>
        <v>Pass</v>
      </c>
      <c r="Z1177" s="3" t="str">
        <f t="shared" si="186"/>
        <v>OK</v>
      </c>
    </row>
    <row r="1178" spans="1:26" x14ac:dyDescent="0.35">
      <c r="A1178" s="1" t="s">
        <v>291</v>
      </c>
      <c r="B1178" s="2">
        <v>45742</v>
      </c>
      <c r="C1178" s="1" t="s">
        <v>10</v>
      </c>
      <c r="D1178" s="3" t="s">
        <v>3539</v>
      </c>
      <c r="E1178" s="1" t="s">
        <v>637</v>
      </c>
      <c r="F1178" s="1" t="s">
        <v>3540</v>
      </c>
      <c r="G1178" s="1" t="s">
        <v>12</v>
      </c>
      <c r="H1178" s="1">
        <v>0.628</v>
      </c>
      <c r="I1178" s="4" t="s">
        <v>23</v>
      </c>
      <c r="J1178" s="1" t="s">
        <v>18</v>
      </c>
      <c r="K1178" s="1" t="s">
        <v>3541</v>
      </c>
      <c r="L1178" s="6" t="str">
        <f t="shared" si="179"/>
        <v>23.48</v>
      </c>
      <c r="M1178" s="6" t="str">
        <f t="shared" si="180"/>
        <v>23.48</v>
      </c>
      <c r="N1178" s="6" t="str">
        <f t="shared" si="181"/>
        <v>Pass</v>
      </c>
      <c r="O1178" s="6">
        <f t="shared" si="182"/>
        <v>113.07135000000001</v>
      </c>
      <c r="P1178" s="6">
        <f t="shared" ref="P1178:P1209" si="187">IF(C1178="Viscosity",
      IF(J1178="mPa*s", H1178/1000, H1178),
   IF(C1178="Tensile",
      IF(J1178="kPa", H1178/1000, H1178),
   IF(C1178="Conductivity",
      IF(J1178="mS/cm", H1178/10, H1178),
   "")))</f>
        <v>0.628</v>
      </c>
      <c r="Q1178" s="5" t="str">
        <f t="shared" si="183"/>
        <v>March</v>
      </c>
      <c r="R1178" s="3" t="str">
        <f>VLOOKUP(A1178, Samples_Master!$A$2:$I$301, 2, FALSE)</f>
        <v>AlloyX</v>
      </c>
      <c r="S1178" s="3" t="str">
        <f>VLOOKUP(A1178, Samples_Master!$A$2:$I$301, 3, FALSE)</f>
        <v>Metal</v>
      </c>
      <c r="T1178" s="3" t="str">
        <f>VLOOKUP(A1178, Samples_Master!$A$2:$I$301, 4, FALSE)</f>
        <v>B058</v>
      </c>
      <c r="U1178" s="3" t="str">
        <f>VLOOKUP(A1178, Samples_Master!$A$2:$I$301, 5, FALSE)</f>
        <v>P001</v>
      </c>
      <c r="V1178" s="3" t="str">
        <f t="shared" si="184"/>
        <v>AlloyX_Viscosity</v>
      </c>
      <c r="W1178" s="3">
        <f>VLOOKUP(V1178, Spec_Limits!$A$2:$I$301, 5, FALSE)</f>
        <v>0.2</v>
      </c>
      <c r="X1178" s="3">
        <f>VLOOKUP(V1178, Spec_Limits!$A$2:$I$301, 6, FALSE)</f>
        <v>1.5</v>
      </c>
      <c r="Y1178" s="3" t="str">
        <f t="shared" si="185"/>
        <v>Pass</v>
      </c>
      <c r="Z1178" s="3" t="str">
        <f t="shared" si="186"/>
        <v>OK</v>
      </c>
    </row>
    <row r="1179" spans="1:26" x14ac:dyDescent="0.35">
      <c r="A1179" s="1" t="s">
        <v>291</v>
      </c>
      <c r="B1179" s="2">
        <v>45723</v>
      </c>
      <c r="C1179" s="1" t="s">
        <v>10</v>
      </c>
      <c r="D1179" s="3" t="s">
        <v>3542</v>
      </c>
      <c r="E1179" s="1" t="s">
        <v>637</v>
      </c>
      <c r="F1179" s="1" t="s">
        <v>3543</v>
      </c>
      <c r="G1179" s="1" t="s">
        <v>12</v>
      </c>
      <c r="H1179" s="1">
        <v>1.0289999999999999</v>
      </c>
      <c r="I1179" s="4" t="s">
        <v>23</v>
      </c>
      <c r="J1179" s="1" t="s">
        <v>66</v>
      </c>
      <c r="K1179" s="1" t="s">
        <v>3544</v>
      </c>
      <c r="L1179" s="6" t="str">
        <f t="shared" si="179"/>
        <v>33.81</v>
      </c>
      <c r="M1179" s="6" t="str">
        <f t="shared" si="180"/>
        <v>33.81</v>
      </c>
      <c r="N1179" s="6" t="str">
        <f t="shared" si="181"/>
        <v>Pass</v>
      </c>
      <c r="O1179" s="6">
        <f t="shared" si="182"/>
        <v>103.27303000000001</v>
      </c>
      <c r="P1179" s="6">
        <f t="shared" si="187"/>
        <v>1.0289999999999999</v>
      </c>
      <c r="Q1179" s="5" t="str">
        <f t="shared" si="183"/>
        <v>March</v>
      </c>
      <c r="R1179" s="3" t="str">
        <f>VLOOKUP(A1179, Samples_Master!$A$2:$I$301, 2, FALSE)</f>
        <v>AlloyX</v>
      </c>
      <c r="S1179" s="3" t="str">
        <f>VLOOKUP(A1179, Samples_Master!$A$2:$I$301, 3, FALSE)</f>
        <v>Metal</v>
      </c>
      <c r="T1179" s="3" t="str">
        <f>VLOOKUP(A1179, Samples_Master!$A$2:$I$301, 4, FALSE)</f>
        <v>B058</v>
      </c>
      <c r="U1179" s="3" t="str">
        <f>VLOOKUP(A1179, Samples_Master!$A$2:$I$301, 5, FALSE)</f>
        <v>P001</v>
      </c>
      <c r="V1179" s="3" t="str">
        <f t="shared" si="184"/>
        <v>AlloyX_Viscosity</v>
      </c>
      <c r="W1179" s="3">
        <f>VLOOKUP(V1179, Spec_Limits!$A$2:$I$301, 5, FALSE)</f>
        <v>0.2</v>
      </c>
      <c r="X1179" s="3">
        <f>VLOOKUP(V1179, Spec_Limits!$A$2:$I$301, 6, FALSE)</f>
        <v>1.5</v>
      </c>
      <c r="Y1179" s="3" t="str">
        <f t="shared" si="185"/>
        <v>Pass</v>
      </c>
      <c r="Z1179" s="3" t="str">
        <f t="shared" si="186"/>
        <v>OK</v>
      </c>
    </row>
    <row r="1180" spans="1:26" x14ac:dyDescent="0.35">
      <c r="A1180" s="1" t="s">
        <v>485</v>
      </c>
      <c r="B1180" s="2">
        <v>45735</v>
      </c>
      <c r="C1180" s="1" t="s">
        <v>16</v>
      </c>
      <c r="D1180" s="3" t="s">
        <v>3545</v>
      </c>
      <c r="E1180" s="1" t="s">
        <v>11</v>
      </c>
      <c r="F1180" s="1" t="s">
        <v>3546</v>
      </c>
      <c r="G1180" s="1" t="s">
        <v>17</v>
      </c>
      <c r="H1180" s="1">
        <v>103.71299999999999</v>
      </c>
      <c r="I1180" s="4" t="s">
        <v>17</v>
      </c>
      <c r="J1180" s="1" t="s">
        <v>31</v>
      </c>
      <c r="K1180" s="1" t="s">
        <v>3547</v>
      </c>
      <c r="L1180" s="6">
        <f t="shared" si="179"/>
        <v>25.129999999999995</v>
      </c>
      <c r="M1180" s="6">
        <f t="shared" si="180"/>
        <v>25.129999999999995</v>
      </c>
      <c r="N1180" s="6" t="str">
        <f t="shared" si="181"/>
        <v>Pass</v>
      </c>
      <c r="O1180" s="6" t="str">
        <f t="shared" si="182"/>
        <v>101.34</v>
      </c>
      <c r="P1180" s="6">
        <f t="shared" si="187"/>
        <v>103.71299999999999</v>
      </c>
      <c r="Q1180" s="5" t="str">
        <f t="shared" si="183"/>
        <v>March</v>
      </c>
      <c r="R1180" s="3" t="str">
        <f>VLOOKUP(A1180, Samples_Master!$A$2:$I$301, 2, FALSE)</f>
        <v>AlloyX</v>
      </c>
      <c r="S1180" s="3" t="str">
        <f>VLOOKUP(A1180, Samples_Master!$A$2:$I$301, 3, FALSE)</f>
        <v>Metal</v>
      </c>
      <c r="T1180" s="3" t="str">
        <f>VLOOKUP(A1180, Samples_Master!$A$2:$I$301, 4, FALSE)</f>
        <v>B036</v>
      </c>
      <c r="U1180" s="3" t="str">
        <f>VLOOKUP(A1180, Samples_Master!$A$2:$I$301, 5, FALSE)</f>
        <v>P001</v>
      </c>
      <c r="V1180" s="3" t="str">
        <f t="shared" si="184"/>
        <v>AlloyX_Tensile</v>
      </c>
      <c r="W1180" s="3">
        <f>VLOOKUP(V1180, Spec_Limits!$A$2:$I$301, 5, FALSE)</f>
        <v>60</v>
      </c>
      <c r="X1180" s="3">
        <f>VLOOKUP(V1180, Spec_Limits!$A$2:$I$301, 6, FALSE)</f>
        <v>120</v>
      </c>
      <c r="Y1180" s="3" t="str">
        <f t="shared" si="185"/>
        <v>Pass</v>
      </c>
      <c r="Z1180" s="3" t="str">
        <f t="shared" si="186"/>
        <v>OK</v>
      </c>
    </row>
    <row r="1181" spans="1:26" x14ac:dyDescent="0.35">
      <c r="A1181" s="1" t="s">
        <v>485</v>
      </c>
      <c r="B1181" s="2">
        <v>45733</v>
      </c>
      <c r="C1181" s="1" t="s">
        <v>16</v>
      </c>
      <c r="D1181" s="3" t="s">
        <v>3548</v>
      </c>
      <c r="E1181" s="1" t="s">
        <v>11</v>
      </c>
      <c r="F1181" s="1" t="s">
        <v>3549</v>
      </c>
      <c r="G1181" s="1" t="s">
        <v>17</v>
      </c>
      <c r="H1181" s="1">
        <v>88.816999999999993</v>
      </c>
      <c r="I1181" s="4" t="s">
        <v>17</v>
      </c>
      <c r="J1181" s="1" t="s">
        <v>66</v>
      </c>
      <c r="K1181" s="1" t="s">
        <v>3550</v>
      </c>
      <c r="L1181" s="6">
        <f t="shared" si="179"/>
        <v>23.29000000000002</v>
      </c>
      <c r="M1181" s="6">
        <f t="shared" si="180"/>
        <v>23.29000000000002</v>
      </c>
      <c r="N1181" s="6" t="str">
        <f t="shared" si="181"/>
        <v>Pass</v>
      </c>
      <c r="O1181" s="6" t="str">
        <f t="shared" si="182"/>
        <v>111.26</v>
      </c>
      <c r="P1181" s="6">
        <f t="shared" si="187"/>
        <v>88.816999999999993</v>
      </c>
      <c r="Q1181" s="5" t="str">
        <f t="shared" si="183"/>
        <v>March</v>
      </c>
      <c r="R1181" s="3" t="str">
        <f>VLOOKUP(A1181, Samples_Master!$A$2:$I$301, 2, FALSE)</f>
        <v>AlloyX</v>
      </c>
      <c r="S1181" s="3" t="str">
        <f>VLOOKUP(A1181, Samples_Master!$A$2:$I$301, 3, FALSE)</f>
        <v>Metal</v>
      </c>
      <c r="T1181" s="3" t="str">
        <f>VLOOKUP(A1181, Samples_Master!$A$2:$I$301, 4, FALSE)</f>
        <v>B036</v>
      </c>
      <c r="U1181" s="3" t="str">
        <f>VLOOKUP(A1181, Samples_Master!$A$2:$I$301, 5, FALSE)</f>
        <v>P001</v>
      </c>
      <c r="V1181" s="3" t="str">
        <f t="shared" si="184"/>
        <v>AlloyX_Tensile</v>
      </c>
      <c r="W1181" s="3">
        <f>VLOOKUP(V1181, Spec_Limits!$A$2:$I$301, 5, FALSE)</f>
        <v>60</v>
      </c>
      <c r="X1181" s="3">
        <f>VLOOKUP(V1181, Spec_Limits!$A$2:$I$301, 6, FALSE)</f>
        <v>120</v>
      </c>
      <c r="Y1181" s="3" t="str">
        <f t="shared" si="185"/>
        <v>Pass</v>
      </c>
      <c r="Z1181" s="3" t="str">
        <f t="shared" si="186"/>
        <v>OK</v>
      </c>
    </row>
    <row r="1182" spans="1:26" x14ac:dyDescent="0.35">
      <c r="A1182" s="1" t="s">
        <v>485</v>
      </c>
      <c r="B1182" s="2">
        <v>45726</v>
      </c>
      <c r="C1182" s="1" t="s">
        <v>10</v>
      </c>
      <c r="D1182" s="3" t="s">
        <v>1634</v>
      </c>
      <c r="E1182" s="1" t="s">
        <v>11</v>
      </c>
      <c r="F1182" s="1" t="s">
        <v>3551</v>
      </c>
      <c r="G1182" s="1" t="s">
        <v>17</v>
      </c>
      <c r="H1182" s="1">
        <v>0.32400000000000001</v>
      </c>
      <c r="I1182" s="4" t="s">
        <v>23</v>
      </c>
      <c r="J1182" s="1" t="s">
        <v>31</v>
      </c>
      <c r="K1182" s="1" t="s">
        <v>3552</v>
      </c>
      <c r="L1182" s="6">
        <f t="shared" si="179"/>
        <v>23.260000000000048</v>
      </c>
      <c r="M1182" s="6">
        <f t="shared" si="180"/>
        <v>23.260000000000048</v>
      </c>
      <c r="N1182" s="6" t="str">
        <f t="shared" si="181"/>
        <v>Pass</v>
      </c>
      <c r="O1182" s="6" t="str">
        <f t="shared" si="182"/>
        <v>104.39</v>
      </c>
      <c r="P1182" s="6">
        <f t="shared" si="187"/>
        <v>0.32400000000000001</v>
      </c>
      <c r="Q1182" s="5" t="str">
        <f t="shared" si="183"/>
        <v>March</v>
      </c>
      <c r="R1182" s="3" t="str">
        <f>VLOOKUP(A1182, Samples_Master!$A$2:$I$301, 2, FALSE)</f>
        <v>AlloyX</v>
      </c>
      <c r="S1182" s="3" t="str">
        <f>VLOOKUP(A1182, Samples_Master!$A$2:$I$301, 3, FALSE)</f>
        <v>Metal</v>
      </c>
      <c r="T1182" s="3" t="str">
        <f>VLOOKUP(A1182, Samples_Master!$A$2:$I$301, 4, FALSE)</f>
        <v>B036</v>
      </c>
      <c r="U1182" s="3" t="str">
        <f>VLOOKUP(A1182, Samples_Master!$A$2:$I$301, 5, FALSE)</f>
        <v>P001</v>
      </c>
      <c r="V1182" s="3" t="str">
        <f t="shared" si="184"/>
        <v>AlloyX_Viscosity</v>
      </c>
      <c r="W1182" s="3">
        <f>VLOOKUP(V1182, Spec_Limits!$A$2:$I$301, 5, FALSE)</f>
        <v>0.2</v>
      </c>
      <c r="X1182" s="3">
        <f>VLOOKUP(V1182, Spec_Limits!$A$2:$I$301, 6, FALSE)</f>
        <v>1.5</v>
      </c>
      <c r="Y1182" s="3" t="str">
        <f t="shared" si="185"/>
        <v>Pass</v>
      </c>
      <c r="Z1182" s="3" t="str">
        <f t="shared" si="186"/>
        <v>OK</v>
      </c>
    </row>
    <row r="1183" spans="1:26" x14ac:dyDescent="0.35">
      <c r="A1183" s="1" t="s">
        <v>485</v>
      </c>
      <c r="B1183" s="2">
        <v>45735</v>
      </c>
      <c r="C1183" s="1" t="s">
        <v>16</v>
      </c>
      <c r="D1183" s="3" t="s">
        <v>3553</v>
      </c>
      <c r="E1183" s="1" t="s">
        <v>11</v>
      </c>
      <c r="F1183" s="1" t="s">
        <v>3554</v>
      </c>
      <c r="G1183" s="1" t="s">
        <v>17</v>
      </c>
      <c r="H1183" s="1">
        <v>110.929</v>
      </c>
      <c r="I1183" s="4" t="s">
        <v>17</v>
      </c>
      <c r="J1183" s="1" t="s">
        <v>14</v>
      </c>
      <c r="K1183" s="1" t="s">
        <v>3555</v>
      </c>
      <c r="L1183" s="6">
        <f t="shared" si="179"/>
        <v>20.230000000000018</v>
      </c>
      <c r="M1183" s="6">
        <f t="shared" si="180"/>
        <v>20.230000000000018</v>
      </c>
      <c r="N1183" s="6" t="str">
        <f t="shared" si="181"/>
        <v>Pass</v>
      </c>
      <c r="O1183" s="6" t="str">
        <f t="shared" si="182"/>
        <v>91.54</v>
      </c>
      <c r="P1183" s="6">
        <f t="shared" si="187"/>
        <v>110.929</v>
      </c>
      <c r="Q1183" s="5" t="str">
        <f t="shared" si="183"/>
        <v>March</v>
      </c>
      <c r="R1183" s="3" t="str">
        <f>VLOOKUP(A1183, Samples_Master!$A$2:$I$301, 2, FALSE)</f>
        <v>AlloyX</v>
      </c>
      <c r="S1183" s="3" t="str">
        <f>VLOOKUP(A1183, Samples_Master!$A$2:$I$301, 3, FALSE)</f>
        <v>Metal</v>
      </c>
      <c r="T1183" s="3" t="str">
        <f>VLOOKUP(A1183, Samples_Master!$A$2:$I$301, 4, FALSE)</f>
        <v>B036</v>
      </c>
      <c r="U1183" s="3" t="str">
        <f>VLOOKUP(A1183, Samples_Master!$A$2:$I$301, 5, FALSE)</f>
        <v>P001</v>
      </c>
      <c r="V1183" s="3" t="str">
        <f t="shared" si="184"/>
        <v>AlloyX_Tensile</v>
      </c>
      <c r="W1183" s="3">
        <f>VLOOKUP(V1183, Spec_Limits!$A$2:$I$301, 5, FALSE)</f>
        <v>60</v>
      </c>
      <c r="X1183" s="3">
        <f>VLOOKUP(V1183, Spec_Limits!$A$2:$I$301, 6, FALSE)</f>
        <v>120</v>
      </c>
      <c r="Y1183" s="3" t="str">
        <f t="shared" si="185"/>
        <v>Pass</v>
      </c>
      <c r="Z1183" s="3" t="str">
        <f t="shared" si="186"/>
        <v>OK</v>
      </c>
    </row>
    <row r="1184" spans="1:26" x14ac:dyDescent="0.35">
      <c r="A1184" s="1" t="s">
        <v>576</v>
      </c>
      <c r="B1184" s="2">
        <v>45728</v>
      </c>
      <c r="C1184" s="1" t="s">
        <v>16</v>
      </c>
      <c r="D1184" s="3" t="s">
        <v>3556</v>
      </c>
      <c r="E1184" s="1" t="s">
        <v>637</v>
      </c>
      <c r="F1184" s="1" t="s">
        <v>3557</v>
      </c>
      <c r="G1184" s="1" t="s">
        <v>17</v>
      </c>
      <c r="H1184" s="1">
        <v>67.730999999999995</v>
      </c>
      <c r="I1184" s="4" t="s">
        <v>17</v>
      </c>
      <c r="J1184" s="1" t="s">
        <v>24</v>
      </c>
      <c r="K1184" s="1" t="s">
        <v>3558</v>
      </c>
      <c r="L1184" s="6" t="str">
        <f t="shared" si="179"/>
        <v>27.6</v>
      </c>
      <c r="M1184" s="6" t="str">
        <f t="shared" si="180"/>
        <v>27.6</v>
      </c>
      <c r="N1184" s="6" t="str">
        <f t="shared" si="181"/>
        <v>Pass</v>
      </c>
      <c r="O1184" s="6" t="str">
        <f t="shared" si="182"/>
        <v>95.16</v>
      </c>
      <c r="P1184" s="6">
        <f t="shared" si="187"/>
        <v>67.730999999999995</v>
      </c>
      <c r="Q1184" s="5" t="str">
        <f t="shared" si="183"/>
        <v>March</v>
      </c>
      <c r="R1184" s="3" t="str">
        <f>VLOOKUP(A1184, Samples_Master!$A$2:$I$301, 2, FALSE)</f>
        <v>CeramicY</v>
      </c>
      <c r="S1184" s="3" t="str">
        <f>VLOOKUP(A1184, Samples_Master!$A$2:$I$301, 3, FALSE)</f>
        <v>Ceramic</v>
      </c>
      <c r="T1184" s="3" t="str">
        <f>VLOOKUP(A1184, Samples_Master!$A$2:$I$301, 4, FALSE)</f>
        <v>B092</v>
      </c>
      <c r="U1184" s="3" t="str">
        <f>VLOOKUP(A1184, Samples_Master!$A$2:$I$301, 5, FALSE)</f>
        <v>P004</v>
      </c>
      <c r="V1184" s="3" t="str">
        <f t="shared" si="184"/>
        <v>CeramicY_Tensile</v>
      </c>
      <c r="W1184" s="3">
        <f>VLOOKUP(V1184, Spec_Limits!$A$2:$I$301, 5, FALSE)</f>
        <v>40</v>
      </c>
      <c r="X1184" s="3">
        <f>VLOOKUP(V1184, Spec_Limits!$A$2:$I$301, 6, FALSE)</f>
        <v>100</v>
      </c>
      <c r="Y1184" s="3" t="str">
        <f t="shared" si="185"/>
        <v>Pass</v>
      </c>
      <c r="Z1184" s="3" t="str">
        <f t="shared" si="186"/>
        <v>OK</v>
      </c>
    </row>
    <row r="1185" spans="1:26" x14ac:dyDescent="0.35">
      <c r="A1185" s="1" t="s">
        <v>576</v>
      </c>
      <c r="B1185" s="2">
        <v>45740</v>
      </c>
      <c r="C1185" s="1" t="s">
        <v>27</v>
      </c>
      <c r="D1185" s="3" t="s">
        <v>2106</v>
      </c>
      <c r="E1185" s="1" t="s">
        <v>637</v>
      </c>
      <c r="F1185" s="1" t="s">
        <v>3559</v>
      </c>
      <c r="G1185" s="1" t="s">
        <v>17</v>
      </c>
      <c r="H1185" s="1">
        <v>465.80599999999998</v>
      </c>
      <c r="I1185" s="4" t="s">
        <v>37</v>
      </c>
      <c r="J1185" s="1" t="s">
        <v>21</v>
      </c>
      <c r="K1185" s="1" t="s">
        <v>3560</v>
      </c>
      <c r="L1185" s="6" t="str">
        <f t="shared" si="179"/>
        <v>24.8</v>
      </c>
      <c r="M1185" s="6" t="str">
        <f t="shared" si="180"/>
        <v>24.8</v>
      </c>
      <c r="N1185" s="6" t="str">
        <f t="shared" si="181"/>
        <v>Pass</v>
      </c>
      <c r="O1185" s="6" t="str">
        <f t="shared" si="182"/>
        <v>103.53</v>
      </c>
      <c r="P1185" s="6">
        <f t="shared" si="187"/>
        <v>465.80599999999998</v>
      </c>
      <c r="Q1185" s="5" t="str">
        <f t="shared" si="183"/>
        <v>March</v>
      </c>
      <c r="R1185" s="3" t="str">
        <f>VLOOKUP(A1185, Samples_Master!$A$2:$I$301, 2, FALSE)</f>
        <v>CeramicY</v>
      </c>
      <c r="S1185" s="3" t="str">
        <f>VLOOKUP(A1185, Samples_Master!$A$2:$I$301, 3, FALSE)</f>
        <v>Ceramic</v>
      </c>
      <c r="T1185" s="3" t="str">
        <f>VLOOKUP(A1185, Samples_Master!$A$2:$I$301, 4, FALSE)</f>
        <v>B092</v>
      </c>
      <c r="U1185" s="3" t="str">
        <f>VLOOKUP(A1185, Samples_Master!$A$2:$I$301, 5, FALSE)</f>
        <v>P004</v>
      </c>
      <c r="V1185" s="3" t="str">
        <f t="shared" si="184"/>
        <v>CeramicY_Conductivity</v>
      </c>
      <c r="W1185" s="3">
        <f>VLOOKUP(V1185, Spec_Limits!$A$2:$I$301, 5, FALSE)</f>
        <v>100</v>
      </c>
      <c r="X1185" s="3">
        <f>VLOOKUP(V1185, Spec_Limits!$A$2:$I$301, 6, FALSE)</f>
        <v>2000</v>
      </c>
      <c r="Y1185" s="3" t="str">
        <f t="shared" si="185"/>
        <v>Pass</v>
      </c>
      <c r="Z1185" s="3" t="str">
        <f t="shared" si="186"/>
        <v>OK</v>
      </c>
    </row>
    <row r="1186" spans="1:26" x14ac:dyDescent="0.35">
      <c r="A1186" s="1" t="s">
        <v>576</v>
      </c>
      <c r="B1186" s="2">
        <v>45730</v>
      </c>
      <c r="C1186" s="1" t="s">
        <v>16</v>
      </c>
      <c r="D1186" s="3" t="s">
        <v>3561</v>
      </c>
      <c r="E1186" s="1" t="s">
        <v>637</v>
      </c>
      <c r="F1186" s="1" t="s">
        <v>3562</v>
      </c>
      <c r="G1186" s="1" t="s">
        <v>17</v>
      </c>
      <c r="H1186" s="1">
        <v>63.435000000000002</v>
      </c>
      <c r="I1186" s="4" t="s">
        <v>17</v>
      </c>
      <c r="J1186" s="1" t="s">
        <v>29</v>
      </c>
      <c r="K1186" s="1" t="s">
        <v>3563</v>
      </c>
      <c r="L1186" s="6" t="str">
        <f t="shared" si="179"/>
        <v>23</v>
      </c>
      <c r="M1186" s="6" t="str">
        <f t="shared" si="180"/>
        <v>23</v>
      </c>
      <c r="N1186" s="6" t="str">
        <f t="shared" si="181"/>
        <v>Pass</v>
      </c>
      <c r="O1186" s="6" t="str">
        <f t="shared" si="182"/>
        <v>106.66</v>
      </c>
      <c r="P1186" s="6">
        <f t="shared" si="187"/>
        <v>63.435000000000002</v>
      </c>
      <c r="Q1186" s="5" t="str">
        <f t="shared" si="183"/>
        <v>March</v>
      </c>
      <c r="R1186" s="3" t="str">
        <f>VLOOKUP(A1186, Samples_Master!$A$2:$I$301, 2, FALSE)</f>
        <v>CeramicY</v>
      </c>
      <c r="S1186" s="3" t="str">
        <f>VLOOKUP(A1186, Samples_Master!$A$2:$I$301, 3, FALSE)</f>
        <v>Ceramic</v>
      </c>
      <c r="T1186" s="3" t="str">
        <f>VLOOKUP(A1186, Samples_Master!$A$2:$I$301, 4, FALSE)</f>
        <v>B092</v>
      </c>
      <c r="U1186" s="3" t="str">
        <f>VLOOKUP(A1186, Samples_Master!$A$2:$I$301, 5, FALSE)</f>
        <v>P004</v>
      </c>
      <c r="V1186" s="3" t="str">
        <f t="shared" si="184"/>
        <v>CeramicY_Tensile</v>
      </c>
      <c r="W1186" s="3">
        <f>VLOOKUP(V1186, Spec_Limits!$A$2:$I$301, 5, FALSE)</f>
        <v>40</v>
      </c>
      <c r="X1186" s="3">
        <f>VLOOKUP(V1186, Spec_Limits!$A$2:$I$301, 6, FALSE)</f>
        <v>100</v>
      </c>
      <c r="Y1186" s="3" t="str">
        <f t="shared" si="185"/>
        <v>Pass</v>
      </c>
      <c r="Z1186" s="3" t="str">
        <f t="shared" si="186"/>
        <v>OK</v>
      </c>
    </row>
    <row r="1187" spans="1:26" x14ac:dyDescent="0.35">
      <c r="A1187" s="1" t="s">
        <v>576</v>
      </c>
      <c r="B1187" s="2">
        <v>45734</v>
      </c>
      <c r="C1187" s="1" t="s">
        <v>16</v>
      </c>
      <c r="D1187" s="3" t="s">
        <v>1885</v>
      </c>
      <c r="E1187" s="1" t="s">
        <v>637</v>
      </c>
      <c r="F1187" s="1" t="s">
        <v>3564</v>
      </c>
      <c r="G1187" s="1" t="s">
        <v>17</v>
      </c>
      <c r="H1187" s="1">
        <v>62.442999999999998</v>
      </c>
      <c r="I1187" s="4" t="s">
        <v>17</v>
      </c>
      <c r="J1187" s="1" t="s">
        <v>29</v>
      </c>
      <c r="K1187" s="1" t="s">
        <v>3565</v>
      </c>
      <c r="L1187" s="6" t="str">
        <f t="shared" si="179"/>
        <v>20.56</v>
      </c>
      <c r="M1187" s="6" t="str">
        <f t="shared" si="180"/>
        <v>20.56</v>
      </c>
      <c r="N1187" s="6" t="str">
        <f t="shared" si="181"/>
        <v>Pass</v>
      </c>
      <c r="O1187" s="6" t="str">
        <f t="shared" si="182"/>
        <v>100.65</v>
      </c>
      <c r="P1187" s="6">
        <f t="shared" si="187"/>
        <v>62.442999999999998</v>
      </c>
      <c r="Q1187" s="5" t="str">
        <f t="shared" si="183"/>
        <v>March</v>
      </c>
      <c r="R1187" s="3" t="str">
        <f>VLOOKUP(A1187, Samples_Master!$A$2:$I$301, 2, FALSE)</f>
        <v>CeramicY</v>
      </c>
      <c r="S1187" s="3" t="str">
        <f>VLOOKUP(A1187, Samples_Master!$A$2:$I$301, 3, FALSE)</f>
        <v>Ceramic</v>
      </c>
      <c r="T1187" s="3" t="str">
        <f>VLOOKUP(A1187, Samples_Master!$A$2:$I$301, 4, FALSE)</f>
        <v>B092</v>
      </c>
      <c r="U1187" s="3" t="str">
        <f>VLOOKUP(A1187, Samples_Master!$A$2:$I$301, 5, FALSE)</f>
        <v>P004</v>
      </c>
      <c r="V1187" s="3" t="str">
        <f t="shared" si="184"/>
        <v>CeramicY_Tensile</v>
      </c>
      <c r="W1187" s="3">
        <f>VLOOKUP(V1187, Spec_Limits!$A$2:$I$301, 5, FALSE)</f>
        <v>40</v>
      </c>
      <c r="X1187" s="3">
        <f>VLOOKUP(V1187, Spec_Limits!$A$2:$I$301, 6, FALSE)</f>
        <v>100</v>
      </c>
      <c r="Y1187" s="3" t="str">
        <f t="shared" si="185"/>
        <v>Pass</v>
      </c>
      <c r="Z1187" s="3" t="str">
        <f t="shared" si="186"/>
        <v>OK</v>
      </c>
    </row>
    <row r="1188" spans="1:26" x14ac:dyDescent="0.35">
      <c r="A1188" s="1" t="s">
        <v>364</v>
      </c>
      <c r="B1188" s="2">
        <v>45720</v>
      </c>
      <c r="C1188" s="1" t="s">
        <v>16</v>
      </c>
      <c r="D1188" s="3" t="s">
        <v>2750</v>
      </c>
      <c r="E1188" s="1" t="s">
        <v>11</v>
      </c>
      <c r="F1188" s="1" t="s">
        <v>3566</v>
      </c>
      <c r="G1188" s="1" t="s">
        <v>12</v>
      </c>
      <c r="H1188" s="1">
        <v>87.501999999999995</v>
      </c>
      <c r="I1188" s="4" t="s">
        <v>17</v>
      </c>
      <c r="J1188" s="1" t="s">
        <v>80</v>
      </c>
      <c r="K1188" s="1" t="s">
        <v>3567</v>
      </c>
      <c r="L1188" s="6">
        <f t="shared" si="179"/>
        <v>28.310000000000002</v>
      </c>
      <c r="M1188" s="6">
        <f t="shared" si="180"/>
        <v>28.310000000000002</v>
      </c>
      <c r="N1188" s="6" t="str">
        <f t="shared" si="181"/>
        <v>Pass</v>
      </c>
      <c r="O1188" s="6">
        <f t="shared" si="182"/>
        <v>90.950490000000002</v>
      </c>
      <c r="P1188" s="6">
        <f t="shared" si="187"/>
        <v>87.501999999999995</v>
      </c>
      <c r="Q1188" s="5" t="str">
        <f t="shared" si="183"/>
        <v>March</v>
      </c>
      <c r="R1188" s="3" t="str">
        <f>VLOOKUP(A1188, Samples_Master!$A$2:$I$301, 2, FALSE)</f>
        <v>AlloyX</v>
      </c>
      <c r="S1188" s="3" t="str">
        <f>VLOOKUP(A1188, Samples_Master!$A$2:$I$301, 3, FALSE)</f>
        <v>Metal</v>
      </c>
      <c r="T1188" s="3" t="str">
        <f>VLOOKUP(A1188, Samples_Master!$A$2:$I$301, 4, FALSE)</f>
        <v>B090</v>
      </c>
      <c r="U1188" s="3" t="str">
        <f>VLOOKUP(A1188, Samples_Master!$A$2:$I$301, 5, FALSE)</f>
        <v>P002</v>
      </c>
      <c r="V1188" s="3" t="str">
        <f t="shared" si="184"/>
        <v>AlloyX_Tensile</v>
      </c>
      <c r="W1188" s="3">
        <f>VLOOKUP(V1188, Spec_Limits!$A$2:$I$301, 5, FALSE)</f>
        <v>60</v>
      </c>
      <c r="X1188" s="3">
        <f>VLOOKUP(V1188, Spec_Limits!$A$2:$I$301, 6, FALSE)</f>
        <v>120</v>
      </c>
      <c r="Y1188" s="3" t="str">
        <f t="shared" si="185"/>
        <v>Pass</v>
      </c>
      <c r="Z1188" s="3" t="str">
        <f t="shared" si="186"/>
        <v>OK</v>
      </c>
    </row>
    <row r="1189" spans="1:26" x14ac:dyDescent="0.35">
      <c r="A1189" s="1" t="s">
        <v>364</v>
      </c>
      <c r="B1189" s="2">
        <v>45736</v>
      </c>
      <c r="C1189" s="1" t="s">
        <v>10</v>
      </c>
      <c r="D1189" s="3" t="s">
        <v>3568</v>
      </c>
      <c r="E1189" s="1" t="s">
        <v>11</v>
      </c>
      <c r="F1189" s="1" t="s">
        <v>3569</v>
      </c>
      <c r="G1189" s="1" t="s">
        <v>12</v>
      </c>
      <c r="H1189" s="1">
        <v>0.73599999999999999</v>
      </c>
      <c r="I1189" s="4" t="s">
        <v>23</v>
      </c>
      <c r="J1189" s="1" t="s">
        <v>47</v>
      </c>
      <c r="K1189" s="1" t="s">
        <v>3570</v>
      </c>
      <c r="L1189" s="6">
        <f t="shared" si="179"/>
        <v>31.770000000000039</v>
      </c>
      <c r="M1189" s="6">
        <f t="shared" si="180"/>
        <v>31.770000000000039</v>
      </c>
      <c r="N1189" s="6" t="str">
        <f t="shared" si="181"/>
        <v>Pass</v>
      </c>
      <c r="O1189" s="6">
        <f t="shared" si="182"/>
        <v>104.31533</v>
      </c>
      <c r="P1189" s="6">
        <f t="shared" si="187"/>
        <v>0.73599999999999999</v>
      </c>
      <c r="Q1189" s="5" t="str">
        <f t="shared" si="183"/>
        <v>March</v>
      </c>
      <c r="R1189" s="3" t="str">
        <f>VLOOKUP(A1189, Samples_Master!$A$2:$I$301, 2, FALSE)</f>
        <v>AlloyX</v>
      </c>
      <c r="S1189" s="3" t="str">
        <f>VLOOKUP(A1189, Samples_Master!$A$2:$I$301, 3, FALSE)</f>
        <v>Metal</v>
      </c>
      <c r="T1189" s="3" t="str">
        <f>VLOOKUP(A1189, Samples_Master!$A$2:$I$301, 4, FALSE)</f>
        <v>B090</v>
      </c>
      <c r="U1189" s="3" t="str">
        <f>VLOOKUP(A1189, Samples_Master!$A$2:$I$301, 5, FALSE)</f>
        <v>P002</v>
      </c>
      <c r="V1189" s="3" t="str">
        <f t="shared" si="184"/>
        <v>AlloyX_Viscosity</v>
      </c>
      <c r="W1189" s="3">
        <f>VLOOKUP(V1189, Spec_Limits!$A$2:$I$301, 5, FALSE)</f>
        <v>0.2</v>
      </c>
      <c r="X1189" s="3">
        <f>VLOOKUP(V1189, Spec_Limits!$A$2:$I$301, 6, FALSE)</f>
        <v>1.5</v>
      </c>
      <c r="Y1189" s="3" t="str">
        <f t="shared" si="185"/>
        <v>Pass</v>
      </c>
      <c r="Z1189" s="3" t="str">
        <f t="shared" si="186"/>
        <v>OK</v>
      </c>
    </row>
    <row r="1190" spans="1:26" x14ac:dyDescent="0.35">
      <c r="A1190" s="1" t="s">
        <v>364</v>
      </c>
      <c r="B1190" s="2">
        <v>45721</v>
      </c>
      <c r="C1190" s="1" t="s">
        <v>27</v>
      </c>
      <c r="D1190" s="3" t="s">
        <v>3571</v>
      </c>
      <c r="E1190" s="1" t="s">
        <v>11</v>
      </c>
      <c r="F1190" s="1" t="s">
        <v>3572</v>
      </c>
      <c r="G1190" s="1" t="s">
        <v>12</v>
      </c>
      <c r="H1190" s="1">
        <v>12289.25</v>
      </c>
      <c r="I1190" s="4" t="s">
        <v>28</v>
      </c>
      <c r="J1190" s="1" t="s">
        <v>14</v>
      </c>
      <c r="K1190" s="1" t="s">
        <v>3573</v>
      </c>
      <c r="L1190" s="6">
        <f t="shared" si="179"/>
        <v>31.75</v>
      </c>
      <c r="M1190" s="6">
        <f t="shared" si="180"/>
        <v>31.75</v>
      </c>
      <c r="N1190" s="6" t="str">
        <f t="shared" si="181"/>
        <v>Pass</v>
      </c>
      <c r="O1190" s="6">
        <f t="shared" si="182"/>
        <v>92.213100000000011</v>
      </c>
      <c r="P1190" s="6">
        <f t="shared" si="187"/>
        <v>12289.25</v>
      </c>
      <c r="Q1190" s="5" t="str">
        <f t="shared" si="183"/>
        <v>March</v>
      </c>
      <c r="R1190" s="3" t="str">
        <f>VLOOKUP(A1190, Samples_Master!$A$2:$I$301, 2, FALSE)</f>
        <v>AlloyX</v>
      </c>
      <c r="S1190" s="3" t="str">
        <f>VLOOKUP(A1190, Samples_Master!$A$2:$I$301, 3, FALSE)</f>
        <v>Metal</v>
      </c>
      <c r="T1190" s="3" t="str">
        <f>VLOOKUP(A1190, Samples_Master!$A$2:$I$301, 4, FALSE)</f>
        <v>B090</v>
      </c>
      <c r="U1190" s="3" t="str">
        <f>VLOOKUP(A1190, Samples_Master!$A$2:$I$301, 5, FALSE)</f>
        <v>P002</v>
      </c>
      <c r="V1190" s="3" t="str">
        <f t="shared" si="184"/>
        <v>AlloyX_Conductivity</v>
      </c>
      <c r="W1190" s="3">
        <f>VLOOKUP(V1190, Spec_Limits!$A$2:$I$301, 5, FALSE)</f>
        <v>100</v>
      </c>
      <c r="X1190" s="3">
        <f>VLOOKUP(V1190, Spec_Limits!$A$2:$I$301, 6, FALSE)</f>
        <v>2000</v>
      </c>
      <c r="Y1190" s="3" t="str">
        <f t="shared" si="185"/>
        <v>Fail</v>
      </c>
      <c r="Z1190" s="3" t="str">
        <f t="shared" si="186"/>
        <v>OK</v>
      </c>
    </row>
    <row r="1191" spans="1:26" x14ac:dyDescent="0.35">
      <c r="A1191" s="1" t="s">
        <v>447</v>
      </c>
      <c r="B1191" s="2">
        <v>45744</v>
      </c>
      <c r="C1191" s="1" t="s">
        <v>16</v>
      </c>
      <c r="D1191" s="3" t="s">
        <v>3574</v>
      </c>
      <c r="E1191" s="1" t="s">
        <v>637</v>
      </c>
      <c r="F1191" s="1" t="s">
        <v>1948</v>
      </c>
      <c r="G1191" s="1" t="s">
        <v>17</v>
      </c>
      <c r="H1191" s="1">
        <v>98.704999999999998</v>
      </c>
      <c r="I1191" s="4" t="s">
        <v>17</v>
      </c>
      <c r="J1191" s="1" t="s">
        <v>61</v>
      </c>
      <c r="K1191" s="1" t="s">
        <v>3575</v>
      </c>
      <c r="L1191" s="6" t="str">
        <f t="shared" si="179"/>
        <v>25.47</v>
      </c>
      <c r="M1191" s="6" t="str">
        <f t="shared" si="180"/>
        <v>25.47</v>
      </c>
      <c r="N1191" s="6" t="str">
        <f t="shared" si="181"/>
        <v>Pass</v>
      </c>
      <c r="O1191" s="6" t="str">
        <f t="shared" si="182"/>
        <v>99.3</v>
      </c>
      <c r="P1191" s="6">
        <f t="shared" si="187"/>
        <v>98.704999999999998</v>
      </c>
      <c r="Q1191" s="5" t="str">
        <f t="shared" si="183"/>
        <v>March</v>
      </c>
      <c r="R1191" s="3" t="str">
        <f>VLOOKUP(A1191, Samples_Master!$A$2:$I$301, 2, FALSE)</f>
        <v>Graphene</v>
      </c>
      <c r="S1191" s="3" t="str">
        <f>VLOOKUP(A1191, Samples_Master!$A$2:$I$301, 3, FALSE)</f>
        <v>Carbon</v>
      </c>
      <c r="T1191" s="3" t="str">
        <f>VLOOKUP(A1191, Samples_Master!$A$2:$I$301, 4, FALSE)</f>
        <v>B058</v>
      </c>
      <c r="U1191" s="3" t="str">
        <f>VLOOKUP(A1191, Samples_Master!$A$2:$I$301, 5, FALSE)</f>
        <v>P002</v>
      </c>
      <c r="V1191" s="3" t="str">
        <f t="shared" si="184"/>
        <v>Graphene_Tensile</v>
      </c>
      <c r="W1191" s="3">
        <f>VLOOKUP(V1191, Spec_Limits!$A$2:$I$301, 5, FALSE)</f>
        <v>60</v>
      </c>
      <c r="X1191" s="3">
        <f>VLOOKUP(V1191, Spec_Limits!$A$2:$I$301, 6, FALSE)</f>
        <v>120</v>
      </c>
      <c r="Y1191" s="3" t="str">
        <f t="shared" si="185"/>
        <v>Pass</v>
      </c>
      <c r="Z1191" s="3" t="str">
        <f t="shared" si="186"/>
        <v>OK</v>
      </c>
    </row>
    <row r="1192" spans="1:26" x14ac:dyDescent="0.35">
      <c r="A1192" s="1" t="s">
        <v>447</v>
      </c>
      <c r="B1192" s="2">
        <v>45720</v>
      </c>
      <c r="C1192" s="1" t="s">
        <v>10</v>
      </c>
      <c r="D1192" s="3" t="s">
        <v>3576</v>
      </c>
      <c r="E1192" s="1" t="s">
        <v>637</v>
      </c>
      <c r="F1192" s="1" t="s">
        <v>3577</v>
      </c>
      <c r="G1192" s="1" t="s">
        <v>17</v>
      </c>
      <c r="H1192" s="1">
        <v>863.375</v>
      </c>
      <c r="I1192" s="4" t="s">
        <v>13</v>
      </c>
      <c r="J1192" s="1" t="s">
        <v>66</v>
      </c>
      <c r="K1192" s="1" t="s">
        <v>3578</v>
      </c>
      <c r="L1192" s="6" t="str">
        <f t="shared" si="179"/>
        <v>23.91</v>
      </c>
      <c r="M1192" s="6" t="str">
        <f t="shared" si="180"/>
        <v>23.91</v>
      </c>
      <c r="N1192" s="6" t="str">
        <f t="shared" si="181"/>
        <v>Pass</v>
      </c>
      <c r="O1192" s="6" t="str">
        <f t="shared" si="182"/>
        <v>107.79</v>
      </c>
      <c r="P1192" s="6">
        <f t="shared" si="187"/>
        <v>863.375</v>
      </c>
      <c r="Q1192" s="5" t="str">
        <f t="shared" si="183"/>
        <v>March</v>
      </c>
      <c r="R1192" s="3" t="str">
        <f>VLOOKUP(A1192, Samples_Master!$A$2:$I$301, 2, FALSE)</f>
        <v>Graphene</v>
      </c>
      <c r="S1192" s="3" t="str">
        <f>VLOOKUP(A1192, Samples_Master!$A$2:$I$301, 3, FALSE)</f>
        <v>Carbon</v>
      </c>
      <c r="T1192" s="3" t="str">
        <f>VLOOKUP(A1192, Samples_Master!$A$2:$I$301, 4, FALSE)</f>
        <v>B058</v>
      </c>
      <c r="U1192" s="3" t="str">
        <f>VLOOKUP(A1192, Samples_Master!$A$2:$I$301, 5, FALSE)</f>
        <v>P002</v>
      </c>
      <c r="V1192" s="3" t="str">
        <f t="shared" si="184"/>
        <v>Graphene_Viscosity</v>
      </c>
      <c r="W1192" s="3">
        <f>VLOOKUP(V1192, Spec_Limits!$A$2:$I$301, 5, FALSE)</f>
        <v>0.2</v>
      </c>
      <c r="X1192" s="3">
        <f>VLOOKUP(V1192, Spec_Limits!$A$2:$I$301, 6, FALSE)</f>
        <v>1.5</v>
      </c>
      <c r="Y1192" s="3" t="str">
        <f t="shared" si="185"/>
        <v>Fail</v>
      </c>
      <c r="Z1192" s="3" t="str">
        <f t="shared" si="186"/>
        <v>OK</v>
      </c>
    </row>
    <row r="1193" spans="1:26" x14ac:dyDescent="0.35">
      <c r="A1193" s="1" t="s">
        <v>447</v>
      </c>
      <c r="B1193" s="2">
        <v>45717</v>
      </c>
      <c r="C1193" s="1" t="s">
        <v>16</v>
      </c>
      <c r="D1193" s="3" t="s">
        <v>3579</v>
      </c>
      <c r="E1193" s="1" t="s">
        <v>637</v>
      </c>
      <c r="F1193" s="1" t="s">
        <v>3580</v>
      </c>
      <c r="G1193" s="1" t="s">
        <v>17</v>
      </c>
      <c r="H1193" s="1">
        <v>81.408000000000001</v>
      </c>
      <c r="I1193" s="4" t="s">
        <v>17</v>
      </c>
      <c r="J1193" s="1" t="s">
        <v>47</v>
      </c>
      <c r="K1193" s="1" t="s">
        <v>3581</v>
      </c>
      <c r="L1193" s="6" t="str">
        <f t="shared" si="179"/>
        <v>27.97</v>
      </c>
      <c r="M1193" s="6" t="str">
        <f t="shared" si="180"/>
        <v>27.97</v>
      </c>
      <c r="N1193" s="6" t="str">
        <f t="shared" si="181"/>
        <v>Pass</v>
      </c>
      <c r="O1193" s="6" t="str">
        <f t="shared" si="182"/>
        <v>92.32</v>
      </c>
      <c r="P1193" s="6">
        <f t="shared" si="187"/>
        <v>81.408000000000001</v>
      </c>
      <c r="Q1193" s="5" t="str">
        <f t="shared" si="183"/>
        <v>March</v>
      </c>
      <c r="R1193" s="3" t="str">
        <f>VLOOKUP(A1193, Samples_Master!$A$2:$I$301, 2, FALSE)</f>
        <v>Graphene</v>
      </c>
      <c r="S1193" s="3" t="str">
        <f>VLOOKUP(A1193, Samples_Master!$A$2:$I$301, 3, FALSE)</f>
        <v>Carbon</v>
      </c>
      <c r="T1193" s="3" t="str">
        <f>VLOOKUP(A1193, Samples_Master!$A$2:$I$301, 4, FALSE)</f>
        <v>B058</v>
      </c>
      <c r="U1193" s="3" t="str">
        <f>VLOOKUP(A1193, Samples_Master!$A$2:$I$301, 5, FALSE)</f>
        <v>P002</v>
      </c>
      <c r="V1193" s="3" t="str">
        <f t="shared" si="184"/>
        <v>Graphene_Tensile</v>
      </c>
      <c r="W1193" s="3">
        <f>VLOOKUP(V1193, Spec_Limits!$A$2:$I$301, 5, FALSE)</f>
        <v>60</v>
      </c>
      <c r="X1193" s="3">
        <f>VLOOKUP(V1193, Spec_Limits!$A$2:$I$301, 6, FALSE)</f>
        <v>120</v>
      </c>
      <c r="Y1193" s="3" t="str">
        <f t="shared" si="185"/>
        <v>Pass</v>
      </c>
      <c r="Z1193" s="3" t="str">
        <f t="shared" si="186"/>
        <v>OK</v>
      </c>
    </row>
    <row r="1194" spans="1:26" x14ac:dyDescent="0.35">
      <c r="A1194" s="1" t="s">
        <v>57</v>
      </c>
      <c r="B1194" s="2">
        <v>45741</v>
      </c>
      <c r="C1194" s="1" t="s">
        <v>27</v>
      </c>
      <c r="D1194" s="3" t="s">
        <v>1792</v>
      </c>
      <c r="E1194" s="1" t="s">
        <v>637</v>
      </c>
      <c r="F1194" s="1" t="s">
        <v>3582</v>
      </c>
      <c r="G1194" s="1" t="s">
        <v>17</v>
      </c>
      <c r="H1194" s="1">
        <v>340.99900000000002</v>
      </c>
      <c r="I1194" s="4" t="s">
        <v>37</v>
      </c>
      <c r="J1194" s="1" t="s">
        <v>98</v>
      </c>
      <c r="K1194" s="1" t="s">
        <v>3583</v>
      </c>
      <c r="L1194" s="6" t="str">
        <f t="shared" si="179"/>
        <v>24.6</v>
      </c>
      <c r="M1194" s="6" t="str">
        <f t="shared" si="180"/>
        <v>24.6</v>
      </c>
      <c r="N1194" s="6" t="str">
        <f t="shared" si="181"/>
        <v>Pass</v>
      </c>
      <c r="O1194" s="6" t="str">
        <f t="shared" si="182"/>
        <v>93.88</v>
      </c>
      <c r="P1194" s="6">
        <f t="shared" si="187"/>
        <v>340.99900000000002</v>
      </c>
      <c r="Q1194" s="5" t="str">
        <f t="shared" si="183"/>
        <v>March</v>
      </c>
      <c r="R1194" s="3" t="str">
        <f>VLOOKUP(A1194, Samples_Master!$A$2:$I$301, 2, FALSE)</f>
        <v>PolymerA</v>
      </c>
      <c r="S1194" s="3" t="str">
        <f>VLOOKUP(A1194, Samples_Master!$A$2:$I$301, 3, FALSE)</f>
        <v>Polymer</v>
      </c>
      <c r="T1194" s="3" t="str">
        <f>VLOOKUP(A1194, Samples_Master!$A$2:$I$301, 4, FALSE)</f>
        <v>B059</v>
      </c>
      <c r="U1194" s="3" t="str">
        <f>VLOOKUP(A1194, Samples_Master!$A$2:$I$301, 5, FALSE)</f>
        <v>P003</v>
      </c>
      <c r="V1194" s="3" t="str">
        <f t="shared" si="184"/>
        <v>PolymerA_Conductivity</v>
      </c>
      <c r="W1194" s="3">
        <f>VLOOKUP(V1194, Spec_Limits!$A$2:$I$301, 5, FALSE)</f>
        <v>100</v>
      </c>
      <c r="X1194" s="3">
        <f>VLOOKUP(V1194, Spec_Limits!$A$2:$I$301, 6, FALSE)</f>
        <v>2000</v>
      </c>
      <c r="Y1194" s="3" t="str">
        <f t="shared" si="185"/>
        <v>Pass</v>
      </c>
      <c r="Z1194" s="3" t="str">
        <f t="shared" si="186"/>
        <v>OK</v>
      </c>
    </row>
    <row r="1195" spans="1:26" x14ac:dyDescent="0.35">
      <c r="A1195" s="1" t="s">
        <v>57</v>
      </c>
      <c r="B1195" s="2">
        <v>45735</v>
      </c>
      <c r="C1195" s="1" t="s">
        <v>10</v>
      </c>
      <c r="D1195" s="3" t="s">
        <v>3584</v>
      </c>
      <c r="E1195" s="1" t="s">
        <v>637</v>
      </c>
      <c r="F1195" s="1" t="s">
        <v>3310</v>
      </c>
      <c r="G1195" s="1" t="s">
        <v>17</v>
      </c>
      <c r="H1195" s="1">
        <v>1.214</v>
      </c>
      <c r="I1195" s="4" t="s">
        <v>23</v>
      </c>
      <c r="J1195" s="1" t="s">
        <v>80</v>
      </c>
      <c r="K1195" s="1" t="s">
        <v>3585</v>
      </c>
      <c r="L1195" s="6" t="str">
        <f t="shared" si="179"/>
        <v>22.79</v>
      </c>
      <c r="M1195" s="6" t="str">
        <f t="shared" si="180"/>
        <v>22.79</v>
      </c>
      <c r="N1195" s="6" t="str">
        <f t="shared" si="181"/>
        <v>Pass</v>
      </c>
      <c r="O1195" s="6" t="str">
        <f t="shared" si="182"/>
        <v>110.23</v>
      </c>
      <c r="P1195" s="6">
        <f t="shared" si="187"/>
        <v>1.214</v>
      </c>
      <c r="Q1195" s="5" t="str">
        <f t="shared" si="183"/>
        <v>March</v>
      </c>
      <c r="R1195" s="3" t="str">
        <f>VLOOKUP(A1195, Samples_Master!$A$2:$I$301, 2, FALSE)</f>
        <v>PolymerA</v>
      </c>
      <c r="S1195" s="3" t="str">
        <f>VLOOKUP(A1195, Samples_Master!$A$2:$I$301, 3, FALSE)</f>
        <v>Polymer</v>
      </c>
      <c r="T1195" s="3" t="str">
        <f>VLOOKUP(A1195, Samples_Master!$A$2:$I$301, 4, FALSE)</f>
        <v>B059</v>
      </c>
      <c r="U1195" s="3" t="str">
        <f>VLOOKUP(A1195, Samples_Master!$A$2:$I$301, 5, FALSE)</f>
        <v>P003</v>
      </c>
      <c r="V1195" s="3" t="str">
        <f t="shared" si="184"/>
        <v>PolymerA_Viscosity</v>
      </c>
      <c r="W1195" s="3">
        <f>VLOOKUP(V1195, Spec_Limits!$A$2:$I$301, 5, FALSE)</f>
        <v>0.5</v>
      </c>
      <c r="X1195" s="3">
        <f>VLOOKUP(V1195, Spec_Limits!$A$2:$I$301, 6, FALSE)</f>
        <v>2.5</v>
      </c>
      <c r="Y1195" s="3" t="str">
        <f t="shared" si="185"/>
        <v>Pass</v>
      </c>
      <c r="Z1195" s="3" t="str">
        <f t="shared" si="186"/>
        <v>OK</v>
      </c>
    </row>
    <row r="1196" spans="1:26" x14ac:dyDescent="0.35">
      <c r="A1196" s="1" t="s">
        <v>57</v>
      </c>
      <c r="B1196" s="2">
        <v>45721</v>
      </c>
      <c r="C1196" s="1" t="s">
        <v>10</v>
      </c>
      <c r="D1196" s="3" t="s">
        <v>3586</v>
      </c>
      <c r="E1196" s="1" t="s">
        <v>637</v>
      </c>
      <c r="F1196" s="1" t="s">
        <v>3587</v>
      </c>
      <c r="G1196" s="1" t="s">
        <v>17</v>
      </c>
      <c r="H1196" s="1">
        <v>1.554</v>
      </c>
      <c r="I1196" s="4" t="s">
        <v>23</v>
      </c>
      <c r="J1196" s="1" t="s">
        <v>66</v>
      </c>
      <c r="K1196" s="1" t="s">
        <v>3588</v>
      </c>
      <c r="L1196" s="6" t="str">
        <f t="shared" si="179"/>
        <v>26.13</v>
      </c>
      <c r="M1196" s="6" t="str">
        <f t="shared" si="180"/>
        <v>26.13</v>
      </c>
      <c r="N1196" s="6" t="str">
        <f t="shared" si="181"/>
        <v>Pass</v>
      </c>
      <c r="O1196" s="6" t="str">
        <f t="shared" si="182"/>
        <v>84.02</v>
      </c>
      <c r="P1196" s="6">
        <f t="shared" si="187"/>
        <v>1.554</v>
      </c>
      <c r="Q1196" s="5" t="str">
        <f t="shared" si="183"/>
        <v>March</v>
      </c>
      <c r="R1196" s="3" t="str">
        <f>VLOOKUP(A1196, Samples_Master!$A$2:$I$301, 2, FALSE)</f>
        <v>PolymerA</v>
      </c>
      <c r="S1196" s="3" t="str">
        <f>VLOOKUP(A1196, Samples_Master!$A$2:$I$301, 3, FALSE)</f>
        <v>Polymer</v>
      </c>
      <c r="T1196" s="3" t="str">
        <f>VLOOKUP(A1196, Samples_Master!$A$2:$I$301, 4, FALSE)</f>
        <v>B059</v>
      </c>
      <c r="U1196" s="3" t="str">
        <f>VLOOKUP(A1196, Samples_Master!$A$2:$I$301, 5, FALSE)</f>
        <v>P003</v>
      </c>
      <c r="V1196" s="3" t="str">
        <f t="shared" si="184"/>
        <v>PolymerA_Viscosity</v>
      </c>
      <c r="W1196" s="3">
        <f>VLOOKUP(V1196, Spec_Limits!$A$2:$I$301, 5, FALSE)</f>
        <v>0.5</v>
      </c>
      <c r="X1196" s="3">
        <f>VLOOKUP(V1196, Spec_Limits!$A$2:$I$301, 6, FALSE)</f>
        <v>2.5</v>
      </c>
      <c r="Y1196" s="3" t="str">
        <f t="shared" si="185"/>
        <v>Pass</v>
      </c>
      <c r="Z1196" s="3" t="str">
        <f t="shared" si="186"/>
        <v>OK</v>
      </c>
    </row>
    <row r="1197" spans="1:26" x14ac:dyDescent="0.35">
      <c r="A1197" s="1" t="s">
        <v>1094</v>
      </c>
      <c r="B1197" s="2">
        <v>45717</v>
      </c>
      <c r="C1197" s="1" t="s">
        <v>16</v>
      </c>
      <c r="D1197" s="3" t="s">
        <v>3589</v>
      </c>
      <c r="E1197" s="1" t="s">
        <v>11</v>
      </c>
      <c r="F1197" s="1" t="s">
        <v>3590</v>
      </c>
      <c r="G1197" s="1" t="s">
        <v>12</v>
      </c>
      <c r="H1197" s="1">
        <v>72.106999999999999</v>
      </c>
      <c r="I1197" s="4" t="s">
        <v>17</v>
      </c>
      <c r="J1197" s="1" t="s">
        <v>14</v>
      </c>
      <c r="K1197" s="1" t="s">
        <v>807</v>
      </c>
      <c r="L1197" s="6">
        <f t="shared" si="179"/>
        <v>24.29000000000002</v>
      </c>
      <c r="M1197" s="6">
        <f t="shared" si="180"/>
        <v>24.29000000000002</v>
      </c>
      <c r="N1197" s="6" t="str">
        <f t="shared" si="181"/>
        <v>Pass</v>
      </c>
      <c r="O1197" s="6">
        <f t="shared" si="182"/>
        <v>117.29301</v>
      </c>
      <c r="P1197" s="6">
        <f t="shared" si="187"/>
        <v>72.106999999999999</v>
      </c>
      <c r="Q1197" s="5" t="str">
        <f t="shared" si="183"/>
        <v>March</v>
      </c>
      <c r="R1197" s="3" t="str">
        <f>VLOOKUP(A1197, Samples_Master!$A$2:$I$301, 2, FALSE)</f>
        <v>Graphene</v>
      </c>
      <c r="S1197" s="3" t="str">
        <f>VLOOKUP(A1197, Samples_Master!$A$2:$I$301, 3, FALSE)</f>
        <v>Carbon</v>
      </c>
      <c r="T1197" s="3" t="str">
        <f>VLOOKUP(A1197, Samples_Master!$A$2:$I$301, 4, FALSE)</f>
        <v>B036</v>
      </c>
      <c r="U1197" s="3" t="str">
        <f>VLOOKUP(A1197, Samples_Master!$A$2:$I$301, 5, FALSE)</f>
        <v>P002</v>
      </c>
      <c r="V1197" s="3" t="str">
        <f t="shared" si="184"/>
        <v>Graphene_Tensile</v>
      </c>
      <c r="W1197" s="3">
        <f>VLOOKUP(V1197, Spec_Limits!$A$2:$I$301, 5, FALSE)</f>
        <v>60</v>
      </c>
      <c r="X1197" s="3">
        <f>VLOOKUP(V1197, Spec_Limits!$A$2:$I$301, 6, FALSE)</f>
        <v>120</v>
      </c>
      <c r="Y1197" s="3" t="str">
        <f t="shared" si="185"/>
        <v>Pass</v>
      </c>
      <c r="Z1197" s="3" t="str">
        <f t="shared" si="186"/>
        <v>OK</v>
      </c>
    </row>
    <row r="1198" spans="1:26" x14ac:dyDescent="0.35">
      <c r="A1198" s="1" t="s">
        <v>1094</v>
      </c>
      <c r="B1198" s="2">
        <v>45729</v>
      </c>
      <c r="C1198" s="1" t="s">
        <v>27</v>
      </c>
      <c r="D1198" s="3" t="s">
        <v>3591</v>
      </c>
      <c r="E1198" s="1" t="s">
        <v>11</v>
      </c>
      <c r="F1198" s="1" t="s">
        <v>3592</v>
      </c>
      <c r="G1198" s="1" t="s">
        <v>12</v>
      </c>
      <c r="H1198" s="1">
        <v>544404.64599999995</v>
      </c>
      <c r="I1198" s="4" t="s">
        <v>28</v>
      </c>
      <c r="J1198" s="1" t="s">
        <v>80</v>
      </c>
      <c r="K1198" s="1" t="s">
        <v>3593</v>
      </c>
      <c r="L1198" s="6">
        <f t="shared" si="179"/>
        <v>20.700000000000045</v>
      </c>
      <c r="M1198" s="6">
        <f t="shared" si="180"/>
        <v>20.700000000000045</v>
      </c>
      <c r="N1198" s="6" t="str">
        <f t="shared" si="181"/>
        <v>Pass</v>
      </c>
      <c r="O1198" s="6">
        <f t="shared" si="182"/>
        <v>112.82163</v>
      </c>
      <c r="P1198" s="6">
        <f t="shared" si="187"/>
        <v>544404.64599999995</v>
      </c>
      <c r="Q1198" s="5" t="str">
        <f t="shared" si="183"/>
        <v>March</v>
      </c>
      <c r="R1198" s="3" t="str">
        <f>VLOOKUP(A1198, Samples_Master!$A$2:$I$301, 2, FALSE)</f>
        <v>Graphene</v>
      </c>
      <c r="S1198" s="3" t="str">
        <f>VLOOKUP(A1198, Samples_Master!$A$2:$I$301, 3, FALSE)</f>
        <v>Carbon</v>
      </c>
      <c r="T1198" s="3" t="str">
        <f>VLOOKUP(A1198, Samples_Master!$A$2:$I$301, 4, FALSE)</f>
        <v>B036</v>
      </c>
      <c r="U1198" s="3" t="str">
        <f>VLOOKUP(A1198, Samples_Master!$A$2:$I$301, 5, FALSE)</f>
        <v>P002</v>
      </c>
      <c r="V1198" s="3" t="str">
        <f t="shared" si="184"/>
        <v>Graphene_Conductivity</v>
      </c>
      <c r="W1198" s="3">
        <f>VLOOKUP(V1198, Spec_Limits!$A$2:$I$301, 5, FALSE)</f>
        <v>20000</v>
      </c>
      <c r="X1198" s="3">
        <f>VLOOKUP(V1198, Spec_Limits!$A$2:$I$301, 6, FALSE)</f>
        <v>80000</v>
      </c>
      <c r="Y1198" s="3" t="str">
        <f t="shared" si="185"/>
        <v>Fail</v>
      </c>
      <c r="Z1198" s="3" t="str">
        <f t="shared" si="186"/>
        <v>OK</v>
      </c>
    </row>
    <row r="1199" spans="1:26" x14ac:dyDescent="0.35">
      <c r="A1199" s="1" t="s">
        <v>989</v>
      </c>
      <c r="B1199" s="2">
        <v>45725</v>
      </c>
      <c r="C1199" s="1" t="s">
        <v>10</v>
      </c>
      <c r="D1199" s="3" t="s">
        <v>3594</v>
      </c>
      <c r="E1199" s="1" t="s">
        <v>11</v>
      </c>
      <c r="F1199" s="1" t="s">
        <v>3595</v>
      </c>
      <c r="G1199" s="1" t="s">
        <v>17</v>
      </c>
      <c r="H1199" s="1">
        <v>1010.522</v>
      </c>
      <c r="I1199" s="4" t="s">
        <v>13</v>
      </c>
      <c r="J1199" s="1" t="s">
        <v>61</v>
      </c>
      <c r="K1199" s="1" t="s">
        <v>3596</v>
      </c>
      <c r="L1199" s="6">
        <f t="shared" si="179"/>
        <v>29.160000000000025</v>
      </c>
      <c r="M1199" s="6">
        <f t="shared" si="180"/>
        <v>29.160000000000025</v>
      </c>
      <c r="N1199" s="6" t="str">
        <f t="shared" si="181"/>
        <v>Pass</v>
      </c>
      <c r="O1199" s="6" t="str">
        <f t="shared" si="182"/>
        <v>129.9</v>
      </c>
      <c r="P1199" s="6">
        <f t="shared" si="187"/>
        <v>1010.522</v>
      </c>
      <c r="Q1199" s="5" t="str">
        <f t="shared" si="183"/>
        <v>March</v>
      </c>
      <c r="R1199" s="3" t="str">
        <f>VLOOKUP(A1199, Samples_Master!$A$2:$I$301, 2, FALSE)</f>
        <v>AlloyX</v>
      </c>
      <c r="S1199" s="3" t="str">
        <f>VLOOKUP(A1199, Samples_Master!$A$2:$I$301, 3, FALSE)</f>
        <v>Metal</v>
      </c>
      <c r="T1199" s="3" t="str">
        <f>VLOOKUP(A1199, Samples_Master!$A$2:$I$301, 4, FALSE)</f>
        <v>B039</v>
      </c>
      <c r="U1199" s="3" t="str">
        <f>VLOOKUP(A1199, Samples_Master!$A$2:$I$301, 5, FALSE)</f>
        <v>P003</v>
      </c>
      <c r="V1199" s="3" t="str">
        <f t="shared" si="184"/>
        <v>AlloyX_Viscosity</v>
      </c>
      <c r="W1199" s="3">
        <f>VLOOKUP(V1199, Spec_Limits!$A$2:$I$301, 5, FALSE)</f>
        <v>0.2</v>
      </c>
      <c r="X1199" s="3">
        <f>VLOOKUP(V1199, Spec_Limits!$A$2:$I$301, 6, FALSE)</f>
        <v>1.5</v>
      </c>
      <c r="Y1199" s="3" t="str">
        <f t="shared" si="185"/>
        <v>Fail</v>
      </c>
      <c r="Z1199" s="3" t="str">
        <f t="shared" si="186"/>
        <v>OK</v>
      </c>
    </row>
    <row r="1200" spans="1:26" x14ac:dyDescent="0.35">
      <c r="A1200" s="1" t="s">
        <v>989</v>
      </c>
      <c r="B1200" s="2">
        <v>45717</v>
      </c>
      <c r="C1200" s="1" t="s">
        <v>27</v>
      </c>
      <c r="D1200" s="3" t="s">
        <v>3597</v>
      </c>
      <c r="E1200" s="1" t="s">
        <v>11</v>
      </c>
      <c r="F1200" s="1" t="s">
        <v>3598</v>
      </c>
      <c r="G1200" s="1" t="s">
        <v>17</v>
      </c>
      <c r="H1200" s="1">
        <v>1481.7070000000001</v>
      </c>
      <c r="I1200" s="4" t="s">
        <v>37</v>
      </c>
      <c r="J1200" s="1" t="s">
        <v>80</v>
      </c>
      <c r="K1200" s="1" t="s">
        <v>3599</v>
      </c>
      <c r="L1200" s="6">
        <f t="shared" si="179"/>
        <v>35.180000000000007</v>
      </c>
      <c r="M1200" s="6">
        <f t="shared" si="180"/>
        <v>35.180000000000007</v>
      </c>
      <c r="N1200" s="6" t="str">
        <f t="shared" si="181"/>
        <v>Pass</v>
      </c>
      <c r="O1200" s="6" t="str">
        <f t="shared" si="182"/>
        <v>114.76</v>
      </c>
      <c r="P1200" s="6">
        <f t="shared" si="187"/>
        <v>1481.7070000000001</v>
      </c>
      <c r="Q1200" s="5" t="str">
        <f t="shared" si="183"/>
        <v>March</v>
      </c>
      <c r="R1200" s="3" t="str">
        <f>VLOOKUP(A1200, Samples_Master!$A$2:$I$301, 2, FALSE)</f>
        <v>AlloyX</v>
      </c>
      <c r="S1200" s="3" t="str">
        <f>VLOOKUP(A1200, Samples_Master!$A$2:$I$301, 3, FALSE)</f>
        <v>Metal</v>
      </c>
      <c r="T1200" s="3" t="str">
        <f>VLOOKUP(A1200, Samples_Master!$A$2:$I$301, 4, FALSE)</f>
        <v>B039</v>
      </c>
      <c r="U1200" s="3" t="str">
        <f>VLOOKUP(A1200, Samples_Master!$A$2:$I$301, 5, FALSE)</f>
        <v>P003</v>
      </c>
      <c r="V1200" s="3" t="str">
        <f t="shared" si="184"/>
        <v>AlloyX_Conductivity</v>
      </c>
      <c r="W1200" s="3">
        <f>VLOOKUP(V1200, Spec_Limits!$A$2:$I$301, 5, FALSE)</f>
        <v>100</v>
      </c>
      <c r="X1200" s="3">
        <f>VLOOKUP(V1200, Spec_Limits!$A$2:$I$301, 6, FALSE)</f>
        <v>2000</v>
      </c>
      <c r="Y1200" s="3" t="str">
        <f t="shared" si="185"/>
        <v>Pass</v>
      </c>
      <c r="Z1200" s="3" t="str">
        <f t="shared" si="186"/>
        <v>OK</v>
      </c>
    </row>
    <row r="1201" spans="1:26" x14ac:dyDescent="0.35">
      <c r="A1201" s="1" t="s">
        <v>989</v>
      </c>
      <c r="B1201" s="2">
        <v>45729</v>
      </c>
      <c r="C1201" s="1" t="s">
        <v>10</v>
      </c>
      <c r="D1201" s="3" t="s">
        <v>3600</v>
      </c>
      <c r="E1201" s="1" t="s">
        <v>11</v>
      </c>
      <c r="F1201" s="1" t="s">
        <v>3601</v>
      </c>
      <c r="G1201" s="1" t="s">
        <v>17</v>
      </c>
      <c r="H1201" s="1">
        <v>1.0469999999999999</v>
      </c>
      <c r="I1201" s="4" t="s">
        <v>23</v>
      </c>
      <c r="J1201" s="1" t="s">
        <v>29</v>
      </c>
      <c r="K1201" s="1" t="s">
        <v>3602</v>
      </c>
      <c r="L1201" s="6">
        <f t="shared" si="179"/>
        <v>18.890000000000043</v>
      </c>
      <c r="M1201" s="6">
        <f t="shared" si="180"/>
        <v>18.890000000000043</v>
      </c>
      <c r="N1201" s="6" t="str">
        <f t="shared" si="181"/>
        <v>Pass</v>
      </c>
      <c r="O1201" s="6" t="str">
        <f t="shared" si="182"/>
        <v>88.82</v>
      </c>
      <c r="P1201" s="6">
        <f t="shared" si="187"/>
        <v>1.0469999999999999</v>
      </c>
      <c r="Q1201" s="5" t="str">
        <f t="shared" si="183"/>
        <v>March</v>
      </c>
      <c r="R1201" s="3" t="str">
        <f>VLOOKUP(A1201, Samples_Master!$A$2:$I$301, 2, FALSE)</f>
        <v>AlloyX</v>
      </c>
      <c r="S1201" s="3" t="str">
        <f>VLOOKUP(A1201, Samples_Master!$A$2:$I$301, 3, FALSE)</f>
        <v>Metal</v>
      </c>
      <c r="T1201" s="3" t="str">
        <f>VLOOKUP(A1201, Samples_Master!$A$2:$I$301, 4, FALSE)</f>
        <v>B039</v>
      </c>
      <c r="U1201" s="3" t="str">
        <f>VLOOKUP(A1201, Samples_Master!$A$2:$I$301, 5, FALSE)</f>
        <v>P003</v>
      </c>
      <c r="V1201" s="3" t="str">
        <f t="shared" si="184"/>
        <v>AlloyX_Viscosity</v>
      </c>
      <c r="W1201" s="3">
        <f>VLOOKUP(V1201, Spec_Limits!$A$2:$I$301, 5, FALSE)</f>
        <v>0.2</v>
      </c>
      <c r="X1201" s="3">
        <f>VLOOKUP(V1201, Spec_Limits!$A$2:$I$301, 6, FALSE)</f>
        <v>1.5</v>
      </c>
      <c r="Y1201" s="3" t="str">
        <f t="shared" si="185"/>
        <v>Pass</v>
      </c>
      <c r="Z1201" s="3" t="str">
        <f t="shared" si="186"/>
        <v>OK</v>
      </c>
    </row>
    <row r="1202" spans="1:26" x14ac:dyDescent="0.35">
      <c r="A1202" s="1" t="s">
        <v>989</v>
      </c>
      <c r="B1202" s="2">
        <v>45733</v>
      </c>
      <c r="C1202" s="1" t="s">
        <v>10</v>
      </c>
      <c r="D1202" s="3" t="s">
        <v>3603</v>
      </c>
      <c r="E1202" s="1" t="s">
        <v>11</v>
      </c>
      <c r="F1202" s="1" t="s">
        <v>3604</v>
      </c>
      <c r="G1202" s="1" t="s">
        <v>17</v>
      </c>
      <c r="H1202" s="1">
        <v>1048.6410000000001</v>
      </c>
      <c r="I1202" s="4" t="s">
        <v>13</v>
      </c>
      <c r="J1202" s="1" t="s">
        <v>55</v>
      </c>
      <c r="K1202" s="1" t="s">
        <v>3605</v>
      </c>
      <c r="L1202" s="6">
        <f t="shared" si="179"/>
        <v>26.590000000000032</v>
      </c>
      <c r="M1202" s="6">
        <f t="shared" si="180"/>
        <v>26.590000000000032</v>
      </c>
      <c r="N1202" s="6" t="str">
        <f t="shared" si="181"/>
        <v>Pass</v>
      </c>
      <c r="O1202" s="6" t="str">
        <f t="shared" si="182"/>
        <v>116.48</v>
      </c>
      <c r="P1202" s="6">
        <f t="shared" si="187"/>
        <v>1048.6410000000001</v>
      </c>
      <c r="Q1202" s="5" t="str">
        <f t="shared" si="183"/>
        <v>March</v>
      </c>
      <c r="R1202" s="3" t="str">
        <f>VLOOKUP(A1202, Samples_Master!$A$2:$I$301, 2, FALSE)</f>
        <v>AlloyX</v>
      </c>
      <c r="S1202" s="3" t="str">
        <f>VLOOKUP(A1202, Samples_Master!$A$2:$I$301, 3, FALSE)</f>
        <v>Metal</v>
      </c>
      <c r="T1202" s="3" t="str">
        <f>VLOOKUP(A1202, Samples_Master!$A$2:$I$301, 4, FALSE)</f>
        <v>B039</v>
      </c>
      <c r="U1202" s="3" t="str">
        <f>VLOOKUP(A1202, Samples_Master!$A$2:$I$301, 5, FALSE)</f>
        <v>P003</v>
      </c>
      <c r="V1202" s="3" t="str">
        <f t="shared" si="184"/>
        <v>AlloyX_Viscosity</v>
      </c>
      <c r="W1202" s="3">
        <f>VLOOKUP(V1202, Spec_Limits!$A$2:$I$301, 5, FALSE)</f>
        <v>0.2</v>
      </c>
      <c r="X1202" s="3">
        <f>VLOOKUP(V1202, Spec_Limits!$A$2:$I$301, 6, FALSE)</f>
        <v>1.5</v>
      </c>
      <c r="Y1202" s="3" t="str">
        <f t="shared" si="185"/>
        <v>Fail</v>
      </c>
      <c r="Z1202" s="3" t="str">
        <f t="shared" si="186"/>
        <v>OK</v>
      </c>
    </row>
    <row r="1203" spans="1:26" x14ac:dyDescent="0.35">
      <c r="A1203" s="1" t="s">
        <v>275</v>
      </c>
      <c r="B1203" s="2">
        <v>45740</v>
      </c>
      <c r="C1203" s="1" t="s">
        <v>27</v>
      </c>
      <c r="D1203" s="3" t="s">
        <v>3606</v>
      </c>
      <c r="E1203" s="1" t="s">
        <v>11</v>
      </c>
      <c r="F1203" s="1" t="s">
        <v>3607</v>
      </c>
      <c r="G1203" s="1" t="s">
        <v>12</v>
      </c>
      <c r="H1203" s="1">
        <v>780.49699999999996</v>
      </c>
      <c r="I1203" s="4" t="s">
        <v>37</v>
      </c>
      <c r="J1203" s="1" t="s">
        <v>61</v>
      </c>
      <c r="K1203" s="1" t="s">
        <v>3608</v>
      </c>
      <c r="L1203" s="6">
        <f t="shared" si="179"/>
        <v>19.110000000000014</v>
      </c>
      <c r="M1203" s="6">
        <f t="shared" si="180"/>
        <v>19.110000000000014</v>
      </c>
      <c r="N1203" s="6" t="str">
        <f t="shared" si="181"/>
        <v>Pass</v>
      </c>
      <c r="O1203" s="6">
        <f t="shared" si="182"/>
        <v>98.545119999999997</v>
      </c>
      <c r="P1203" s="6">
        <f t="shared" si="187"/>
        <v>780.49699999999996</v>
      </c>
      <c r="Q1203" s="5" t="str">
        <f t="shared" si="183"/>
        <v>March</v>
      </c>
      <c r="R1203" s="3" t="str">
        <f>VLOOKUP(A1203, Samples_Master!$A$2:$I$301, 2, FALSE)</f>
        <v>PolymerB</v>
      </c>
      <c r="S1203" s="3" t="str">
        <f>VLOOKUP(A1203, Samples_Master!$A$2:$I$301, 3, FALSE)</f>
        <v>Polymer</v>
      </c>
      <c r="T1203" s="3" t="str">
        <f>VLOOKUP(A1203, Samples_Master!$A$2:$I$301, 4, FALSE)</f>
        <v>B117</v>
      </c>
      <c r="U1203" s="3" t="str">
        <f>VLOOKUP(A1203, Samples_Master!$A$2:$I$301, 5, FALSE)</f>
        <v>P002</v>
      </c>
      <c r="V1203" s="3" t="str">
        <f t="shared" si="184"/>
        <v>PolymerB_Conductivity</v>
      </c>
      <c r="W1203" s="3">
        <f>VLOOKUP(V1203, Spec_Limits!$A$2:$I$301, 5, FALSE)</f>
        <v>100</v>
      </c>
      <c r="X1203" s="3">
        <f>VLOOKUP(V1203, Spec_Limits!$A$2:$I$301, 6, FALSE)</f>
        <v>2000</v>
      </c>
      <c r="Y1203" s="3" t="str">
        <f t="shared" si="185"/>
        <v>Pass</v>
      </c>
      <c r="Z1203" s="3" t="str">
        <f t="shared" si="186"/>
        <v>OK</v>
      </c>
    </row>
    <row r="1204" spans="1:26" x14ac:dyDescent="0.35">
      <c r="A1204" s="1" t="s">
        <v>275</v>
      </c>
      <c r="B1204" s="2">
        <v>45734</v>
      </c>
      <c r="C1204" s="1" t="s">
        <v>10</v>
      </c>
      <c r="D1204" s="3" t="s">
        <v>3609</v>
      </c>
      <c r="E1204" s="1" t="s">
        <v>11</v>
      </c>
      <c r="F1204" s="1" t="s">
        <v>3610</v>
      </c>
      <c r="G1204" s="1" t="s">
        <v>12</v>
      </c>
      <c r="H1204" s="1">
        <v>1.607</v>
      </c>
      <c r="I1204" s="4" t="s">
        <v>23</v>
      </c>
      <c r="J1204" s="1" t="s">
        <v>31</v>
      </c>
      <c r="K1204" s="1" t="s">
        <v>3611</v>
      </c>
      <c r="L1204" s="6">
        <f t="shared" si="179"/>
        <v>27.990000000000009</v>
      </c>
      <c r="M1204" s="6">
        <f t="shared" si="180"/>
        <v>27.990000000000009</v>
      </c>
      <c r="N1204" s="6" t="str">
        <f t="shared" si="181"/>
        <v>Pass</v>
      </c>
      <c r="O1204" s="6">
        <f t="shared" si="182"/>
        <v>90.244669999999999</v>
      </c>
      <c r="P1204" s="6">
        <f t="shared" si="187"/>
        <v>1.607</v>
      </c>
      <c r="Q1204" s="5" t="str">
        <f t="shared" si="183"/>
        <v>March</v>
      </c>
      <c r="R1204" s="3" t="str">
        <f>VLOOKUP(A1204, Samples_Master!$A$2:$I$301, 2, FALSE)</f>
        <v>PolymerB</v>
      </c>
      <c r="S1204" s="3" t="str">
        <f>VLOOKUP(A1204, Samples_Master!$A$2:$I$301, 3, FALSE)</f>
        <v>Polymer</v>
      </c>
      <c r="T1204" s="3" t="str">
        <f>VLOOKUP(A1204, Samples_Master!$A$2:$I$301, 4, FALSE)</f>
        <v>B117</v>
      </c>
      <c r="U1204" s="3" t="str">
        <f>VLOOKUP(A1204, Samples_Master!$A$2:$I$301, 5, FALSE)</f>
        <v>P002</v>
      </c>
      <c r="V1204" s="3" t="str">
        <f t="shared" si="184"/>
        <v>PolymerB_Viscosity</v>
      </c>
      <c r="W1204" s="3">
        <f>VLOOKUP(V1204, Spec_Limits!$A$2:$I$301, 5, FALSE)</f>
        <v>0.5</v>
      </c>
      <c r="X1204" s="3">
        <f>VLOOKUP(V1204, Spec_Limits!$A$2:$I$301, 6, FALSE)</f>
        <v>2.5</v>
      </c>
      <c r="Y1204" s="3" t="str">
        <f t="shared" si="185"/>
        <v>Pass</v>
      </c>
      <c r="Z1204" s="3" t="str">
        <f t="shared" si="186"/>
        <v>OK</v>
      </c>
    </row>
    <row r="1205" spans="1:26" x14ac:dyDescent="0.35">
      <c r="A1205" s="1" t="s">
        <v>330</v>
      </c>
      <c r="B1205" s="2">
        <v>45727</v>
      </c>
      <c r="C1205" s="1" t="s">
        <v>10</v>
      </c>
      <c r="D1205" s="3" t="s">
        <v>3612</v>
      </c>
      <c r="E1205" s="1" t="s">
        <v>11</v>
      </c>
      <c r="F1205" s="1" t="s">
        <v>3613</v>
      </c>
      <c r="G1205" s="1" t="s">
        <v>17</v>
      </c>
      <c r="H1205" s="1">
        <v>0.73599999999999999</v>
      </c>
      <c r="I1205" s="4" t="s">
        <v>23</v>
      </c>
      <c r="J1205" s="1" t="s">
        <v>18</v>
      </c>
      <c r="K1205" s="1" t="s">
        <v>3614</v>
      </c>
      <c r="L1205" s="6">
        <f t="shared" si="179"/>
        <v>22.370000000000005</v>
      </c>
      <c r="M1205" s="6">
        <f t="shared" si="180"/>
        <v>22.370000000000005</v>
      </c>
      <c r="N1205" s="6" t="str">
        <f t="shared" si="181"/>
        <v>Pass</v>
      </c>
      <c r="O1205" s="6" t="str">
        <f t="shared" si="182"/>
        <v>77.17</v>
      </c>
      <c r="P1205" s="6">
        <f t="shared" si="187"/>
        <v>0.73599999999999999</v>
      </c>
      <c r="Q1205" s="5" t="str">
        <f t="shared" si="183"/>
        <v>March</v>
      </c>
      <c r="R1205" s="3" t="str">
        <f>VLOOKUP(A1205, Samples_Master!$A$2:$I$301, 2, FALSE)</f>
        <v>Graphene</v>
      </c>
      <c r="S1205" s="3" t="str">
        <f>VLOOKUP(A1205, Samples_Master!$A$2:$I$301, 3, FALSE)</f>
        <v>Carbon</v>
      </c>
      <c r="T1205" s="3" t="str">
        <f>VLOOKUP(A1205, Samples_Master!$A$2:$I$301, 4, FALSE)</f>
        <v>B111</v>
      </c>
      <c r="U1205" s="3" t="str">
        <f>VLOOKUP(A1205, Samples_Master!$A$2:$I$301, 5, FALSE)</f>
        <v>P001</v>
      </c>
      <c r="V1205" s="3" t="str">
        <f t="shared" si="184"/>
        <v>Graphene_Viscosity</v>
      </c>
      <c r="W1205" s="3">
        <f>VLOOKUP(V1205, Spec_Limits!$A$2:$I$301, 5, FALSE)</f>
        <v>0.2</v>
      </c>
      <c r="X1205" s="3">
        <f>VLOOKUP(V1205, Spec_Limits!$A$2:$I$301, 6, FALSE)</f>
        <v>1.5</v>
      </c>
      <c r="Y1205" s="3" t="str">
        <f t="shared" si="185"/>
        <v>Pass</v>
      </c>
      <c r="Z1205" s="3" t="str">
        <f t="shared" si="186"/>
        <v>OK</v>
      </c>
    </row>
    <row r="1206" spans="1:26" x14ac:dyDescent="0.35">
      <c r="A1206" s="1" t="s">
        <v>159</v>
      </c>
      <c r="B1206" s="2">
        <v>45719</v>
      </c>
      <c r="C1206" s="1" t="s">
        <v>10</v>
      </c>
      <c r="D1206" s="3" t="s">
        <v>2276</v>
      </c>
      <c r="E1206" s="1" t="s">
        <v>637</v>
      </c>
      <c r="F1206" s="1" t="s">
        <v>3615</v>
      </c>
      <c r="G1206" s="1" t="s">
        <v>17</v>
      </c>
      <c r="H1206" s="1">
        <v>1.123</v>
      </c>
      <c r="I1206" s="4" t="s">
        <v>23</v>
      </c>
      <c r="J1206" s="1" t="s">
        <v>80</v>
      </c>
      <c r="K1206" s="1" t="s">
        <v>3616</v>
      </c>
      <c r="L1206" s="6" t="str">
        <f t="shared" si="179"/>
        <v>24.03</v>
      </c>
      <c r="M1206" s="6" t="str">
        <f t="shared" si="180"/>
        <v>24.03</v>
      </c>
      <c r="N1206" s="6" t="str">
        <f t="shared" si="181"/>
        <v>Pass</v>
      </c>
      <c r="O1206" s="6" t="str">
        <f t="shared" si="182"/>
        <v>102.92</v>
      </c>
      <c r="P1206" s="6">
        <f t="shared" si="187"/>
        <v>1.123</v>
      </c>
      <c r="Q1206" s="5" t="str">
        <f t="shared" si="183"/>
        <v>March</v>
      </c>
      <c r="R1206" s="3" t="str">
        <f>VLOOKUP(A1206, Samples_Master!$A$2:$I$301, 2, FALSE)</f>
        <v>Graphene</v>
      </c>
      <c r="S1206" s="3" t="str">
        <f>VLOOKUP(A1206, Samples_Master!$A$2:$I$301, 3, FALSE)</f>
        <v>Carbon</v>
      </c>
      <c r="T1206" s="3" t="str">
        <f>VLOOKUP(A1206, Samples_Master!$A$2:$I$301, 4, FALSE)</f>
        <v>B096</v>
      </c>
      <c r="U1206" s="3" t="str">
        <f>VLOOKUP(A1206, Samples_Master!$A$2:$I$301, 5, FALSE)</f>
        <v>P004</v>
      </c>
      <c r="V1206" s="3" t="str">
        <f t="shared" si="184"/>
        <v>Graphene_Viscosity</v>
      </c>
      <c r="W1206" s="3">
        <f>VLOOKUP(V1206, Spec_Limits!$A$2:$I$301, 5, FALSE)</f>
        <v>0.2</v>
      </c>
      <c r="X1206" s="3">
        <f>VLOOKUP(V1206, Spec_Limits!$A$2:$I$301, 6, FALSE)</f>
        <v>1.5</v>
      </c>
      <c r="Y1206" s="3" t="str">
        <f t="shared" si="185"/>
        <v>Pass</v>
      </c>
      <c r="Z1206" s="3" t="str">
        <f t="shared" si="186"/>
        <v>OK</v>
      </c>
    </row>
    <row r="1207" spans="1:26" x14ac:dyDescent="0.35">
      <c r="A1207" s="1" t="s">
        <v>159</v>
      </c>
      <c r="B1207" s="2">
        <v>45739</v>
      </c>
      <c r="C1207" s="1" t="s">
        <v>10</v>
      </c>
      <c r="D1207" s="3" t="s">
        <v>3617</v>
      </c>
      <c r="E1207" s="1" t="s">
        <v>637</v>
      </c>
      <c r="F1207" s="1" t="s">
        <v>3618</v>
      </c>
      <c r="G1207" s="1" t="s">
        <v>17</v>
      </c>
      <c r="H1207" s="1">
        <v>0.46100000000000002</v>
      </c>
      <c r="I1207" s="4" t="s">
        <v>23</v>
      </c>
      <c r="J1207" s="1" t="s">
        <v>80</v>
      </c>
      <c r="K1207" s="1" t="s">
        <v>3619</v>
      </c>
      <c r="L1207" s="6" t="str">
        <f t="shared" si="179"/>
        <v>19.5</v>
      </c>
      <c r="M1207" s="6" t="str">
        <f t="shared" si="180"/>
        <v>19.5</v>
      </c>
      <c r="N1207" s="6" t="str">
        <f t="shared" si="181"/>
        <v>Pass</v>
      </c>
      <c r="O1207" s="6" t="str">
        <f t="shared" si="182"/>
        <v>98.27</v>
      </c>
      <c r="P1207" s="6">
        <f t="shared" si="187"/>
        <v>0.46100000000000002</v>
      </c>
      <c r="Q1207" s="5" t="str">
        <f t="shared" si="183"/>
        <v>March</v>
      </c>
      <c r="R1207" s="3" t="str">
        <f>VLOOKUP(A1207, Samples_Master!$A$2:$I$301, 2, FALSE)</f>
        <v>Graphene</v>
      </c>
      <c r="S1207" s="3" t="str">
        <f>VLOOKUP(A1207, Samples_Master!$A$2:$I$301, 3, FALSE)</f>
        <v>Carbon</v>
      </c>
      <c r="T1207" s="3" t="str">
        <f>VLOOKUP(A1207, Samples_Master!$A$2:$I$301, 4, FALSE)</f>
        <v>B096</v>
      </c>
      <c r="U1207" s="3" t="str">
        <f>VLOOKUP(A1207, Samples_Master!$A$2:$I$301, 5, FALSE)</f>
        <v>P004</v>
      </c>
      <c r="V1207" s="3" t="str">
        <f t="shared" si="184"/>
        <v>Graphene_Viscosity</v>
      </c>
      <c r="W1207" s="3">
        <f>VLOOKUP(V1207, Spec_Limits!$A$2:$I$301, 5, FALSE)</f>
        <v>0.2</v>
      </c>
      <c r="X1207" s="3">
        <f>VLOOKUP(V1207, Spec_Limits!$A$2:$I$301, 6, FALSE)</f>
        <v>1.5</v>
      </c>
      <c r="Y1207" s="3" t="str">
        <f t="shared" si="185"/>
        <v>Pass</v>
      </c>
      <c r="Z1207" s="3" t="str">
        <f t="shared" si="186"/>
        <v>OK</v>
      </c>
    </row>
    <row r="1208" spans="1:26" x14ac:dyDescent="0.35">
      <c r="A1208" s="1" t="s">
        <v>159</v>
      </c>
      <c r="B1208" s="2">
        <v>45717</v>
      </c>
      <c r="C1208" s="1" t="s">
        <v>27</v>
      </c>
      <c r="D1208" s="3" t="s">
        <v>3620</v>
      </c>
      <c r="E1208" s="1" t="s">
        <v>637</v>
      </c>
      <c r="F1208" s="1" t="s">
        <v>3621</v>
      </c>
      <c r="G1208" s="1" t="s">
        <v>17</v>
      </c>
      <c r="H1208" s="1">
        <v>56127.28</v>
      </c>
      <c r="I1208" s="4" t="s">
        <v>37</v>
      </c>
      <c r="J1208" s="1" t="s">
        <v>21</v>
      </c>
      <c r="K1208" s="1" t="s">
        <v>3622</v>
      </c>
      <c r="L1208" s="6" t="str">
        <f t="shared" si="179"/>
        <v>33.38</v>
      </c>
      <c r="M1208" s="6" t="str">
        <f t="shared" si="180"/>
        <v>33.38</v>
      </c>
      <c r="N1208" s="6" t="str">
        <f t="shared" si="181"/>
        <v>Pass</v>
      </c>
      <c r="O1208" s="6" t="str">
        <f t="shared" si="182"/>
        <v>98.06</v>
      </c>
      <c r="P1208" s="6">
        <f t="shared" si="187"/>
        <v>56127.28</v>
      </c>
      <c r="Q1208" s="5" t="str">
        <f t="shared" si="183"/>
        <v>March</v>
      </c>
      <c r="R1208" s="3" t="str">
        <f>VLOOKUP(A1208, Samples_Master!$A$2:$I$301, 2, FALSE)</f>
        <v>Graphene</v>
      </c>
      <c r="S1208" s="3" t="str">
        <f>VLOOKUP(A1208, Samples_Master!$A$2:$I$301, 3, FALSE)</f>
        <v>Carbon</v>
      </c>
      <c r="T1208" s="3" t="str">
        <f>VLOOKUP(A1208, Samples_Master!$A$2:$I$301, 4, FALSE)</f>
        <v>B096</v>
      </c>
      <c r="U1208" s="3" t="str">
        <f>VLOOKUP(A1208, Samples_Master!$A$2:$I$301, 5, FALSE)</f>
        <v>P004</v>
      </c>
      <c r="V1208" s="3" t="str">
        <f t="shared" si="184"/>
        <v>Graphene_Conductivity</v>
      </c>
      <c r="W1208" s="3">
        <f>VLOOKUP(V1208, Spec_Limits!$A$2:$I$301, 5, FALSE)</f>
        <v>20000</v>
      </c>
      <c r="X1208" s="3">
        <f>VLOOKUP(V1208, Spec_Limits!$A$2:$I$301, 6, FALSE)</f>
        <v>80000</v>
      </c>
      <c r="Y1208" s="3" t="str">
        <f t="shared" si="185"/>
        <v>Pass</v>
      </c>
      <c r="Z1208" s="3" t="str">
        <f t="shared" si="186"/>
        <v>OK</v>
      </c>
    </row>
    <row r="1209" spans="1:26" x14ac:dyDescent="0.35">
      <c r="A1209" s="1" t="s">
        <v>3623</v>
      </c>
      <c r="B1209" s="2">
        <v>45740</v>
      </c>
      <c r="C1209" s="1" t="s">
        <v>16</v>
      </c>
      <c r="D1209" s="3" t="s">
        <v>3624</v>
      </c>
      <c r="E1209" s="1" t="s">
        <v>637</v>
      </c>
      <c r="F1209" s="1" t="s">
        <v>3625</v>
      </c>
      <c r="G1209" s="1" t="s">
        <v>12</v>
      </c>
      <c r="H1209" s="1">
        <v>73.408000000000001</v>
      </c>
      <c r="I1209" s="4" t="s">
        <v>17</v>
      </c>
      <c r="J1209" s="1" t="s">
        <v>21</v>
      </c>
      <c r="K1209" s="1" t="s">
        <v>3626</v>
      </c>
      <c r="L1209" s="6" t="str">
        <f t="shared" si="179"/>
        <v>20.69</v>
      </c>
      <c r="M1209" s="6" t="str">
        <f t="shared" si="180"/>
        <v>20.69</v>
      </c>
      <c r="N1209" s="6" t="str">
        <f t="shared" si="181"/>
        <v>Pass</v>
      </c>
      <c r="O1209" s="6">
        <f t="shared" si="182"/>
        <v>86.949749999999995</v>
      </c>
      <c r="P1209" s="6">
        <f t="shared" si="187"/>
        <v>73.408000000000001</v>
      </c>
      <c r="Q1209" s="5" t="str">
        <f t="shared" si="183"/>
        <v>March</v>
      </c>
      <c r="R1209" s="3" t="str">
        <f>VLOOKUP(A1209, Samples_Master!$A$2:$I$301, 2, FALSE)</f>
        <v>PolymerA</v>
      </c>
      <c r="S1209" s="3" t="str">
        <f>VLOOKUP(A1209, Samples_Master!$A$2:$I$301, 3, FALSE)</f>
        <v>Polymer</v>
      </c>
      <c r="T1209" s="3" t="str">
        <f>VLOOKUP(A1209, Samples_Master!$A$2:$I$301, 4, FALSE)</f>
        <v>B008</v>
      </c>
      <c r="U1209" s="3" t="str">
        <f>VLOOKUP(A1209, Samples_Master!$A$2:$I$301, 5, FALSE)</f>
        <v>P003</v>
      </c>
      <c r="V1209" s="3" t="str">
        <f t="shared" si="184"/>
        <v>PolymerA_Tensile</v>
      </c>
      <c r="W1209" s="3">
        <f>VLOOKUP(V1209, Spec_Limits!$A$2:$I$301, 5, FALSE)</f>
        <v>40</v>
      </c>
      <c r="X1209" s="3">
        <f>VLOOKUP(V1209, Spec_Limits!$A$2:$I$301, 6, FALSE)</f>
        <v>100</v>
      </c>
      <c r="Y1209" s="3" t="str">
        <f t="shared" si="185"/>
        <v>Pass</v>
      </c>
      <c r="Z1209" s="3" t="str">
        <f t="shared" si="186"/>
        <v>OK</v>
      </c>
    </row>
    <row r="1210" spans="1:26" x14ac:dyDescent="0.35">
      <c r="A1210" s="1" t="s">
        <v>3623</v>
      </c>
      <c r="B1210" s="2">
        <v>45732</v>
      </c>
      <c r="C1210" s="1" t="s">
        <v>16</v>
      </c>
      <c r="D1210" s="3" t="s">
        <v>2022</v>
      </c>
      <c r="E1210" s="1" t="s">
        <v>637</v>
      </c>
      <c r="F1210" s="1" t="s">
        <v>3627</v>
      </c>
      <c r="G1210" s="1" t="s">
        <v>12</v>
      </c>
      <c r="H1210" s="1">
        <v>75.546999999999997</v>
      </c>
      <c r="I1210" s="4" t="s">
        <v>17</v>
      </c>
      <c r="J1210" s="1" t="s">
        <v>34</v>
      </c>
      <c r="K1210" s="1" t="s">
        <v>3628</v>
      </c>
      <c r="L1210" s="6" t="str">
        <f t="shared" si="179"/>
        <v>19.98</v>
      </c>
      <c r="M1210" s="6" t="str">
        <f t="shared" si="180"/>
        <v>19.98</v>
      </c>
      <c r="N1210" s="6" t="str">
        <f t="shared" si="181"/>
        <v>Pass</v>
      </c>
      <c r="O1210" s="6">
        <f t="shared" si="182"/>
        <v>103.2925</v>
      </c>
      <c r="P1210" s="6">
        <f t="shared" ref="P1210:P1241" si="188">IF(C1210="Viscosity",
      IF(J1210="mPa*s", H1210/1000, H1210),
   IF(C1210="Tensile",
      IF(J1210="kPa", H1210/1000, H1210),
   IF(C1210="Conductivity",
      IF(J1210="mS/cm", H1210/10, H1210),
   "")))</f>
        <v>75.546999999999997</v>
      </c>
      <c r="Q1210" s="5" t="str">
        <f t="shared" si="183"/>
        <v>March</v>
      </c>
      <c r="R1210" s="3" t="str">
        <f>VLOOKUP(A1210, Samples_Master!$A$2:$I$301, 2, FALSE)</f>
        <v>PolymerA</v>
      </c>
      <c r="S1210" s="3" t="str">
        <f>VLOOKUP(A1210, Samples_Master!$A$2:$I$301, 3, FALSE)</f>
        <v>Polymer</v>
      </c>
      <c r="T1210" s="3" t="str">
        <f>VLOOKUP(A1210, Samples_Master!$A$2:$I$301, 4, FALSE)</f>
        <v>B008</v>
      </c>
      <c r="U1210" s="3" t="str">
        <f>VLOOKUP(A1210, Samples_Master!$A$2:$I$301, 5, FALSE)</f>
        <v>P003</v>
      </c>
      <c r="V1210" s="3" t="str">
        <f t="shared" si="184"/>
        <v>PolymerA_Tensile</v>
      </c>
      <c r="W1210" s="3">
        <f>VLOOKUP(V1210, Spec_Limits!$A$2:$I$301, 5, FALSE)</f>
        <v>40</v>
      </c>
      <c r="X1210" s="3">
        <f>VLOOKUP(V1210, Spec_Limits!$A$2:$I$301, 6, FALSE)</f>
        <v>100</v>
      </c>
      <c r="Y1210" s="3" t="str">
        <f t="shared" si="185"/>
        <v>Pass</v>
      </c>
      <c r="Z1210" s="3" t="str">
        <f t="shared" si="186"/>
        <v>OK</v>
      </c>
    </row>
    <row r="1211" spans="1:26" x14ac:dyDescent="0.35">
      <c r="A1211" s="1" t="s">
        <v>460</v>
      </c>
      <c r="B1211" s="2">
        <v>45724</v>
      </c>
      <c r="C1211" s="1" t="s">
        <v>16</v>
      </c>
      <c r="D1211" s="3" t="s">
        <v>3629</v>
      </c>
      <c r="E1211" s="1" t="s">
        <v>637</v>
      </c>
      <c r="F1211" s="1" t="s">
        <v>3630</v>
      </c>
      <c r="G1211" s="1" t="s">
        <v>12</v>
      </c>
      <c r="H1211" s="1">
        <v>101.77500000000001</v>
      </c>
      <c r="I1211" s="4" t="s">
        <v>17</v>
      </c>
      <c r="J1211" s="1" t="s">
        <v>24</v>
      </c>
      <c r="K1211" s="1" t="s">
        <v>3631</v>
      </c>
      <c r="L1211" s="6" t="str">
        <f t="shared" si="179"/>
        <v>18.35</v>
      </c>
      <c r="M1211" s="6" t="str">
        <f t="shared" si="180"/>
        <v>18.35</v>
      </c>
      <c r="N1211" s="6" t="str">
        <f t="shared" si="181"/>
        <v>Pass</v>
      </c>
      <c r="O1211" s="6">
        <f t="shared" si="182"/>
        <v>101.85123</v>
      </c>
      <c r="P1211" s="6">
        <f t="shared" si="188"/>
        <v>101.77500000000001</v>
      </c>
      <c r="Q1211" s="5" t="str">
        <f t="shared" si="183"/>
        <v>March</v>
      </c>
      <c r="R1211" s="3" t="str">
        <f>VLOOKUP(A1211, Samples_Master!$A$2:$I$301, 2, FALSE)</f>
        <v>AlloyX</v>
      </c>
      <c r="S1211" s="3" t="str">
        <f>VLOOKUP(A1211, Samples_Master!$A$2:$I$301, 3, FALSE)</f>
        <v>Metal</v>
      </c>
      <c r="T1211" s="3" t="str">
        <f>VLOOKUP(A1211, Samples_Master!$A$2:$I$301, 4, FALSE)</f>
        <v>B012</v>
      </c>
      <c r="U1211" s="3" t="str">
        <f>VLOOKUP(A1211, Samples_Master!$A$2:$I$301, 5, FALSE)</f>
        <v>P003</v>
      </c>
      <c r="V1211" s="3" t="str">
        <f t="shared" si="184"/>
        <v>AlloyX_Tensile</v>
      </c>
      <c r="W1211" s="3">
        <f>VLOOKUP(V1211, Spec_Limits!$A$2:$I$301, 5, FALSE)</f>
        <v>60</v>
      </c>
      <c r="X1211" s="3">
        <f>VLOOKUP(V1211, Spec_Limits!$A$2:$I$301, 6, FALSE)</f>
        <v>120</v>
      </c>
      <c r="Y1211" s="3" t="str">
        <f t="shared" si="185"/>
        <v>Pass</v>
      </c>
      <c r="Z1211" s="3" t="str">
        <f t="shared" si="186"/>
        <v>OK</v>
      </c>
    </row>
    <row r="1212" spans="1:26" x14ac:dyDescent="0.35">
      <c r="A1212" s="1" t="s">
        <v>460</v>
      </c>
      <c r="B1212" s="2">
        <v>45734</v>
      </c>
      <c r="C1212" s="1" t="s">
        <v>16</v>
      </c>
      <c r="D1212" s="3" t="s">
        <v>1524</v>
      </c>
      <c r="E1212" s="1" t="s">
        <v>637</v>
      </c>
      <c r="F1212" s="1" t="s">
        <v>3632</v>
      </c>
      <c r="G1212" s="1" t="s">
        <v>12</v>
      </c>
      <c r="H1212" s="1">
        <v>86.025000000000006</v>
      </c>
      <c r="I1212" s="4" t="s">
        <v>17</v>
      </c>
      <c r="J1212" s="1" t="s">
        <v>47</v>
      </c>
      <c r="K1212" s="1" t="s">
        <v>3633</v>
      </c>
      <c r="L1212" s="6" t="str">
        <f t="shared" si="179"/>
        <v>23.06</v>
      </c>
      <c r="M1212" s="6" t="str">
        <f t="shared" si="180"/>
        <v>23.06</v>
      </c>
      <c r="N1212" s="6" t="str">
        <f t="shared" si="181"/>
        <v>Pass</v>
      </c>
      <c r="O1212" s="6">
        <f t="shared" si="182"/>
        <v>97.528279999999995</v>
      </c>
      <c r="P1212" s="6">
        <f t="shared" si="188"/>
        <v>86.025000000000006</v>
      </c>
      <c r="Q1212" s="5" t="str">
        <f t="shared" si="183"/>
        <v>March</v>
      </c>
      <c r="R1212" s="3" t="str">
        <f>VLOOKUP(A1212, Samples_Master!$A$2:$I$301, 2, FALSE)</f>
        <v>AlloyX</v>
      </c>
      <c r="S1212" s="3" t="str">
        <f>VLOOKUP(A1212, Samples_Master!$A$2:$I$301, 3, FALSE)</f>
        <v>Metal</v>
      </c>
      <c r="T1212" s="3" t="str">
        <f>VLOOKUP(A1212, Samples_Master!$A$2:$I$301, 4, FALSE)</f>
        <v>B012</v>
      </c>
      <c r="U1212" s="3" t="str">
        <f>VLOOKUP(A1212, Samples_Master!$A$2:$I$301, 5, FALSE)</f>
        <v>P003</v>
      </c>
      <c r="V1212" s="3" t="str">
        <f t="shared" si="184"/>
        <v>AlloyX_Tensile</v>
      </c>
      <c r="W1212" s="3">
        <f>VLOOKUP(V1212, Spec_Limits!$A$2:$I$301, 5, FALSE)</f>
        <v>60</v>
      </c>
      <c r="X1212" s="3">
        <f>VLOOKUP(V1212, Spec_Limits!$A$2:$I$301, 6, FALSE)</f>
        <v>120</v>
      </c>
      <c r="Y1212" s="3" t="str">
        <f t="shared" si="185"/>
        <v>Pass</v>
      </c>
      <c r="Z1212" s="3" t="str">
        <f t="shared" si="186"/>
        <v>OK</v>
      </c>
    </row>
    <row r="1213" spans="1:26" x14ac:dyDescent="0.35">
      <c r="A1213" s="1" t="s">
        <v>460</v>
      </c>
      <c r="B1213" s="2">
        <v>45731</v>
      </c>
      <c r="C1213" s="1" t="s">
        <v>10</v>
      </c>
      <c r="D1213" s="3" t="s">
        <v>1526</v>
      </c>
      <c r="E1213" s="1" t="s">
        <v>637</v>
      </c>
      <c r="F1213" s="1" t="s">
        <v>3634</v>
      </c>
      <c r="G1213" s="1" t="s">
        <v>12</v>
      </c>
      <c r="H1213" s="1">
        <v>0.50700000000000001</v>
      </c>
      <c r="I1213" s="4" t="s">
        <v>23</v>
      </c>
      <c r="J1213" s="1" t="s">
        <v>61</v>
      </c>
      <c r="K1213" s="1" t="s">
        <v>3635</v>
      </c>
      <c r="L1213" s="6" t="str">
        <f t="shared" si="179"/>
        <v>26.4</v>
      </c>
      <c r="M1213" s="6" t="str">
        <f t="shared" si="180"/>
        <v>26.4</v>
      </c>
      <c r="N1213" s="6" t="str">
        <f t="shared" si="181"/>
        <v>Pass</v>
      </c>
      <c r="O1213" s="6">
        <f t="shared" si="182"/>
        <v>77.309229999999999</v>
      </c>
      <c r="P1213" s="6">
        <f t="shared" si="188"/>
        <v>0.50700000000000001</v>
      </c>
      <c r="Q1213" s="5" t="str">
        <f t="shared" si="183"/>
        <v>March</v>
      </c>
      <c r="R1213" s="3" t="str">
        <f>VLOOKUP(A1213, Samples_Master!$A$2:$I$301, 2, FALSE)</f>
        <v>AlloyX</v>
      </c>
      <c r="S1213" s="3" t="str">
        <f>VLOOKUP(A1213, Samples_Master!$A$2:$I$301, 3, FALSE)</f>
        <v>Metal</v>
      </c>
      <c r="T1213" s="3" t="str">
        <f>VLOOKUP(A1213, Samples_Master!$A$2:$I$301, 4, FALSE)</f>
        <v>B012</v>
      </c>
      <c r="U1213" s="3" t="str">
        <f>VLOOKUP(A1213, Samples_Master!$A$2:$I$301, 5, FALSE)</f>
        <v>P003</v>
      </c>
      <c r="V1213" s="3" t="str">
        <f t="shared" si="184"/>
        <v>AlloyX_Viscosity</v>
      </c>
      <c r="W1213" s="3">
        <f>VLOOKUP(V1213, Spec_Limits!$A$2:$I$301, 5, FALSE)</f>
        <v>0.2</v>
      </c>
      <c r="X1213" s="3">
        <f>VLOOKUP(V1213, Spec_Limits!$A$2:$I$301, 6, FALSE)</f>
        <v>1.5</v>
      </c>
      <c r="Y1213" s="3" t="str">
        <f t="shared" si="185"/>
        <v>Pass</v>
      </c>
      <c r="Z1213" s="3" t="str">
        <f t="shared" si="186"/>
        <v>OK</v>
      </c>
    </row>
    <row r="1214" spans="1:26" x14ac:dyDescent="0.35">
      <c r="A1214" s="1" t="s">
        <v>3636</v>
      </c>
      <c r="B1214" s="2">
        <v>45719</v>
      </c>
      <c r="C1214" s="1" t="s">
        <v>10</v>
      </c>
      <c r="D1214" s="3" t="s">
        <v>3637</v>
      </c>
      <c r="E1214" s="1" t="s">
        <v>637</v>
      </c>
      <c r="F1214" s="1" t="s">
        <v>1954</v>
      </c>
      <c r="G1214" s="1" t="s">
        <v>17</v>
      </c>
      <c r="H1214" s="1">
        <v>876.10500000000002</v>
      </c>
      <c r="I1214" s="4" t="s">
        <v>13</v>
      </c>
      <c r="J1214" s="1" t="s">
        <v>29</v>
      </c>
      <c r="K1214" s="1" t="s">
        <v>3638</v>
      </c>
      <c r="L1214" s="6" t="str">
        <f t="shared" si="179"/>
        <v>21.55</v>
      </c>
      <c r="M1214" s="6" t="str">
        <f t="shared" si="180"/>
        <v>21.55</v>
      </c>
      <c r="N1214" s="6" t="str">
        <f t="shared" si="181"/>
        <v>Pass</v>
      </c>
      <c r="O1214" s="6" t="str">
        <f t="shared" si="182"/>
        <v>99.47</v>
      </c>
      <c r="P1214" s="6">
        <f t="shared" si="188"/>
        <v>876.10500000000002</v>
      </c>
      <c r="Q1214" s="5" t="str">
        <f t="shared" si="183"/>
        <v>March</v>
      </c>
      <c r="R1214" s="3" t="str">
        <f>VLOOKUP(A1214, Samples_Master!$A$2:$I$301, 2, FALSE)</f>
        <v>CeramicY</v>
      </c>
      <c r="S1214" s="3" t="str">
        <f>VLOOKUP(A1214, Samples_Master!$A$2:$I$301, 3, FALSE)</f>
        <v>Ceramic</v>
      </c>
      <c r="T1214" s="3" t="str">
        <f>VLOOKUP(A1214, Samples_Master!$A$2:$I$301, 4, FALSE)</f>
        <v>B114</v>
      </c>
      <c r="U1214" s="3" t="str">
        <f>VLOOKUP(A1214, Samples_Master!$A$2:$I$301, 5, FALSE)</f>
        <v>P002</v>
      </c>
      <c r="V1214" s="3" t="str">
        <f t="shared" si="184"/>
        <v>CeramicY_Viscosity</v>
      </c>
      <c r="W1214" s="3">
        <f>VLOOKUP(V1214, Spec_Limits!$A$2:$I$301, 5, FALSE)</f>
        <v>0.2</v>
      </c>
      <c r="X1214" s="3">
        <f>VLOOKUP(V1214, Spec_Limits!$A$2:$I$301, 6, FALSE)</f>
        <v>1.5</v>
      </c>
      <c r="Y1214" s="3" t="str">
        <f t="shared" si="185"/>
        <v>Fail</v>
      </c>
      <c r="Z1214" s="3" t="str">
        <f t="shared" si="186"/>
        <v>OK</v>
      </c>
    </row>
    <row r="1215" spans="1:26" x14ac:dyDescent="0.35">
      <c r="A1215" s="1" t="s">
        <v>3636</v>
      </c>
      <c r="B1215" s="2">
        <v>45733</v>
      </c>
      <c r="C1215" s="1" t="s">
        <v>10</v>
      </c>
      <c r="D1215" s="3" t="s">
        <v>3639</v>
      </c>
      <c r="E1215" s="1" t="s">
        <v>637</v>
      </c>
      <c r="F1215" s="1" t="s">
        <v>3640</v>
      </c>
      <c r="G1215" s="1" t="s">
        <v>17</v>
      </c>
      <c r="H1215" s="1">
        <v>1.3959999999999999</v>
      </c>
      <c r="I1215" s="4" t="s">
        <v>23</v>
      </c>
      <c r="J1215" s="1" t="s">
        <v>18</v>
      </c>
      <c r="K1215" s="1" t="s">
        <v>3641</v>
      </c>
      <c r="L1215" s="6" t="str">
        <f t="shared" si="179"/>
        <v>18.43</v>
      </c>
      <c r="M1215" s="6" t="str">
        <f t="shared" si="180"/>
        <v>18.43</v>
      </c>
      <c r="N1215" s="6" t="str">
        <f t="shared" si="181"/>
        <v>Pass</v>
      </c>
      <c r="O1215" s="6" t="str">
        <f t="shared" si="182"/>
        <v>81.52</v>
      </c>
      <c r="P1215" s="6">
        <f t="shared" si="188"/>
        <v>1.3959999999999999</v>
      </c>
      <c r="Q1215" s="5" t="str">
        <f t="shared" si="183"/>
        <v>March</v>
      </c>
      <c r="R1215" s="3" t="str">
        <f>VLOOKUP(A1215, Samples_Master!$A$2:$I$301, 2, FALSE)</f>
        <v>CeramicY</v>
      </c>
      <c r="S1215" s="3" t="str">
        <f>VLOOKUP(A1215, Samples_Master!$A$2:$I$301, 3, FALSE)</f>
        <v>Ceramic</v>
      </c>
      <c r="T1215" s="3" t="str">
        <f>VLOOKUP(A1215, Samples_Master!$A$2:$I$301, 4, FALSE)</f>
        <v>B114</v>
      </c>
      <c r="U1215" s="3" t="str">
        <f>VLOOKUP(A1215, Samples_Master!$A$2:$I$301, 5, FALSE)</f>
        <v>P002</v>
      </c>
      <c r="V1215" s="3" t="str">
        <f t="shared" si="184"/>
        <v>CeramicY_Viscosity</v>
      </c>
      <c r="W1215" s="3">
        <f>VLOOKUP(V1215, Spec_Limits!$A$2:$I$301, 5, FALSE)</f>
        <v>0.2</v>
      </c>
      <c r="X1215" s="3">
        <f>VLOOKUP(V1215, Spec_Limits!$A$2:$I$301, 6, FALSE)</f>
        <v>1.5</v>
      </c>
      <c r="Y1215" s="3" t="str">
        <f t="shared" si="185"/>
        <v>Pass</v>
      </c>
      <c r="Z1215" s="3" t="str">
        <f t="shared" si="186"/>
        <v>OK</v>
      </c>
    </row>
    <row r="1216" spans="1:26" x14ac:dyDescent="0.35">
      <c r="A1216" s="1" t="s">
        <v>3636</v>
      </c>
      <c r="B1216" s="2">
        <v>45737</v>
      </c>
      <c r="C1216" s="1" t="s">
        <v>16</v>
      </c>
      <c r="D1216" s="3" t="s">
        <v>3642</v>
      </c>
      <c r="E1216" s="1" t="s">
        <v>637</v>
      </c>
      <c r="F1216" s="1" t="s">
        <v>3643</v>
      </c>
      <c r="G1216" s="1" t="s">
        <v>17</v>
      </c>
      <c r="H1216" s="1">
        <v>77.144999999999996</v>
      </c>
      <c r="I1216" s="4" t="s">
        <v>17</v>
      </c>
      <c r="J1216" s="1" t="s">
        <v>41</v>
      </c>
      <c r="K1216" s="1" t="s">
        <v>3644</v>
      </c>
      <c r="L1216" s="6" t="str">
        <f t="shared" si="179"/>
        <v>27.87</v>
      </c>
      <c r="M1216" s="6" t="str">
        <f t="shared" si="180"/>
        <v>27.87</v>
      </c>
      <c r="N1216" s="6" t="str">
        <f t="shared" si="181"/>
        <v>Pass</v>
      </c>
      <c r="O1216" s="6" t="str">
        <f t="shared" si="182"/>
        <v>95.03</v>
      </c>
      <c r="P1216" s="6">
        <f t="shared" si="188"/>
        <v>77.144999999999996</v>
      </c>
      <c r="Q1216" s="5" t="str">
        <f t="shared" si="183"/>
        <v>March</v>
      </c>
      <c r="R1216" s="3" t="str">
        <f>VLOOKUP(A1216, Samples_Master!$A$2:$I$301, 2, FALSE)</f>
        <v>CeramicY</v>
      </c>
      <c r="S1216" s="3" t="str">
        <f>VLOOKUP(A1216, Samples_Master!$A$2:$I$301, 3, FALSE)</f>
        <v>Ceramic</v>
      </c>
      <c r="T1216" s="3" t="str">
        <f>VLOOKUP(A1216, Samples_Master!$A$2:$I$301, 4, FALSE)</f>
        <v>B114</v>
      </c>
      <c r="U1216" s="3" t="str">
        <f>VLOOKUP(A1216, Samples_Master!$A$2:$I$301, 5, FALSE)</f>
        <v>P002</v>
      </c>
      <c r="V1216" s="3" t="str">
        <f t="shared" si="184"/>
        <v>CeramicY_Tensile</v>
      </c>
      <c r="W1216" s="3">
        <f>VLOOKUP(V1216, Spec_Limits!$A$2:$I$301, 5, FALSE)</f>
        <v>40</v>
      </c>
      <c r="X1216" s="3">
        <f>VLOOKUP(V1216, Spec_Limits!$A$2:$I$301, 6, FALSE)</f>
        <v>100</v>
      </c>
      <c r="Y1216" s="3" t="str">
        <f t="shared" si="185"/>
        <v>Pass</v>
      </c>
      <c r="Z1216" s="3" t="str">
        <f t="shared" si="186"/>
        <v>OK</v>
      </c>
    </row>
    <row r="1217" spans="1:26" x14ac:dyDescent="0.35">
      <c r="A1217" s="1" t="s">
        <v>3645</v>
      </c>
      <c r="B1217" s="2">
        <v>45733</v>
      </c>
      <c r="C1217" s="1" t="s">
        <v>10</v>
      </c>
      <c r="D1217" s="3" t="s">
        <v>3646</v>
      </c>
      <c r="E1217" s="1" t="s">
        <v>11</v>
      </c>
      <c r="F1217" s="1" t="s">
        <v>3647</v>
      </c>
      <c r="G1217" s="1" t="s">
        <v>12</v>
      </c>
      <c r="H1217" s="1">
        <v>0.63700000000000001</v>
      </c>
      <c r="I1217" s="4" t="s">
        <v>23</v>
      </c>
      <c r="J1217" s="1" t="s">
        <v>98</v>
      </c>
      <c r="K1217" s="1" t="s">
        <v>3648</v>
      </c>
      <c r="L1217" s="6">
        <f t="shared" si="179"/>
        <v>26.550000000000011</v>
      </c>
      <c r="M1217" s="6">
        <f t="shared" si="180"/>
        <v>26.550000000000011</v>
      </c>
      <c r="N1217" s="6" t="str">
        <f t="shared" si="181"/>
        <v>Pass</v>
      </c>
      <c r="O1217" s="6">
        <f t="shared" si="182"/>
        <v>100.15794</v>
      </c>
      <c r="P1217" s="6">
        <f t="shared" si="188"/>
        <v>0.63700000000000001</v>
      </c>
      <c r="Q1217" s="5" t="str">
        <f t="shared" si="183"/>
        <v>March</v>
      </c>
      <c r="R1217" s="3" t="str">
        <f>VLOOKUP(A1217, Samples_Master!$A$2:$I$301, 2, FALSE)</f>
        <v>Graphene</v>
      </c>
      <c r="S1217" s="3" t="str">
        <f>VLOOKUP(A1217, Samples_Master!$A$2:$I$301, 3, FALSE)</f>
        <v>Carbon</v>
      </c>
      <c r="T1217" s="3" t="str">
        <f>VLOOKUP(A1217, Samples_Master!$A$2:$I$301, 4, FALSE)</f>
        <v>B058</v>
      </c>
      <c r="U1217" s="3" t="str">
        <f>VLOOKUP(A1217, Samples_Master!$A$2:$I$301, 5, FALSE)</f>
        <v>P002</v>
      </c>
      <c r="V1217" s="3" t="str">
        <f t="shared" si="184"/>
        <v>Graphene_Viscosity</v>
      </c>
      <c r="W1217" s="3">
        <f>VLOOKUP(V1217, Spec_Limits!$A$2:$I$301, 5, FALSE)</f>
        <v>0.2</v>
      </c>
      <c r="X1217" s="3">
        <f>VLOOKUP(V1217, Spec_Limits!$A$2:$I$301, 6, FALSE)</f>
        <v>1.5</v>
      </c>
      <c r="Y1217" s="3" t="str">
        <f t="shared" si="185"/>
        <v>Pass</v>
      </c>
      <c r="Z1217" s="3" t="str">
        <f t="shared" si="186"/>
        <v>OK</v>
      </c>
    </row>
    <row r="1218" spans="1:26" x14ac:dyDescent="0.35">
      <c r="A1218" s="1" t="s">
        <v>3645</v>
      </c>
      <c r="B1218" s="2">
        <v>45727</v>
      </c>
      <c r="C1218" s="1" t="s">
        <v>10</v>
      </c>
      <c r="D1218" s="3" t="s">
        <v>3649</v>
      </c>
      <c r="E1218" s="1" t="s">
        <v>11</v>
      </c>
      <c r="F1218" s="1" t="s">
        <v>3650</v>
      </c>
      <c r="G1218" s="1" t="s">
        <v>12</v>
      </c>
      <c r="H1218" s="1">
        <v>0.68700000000000006</v>
      </c>
      <c r="I1218" s="4" t="s">
        <v>23</v>
      </c>
      <c r="J1218" s="1" t="s">
        <v>21</v>
      </c>
      <c r="K1218" s="1" t="s">
        <v>3651</v>
      </c>
      <c r="L1218" s="6">
        <f t="shared" ref="L1218:L1281" si="189">IF(E1218="K",D1218-273.15,IF(E1218="°C",D1218))</f>
        <v>23</v>
      </c>
      <c r="M1218" s="6">
        <f t="shared" ref="M1218:M1281" si="190">IF(L1218&gt;0, L1218, " ")</f>
        <v>23</v>
      </c>
      <c r="N1218" s="6" t="str">
        <f t="shared" ref="N1218:N1281" si="191">IF(M1218="", "Fail", IF(M1218=" ", "Fail", IF(M1218&gt;0, "Pass", FALSE)))</f>
        <v>Pass</v>
      </c>
      <c r="O1218" s="6">
        <f t="shared" ref="O1218:O1281" si="192">IF(G1218="kPa",F1218/1000,IF(G1218="MPa",F1218))</f>
        <v>109.06871000000001</v>
      </c>
      <c r="P1218" s="6">
        <f t="shared" si="188"/>
        <v>0.68700000000000006</v>
      </c>
      <c r="Q1218" s="5" t="str">
        <f t="shared" ref="Q1218:Q1282" si="193">TEXT(B1218,"MMMM")</f>
        <v>March</v>
      </c>
      <c r="R1218" s="3" t="str">
        <f>VLOOKUP(A1218, Samples_Master!$A$2:$I$301, 2, FALSE)</f>
        <v>Graphene</v>
      </c>
      <c r="S1218" s="3" t="str">
        <f>VLOOKUP(A1218, Samples_Master!$A$2:$I$301, 3, FALSE)</f>
        <v>Carbon</v>
      </c>
      <c r="T1218" s="3" t="str">
        <f>VLOOKUP(A1218, Samples_Master!$A$2:$I$301, 4, FALSE)</f>
        <v>B058</v>
      </c>
      <c r="U1218" s="3" t="str">
        <f>VLOOKUP(A1218, Samples_Master!$A$2:$I$301, 5, FALSE)</f>
        <v>P002</v>
      </c>
      <c r="V1218" s="3" t="str">
        <f t="shared" ref="V1218:V1281" si="194">R1218&amp;"_"&amp;C1218</f>
        <v>Graphene_Viscosity</v>
      </c>
      <c r="W1218" s="3">
        <f>VLOOKUP(V1218, Spec_Limits!$A$2:$I$301, 5, FALSE)</f>
        <v>0.2</v>
      </c>
      <c r="X1218" s="3">
        <f>VLOOKUP(V1218, Spec_Limits!$A$2:$I$301, 6, FALSE)</f>
        <v>1.5</v>
      </c>
      <c r="Y1218" s="3" t="str">
        <f t="shared" ref="Y1218:Y1281" si="195">IF(AND(P1218&gt;=W1218, P1218&lt;=X1218), "Pass", "Fail")</f>
        <v>Pass</v>
      </c>
      <c r="Z1218" s="3" t="str">
        <f t="shared" ref="Z1218:Z1281" si="196">IF(OR(P1218&lt;=-1000000,P1218&gt;=1000000),"Check","OK")</f>
        <v>OK</v>
      </c>
    </row>
    <row r="1219" spans="1:26" x14ac:dyDescent="0.35">
      <c r="A1219" s="1" t="s">
        <v>3645</v>
      </c>
      <c r="B1219" s="2">
        <v>45734</v>
      </c>
      <c r="C1219" s="1" t="s">
        <v>27</v>
      </c>
      <c r="D1219" s="3" t="s">
        <v>3652</v>
      </c>
      <c r="E1219" s="1" t="s">
        <v>11</v>
      </c>
      <c r="F1219" s="1" t="s">
        <v>3653</v>
      </c>
      <c r="G1219" s="1" t="s">
        <v>12</v>
      </c>
      <c r="H1219" s="1">
        <v>60901.595000000001</v>
      </c>
      <c r="I1219" s="4" t="s">
        <v>37</v>
      </c>
      <c r="J1219" s="1" t="s">
        <v>21</v>
      </c>
      <c r="K1219" s="1" t="s">
        <v>3654</v>
      </c>
      <c r="L1219" s="6">
        <f t="shared" si="189"/>
        <v>26.310000000000002</v>
      </c>
      <c r="M1219" s="6">
        <f t="shared" si="190"/>
        <v>26.310000000000002</v>
      </c>
      <c r="N1219" s="6" t="str">
        <f t="shared" si="191"/>
        <v>Pass</v>
      </c>
      <c r="O1219" s="6">
        <f t="shared" si="192"/>
        <v>89.460599999999999</v>
      </c>
      <c r="P1219" s="6">
        <f t="shared" si="188"/>
        <v>60901.595000000001</v>
      </c>
      <c r="Q1219" s="5" t="str">
        <f t="shared" si="193"/>
        <v>March</v>
      </c>
      <c r="R1219" s="3" t="str">
        <f>VLOOKUP(A1219, Samples_Master!$A$2:$I$301, 2, FALSE)</f>
        <v>Graphene</v>
      </c>
      <c r="S1219" s="3" t="str">
        <f>VLOOKUP(A1219, Samples_Master!$A$2:$I$301, 3, FALSE)</f>
        <v>Carbon</v>
      </c>
      <c r="T1219" s="3" t="str">
        <f>VLOOKUP(A1219, Samples_Master!$A$2:$I$301, 4, FALSE)</f>
        <v>B058</v>
      </c>
      <c r="U1219" s="3" t="str">
        <f>VLOOKUP(A1219, Samples_Master!$A$2:$I$301, 5, FALSE)</f>
        <v>P002</v>
      </c>
      <c r="V1219" s="3" t="str">
        <f t="shared" si="194"/>
        <v>Graphene_Conductivity</v>
      </c>
      <c r="W1219" s="3">
        <f>VLOOKUP(V1219, Spec_Limits!$A$2:$I$301, 5, FALSE)</f>
        <v>20000</v>
      </c>
      <c r="X1219" s="3">
        <f>VLOOKUP(V1219, Spec_Limits!$A$2:$I$301, 6, FALSE)</f>
        <v>80000</v>
      </c>
      <c r="Y1219" s="3" t="str">
        <f t="shared" si="195"/>
        <v>Pass</v>
      </c>
      <c r="Z1219" s="3" t="str">
        <f t="shared" si="196"/>
        <v>OK</v>
      </c>
    </row>
    <row r="1220" spans="1:26" x14ac:dyDescent="0.35">
      <c r="A1220" s="1" t="s">
        <v>3645</v>
      </c>
      <c r="B1220" s="2">
        <v>45725</v>
      </c>
      <c r="C1220" s="1" t="s">
        <v>16</v>
      </c>
      <c r="D1220" s="3" t="s">
        <v>3655</v>
      </c>
      <c r="E1220" s="1" t="s">
        <v>11</v>
      </c>
      <c r="F1220" s="1" t="s">
        <v>3656</v>
      </c>
      <c r="G1220" s="1" t="s">
        <v>12</v>
      </c>
      <c r="H1220" s="1">
        <v>106.514</v>
      </c>
      <c r="I1220" s="4" t="s">
        <v>17</v>
      </c>
      <c r="J1220" s="1" t="s">
        <v>47</v>
      </c>
      <c r="K1220" s="1" t="s">
        <v>3657</v>
      </c>
      <c r="L1220" s="6">
        <f t="shared" si="189"/>
        <v>33.54000000000002</v>
      </c>
      <c r="M1220" s="6">
        <f t="shared" si="190"/>
        <v>33.54000000000002</v>
      </c>
      <c r="N1220" s="6" t="str">
        <f t="shared" si="191"/>
        <v>Pass</v>
      </c>
      <c r="O1220" s="6">
        <f t="shared" si="192"/>
        <v>111.20881</v>
      </c>
      <c r="P1220" s="6">
        <f t="shared" si="188"/>
        <v>106.514</v>
      </c>
      <c r="Q1220" s="5" t="str">
        <f t="shared" si="193"/>
        <v>March</v>
      </c>
      <c r="R1220" s="3" t="str">
        <f>VLOOKUP(A1220, Samples_Master!$A$2:$I$301, 2, FALSE)</f>
        <v>Graphene</v>
      </c>
      <c r="S1220" s="3" t="str">
        <f>VLOOKUP(A1220, Samples_Master!$A$2:$I$301, 3, FALSE)</f>
        <v>Carbon</v>
      </c>
      <c r="T1220" s="3" t="str">
        <f>VLOOKUP(A1220, Samples_Master!$A$2:$I$301, 4, FALSE)</f>
        <v>B058</v>
      </c>
      <c r="U1220" s="3" t="str">
        <f>VLOOKUP(A1220, Samples_Master!$A$2:$I$301, 5, FALSE)</f>
        <v>P002</v>
      </c>
      <c r="V1220" s="3" t="str">
        <f t="shared" si="194"/>
        <v>Graphene_Tensile</v>
      </c>
      <c r="W1220" s="3">
        <f>VLOOKUP(V1220, Spec_Limits!$A$2:$I$301, 5, FALSE)</f>
        <v>60</v>
      </c>
      <c r="X1220" s="3">
        <f>VLOOKUP(V1220, Spec_Limits!$A$2:$I$301, 6, FALSE)</f>
        <v>120</v>
      </c>
      <c r="Y1220" s="3" t="str">
        <f t="shared" si="195"/>
        <v>Pass</v>
      </c>
      <c r="Z1220" s="3" t="str">
        <f t="shared" si="196"/>
        <v>OK</v>
      </c>
    </row>
    <row r="1221" spans="1:26" x14ac:dyDescent="0.35">
      <c r="A1221" s="1" t="s">
        <v>963</v>
      </c>
      <c r="B1221" s="2">
        <v>45732</v>
      </c>
      <c r="C1221" s="1" t="s">
        <v>27</v>
      </c>
      <c r="D1221" s="3" t="s">
        <v>3658</v>
      </c>
      <c r="E1221" s="1" t="s">
        <v>637</v>
      </c>
      <c r="F1221" s="1" t="s">
        <v>3659</v>
      </c>
      <c r="G1221" s="1" t="s">
        <v>12</v>
      </c>
      <c r="H1221" s="1">
        <v>670474.304</v>
      </c>
      <c r="I1221" s="4" t="s">
        <v>28</v>
      </c>
      <c r="J1221" s="1" t="s">
        <v>31</v>
      </c>
      <c r="K1221" s="1" t="s">
        <v>3660</v>
      </c>
      <c r="L1221" s="6" t="str">
        <f t="shared" si="189"/>
        <v>21.42</v>
      </c>
      <c r="M1221" s="6" t="str">
        <f t="shared" si="190"/>
        <v>21.42</v>
      </c>
      <c r="N1221" s="6" t="str">
        <f t="shared" si="191"/>
        <v>Pass</v>
      </c>
      <c r="O1221" s="6">
        <f t="shared" si="192"/>
        <v>88.423100000000005</v>
      </c>
      <c r="P1221" s="6">
        <f t="shared" si="188"/>
        <v>670474.304</v>
      </c>
      <c r="Q1221" s="5" t="str">
        <f t="shared" si="193"/>
        <v>March</v>
      </c>
      <c r="R1221" s="3" t="str">
        <f>VLOOKUP(A1221, Samples_Master!$A$2:$I$301, 2, FALSE)</f>
        <v>Graphene</v>
      </c>
      <c r="S1221" s="3" t="str">
        <f>VLOOKUP(A1221, Samples_Master!$A$2:$I$301, 3, FALSE)</f>
        <v>Carbon</v>
      </c>
      <c r="T1221" s="3" t="str">
        <f>VLOOKUP(A1221, Samples_Master!$A$2:$I$301, 4, FALSE)</f>
        <v>B086</v>
      </c>
      <c r="U1221" s="3" t="str">
        <f>VLOOKUP(A1221, Samples_Master!$A$2:$I$301, 5, FALSE)</f>
        <v>P002</v>
      </c>
      <c r="V1221" s="3" t="str">
        <f t="shared" si="194"/>
        <v>Graphene_Conductivity</v>
      </c>
      <c r="W1221" s="3">
        <f>VLOOKUP(V1221, Spec_Limits!$A$2:$I$301, 5, FALSE)</f>
        <v>20000</v>
      </c>
      <c r="X1221" s="3">
        <f>VLOOKUP(V1221, Spec_Limits!$A$2:$I$301, 6, FALSE)</f>
        <v>80000</v>
      </c>
      <c r="Y1221" s="3" t="str">
        <f t="shared" si="195"/>
        <v>Fail</v>
      </c>
      <c r="Z1221" s="3" t="str">
        <f t="shared" si="196"/>
        <v>OK</v>
      </c>
    </row>
    <row r="1222" spans="1:26" x14ac:dyDescent="0.35">
      <c r="A1222" s="1" t="s">
        <v>963</v>
      </c>
      <c r="B1222" s="2">
        <v>45720</v>
      </c>
      <c r="C1222" s="1" t="s">
        <v>16</v>
      </c>
      <c r="D1222" s="3" t="s">
        <v>1320</v>
      </c>
      <c r="E1222" s="1" t="s">
        <v>637</v>
      </c>
      <c r="F1222" s="1" t="s">
        <v>3661</v>
      </c>
      <c r="G1222" s="1" t="s">
        <v>12</v>
      </c>
      <c r="H1222" s="1">
        <v>83.358000000000004</v>
      </c>
      <c r="I1222" s="4" t="s">
        <v>17</v>
      </c>
      <c r="J1222" s="1" t="s">
        <v>98</v>
      </c>
      <c r="K1222" s="1" t="s">
        <v>3662</v>
      </c>
      <c r="L1222" s="6" t="str">
        <f t="shared" si="189"/>
        <v>26.77</v>
      </c>
      <c r="M1222" s="6" t="str">
        <f t="shared" si="190"/>
        <v>26.77</v>
      </c>
      <c r="N1222" s="6" t="str">
        <f t="shared" si="191"/>
        <v>Pass</v>
      </c>
      <c r="O1222" s="6">
        <f t="shared" si="192"/>
        <v>86.867980000000003</v>
      </c>
      <c r="P1222" s="6">
        <f t="shared" si="188"/>
        <v>83.358000000000004</v>
      </c>
      <c r="Q1222" s="5" t="str">
        <f t="shared" si="193"/>
        <v>March</v>
      </c>
      <c r="R1222" s="3" t="str">
        <f>VLOOKUP(A1222, Samples_Master!$A$2:$I$301, 2, FALSE)</f>
        <v>Graphene</v>
      </c>
      <c r="S1222" s="3" t="str">
        <f>VLOOKUP(A1222, Samples_Master!$A$2:$I$301, 3, FALSE)</f>
        <v>Carbon</v>
      </c>
      <c r="T1222" s="3" t="str">
        <f>VLOOKUP(A1222, Samples_Master!$A$2:$I$301, 4, FALSE)</f>
        <v>B086</v>
      </c>
      <c r="U1222" s="3" t="str">
        <f>VLOOKUP(A1222, Samples_Master!$A$2:$I$301, 5, FALSE)</f>
        <v>P002</v>
      </c>
      <c r="V1222" s="3" t="str">
        <f t="shared" si="194"/>
        <v>Graphene_Tensile</v>
      </c>
      <c r="W1222" s="3">
        <f>VLOOKUP(V1222, Spec_Limits!$A$2:$I$301, 5, FALSE)</f>
        <v>60</v>
      </c>
      <c r="X1222" s="3">
        <f>VLOOKUP(V1222, Spec_Limits!$A$2:$I$301, 6, FALSE)</f>
        <v>120</v>
      </c>
      <c r="Y1222" s="3" t="str">
        <f t="shared" si="195"/>
        <v>Pass</v>
      </c>
      <c r="Z1222" s="3" t="str">
        <f t="shared" si="196"/>
        <v>OK</v>
      </c>
    </row>
    <row r="1223" spans="1:26" x14ac:dyDescent="0.35">
      <c r="A1223" s="1" t="s">
        <v>963</v>
      </c>
      <c r="B1223" s="2">
        <v>45732</v>
      </c>
      <c r="C1223" s="1" t="s">
        <v>16</v>
      </c>
      <c r="D1223" s="3" t="s">
        <v>1708</v>
      </c>
      <c r="E1223" s="1" t="s">
        <v>637</v>
      </c>
      <c r="F1223" s="1" t="s">
        <v>3663</v>
      </c>
      <c r="G1223" s="1" t="s">
        <v>12</v>
      </c>
      <c r="H1223" s="1">
        <v>90.450999999999993</v>
      </c>
      <c r="I1223" s="4" t="s">
        <v>17</v>
      </c>
      <c r="J1223" s="1" t="s">
        <v>61</v>
      </c>
      <c r="K1223" s="1" t="s">
        <v>3664</v>
      </c>
      <c r="L1223" s="6" t="str">
        <f t="shared" si="189"/>
        <v>27.39</v>
      </c>
      <c r="M1223" s="6" t="str">
        <f t="shared" si="190"/>
        <v>27.39</v>
      </c>
      <c r="N1223" s="6" t="str">
        <f t="shared" si="191"/>
        <v>Pass</v>
      </c>
      <c r="O1223" s="6">
        <f t="shared" si="192"/>
        <v>100.17832000000001</v>
      </c>
      <c r="P1223" s="6">
        <f t="shared" si="188"/>
        <v>90.450999999999993</v>
      </c>
      <c r="Q1223" s="5" t="str">
        <f t="shared" si="193"/>
        <v>March</v>
      </c>
      <c r="R1223" s="3" t="str">
        <f>VLOOKUP(A1223, Samples_Master!$A$2:$I$301, 2, FALSE)</f>
        <v>Graphene</v>
      </c>
      <c r="S1223" s="3" t="str">
        <f>VLOOKUP(A1223, Samples_Master!$A$2:$I$301, 3, FALSE)</f>
        <v>Carbon</v>
      </c>
      <c r="T1223" s="3" t="str">
        <f>VLOOKUP(A1223, Samples_Master!$A$2:$I$301, 4, FALSE)</f>
        <v>B086</v>
      </c>
      <c r="U1223" s="3" t="str">
        <f>VLOOKUP(A1223, Samples_Master!$A$2:$I$301, 5, FALSE)</f>
        <v>P002</v>
      </c>
      <c r="V1223" s="3" t="str">
        <f t="shared" si="194"/>
        <v>Graphene_Tensile</v>
      </c>
      <c r="W1223" s="3">
        <f>VLOOKUP(V1223, Spec_Limits!$A$2:$I$301, 5, FALSE)</f>
        <v>60</v>
      </c>
      <c r="X1223" s="3">
        <f>VLOOKUP(V1223, Spec_Limits!$A$2:$I$301, 6, FALSE)</f>
        <v>120</v>
      </c>
      <c r="Y1223" s="3" t="str">
        <f t="shared" si="195"/>
        <v>Pass</v>
      </c>
      <c r="Z1223" s="3" t="str">
        <f t="shared" si="196"/>
        <v>OK</v>
      </c>
    </row>
    <row r="1224" spans="1:26" x14ac:dyDescent="0.35">
      <c r="A1224" s="1" t="s">
        <v>963</v>
      </c>
      <c r="B1224" s="2">
        <v>45723</v>
      </c>
      <c r="C1224" s="1" t="s">
        <v>10</v>
      </c>
      <c r="D1224" s="3" t="s">
        <v>3665</v>
      </c>
      <c r="E1224" s="1" t="s">
        <v>637</v>
      </c>
      <c r="F1224" s="1"/>
      <c r="G1224" s="1" t="s">
        <v>12</v>
      </c>
      <c r="H1224" s="1">
        <v>0.71299999999999997</v>
      </c>
      <c r="I1224" s="4" t="s">
        <v>23</v>
      </c>
      <c r="J1224" s="1" t="s">
        <v>47</v>
      </c>
      <c r="K1224" s="1" t="s">
        <v>3666</v>
      </c>
      <c r="L1224" s="6" t="str">
        <f t="shared" si="189"/>
        <v>27.61</v>
      </c>
      <c r="M1224" s="6" t="str">
        <f t="shared" si="190"/>
        <v>27.61</v>
      </c>
      <c r="N1224" s="6" t="str">
        <f t="shared" si="191"/>
        <v>Pass</v>
      </c>
      <c r="O1224" s="6">
        <f t="shared" si="192"/>
        <v>0</v>
      </c>
      <c r="P1224" s="6">
        <f t="shared" si="188"/>
        <v>0.71299999999999997</v>
      </c>
      <c r="Q1224" s="5" t="str">
        <f t="shared" si="193"/>
        <v>March</v>
      </c>
      <c r="R1224" s="3" t="str">
        <f>VLOOKUP(A1224, Samples_Master!$A$2:$I$301, 2, FALSE)</f>
        <v>Graphene</v>
      </c>
      <c r="S1224" s="3" t="str">
        <f>VLOOKUP(A1224, Samples_Master!$A$2:$I$301, 3, FALSE)</f>
        <v>Carbon</v>
      </c>
      <c r="T1224" s="3" t="str">
        <f>VLOOKUP(A1224, Samples_Master!$A$2:$I$301, 4, FALSE)</f>
        <v>B086</v>
      </c>
      <c r="U1224" s="3" t="str">
        <f>VLOOKUP(A1224, Samples_Master!$A$2:$I$301, 5, FALSE)</f>
        <v>P002</v>
      </c>
      <c r="V1224" s="3" t="str">
        <f t="shared" si="194"/>
        <v>Graphene_Viscosity</v>
      </c>
      <c r="W1224" s="3">
        <f>VLOOKUP(V1224, Spec_Limits!$A$2:$I$301, 5, FALSE)</f>
        <v>0.2</v>
      </c>
      <c r="X1224" s="3">
        <f>VLOOKUP(V1224, Spec_Limits!$A$2:$I$301, 6, FALSE)</f>
        <v>1.5</v>
      </c>
      <c r="Y1224" s="3" t="str">
        <f t="shared" si="195"/>
        <v>Pass</v>
      </c>
      <c r="Z1224" s="3" t="str">
        <f t="shared" si="196"/>
        <v>OK</v>
      </c>
    </row>
    <row r="1225" spans="1:26" x14ac:dyDescent="0.35">
      <c r="A1225" s="1" t="s">
        <v>784</v>
      </c>
      <c r="B1225" s="2">
        <v>45744</v>
      </c>
      <c r="C1225" s="1" t="s">
        <v>16</v>
      </c>
      <c r="D1225" s="3" t="s">
        <v>3667</v>
      </c>
      <c r="E1225" s="1" t="s">
        <v>637</v>
      </c>
      <c r="F1225" s="1" t="s">
        <v>3668</v>
      </c>
      <c r="G1225" s="1" t="s">
        <v>12</v>
      </c>
      <c r="H1225" s="1">
        <v>70.412000000000006</v>
      </c>
      <c r="I1225" s="4" t="s">
        <v>17</v>
      </c>
      <c r="J1225" s="1" t="s">
        <v>34</v>
      </c>
      <c r="K1225" s="1" t="s">
        <v>3669</v>
      </c>
      <c r="L1225" s="6" t="str">
        <f t="shared" si="189"/>
        <v>25.04</v>
      </c>
      <c r="M1225" s="6" t="str">
        <f t="shared" si="190"/>
        <v>25.04</v>
      </c>
      <c r="N1225" s="6" t="str">
        <f t="shared" si="191"/>
        <v>Pass</v>
      </c>
      <c r="O1225" s="6">
        <f t="shared" si="192"/>
        <v>103.81352000000001</v>
      </c>
      <c r="P1225" s="6">
        <f t="shared" si="188"/>
        <v>70.412000000000006</v>
      </c>
      <c r="Q1225" s="5" t="str">
        <f t="shared" si="193"/>
        <v>March</v>
      </c>
      <c r="R1225" s="3" t="str">
        <f>VLOOKUP(A1225, Samples_Master!$A$2:$I$301, 2, FALSE)</f>
        <v>PolymerB</v>
      </c>
      <c r="S1225" s="3" t="str">
        <f>VLOOKUP(A1225, Samples_Master!$A$2:$I$301, 3, FALSE)</f>
        <v>Polymer</v>
      </c>
      <c r="T1225" s="3" t="str">
        <f>VLOOKUP(A1225, Samples_Master!$A$2:$I$301, 4, FALSE)</f>
        <v>B019</v>
      </c>
      <c r="U1225" s="3" t="str">
        <f>VLOOKUP(A1225, Samples_Master!$A$2:$I$301, 5, FALSE)</f>
        <v>P004</v>
      </c>
      <c r="V1225" s="3" t="str">
        <f t="shared" si="194"/>
        <v>PolymerB_Tensile</v>
      </c>
      <c r="W1225" s="3">
        <f>VLOOKUP(V1225, Spec_Limits!$A$2:$I$301, 5, FALSE)</f>
        <v>40</v>
      </c>
      <c r="X1225" s="3">
        <f>VLOOKUP(V1225, Spec_Limits!$A$2:$I$301, 6, FALSE)</f>
        <v>100</v>
      </c>
      <c r="Y1225" s="3" t="str">
        <f t="shared" si="195"/>
        <v>Pass</v>
      </c>
      <c r="Z1225" s="3" t="str">
        <f t="shared" si="196"/>
        <v>OK</v>
      </c>
    </row>
    <row r="1226" spans="1:26" x14ac:dyDescent="0.35">
      <c r="A1226" s="1" t="s">
        <v>371</v>
      </c>
      <c r="B1226" s="2">
        <v>45738</v>
      </c>
      <c r="C1226" s="1" t="s">
        <v>27</v>
      </c>
      <c r="D1226" s="3" t="s">
        <v>3670</v>
      </c>
      <c r="E1226" s="1" t="s">
        <v>637</v>
      </c>
      <c r="F1226" s="1" t="s">
        <v>3671</v>
      </c>
      <c r="G1226" s="1" t="s">
        <v>17</v>
      </c>
      <c r="H1226" s="1">
        <v>67572.81</v>
      </c>
      <c r="I1226" s="4" t="s">
        <v>37</v>
      </c>
      <c r="J1226" s="1" t="s">
        <v>98</v>
      </c>
      <c r="K1226" s="1" t="s">
        <v>3672</v>
      </c>
      <c r="L1226" s="6" t="str">
        <f t="shared" si="189"/>
        <v>25.76</v>
      </c>
      <c r="M1226" s="6" t="str">
        <f t="shared" si="190"/>
        <v>25.76</v>
      </c>
      <c r="N1226" s="6" t="str">
        <f t="shared" si="191"/>
        <v>Pass</v>
      </c>
      <c r="O1226" s="6" t="str">
        <f t="shared" si="192"/>
        <v>109.5</v>
      </c>
      <c r="P1226" s="6">
        <f t="shared" si="188"/>
        <v>67572.81</v>
      </c>
      <c r="Q1226" s="5" t="str">
        <f t="shared" si="193"/>
        <v>March</v>
      </c>
      <c r="R1226" s="3" t="str">
        <f>VLOOKUP(A1226, Samples_Master!$A$2:$I$301, 2, FALSE)</f>
        <v>Graphene</v>
      </c>
      <c r="S1226" s="3" t="str">
        <f>VLOOKUP(A1226, Samples_Master!$A$2:$I$301, 3, FALSE)</f>
        <v>Carbon</v>
      </c>
      <c r="T1226" s="3" t="str">
        <f>VLOOKUP(A1226, Samples_Master!$A$2:$I$301, 4, FALSE)</f>
        <v>B062</v>
      </c>
      <c r="U1226" s="3" t="str">
        <f>VLOOKUP(A1226, Samples_Master!$A$2:$I$301, 5, FALSE)</f>
        <v>P001</v>
      </c>
      <c r="V1226" s="3" t="str">
        <f t="shared" si="194"/>
        <v>Graphene_Conductivity</v>
      </c>
      <c r="W1226" s="3">
        <f>VLOOKUP(V1226, Spec_Limits!$A$2:$I$301, 5, FALSE)</f>
        <v>20000</v>
      </c>
      <c r="X1226" s="3">
        <f>VLOOKUP(V1226, Spec_Limits!$A$2:$I$301, 6, FALSE)</f>
        <v>80000</v>
      </c>
      <c r="Y1226" s="3" t="str">
        <f t="shared" si="195"/>
        <v>Pass</v>
      </c>
      <c r="Z1226" s="3" t="str">
        <f t="shared" si="196"/>
        <v>OK</v>
      </c>
    </row>
    <row r="1227" spans="1:26" x14ac:dyDescent="0.35">
      <c r="A1227" s="1" t="s">
        <v>371</v>
      </c>
      <c r="B1227" s="2">
        <v>45725</v>
      </c>
      <c r="C1227" s="1" t="s">
        <v>10</v>
      </c>
      <c r="D1227" s="3" t="s">
        <v>3673</v>
      </c>
      <c r="E1227" s="1" t="s">
        <v>637</v>
      </c>
      <c r="F1227" s="1"/>
      <c r="G1227" s="1" t="s">
        <v>17</v>
      </c>
      <c r="H1227" s="1">
        <v>0.38300000000000001</v>
      </c>
      <c r="I1227" s="4" t="s">
        <v>23</v>
      </c>
      <c r="J1227" s="1" t="s">
        <v>14</v>
      </c>
      <c r="K1227" s="1" t="s">
        <v>3674</v>
      </c>
      <c r="L1227" s="6" t="str">
        <f t="shared" si="189"/>
        <v>16.83</v>
      </c>
      <c r="M1227" s="6" t="str">
        <f t="shared" si="190"/>
        <v>16.83</v>
      </c>
      <c r="N1227" s="6" t="str">
        <f t="shared" si="191"/>
        <v>Pass</v>
      </c>
      <c r="O1227" s="6">
        <f t="shared" si="192"/>
        <v>0</v>
      </c>
      <c r="P1227" s="6">
        <f t="shared" si="188"/>
        <v>0.38300000000000001</v>
      </c>
      <c r="Q1227" s="5" t="str">
        <f t="shared" si="193"/>
        <v>March</v>
      </c>
      <c r="R1227" s="3" t="str">
        <f>VLOOKUP(A1227, Samples_Master!$A$2:$I$301, 2, FALSE)</f>
        <v>Graphene</v>
      </c>
      <c r="S1227" s="3" t="str">
        <f>VLOOKUP(A1227, Samples_Master!$A$2:$I$301, 3, FALSE)</f>
        <v>Carbon</v>
      </c>
      <c r="T1227" s="3" t="str">
        <f>VLOOKUP(A1227, Samples_Master!$A$2:$I$301, 4, FALSE)</f>
        <v>B062</v>
      </c>
      <c r="U1227" s="3" t="str">
        <f>VLOOKUP(A1227, Samples_Master!$A$2:$I$301, 5, FALSE)</f>
        <v>P001</v>
      </c>
      <c r="V1227" s="3" t="str">
        <f t="shared" si="194"/>
        <v>Graphene_Viscosity</v>
      </c>
      <c r="W1227" s="3">
        <f>VLOOKUP(V1227, Spec_Limits!$A$2:$I$301, 5, FALSE)</f>
        <v>0.2</v>
      </c>
      <c r="X1227" s="3">
        <f>VLOOKUP(V1227, Spec_Limits!$A$2:$I$301, 6, FALSE)</f>
        <v>1.5</v>
      </c>
      <c r="Y1227" s="3" t="str">
        <f t="shared" si="195"/>
        <v>Pass</v>
      </c>
      <c r="Z1227" s="3" t="str">
        <f t="shared" si="196"/>
        <v>OK</v>
      </c>
    </row>
    <row r="1228" spans="1:26" x14ac:dyDescent="0.35">
      <c r="A1228" s="1" t="s">
        <v>371</v>
      </c>
      <c r="B1228" s="2">
        <v>45732</v>
      </c>
      <c r="C1228" s="1" t="s">
        <v>16</v>
      </c>
      <c r="D1228" s="3" t="s">
        <v>2225</v>
      </c>
      <c r="E1228" s="1" t="s">
        <v>637</v>
      </c>
      <c r="F1228" s="1" t="s">
        <v>2342</v>
      </c>
      <c r="G1228" s="1" t="s">
        <v>17</v>
      </c>
      <c r="H1228" s="1">
        <v>90.501999999999995</v>
      </c>
      <c r="I1228" s="4" t="s">
        <v>17</v>
      </c>
      <c r="J1228" s="1" t="s">
        <v>24</v>
      </c>
      <c r="K1228" s="1" t="s">
        <v>3675</v>
      </c>
      <c r="L1228" s="6" t="str">
        <f t="shared" si="189"/>
        <v>30.71</v>
      </c>
      <c r="M1228" s="6" t="str">
        <f t="shared" si="190"/>
        <v>30.71</v>
      </c>
      <c r="N1228" s="6" t="str">
        <f t="shared" si="191"/>
        <v>Pass</v>
      </c>
      <c r="O1228" s="6" t="str">
        <f t="shared" si="192"/>
        <v>101.13</v>
      </c>
      <c r="P1228" s="6">
        <f t="shared" si="188"/>
        <v>90.501999999999995</v>
      </c>
      <c r="Q1228" s="5" t="str">
        <f t="shared" si="193"/>
        <v>March</v>
      </c>
      <c r="R1228" s="3" t="str">
        <f>VLOOKUP(A1228, Samples_Master!$A$2:$I$301, 2, FALSE)</f>
        <v>Graphene</v>
      </c>
      <c r="S1228" s="3" t="str">
        <f>VLOOKUP(A1228, Samples_Master!$A$2:$I$301, 3, FALSE)</f>
        <v>Carbon</v>
      </c>
      <c r="T1228" s="3" t="str">
        <f>VLOOKUP(A1228, Samples_Master!$A$2:$I$301, 4, FALSE)</f>
        <v>B062</v>
      </c>
      <c r="U1228" s="3" t="str">
        <f>VLOOKUP(A1228, Samples_Master!$A$2:$I$301, 5, FALSE)</f>
        <v>P001</v>
      </c>
      <c r="V1228" s="3" t="str">
        <f t="shared" si="194"/>
        <v>Graphene_Tensile</v>
      </c>
      <c r="W1228" s="3">
        <f>VLOOKUP(V1228, Spec_Limits!$A$2:$I$301, 5, FALSE)</f>
        <v>60</v>
      </c>
      <c r="X1228" s="3">
        <f>VLOOKUP(V1228, Spec_Limits!$A$2:$I$301, 6, FALSE)</f>
        <v>120</v>
      </c>
      <c r="Y1228" s="3" t="str">
        <f t="shared" si="195"/>
        <v>Pass</v>
      </c>
      <c r="Z1228" s="3" t="str">
        <f t="shared" si="196"/>
        <v>OK</v>
      </c>
    </row>
    <row r="1229" spans="1:26" x14ac:dyDescent="0.35">
      <c r="A1229" s="1" t="s">
        <v>371</v>
      </c>
      <c r="B1229" s="2">
        <v>45728</v>
      </c>
      <c r="C1229" s="1" t="s">
        <v>16</v>
      </c>
      <c r="D1229" s="3" t="s">
        <v>3676</v>
      </c>
      <c r="E1229" s="1" t="s">
        <v>637</v>
      </c>
      <c r="F1229" s="1" t="s">
        <v>3677</v>
      </c>
      <c r="G1229" s="1" t="s">
        <v>17</v>
      </c>
      <c r="H1229" s="1">
        <v>72.587000000000003</v>
      </c>
      <c r="I1229" s="4" t="s">
        <v>17</v>
      </c>
      <c r="J1229" s="1" t="s">
        <v>34</v>
      </c>
      <c r="K1229" s="1" t="s">
        <v>3678</v>
      </c>
      <c r="L1229" s="6" t="str">
        <f t="shared" si="189"/>
        <v>21.52</v>
      </c>
      <c r="M1229" s="6" t="str">
        <f t="shared" si="190"/>
        <v>21.52</v>
      </c>
      <c r="N1229" s="6" t="str">
        <f t="shared" si="191"/>
        <v>Pass</v>
      </c>
      <c r="O1229" s="6" t="str">
        <f t="shared" si="192"/>
        <v>94.77</v>
      </c>
      <c r="P1229" s="6">
        <f t="shared" si="188"/>
        <v>72.587000000000003</v>
      </c>
      <c r="Q1229" s="5" t="str">
        <f t="shared" si="193"/>
        <v>March</v>
      </c>
      <c r="R1229" s="3" t="str">
        <f>VLOOKUP(A1229, Samples_Master!$A$2:$I$301, 2, FALSE)</f>
        <v>Graphene</v>
      </c>
      <c r="S1229" s="3" t="str">
        <f>VLOOKUP(A1229, Samples_Master!$A$2:$I$301, 3, FALSE)</f>
        <v>Carbon</v>
      </c>
      <c r="T1229" s="3" t="str">
        <f>VLOOKUP(A1229, Samples_Master!$A$2:$I$301, 4, FALSE)</f>
        <v>B062</v>
      </c>
      <c r="U1229" s="3" t="str">
        <f>VLOOKUP(A1229, Samples_Master!$A$2:$I$301, 5, FALSE)</f>
        <v>P001</v>
      </c>
      <c r="V1229" s="3" t="str">
        <f t="shared" si="194"/>
        <v>Graphene_Tensile</v>
      </c>
      <c r="W1229" s="3">
        <f>VLOOKUP(V1229, Spec_Limits!$A$2:$I$301, 5, FALSE)</f>
        <v>60</v>
      </c>
      <c r="X1229" s="3">
        <f>VLOOKUP(V1229, Spec_Limits!$A$2:$I$301, 6, FALSE)</f>
        <v>120</v>
      </c>
      <c r="Y1229" s="3" t="str">
        <f t="shared" si="195"/>
        <v>Pass</v>
      </c>
      <c r="Z1229" s="3" t="str">
        <f t="shared" si="196"/>
        <v>OK</v>
      </c>
    </row>
    <row r="1230" spans="1:26" x14ac:dyDescent="0.35">
      <c r="A1230" s="1" t="s">
        <v>552</v>
      </c>
      <c r="B1230" s="2">
        <v>45735</v>
      </c>
      <c r="C1230" s="1" t="s">
        <v>16</v>
      </c>
      <c r="D1230" s="3" t="s">
        <v>3679</v>
      </c>
      <c r="E1230" s="1" t="s">
        <v>637</v>
      </c>
      <c r="F1230" s="1" t="s">
        <v>3680</v>
      </c>
      <c r="G1230" s="1" t="s">
        <v>12</v>
      </c>
      <c r="H1230" s="1">
        <v>98.668000000000006</v>
      </c>
      <c r="I1230" s="4" t="s">
        <v>17</v>
      </c>
      <c r="J1230" s="1" t="s">
        <v>24</v>
      </c>
      <c r="K1230" s="1" t="s">
        <v>3681</v>
      </c>
      <c r="L1230" s="6" t="str">
        <f t="shared" si="189"/>
        <v>30.15</v>
      </c>
      <c r="M1230" s="6" t="str">
        <f t="shared" si="190"/>
        <v>30.15</v>
      </c>
      <c r="N1230" s="6" t="str">
        <f t="shared" si="191"/>
        <v>Pass</v>
      </c>
      <c r="O1230" s="6">
        <f t="shared" si="192"/>
        <v>95.28425</v>
      </c>
      <c r="P1230" s="6">
        <f t="shared" si="188"/>
        <v>98.668000000000006</v>
      </c>
      <c r="Q1230" s="5" t="str">
        <f t="shared" si="193"/>
        <v>March</v>
      </c>
      <c r="R1230" s="3" t="str">
        <f>VLOOKUP(A1230, Samples_Master!$A$2:$I$301, 2, FALSE)</f>
        <v>AlloyX</v>
      </c>
      <c r="S1230" s="3" t="str">
        <f>VLOOKUP(A1230, Samples_Master!$A$2:$I$301, 3, FALSE)</f>
        <v>Metal</v>
      </c>
      <c r="T1230" s="3" t="str">
        <f>VLOOKUP(A1230, Samples_Master!$A$2:$I$301, 4, FALSE)</f>
        <v>B065</v>
      </c>
      <c r="U1230" s="3" t="str">
        <f>VLOOKUP(A1230, Samples_Master!$A$2:$I$301, 5, FALSE)</f>
        <v>P001</v>
      </c>
      <c r="V1230" s="3" t="str">
        <f t="shared" si="194"/>
        <v>AlloyX_Tensile</v>
      </c>
      <c r="W1230" s="3">
        <f>VLOOKUP(V1230, Spec_Limits!$A$2:$I$301, 5, FALSE)</f>
        <v>60</v>
      </c>
      <c r="X1230" s="3">
        <f>VLOOKUP(V1230, Spec_Limits!$A$2:$I$301, 6, FALSE)</f>
        <v>120</v>
      </c>
      <c r="Y1230" s="3" t="str">
        <f t="shared" si="195"/>
        <v>Pass</v>
      </c>
      <c r="Z1230" s="3" t="str">
        <f t="shared" si="196"/>
        <v>OK</v>
      </c>
    </row>
    <row r="1231" spans="1:26" x14ac:dyDescent="0.35">
      <c r="A1231" s="1" t="s">
        <v>773</v>
      </c>
      <c r="B1231" s="2">
        <v>45731</v>
      </c>
      <c r="C1231" s="1" t="s">
        <v>27</v>
      </c>
      <c r="D1231" s="3" t="s">
        <v>3682</v>
      </c>
      <c r="E1231" s="1" t="s">
        <v>637</v>
      </c>
      <c r="F1231" s="1" t="s">
        <v>3683</v>
      </c>
      <c r="G1231" s="1" t="s">
        <v>17</v>
      </c>
      <c r="H1231" s="1">
        <v>6978.0749999999998</v>
      </c>
      <c r="I1231" s="4" t="s">
        <v>28</v>
      </c>
      <c r="J1231" s="1" t="s">
        <v>34</v>
      </c>
      <c r="K1231" s="1" t="s">
        <v>3684</v>
      </c>
      <c r="L1231" s="6" t="str">
        <f t="shared" si="189"/>
        <v>26.04</v>
      </c>
      <c r="M1231" s="6" t="str">
        <f t="shared" si="190"/>
        <v>26.04</v>
      </c>
      <c r="N1231" s="6" t="str">
        <f t="shared" si="191"/>
        <v>Pass</v>
      </c>
      <c r="O1231" s="6" t="str">
        <f t="shared" si="192"/>
        <v>113.85</v>
      </c>
      <c r="P1231" s="6">
        <f t="shared" si="188"/>
        <v>6978.0749999999998</v>
      </c>
      <c r="Q1231" s="5" t="str">
        <f t="shared" si="193"/>
        <v>March</v>
      </c>
      <c r="R1231" s="3" t="str">
        <f>VLOOKUP(A1231, Samples_Master!$A$2:$I$301, 2, FALSE)</f>
        <v>AlloyX</v>
      </c>
      <c r="S1231" s="3" t="str">
        <f>VLOOKUP(A1231, Samples_Master!$A$2:$I$301, 3, FALSE)</f>
        <v>Metal</v>
      </c>
      <c r="T1231" s="3" t="str">
        <f>VLOOKUP(A1231, Samples_Master!$A$2:$I$301, 4, FALSE)</f>
        <v>B085</v>
      </c>
      <c r="U1231" s="3" t="str">
        <f>VLOOKUP(A1231, Samples_Master!$A$2:$I$301, 5, FALSE)</f>
        <v>P001</v>
      </c>
      <c r="V1231" s="3" t="str">
        <f t="shared" si="194"/>
        <v>AlloyX_Conductivity</v>
      </c>
      <c r="W1231" s="3">
        <f>VLOOKUP(V1231, Spec_Limits!$A$2:$I$301, 5, FALSE)</f>
        <v>100</v>
      </c>
      <c r="X1231" s="3">
        <f>VLOOKUP(V1231, Spec_Limits!$A$2:$I$301, 6, FALSE)</f>
        <v>2000</v>
      </c>
      <c r="Y1231" s="3" t="str">
        <f t="shared" si="195"/>
        <v>Fail</v>
      </c>
      <c r="Z1231" s="3" t="str">
        <f t="shared" si="196"/>
        <v>OK</v>
      </c>
    </row>
    <row r="1232" spans="1:26" x14ac:dyDescent="0.35">
      <c r="A1232" s="1" t="s">
        <v>136</v>
      </c>
      <c r="B1232" s="2">
        <v>45737</v>
      </c>
      <c r="C1232" s="1" t="s">
        <v>27</v>
      </c>
      <c r="D1232" s="3" t="s">
        <v>3685</v>
      </c>
      <c r="E1232" s="1" t="s">
        <v>11</v>
      </c>
      <c r="F1232" s="1" t="s">
        <v>3686</v>
      </c>
      <c r="G1232" s="1" t="s">
        <v>12</v>
      </c>
      <c r="H1232" s="1">
        <v>1010.223</v>
      </c>
      <c r="I1232" s="4" t="s">
        <v>37</v>
      </c>
      <c r="J1232" s="1" t="s">
        <v>34</v>
      </c>
      <c r="K1232" s="1" t="s">
        <v>3687</v>
      </c>
      <c r="L1232" s="6">
        <f t="shared" si="189"/>
        <v>20</v>
      </c>
      <c r="M1232" s="6">
        <f t="shared" si="190"/>
        <v>20</v>
      </c>
      <c r="N1232" s="6" t="str">
        <f t="shared" si="191"/>
        <v>Pass</v>
      </c>
      <c r="O1232" s="6">
        <f t="shared" si="192"/>
        <v>96.044939999999997</v>
      </c>
      <c r="P1232" s="6">
        <f t="shared" si="188"/>
        <v>1010.223</v>
      </c>
      <c r="Q1232" s="5" t="str">
        <f t="shared" si="193"/>
        <v>March</v>
      </c>
      <c r="R1232" s="3" t="str">
        <f>VLOOKUP(A1232, Samples_Master!$A$2:$I$301, 2, FALSE)</f>
        <v>AlloyX</v>
      </c>
      <c r="S1232" s="3" t="str">
        <f>VLOOKUP(A1232, Samples_Master!$A$2:$I$301, 3, FALSE)</f>
        <v>Metal</v>
      </c>
      <c r="T1232" s="3" t="str">
        <f>VLOOKUP(A1232, Samples_Master!$A$2:$I$301, 4, FALSE)</f>
        <v>B017</v>
      </c>
      <c r="U1232" s="3" t="str">
        <f>VLOOKUP(A1232, Samples_Master!$A$2:$I$301, 5, FALSE)</f>
        <v>P003</v>
      </c>
      <c r="V1232" s="3" t="str">
        <f t="shared" si="194"/>
        <v>AlloyX_Conductivity</v>
      </c>
      <c r="W1232" s="3">
        <f>VLOOKUP(V1232, Spec_Limits!$A$2:$I$301, 5, FALSE)</f>
        <v>100</v>
      </c>
      <c r="X1232" s="3">
        <f>VLOOKUP(V1232, Spec_Limits!$A$2:$I$301, 6, FALSE)</f>
        <v>2000</v>
      </c>
      <c r="Y1232" s="3" t="str">
        <f t="shared" si="195"/>
        <v>Pass</v>
      </c>
      <c r="Z1232" s="3" t="str">
        <f t="shared" si="196"/>
        <v>OK</v>
      </c>
    </row>
    <row r="1233" spans="1:26" x14ac:dyDescent="0.35">
      <c r="A1233" s="1" t="s">
        <v>869</v>
      </c>
      <c r="B1233" s="2">
        <v>45731</v>
      </c>
      <c r="C1233" s="1" t="s">
        <v>27</v>
      </c>
      <c r="D1233" s="3" t="s">
        <v>3688</v>
      </c>
      <c r="E1233" s="1" t="s">
        <v>637</v>
      </c>
      <c r="F1233" s="1" t="s">
        <v>3689</v>
      </c>
      <c r="G1233" s="1" t="s">
        <v>17</v>
      </c>
      <c r="H1233" s="1">
        <v>667.66399999999999</v>
      </c>
      <c r="I1233" s="4" t="s">
        <v>37</v>
      </c>
      <c r="J1233" s="1" t="s">
        <v>66</v>
      </c>
      <c r="K1233" s="1" t="s">
        <v>3690</v>
      </c>
      <c r="L1233" s="6" t="str">
        <f t="shared" si="189"/>
        <v>16.17</v>
      </c>
      <c r="M1233" s="6" t="str">
        <f t="shared" si="190"/>
        <v>16.17</v>
      </c>
      <c r="N1233" s="6" t="str">
        <f t="shared" si="191"/>
        <v>Pass</v>
      </c>
      <c r="O1233" s="6" t="str">
        <f t="shared" si="192"/>
        <v>104.98</v>
      </c>
      <c r="P1233" s="6">
        <f t="shared" si="188"/>
        <v>667.66399999999999</v>
      </c>
      <c r="Q1233" s="5" t="str">
        <f t="shared" si="193"/>
        <v>March</v>
      </c>
      <c r="R1233" s="3" t="str">
        <f>VLOOKUP(A1233, Samples_Master!$A$2:$I$301, 2, FALSE)</f>
        <v>AlloyX</v>
      </c>
      <c r="S1233" s="3" t="str">
        <f>VLOOKUP(A1233, Samples_Master!$A$2:$I$301, 3, FALSE)</f>
        <v>Metal</v>
      </c>
      <c r="T1233" s="3" t="str">
        <f>VLOOKUP(A1233, Samples_Master!$A$2:$I$301, 4, FALSE)</f>
        <v>B017</v>
      </c>
      <c r="U1233" s="3" t="str">
        <f>VLOOKUP(A1233, Samples_Master!$A$2:$I$301, 5, FALSE)</f>
        <v>P002</v>
      </c>
      <c r="V1233" s="3" t="str">
        <f t="shared" si="194"/>
        <v>AlloyX_Conductivity</v>
      </c>
      <c r="W1233" s="3">
        <f>VLOOKUP(V1233, Spec_Limits!$A$2:$I$301, 5, FALSE)</f>
        <v>100</v>
      </c>
      <c r="X1233" s="3">
        <f>VLOOKUP(V1233, Spec_Limits!$A$2:$I$301, 6, FALSE)</f>
        <v>2000</v>
      </c>
      <c r="Y1233" s="3" t="str">
        <f t="shared" si="195"/>
        <v>Pass</v>
      </c>
      <c r="Z1233" s="3" t="str">
        <f t="shared" si="196"/>
        <v>OK</v>
      </c>
    </row>
    <row r="1234" spans="1:26" x14ac:dyDescent="0.35">
      <c r="A1234" s="1" t="s">
        <v>435</v>
      </c>
      <c r="B1234" s="2">
        <v>45744</v>
      </c>
      <c r="C1234" s="1" t="s">
        <v>10</v>
      </c>
      <c r="D1234" s="3" t="s">
        <v>3691</v>
      </c>
      <c r="E1234" s="1" t="s">
        <v>637</v>
      </c>
      <c r="F1234" s="1" t="s">
        <v>3692</v>
      </c>
      <c r="G1234" s="1" t="s">
        <v>17</v>
      </c>
      <c r="H1234" s="1" t="e">
        <v>#NUM!</v>
      </c>
      <c r="I1234" s="4" t="s">
        <v>23</v>
      </c>
      <c r="J1234" s="1" t="s">
        <v>34</v>
      </c>
      <c r="K1234" s="1" t="s">
        <v>3693</v>
      </c>
      <c r="L1234" s="6" t="str">
        <f t="shared" si="189"/>
        <v>35.92</v>
      </c>
      <c r="M1234" s="6" t="str">
        <f t="shared" si="190"/>
        <v>35.92</v>
      </c>
      <c r="N1234" s="6" t="str">
        <f t="shared" si="191"/>
        <v>Pass</v>
      </c>
      <c r="O1234" s="6" t="str">
        <f t="shared" si="192"/>
        <v>94.56</v>
      </c>
      <c r="P1234" s="6" t="e">
        <f t="shared" si="188"/>
        <v>#NUM!</v>
      </c>
      <c r="Q1234" s="5" t="str">
        <f t="shared" si="193"/>
        <v>March</v>
      </c>
      <c r="R1234" s="3" t="str">
        <f>VLOOKUP(A1234, Samples_Master!$A$2:$I$301, 2, FALSE)</f>
        <v>AlloyX</v>
      </c>
      <c r="S1234" s="3" t="str">
        <f>VLOOKUP(A1234, Samples_Master!$A$2:$I$301, 3, FALSE)</f>
        <v>Metal</v>
      </c>
      <c r="T1234" s="3" t="str">
        <f>VLOOKUP(A1234, Samples_Master!$A$2:$I$301, 4, FALSE)</f>
        <v>B092</v>
      </c>
      <c r="U1234" s="3" t="str">
        <f>VLOOKUP(A1234, Samples_Master!$A$2:$I$301, 5, FALSE)</f>
        <v>P004</v>
      </c>
      <c r="V1234" s="3" t="str">
        <f t="shared" si="194"/>
        <v>AlloyX_Viscosity</v>
      </c>
      <c r="W1234" s="3">
        <f>VLOOKUP(V1234, Spec_Limits!$A$2:$I$301, 5, FALSE)</f>
        <v>0.2</v>
      </c>
      <c r="X1234" s="3">
        <f>VLOOKUP(V1234, Spec_Limits!$A$2:$I$301, 6, FALSE)</f>
        <v>1.5</v>
      </c>
      <c r="Y1234" s="3" t="e">
        <f t="shared" si="195"/>
        <v>#NUM!</v>
      </c>
      <c r="Z1234" s="3" t="e">
        <f t="shared" si="196"/>
        <v>#NUM!</v>
      </c>
    </row>
    <row r="1235" spans="1:26" x14ac:dyDescent="0.35">
      <c r="A1235" s="1" t="s">
        <v>435</v>
      </c>
      <c r="B1235" s="2">
        <v>45718</v>
      </c>
      <c r="C1235" s="1" t="s">
        <v>10</v>
      </c>
      <c r="D1235" s="3" t="s">
        <v>2878</v>
      </c>
      <c r="E1235" s="1" t="s">
        <v>637</v>
      </c>
      <c r="F1235" s="1" t="s">
        <v>3694</v>
      </c>
      <c r="G1235" s="1" t="s">
        <v>17</v>
      </c>
      <c r="H1235" s="1">
        <v>764.44399999999996</v>
      </c>
      <c r="I1235" s="4" t="s">
        <v>13</v>
      </c>
      <c r="J1235" s="1" t="s">
        <v>41</v>
      </c>
      <c r="K1235" s="1" t="s">
        <v>3695</v>
      </c>
      <c r="L1235" s="6" t="str">
        <f t="shared" si="189"/>
        <v>22.14</v>
      </c>
      <c r="M1235" s="6" t="str">
        <f t="shared" si="190"/>
        <v>22.14</v>
      </c>
      <c r="N1235" s="6" t="str">
        <f t="shared" si="191"/>
        <v>Pass</v>
      </c>
      <c r="O1235" s="6" t="str">
        <f t="shared" si="192"/>
        <v>105.17</v>
      </c>
      <c r="P1235" s="6">
        <f t="shared" si="188"/>
        <v>764.44399999999996</v>
      </c>
      <c r="Q1235" s="5" t="str">
        <f t="shared" si="193"/>
        <v>March</v>
      </c>
      <c r="R1235" s="3" t="str">
        <f>VLOOKUP(A1235, Samples_Master!$A$2:$I$301, 2, FALSE)</f>
        <v>AlloyX</v>
      </c>
      <c r="S1235" s="3" t="str">
        <f>VLOOKUP(A1235, Samples_Master!$A$2:$I$301, 3, FALSE)</f>
        <v>Metal</v>
      </c>
      <c r="T1235" s="3" t="str">
        <f>VLOOKUP(A1235, Samples_Master!$A$2:$I$301, 4, FALSE)</f>
        <v>B092</v>
      </c>
      <c r="U1235" s="3" t="str">
        <f>VLOOKUP(A1235, Samples_Master!$A$2:$I$301, 5, FALSE)</f>
        <v>P004</v>
      </c>
      <c r="V1235" s="3" t="str">
        <f t="shared" si="194"/>
        <v>AlloyX_Viscosity</v>
      </c>
      <c r="W1235" s="3">
        <f>VLOOKUP(V1235, Spec_Limits!$A$2:$I$301, 5, FALSE)</f>
        <v>0.2</v>
      </c>
      <c r="X1235" s="3">
        <f>VLOOKUP(V1235, Spec_Limits!$A$2:$I$301, 6, FALSE)</f>
        <v>1.5</v>
      </c>
      <c r="Y1235" s="3" t="str">
        <f t="shared" si="195"/>
        <v>Fail</v>
      </c>
      <c r="Z1235" s="3" t="str">
        <f t="shared" si="196"/>
        <v>OK</v>
      </c>
    </row>
    <row r="1236" spans="1:26" x14ac:dyDescent="0.35">
      <c r="A1236" s="1" t="s">
        <v>435</v>
      </c>
      <c r="B1236" s="2">
        <v>45727</v>
      </c>
      <c r="C1236" s="1" t="s">
        <v>10</v>
      </c>
      <c r="D1236" s="3" t="s">
        <v>3696</v>
      </c>
      <c r="E1236" s="1" t="s">
        <v>637</v>
      </c>
      <c r="F1236" s="1" t="s">
        <v>3697</v>
      </c>
      <c r="G1236" s="1" t="s">
        <v>17</v>
      </c>
      <c r="H1236" s="1">
        <v>898.07299999999998</v>
      </c>
      <c r="I1236" s="4" t="s">
        <v>13</v>
      </c>
      <c r="J1236" s="1" t="s">
        <v>61</v>
      </c>
      <c r="K1236" s="1" t="s">
        <v>3698</v>
      </c>
      <c r="L1236" s="6" t="str">
        <f t="shared" si="189"/>
        <v>33.67</v>
      </c>
      <c r="M1236" s="6" t="str">
        <f t="shared" si="190"/>
        <v>33.67</v>
      </c>
      <c r="N1236" s="6" t="str">
        <f t="shared" si="191"/>
        <v>Pass</v>
      </c>
      <c r="O1236" s="6" t="str">
        <f t="shared" si="192"/>
        <v>89.3</v>
      </c>
      <c r="P1236" s="6">
        <f t="shared" si="188"/>
        <v>898.07299999999998</v>
      </c>
      <c r="Q1236" s="5" t="str">
        <f t="shared" si="193"/>
        <v>March</v>
      </c>
      <c r="R1236" s="3" t="str">
        <f>VLOOKUP(A1236, Samples_Master!$A$2:$I$301, 2, FALSE)</f>
        <v>AlloyX</v>
      </c>
      <c r="S1236" s="3" t="str">
        <f>VLOOKUP(A1236, Samples_Master!$A$2:$I$301, 3, FALSE)</f>
        <v>Metal</v>
      </c>
      <c r="T1236" s="3" t="str">
        <f>VLOOKUP(A1236, Samples_Master!$A$2:$I$301, 4, FALSE)</f>
        <v>B092</v>
      </c>
      <c r="U1236" s="3" t="str">
        <f>VLOOKUP(A1236, Samples_Master!$A$2:$I$301, 5, FALSE)</f>
        <v>P004</v>
      </c>
      <c r="V1236" s="3" t="str">
        <f t="shared" si="194"/>
        <v>AlloyX_Viscosity</v>
      </c>
      <c r="W1236" s="3">
        <f>VLOOKUP(V1236, Spec_Limits!$A$2:$I$301, 5, FALSE)</f>
        <v>0.2</v>
      </c>
      <c r="X1236" s="3">
        <f>VLOOKUP(V1236, Spec_Limits!$A$2:$I$301, 6, FALSE)</f>
        <v>1.5</v>
      </c>
      <c r="Y1236" s="3" t="str">
        <f t="shared" si="195"/>
        <v>Fail</v>
      </c>
      <c r="Z1236" s="3" t="str">
        <f t="shared" si="196"/>
        <v>OK</v>
      </c>
    </row>
    <row r="1237" spans="1:26" x14ac:dyDescent="0.35">
      <c r="A1237" s="1" t="s">
        <v>208</v>
      </c>
      <c r="B1237" s="2">
        <v>45739</v>
      </c>
      <c r="C1237" s="1" t="s">
        <v>16</v>
      </c>
      <c r="D1237" s="3" t="s">
        <v>3699</v>
      </c>
      <c r="E1237" s="1" t="s">
        <v>637</v>
      </c>
      <c r="F1237" s="1" t="s">
        <v>3700</v>
      </c>
      <c r="G1237" s="1" t="s">
        <v>17</v>
      </c>
      <c r="H1237" s="1">
        <v>108.04</v>
      </c>
      <c r="I1237" s="4" t="s">
        <v>17</v>
      </c>
      <c r="J1237" s="1" t="s">
        <v>41</v>
      </c>
      <c r="K1237" s="1" t="s">
        <v>3701</v>
      </c>
      <c r="L1237" s="6" t="str">
        <f t="shared" si="189"/>
        <v>24.49</v>
      </c>
      <c r="M1237" s="6" t="str">
        <f t="shared" si="190"/>
        <v>24.49</v>
      </c>
      <c r="N1237" s="6" t="str">
        <f t="shared" si="191"/>
        <v>Pass</v>
      </c>
      <c r="O1237" s="6" t="str">
        <f t="shared" si="192"/>
        <v>93.81</v>
      </c>
      <c r="P1237" s="6">
        <f t="shared" si="188"/>
        <v>108.04</v>
      </c>
      <c r="Q1237" s="5" t="str">
        <f t="shared" si="193"/>
        <v>March</v>
      </c>
      <c r="R1237" s="3" t="str">
        <f>VLOOKUP(A1237, Samples_Master!$A$2:$I$301, 2, FALSE)</f>
        <v>AlloyX</v>
      </c>
      <c r="S1237" s="3" t="str">
        <f>VLOOKUP(A1237, Samples_Master!$A$2:$I$301, 3, FALSE)</f>
        <v>Metal</v>
      </c>
      <c r="T1237" s="3" t="str">
        <f>VLOOKUP(A1237, Samples_Master!$A$2:$I$301, 4, FALSE)</f>
        <v>B019</v>
      </c>
      <c r="U1237" s="3" t="str">
        <f>VLOOKUP(A1237, Samples_Master!$A$2:$I$301, 5, FALSE)</f>
        <v>P004</v>
      </c>
      <c r="V1237" s="3" t="str">
        <f t="shared" si="194"/>
        <v>AlloyX_Tensile</v>
      </c>
      <c r="W1237" s="3">
        <f>VLOOKUP(V1237, Spec_Limits!$A$2:$I$301, 5, FALSE)</f>
        <v>60</v>
      </c>
      <c r="X1237" s="3">
        <f>VLOOKUP(V1237, Spec_Limits!$A$2:$I$301, 6, FALSE)</f>
        <v>120</v>
      </c>
      <c r="Y1237" s="3" t="str">
        <f t="shared" si="195"/>
        <v>Pass</v>
      </c>
      <c r="Z1237" s="3" t="str">
        <f t="shared" si="196"/>
        <v>OK</v>
      </c>
    </row>
    <row r="1238" spans="1:26" x14ac:dyDescent="0.35">
      <c r="A1238" s="1" t="s">
        <v>343</v>
      </c>
      <c r="B1238" s="2">
        <v>45730</v>
      </c>
      <c r="C1238" s="1" t="s">
        <v>27</v>
      </c>
      <c r="D1238" s="3" t="s">
        <v>3702</v>
      </c>
      <c r="E1238" s="1" t="s">
        <v>637</v>
      </c>
      <c r="F1238" s="1" t="s">
        <v>3703</v>
      </c>
      <c r="G1238" s="1" t="s">
        <v>17</v>
      </c>
      <c r="H1238" s="1">
        <v>10706.343000000001</v>
      </c>
      <c r="I1238" s="4" t="s">
        <v>28</v>
      </c>
      <c r="J1238" s="1" t="s">
        <v>66</v>
      </c>
      <c r="K1238" s="1" t="s">
        <v>3704</v>
      </c>
      <c r="L1238" s="6" t="str">
        <f t="shared" si="189"/>
        <v>30.38</v>
      </c>
      <c r="M1238" s="6" t="str">
        <f t="shared" si="190"/>
        <v>30.38</v>
      </c>
      <c r="N1238" s="6" t="str">
        <f t="shared" si="191"/>
        <v>Pass</v>
      </c>
      <c r="O1238" s="6" t="str">
        <f t="shared" si="192"/>
        <v>111.1</v>
      </c>
      <c r="P1238" s="6">
        <f t="shared" si="188"/>
        <v>10706.343000000001</v>
      </c>
      <c r="Q1238" s="5" t="str">
        <f t="shared" si="193"/>
        <v>March</v>
      </c>
      <c r="R1238" s="3" t="str">
        <f>VLOOKUP(A1238, Samples_Master!$A$2:$I$301, 2, FALSE)</f>
        <v>CeramicY</v>
      </c>
      <c r="S1238" s="3" t="str">
        <f>VLOOKUP(A1238, Samples_Master!$A$2:$I$301, 3, FALSE)</f>
        <v>Ceramic</v>
      </c>
      <c r="T1238" s="3" t="str">
        <f>VLOOKUP(A1238, Samples_Master!$A$2:$I$301, 4, FALSE)</f>
        <v>B035</v>
      </c>
      <c r="U1238" s="3" t="str">
        <f>VLOOKUP(A1238, Samples_Master!$A$2:$I$301, 5, FALSE)</f>
        <v>P001</v>
      </c>
      <c r="V1238" s="3" t="str">
        <f t="shared" si="194"/>
        <v>CeramicY_Conductivity</v>
      </c>
      <c r="W1238" s="3">
        <f>VLOOKUP(V1238, Spec_Limits!$A$2:$I$301, 5, FALSE)</f>
        <v>100</v>
      </c>
      <c r="X1238" s="3">
        <f>VLOOKUP(V1238, Spec_Limits!$A$2:$I$301, 6, FALSE)</f>
        <v>2000</v>
      </c>
      <c r="Y1238" s="3" t="str">
        <f t="shared" si="195"/>
        <v>Fail</v>
      </c>
      <c r="Z1238" s="3" t="str">
        <f t="shared" si="196"/>
        <v>OK</v>
      </c>
    </row>
    <row r="1239" spans="1:26" x14ac:dyDescent="0.35">
      <c r="A1239" s="1" t="s">
        <v>343</v>
      </c>
      <c r="B1239" s="2">
        <v>45720</v>
      </c>
      <c r="C1239" s="1" t="s">
        <v>16</v>
      </c>
      <c r="D1239" s="3" t="s">
        <v>3138</v>
      </c>
      <c r="E1239" s="1" t="s">
        <v>637</v>
      </c>
      <c r="F1239" s="1" t="s">
        <v>3705</v>
      </c>
      <c r="G1239" s="1" t="s">
        <v>17</v>
      </c>
      <c r="H1239" s="1">
        <v>79.268000000000001</v>
      </c>
      <c r="I1239" s="4" t="s">
        <v>17</v>
      </c>
      <c r="J1239" s="1" t="s">
        <v>41</v>
      </c>
      <c r="K1239" s="1" t="s">
        <v>3706</v>
      </c>
      <c r="L1239" s="6" t="str">
        <f t="shared" si="189"/>
        <v>21.7</v>
      </c>
      <c r="M1239" s="6" t="str">
        <f t="shared" si="190"/>
        <v>21.7</v>
      </c>
      <c r="N1239" s="6" t="str">
        <f t="shared" si="191"/>
        <v>Pass</v>
      </c>
      <c r="O1239" s="6" t="str">
        <f t="shared" si="192"/>
        <v>94.93</v>
      </c>
      <c r="P1239" s="6">
        <f t="shared" si="188"/>
        <v>79.268000000000001</v>
      </c>
      <c r="Q1239" s="5" t="str">
        <f t="shared" si="193"/>
        <v>March</v>
      </c>
      <c r="R1239" s="3" t="str">
        <f>VLOOKUP(A1239, Samples_Master!$A$2:$I$301, 2, FALSE)</f>
        <v>CeramicY</v>
      </c>
      <c r="S1239" s="3" t="str">
        <f>VLOOKUP(A1239, Samples_Master!$A$2:$I$301, 3, FALSE)</f>
        <v>Ceramic</v>
      </c>
      <c r="T1239" s="3" t="str">
        <f>VLOOKUP(A1239, Samples_Master!$A$2:$I$301, 4, FALSE)</f>
        <v>B035</v>
      </c>
      <c r="U1239" s="3" t="str">
        <f>VLOOKUP(A1239, Samples_Master!$A$2:$I$301, 5, FALSE)</f>
        <v>P001</v>
      </c>
      <c r="V1239" s="3" t="str">
        <f t="shared" si="194"/>
        <v>CeramicY_Tensile</v>
      </c>
      <c r="W1239" s="3">
        <f>VLOOKUP(V1239, Spec_Limits!$A$2:$I$301, 5, FALSE)</f>
        <v>40</v>
      </c>
      <c r="X1239" s="3">
        <f>VLOOKUP(V1239, Spec_Limits!$A$2:$I$301, 6, FALSE)</f>
        <v>100</v>
      </c>
      <c r="Y1239" s="3" t="str">
        <f t="shared" si="195"/>
        <v>Pass</v>
      </c>
      <c r="Z1239" s="3" t="str">
        <f t="shared" si="196"/>
        <v>OK</v>
      </c>
    </row>
    <row r="1240" spans="1:26" x14ac:dyDescent="0.35">
      <c r="A1240" s="1" t="s">
        <v>343</v>
      </c>
      <c r="B1240" s="2">
        <v>45732</v>
      </c>
      <c r="C1240" s="1" t="s">
        <v>16</v>
      </c>
      <c r="D1240" s="3" t="s">
        <v>3707</v>
      </c>
      <c r="E1240" s="1" t="s">
        <v>637</v>
      </c>
      <c r="F1240" s="1" t="s">
        <v>3708</v>
      </c>
      <c r="G1240" s="1" t="s">
        <v>17</v>
      </c>
      <c r="H1240" s="1">
        <v>76.733999999999995</v>
      </c>
      <c r="I1240" s="4" t="s">
        <v>17</v>
      </c>
      <c r="J1240" s="1" t="s">
        <v>31</v>
      </c>
      <c r="K1240" s="1" t="s">
        <v>3709</v>
      </c>
      <c r="L1240" s="6" t="str">
        <f t="shared" si="189"/>
        <v>21.98</v>
      </c>
      <c r="M1240" s="6" t="str">
        <f t="shared" si="190"/>
        <v>21.98</v>
      </c>
      <c r="N1240" s="6" t="str">
        <f t="shared" si="191"/>
        <v>Pass</v>
      </c>
      <c r="O1240" s="6" t="str">
        <f t="shared" si="192"/>
        <v>102.19</v>
      </c>
      <c r="P1240" s="6">
        <f t="shared" si="188"/>
        <v>76.733999999999995</v>
      </c>
      <c r="Q1240" s="5" t="str">
        <f t="shared" si="193"/>
        <v>March</v>
      </c>
      <c r="R1240" s="3" t="str">
        <f>VLOOKUP(A1240, Samples_Master!$A$2:$I$301, 2, FALSE)</f>
        <v>CeramicY</v>
      </c>
      <c r="S1240" s="3" t="str">
        <f>VLOOKUP(A1240, Samples_Master!$A$2:$I$301, 3, FALSE)</f>
        <v>Ceramic</v>
      </c>
      <c r="T1240" s="3" t="str">
        <f>VLOOKUP(A1240, Samples_Master!$A$2:$I$301, 4, FALSE)</f>
        <v>B035</v>
      </c>
      <c r="U1240" s="3" t="str">
        <f>VLOOKUP(A1240, Samples_Master!$A$2:$I$301, 5, FALSE)</f>
        <v>P001</v>
      </c>
      <c r="V1240" s="3" t="str">
        <f t="shared" si="194"/>
        <v>CeramicY_Tensile</v>
      </c>
      <c r="W1240" s="3">
        <f>VLOOKUP(V1240, Spec_Limits!$A$2:$I$301, 5, FALSE)</f>
        <v>40</v>
      </c>
      <c r="X1240" s="3">
        <f>VLOOKUP(V1240, Spec_Limits!$A$2:$I$301, 6, FALSE)</f>
        <v>100</v>
      </c>
      <c r="Y1240" s="3" t="str">
        <f t="shared" si="195"/>
        <v>Pass</v>
      </c>
      <c r="Z1240" s="3" t="str">
        <f t="shared" si="196"/>
        <v>OK</v>
      </c>
    </row>
    <row r="1241" spans="1:26" x14ac:dyDescent="0.35">
      <c r="A1241" s="1" t="s">
        <v>343</v>
      </c>
      <c r="B1241" s="2">
        <v>45727</v>
      </c>
      <c r="C1241" s="1" t="s">
        <v>16</v>
      </c>
      <c r="D1241" s="3" t="s">
        <v>1215</v>
      </c>
      <c r="E1241" s="1" t="s">
        <v>637</v>
      </c>
      <c r="F1241" s="1" t="s">
        <v>3710</v>
      </c>
      <c r="G1241" s="1" t="s">
        <v>17</v>
      </c>
      <c r="H1241" s="1">
        <v>71.885999999999996</v>
      </c>
      <c r="I1241" s="4" t="s">
        <v>17</v>
      </c>
      <c r="J1241" s="1" t="s">
        <v>21</v>
      </c>
      <c r="K1241" s="1" t="s">
        <v>3711</v>
      </c>
      <c r="L1241" s="6" t="str">
        <f t="shared" si="189"/>
        <v>25.81</v>
      </c>
      <c r="M1241" s="6" t="str">
        <f t="shared" si="190"/>
        <v>25.81</v>
      </c>
      <c r="N1241" s="6" t="str">
        <f t="shared" si="191"/>
        <v>Pass</v>
      </c>
      <c r="O1241" s="6" t="str">
        <f t="shared" si="192"/>
        <v>86.35</v>
      </c>
      <c r="P1241" s="6">
        <f t="shared" si="188"/>
        <v>71.885999999999996</v>
      </c>
      <c r="Q1241" s="5" t="str">
        <f t="shared" si="193"/>
        <v>March</v>
      </c>
      <c r="R1241" s="3" t="str">
        <f>VLOOKUP(A1241, Samples_Master!$A$2:$I$301, 2, FALSE)</f>
        <v>CeramicY</v>
      </c>
      <c r="S1241" s="3" t="str">
        <f>VLOOKUP(A1241, Samples_Master!$A$2:$I$301, 3, FALSE)</f>
        <v>Ceramic</v>
      </c>
      <c r="T1241" s="3" t="str">
        <f>VLOOKUP(A1241, Samples_Master!$A$2:$I$301, 4, FALSE)</f>
        <v>B035</v>
      </c>
      <c r="U1241" s="3" t="str">
        <f>VLOOKUP(A1241, Samples_Master!$A$2:$I$301, 5, FALSE)</f>
        <v>P001</v>
      </c>
      <c r="V1241" s="3" t="str">
        <f t="shared" si="194"/>
        <v>CeramicY_Tensile</v>
      </c>
      <c r="W1241" s="3">
        <f>VLOOKUP(V1241, Spec_Limits!$A$2:$I$301, 5, FALSE)</f>
        <v>40</v>
      </c>
      <c r="X1241" s="3">
        <f>VLOOKUP(V1241, Spec_Limits!$A$2:$I$301, 6, FALSE)</f>
        <v>100</v>
      </c>
      <c r="Y1241" s="3" t="str">
        <f t="shared" si="195"/>
        <v>Pass</v>
      </c>
      <c r="Z1241" s="3" t="str">
        <f t="shared" si="196"/>
        <v>OK</v>
      </c>
    </row>
    <row r="1242" spans="1:26" x14ac:dyDescent="0.35">
      <c r="A1242" s="1" t="s">
        <v>3712</v>
      </c>
      <c r="B1242" s="2">
        <v>45735</v>
      </c>
      <c r="C1242" s="1" t="s">
        <v>27</v>
      </c>
      <c r="D1242" s="3" t="s">
        <v>3713</v>
      </c>
      <c r="E1242" s="1" t="s">
        <v>637</v>
      </c>
      <c r="F1242" s="1" t="s">
        <v>3714</v>
      </c>
      <c r="G1242" s="1" t="s">
        <v>17</v>
      </c>
      <c r="H1242" s="1">
        <v>976.197</v>
      </c>
      <c r="I1242" s="4" t="s">
        <v>37</v>
      </c>
      <c r="J1242" s="1" t="s">
        <v>31</v>
      </c>
      <c r="K1242" s="1" t="s">
        <v>3715</v>
      </c>
      <c r="L1242" s="6" t="str">
        <f t="shared" si="189"/>
        <v>27.48</v>
      </c>
      <c r="M1242" s="6" t="str">
        <f t="shared" si="190"/>
        <v>27.48</v>
      </c>
      <c r="N1242" s="6" t="str">
        <f t="shared" si="191"/>
        <v>Pass</v>
      </c>
      <c r="O1242" s="6" t="str">
        <f t="shared" si="192"/>
        <v>114.83</v>
      </c>
      <c r="P1242" s="6">
        <f t="shared" ref="P1242:P1273" si="197">IF(C1242="Viscosity",
      IF(J1242="mPa*s", H1242/1000, H1242),
   IF(C1242="Tensile",
      IF(J1242="kPa", H1242/1000, H1242),
   IF(C1242="Conductivity",
      IF(J1242="mS/cm", H1242/10, H1242),
   "")))</f>
        <v>976.197</v>
      </c>
      <c r="Q1242" s="5" t="str">
        <f t="shared" si="193"/>
        <v>March</v>
      </c>
      <c r="R1242" s="3" t="str">
        <f>VLOOKUP(A1242, Samples_Master!$A$2:$I$301, 2, FALSE)</f>
        <v>CeramicY</v>
      </c>
      <c r="S1242" s="3" t="str">
        <f>VLOOKUP(A1242, Samples_Master!$A$2:$I$301, 3, FALSE)</f>
        <v>Ceramic</v>
      </c>
      <c r="T1242" s="3" t="str">
        <f>VLOOKUP(A1242, Samples_Master!$A$2:$I$301, 4, FALSE)</f>
        <v>B089</v>
      </c>
      <c r="U1242" s="3" t="str">
        <f>VLOOKUP(A1242, Samples_Master!$A$2:$I$301, 5, FALSE)</f>
        <v>P003</v>
      </c>
      <c r="V1242" s="3" t="str">
        <f t="shared" si="194"/>
        <v>CeramicY_Conductivity</v>
      </c>
      <c r="W1242" s="3">
        <f>VLOOKUP(V1242, Spec_Limits!$A$2:$I$301, 5, FALSE)</f>
        <v>100</v>
      </c>
      <c r="X1242" s="3">
        <f>VLOOKUP(V1242, Spec_Limits!$A$2:$I$301, 6, FALSE)</f>
        <v>2000</v>
      </c>
      <c r="Y1242" s="3" t="str">
        <f t="shared" si="195"/>
        <v>Pass</v>
      </c>
      <c r="Z1242" s="3" t="str">
        <f t="shared" si="196"/>
        <v>OK</v>
      </c>
    </row>
    <row r="1243" spans="1:26" x14ac:dyDescent="0.35">
      <c r="A1243" s="1" t="s">
        <v>3712</v>
      </c>
      <c r="B1243" s="2">
        <v>45718</v>
      </c>
      <c r="C1243" s="1" t="s">
        <v>10</v>
      </c>
      <c r="D1243" s="3" t="s">
        <v>2931</v>
      </c>
      <c r="E1243" s="1" t="s">
        <v>637</v>
      </c>
      <c r="F1243" s="1" t="s">
        <v>3716</v>
      </c>
      <c r="G1243" s="1" t="s">
        <v>17</v>
      </c>
      <c r="H1243" s="1">
        <v>936.46299999999997</v>
      </c>
      <c r="I1243" s="4" t="s">
        <v>13</v>
      </c>
      <c r="J1243" s="1" t="s">
        <v>41</v>
      </c>
      <c r="K1243" s="1" t="s">
        <v>3717</v>
      </c>
      <c r="L1243" s="6" t="str">
        <f t="shared" si="189"/>
        <v>29.05</v>
      </c>
      <c r="M1243" s="6" t="str">
        <f t="shared" si="190"/>
        <v>29.05</v>
      </c>
      <c r="N1243" s="6" t="str">
        <f t="shared" si="191"/>
        <v>Pass</v>
      </c>
      <c r="O1243" s="6" t="str">
        <f t="shared" si="192"/>
        <v>89.55</v>
      </c>
      <c r="P1243" s="6">
        <f t="shared" si="197"/>
        <v>936.46299999999997</v>
      </c>
      <c r="Q1243" s="5" t="str">
        <f t="shared" si="193"/>
        <v>March</v>
      </c>
      <c r="R1243" s="3" t="str">
        <f>VLOOKUP(A1243, Samples_Master!$A$2:$I$301, 2, FALSE)</f>
        <v>CeramicY</v>
      </c>
      <c r="S1243" s="3" t="str">
        <f>VLOOKUP(A1243, Samples_Master!$A$2:$I$301, 3, FALSE)</f>
        <v>Ceramic</v>
      </c>
      <c r="T1243" s="3" t="str">
        <f>VLOOKUP(A1243, Samples_Master!$A$2:$I$301, 4, FALSE)</f>
        <v>B089</v>
      </c>
      <c r="U1243" s="3" t="str">
        <f>VLOOKUP(A1243, Samples_Master!$A$2:$I$301, 5, FALSE)</f>
        <v>P003</v>
      </c>
      <c r="V1243" s="3" t="str">
        <f t="shared" si="194"/>
        <v>CeramicY_Viscosity</v>
      </c>
      <c r="W1243" s="3">
        <f>VLOOKUP(V1243, Spec_Limits!$A$2:$I$301, 5, FALSE)</f>
        <v>0.2</v>
      </c>
      <c r="X1243" s="3">
        <f>VLOOKUP(V1243, Spec_Limits!$A$2:$I$301, 6, FALSE)</f>
        <v>1.5</v>
      </c>
      <c r="Y1243" s="3" t="str">
        <f t="shared" si="195"/>
        <v>Fail</v>
      </c>
      <c r="Z1243" s="3" t="str">
        <f t="shared" si="196"/>
        <v>OK</v>
      </c>
    </row>
    <row r="1244" spans="1:26" x14ac:dyDescent="0.35">
      <c r="A1244" s="1" t="s">
        <v>3712</v>
      </c>
      <c r="B1244" s="2">
        <v>45732</v>
      </c>
      <c r="C1244" s="1" t="s">
        <v>16</v>
      </c>
      <c r="D1244" s="3" t="s">
        <v>3718</v>
      </c>
      <c r="E1244" s="1" t="s">
        <v>637</v>
      </c>
      <c r="F1244" s="1" t="s">
        <v>2321</v>
      </c>
      <c r="G1244" s="1" t="s">
        <v>17</v>
      </c>
      <c r="H1244" s="1">
        <v>81.257000000000005</v>
      </c>
      <c r="I1244" s="4" t="s">
        <v>17</v>
      </c>
      <c r="J1244" s="1" t="s">
        <v>41</v>
      </c>
      <c r="K1244" s="1" t="s">
        <v>3719</v>
      </c>
      <c r="L1244" s="6" t="str">
        <f t="shared" si="189"/>
        <v>24.65</v>
      </c>
      <c r="M1244" s="6" t="str">
        <f t="shared" si="190"/>
        <v>24.65</v>
      </c>
      <c r="N1244" s="6" t="str">
        <f t="shared" si="191"/>
        <v>Pass</v>
      </c>
      <c r="O1244" s="6" t="str">
        <f t="shared" si="192"/>
        <v>108.65</v>
      </c>
      <c r="P1244" s="6">
        <f t="shared" si="197"/>
        <v>81.257000000000005</v>
      </c>
      <c r="Q1244" s="5" t="str">
        <f t="shared" si="193"/>
        <v>March</v>
      </c>
      <c r="R1244" s="3" t="str">
        <f>VLOOKUP(A1244, Samples_Master!$A$2:$I$301, 2, FALSE)</f>
        <v>CeramicY</v>
      </c>
      <c r="S1244" s="3" t="str">
        <f>VLOOKUP(A1244, Samples_Master!$A$2:$I$301, 3, FALSE)</f>
        <v>Ceramic</v>
      </c>
      <c r="T1244" s="3" t="str">
        <f>VLOOKUP(A1244, Samples_Master!$A$2:$I$301, 4, FALSE)</f>
        <v>B089</v>
      </c>
      <c r="U1244" s="3" t="str">
        <f>VLOOKUP(A1244, Samples_Master!$A$2:$I$301, 5, FALSE)</f>
        <v>P003</v>
      </c>
      <c r="V1244" s="3" t="str">
        <f t="shared" si="194"/>
        <v>CeramicY_Tensile</v>
      </c>
      <c r="W1244" s="3">
        <f>VLOOKUP(V1244, Spec_Limits!$A$2:$I$301, 5, FALSE)</f>
        <v>40</v>
      </c>
      <c r="X1244" s="3">
        <f>VLOOKUP(V1244, Spec_Limits!$A$2:$I$301, 6, FALSE)</f>
        <v>100</v>
      </c>
      <c r="Y1244" s="3" t="str">
        <f t="shared" si="195"/>
        <v>Pass</v>
      </c>
      <c r="Z1244" s="3" t="str">
        <f t="shared" si="196"/>
        <v>OK</v>
      </c>
    </row>
    <row r="1245" spans="1:26" x14ac:dyDescent="0.35">
      <c r="A1245" s="1" t="s">
        <v>107</v>
      </c>
      <c r="B1245" s="2">
        <v>45739</v>
      </c>
      <c r="C1245" s="1" t="s">
        <v>16</v>
      </c>
      <c r="D1245" s="3" t="s">
        <v>3720</v>
      </c>
      <c r="E1245" s="1" t="s">
        <v>11</v>
      </c>
      <c r="F1245" s="1" t="s">
        <v>3721</v>
      </c>
      <c r="G1245" s="1" t="s">
        <v>17</v>
      </c>
      <c r="H1245" s="1">
        <v>85.582999999999998</v>
      </c>
      <c r="I1245" s="4" t="s">
        <v>17</v>
      </c>
      <c r="J1245" s="1" t="s">
        <v>61</v>
      </c>
      <c r="K1245" s="1" t="s">
        <v>3722</v>
      </c>
      <c r="L1245" s="6">
        <f t="shared" si="189"/>
        <v>-251.84999999999997</v>
      </c>
      <c r="M1245" s="6" t="str">
        <f t="shared" si="190"/>
        <v xml:space="preserve"> </v>
      </c>
      <c r="N1245" s="6" t="str">
        <f t="shared" si="191"/>
        <v>Fail</v>
      </c>
      <c r="O1245" s="6" t="str">
        <f t="shared" si="192"/>
        <v>91.95</v>
      </c>
      <c r="P1245" s="6">
        <f t="shared" si="197"/>
        <v>85.582999999999998</v>
      </c>
      <c r="Q1245" s="5" t="str">
        <f t="shared" si="193"/>
        <v>March</v>
      </c>
      <c r="R1245" s="3" t="str">
        <f>VLOOKUP(A1245, Samples_Master!$A$2:$I$301, 2, FALSE)</f>
        <v>PolymerA</v>
      </c>
      <c r="S1245" s="3" t="str">
        <f>VLOOKUP(A1245, Samples_Master!$A$2:$I$301, 3, FALSE)</f>
        <v>Polymer</v>
      </c>
      <c r="T1245" s="3" t="str">
        <f>VLOOKUP(A1245, Samples_Master!$A$2:$I$301, 4, FALSE)</f>
        <v>B042</v>
      </c>
      <c r="U1245" s="3" t="str">
        <f>VLOOKUP(A1245, Samples_Master!$A$2:$I$301, 5, FALSE)</f>
        <v>P004</v>
      </c>
      <c r="V1245" s="3" t="str">
        <f t="shared" si="194"/>
        <v>PolymerA_Tensile</v>
      </c>
      <c r="W1245" s="3">
        <f>VLOOKUP(V1245, Spec_Limits!$A$2:$I$301, 5, FALSE)</f>
        <v>40</v>
      </c>
      <c r="X1245" s="3">
        <f>VLOOKUP(V1245, Spec_Limits!$A$2:$I$301, 6, FALSE)</f>
        <v>100</v>
      </c>
      <c r="Y1245" s="3" t="str">
        <f t="shared" si="195"/>
        <v>Pass</v>
      </c>
      <c r="Z1245" s="3" t="str">
        <f t="shared" si="196"/>
        <v>OK</v>
      </c>
    </row>
    <row r="1246" spans="1:26" x14ac:dyDescent="0.35">
      <c r="A1246" s="1" t="s">
        <v>107</v>
      </c>
      <c r="B1246" s="2">
        <v>45717</v>
      </c>
      <c r="C1246" s="1" t="s">
        <v>10</v>
      </c>
      <c r="D1246" s="3" t="s">
        <v>3723</v>
      </c>
      <c r="E1246" s="1" t="s">
        <v>11</v>
      </c>
      <c r="F1246" s="1" t="s">
        <v>3724</v>
      </c>
      <c r="G1246" s="1" t="s">
        <v>17</v>
      </c>
      <c r="H1246" s="1">
        <v>0.70699999999999996</v>
      </c>
      <c r="I1246" s="4" t="s">
        <v>23</v>
      </c>
      <c r="J1246" s="1" t="s">
        <v>80</v>
      </c>
      <c r="K1246" s="1" t="s">
        <v>3725</v>
      </c>
      <c r="L1246" s="6">
        <f t="shared" si="189"/>
        <v>-249.93999999999997</v>
      </c>
      <c r="M1246" s="6" t="str">
        <f t="shared" si="190"/>
        <v xml:space="preserve"> </v>
      </c>
      <c r="N1246" s="6" t="str">
        <f t="shared" si="191"/>
        <v>Fail</v>
      </c>
      <c r="O1246" s="6" t="str">
        <f t="shared" si="192"/>
        <v>111.4</v>
      </c>
      <c r="P1246" s="6">
        <f t="shared" si="197"/>
        <v>0.70699999999999996</v>
      </c>
      <c r="Q1246" s="5" t="str">
        <f t="shared" si="193"/>
        <v>March</v>
      </c>
      <c r="R1246" s="3" t="str">
        <f>VLOOKUP(A1246, Samples_Master!$A$2:$I$301, 2, FALSE)</f>
        <v>PolymerA</v>
      </c>
      <c r="S1246" s="3" t="str">
        <f>VLOOKUP(A1246, Samples_Master!$A$2:$I$301, 3, FALSE)</f>
        <v>Polymer</v>
      </c>
      <c r="T1246" s="3" t="str">
        <f>VLOOKUP(A1246, Samples_Master!$A$2:$I$301, 4, FALSE)</f>
        <v>B042</v>
      </c>
      <c r="U1246" s="3" t="str">
        <f>VLOOKUP(A1246, Samples_Master!$A$2:$I$301, 5, FALSE)</f>
        <v>P004</v>
      </c>
      <c r="V1246" s="3" t="str">
        <f t="shared" si="194"/>
        <v>PolymerA_Viscosity</v>
      </c>
      <c r="W1246" s="3">
        <f>VLOOKUP(V1246, Spec_Limits!$A$2:$I$301, 5, FALSE)</f>
        <v>0.5</v>
      </c>
      <c r="X1246" s="3">
        <f>VLOOKUP(V1246, Spec_Limits!$A$2:$I$301, 6, FALSE)</f>
        <v>2.5</v>
      </c>
      <c r="Y1246" s="3" t="str">
        <f t="shared" si="195"/>
        <v>Pass</v>
      </c>
      <c r="Z1246" s="3" t="str">
        <f t="shared" si="196"/>
        <v>OK</v>
      </c>
    </row>
    <row r="1247" spans="1:26" x14ac:dyDescent="0.35">
      <c r="A1247" s="1" t="s">
        <v>107</v>
      </c>
      <c r="B1247" s="2">
        <v>45717</v>
      </c>
      <c r="C1247" s="1" t="s">
        <v>10</v>
      </c>
      <c r="D1247" s="3" t="s">
        <v>3380</v>
      </c>
      <c r="E1247" s="1" t="s">
        <v>11</v>
      </c>
      <c r="F1247" s="1" t="s">
        <v>3726</v>
      </c>
      <c r="G1247" s="1" t="s">
        <v>17</v>
      </c>
      <c r="H1247" s="1">
        <v>1587.9110000000001</v>
      </c>
      <c r="I1247" s="4" t="s">
        <v>13</v>
      </c>
      <c r="J1247" s="1" t="s">
        <v>14</v>
      </c>
      <c r="K1247" s="1" t="s">
        <v>3727</v>
      </c>
      <c r="L1247" s="6">
        <f t="shared" si="189"/>
        <v>-246.39999999999998</v>
      </c>
      <c r="M1247" s="6" t="str">
        <f t="shared" si="190"/>
        <v xml:space="preserve"> </v>
      </c>
      <c r="N1247" s="6" t="str">
        <f t="shared" si="191"/>
        <v>Fail</v>
      </c>
      <c r="O1247" s="6" t="str">
        <f t="shared" si="192"/>
        <v>97.96</v>
      </c>
      <c r="P1247" s="6">
        <f t="shared" si="197"/>
        <v>1587.9110000000001</v>
      </c>
      <c r="Q1247" s="5" t="str">
        <f t="shared" si="193"/>
        <v>March</v>
      </c>
      <c r="R1247" s="3" t="str">
        <f>VLOOKUP(A1247, Samples_Master!$A$2:$I$301, 2, FALSE)</f>
        <v>PolymerA</v>
      </c>
      <c r="S1247" s="3" t="str">
        <f>VLOOKUP(A1247, Samples_Master!$A$2:$I$301, 3, FALSE)</f>
        <v>Polymer</v>
      </c>
      <c r="T1247" s="3" t="str">
        <f>VLOOKUP(A1247, Samples_Master!$A$2:$I$301, 4, FALSE)</f>
        <v>B042</v>
      </c>
      <c r="U1247" s="3" t="str">
        <f>VLOOKUP(A1247, Samples_Master!$A$2:$I$301, 5, FALSE)</f>
        <v>P004</v>
      </c>
      <c r="V1247" s="3" t="str">
        <f t="shared" si="194"/>
        <v>PolymerA_Viscosity</v>
      </c>
      <c r="W1247" s="3">
        <f>VLOOKUP(V1247, Spec_Limits!$A$2:$I$301, 5, FALSE)</f>
        <v>0.5</v>
      </c>
      <c r="X1247" s="3">
        <f>VLOOKUP(V1247, Spec_Limits!$A$2:$I$301, 6, FALSE)</f>
        <v>2.5</v>
      </c>
      <c r="Y1247" s="3" t="str">
        <f t="shared" si="195"/>
        <v>Fail</v>
      </c>
      <c r="Z1247" s="3" t="str">
        <f t="shared" si="196"/>
        <v>OK</v>
      </c>
    </row>
    <row r="1248" spans="1:26" x14ac:dyDescent="0.35">
      <c r="A1248" s="1" t="s">
        <v>107</v>
      </c>
      <c r="B1248" s="2">
        <v>45725</v>
      </c>
      <c r="C1248" s="1" t="s">
        <v>16</v>
      </c>
      <c r="D1248" s="3" t="s">
        <v>3728</v>
      </c>
      <c r="E1248" s="1" t="s">
        <v>11</v>
      </c>
      <c r="F1248" s="1" t="s">
        <v>3729</v>
      </c>
      <c r="G1248" s="1" t="s">
        <v>17</v>
      </c>
      <c r="H1248" s="1">
        <v>68.86</v>
      </c>
      <c r="I1248" s="4" t="s">
        <v>17</v>
      </c>
      <c r="J1248" s="1" t="s">
        <v>29</v>
      </c>
      <c r="K1248" s="1" t="s">
        <v>3730</v>
      </c>
      <c r="L1248" s="6">
        <f t="shared" si="189"/>
        <v>-244.55999999999997</v>
      </c>
      <c r="M1248" s="6" t="str">
        <f t="shared" si="190"/>
        <v xml:space="preserve"> </v>
      </c>
      <c r="N1248" s="6" t="str">
        <f t="shared" si="191"/>
        <v>Fail</v>
      </c>
      <c r="O1248" s="6" t="str">
        <f t="shared" si="192"/>
        <v>96.64</v>
      </c>
      <c r="P1248" s="6">
        <f t="shared" si="197"/>
        <v>68.86</v>
      </c>
      <c r="Q1248" s="5" t="str">
        <f t="shared" si="193"/>
        <v>March</v>
      </c>
      <c r="R1248" s="3" t="str">
        <f>VLOOKUP(A1248, Samples_Master!$A$2:$I$301, 2, FALSE)</f>
        <v>PolymerA</v>
      </c>
      <c r="S1248" s="3" t="str">
        <f>VLOOKUP(A1248, Samples_Master!$A$2:$I$301, 3, FALSE)</f>
        <v>Polymer</v>
      </c>
      <c r="T1248" s="3" t="str">
        <f>VLOOKUP(A1248, Samples_Master!$A$2:$I$301, 4, FALSE)</f>
        <v>B042</v>
      </c>
      <c r="U1248" s="3" t="str">
        <f>VLOOKUP(A1248, Samples_Master!$A$2:$I$301, 5, FALSE)</f>
        <v>P004</v>
      </c>
      <c r="V1248" s="3" t="str">
        <f t="shared" si="194"/>
        <v>PolymerA_Tensile</v>
      </c>
      <c r="W1248" s="3">
        <f>VLOOKUP(V1248, Spec_Limits!$A$2:$I$301, 5, FALSE)</f>
        <v>40</v>
      </c>
      <c r="X1248" s="3">
        <f>VLOOKUP(V1248, Spec_Limits!$A$2:$I$301, 6, FALSE)</f>
        <v>100</v>
      </c>
      <c r="Y1248" s="3" t="str">
        <f t="shared" si="195"/>
        <v>Pass</v>
      </c>
      <c r="Z1248" s="3" t="str">
        <f t="shared" si="196"/>
        <v>OK</v>
      </c>
    </row>
    <row r="1249" spans="1:26" x14ac:dyDescent="0.35">
      <c r="A1249" s="1" t="s">
        <v>514</v>
      </c>
      <c r="B1249" s="2">
        <v>45717</v>
      </c>
      <c r="C1249" s="1" t="s">
        <v>27</v>
      </c>
      <c r="D1249" s="3" t="s">
        <v>1716</v>
      </c>
      <c r="E1249" s="1" t="s">
        <v>637</v>
      </c>
      <c r="F1249" s="1" t="s">
        <v>1319</v>
      </c>
      <c r="G1249" s="1" t="s">
        <v>17</v>
      </c>
      <c r="H1249" s="1">
        <v>672.774</v>
      </c>
      <c r="I1249" s="4" t="s">
        <v>37</v>
      </c>
      <c r="J1249" s="1" t="s">
        <v>21</v>
      </c>
      <c r="K1249" s="1" t="s">
        <v>3731</v>
      </c>
      <c r="L1249" s="6" t="str">
        <f t="shared" si="189"/>
        <v>24.94</v>
      </c>
      <c r="M1249" s="6" t="str">
        <f t="shared" si="190"/>
        <v>24.94</v>
      </c>
      <c r="N1249" s="6" t="str">
        <f t="shared" si="191"/>
        <v>Pass</v>
      </c>
      <c r="O1249" s="6" t="str">
        <f t="shared" si="192"/>
        <v>107.8</v>
      </c>
      <c r="P1249" s="6">
        <f t="shared" si="197"/>
        <v>672.774</v>
      </c>
      <c r="Q1249" s="5" t="str">
        <f t="shared" si="193"/>
        <v>March</v>
      </c>
      <c r="R1249" s="3" t="str">
        <f>VLOOKUP(A1249, Samples_Master!$A$2:$I$301, 2, FALSE)</f>
        <v>AlloyX</v>
      </c>
      <c r="S1249" s="3" t="str">
        <f>VLOOKUP(A1249, Samples_Master!$A$2:$I$301, 3, FALSE)</f>
        <v>Metal</v>
      </c>
      <c r="T1249" s="3" t="str">
        <f>VLOOKUP(A1249, Samples_Master!$A$2:$I$301, 4, FALSE)</f>
        <v>B099</v>
      </c>
      <c r="U1249" s="3" t="str">
        <f>VLOOKUP(A1249, Samples_Master!$A$2:$I$301, 5, FALSE)</f>
        <v>P001</v>
      </c>
      <c r="V1249" s="3" t="str">
        <f t="shared" si="194"/>
        <v>AlloyX_Conductivity</v>
      </c>
      <c r="W1249" s="3">
        <f>VLOOKUP(V1249, Spec_Limits!$A$2:$I$301, 5, FALSE)</f>
        <v>100</v>
      </c>
      <c r="X1249" s="3">
        <f>VLOOKUP(V1249, Spec_Limits!$A$2:$I$301, 6, FALSE)</f>
        <v>2000</v>
      </c>
      <c r="Y1249" s="3" t="str">
        <f t="shared" si="195"/>
        <v>Pass</v>
      </c>
      <c r="Z1249" s="3" t="str">
        <f t="shared" si="196"/>
        <v>OK</v>
      </c>
    </row>
    <row r="1250" spans="1:26" x14ac:dyDescent="0.35">
      <c r="A1250" s="1" t="s">
        <v>367</v>
      </c>
      <c r="B1250" s="2">
        <v>45725</v>
      </c>
      <c r="C1250" s="1" t="s">
        <v>27</v>
      </c>
      <c r="D1250" s="3" t="s">
        <v>1794</v>
      </c>
      <c r="E1250" s="1" t="s">
        <v>637</v>
      </c>
      <c r="F1250" s="1" t="s">
        <v>3732</v>
      </c>
      <c r="G1250" s="1" t="s">
        <v>17</v>
      </c>
      <c r="H1250" s="1">
        <v>9105.5990000000002</v>
      </c>
      <c r="I1250" s="4" t="s">
        <v>28</v>
      </c>
      <c r="J1250" s="1" t="s">
        <v>61</v>
      </c>
      <c r="K1250" s="1" t="s">
        <v>3733</v>
      </c>
      <c r="L1250" s="6" t="str">
        <f t="shared" si="189"/>
        <v>28.48</v>
      </c>
      <c r="M1250" s="6" t="str">
        <f t="shared" si="190"/>
        <v>28.48</v>
      </c>
      <c r="N1250" s="6" t="str">
        <f t="shared" si="191"/>
        <v>Pass</v>
      </c>
      <c r="O1250" s="6" t="str">
        <f t="shared" si="192"/>
        <v>89.84</v>
      </c>
      <c r="P1250" s="6">
        <f t="shared" si="197"/>
        <v>9105.5990000000002</v>
      </c>
      <c r="Q1250" s="5" t="str">
        <f t="shared" si="193"/>
        <v>March</v>
      </c>
      <c r="R1250" s="3" t="str">
        <f>VLOOKUP(A1250, Samples_Master!$A$2:$I$301, 2, FALSE)</f>
        <v>AlloyX</v>
      </c>
      <c r="S1250" s="3" t="str">
        <f>VLOOKUP(A1250, Samples_Master!$A$2:$I$301, 3, FALSE)</f>
        <v>Metal</v>
      </c>
      <c r="T1250" s="3" t="str">
        <f>VLOOKUP(A1250, Samples_Master!$A$2:$I$301, 4, FALSE)</f>
        <v>B014</v>
      </c>
      <c r="U1250" s="3" t="str">
        <f>VLOOKUP(A1250, Samples_Master!$A$2:$I$301, 5, FALSE)</f>
        <v>P001</v>
      </c>
      <c r="V1250" s="3" t="str">
        <f t="shared" si="194"/>
        <v>AlloyX_Conductivity</v>
      </c>
      <c r="W1250" s="3">
        <f>VLOOKUP(V1250, Spec_Limits!$A$2:$I$301, 5, FALSE)</f>
        <v>100</v>
      </c>
      <c r="X1250" s="3">
        <f>VLOOKUP(V1250, Spec_Limits!$A$2:$I$301, 6, FALSE)</f>
        <v>2000</v>
      </c>
      <c r="Y1250" s="3" t="str">
        <f t="shared" si="195"/>
        <v>Fail</v>
      </c>
      <c r="Z1250" s="3" t="str">
        <f t="shared" si="196"/>
        <v>OK</v>
      </c>
    </row>
    <row r="1251" spans="1:26" x14ac:dyDescent="0.35">
      <c r="A1251" s="1" t="s">
        <v>367</v>
      </c>
      <c r="B1251" s="2">
        <v>45737</v>
      </c>
      <c r="C1251" s="1" t="s">
        <v>27</v>
      </c>
      <c r="D1251" s="3" t="s">
        <v>2156</v>
      </c>
      <c r="E1251" s="1" t="s">
        <v>637</v>
      </c>
      <c r="F1251" s="1" t="s">
        <v>3734</v>
      </c>
      <c r="G1251" s="1" t="s">
        <v>17</v>
      </c>
      <c r="H1251" s="1">
        <v>452.79</v>
      </c>
      <c r="I1251" s="4" t="s">
        <v>37</v>
      </c>
      <c r="J1251" s="1" t="s">
        <v>24</v>
      </c>
      <c r="K1251" s="1" t="s">
        <v>3735</v>
      </c>
      <c r="L1251" s="6" t="str">
        <f t="shared" si="189"/>
        <v>26.09</v>
      </c>
      <c r="M1251" s="6" t="str">
        <f t="shared" si="190"/>
        <v>26.09</v>
      </c>
      <c r="N1251" s="6" t="str">
        <f t="shared" si="191"/>
        <v>Pass</v>
      </c>
      <c r="O1251" s="6" t="str">
        <f t="shared" si="192"/>
        <v>114.48</v>
      </c>
      <c r="P1251" s="6">
        <f t="shared" si="197"/>
        <v>452.79</v>
      </c>
      <c r="Q1251" s="5" t="str">
        <f t="shared" si="193"/>
        <v>March</v>
      </c>
      <c r="R1251" s="3" t="str">
        <f>VLOOKUP(A1251, Samples_Master!$A$2:$I$301, 2, FALSE)</f>
        <v>AlloyX</v>
      </c>
      <c r="S1251" s="3" t="str">
        <f>VLOOKUP(A1251, Samples_Master!$A$2:$I$301, 3, FALSE)</f>
        <v>Metal</v>
      </c>
      <c r="T1251" s="3" t="str">
        <f>VLOOKUP(A1251, Samples_Master!$A$2:$I$301, 4, FALSE)</f>
        <v>B014</v>
      </c>
      <c r="U1251" s="3" t="str">
        <f>VLOOKUP(A1251, Samples_Master!$A$2:$I$301, 5, FALSE)</f>
        <v>P001</v>
      </c>
      <c r="V1251" s="3" t="str">
        <f t="shared" si="194"/>
        <v>AlloyX_Conductivity</v>
      </c>
      <c r="W1251" s="3">
        <f>VLOOKUP(V1251, Spec_Limits!$A$2:$I$301, 5, FALSE)</f>
        <v>100</v>
      </c>
      <c r="X1251" s="3">
        <f>VLOOKUP(V1251, Spec_Limits!$A$2:$I$301, 6, FALSE)</f>
        <v>2000</v>
      </c>
      <c r="Y1251" s="3" t="str">
        <f t="shared" si="195"/>
        <v>Pass</v>
      </c>
      <c r="Z1251" s="3" t="str">
        <f t="shared" si="196"/>
        <v>OK</v>
      </c>
    </row>
    <row r="1252" spans="1:26" x14ac:dyDescent="0.35">
      <c r="A1252" s="1" t="s">
        <v>367</v>
      </c>
      <c r="B1252" s="2">
        <v>45739</v>
      </c>
      <c r="C1252" s="1" t="s">
        <v>27</v>
      </c>
      <c r="D1252" s="3" t="s">
        <v>3736</v>
      </c>
      <c r="E1252" s="1" t="s">
        <v>637</v>
      </c>
      <c r="F1252" s="1" t="s">
        <v>3737</v>
      </c>
      <c r="G1252" s="1" t="s">
        <v>17</v>
      </c>
      <c r="H1252" s="1">
        <v>834.28300000000002</v>
      </c>
      <c r="I1252" s="4" t="s">
        <v>37</v>
      </c>
      <c r="J1252" s="1" t="s">
        <v>18</v>
      </c>
      <c r="K1252" s="1" t="s">
        <v>3738</v>
      </c>
      <c r="L1252" s="6" t="str">
        <f t="shared" si="189"/>
        <v>15.42</v>
      </c>
      <c r="M1252" s="6" t="str">
        <f t="shared" si="190"/>
        <v>15.42</v>
      </c>
      <c r="N1252" s="6" t="str">
        <f t="shared" si="191"/>
        <v>Pass</v>
      </c>
      <c r="O1252" s="6" t="str">
        <f t="shared" si="192"/>
        <v>89.7</v>
      </c>
      <c r="P1252" s="6">
        <f t="shared" si="197"/>
        <v>834.28300000000002</v>
      </c>
      <c r="Q1252" s="5" t="str">
        <f t="shared" si="193"/>
        <v>March</v>
      </c>
      <c r="R1252" s="3" t="str">
        <f>VLOOKUP(A1252, Samples_Master!$A$2:$I$301, 2, FALSE)</f>
        <v>AlloyX</v>
      </c>
      <c r="S1252" s="3" t="str">
        <f>VLOOKUP(A1252, Samples_Master!$A$2:$I$301, 3, FALSE)</f>
        <v>Metal</v>
      </c>
      <c r="T1252" s="3" t="str">
        <f>VLOOKUP(A1252, Samples_Master!$A$2:$I$301, 4, FALSE)</f>
        <v>B014</v>
      </c>
      <c r="U1252" s="3" t="str">
        <f>VLOOKUP(A1252, Samples_Master!$A$2:$I$301, 5, FALSE)</f>
        <v>P001</v>
      </c>
      <c r="V1252" s="3" t="str">
        <f t="shared" si="194"/>
        <v>AlloyX_Conductivity</v>
      </c>
      <c r="W1252" s="3">
        <f>VLOOKUP(V1252, Spec_Limits!$A$2:$I$301, 5, FALSE)</f>
        <v>100</v>
      </c>
      <c r="X1252" s="3">
        <f>VLOOKUP(V1252, Spec_Limits!$A$2:$I$301, 6, FALSE)</f>
        <v>2000</v>
      </c>
      <c r="Y1252" s="3" t="str">
        <f t="shared" si="195"/>
        <v>Pass</v>
      </c>
      <c r="Z1252" s="3" t="str">
        <f t="shared" si="196"/>
        <v>OK</v>
      </c>
    </row>
    <row r="1253" spans="1:26" x14ac:dyDescent="0.35">
      <c r="A1253" s="1" t="s">
        <v>367</v>
      </c>
      <c r="B1253" s="2">
        <v>45731</v>
      </c>
      <c r="C1253" s="1" t="s">
        <v>27</v>
      </c>
      <c r="D1253" s="3" t="s">
        <v>3739</v>
      </c>
      <c r="E1253" s="1" t="s">
        <v>637</v>
      </c>
      <c r="F1253" s="1" t="s">
        <v>3740</v>
      </c>
      <c r="G1253" s="1" t="s">
        <v>17</v>
      </c>
      <c r="H1253" s="1">
        <v>972.25</v>
      </c>
      <c r="I1253" s="4" t="s">
        <v>37</v>
      </c>
      <c r="J1253" s="1" t="s">
        <v>21</v>
      </c>
      <c r="K1253" s="1" t="s">
        <v>3741</v>
      </c>
      <c r="L1253" s="6" t="str">
        <f t="shared" si="189"/>
        <v>32.03</v>
      </c>
      <c r="M1253" s="6" t="str">
        <f t="shared" si="190"/>
        <v>32.03</v>
      </c>
      <c r="N1253" s="6" t="str">
        <f t="shared" si="191"/>
        <v>Pass</v>
      </c>
      <c r="O1253" s="6" t="str">
        <f t="shared" si="192"/>
        <v>87.92</v>
      </c>
      <c r="P1253" s="6">
        <f t="shared" si="197"/>
        <v>972.25</v>
      </c>
      <c r="Q1253" s="5" t="str">
        <f t="shared" si="193"/>
        <v>March</v>
      </c>
      <c r="R1253" s="3" t="str">
        <f>VLOOKUP(A1253, Samples_Master!$A$2:$I$301, 2, FALSE)</f>
        <v>AlloyX</v>
      </c>
      <c r="S1253" s="3" t="str">
        <f>VLOOKUP(A1253, Samples_Master!$A$2:$I$301, 3, FALSE)</f>
        <v>Metal</v>
      </c>
      <c r="T1253" s="3" t="str">
        <f>VLOOKUP(A1253, Samples_Master!$A$2:$I$301, 4, FALSE)</f>
        <v>B014</v>
      </c>
      <c r="U1253" s="3" t="str">
        <f>VLOOKUP(A1253, Samples_Master!$A$2:$I$301, 5, FALSE)</f>
        <v>P001</v>
      </c>
      <c r="V1253" s="3" t="str">
        <f t="shared" si="194"/>
        <v>AlloyX_Conductivity</v>
      </c>
      <c r="W1253" s="3">
        <f>VLOOKUP(V1253, Spec_Limits!$A$2:$I$301, 5, FALSE)</f>
        <v>100</v>
      </c>
      <c r="X1253" s="3">
        <f>VLOOKUP(V1253, Spec_Limits!$A$2:$I$301, 6, FALSE)</f>
        <v>2000</v>
      </c>
      <c r="Y1253" s="3" t="str">
        <f t="shared" si="195"/>
        <v>Pass</v>
      </c>
      <c r="Z1253" s="3" t="str">
        <f t="shared" si="196"/>
        <v>OK</v>
      </c>
    </row>
    <row r="1254" spans="1:26" x14ac:dyDescent="0.35">
      <c r="A1254" s="1" t="s">
        <v>120</v>
      </c>
      <c r="B1254" s="2">
        <v>45731</v>
      </c>
      <c r="C1254" s="1" t="s">
        <v>16</v>
      </c>
      <c r="D1254" s="3" t="s">
        <v>3742</v>
      </c>
      <c r="E1254" s="1" t="s">
        <v>11</v>
      </c>
      <c r="F1254" s="1" t="s">
        <v>3743</v>
      </c>
      <c r="G1254" s="1" t="s">
        <v>12</v>
      </c>
      <c r="H1254" s="1">
        <v>86.525000000000006</v>
      </c>
      <c r="I1254" s="4" t="s">
        <v>17</v>
      </c>
      <c r="J1254" s="1" t="s">
        <v>98</v>
      </c>
      <c r="K1254" s="1" t="s">
        <v>3744</v>
      </c>
      <c r="L1254" s="6">
        <f t="shared" si="189"/>
        <v>23.129999999999995</v>
      </c>
      <c r="M1254" s="6">
        <f t="shared" si="190"/>
        <v>23.129999999999995</v>
      </c>
      <c r="N1254" s="6" t="str">
        <f t="shared" si="191"/>
        <v>Pass</v>
      </c>
      <c r="O1254" s="6">
        <f t="shared" si="192"/>
        <v>100.43716999999999</v>
      </c>
      <c r="P1254" s="6">
        <f t="shared" si="197"/>
        <v>86.525000000000006</v>
      </c>
      <c r="Q1254" s="5" t="str">
        <f t="shared" si="193"/>
        <v>March</v>
      </c>
      <c r="R1254" s="3" t="str">
        <f>VLOOKUP(A1254, Samples_Master!$A$2:$I$301, 2, FALSE)</f>
        <v>AlloyX</v>
      </c>
      <c r="S1254" s="3" t="str">
        <f>VLOOKUP(A1254, Samples_Master!$A$2:$I$301, 3, FALSE)</f>
        <v>Metal</v>
      </c>
      <c r="T1254" s="3" t="str">
        <f>VLOOKUP(A1254, Samples_Master!$A$2:$I$301, 4, FALSE)</f>
        <v>B119</v>
      </c>
      <c r="U1254" s="3" t="str">
        <f>VLOOKUP(A1254, Samples_Master!$A$2:$I$301, 5, FALSE)</f>
        <v>P004</v>
      </c>
      <c r="V1254" s="3" t="str">
        <f t="shared" si="194"/>
        <v>AlloyX_Tensile</v>
      </c>
      <c r="W1254" s="3">
        <f>VLOOKUP(V1254, Spec_Limits!$A$2:$I$301, 5, FALSE)</f>
        <v>60</v>
      </c>
      <c r="X1254" s="3">
        <f>VLOOKUP(V1254, Spec_Limits!$A$2:$I$301, 6, FALSE)</f>
        <v>120</v>
      </c>
      <c r="Y1254" s="3" t="str">
        <f t="shared" si="195"/>
        <v>Pass</v>
      </c>
      <c r="Z1254" s="3" t="str">
        <f t="shared" si="196"/>
        <v>OK</v>
      </c>
    </row>
    <row r="1255" spans="1:26" x14ac:dyDescent="0.35">
      <c r="A1255" s="1" t="s">
        <v>120</v>
      </c>
      <c r="B1255" s="2">
        <v>45729</v>
      </c>
      <c r="C1255" s="1" t="s">
        <v>16</v>
      </c>
      <c r="D1255" s="3" t="s">
        <v>3745</v>
      </c>
      <c r="E1255" s="1" t="s">
        <v>11</v>
      </c>
      <c r="F1255" s="1" t="s">
        <v>3746</v>
      </c>
      <c r="G1255" s="1" t="s">
        <v>12</v>
      </c>
      <c r="H1255" s="1">
        <v>104.842</v>
      </c>
      <c r="I1255" s="4" t="s">
        <v>17</v>
      </c>
      <c r="J1255" s="1" t="s">
        <v>14</v>
      </c>
      <c r="K1255" s="1" t="s">
        <v>3747</v>
      </c>
      <c r="L1255" s="6">
        <f t="shared" si="189"/>
        <v>21.230000000000018</v>
      </c>
      <c r="M1255" s="6">
        <f t="shared" si="190"/>
        <v>21.230000000000018</v>
      </c>
      <c r="N1255" s="6" t="str">
        <f t="shared" si="191"/>
        <v>Pass</v>
      </c>
      <c r="O1255" s="6">
        <f t="shared" si="192"/>
        <v>105.36775</v>
      </c>
      <c r="P1255" s="6">
        <f t="shared" si="197"/>
        <v>104.842</v>
      </c>
      <c r="Q1255" s="5" t="str">
        <f t="shared" si="193"/>
        <v>March</v>
      </c>
      <c r="R1255" s="3" t="str">
        <f>VLOOKUP(A1255, Samples_Master!$A$2:$I$301, 2, FALSE)</f>
        <v>AlloyX</v>
      </c>
      <c r="S1255" s="3" t="str">
        <f>VLOOKUP(A1255, Samples_Master!$A$2:$I$301, 3, FALSE)</f>
        <v>Metal</v>
      </c>
      <c r="T1255" s="3" t="str">
        <f>VLOOKUP(A1255, Samples_Master!$A$2:$I$301, 4, FALSE)</f>
        <v>B119</v>
      </c>
      <c r="U1255" s="3" t="str">
        <f>VLOOKUP(A1255, Samples_Master!$A$2:$I$301, 5, FALSE)</f>
        <v>P004</v>
      </c>
      <c r="V1255" s="3" t="str">
        <f t="shared" si="194"/>
        <v>AlloyX_Tensile</v>
      </c>
      <c r="W1255" s="3">
        <f>VLOOKUP(V1255, Spec_Limits!$A$2:$I$301, 5, FALSE)</f>
        <v>60</v>
      </c>
      <c r="X1255" s="3">
        <f>VLOOKUP(V1255, Spec_Limits!$A$2:$I$301, 6, FALSE)</f>
        <v>120</v>
      </c>
      <c r="Y1255" s="3" t="str">
        <f t="shared" si="195"/>
        <v>Pass</v>
      </c>
      <c r="Z1255" s="3" t="str">
        <f t="shared" si="196"/>
        <v>OK</v>
      </c>
    </row>
    <row r="1256" spans="1:26" x14ac:dyDescent="0.35">
      <c r="A1256" s="1" t="s">
        <v>828</v>
      </c>
      <c r="B1256" s="2">
        <v>45719</v>
      </c>
      <c r="C1256" s="1" t="s">
        <v>10</v>
      </c>
      <c r="D1256" s="3" t="s">
        <v>3138</v>
      </c>
      <c r="E1256" s="1" t="s">
        <v>637</v>
      </c>
      <c r="F1256" s="1" t="s">
        <v>3748</v>
      </c>
      <c r="G1256" s="1" t="s">
        <v>17</v>
      </c>
      <c r="H1256" s="1">
        <v>1.1339999999999999</v>
      </c>
      <c r="I1256" s="4" t="s">
        <v>23</v>
      </c>
      <c r="J1256" s="1" t="s">
        <v>80</v>
      </c>
      <c r="K1256" s="1" t="s">
        <v>3749</v>
      </c>
      <c r="L1256" s="6" t="str">
        <f t="shared" si="189"/>
        <v>21.7</v>
      </c>
      <c r="M1256" s="6" t="str">
        <f t="shared" si="190"/>
        <v>21.7</v>
      </c>
      <c r="N1256" s="6" t="str">
        <f t="shared" si="191"/>
        <v>Pass</v>
      </c>
      <c r="O1256" s="6" t="str">
        <f t="shared" si="192"/>
        <v>101.7</v>
      </c>
      <c r="P1256" s="6">
        <f t="shared" si="197"/>
        <v>1.1339999999999999</v>
      </c>
      <c r="Q1256" s="5" t="str">
        <f t="shared" si="193"/>
        <v>March</v>
      </c>
      <c r="R1256" s="3" t="str">
        <f>VLOOKUP(A1256, Samples_Master!$A$2:$I$301, 2, FALSE)</f>
        <v>PolymerB</v>
      </c>
      <c r="S1256" s="3" t="str">
        <f>VLOOKUP(A1256, Samples_Master!$A$2:$I$301, 3, FALSE)</f>
        <v>Polymer</v>
      </c>
      <c r="T1256" s="3" t="str">
        <f>VLOOKUP(A1256, Samples_Master!$A$2:$I$301, 4, FALSE)</f>
        <v>B109</v>
      </c>
      <c r="U1256" s="3" t="str">
        <f>VLOOKUP(A1256, Samples_Master!$A$2:$I$301, 5, FALSE)</f>
        <v>P002</v>
      </c>
      <c r="V1256" s="3" t="str">
        <f t="shared" si="194"/>
        <v>PolymerB_Viscosity</v>
      </c>
      <c r="W1256" s="3">
        <f>VLOOKUP(V1256, Spec_Limits!$A$2:$I$301, 5, FALSE)</f>
        <v>0.5</v>
      </c>
      <c r="X1256" s="3">
        <f>VLOOKUP(V1256, Spec_Limits!$A$2:$I$301, 6, FALSE)</f>
        <v>2.5</v>
      </c>
      <c r="Y1256" s="3" t="str">
        <f t="shared" si="195"/>
        <v>Pass</v>
      </c>
      <c r="Z1256" s="3" t="str">
        <f t="shared" si="196"/>
        <v>OK</v>
      </c>
    </row>
    <row r="1257" spans="1:26" x14ac:dyDescent="0.35">
      <c r="A1257" s="1" t="s">
        <v>828</v>
      </c>
      <c r="B1257" s="2">
        <v>45732</v>
      </c>
      <c r="C1257" s="1" t="s">
        <v>16</v>
      </c>
      <c r="D1257" s="3" t="s">
        <v>3750</v>
      </c>
      <c r="E1257" s="1" t="s">
        <v>637</v>
      </c>
      <c r="F1257" s="1" t="s">
        <v>3751</v>
      </c>
      <c r="G1257" s="1" t="s">
        <v>17</v>
      </c>
      <c r="H1257" s="1">
        <v>79.900999999999996</v>
      </c>
      <c r="I1257" s="4" t="s">
        <v>17</v>
      </c>
      <c r="J1257" s="1" t="s">
        <v>61</v>
      </c>
      <c r="K1257" s="1" t="s">
        <v>3752</v>
      </c>
      <c r="L1257" s="6" t="str">
        <f t="shared" si="189"/>
        <v>28.53</v>
      </c>
      <c r="M1257" s="6" t="str">
        <f t="shared" si="190"/>
        <v>28.53</v>
      </c>
      <c r="N1257" s="6" t="str">
        <f t="shared" si="191"/>
        <v>Pass</v>
      </c>
      <c r="O1257" s="6" t="str">
        <f t="shared" si="192"/>
        <v>97.09</v>
      </c>
      <c r="P1257" s="6">
        <f t="shared" si="197"/>
        <v>79.900999999999996</v>
      </c>
      <c r="Q1257" s="5" t="str">
        <f t="shared" si="193"/>
        <v>March</v>
      </c>
      <c r="R1257" s="3" t="str">
        <f>VLOOKUP(A1257, Samples_Master!$A$2:$I$301, 2, FALSE)</f>
        <v>PolymerB</v>
      </c>
      <c r="S1257" s="3" t="str">
        <f>VLOOKUP(A1257, Samples_Master!$A$2:$I$301, 3, FALSE)</f>
        <v>Polymer</v>
      </c>
      <c r="T1257" s="3" t="str">
        <f>VLOOKUP(A1257, Samples_Master!$A$2:$I$301, 4, FALSE)</f>
        <v>B109</v>
      </c>
      <c r="U1257" s="3" t="str">
        <f>VLOOKUP(A1257, Samples_Master!$A$2:$I$301, 5, FALSE)</f>
        <v>P002</v>
      </c>
      <c r="V1257" s="3" t="str">
        <f t="shared" si="194"/>
        <v>PolymerB_Tensile</v>
      </c>
      <c r="W1257" s="3">
        <f>VLOOKUP(V1257, Spec_Limits!$A$2:$I$301, 5, FALSE)</f>
        <v>40</v>
      </c>
      <c r="X1257" s="3">
        <f>VLOOKUP(V1257, Spec_Limits!$A$2:$I$301, 6, FALSE)</f>
        <v>100</v>
      </c>
      <c r="Y1257" s="3" t="str">
        <f t="shared" si="195"/>
        <v>Pass</v>
      </c>
      <c r="Z1257" s="3" t="str">
        <f t="shared" si="196"/>
        <v>OK</v>
      </c>
    </row>
    <row r="1258" spans="1:26" x14ac:dyDescent="0.35">
      <c r="A1258" s="1" t="s">
        <v>828</v>
      </c>
      <c r="B1258" s="2">
        <v>45725</v>
      </c>
      <c r="C1258" s="1" t="s">
        <v>27</v>
      </c>
      <c r="D1258" s="3" t="s">
        <v>3753</v>
      </c>
      <c r="E1258" s="1" t="s">
        <v>637</v>
      </c>
      <c r="F1258" s="1" t="s">
        <v>3754</v>
      </c>
      <c r="G1258" s="1" t="s">
        <v>17</v>
      </c>
      <c r="H1258" s="1">
        <v>12305.907999999999</v>
      </c>
      <c r="I1258" s="4" t="s">
        <v>28</v>
      </c>
      <c r="J1258" s="1" t="s">
        <v>31</v>
      </c>
      <c r="K1258" s="1" t="s">
        <v>3755</v>
      </c>
      <c r="L1258" s="6" t="str">
        <f t="shared" si="189"/>
        <v>34.51</v>
      </c>
      <c r="M1258" s="6" t="str">
        <f t="shared" si="190"/>
        <v>34.51</v>
      </c>
      <c r="N1258" s="6" t="str">
        <f t="shared" si="191"/>
        <v>Pass</v>
      </c>
      <c r="O1258" s="6" t="str">
        <f t="shared" si="192"/>
        <v>97.12</v>
      </c>
      <c r="P1258" s="6">
        <f t="shared" si="197"/>
        <v>12305.907999999999</v>
      </c>
      <c r="Q1258" s="5" t="str">
        <f t="shared" si="193"/>
        <v>March</v>
      </c>
      <c r="R1258" s="3" t="str">
        <f>VLOOKUP(A1258, Samples_Master!$A$2:$I$301, 2, FALSE)</f>
        <v>PolymerB</v>
      </c>
      <c r="S1258" s="3" t="str">
        <f>VLOOKUP(A1258, Samples_Master!$A$2:$I$301, 3, FALSE)</f>
        <v>Polymer</v>
      </c>
      <c r="T1258" s="3" t="str">
        <f>VLOOKUP(A1258, Samples_Master!$A$2:$I$301, 4, FALSE)</f>
        <v>B109</v>
      </c>
      <c r="U1258" s="3" t="str">
        <f>VLOOKUP(A1258, Samples_Master!$A$2:$I$301, 5, FALSE)</f>
        <v>P002</v>
      </c>
      <c r="V1258" s="3" t="str">
        <f t="shared" si="194"/>
        <v>PolymerB_Conductivity</v>
      </c>
      <c r="W1258" s="3">
        <f>VLOOKUP(V1258, Spec_Limits!$A$2:$I$301, 5, FALSE)</f>
        <v>100</v>
      </c>
      <c r="X1258" s="3">
        <f>VLOOKUP(V1258, Spec_Limits!$A$2:$I$301, 6, FALSE)</f>
        <v>2000</v>
      </c>
      <c r="Y1258" s="3" t="str">
        <f t="shared" si="195"/>
        <v>Fail</v>
      </c>
      <c r="Z1258" s="3" t="str">
        <f t="shared" si="196"/>
        <v>OK</v>
      </c>
    </row>
    <row r="1259" spans="1:26" x14ac:dyDescent="0.35">
      <c r="A1259" s="1" t="s">
        <v>3756</v>
      </c>
      <c r="B1259" s="2">
        <v>45740</v>
      </c>
      <c r="C1259" s="1" t="s">
        <v>16</v>
      </c>
      <c r="D1259" s="3" t="s">
        <v>3757</v>
      </c>
      <c r="E1259" s="1" t="s">
        <v>11</v>
      </c>
      <c r="F1259" s="1" t="s">
        <v>3758</v>
      </c>
      <c r="G1259" s="1" t="s">
        <v>17</v>
      </c>
      <c r="H1259" s="1">
        <v>79.540999999999997</v>
      </c>
      <c r="I1259" s="4" t="s">
        <v>17</v>
      </c>
      <c r="J1259" s="1" t="s">
        <v>21</v>
      </c>
      <c r="K1259" s="1" t="s">
        <v>3759</v>
      </c>
      <c r="L1259" s="6">
        <f t="shared" si="189"/>
        <v>28.580000000000041</v>
      </c>
      <c r="M1259" s="6">
        <f t="shared" si="190"/>
        <v>28.580000000000041</v>
      </c>
      <c r="N1259" s="6" t="str">
        <f t="shared" si="191"/>
        <v>Pass</v>
      </c>
      <c r="O1259" s="6" t="str">
        <f t="shared" si="192"/>
        <v>80.13</v>
      </c>
      <c r="P1259" s="6">
        <f t="shared" si="197"/>
        <v>79.540999999999997</v>
      </c>
      <c r="Q1259" s="5" t="str">
        <f t="shared" si="193"/>
        <v>March</v>
      </c>
      <c r="R1259" s="3" t="str">
        <f>VLOOKUP(A1259, Samples_Master!$A$2:$I$301, 2, FALSE)</f>
        <v>Graphene</v>
      </c>
      <c r="S1259" s="3" t="str">
        <f>VLOOKUP(A1259, Samples_Master!$A$2:$I$301, 3, FALSE)</f>
        <v>Carbon</v>
      </c>
      <c r="T1259" s="3" t="str">
        <f>VLOOKUP(A1259, Samples_Master!$A$2:$I$301, 4, FALSE)</f>
        <v>B112</v>
      </c>
      <c r="U1259" s="3" t="str">
        <f>VLOOKUP(A1259, Samples_Master!$A$2:$I$301, 5, FALSE)</f>
        <v>P004</v>
      </c>
      <c r="V1259" s="3" t="str">
        <f t="shared" si="194"/>
        <v>Graphene_Tensile</v>
      </c>
      <c r="W1259" s="3">
        <f>VLOOKUP(V1259, Spec_Limits!$A$2:$I$301, 5, FALSE)</f>
        <v>60</v>
      </c>
      <c r="X1259" s="3">
        <f>VLOOKUP(V1259, Spec_Limits!$A$2:$I$301, 6, FALSE)</f>
        <v>120</v>
      </c>
      <c r="Y1259" s="3" t="str">
        <f t="shared" si="195"/>
        <v>Pass</v>
      </c>
      <c r="Z1259" s="3" t="str">
        <f t="shared" si="196"/>
        <v>OK</v>
      </c>
    </row>
    <row r="1260" spans="1:26" x14ac:dyDescent="0.35">
      <c r="A1260" s="1" t="s">
        <v>3756</v>
      </c>
      <c r="B1260" s="2">
        <v>45724</v>
      </c>
      <c r="C1260" s="1" t="s">
        <v>10</v>
      </c>
      <c r="D1260" s="3" t="s">
        <v>3760</v>
      </c>
      <c r="E1260" s="1" t="s">
        <v>11</v>
      </c>
      <c r="F1260" s="1" t="s">
        <v>2425</v>
      </c>
      <c r="G1260" s="1" t="s">
        <v>17</v>
      </c>
      <c r="H1260" s="1">
        <v>800.31799999999998</v>
      </c>
      <c r="I1260" s="4" t="s">
        <v>13</v>
      </c>
      <c r="J1260" s="1" t="s">
        <v>55</v>
      </c>
      <c r="K1260" s="1" t="s">
        <v>3761</v>
      </c>
      <c r="L1260" s="6">
        <f t="shared" si="189"/>
        <v>21.640000000000043</v>
      </c>
      <c r="M1260" s="6">
        <f t="shared" si="190"/>
        <v>21.640000000000043</v>
      </c>
      <c r="N1260" s="6" t="str">
        <f t="shared" si="191"/>
        <v>Pass</v>
      </c>
      <c r="O1260" s="6" t="str">
        <f t="shared" si="192"/>
        <v>94.19</v>
      </c>
      <c r="P1260" s="6">
        <f t="shared" si="197"/>
        <v>800.31799999999998</v>
      </c>
      <c r="Q1260" s="5" t="str">
        <f t="shared" si="193"/>
        <v>March</v>
      </c>
      <c r="R1260" s="3" t="str">
        <f>VLOOKUP(A1260, Samples_Master!$A$2:$I$301, 2, FALSE)</f>
        <v>Graphene</v>
      </c>
      <c r="S1260" s="3" t="str">
        <f>VLOOKUP(A1260, Samples_Master!$A$2:$I$301, 3, FALSE)</f>
        <v>Carbon</v>
      </c>
      <c r="T1260" s="3" t="str">
        <f>VLOOKUP(A1260, Samples_Master!$A$2:$I$301, 4, FALSE)</f>
        <v>B112</v>
      </c>
      <c r="U1260" s="3" t="str">
        <f>VLOOKUP(A1260, Samples_Master!$A$2:$I$301, 5, FALSE)</f>
        <v>P004</v>
      </c>
      <c r="V1260" s="3" t="str">
        <f t="shared" si="194"/>
        <v>Graphene_Viscosity</v>
      </c>
      <c r="W1260" s="3">
        <f>VLOOKUP(V1260, Spec_Limits!$A$2:$I$301, 5, FALSE)</f>
        <v>0.2</v>
      </c>
      <c r="X1260" s="3">
        <f>VLOOKUP(V1260, Spec_Limits!$A$2:$I$301, 6, FALSE)</f>
        <v>1.5</v>
      </c>
      <c r="Y1260" s="3" t="str">
        <f t="shared" si="195"/>
        <v>Fail</v>
      </c>
      <c r="Z1260" s="3" t="str">
        <f t="shared" si="196"/>
        <v>OK</v>
      </c>
    </row>
    <row r="1261" spans="1:26" x14ac:dyDescent="0.35">
      <c r="A1261" s="1" t="s">
        <v>221</v>
      </c>
      <c r="B1261" s="2">
        <v>45739</v>
      </c>
      <c r="C1261" s="1" t="s">
        <v>16</v>
      </c>
      <c r="D1261" s="3" t="s">
        <v>1571</v>
      </c>
      <c r="E1261" s="1" t="s">
        <v>11</v>
      </c>
      <c r="F1261" s="1" t="s">
        <v>3762</v>
      </c>
      <c r="G1261" s="1" t="s">
        <v>17</v>
      </c>
      <c r="H1261" s="1">
        <v>80.730999999999995</v>
      </c>
      <c r="I1261" s="4" t="s">
        <v>17</v>
      </c>
      <c r="J1261" s="1" t="s">
        <v>47</v>
      </c>
      <c r="K1261" s="1" t="s">
        <v>3763</v>
      </c>
      <c r="L1261" s="6">
        <f t="shared" si="189"/>
        <v>25</v>
      </c>
      <c r="M1261" s="6">
        <f t="shared" si="190"/>
        <v>25</v>
      </c>
      <c r="N1261" s="6" t="str">
        <f t="shared" si="191"/>
        <v>Pass</v>
      </c>
      <c r="O1261" s="6" t="str">
        <f t="shared" si="192"/>
        <v>104.53</v>
      </c>
      <c r="P1261" s="6">
        <f t="shared" si="197"/>
        <v>80.730999999999995</v>
      </c>
      <c r="Q1261" s="5" t="str">
        <f t="shared" si="193"/>
        <v>March</v>
      </c>
      <c r="R1261" s="3" t="str">
        <f>VLOOKUP(A1261, Samples_Master!$A$2:$I$301, 2, FALSE)</f>
        <v>PolymerA</v>
      </c>
      <c r="S1261" s="3" t="str">
        <f>VLOOKUP(A1261, Samples_Master!$A$2:$I$301, 3, FALSE)</f>
        <v>Polymer</v>
      </c>
      <c r="T1261" s="3" t="str">
        <f>VLOOKUP(A1261, Samples_Master!$A$2:$I$301, 4, FALSE)</f>
        <v>B013</v>
      </c>
      <c r="U1261" s="3" t="str">
        <f>VLOOKUP(A1261, Samples_Master!$A$2:$I$301, 5, FALSE)</f>
        <v>P002</v>
      </c>
      <c r="V1261" s="3" t="str">
        <f t="shared" si="194"/>
        <v>PolymerA_Tensile</v>
      </c>
      <c r="W1261" s="3">
        <f>VLOOKUP(V1261, Spec_Limits!$A$2:$I$301, 5, FALSE)</f>
        <v>40</v>
      </c>
      <c r="X1261" s="3">
        <f>VLOOKUP(V1261, Spec_Limits!$A$2:$I$301, 6, FALSE)</f>
        <v>100</v>
      </c>
      <c r="Y1261" s="3" t="str">
        <f t="shared" si="195"/>
        <v>Pass</v>
      </c>
      <c r="Z1261" s="3" t="str">
        <f t="shared" si="196"/>
        <v>OK</v>
      </c>
    </row>
    <row r="1262" spans="1:26" x14ac:dyDescent="0.35">
      <c r="A1262" s="1" t="s">
        <v>221</v>
      </c>
      <c r="B1262" s="2">
        <v>45735</v>
      </c>
      <c r="C1262" s="1" t="s">
        <v>10</v>
      </c>
      <c r="D1262" s="3" t="s">
        <v>3764</v>
      </c>
      <c r="E1262" s="1" t="s">
        <v>11</v>
      </c>
      <c r="F1262" s="1" t="s">
        <v>1405</v>
      </c>
      <c r="G1262" s="1" t="s">
        <v>17</v>
      </c>
      <c r="H1262" s="1">
        <v>1.448</v>
      </c>
      <c r="I1262" s="4" t="s">
        <v>23</v>
      </c>
      <c r="J1262" s="1" t="s">
        <v>98</v>
      </c>
      <c r="K1262" s="1" t="s">
        <v>3765</v>
      </c>
      <c r="L1262" s="6">
        <f t="shared" si="189"/>
        <v>21.110000000000014</v>
      </c>
      <c r="M1262" s="6">
        <f t="shared" si="190"/>
        <v>21.110000000000014</v>
      </c>
      <c r="N1262" s="6" t="str">
        <f t="shared" si="191"/>
        <v>Pass</v>
      </c>
      <c r="O1262" s="6" t="str">
        <f t="shared" si="192"/>
        <v>101.16</v>
      </c>
      <c r="P1262" s="6">
        <f t="shared" si="197"/>
        <v>1.448</v>
      </c>
      <c r="Q1262" s="5" t="str">
        <f t="shared" si="193"/>
        <v>March</v>
      </c>
      <c r="R1262" s="3" t="str">
        <f>VLOOKUP(A1262, Samples_Master!$A$2:$I$301, 2, FALSE)</f>
        <v>PolymerA</v>
      </c>
      <c r="S1262" s="3" t="str">
        <f>VLOOKUP(A1262, Samples_Master!$A$2:$I$301, 3, FALSE)</f>
        <v>Polymer</v>
      </c>
      <c r="T1262" s="3" t="str">
        <f>VLOOKUP(A1262, Samples_Master!$A$2:$I$301, 4, FALSE)</f>
        <v>B013</v>
      </c>
      <c r="U1262" s="3" t="str">
        <f>VLOOKUP(A1262, Samples_Master!$A$2:$I$301, 5, FALSE)</f>
        <v>P002</v>
      </c>
      <c r="V1262" s="3" t="str">
        <f t="shared" si="194"/>
        <v>PolymerA_Viscosity</v>
      </c>
      <c r="W1262" s="3">
        <f>VLOOKUP(V1262, Spec_Limits!$A$2:$I$301, 5, FALSE)</f>
        <v>0.5</v>
      </c>
      <c r="X1262" s="3">
        <f>VLOOKUP(V1262, Spec_Limits!$A$2:$I$301, 6, FALSE)</f>
        <v>2.5</v>
      </c>
      <c r="Y1262" s="3" t="str">
        <f t="shared" si="195"/>
        <v>Pass</v>
      </c>
      <c r="Z1262" s="3" t="str">
        <f t="shared" si="196"/>
        <v>OK</v>
      </c>
    </row>
    <row r="1263" spans="1:26" x14ac:dyDescent="0.35">
      <c r="A1263" s="1" t="s">
        <v>221</v>
      </c>
      <c r="B1263" s="2">
        <v>45741</v>
      </c>
      <c r="C1263" s="1" t="s">
        <v>10</v>
      </c>
      <c r="D1263" s="3" t="s">
        <v>3766</v>
      </c>
      <c r="E1263" s="1" t="s">
        <v>11</v>
      </c>
      <c r="F1263" s="1" t="s">
        <v>3767</v>
      </c>
      <c r="G1263" s="1" t="s">
        <v>17</v>
      </c>
      <c r="H1263" s="1">
        <v>1.4930000000000001</v>
      </c>
      <c r="I1263" s="4" t="s">
        <v>23</v>
      </c>
      <c r="J1263" s="1" t="s">
        <v>80</v>
      </c>
      <c r="K1263" s="1" t="s">
        <v>3768</v>
      </c>
      <c r="L1263" s="6">
        <f t="shared" si="189"/>
        <v>35.660000000000025</v>
      </c>
      <c r="M1263" s="6">
        <f t="shared" si="190"/>
        <v>35.660000000000025</v>
      </c>
      <c r="N1263" s="6" t="str">
        <f t="shared" si="191"/>
        <v>Pass</v>
      </c>
      <c r="O1263" s="6" t="str">
        <f t="shared" si="192"/>
        <v>86.9</v>
      </c>
      <c r="P1263" s="6">
        <f t="shared" si="197"/>
        <v>1.4930000000000001</v>
      </c>
      <c r="Q1263" s="5" t="str">
        <f t="shared" si="193"/>
        <v>March</v>
      </c>
      <c r="R1263" s="3" t="str">
        <f>VLOOKUP(A1263, Samples_Master!$A$2:$I$301, 2, FALSE)</f>
        <v>PolymerA</v>
      </c>
      <c r="S1263" s="3" t="str">
        <f>VLOOKUP(A1263, Samples_Master!$A$2:$I$301, 3, FALSE)</f>
        <v>Polymer</v>
      </c>
      <c r="T1263" s="3" t="str">
        <f>VLOOKUP(A1263, Samples_Master!$A$2:$I$301, 4, FALSE)</f>
        <v>B013</v>
      </c>
      <c r="U1263" s="3" t="str">
        <f>VLOOKUP(A1263, Samples_Master!$A$2:$I$301, 5, FALSE)</f>
        <v>P002</v>
      </c>
      <c r="V1263" s="3" t="str">
        <f t="shared" si="194"/>
        <v>PolymerA_Viscosity</v>
      </c>
      <c r="W1263" s="3">
        <f>VLOOKUP(V1263, Spec_Limits!$A$2:$I$301, 5, FALSE)</f>
        <v>0.5</v>
      </c>
      <c r="X1263" s="3">
        <f>VLOOKUP(V1263, Spec_Limits!$A$2:$I$301, 6, FALSE)</f>
        <v>2.5</v>
      </c>
      <c r="Y1263" s="3" t="str">
        <f t="shared" si="195"/>
        <v>Pass</v>
      </c>
      <c r="Z1263" s="3" t="str">
        <f t="shared" si="196"/>
        <v>OK</v>
      </c>
    </row>
    <row r="1264" spans="1:26" x14ac:dyDescent="0.35">
      <c r="A1264" s="1" t="s">
        <v>45</v>
      </c>
      <c r="B1264" s="2">
        <v>45729</v>
      </c>
      <c r="C1264" s="1" t="s">
        <v>16</v>
      </c>
      <c r="D1264" s="3" t="s">
        <v>3769</v>
      </c>
      <c r="E1264" s="1" t="s">
        <v>637</v>
      </c>
      <c r="F1264" s="1" t="s">
        <v>3770</v>
      </c>
      <c r="G1264" s="1" t="s">
        <v>17</v>
      </c>
      <c r="H1264" s="1">
        <v>90.950999999999993</v>
      </c>
      <c r="I1264" s="4" t="s">
        <v>17</v>
      </c>
      <c r="J1264" s="1" t="s">
        <v>41</v>
      </c>
      <c r="K1264" s="1" t="s">
        <v>3771</v>
      </c>
      <c r="L1264" s="6" t="str">
        <f t="shared" si="189"/>
        <v>27.26</v>
      </c>
      <c r="M1264" s="6" t="str">
        <f t="shared" si="190"/>
        <v>27.26</v>
      </c>
      <c r="N1264" s="6" t="str">
        <f t="shared" si="191"/>
        <v>Pass</v>
      </c>
      <c r="O1264" s="6" t="str">
        <f t="shared" si="192"/>
        <v>79.94</v>
      </c>
      <c r="P1264" s="6">
        <f t="shared" si="197"/>
        <v>90.950999999999993</v>
      </c>
      <c r="Q1264" s="5" t="str">
        <f t="shared" si="193"/>
        <v>March</v>
      </c>
      <c r="R1264" s="3" t="str">
        <f>VLOOKUP(A1264, Samples_Master!$A$2:$I$301, 2, FALSE)</f>
        <v>AlloyX</v>
      </c>
      <c r="S1264" s="3" t="str">
        <f>VLOOKUP(A1264, Samples_Master!$A$2:$I$301, 3, FALSE)</f>
        <v>Metal</v>
      </c>
      <c r="T1264" s="3" t="str">
        <f>VLOOKUP(A1264, Samples_Master!$A$2:$I$301, 4, FALSE)</f>
        <v>B012</v>
      </c>
      <c r="U1264" s="3" t="str">
        <f>VLOOKUP(A1264, Samples_Master!$A$2:$I$301, 5, FALSE)</f>
        <v>P004</v>
      </c>
      <c r="V1264" s="3" t="str">
        <f t="shared" si="194"/>
        <v>AlloyX_Tensile</v>
      </c>
      <c r="W1264" s="3">
        <f>VLOOKUP(V1264, Spec_Limits!$A$2:$I$301, 5, FALSE)</f>
        <v>60</v>
      </c>
      <c r="X1264" s="3">
        <f>VLOOKUP(V1264, Spec_Limits!$A$2:$I$301, 6, FALSE)</f>
        <v>120</v>
      </c>
      <c r="Y1264" s="3" t="str">
        <f t="shared" si="195"/>
        <v>Pass</v>
      </c>
      <c r="Z1264" s="3" t="str">
        <f t="shared" si="196"/>
        <v>OK</v>
      </c>
    </row>
    <row r="1265" spans="1:26" x14ac:dyDescent="0.35">
      <c r="A1265" s="1" t="s">
        <v>295</v>
      </c>
      <c r="B1265" s="2">
        <v>45729</v>
      </c>
      <c r="C1265" s="1" t="s">
        <v>10</v>
      </c>
      <c r="D1265" s="3" t="s">
        <v>3772</v>
      </c>
      <c r="E1265" s="1" t="s">
        <v>11</v>
      </c>
      <c r="F1265" s="1" t="s">
        <v>3773</v>
      </c>
      <c r="G1265" s="1" t="s">
        <v>17</v>
      </c>
      <c r="H1265" s="1">
        <v>0.67</v>
      </c>
      <c r="I1265" s="4" t="s">
        <v>23</v>
      </c>
      <c r="J1265" s="1" t="s">
        <v>66</v>
      </c>
      <c r="K1265" s="1" t="s">
        <v>3774</v>
      </c>
      <c r="L1265" s="6">
        <f t="shared" si="189"/>
        <v>29.120000000000005</v>
      </c>
      <c r="M1265" s="6">
        <f t="shared" si="190"/>
        <v>29.120000000000005</v>
      </c>
      <c r="N1265" s="6" t="str">
        <f t="shared" si="191"/>
        <v>Pass</v>
      </c>
      <c r="O1265" s="6" t="str">
        <f t="shared" si="192"/>
        <v>112.21</v>
      </c>
      <c r="P1265" s="6">
        <f t="shared" si="197"/>
        <v>0.67</v>
      </c>
      <c r="Q1265" s="5" t="str">
        <f t="shared" si="193"/>
        <v>March</v>
      </c>
      <c r="R1265" s="3" t="str">
        <f>VLOOKUP(A1265, Samples_Master!$A$2:$I$301, 2, FALSE)</f>
        <v>AlloyX</v>
      </c>
      <c r="S1265" s="3" t="str">
        <f>VLOOKUP(A1265, Samples_Master!$A$2:$I$301, 3, FALSE)</f>
        <v>Metal</v>
      </c>
      <c r="T1265" s="3" t="str">
        <f>VLOOKUP(A1265, Samples_Master!$A$2:$I$301, 4, FALSE)</f>
        <v>B013</v>
      </c>
      <c r="U1265" s="3" t="str">
        <f>VLOOKUP(A1265, Samples_Master!$A$2:$I$301, 5, FALSE)</f>
        <v>P001</v>
      </c>
      <c r="V1265" s="3" t="str">
        <f t="shared" si="194"/>
        <v>AlloyX_Viscosity</v>
      </c>
      <c r="W1265" s="3">
        <f>VLOOKUP(V1265, Spec_Limits!$A$2:$I$301, 5, FALSE)</f>
        <v>0.2</v>
      </c>
      <c r="X1265" s="3">
        <f>VLOOKUP(V1265, Spec_Limits!$A$2:$I$301, 6, FALSE)</f>
        <v>1.5</v>
      </c>
      <c r="Y1265" s="3" t="str">
        <f t="shared" si="195"/>
        <v>Pass</v>
      </c>
      <c r="Z1265" s="3" t="str">
        <f t="shared" si="196"/>
        <v>OK</v>
      </c>
    </row>
    <row r="1266" spans="1:26" x14ac:dyDescent="0.35">
      <c r="A1266" s="1" t="s">
        <v>295</v>
      </c>
      <c r="B1266" s="2">
        <v>45724</v>
      </c>
      <c r="C1266" s="1" t="s">
        <v>27</v>
      </c>
      <c r="D1266" s="3" t="s">
        <v>3775</v>
      </c>
      <c r="E1266" s="1" t="s">
        <v>11</v>
      </c>
      <c r="F1266" s="1" t="s">
        <v>3776</v>
      </c>
      <c r="G1266" s="1" t="s">
        <v>17</v>
      </c>
      <c r="H1266" s="1">
        <v>939.55799999999999</v>
      </c>
      <c r="I1266" s="4" t="s">
        <v>37</v>
      </c>
      <c r="J1266" s="1" t="s">
        <v>31</v>
      </c>
      <c r="K1266" s="1" t="s">
        <v>3777</v>
      </c>
      <c r="L1266" s="6">
        <f t="shared" si="189"/>
        <v>25.260000000000048</v>
      </c>
      <c r="M1266" s="6">
        <f t="shared" si="190"/>
        <v>25.260000000000048</v>
      </c>
      <c r="N1266" s="6" t="str">
        <f t="shared" si="191"/>
        <v>Pass</v>
      </c>
      <c r="O1266" s="6" t="str">
        <f t="shared" si="192"/>
        <v>101.27</v>
      </c>
      <c r="P1266" s="6">
        <f t="shared" si="197"/>
        <v>939.55799999999999</v>
      </c>
      <c r="Q1266" s="5" t="str">
        <f t="shared" si="193"/>
        <v>March</v>
      </c>
      <c r="R1266" s="3" t="str">
        <f>VLOOKUP(A1266, Samples_Master!$A$2:$I$301, 2, FALSE)</f>
        <v>AlloyX</v>
      </c>
      <c r="S1266" s="3" t="str">
        <f>VLOOKUP(A1266, Samples_Master!$A$2:$I$301, 3, FALSE)</f>
        <v>Metal</v>
      </c>
      <c r="T1266" s="3" t="str">
        <f>VLOOKUP(A1266, Samples_Master!$A$2:$I$301, 4, FALSE)</f>
        <v>B013</v>
      </c>
      <c r="U1266" s="3" t="str">
        <f>VLOOKUP(A1266, Samples_Master!$A$2:$I$301, 5, FALSE)</f>
        <v>P001</v>
      </c>
      <c r="V1266" s="3" t="str">
        <f t="shared" si="194"/>
        <v>AlloyX_Conductivity</v>
      </c>
      <c r="W1266" s="3">
        <f>VLOOKUP(V1266, Spec_Limits!$A$2:$I$301, 5, FALSE)</f>
        <v>100</v>
      </c>
      <c r="X1266" s="3">
        <f>VLOOKUP(V1266, Spec_Limits!$A$2:$I$301, 6, FALSE)</f>
        <v>2000</v>
      </c>
      <c r="Y1266" s="3" t="str">
        <f t="shared" si="195"/>
        <v>Pass</v>
      </c>
      <c r="Z1266" s="3" t="str">
        <f t="shared" si="196"/>
        <v>OK</v>
      </c>
    </row>
    <row r="1267" spans="1:26" x14ac:dyDescent="0.35">
      <c r="A1267" s="1" t="s">
        <v>295</v>
      </c>
      <c r="B1267" s="2">
        <v>45739</v>
      </c>
      <c r="C1267" s="1" t="s">
        <v>10</v>
      </c>
      <c r="D1267" s="3" t="s">
        <v>3778</v>
      </c>
      <c r="E1267" s="1" t="s">
        <v>11</v>
      </c>
      <c r="F1267" s="1" t="s">
        <v>3779</v>
      </c>
      <c r="G1267" s="1" t="s">
        <v>17</v>
      </c>
      <c r="H1267" s="1">
        <v>0.89800000000000002</v>
      </c>
      <c r="I1267" s="4" t="s">
        <v>23</v>
      </c>
      <c r="J1267" s="1" t="s">
        <v>41</v>
      </c>
      <c r="K1267" s="1" t="s">
        <v>3780</v>
      </c>
      <c r="L1267" s="6">
        <f t="shared" si="189"/>
        <v>24.140000000000043</v>
      </c>
      <c r="M1267" s="6">
        <f t="shared" si="190"/>
        <v>24.140000000000043</v>
      </c>
      <c r="N1267" s="6" t="str">
        <f t="shared" si="191"/>
        <v>Pass</v>
      </c>
      <c r="O1267" s="6" t="str">
        <f t="shared" si="192"/>
        <v>104.2</v>
      </c>
      <c r="P1267" s="6">
        <f t="shared" si="197"/>
        <v>0.89800000000000002</v>
      </c>
      <c r="Q1267" s="5" t="str">
        <f t="shared" si="193"/>
        <v>March</v>
      </c>
      <c r="R1267" s="3" t="str">
        <f>VLOOKUP(A1267, Samples_Master!$A$2:$I$301, 2, FALSE)</f>
        <v>AlloyX</v>
      </c>
      <c r="S1267" s="3" t="str">
        <f>VLOOKUP(A1267, Samples_Master!$A$2:$I$301, 3, FALSE)</f>
        <v>Metal</v>
      </c>
      <c r="T1267" s="3" t="str">
        <f>VLOOKUP(A1267, Samples_Master!$A$2:$I$301, 4, FALSE)</f>
        <v>B013</v>
      </c>
      <c r="U1267" s="3" t="str">
        <f>VLOOKUP(A1267, Samples_Master!$A$2:$I$301, 5, FALSE)</f>
        <v>P001</v>
      </c>
      <c r="V1267" s="3" t="str">
        <f t="shared" si="194"/>
        <v>AlloyX_Viscosity</v>
      </c>
      <c r="W1267" s="3">
        <f>VLOOKUP(V1267, Spec_Limits!$A$2:$I$301, 5, FALSE)</f>
        <v>0.2</v>
      </c>
      <c r="X1267" s="3">
        <f>VLOOKUP(V1267, Spec_Limits!$A$2:$I$301, 6, FALSE)</f>
        <v>1.5</v>
      </c>
      <c r="Y1267" s="3" t="str">
        <f t="shared" si="195"/>
        <v>Pass</v>
      </c>
      <c r="Z1267" s="3" t="str">
        <f t="shared" si="196"/>
        <v>OK</v>
      </c>
    </row>
    <row r="1268" spans="1:26" x14ac:dyDescent="0.35">
      <c r="A1268" s="1" t="s">
        <v>1048</v>
      </c>
      <c r="B1268" s="2">
        <v>45744</v>
      </c>
      <c r="C1268" s="1" t="s">
        <v>10</v>
      </c>
      <c r="D1268" s="3" t="s">
        <v>3781</v>
      </c>
      <c r="E1268" s="1" t="s">
        <v>11</v>
      </c>
      <c r="F1268" s="1" t="s">
        <v>3782</v>
      </c>
      <c r="G1268" s="1" t="s">
        <v>12</v>
      </c>
      <c r="H1268" s="1">
        <v>1.3480000000000001</v>
      </c>
      <c r="I1268" s="4" t="s">
        <v>23</v>
      </c>
      <c r="J1268" s="1" t="s">
        <v>31</v>
      </c>
      <c r="K1268" s="1" t="s">
        <v>3783</v>
      </c>
      <c r="L1268" s="6">
        <f t="shared" si="189"/>
        <v>21.800000000000011</v>
      </c>
      <c r="M1268" s="6">
        <f t="shared" si="190"/>
        <v>21.800000000000011</v>
      </c>
      <c r="N1268" s="6" t="str">
        <f t="shared" si="191"/>
        <v>Pass</v>
      </c>
      <c r="O1268" s="6">
        <f t="shared" si="192"/>
        <v>77.742670000000004</v>
      </c>
      <c r="P1268" s="6">
        <f t="shared" si="197"/>
        <v>1.3480000000000001</v>
      </c>
      <c r="Q1268" s="5" t="str">
        <f t="shared" si="193"/>
        <v>March</v>
      </c>
      <c r="R1268" s="3" t="str">
        <f>VLOOKUP(A1268, Samples_Master!$A$2:$I$301, 2, FALSE)</f>
        <v>PolymerA</v>
      </c>
      <c r="S1268" s="3" t="str">
        <f>VLOOKUP(A1268, Samples_Master!$A$2:$I$301, 3, FALSE)</f>
        <v>Polymer</v>
      </c>
      <c r="T1268" s="3" t="str">
        <f>VLOOKUP(A1268, Samples_Master!$A$2:$I$301, 4, FALSE)</f>
        <v>B092</v>
      </c>
      <c r="U1268" s="3" t="str">
        <f>VLOOKUP(A1268, Samples_Master!$A$2:$I$301, 5, FALSE)</f>
        <v>P003</v>
      </c>
      <c r="V1268" s="3" t="str">
        <f t="shared" si="194"/>
        <v>PolymerA_Viscosity</v>
      </c>
      <c r="W1268" s="3">
        <f>VLOOKUP(V1268, Spec_Limits!$A$2:$I$301, 5, FALSE)</f>
        <v>0.5</v>
      </c>
      <c r="X1268" s="3">
        <f>VLOOKUP(V1268, Spec_Limits!$A$2:$I$301, 6, FALSE)</f>
        <v>2.5</v>
      </c>
      <c r="Y1268" s="3" t="str">
        <f t="shared" si="195"/>
        <v>Pass</v>
      </c>
      <c r="Z1268" s="3" t="str">
        <f t="shared" si="196"/>
        <v>OK</v>
      </c>
    </row>
    <row r="1269" spans="1:26" x14ac:dyDescent="0.35">
      <c r="A1269" s="1" t="s">
        <v>1048</v>
      </c>
      <c r="B1269" s="2">
        <v>45738</v>
      </c>
      <c r="C1269" s="1" t="s">
        <v>16</v>
      </c>
      <c r="D1269" s="3" t="s">
        <v>3784</v>
      </c>
      <c r="E1269" s="1" t="s">
        <v>11</v>
      </c>
      <c r="F1269" s="1" t="s">
        <v>3785</v>
      </c>
      <c r="G1269" s="1" t="s">
        <v>12</v>
      </c>
      <c r="H1269" s="1">
        <v>67.888999999999996</v>
      </c>
      <c r="I1269" s="4" t="s">
        <v>17</v>
      </c>
      <c r="J1269" s="1" t="s">
        <v>98</v>
      </c>
      <c r="K1269" s="1" t="s">
        <v>3786</v>
      </c>
      <c r="L1269" s="6">
        <f t="shared" si="189"/>
        <v>30.950000000000045</v>
      </c>
      <c r="M1269" s="6">
        <f t="shared" si="190"/>
        <v>30.950000000000045</v>
      </c>
      <c r="N1269" s="6" t="str">
        <f t="shared" si="191"/>
        <v>Pass</v>
      </c>
      <c r="O1269" s="6">
        <f t="shared" si="192"/>
        <v>85.757689999999997</v>
      </c>
      <c r="P1269" s="6">
        <f t="shared" si="197"/>
        <v>67.888999999999996</v>
      </c>
      <c r="Q1269" s="5" t="str">
        <f t="shared" si="193"/>
        <v>March</v>
      </c>
      <c r="R1269" s="3" t="str">
        <f>VLOOKUP(A1269, Samples_Master!$A$2:$I$301, 2, FALSE)</f>
        <v>PolymerA</v>
      </c>
      <c r="S1269" s="3" t="str">
        <f>VLOOKUP(A1269, Samples_Master!$A$2:$I$301, 3, FALSE)</f>
        <v>Polymer</v>
      </c>
      <c r="T1269" s="3" t="str">
        <f>VLOOKUP(A1269, Samples_Master!$A$2:$I$301, 4, FALSE)</f>
        <v>B092</v>
      </c>
      <c r="U1269" s="3" t="str">
        <f>VLOOKUP(A1269, Samples_Master!$A$2:$I$301, 5, FALSE)</f>
        <v>P003</v>
      </c>
      <c r="V1269" s="3" t="str">
        <f t="shared" si="194"/>
        <v>PolymerA_Tensile</v>
      </c>
      <c r="W1269" s="3">
        <f>VLOOKUP(V1269, Spec_Limits!$A$2:$I$301, 5, FALSE)</f>
        <v>40</v>
      </c>
      <c r="X1269" s="3">
        <f>VLOOKUP(V1269, Spec_Limits!$A$2:$I$301, 6, FALSE)</f>
        <v>100</v>
      </c>
      <c r="Y1269" s="3" t="str">
        <f t="shared" si="195"/>
        <v>Pass</v>
      </c>
      <c r="Z1269" s="3" t="str">
        <f t="shared" si="196"/>
        <v>OK</v>
      </c>
    </row>
    <row r="1270" spans="1:26" x14ac:dyDescent="0.35">
      <c r="A1270" s="1" t="s">
        <v>1048</v>
      </c>
      <c r="B1270" s="2">
        <v>45744</v>
      </c>
      <c r="C1270" s="1" t="s">
        <v>10</v>
      </c>
      <c r="D1270" s="3" t="s">
        <v>3787</v>
      </c>
      <c r="E1270" s="1" t="s">
        <v>11</v>
      </c>
      <c r="F1270" s="1" t="s">
        <v>3788</v>
      </c>
      <c r="G1270" s="1" t="s">
        <v>12</v>
      </c>
      <c r="H1270" s="1">
        <v>0.626</v>
      </c>
      <c r="I1270" s="4" t="s">
        <v>23</v>
      </c>
      <c r="J1270" s="1" t="s">
        <v>14</v>
      </c>
      <c r="K1270" s="1" t="s">
        <v>3789</v>
      </c>
      <c r="L1270" s="6">
        <f t="shared" si="189"/>
        <v>36.840000000000032</v>
      </c>
      <c r="M1270" s="6">
        <f t="shared" si="190"/>
        <v>36.840000000000032</v>
      </c>
      <c r="N1270" s="6" t="str">
        <f t="shared" si="191"/>
        <v>Pass</v>
      </c>
      <c r="O1270" s="6">
        <f t="shared" si="192"/>
        <v>108.56048</v>
      </c>
      <c r="P1270" s="6">
        <f t="shared" si="197"/>
        <v>0.626</v>
      </c>
      <c r="Q1270" s="5" t="str">
        <f t="shared" si="193"/>
        <v>March</v>
      </c>
      <c r="R1270" s="3" t="str">
        <f>VLOOKUP(A1270, Samples_Master!$A$2:$I$301, 2, FALSE)</f>
        <v>PolymerA</v>
      </c>
      <c r="S1270" s="3" t="str">
        <f>VLOOKUP(A1270, Samples_Master!$A$2:$I$301, 3, FALSE)</f>
        <v>Polymer</v>
      </c>
      <c r="T1270" s="3" t="str">
        <f>VLOOKUP(A1270, Samples_Master!$A$2:$I$301, 4, FALSE)</f>
        <v>B092</v>
      </c>
      <c r="U1270" s="3" t="str">
        <f>VLOOKUP(A1270, Samples_Master!$A$2:$I$301, 5, FALSE)</f>
        <v>P003</v>
      </c>
      <c r="V1270" s="3" t="str">
        <f t="shared" si="194"/>
        <v>PolymerA_Viscosity</v>
      </c>
      <c r="W1270" s="3">
        <f>VLOOKUP(V1270, Spec_Limits!$A$2:$I$301, 5, FALSE)</f>
        <v>0.5</v>
      </c>
      <c r="X1270" s="3">
        <f>VLOOKUP(V1270, Spec_Limits!$A$2:$I$301, 6, FALSE)</f>
        <v>2.5</v>
      </c>
      <c r="Y1270" s="3" t="str">
        <f t="shared" si="195"/>
        <v>Pass</v>
      </c>
      <c r="Z1270" s="3" t="str">
        <f t="shared" si="196"/>
        <v>OK</v>
      </c>
    </row>
    <row r="1271" spans="1:26" x14ac:dyDescent="0.35">
      <c r="A1271" s="1" t="s">
        <v>613</v>
      </c>
      <c r="B1271" s="2">
        <v>45717</v>
      </c>
      <c r="C1271" s="1" t="s">
        <v>16</v>
      </c>
      <c r="D1271" s="3" t="s">
        <v>2162</v>
      </c>
      <c r="E1271" s="1" t="s">
        <v>637</v>
      </c>
      <c r="F1271" s="1" t="s">
        <v>3790</v>
      </c>
      <c r="G1271" s="1" t="s">
        <v>17</v>
      </c>
      <c r="H1271" s="1">
        <v>58.521999999999998</v>
      </c>
      <c r="I1271" s="4" t="s">
        <v>17</v>
      </c>
      <c r="J1271" s="1" t="s">
        <v>18</v>
      </c>
      <c r="K1271" s="1" t="s">
        <v>3791</v>
      </c>
      <c r="L1271" s="6" t="str">
        <f t="shared" si="189"/>
        <v>21.45</v>
      </c>
      <c r="M1271" s="6" t="str">
        <f t="shared" si="190"/>
        <v>21.45</v>
      </c>
      <c r="N1271" s="6" t="str">
        <f t="shared" si="191"/>
        <v>Pass</v>
      </c>
      <c r="O1271" s="6" t="str">
        <f t="shared" si="192"/>
        <v>96.34</v>
      </c>
      <c r="P1271" s="6">
        <f t="shared" si="197"/>
        <v>58.521999999999998</v>
      </c>
      <c r="Q1271" s="5" t="str">
        <f t="shared" si="193"/>
        <v>March</v>
      </c>
      <c r="R1271" s="3" t="str">
        <f>VLOOKUP(A1271, Samples_Master!$A$2:$I$301, 2, FALSE)</f>
        <v>PolymerB</v>
      </c>
      <c r="S1271" s="3" t="str">
        <f>VLOOKUP(A1271, Samples_Master!$A$2:$I$301, 3, FALSE)</f>
        <v>Polymer</v>
      </c>
      <c r="T1271" s="3" t="str">
        <f>VLOOKUP(A1271, Samples_Master!$A$2:$I$301, 4, FALSE)</f>
        <v>B053</v>
      </c>
      <c r="U1271" s="3" t="str">
        <f>VLOOKUP(A1271, Samples_Master!$A$2:$I$301, 5, FALSE)</f>
        <v>P002</v>
      </c>
      <c r="V1271" s="3" t="str">
        <f t="shared" si="194"/>
        <v>PolymerB_Tensile</v>
      </c>
      <c r="W1271" s="3">
        <f>VLOOKUP(V1271, Spec_Limits!$A$2:$I$301, 5, FALSE)</f>
        <v>40</v>
      </c>
      <c r="X1271" s="3">
        <f>VLOOKUP(V1271, Spec_Limits!$A$2:$I$301, 6, FALSE)</f>
        <v>100</v>
      </c>
      <c r="Y1271" s="3" t="str">
        <f t="shared" si="195"/>
        <v>Pass</v>
      </c>
      <c r="Z1271" s="3" t="str">
        <f t="shared" si="196"/>
        <v>OK</v>
      </c>
    </row>
    <row r="1272" spans="1:26" x14ac:dyDescent="0.35">
      <c r="A1272" s="1" t="s">
        <v>3792</v>
      </c>
      <c r="B1272" s="2">
        <v>45730</v>
      </c>
      <c r="C1272" s="1" t="s">
        <v>16</v>
      </c>
      <c r="D1272" s="3" t="s">
        <v>3793</v>
      </c>
      <c r="E1272" s="1" t="s">
        <v>637</v>
      </c>
      <c r="F1272" s="1" t="s">
        <v>3794</v>
      </c>
      <c r="G1272" s="1" t="s">
        <v>12</v>
      </c>
      <c r="H1272" s="1">
        <v>97.816000000000003</v>
      </c>
      <c r="I1272" s="4" t="s">
        <v>17</v>
      </c>
      <c r="J1272" s="1" t="s">
        <v>41</v>
      </c>
      <c r="K1272" s="1" t="s">
        <v>3795</v>
      </c>
      <c r="L1272" s="6" t="str">
        <f t="shared" si="189"/>
        <v>25.3</v>
      </c>
      <c r="M1272" s="6" t="str">
        <f t="shared" si="190"/>
        <v>25.3</v>
      </c>
      <c r="N1272" s="6" t="str">
        <f t="shared" si="191"/>
        <v>Pass</v>
      </c>
      <c r="O1272" s="6">
        <f t="shared" si="192"/>
        <v>108.96425000000001</v>
      </c>
      <c r="P1272" s="6">
        <f t="shared" si="197"/>
        <v>97.816000000000003</v>
      </c>
      <c r="Q1272" s="5" t="str">
        <f t="shared" si="193"/>
        <v>March</v>
      </c>
      <c r="R1272" s="3" t="str">
        <f>VLOOKUP(A1272, Samples_Master!$A$2:$I$301, 2, FALSE)</f>
        <v>AlloyX</v>
      </c>
      <c r="S1272" s="3" t="str">
        <f>VLOOKUP(A1272, Samples_Master!$A$2:$I$301, 3, FALSE)</f>
        <v>Metal</v>
      </c>
      <c r="T1272" s="3" t="str">
        <f>VLOOKUP(A1272, Samples_Master!$A$2:$I$301, 4, FALSE)</f>
        <v>B100</v>
      </c>
      <c r="U1272" s="3" t="str">
        <f>VLOOKUP(A1272, Samples_Master!$A$2:$I$301, 5, FALSE)</f>
        <v>P003</v>
      </c>
      <c r="V1272" s="3" t="str">
        <f t="shared" si="194"/>
        <v>AlloyX_Tensile</v>
      </c>
      <c r="W1272" s="3">
        <f>VLOOKUP(V1272, Spec_Limits!$A$2:$I$301, 5, FALSE)</f>
        <v>60</v>
      </c>
      <c r="X1272" s="3">
        <f>VLOOKUP(V1272, Spec_Limits!$A$2:$I$301, 6, FALSE)</f>
        <v>120</v>
      </c>
      <c r="Y1272" s="3" t="str">
        <f t="shared" si="195"/>
        <v>Pass</v>
      </c>
      <c r="Z1272" s="3" t="str">
        <f t="shared" si="196"/>
        <v>OK</v>
      </c>
    </row>
    <row r="1273" spans="1:26" x14ac:dyDescent="0.35">
      <c r="A1273" s="1" t="s">
        <v>1064</v>
      </c>
      <c r="B1273" s="2">
        <v>45739</v>
      </c>
      <c r="C1273" s="1" t="s">
        <v>10</v>
      </c>
      <c r="D1273" s="3" t="s">
        <v>3796</v>
      </c>
      <c r="E1273" s="1" t="s">
        <v>11</v>
      </c>
      <c r="F1273" s="1" t="s">
        <v>3797</v>
      </c>
      <c r="G1273" s="1" t="s">
        <v>17</v>
      </c>
      <c r="H1273" s="1">
        <v>0.66200000000000003</v>
      </c>
      <c r="I1273" s="4" t="s">
        <v>23</v>
      </c>
      <c r="J1273" s="1" t="s">
        <v>47</v>
      </c>
      <c r="K1273" s="1" t="s">
        <v>3798</v>
      </c>
      <c r="L1273" s="6">
        <f t="shared" si="189"/>
        <v>21.930000000000007</v>
      </c>
      <c r="M1273" s="6">
        <f t="shared" si="190"/>
        <v>21.930000000000007</v>
      </c>
      <c r="N1273" s="6" t="str">
        <f t="shared" si="191"/>
        <v>Pass</v>
      </c>
      <c r="O1273" s="6" t="str">
        <f t="shared" si="192"/>
        <v>91.09</v>
      </c>
      <c r="P1273" s="6">
        <f t="shared" si="197"/>
        <v>0.66200000000000003</v>
      </c>
      <c r="Q1273" s="5" t="str">
        <f t="shared" si="193"/>
        <v>March</v>
      </c>
      <c r="R1273" s="3" t="str">
        <f>VLOOKUP(A1273, Samples_Master!$A$2:$I$301, 2, FALSE)</f>
        <v>Graphene</v>
      </c>
      <c r="S1273" s="3" t="str">
        <f>VLOOKUP(A1273, Samples_Master!$A$2:$I$301, 3, FALSE)</f>
        <v>Carbon</v>
      </c>
      <c r="T1273" s="3" t="str">
        <f>VLOOKUP(A1273, Samples_Master!$A$2:$I$301, 4, FALSE)</f>
        <v>B076</v>
      </c>
      <c r="U1273" s="3" t="str">
        <f>VLOOKUP(A1273, Samples_Master!$A$2:$I$301, 5, FALSE)</f>
        <v>P004</v>
      </c>
      <c r="V1273" s="3" t="str">
        <f t="shared" si="194"/>
        <v>Graphene_Viscosity</v>
      </c>
      <c r="W1273" s="3">
        <f>VLOOKUP(V1273, Spec_Limits!$A$2:$I$301, 5, FALSE)</f>
        <v>0.2</v>
      </c>
      <c r="X1273" s="3">
        <f>VLOOKUP(V1273, Spec_Limits!$A$2:$I$301, 6, FALSE)</f>
        <v>1.5</v>
      </c>
      <c r="Y1273" s="3" t="str">
        <f t="shared" si="195"/>
        <v>Pass</v>
      </c>
      <c r="Z1273" s="3" t="str">
        <f t="shared" si="196"/>
        <v>OK</v>
      </c>
    </row>
    <row r="1274" spans="1:26" x14ac:dyDescent="0.35">
      <c r="A1274" s="1" t="s">
        <v>185</v>
      </c>
      <c r="B1274" s="2">
        <v>45744</v>
      </c>
      <c r="C1274" s="1" t="s">
        <v>10</v>
      </c>
      <c r="D1274" s="3" t="s">
        <v>3799</v>
      </c>
      <c r="E1274" s="1" t="s">
        <v>637</v>
      </c>
      <c r="F1274" s="1" t="s">
        <v>3800</v>
      </c>
      <c r="G1274" s="1" t="s">
        <v>17</v>
      </c>
      <c r="H1274" s="1">
        <v>1.2829999999999999</v>
      </c>
      <c r="I1274" s="4" t="s">
        <v>23</v>
      </c>
      <c r="J1274" s="1" t="s">
        <v>61</v>
      </c>
      <c r="K1274" s="1" t="s">
        <v>3801</v>
      </c>
      <c r="L1274" s="6" t="str">
        <f t="shared" si="189"/>
        <v>26.55</v>
      </c>
      <c r="M1274" s="6" t="str">
        <f t="shared" si="190"/>
        <v>26.55</v>
      </c>
      <c r="N1274" s="6" t="str">
        <f t="shared" si="191"/>
        <v>Pass</v>
      </c>
      <c r="O1274" s="6" t="str">
        <f t="shared" si="192"/>
        <v>101.08</v>
      </c>
      <c r="P1274" s="6">
        <f t="shared" ref="P1274:P1301" si="198">IF(C1274="Viscosity",
      IF(J1274="mPa*s", H1274/1000, H1274),
   IF(C1274="Tensile",
      IF(J1274="kPa", H1274/1000, H1274),
   IF(C1274="Conductivity",
      IF(J1274="mS/cm", H1274/10, H1274),
   "")))</f>
        <v>1.2829999999999999</v>
      </c>
      <c r="Q1274" s="5" t="str">
        <f t="shared" si="193"/>
        <v>March</v>
      </c>
      <c r="R1274" s="3" t="str">
        <f>VLOOKUP(A1274, Samples_Master!$A$2:$I$301, 2, FALSE)</f>
        <v>PolymerA</v>
      </c>
      <c r="S1274" s="3" t="str">
        <f>VLOOKUP(A1274, Samples_Master!$A$2:$I$301, 3, FALSE)</f>
        <v>Polymer</v>
      </c>
      <c r="T1274" s="3" t="str">
        <f>VLOOKUP(A1274, Samples_Master!$A$2:$I$301, 4, FALSE)</f>
        <v>B012</v>
      </c>
      <c r="U1274" s="3" t="str">
        <f>VLOOKUP(A1274, Samples_Master!$A$2:$I$301, 5, FALSE)</f>
        <v>P004</v>
      </c>
      <c r="V1274" s="3" t="str">
        <f t="shared" si="194"/>
        <v>PolymerA_Viscosity</v>
      </c>
      <c r="W1274" s="3">
        <f>VLOOKUP(V1274, Spec_Limits!$A$2:$I$301, 5, FALSE)</f>
        <v>0.5</v>
      </c>
      <c r="X1274" s="3">
        <f>VLOOKUP(V1274, Spec_Limits!$A$2:$I$301, 6, FALSE)</f>
        <v>2.5</v>
      </c>
      <c r="Y1274" s="3" t="str">
        <f t="shared" si="195"/>
        <v>Pass</v>
      </c>
      <c r="Z1274" s="3" t="str">
        <f t="shared" si="196"/>
        <v>OK</v>
      </c>
    </row>
    <row r="1275" spans="1:26" x14ac:dyDescent="0.35">
      <c r="A1275" s="1" t="s">
        <v>185</v>
      </c>
      <c r="B1275" s="2">
        <v>45738</v>
      </c>
      <c r="C1275" s="1" t="s">
        <v>27</v>
      </c>
      <c r="D1275" s="3" t="s">
        <v>3802</v>
      </c>
      <c r="E1275" s="1" t="s">
        <v>637</v>
      </c>
      <c r="F1275" s="1" t="s">
        <v>3803</v>
      </c>
      <c r="G1275" s="1" t="s">
        <v>17</v>
      </c>
      <c r="H1275" s="1">
        <v>687.09299999999996</v>
      </c>
      <c r="I1275" s="4" t="s">
        <v>37</v>
      </c>
      <c r="J1275" s="1" t="s">
        <v>14</v>
      </c>
      <c r="K1275" s="1" t="s">
        <v>3804</v>
      </c>
      <c r="L1275" s="6" t="str">
        <f t="shared" si="189"/>
        <v>20.29</v>
      </c>
      <c r="M1275" s="6" t="str">
        <f t="shared" si="190"/>
        <v>20.29</v>
      </c>
      <c r="N1275" s="6" t="str">
        <f t="shared" si="191"/>
        <v>Pass</v>
      </c>
      <c r="O1275" s="6" t="str">
        <f t="shared" si="192"/>
        <v>86.97</v>
      </c>
      <c r="P1275" s="6">
        <f t="shared" si="198"/>
        <v>687.09299999999996</v>
      </c>
      <c r="Q1275" s="5" t="str">
        <f t="shared" si="193"/>
        <v>March</v>
      </c>
      <c r="R1275" s="3" t="str">
        <f>VLOOKUP(A1275, Samples_Master!$A$2:$I$301, 2, FALSE)</f>
        <v>PolymerA</v>
      </c>
      <c r="S1275" s="3" t="str">
        <f>VLOOKUP(A1275, Samples_Master!$A$2:$I$301, 3, FALSE)</f>
        <v>Polymer</v>
      </c>
      <c r="T1275" s="3" t="str">
        <f>VLOOKUP(A1275, Samples_Master!$A$2:$I$301, 4, FALSE)</f>
        <v>B012</v>
      </c>
      <c r="U1275" s="3" t="str">
        <f>VLOOKUP(A1275, Samples_Master!$A$2:$I$301, 5, FALSE)</f>
        <v>P004</v>
      </c>
      <c r="V1275" s="3" t="str">
        <f t="shared" si="194"/>
        <v>PolymerA_Conductivity</v>
      </c>
      <c r="W1275" s="3">
        <f>VLOOKUP(V1275, Spec_Limits!$A$2:$I$301, 5, FALSE)</f>
        <v>100</v>
      </c>
      <c r="X1275" s="3">
        <f>VLOOKUP(V1275, Spec_Limits!$A$2:$I$301, 6, FALSE)</f>
        <v>2000</v>
      </c>
      <c r="Y1275" s="3" t="str">
        <f t="shared" si="195"/>
        <v>Pass</v>
      </c>
      <c r="Z1275" s="3" t="str">
        <f t="shared" si="196"/>
        <v>OK</v>
      </c>
    </row>
    <row r="1276" spans="1:26" x14ac:dyDescent="0.35">
      <c r="A1276" s="1" t="s">
        <v>185</v>
      </c>
      <c r="B1276" s="2">
        <v>45730</v>
      </c>
      <c r="C1276" s="1" t="s">
        <v>10</v>
      </c>
      <c r="D1276" s="3" t="s">
        <v>3805</v>
      </c>
      <c r="E1276" s="1" t="s">
        <v>637</v>
      </c>
      <c r="F1276" s="1" t="s">
        <v>2163</v>
      </c>
      <c r="G1276" s="1" t="s">
        <v>17</v>
      </c>
      <c r="H1276" s="1">
        <v>1.3069999999999999</v>
      </c>
      <c r="I1276" s="4" t="s">
        <v>23</v>
      </c>
      <c r="J1276" s="1" t="s">
        <v>41</v>
      </c>
      <c r="K1276" s="1" t="s">
        <v>3806</v>
      </c>
      <c r="L1276" s="6" t="str">
        <f t="shared" si="189"/>
        <v>21.04</v>
      </c>
      <c r="M1276" s="6" t="str">
        <f t="shared" si="190"/>
        <v>21.04</v>
      </c>
      <c r="N1276" s="6" t="str">
        <f t="shared" si="191"/>
        <v>Pass</v>
      </c>
      <c r="O1276" s="6" t="str">
        <f t="shared" si="192"/>
        <v>99.17</v>
      </c>
      <c r="P1276" s="6">
        <f t="shared" si="198"/>
        <v>1.3069999999999999</v>
      </c>
      <c r="Q1276" s="5" t="str">
        <f t="shared" si="193"/>
        <v>March</v>
      </c>
      <c r="R1276" s="3" t="str">
        <f>VLOOKUP(A1276, Samples_Master!$A$2:$I$301, 2, FALSE)</f>
        <v>PolymerA</v>
      </c>
      <c r="S1276" s="3" t="str">
        <f>VLOOKUP(A1276, Samples_Master!$A$2:$I$301, 3, FALSE)</f>
        <v>Polymer</v>
      </c>
      <c r="T1276" s="3" t="str">
        <f>VLOOKUP(A1276, Samples_Master!$A$2:$I$301, 4, FALSE)</f>
        <v>B012</v>
      </c>
      <c r="U1276" s="3" t="str">
        <f>VLOOKUP(A1276, Samples_Master!$A$2:$I$301, 5, FALSE)</f>
        <v>P004</v>
      </c>
      <c r="V1276" s="3" t="str">
        <f t="shared" si="194"/>
        <v>PolymerA_Viscosity</v>
      </c>
      <c r="W1276" s="3">
        <f>VLOOKUP(V1276, Spec_Limits!$A$2:$I$301, 5, FALSE)</f>
        <v>0.5</v>
      </c>
      <c r="X1276" s="3">
        <f>VLOOKUP(V1276, Spec_Limits!$A$2:$I$301, 6, FALSE)</f>
        <v>2.5</v>
      </c>
      <c r="Y1276" s="3" t="str">
        <f t="shared" si="195"/>
        <v>Pass</v>
      </c>
      <c r="Z1276" s="3" t="str">
        <f t="shared" si="196"/>
        <v>OK</v>
      </c>
    </row>
    <row r="1277" spans="1:26" x14ac:dyDescent="0.35">
      <c r="A1277" s="1" t="s">
        <v>185</v>
      </c>
      <c r="B1277" s="2">
        <v>45717</v>
      </c>
      <c r="C1277" s="1" t="s">
        <v>10</v>
      </c>
      <c r="D1277" s="3" t="s">
        <v>3807</v>
      </c>
      <c r="E1277" s="1" t="s">
        <v>637</v>
      </c>
      <c r="F1277" s="1" t="s">
        <v>3808</v>
      </c>
      <c r="G1277" s="1" t="s">
        <v>17</v>
      </c>
      <c r="H1277" s="1">
        <v>1.0449999999999999</v>
      </c>
      <c r="I1277" s="4" t="s">
        <v>23</v>
      </c>
      <c r="J1277" s="1" t="s">
        <v>31</v>
      </c>
      <c r="K1277" s="1" t="s">
        <v>3809</v>
      </c>
      <c r="L1277" s="6" t="str">
        <f t="shared" si="189"/>
        <v>24.62</v>
      </c>
      <c r="M1277" s="6" t="str">
        <f t="shared" si="190"/>
        <v>24.62</v>
      </c>
      <c r="N1277" s="6" t="str">
        <f t="shared" si="191"/>
        <v>Pass</v>
      </c>
      <c r="O1277" s="6" t="str">
        <f t="shared" si="192"/>
        <v>96.55</v>
      </c>
      <c r="P1277" s="6">
        <f t="shared" si="198"/>
        <v>1.0449999999999999</v>
      </c>
      <c r="Q1277" s="5" t="str">
        <f t="shared" si="193"/>
        <v>March</v>
      </c>
      <c r="R1277" s="3" t="str">
        <f>VLOOKUP(A1277, Samples_Master!$A$2:$I$301, 2, FALSE)</f>
        <v>PolymerA</v>
      </c>
      <c r="S1277" s="3" t="str">
        <f>VLOOKUP(A1277, Samples_Master!$A$2:$I$301, 3, FALSE)</f>
        <v>Polymer</v>
      </c>
      <c r="T1277" s="3" t="str">
        <f>VLOOKUP(A1277, Samples_Master!$A$2:$I$301, 4, FALSE)</f>
        <v>B012</v>
      </c>
      <c r="U1277" s="3" t="str">
        <f>VLOOKUP(A1277, Samples_Master!$A$2:$I$301, 5, FALSE)</f>
        <v>P004</v>
      </c>
      <c r="V1277" s="3" t="str">
        <f t="shared" si="194"/>
        <v>PolymerA_Viscosity</v>
      </c>
      <c r="W1277" s="3">
        <f>VLOOKUP(V1277, Spec_Limits!$A$2:$I$301, 5, FALSE)</f>
        <v>0.5</v>
      </c>
      <c r="X1277" s="3">
        <f>VLOOKUP(V1277, Spec_Limits!$A$2:$I$301, 6, FALSE)</f>
        <v>2.5</v>
      </c>
      <c r="Y1277" s="3" t="str">
        <f t="shared" si="195"/>
        <v>Pass</v>
      </c>
      <c r="Z1277" s="3" t="str">
        <f t="shared" si="196"/>
        <v>OK</v>
      </c>
    </row>
    <row r="1278" spans="1:26" x14ac:dyDescent="0.35">
      <c r="A1278" s="1" t="s">
        <v>583</v>
      </c>
      <c r="B1278" s="2">
        <v>45734</v>
      </c>
      <c r="C1278" s="1" t="s">
        <v>16</v>
      </c>
      <c r="D1278" s="3" t="s">
        <v>1900</v>
      </c>
      <c r="E1278" s="1" t="s">
        <v>637</v>
      </c>
      <c r="F1278" s="1" t="s">
        <v>1899</v>
      </c>
      <c r="G1278" s="1" t="s">
        <v>17</v>
      </c>
      <c r="H1278" s="1">
        <v>82.950999999999993</v>
      </c>
      <c r="I1278" s="4" t="s">
        <v>17</v>
      </c>
      <c r="J1278" s="1" t="s">
        <v>24</v>
      </c>
      <c r="K1278" s="1" t="s">
        <v>3810</v>
      </c>
      <c r="L1278" s="6" t="str">
        <f t="shared" si="189"/>
        <v>26.14</v>
      </c>
      <c r="M1278" s="6" t="str">
        <f t="shared" si="190"/>
        <v>26.14</v>
      </c>
      <c r="N1278" s="6" t="str">
        <f t="shared" si="191"/>
        <v>Pass</v>
      </c>
      <c r="O1278" s="6" t="str">
        <f t="shared" si="192"/>
        <v>99.23</v>
      </c>
      <c r="P1278" s="6">
        <f t="shared" si="198"/>
        <v>82.950999999999993</v>
      </c>
      <c r="Q1278" s="5" t="str">
        <f t="shared" si="193"/>
        <v>March</v>
      </c>
      <c r="R1278" s="3" t="str">
        <f>VLOOKUP(A1278, Samples_Master!$A$2:$I$301, 2, FALSE)</f>
        <v>CeramicY</v>
      </c>
      <c r="S1278" s="3" t="str">
        <f>VLOOKUP(A1278, Samples_Master!$A$2:$I$301, 3, FALSE)</f>
        <v>Ceramic</v>
      </c>
      <c r="T1278" s="3" t="str">
        <f>VLOOKUP(A1278, Samples_Master!$A$2:$I$301, 4, FALSE)</f>
        <v>B096</v>
      </c>
      <c r="U1278" s="3" t="str">
        <f>VLOOKUP(A1278, Samples_Master!$A$2:$I$301, 5, FALSE)</f>
        <v>P002</v>
      </c>
      <c r="V1278" s="3" t="str">
        <f t="shared" si="194"/>
        <v>CeramicY_Tensile</v>
      </c>
      <c r="W1278" s="3">
        <f>VLOOKUP(V1278, Spec_Limits!$A$2:$I$301, 5, FALSE)</f>
        <v>40</v>
      </c>
      <c r="X1278" s="3">
        <f>VLOOKUP(V1278, Spec_Limits!$A$2:$I$301, 6, FALSE)</f>
        <v>100</v>
      </c>
      <c r="Y1278" s="3" t="str">
        <f t="shared" si="195"/>
        <v>Pass</v>
      </c>
      <c r="Z1278" s="3" t="str">
        <f t="shared" si="196"/>
        <v>OK</v>
      </c>
    </row>
    <row r="1279" spans="1:26" x14ac:dyDescent="0.35">
      <c r="A1279" s="1" t="s">
        <v>583</v>
      </c>
      <c r="B1279" s="2">
        <v>45744</v>
      </c>
      <c r="C1279" s="1" t="s">
        <v>16</v>
      </c>
      <c r="D1279" s="3" t="s">
        <v>3811</v>
      </c>
      <c r="E1279" s="1" t="s">
        <v>637</v>
      </c>
      <c r="F1279" s="1" t="s">
        <v>3812</v>
      </c>
      <c r="G1279" s="1" t="s">
        <v>17</v>
      </c>
      <c r="H1279" s="1">
        <v>92.207999999999998</v>
      </c>
      <c r="I1279" s="4" t="s">
        <v>17</v>
      </c>
      <c r="J1279" s="1" t="s">
        <v>66</v>
      </c>
      <c r="K1279" s="1" t="s">
        <v>3813</v>
      </c>
      <c r="L1279" s="6" t="str">
        <f t="shared" si="189"/>
        <v>27.02</v>
      </c>
      <c r="M1279" s="6" t="str">
        <f t="shared" si="190"/>
        <v>27.02</v>
      </c>
      <c r="N1279" s="6" t="str">
        <f t="shared" si="191"/>
        <v>Pass</v>
      </c>
      <c r="O1279" s="6" t="str">
        <f t="shared" si="192"/>
        <v>96.32</v>
      </c>
      <c r="P1279" s="6">
        <f t="shared" si="198"/>
        <v>92.207999999999998</v>
      </c>
      <c r="Q1279" s="5" t="str">
        <f t="shared" si="193"/>
        <v>March</v>
      </c>
      <c r="R1279" s="3" t="str">
        <f>VLOOKUP(A1279, Samples_Master!$A$2:$I$301, 2, FALSE)</f>
        <v>CeramicY</v>
      </c>
      <c r="S1279" s="3" t="str">
        <f>VLOOKUP(A1279, Samples_Master!$A$2:$I$301, 3, FALSE)</f>
        <v>Ceramic</v>
      </c>
      <c r="T1279" s="3" t="str">
        <f>VLOOKUP(A1279, Samples_Master!$A$2:$I$301, 4, FALSE)</f>
        <v>B096</v>
      </c>
      <c r="U1279" s="3" t="str">
        <f>VLOOKUP(A1279, Samples_Master!$A$2:$I$301, 5, FALSE)</f>
        <v>P002</v>
      </c>
      <c r="V1279" s="3" t="str">
        <f t="shared" si="194"/>
        <v>CeramicY_Tensile</v>
      </c>
      <c r="W1279" s="3">
        <f>VLOOKUP(V1279, Spec_Limits!$A$2:$I$301, 5, FALSE)</f>
        <v>40</v>
      </c>
      <c r="X1279" s="3">
        <f>VLOOKUP(V1279, Spec_Limits!$A$2:$I$301, 6, FALSE)</f>
        <v>100</v>
      </c>
      <c r="Y1279" s="3" t="str">
        <f t="shared" si="195"/>
        <v>Pass</v>
      </c>
      <c r="Z1279" s="3" t="str">
        <f t="shared" si="196"/>
        <v>OK</v>
      </c>
    </row>
    <row r="1280" spans="1:26" x14ac:dyDescent="0.35">
      <c r="A1280" s="1" t="s">
        <v>674</v>
      </c>
      <c r="B1280" s="2">
        <v>45744</v>
      </c>
      <c r="C1280" s="1" t="s">
        <v>10</v>
      </c>
      <c r="D1280" s="3" t="s">
        <v>3814</v>
      </c>
      <c r="E1280" s="1" t="s">
        <v>11</v>
      </c>
      <c r="F1280" s="1" t="s">
        <v>3815</v>
      </c>
      <c r="G1280" s="1" t="s">
        <v>17</v>
      </c>
      <c r="H1280" s="1">
        <v>8.5000000000000006E-2</v>
      </c>
      <c r="I1280" s="4" t="s">
        <v>23</v>
      </c>
      <c r="J1280" s="1" t="s">
        <v>21</v>
      </c>
      <c r="K1280" s="1" t="s">
        <v>3816</v>
      </c>
      <c r="L1280" s="6">
        <f>IF(E1280="K",D1280-273.15,IF(E1280="°C",D1280))</f>
        <v>-259.28999999999996</v>
      </c>
      <c r="M1280" s="6" t="str">
        <f t="shared" si="190"/>
        <v xml:space="preserve"> </v>
      </c>
      <c r="N1280" s="6" t="str">
        <f t="shared" si="191"/>
        <v>Fail</v>
      </c>
      <c r="O1280" s="6" t="str">
        <f t="shared" si="192"/>
        <v>118.95</v>
      </c>
      <c r="P1280" s="6">
        <f t="shared" si="198"/>
        <v>8.5000000000000006E-2</v>
      </c>
      <c r="Q1280" s="5" t="str">
        <f t="shared" si="193"/>
        <v>March</v>
      </c>
      <c r="R1280" s="3" t="str">
        <f>VLOOKUP(A1280, Samples_Master!$A$2:$I$301, 2, FALSE)</f>
        <v>AlloyX</v>
      </c>
      <c r="S1280" s="3" t="str">
        <f>VLOOKUP(A1280, Samples_Master!$A$2:$I$301, 3, FALSE)</f>
        <v>Metal</v>
      </c>
      <c r="T1280" s="3" t="str">
        <f>VLOOKUP(A1280, Samples_Master!$A$2:$I$301, 4, FALSE)</f>
        <v>B040</v>
      </c>
      <c r="U1280" s="3" t="str">
        <f>VLOOKUP(A1280, Samples_Master!$A$2:$I$301, 5, FALSE)</f>
        <v>P004</v>
      </c>
      <c r="V1280" s="3" t="str">
        <f t="shared" si="194"/>
        <v>AlloyX_Viscosity</v>
      </c>
      <c r="W1280" s="3">
        <f>VLOOKUP(V1280, Spec_Limits!$A$2:$I$301, 5, FALSE)</f>
        <v>0.2</v>
      </c>
      <c r="X1280" s="3">
        <f>VLOOKUP(V1280, Spec_Limits!$A$2:$I$301, 6, FALSE)</f>
        <v>1.5</v>
      </c>
      <c r="Y1280" s="3" t="str">
        <f t="shared" si="195"/>
        <v>Fail</v>
      </c>
      <c r="Z1280" s="3" t="str">
        <f t="shared" si="196"/>
        <v>OK</v>
      </c>
    </row>
    <row r="1281" spans="1:26" x14ac:dyDescent="0.35">
      <c r="A1281" s="1" t="s">
        <v>36</v>
      </c>
      <c r="B1281" s="2">
        <v>45729</v>
      </c>
      <c r="C1281" s="1" t="s">
        <v>10</v>
      </c>
      <c r="D1281" s="3" t="s">
        <v>3817</v>
      </c>
      <c r="E1281" s="1" t="s">
        <v>637</v>
      </c>
      <c r="F1281" s="1" t="s">
        <v>3818</v>
      </c>
      <c r="G1281" s="1" t="s">
        <v>12</v>
      </c>
      <c r="H1281" s="1">
        <v>0.70099999999999996</v>
      </c>
      <c r="I1281" s="4" t="s">
        <v>23</v>
      </c>
      <c r="J1281" s="1" t="s">
        <v>52</v>
      </c>
      <c r="K1281" s="1" t="s">
        <v>3819</v>
      </c>
      <c r="L1281" s="6" t="str">
        <f t="shared" si="189"/>
        <v>18.7</v>
      </c>
      <c r="M1281" s="6" t="str">
        <f t="shared" si="190"/>
        <v>18.7</v>
      </c>
      <c r="N1281" s="6" t="str">
        <f t="shared" si="191"/>
        <v>Pass</v>
      </c>
      <c r="O1281" s="6">
        <f t="shared" si="192"/>
        <v>111.46349000000001</v>
      </c>
      <c r="P1281" s="6">
        <f t="shared" si="198"/>
        <v>0.70099999999999996</v>
      </c>
      <c r="Q1281" s="5" t="str">
        <f t="shared" si="193"/>
        <v>March</v>
      </c>
      <c r="R1281" s="3" t="str">
        <f>VLOOKUP(A1281, Samples_Master!$A$2:$I$301, 2, FALSE)</f>
        <v>PolymerB</v>
      </c>
      <c r="S1281" s="3" t="str">
        <f>VLOOKUP(A1281, Samples_Master!$A$2:$I$301, 3, FALSE)</f>
        <v>Polymer</v>
      </c>
      <c r="T1281" s="3" t="str">
        <f>VLOOKUP(A1281, Samples_Master!$A$2:$I$301, 4, FALSE)</f>
        <v>B117</v>
      </c>
      <c r="U1281" s="3" t="str">
        <f>VLOOKUP(A1281, Samples_Master!$A$2:$I$301, 5, FALSE)</f>
        <v>P004</v>
      </c>
      <c r="V1281" s="3" t="str">
        <f t="shared" si="194"/>
        <v>PolymerB_Viscosity</v>
      </c>
      <c r="W1281" s="3">
        <f>VLOOKUP(V1281, Spec_Limits!$A$2:$I$301, 5, FALSE)</f>
        <v>0.5</v>
      </c>
      <c r="X1281" s="3">
        <f>VLOOKUP(V1281, Spec_Limits!$A$2:$I$301, 6, FALSE)</f>
        <v>2.5</v>
      </c>
      <c r="Y1281" s="3" t="str">
        <f t="shared" si="195"/>
        <v>Pass</v>
      </c>
      <c r="Z1281" s="3" t="str">
        <f t="shared" si="196"/>
        <v>OK</v>
      </c>
    </row>
    <row r="1282" spans="1:26" x14ac:dyDescent="0.35">
      <c r="A1282" s="1" t="s">
        <v>36</v>
      </c>
      <c r="B1282" s="2">
        <v>45728</v>
      </c>
      <c r="C1282" s="1" t="s">
        <v>16</v>
      </c>
      <c r="D1282" s="3" t="s">
        <v>3820</v>
      </c>
      <c r="E1282" s="1" t="s">
        <v>637</v>
      </c>
      <c r="F1282" s="1" t="s">
        <v>3821</v>
      </c>
      <c r="G1282" s="1" t="s">
        <v>12</v>
      </c>
      <c r="H1282" s="1">
        <v>65.867999999999995</v>
      </c>
      <c r="I1282" s="4" t="s">
        <v>17</v>
      </c>
      <c r="J1282" s="1" t="s">
        <v>80</v>
      </c>
      <c r="K1282" s="1" t="s">
        <v>3822</v>
      </c>
      <c r="L1282" s="6" t="str">
        <f t="shared" ref="L1282:L1330" si="199">IF(E1282="K",D1282-273.15,IF(E1282="°C",D1282))</f>
        <v>18</v>
      </c>
      <c r="M1282" s="6" t="str">
        <f t="shared" ref="M1282:M1330" si="200">IF(L1282&gt;0, L1282, " ")</f>
        <v>18</v>
      </c>
      <c r="N1282" s="6" t="str">
        <f t="shared" ref="N1282:N1330" si="201">IF(M1282="", "Fail", IF(M1282=" ", "Fail", IF(M1282&gt;0, "Pass", FALSE)))</f>
        <v>Pass</v>
      </c>
      <c r="O1282" s="6">
        <f t="shared" ref="O1282:O1330" si="202">IF(G1282="kPa",F1282/1000,IF(G1282="MPa",F1282))</f>
        <v>99.400739999999999</v>
      </c>
      <c r="P1282" s="6">
        <f t="shared" si="198"/>
        <v>65.867999999999995</v>
      </c>
      <c r="Q1282" s="5" t="str">
        <f t="shared" si="193"/>
        <v>March</v>
      </c>
      <c r="R1282" s="3" t="str">
        <f>VLOOKUP(A1282, Samples_Master!$A$2:$I$301, 2, FALSE)</f>
        <v>PolymerB</v>
      </c>
      <c r="S1282" s="3" t="str">
        <f>VLOOKUP(A1282, Samples_Master!$A$2:$I$301, 3, FALSE)</f>
        <v>Polymer</v>
      </c>
      <c r="T1282" s="3" t="str">
        <f>VLOOKUP(A1282, Samples_Master!$A$2:$I$301, 4, FALSE)</f>
        <v>B117</v>
      </c>
      <c r="U1282" s="3" t="str">
        <f>VLOOKUP(A1282, Samples_Master!$A$2:$I$301, 5, FALSE)</f>
        <v>P004</v>
      </c>
      <c r="V1282" s="3" t="str">
        <f t="shared" ref="V1282:V1330" si="203">R1282&amp;"_"&amp;C1282</f>
        <v>PolymerB_Tensile</v>
      </c>
      <c r="W1282" s="3">
        <f>VLOOKUP(V1282, Spec_Limits!$A$2:$I$301, 5, FALSE)</f>
        <v>40</v>
      </c>
      <c r="X1282" s="3">
        <f>VLOOKUP(V1282, Spec_Limits!$A$2:$I$301, 6, FALSE)</f>
        <v>100</v>
      </c>
      <c r="Y1282" s="3" t="str">
        <f t="shared" ref="Y1282:Y1330" si="204">IF(AND(P1282&gt;=W1282, P1282&lt;=X1282), "Pass", "Fail")</f>
        <v>Pass</v>
      </c>
      <c r="Z1282" s="3" t="str">
        <f t="shared" ref="Z1282:Z1330" si="205">IF(OR(P1282&lt;=-1000000,P1282&gt;=1000000),"Check","OK")</f>
        <v>OK</v>
      </c>
    </row>
    <row r="1283" spans="1:26" x14ac:dyDescent="0.35">
      <c r="A1283" s="1" t="s">
        <v>36</v>
      </c>
      <c r="B1283" s="2">
        <v>45725</v>
      </c>
      <c r="C1283" s="1" t="s">
        <v>27</v>
      </c>
      <c r="D1283" s="3" t="s">
        <v>1530</v>
      </c>
      <c r="E1283" s="1" t="s">
        <v>637</v>
      </c>
      <c r="F1283" s="1" t="s">
        <v>3823</v>
      </c>
      <c r="G1283" s="1" t="s">
        <v>12</v>
      </c>
      <c r="H1283" s="1">
        <v>1204.6669999999999</v>
      </c>
      <c r="I1283" s="4" t="s">
        <v>37</v>
      </c>
      <c r="J1283" s="1" t="s">
        <v>52</v>
      </c>
      <c r="K1283" s="1" t="s">
        <v>3824</v>
      </c>
      <c r="L1283" s="6" t="str">
        <f t="shared" si="199"/>
        <v>28.03</v>
      </c>
      <c r="M1283" s="6" t="str">
        <f t="shared" si="200"/>
        <v>28.03</v>
      </c>
      <c r="N1283" s="6" t="str">
        <f t="shared" si="201"/>
        <v>Pass</v>
      </c>
      <c r="O1283" s="6">
        <f t="shared" si="202"/>
        <v>97.468600000000009</v>
      </c>
      <c r="P1283" s="6">
        <f t="shared" si="198"/>
        <v>1204.6669999999999</v>
      </c>
      <c r="Q1283" s="5" t="str">
        <f t="shared" ref="Q1283:Q1330" si="206">TEXT(B1283,"MMMM")</f>
        <v>March</v>
      </c>
      <c r="R1283" s="3" t="str">
        <f>VLOOKUP(A1283, Samples_Master!$A$2:$I$301, 2, FALSE)</f>
        <v>PolymerB</v>
      </c>
      <c r="S1283" s="3" t="str">
        <f>VLOOKUP(A1283, Samples_Master!$A$2:$I$301, 3, FALSE)</f>
        <v>Polymer</v>
      </c>
      <c r="T1283" s="3" t="str">
        <f>VLOOKUP(A1283, Samples_Master!$A$2:$I$301, 4, FALSE)</f>
        <v>B117</v>
      </c>
      <c r="U1283" s="3" t="str">
        <f>VLOOKUP(A1283, Samples_Master!$A$2:$I$301, 5, FALSE)</f>
        <v>P004</v>
      </c>
      <c r="V1283" s="3" t="str">
        <f t="shared" si="203"/>
        <v>PolymerB_Conductivity</v>
      </c>
      <c r="W1283" s="3">
        <f>VLOOKUP(V1283, Spec_Limits!$A$2:$I$301, 5, FALSE)</f>
        <v>100</v>
      </c>
      <c r="X1283" s="3">
        <f>VLOOKUP(V1283, Spec_Limits!$A$2:$I$301, 6, FALSE)</f>
        <v>2000</v>
      </c>
      <c r="Y1283" s="3" t="str">
        <f t="shared" si="204"/>
        <v>Pass</v>
      </c>
      <c r="Z1283" s="3" t="str">
        <f t="shared" si="205"/>
        <v>OK</v>
      </c>
    </row>
    <row r="1284" spans="1:26" x14ac:dyDescent="0.35">
      <c r="A1284" s="1" t="s">
        <v>632</v>
      </c>
      <c r="B1284" s="2">
        <v>45717</v>
      </c>
      <c r="C1284" s="1" t="s">
        <v>10</v>
      </c>
      <c r="D1284" s="3" t="s">
        <v>3825</v>
      </c>
      <c r="E1284" s="1" t="s">
        <v>11</v>
      </c>
      <c r="F1284" s="1" t="s">
        <v>3826</v>
      </c>
      <c r="G1284" s="1" t="s">
        <v>17</v>
      </c>
      <c r="H1284" s="1">
        <v>0.76100000000000001</v>
      </c>
      <c r="I1284" s="4" t="s">
        <v>23</v>
      </c>
      <c r="J1284" s="1" t="s">
        <v>66</v>
      </c>
      <c r="K1284" s="1" t="s">
        <v>3827</v>
      </c>
      <c r="L1284" s="6">
        <f t="shared" si="199"/>
        <v>34.31</v>
      </c>
      <c r="M1284" s="6">
        <f t="shared" si="200"/>
        <v>34.31</v>
      </c>
      <c r="N1284" s="6" t="str">
        <f t="shared" si="201"/>
        <v>Pass</v>
      </c>
      <c r="O1284" s="6" t="str">
        <f t="shared" si="202"/>
        <v>114.04</v>
      </c>
      <c r="P1284" s="6">
        <f t="shared" si="198"/>
        <v>0.76100000000000001</v>
      </c>
      <c r="Q1284" s="5" t="str">
        <f t="shared" si="206"/>
        <v>March</v>
      </c>
      <c r="R1284" s="3" t="str">
        <f>VLOOKUP(A1284, Samples_Master!$A$2:$I$301, 2, FALSE)</f>
        <v>PolymerB</v>
      </c>
      <c r="S1284" s="3" t="str">
        <f>VLOOKUP(A1284, Samples_Master!$A$2:$I$301, 3, FALSE)</f>
        <v>Polymer</v>
      </c>
      <c r="T1284" s="3" t="str">
        <f>VLOOKUP(A1284, Samples_Master!$A$2:$I$301, 4, FALSE)</f>
        <v>B101</v>
      </c>
      <c r="U1284" s="3" t="str">
        <f>VLOOKUP(A1284, Samples_Master!$A$2:$I$301, 5, FALSE)</f>
        <v>P004</v>
      </c>
      <c r="V1284" s="3" t="str">
        <f t="shared" si="203"/>
        <v>PolymerB_Viscosity</v>
      </c>
      <c r="W1284" s="3">
        <f>VLOOKUP(V1284, Spec_Limits!$A$2:$I$301, 5, FALSE)</f>
        <v>0.5</v>
      </c>
      <c r="X1284" s="3">
        <f>VLOOKUP(V1284, Spec_Limits!$A$2:$I$301, 6, FALSE)</f>
        <v>2.5</v>
      </c>
      <c r="Y1284" s="3" t="str">
        <f t="shared" si="204"/>
        <v>Pass</v>
      </c>
      <c r="Z1284" s="3" t="str">
        <f t="shared" si="205"/>
        <v>OK</v>
      </c>
    </row>
    <row r="1285" spans="1:26" x14ac:dyDescent="0.35">
      <c r="A1285" s="1" t="s">
        <v>632</v>
      </c>
      <c r="B1285" s="2">
        <v>45721</v>
      </c>
      <c r="C1285" s="1" t="s">
        <v>27</v>
      </c>
      <c r="D1285" s="3" t="s">
        <v>3346</v>
      </c>
      <c r="E1285" s="1" t="s">
        <v>11</v>
      </c>
      <c r="F1285" s="1" t="s">
        <v>3828</v>
      </c>
      <c r="G1285" s="1" t="s">
        <v>17</v>
      </c>
      <c r="H1285" s="1">
        <v>572.846</v>
      </c>
      <c r="I1285" s="4" t="s">
        <v>37</v>
      </c>
      <c r="J1285" s="1" t="s">
        <v>14</v>
      </c>
      <c r="K1285" s="1" t="s">
        <v>3829</v>
      </c>
      <c r="L1285" s="6">
        <f t="shared" si="199"/>
        <v>29.129999999999995</v>
      </c>
      <c r="M1285" s="6">
        <f t="shared" si="200"/>
        <v>29.129999999999995</v>
      </c>
      <c r="N1285" s="6" t="str">
        <f t="shared" si="201"/>
        <v>Pass</v>
      </c>
      <c r="O1285" s="6" t="str">
        <f t="shared" si="202"/>
        <v>108.01</v>
      </c>
      <c r="P1285" s="6">
        <f t="shared" si="198"/>
        <v>572.846</v>
      </c>
      <c r="Q1285" s="5" t="str">
        <f t="shared" si="206"/>
        <v>March</v>
      </c>
      <c r="R1285" s="3" t="str">
        <f>VLOOKUP(A1285, Samples_Master!$A$2:$I$301, 2, FALSE)</f>
        <v>PolymerB</v>
      </c>
      <c r="S1285" s="3" t="str">
        <f>VLOOKUP(A1285, Samples_Master!$A$2:$I$301, 3, FALSE)</f>
        <v>Polymer</v>
      </c>
      <c r="T1285" s="3" t="str">
        <f>VLOOKUP(A1285, Samples_Master!$A$2:$I$301, 4, FALSE)</f>
        <v>B101</v>
      </c>
      <c r="U1285" s="3" t="str">
        <f>VLOOKUP(A1285, Samples_Master!$A$2:$I$301, 5, FALSE)</f>
        <v>P004</v>
      </c>
      <c r="V1285" s="3" t="str">
        <f t="shared" si="203"/>
        <v>PolymerB_Conductivity</v>
      </c>
      <c r="W1285" s="3">
        <f>VLOOKUP(V1285, Spec_Limits!$A$2:$I$301, 5, FALSE)</f>
        <v>100</v>
      </c>
      <c r="X1285" s="3">
        <f>VLOOKUP(V1285, Spec_Limits!$A$2:$I$301, 6, FALSE)</f>
        <v>2000</v>
      </c>
      <c r="Y1285" s="3" t="str">
        <f t="shared" si="204"/>
        <v>Pass</v>
      </c>
      <c r="Z1285" s="3" t="str">
        <f t="shared" si="205"/>
        <v>OK</v>
      </c>
    </row>
    <row r="1286" spans="1:26" x14ac:dyDescent="0.35">
      <c r="A1286" s="1" t="s">
        <v>632</v>
      </c>
      <c r="B1286" s="2">
        <v>45741</v>
      </c>
      <c r="C1286" s="1" t="s">
        <v>27</v>
      </c>
      <c r="D1286" s="3" t="s">
        <v>3242</v>
      </c>
      <c r="E1286" s="1" t="s">
        <v>11</v>
      </c>
      <c r="F1286" s="1" t="s">
        <v>3830</v>
      </c>
      <c r="G1286" s="1" t="s">
        <v>17</v>
      </c>
      <c r="H1286" s="1">
        <v>9867.6869999999999</v>
      </c>
      <c r="I1286" s="4" t="s">
        <v>28</v>
      </c>
      <c r="J1286" s="1" t="s">
        <v>98</v>
      </c>
      <c r="K1286" s="1" t="s">
        <v>3831</v>
      </c>
      <c r="L1286" s="6">
        <f t="shared" si="199"/>
        <v>23.550000000000011</v>
      </c>
      <c r="M1286" s="6">
        <f t="shared" si="200"/>
        <v>23.550000000000011</v>
      </c>
      <c r="N1286" s="6" t="str">
        <f t="shared" si="201"/>
        <v>Pass</v>
      </c>
      <c r="O1286" s="6" t="str">
        <f t="shared" si="202"/>
        <v>77.65</v>
      </c>
      <c r="P1286" s="6">
        <f t="shared" si="198"/>
        <v>9867.6869999999999</v>
      </c>
      <c r="Q1286" s="5" t="str">
        <f t="shared" si="206"/>
        <v>March</v>
      </c>
      <c r="R1286" s="3" t="str">
        <f>VLOOKUP(A1286, Samples_Master!$A$2:$I$301, 2, FALSE)</f>
        <v>PolymerB</v>
      </c>
      <c r="S1286" s="3" t="str">
        <f>VLOOKUP(A1286, Samples_Master!$A$2:$I$301, 3, FALSE)</f>
        <v>Polymer</v>
      </c>
      <c r="T1286" s="3" t="str">
        <f>VLOOKUP(A1286, Samples_Master!$A$2:$I$301, 4, FALSE)</f>
        <v>B101</v>
      </c>
      <c r="U1286" s="3" t="str">
        <f>VLOOKUP(A1286, Samples_Master!$A$2:$I$301, 5, FALSE)</f>
        <v>P004</v>
      </c>
      <c r="V1286" s="3" t="str">
        <f t="shared" si="203"/>
        <v>PolymerB_Conductivity</v>
      </c>
      <c r="W1286" s="3">
        <f>VLOOKUP(V1286, Spec_Limits!$A$2:$I$301, 5, FALSE)</f>
        <v>100</v>
      </c>
      <c r="X1286" s="3">
        <f>VLOOKUP(V1286, Spec_Limits!$A$2:$I$301, 6, FALSE)</f>
        <v>2000</v>
      </c>
      <c r="Y1286" s="3" t="str">
        <f t="shared" si="204"/>
        <v>Fail</v>
      </c>
      <c r="Z1286" s="3" t="str">
        <f t="shared" si="205"/>
        <v>OK</v>
      </c>
    </row>
    <row r="1287" spans="1:26" x14ac:dyDescent="0.35">
      <c r="A1287" s="1" t="s">
        <v>632</v>
      </c>
      <c r="B1287" s="2">
        <v>45725</v>
      </c>
      <c r="C1287" s="1" t="s">
        <v>10</v>
      </c>
      <c r="D1287" s="3" t="s">
        <v>3832</v>
      </c>
      <c r="E1287" s="1" t="s">
        <v>11</v>
      </c>
      <c r="F1287" s="1" t="s">
        <v>3833</v>
      </c>
      <c r="G1287" s="1" t="s">
        <v>17</v>
      </c>
      <c r="H1287" s="1">
        <v>1.2749999999999999</v>
      </c>
      <c r="I1287" s="4" t="s">
        <v>23</v>
      </c>
      <c r="J1287" s="1" t="s">
        <v>80</v>
      </c>
      <c r="K1287" s="1" t="s">
        <v>3834</v>
      </c>
      <c r="L1287" s="6">
        <f t="shared" si="199"/>
        <v>17.010000000000048</v>
      </c>
      <c r="M1287" s="6">
        <f t="shared" si="200"/>
        <v>17.010000000000048</v>
      </c>
      <c r="N1287" s="6" t="str">
        <f t="shared" si="201"/>
        <v>Pass</v>
      </c>
      <c r="O1287" s="6" t="str">
        <f t="shared" si="202"/>
        <v>107.29</v>
      </c>
      <c r="P1287" s="6">
        <f t="shared" si="198"/>
        <v>1.2749999999999999</v>
      </c>
      <c r="Q1287" s="5" t="str">
        <f t="shared" si="206"/>
        <v>March</v>
      </c>
      <c r="R1287" s="3" t="str">
        <f>VLOOKUP(A1287, Samples_Master!$A$2:$I$301, 2, FALSE)</f>
        <v>PolymerB</v>
      </c>
      <c r="S1287" s="3" t="str">
        <f>VLOOKUP(A1287, Samples_Master!$A$2:$I$301, 3, FALSE)</f>
        <v>Polymer</v>
      </c>
      <c r="T1287" s="3" t="str">
        <f>VLOOKUP(A1287, Samples_Master!$A$2:$I$301, 4, FALSE)</f>
        <v>B101</v>
      </c>
      <c r="U1287" s="3" t="str">
        <f>VLOOKUP(A1287, Samples_Master!$A$2:$I$301, 5, FALSE)</f>
        <v>P004</v>
      </c>
      <c r="V1287" s="3" t="str">
        <f t="shared" si="203"/>
        <v>PolymerB_Viscosity</v>
      </c>
      <c r="W1287" s="3">
        <f>VLOOKUP(V1287, Spec_Limits!$A$2:$I$301, 5, FALSE)</f>
        <v>0.5</v>
      </c>
      <c r="X1287" s="3">
        <f>VLOOKUP(V1287, Spec_Limits!$A$2:$I$301, 6, FALSE)</f>
        <v>2.5</v>
      </c>
      <c r="Y1287" s="3" t="str">
        <f t="shared" si="204"/>
        <v>Pass</v>
      </c>
      <c r="Z1287" s="3" t="str">
        <f t="shared" si="205"/>
        <v>OK</v>
      </c>
    </row>
    <row r="1288" spans="1:26" x14ac:dyDescent="0.35">
      <c r="A1288" s="1" t="s">
        <v>1085</v>
      </c>
      <c r="B1288" s="2">
        <v>45735</v>
      </c>
      <c r="C1288" s="1" t="s">
        <v>27</v>
      </c>
      <c r="D1288" s="3" t="s">
        <v>1338</v>
      </c>
      <c r="E1288" s="1" t="s">
        <v>11</v>
      </c>
      <c r="F1288" s="1" t="s">
        <v>3835</v>
      </c>
      <c r="G1288" s="1" t="s">
        <v>17</v>
      </c>
      <c r="H1288" s="1">
        <v>7369.116</v>
      </c>
      <c r="I1288" s="4" t="s">
        <v>28</v>
      </c>
      <c r="J1288" s="1" t="s">
        <v>61</v>
      </c>
      <c r="K1288" s="1" t="s">
        <v>3836</v>
      </c>
      <c r="L1288" s="6">
        <f t="shared" si="199"/>
        <v>28.75</v>
      </c>
      <c r="M1288" s="6">
        <f t="shared" si="200"/>
        <v>28.75</v>
      </c>
      <c r="N1288" s="6" t="str">
        <f t="shared" si="201"/>
        <v>Pass</v>
      </c>
      <c r="O1288" s="6" t="str">
        <f t="shared" si="202"/>
        <v>83.13</v>
      </c>
      <c r="P1288" s="6">
        <f t="shared" si="198"/>
        <v>7369.116</v>
      </c>
      <c r="Q1288" s="5" t="str">
        <f t="shared" si="206"/>
        <v>March</v>
      </c>
      <c r="R1288" s="3" t="str">
        <f>VLOOKUP(A1288, Samples_Master!$A$2:$I$301, 2, FALSE)</f>
        <v>Graphene</v>
      </c>
      <c r="S1288" s="3" t="str">
        <f>VLOOKUP(A1288, Samples_Master!$A$2:$I$301, 3, FALSE)</f>
        <v>Polymer</v>
      </c>
      <c r="T1288" s="3" t="str">
        <f>VLOOKUP(A1288, Samples_Master!$A$2:$I$301, 4, FALSE)</f>
        <v>B062</v>
      </c>
      <c r="U1288" s="3" t="str">
        <f>VLOOKUP(A1288, Samples_Master!$A$2:$I$301, 5, FALSE)</f>
        <v>P003</v>
      </c>
      <c r="V1288" s="3" t="str">
        <f t="shared" si="203"/>
        <v>Graphene_Conductivity</v>
      </c>
      <c r="W1288" s="3">
        <f>VLOOKUP(V1288, Spec_Limits!$A$2:$I$301, 5, FALSE)</f>
        <v>20000</v>
      </c>
      <c r="X1288" s="3">
        <f>VLOOKUP(V1288, Spec_Limits!$A$2:$I$301, 6, FALSE)</f>
        <v>80000</v>
      </c>
      <c r="Y1288" s="3" t="str">
        <f t="shared" si="204"/>
        <v>Fail</v>
      </c>
      <c r="Z1288" s="3" t="str">
        <f t="shared" si="205"/>
        <v>OK</v>
      </c>
    </row>
    <row r="1289" spans="1:26" x14ac:dyDescent="0.35">
      <c r="A1289" s="1" t="s">
        <v>1085</v>
      </c>
      <c r="B1289" s="2">
        <v>45729</v>
      </c>
      <c r="C1289" s="1" t="s">
        <v>16</v>
      </c>
      <c r="D1289" s="3" t="s">
        <v>3837</v>
      </c>
      <c r="E1289" s="1" t="s">
        <v>11</v>
      </c>
      <c r="F1289" s="1" t="s">
        <v>1576</v>
      </c>
      <c r="G1289" s="1" t="s">
        <v>17</v>
      </c>
      <c r="H1289" s="1">
        <v>73.221999999999994</v>
      </c>
      <c r="I1289" s="4" t="s">
        <v>17</v>
      </c>
      <c r="J1289" s="1" t="s">
        <v>61</v>
      </c>
      <c r="K1289" s="1" t="s">
        <v>3838</v>
      </c>
      <c r="L1289" s="6">
        <f t="shared" si="199"/>
        <v>27.920000000000016</v>
      </c>
      <c r="M1289" s="6">
        <f t="shared" si="200"/>
        <v>27.920000000000016</v>
      </c>
      <c r="N1289" s="6" t="str">
        <f t="shared" si="201"/>
        <v>Pass</v>
      </c>
      <c r="O1289" s="6" t="str">
        <f t="shared" si="202"/>
        <v>99.76</v>
      </c>
      <c r="P1289" s="6">
        <f t="shared" si="198"/>
        <v>73.221999999999994</v>
      </c>
      <c r="Q1289" s="5" t="str">
        <f t="shared" si="206"/>
        <v>March</v>
      </c>
      <c r="R1289" s="3" t="str">
        <f>VLOOKUP(A1289, Samples_Master!$A$2:$I$301, 2, FALSE)</f>
        <v>Graphene</v>
      </c>
      <c r="S1289" s="3" t="str">
        <f>VLOOKUP(A1289, Samples_Master!$A$2:$I$301, 3, FALSE)</f>
        <v>Polymer</v>
      </c>
      <c r="T1289" s="3" t="str">
        <f>VLOOKUP(A1289, Samples_Master!$A$2:$I$301, 4, FALSE)</f>
        <v>B062</v>
      </c>
      <c r="U1289" s="3" t="str">
        <f>VLOOKUP(A1289, Samples_Master!$A$2:$I$301, 5, FALSE)</f>
        <v>P003</v>
      </c>
      <c r="V1289" s="3" t="str">
        <f t="shared" si="203"/>
        <v>Graphene_Tensile</v>
      </c>
      <c r="W1289" s="3">
        <f>VLOOKUP(V1289, Spec_Limits!$A$2:$I$301, 5, FALSE)</f>
        <v>60</v>
      </c>
      <c r="X1289" s="3">
        <f>VLOOKUP(V1289, Spec_Limits!$A$2:$I$301, 6, FALSE)</f>
        <v>120</v>
      </c>
      <c r="Y1289" s="3" t="str">
        <f t="shared" si="204"/>
        <v>Pass</v>
      </c>
      <c r="Z1289" s="3" t="str">
        <f t="shared" si="205"/>
        <v>OK</v>
      </c>
    </row>
    <row r="1290" spans="1:26" x14ac:dyDescent="0.35">
      <c r="A1290" s="1" t="s">
        <v>1085</v>
      </c>
      <c r="B1290" s="2">
        <v>45728</v>
      </c>
      <c r="C1290" s="1" t="s">
        <v>16</v>
      </c>
      <c r="D1290" s="3" t="s">
        <v>3839</v>
      </c>
      <c r="E1290" s="1" t="s">
        <v>11</v>
      </c>
      <c r="F1290" s="1" t="s">
        <v>2359</v>
      </c>
      <c r="G1290" s="1" t="s">
        <v>17</v>
      </c>
      <c r="H1290" s="1">
        <v>75.38</v>
      </c>
      <c r="I1290" s="4" t="s">
        <v>17</v>
      </c>
      <c r="J1290" s="1" t="s">
        <v>24</v>
      </c>
      <c r="K1290" s="1" t="s">
        <v>3840</v>
      </c>
      <c r="L1290" s="6">
        <f t="shared" si="199"/>
        <v>26.470000000000027</v>
      </c>
      <c r="M1290" s="6">
        <f t="shared" si="200"/>
        <v>26.470000000000027</v>
      </c>
      <c r="N1290" s="6" t="str">
        <f t="shared" si="201"/>
        <v>Pass</v>
      </c>
      <c r="O1290" s="6" t="str">
        <f t="shared" si="202"/>
        <v>98.04</v>
      </c>
      <c r="P1290" s="6">
        <f t="shared" si="198"/>
        <v>75.38</v>
      </c>
      <c r="Q1290" s="5" t="str">
        <f t="shared" si="206"/>
        <v>March</v>
      </c>
      <c r="R1290" s="3" t="str">
        <f>VLOOKUP(A1290, Samples_Master!$A$2:$I$301, 2, FALSE)</f>
        <v>Graphene</v>
      </c>
      <c r="S1290" s="3" t="str">
        <f>VLOOKUP(A1290, Samples_Master!$A$2:$I$301, 3, FALSE)</f>
        <v>Polymer</v>
      </c>
      <c r="T1290" s="3" t="str">
        <f>VLOOKUP(A1290, Samples_Master!$A$2:$I$301, 4, FALSE)</f>
        <v>B062</v>
      </c>
      <c r="U1290" s="3" t="str">
        <f>VLOOKUP(A1290, Samples_Master!$A$2:$I$301, 5, FALSE)</f>
        <v>P003</v>
      </c>
      <c r="V1290" s="3" t="str">
        <f t="shared" si="203"/>
        <v>Graphene_Tensile</v>
      </c>
      <c r="W1290" s="3">
        <f>VLOOKUP(V1290, Spec_Limits!$A$2:$I$301, 5, FALSE)</f>
        <v>60</v>
      </c>
      <c r="X1290" s="3">
        <f>VLOOKUP(V1290, Spec_Limits!$A$2:$I$301, 6, FALSE)</f>
        <v>120</v>
      </c>
      <c r="Y1290" s="3" t="str">
        <f t="shared" si="204"/>
        <v>Pass</v>
      </c>
      <c r="Z1290" s="3" t="str">
        <f t="shared" si="205"/>
        <v>OK</v>
      </c>
    </row>
    <row r="1291" spans="1:26" x14ac:dyDescent="0.35">
      <c r="A1291" s="1" t="s">
        <v>1085</v>
      </c>
      <c r="B1291" s="2">
        <v>45734</v>
      </c>
      <c r="C1291" s="1" t="s">
        <v>16</v>
      </c>
      <c r="D1291" s="3" t="s">
        <v>3841</v>
      </c>
      <c r="E1291" s="1" t="s">
        <v>11</v>
      </c>
      <c r="F1291" s="1" t="s">
        <v>3842</v>
      </c>
      <c r="G1291" s="1" t="s">
        <v>17</v>
      </c>
      <c r="H1291" s="1">
        <v>84.524000000000001</v>
      </c>
      <c r="I1291" s="4" t="s">
        <v>17</v>
      </c>
      <c r="J1291" s="1" t="s">
        <v>61</v>
      </c>
      <c r="K1291" s="1" t="s">
        <v>3843</v>
      </c>
      <c r="L1291" s="6">
        <f t="shared" si="199"/>
        <v>20.240000000000009</v>
      </c>
      <c r="M1291" s="6">
        <f t="shared" si="200"/>
        <v>20.240000000000009</v>
      </c>
      <c r="N1291" s="6" t="str">
        <f t="shared" si="201"/>
        <v>Pass</v>
      </c>
      <c r="O1291" s="6" t="str">
        <f t="shared" si="202"/>
        <v>117.58</v>
      </c>
      <c r="P1291" s="6">
        <f t="shared" si="198"/>
        <v>84.524000000000001</v>
      </c>
      <c r="Q1291" s="5" t="str">
        <f t="shared" si="206"/>
        <v>March</v>
      </c>
      <c r="R1291" s="3" t="str">
        <f>VLOOKUP(A1291, Samples_Master!$A$2:$I$301, 2, FALSE)</f>
        <v>Graphene</v>
      </c>
      <c r="S1291" s="3" t="str">
        <f>VLOOKUP(A1291, Samples_Master!$A$2:$I$301, 3, FALSE)</f>
        <v>Polymer</v>
      </c>
      <c r="T1291" s="3" t="str">
        <f>VLOOKUP(A1291, Samples_Master!$A$2:$I$301, 4, FALSE)</f>
        <v>B062</v>
      </c>
      <c r="U1291" s="3" t="str">
        <f>VLOOKUP(A1291, Samples_Master!$A$2:$I$301, 5, FALSE)</f>
        <v>P003</v>
      </c>
      <c r="V1291" s="3" t="str">
        <f t="shared" si="203"/>
        <v>Graphene_Tensile</v>
      </c>
      <c r="W1291" s="3">
        <f>VLOOKUP(V1291, Spec_Limits!$A$2:$I$301, 5, FALSE)</f>
        <v>60</v>
      </c>
      <c r="X1291" s="3">
        <f>VLOOKUP(V1291, Spec_Limits!$A$2:$I$301, 6, FALSE)</f>
        <v>120</v>
      </c>
      <c r="Y1291" s="3" t="str">
        <f t="shared" si="204"/>
        <v>Pass</v>
      </c>
      <c r="Z1291" s="3" t="str">
        <f t="shared" si="205"/>
        <v>OK</v>
      </c>
    </row>
    <row r="1292" spans="1:26" x14ac:dyDescent="0.35">
      <c r="A1292" s="1" t="s">
        <v>3844</v>
      </c>
      <c r="B1292" s="2">
        <v>45735</v>
      </c>
      <c r="C1292" s="1" t="s">
        <v>16</v>
      </c>
      <c r="D1292" s="3" t="s">
        <v>1693</v>
      </c>
      <c r="E1292" s="1" t="s">
        <v>637</v>
      </c>
      <c r="F1292" s="1" t="s">
        <v>3845</v>
      </c>
      <c r="G1292" s="1" t="s">
        <v>17</v>
      </c>
      <c r="H1292" s="1">
        <v>50.814</v>
      </c>
      <c r="I1292" s="4" t="s">
        <v>17</v>
      </c>
      <c r="J1292" s="1" t="s">
        <v>80</v>
      </c>
      <c r="K1292" s="1" t="s">
        <v>3846</v>
      </c>
      <c r="L1292" s="6" t="str">
        <f t="shared" si="199"/>
        <v>23.85</v>
      </c>
      <c r="M1292" s="6" t="str">
        <f t="shared" si="200"/>
        <v>23.85</v>
      </c>
      <c r="N1292" s="6" t="str">
        <f t="shared" si="201"/>
        <v>Pass</v>
      </c>
      <c r="O1292" s="6" t="str">
        <f t="shared" si="202"/>
        <v>90.38</v>
      </c>
      <c r="P1292" s="6">
        <f t="shared" si="198"/>
        <v>50.814</v>
      </c>
      <c r="Q1292" s="5" t="str">
        <f t="shared" si="206"/>
        <v>March</v>
      </c>
      <c r="R1292" s="3" t="str">
        <f>VLOOKUP(A1292, Samples_Master!$A$2:$I$301, 2, FALSE)</f>
        <v>PolymerB</v>
      </c>
      <c r="S1292" s="3" t="str">
        <f>VLOOKUP(A1292, Samples_Master!$A$2:$I$301, 3, FALSE)</f>
        <v>Polymer</v>
      </c>
      <c r="T1292" s="3" t="str">
        <f>VLOOKUP(A1292, Samples_Master!$A$2:$I$301, 4, FALSE)</f>
        <v>B039</v>
      </c>
      <c r="U1292" s="3" t="str">
        <f>VLOOKUP(A1292, Samples_Master!$A$2:$I$301, 5, FALSE)</f>
        <v>P004</v>
      </c>
      <c r="V1292" s="3" t="str">
        <f t="shared" si="203"/>
        <v>PolymerB_Tensile</v>
      </c>
      <c r="W1292" s="3">
        <f>VLOOKUP(V1292, Spec_Limits!$A$2:$I$301, 5, FALSE)</f>
        <v>40</v>
      </c>
      <c r="X1292" s="3">
        <f>VLOOKUP(V1292, Spec_Limits!$A$2:$I$301, 6, FALSE)</f>
        <v>100</v>
      </c>
      <c r="Y1292" s="3" t="str">
        <f t="shared" si="204"/>
        <v>Pass</v>
      </c>
      <c r="Z1292" s="3" t="str">
        <f t="shared" si="205"/>
        <v>OK</v>
      </c>
    </row>
    <row r="1293" spans="1:26" x14ac:dyDescent="0.35">
      <c r="A1293" s="1" t="s">
        <v>3844</v>
      </c>
      <c r="B1293" s="2">
        <v>45733</v>
      </c>
      <c r="C1293" s="1" t="s">
        <v>10</v>
      </c>
      <c r="D1293" s="3" t="s">
        <v>3847</v>
      </c>
      <c r="E1293" s="1" t="s">
        <v>637</v>
      </c>
      <c r="F1293" s="1" t="s">
        <v>3848</v>
      </c>
      <c r="G1293" s="1" t="s">
        <v>17</v>
      </c>
      <c r="H1293" s="1">
        <v>2.3140000000000001</v>
      </c>
      <c r="I1293" s="4" t="s">
        <v>23</v>
      </c>
      <c r="J1293" s="1" t="s">
        <v>31</v>
      </c>
      <c r="K1293" s="1" t="s">
        <v>3849</v>
      </c>
      <c r="L1293" s="6" t="str">
        <f t="shared" si="199"/>
        <v>17.04</v>
      </c>
      <c r="M1293" s="6" t="str">
        <f t="shared" si="200"/>
        <v>17.04</v>
      </c>
      <c r="N1293" s="6" t="str">
        <f t="shared" si="201"/>
        <v>Pass</v>
      </c>
      <c r="O1293" s="6" t="str">
        <f t="shared" si="202"/>
        <v>103.68</v>
      </c>
      <c r="P1293" s="6">
        <f t="shared" si="198"/>
        <v>2.3140000000000001</v>
      </c>
      <c r="Q1293" s="5" t="str">
        <f t="shared" si="206"/>
        <v>March</v>
      </c>
      <c r="R1293" s="3" t="str">
        <f>VLOOKUP(A1293, Samples_Master!$A$2:$I$301, 2, FALSE)</f>
        <v>PolymerB</v>
      </c>
      <c r="S1293" s="3" t="str">
        <f>VLOOKUP(A1293, Samples_Master!$A$2:$I$301, 3, FALSE)</f>
        <v>Polymer</v>
      </c>
      <c r="T1293" s="3" t="str">
        <f>VLOOKUP(A1293, Samples_Master!$A$2:$I$301, 4, FALSE)</f>
        <v>B039</v>
      </c>
      <c r="U1293" s="3" t="str">
        <f>VLOOKUP(A1293, Samples_Master!$A$2:$I$301, 5, FALSE)</f>
        <v>P004</v>
      </c>
      <c r="V1293" s="3" t="str">
        <f t="shared" si="203"/>
        <v>PolymerB_Viscosity</v>
      </c>
      <c r="W1293" s="3">
        <f>VLOOKUP(V1293, Spec_Limits!$A$2:$I$301, 5, FALSE)</f>
        <v>0.5</v>
      </c>
      <c r="X1293" s="3">
        <f>VLOOKUP(V1293, Spec_Limits!$A$2:$I$301, 6, FALSE)</f>
        <v>2.5</v>
      </c>
      <c r="Y1293" s="3" t="str">
        <f t="shared" si="204"/>
        <v>Pass</v>
      </c>
      <c r="Z1293" s="3" t="str">
        <f t="shared" si="205"/>
        <v>OK</v>
      </c>
    </row>
    <row r="1294" spans="1:26" x14ac:dyDescent="0.35">
      <c r="A1294" s="1" t="s">
        <v>3844</v>
      </c>
      <c r="B1294" s="2">
        <v>45724</v>
      </c>
      <c r="C1294" s="1" t="s">
        <v>10</v>
      </c>
      <c r="D1294" s="3" t="s">
        <v>3676</v>
      </c>
      <c r="E1294" s="1" t="s">
        <v>637</v>
      </c>
      <c r="F1294" s="1" t="s">
        <v>3850</v>
      </c>
      <c r="G1294" s="1" t="s">
        <v>17</v>
      </c>
      <c r="H1294" s="1">
        <v>2.0139999999999998</v>
      </c>
      <c r="I1294" s="4" t="s">
        <v>23</v>
      </c>
      <c r="J1294" s="1" t="s">
        <v>98</v>
      </c>
      <c r="K1294" s="1" t="s">
        <v>3851</v>
      </c>
      <c r="L1294" s="6" t="str">
        <f t="shared" si="199"/>
        <v>21.52</v>
      </c>
      <c r="M1294" s="6" t="str">
        <f t="shared" si="200"/>
        <v>21.52</v>
      </c>
      <c r="N1294" s="6" t="str">
        <f t="shared" si="201"/>
        <v>Pass</v>
      </c>
      <c r="O1294" s="6" t="str">
        <f t="shared" si="202"/>
        <v>98.41</v>
      </c>
      <c r="P1294" s="6">
        <f t="shared" si="198"/>
        <v>2.0139999999999998</v>
      </c>
      <c r="Q1294" s="5" t="str">
        <f t="shared" si="206"/>
        <v>March</v>
      </c>
      <c r="R1294" s="3" t="str">
        <f>VLOOKUP(A1294, Samples_Master!$A$2:$I$301, 2, FALSE)</f>
        <v>PolymerB</v>
      </c>
      <c r="S1294" s="3" t="str">
        <f>VLOOKUP(A1294, Samples_Master!$A$2:$I$301, 3, FALSE)</f>
        <v>Polymer</v>
      </c>
      <c r="T1294" s="3" t="str">
        <f>VLOOKUP(A1294, Samples_Master!$A$2:$I$301, 4, FALSE)</f>
        <v>B039</v>
      </c>
      <c r="U1294" s="3" t="str">
        <f>VLOOKUP(A1294, Samples_Master!$A$2:$I$301, 5, FALSE)</f>
        <v>P004</v>
      </c>
      <c r="V1294" s="3" t="str">
        <f t="shared" si="203"/>
        <v>PolymerB_Viscosity</v>
      </c>
      <c r="W1294" s="3">
        <f>VLOOKUP(V1294, Spec_Limits!$A$2:$I$301, 5, FALSE)</f>
        <v>0.5</v>
      </c>
      <c r="X1294" s="3">
        <f>VLOOKUP(V1294, Spec_Limits!$A$2:$I$301, 6, FALSE)</f>
        <v>2.5</v>
      </c>
      <c r="Y1294" s="3" t="str">
        <f t="shared" si="204"/>
        <v>Pass</v>
      </c>
      <c r="Z1294" s="3" t="str">
        <f t="shared" si="205"/>
        <v>OK</v>
      </c>
    </row>
    <row r="1295" spans="1:26" x14ac:dyDescent="0.35">
      <c r="A1295" s="1" t="s">
        <v>3844</v>
      </c>
      <c r="B1295" s="2">
        <v>45731</v>
      </c>
      <c r="C1295" s="1" t="s">
        <v>27</v>
      </c>
      <c r="D1295" s="3" t="s">
        <v>1932</v>
      </c>
      <c r="E1295" s="1" t="s">
        <v>637</v>
      </c>
      <c r="F1295" s="1" t="s">
        <v>3852</v>
      </c>
      <c r="G1295" s="1" t="s">
        <v>17</v>
      </c>
      <c r="H1295" s="1">
        <v>970.85400000000004</v>
      </c>
      <c r="I1295" s="4" t="s">
        <v>37</v>
      </c>
      <c r="J1295" s="1" t="s">
        <v>66</v>
      </c>
      <c r="K1295" s="1" t="s">
        <v>3853</v>
      </c>
      <c r="L1295" s="6" t="str">
        <f t="shared" si="199"/>
        <v>24.17</v>
      </c>
      <c r="M1295" s="6" t="str">
        <f t="shared" si="200"/>
        <v>24.17</v>
      </c>
      <c r="N1295" s="6" t="str">
        <f t="shared" si="201"/>
        <v>Pass</v>
      </c>
      <c r="O1295" s="6" t="str">
        <f t="shared" si="202"/>
        <v>98</v>
      </c>
      <c r="P1295" s="6">
        <f t="shared" si="198"/>
        <v>970.85400000000004</v>
      </c>
      <c r="Q1295" s="5" t="str">
        <f t="shared" si="206"/>
        <v>March</v>
      </c>
      <c r="R1295" s="3" t="str">
        <f>VLOOKUP(A1295, Samples_Master!$A$2:$I$301, 2, FALSE)</f>
        <v>PolymerB</v>
      </c>
      <c r="S1295" s="3" t="str">
        <f>VLOOKUP(A1295, Samples_Master!$A$2:$I$301, 3, FALSE)</f>
        <v>Polymer</v>
      </c>
      <c r="T1295" s="3" t="str">
        <f>VLOOKUP(A1295, Samples_Master!$A$2:$I$301, 4, FALSE)</f>
        <v>B039</v>
      </c>
      <c r="U1295" s="3" t="str">
        <f>VLOOKUP(A1295, Samples_Master!$A$2:$I$301, 5, FALSE)</f>
        <v>P004</v>
      </c>
      <c r="V1295" s="3" t="str">
        <f t="shared" si="203"/>
        <v>PolymerB_Conductivity</v>
      </c>
      <c r="W1295" s="3">
        <f>VLOOKUP(V1295, Spec_Limits!$A$2:$I$301, 5, FALSE)</f>
        <v>100</v>
      </c>
      <c r="X1295" s="3">
        <f>VLOOKUP(V1295, Spec_Limits!$A$2:$I$301, 6, FALSE)</f>
        <v>2000</v>
      </c>
      <c r="Y1295" s="3" t="str">
        <f t="shared" si="204"/>
        <v>Pass</v>
      </c>
      <c r="Z1295" s="3" t="str">
        <f t="shared" si="205"/>
        <v>OK</v>
      </c>
    </row>
    <row r="1296" spans="1:26" x14ac:dyDescent="0.35">
      <c r="A1296" s="1" t="s">
        <v>140</v>
      </c>
      <c r="B1296" s="2">
        <v>45724</v>
      </c>
      <c r="C1296" s="1" t="s">
        <v>27</v>
      </c>
      <c r="E1296" s="1" t="s">
        <v>637</v>
      </c>
      <c r="F1296" s="1" t="s">
        <v>3854</v>
      </c>
      <c r="G1296" s="1" t="s">
        <v>17</v>
      </c>
      <c r="H1296" s="1">
        <v>738484.33900000004</v>
      </c>
      <c r="I1296" s="4" t="s">
        <v>28</v>
      </c>
      <c r="J1296" s="1" t="s">
        <v>47</v>
      </c>
      <c r="K1296" s="1" t="s">
        <v>3855</v>
      </c>
      <c r="M1296" s="6" t="str">
        <f t="shared" si="200"/>
        <v xml:space="preserve"> </v>
      </c>
      <c r="N1296" s="6" t="str">
        <f t="shared" si="201"/>
        <v>Fail</v>
      </c>
      <c r="O1296" s="6" t="str">
        <f t="shared" si="202"/>
        <v>81.34</v>
      </c>
      <c r="P1296" s="6">
        <f t="shared" si="198"/>
        <v>738484.33900000004</v>
      </c>
      <c r="Q1296" s="5" t="str">
        <f t="shared" si="206"/>
        <v>March</v>
      </c>
      <c r="R1296" s="3" t="str">
        <f>VLOOKUP(A1296, Samples_Master!$A$2:$I$301, 2, FALSE)</f>
        <v>Graphene</v>
      </c>
      <c r="S1296" s="3" t="str">
        <f>VLOOKUP(A1296, Samples_Master!$A$2:$I$301, 3, FALSE)</f>
        <v>Carbon</v>
      </c>
      <c r="T1296" s="3" t="str">
        <f>VLOOKUP(A1296, Samples_Master!$A$2:$I$301, 4, FALSE)</f>
        <v>B115</v>
      </c>
      <c r="U1296" s="3" t="str">
        <f>VLOOKUP(A1296, Samples_Master!$A$2:$I$301, 5, FALSE)</f>
        <v>P004</v>
      </c>
      <c r="V1296" s="3" t="str">
        <f t="shared" si="203"/>
        <v>Graphene_Conductivity</v>
      </c>
      <c r="W1296" s="3">
        <f>VLOOKUP(V1296, Spec_Limits!$A$2:$I$301, 5, FALSE)</f>
        <v>20000</v>
      </c>
      <c r="X1296" s="3">
        <f>VLOOKUP(V1296, Spec_Limits!$A$2:$I$301, 6, FALSE)</f>
        <v>80000</v>
      </c>
      <c r="Y1296" s="3" t="str">
        <f t="shared" si="204"/>
        <v>Fail</v>
      </c>
      <c r="Z1296" s="3" t="str">
        <f t="shared" si="205"/>
        <v>OK</v>
      </c>
    </row>
    <row r="1297" spans="1:26" x14ac:dyDescent="0.35">
      <c r="A1297" s="1" t="s">
        <v>140</v>
      </c>
      <c r="B1297" s="2">
        <v>45740</v>
      </c>
      <c r="C1297" s="1" t="s">
        <v>27</v>
      </c>
      <c r="D1297" s="3" t="s">
        <v>3856</v>
      </c>
      <c r="E1297" s="1" t="s">
        <v>637</v>
      </c>
      <c r="F1297" s="1" t="s">
        <v>3857</v>
      </c>
      <c r="G1297" s="1" t="s">
        <v>17</v>
      </c>
      <c r="H1297" s="1">
        <v>52596.014999999999</v>
      </c>
      <c r="I1297" s="4" t="s">
        <v>37</v>
      </c>
      <c r="J1297" s="1" t="s">
        <v>55</v>
      </c>
      <c r="K1297" s="1" t="s">
        <v>3858</v>
      </c>
      <c r="L1297" s="6" t="str">
        <f t="shared" si="199"/>
        <v>21.4</v>
      </c>
      <c r="M1297" s="6" t="str">
        <f t="shared" si="200"/>
        <v>21.4</v>
      </c>
      <c r="N1297" s="6" t="str">
        <f t="shared" si="201"/>
        <v>Pass</v>
      </c>
      <c r="O1297" s="6" t="str">
        <f t="shared" si="202"/>
        <v>94.61</v>
      </c>
      <c r="P1297" s="6">
        <f t="shared" si="198"/>
        <v>52596.014999999999</v>
      </c>
      <c r="Q1297" s="5" t="str">
        <f t="shared" si="206"/>
        <v>March</v>
      </c>
      <c r="R1297" s="3" t="str">
        <f>VLOOKUP(A1297, Samples_Master!$A$2:$I$301, 2, FALSE)</f>
        <v>Graphene</v>
      </c>
      <c r="S1297" s="3" t="str">
        <f>VLOOKUP(A1297, Samples_Master!$A$2:$I$301, 3, FALSE)</f>
        <v>Carbon</v>
      </c>
      <c r="T1297" s="3" t="str">
        <f>VLOOKUP(A1297, Samples_Master!$A$2:$I$301, 4, FALSE)</f>
        <v>B115</v>
      </c>
      <c r="U1297" s="3" t="str">
        <f>VLOOKUP(A1297, Samples_Master!$A$2:$I$301, 5, FALSE)</f>
        <v>P004</v>
      </c>
      <c r="V1297" s="3" t="str">
        <f t="shared" si="203"/>
        <v>Graphene_Conductivity</v>
      </c>
      <c r="W1297" s="3">
        <f>VLOOKUP(V1297, Spec_Limits!$A$2:$I$301, 5, FALSE)</f>
        <v>20000</v>
      </c>
      <c r="X1297" s="3">
        <f>VLOOKUP(V1297, Spec_Limits!$A$2:$I$301, 6, FALSE)</f>
        <v>80000</v>
      </c>
      <c r="Y1297" s="3" t="str">
        <f t="shared" si="204"/>
        <v>Pass</v>
      </c>
      <c r="Z1297" s="3" t="str">
        <f t="shared" si="205"/>
        <v>OK</v>
      </c>
    </row>
    <row r="1298" spans="1:26" x14ac:dyDescent="0.35">
      <c r="A1298" s="1" t="s">
        <v>140</v>
      </c>
      <c r="B1298" s="2">
        <v>45732</v>
      </c>
      <c r="C1298" s="1" t="s">
        <v>27</v>
      </c>
      <c r="D1298" s="3" t="s">
        <v>3859</v>
      </c>
      <c r="E1298" s="1" t="s">
        <v>637</v>
      </c>
      <c r="F1298" s="1" t="s">
        <v>3860</v>
      </c>
      <c r="G1298" s="1" t="s">
        <v>17</v>
      </c>
      <c r="H1298" s="1">
        <v>31680.539000000001</v>
      </c>
      <c r="I1298" s="4" t="s">
        <v>37</v>
      </c>
      <c r="J1298" s="1" t="s">
        <v>14</v>
      </c>
      <c r="K1298" s="1" t="s">
        <v>3861</v>
      </c>
      <c r="L1298" s="6" t="str">
        <f t="shared" si="199"/>
        <v>20.23</v>
      </c>
      <c r="M1298" s="6" t="str">
        <f t="shared" si="200"/>
        <v>20.23</v>
      </c>
      <c r="N1298" s="6" t="str">
        <f t="shared" si="201"/>
        <v>Pass</v>
      </c>
      <c r="O1298" s="6" t="str">
        <f t="shared" si="202"/>
        <v>84.59</v>
      </c>
      <c r="P1298" s="6">
        <f t="shared" si="198"/>
        <v>31680.539000000001</v>
      </c>
      <c r="Q1298" s="5" t="str">
        <f t="shared" si="206"/>
        <v>March</v>
      </c>
      <c r="R1298" s="3" t="str">
        <f>VLOOKUP(A1298, Samples_Master!$A$2:$I$301, 2, FALSE)</f>
        <v>Graphene</v>
      </c>
      <c r="S1298" s="3" t="str">
        <f>VLOOKUP(A1298, Samples_Master!$A$2:$I$301, 3, FALSE)</f>
        <v>Carbon</v>
      </c>
      <c r="T1298" s="3" t="str">
        <f>VLOOKUP(A1298, Samples_Master!$A$2:$I$301, 4, FALSE)</f>
        <v>B115</v>
      </c>
      <c r="U1298" s="3" t="str">
        <f>VLOOKUP(A1298, Samples_Master!$A$2:$I$301, 5, FALSE)</f>
        <v>P004</v>
      </c>
      <c r="V1298" s="3" t="str">
        <f t="shared" si="203"/>
        <v>Graphene_Conductivity</v>
      </c>
      <c r="W1298" s="3">
        <f>VLOOKUP(V1298, Spec_Limits!$A$2:$I$301, 5, FALSE)</f>
        <v>20000</v>
      </c>
      <c r="X1298" s="3">
        <f>VLOOKUP(V1298, Spec_Limits!$A$2:$I$301, 6, FALSE)</f>
        <v>80000</v>
      </c>
      <c r="Y1298" s="3" t="str">
        <f t="shared" si="204"/>
        <v>Pass</v>
      </c>
      <c r="Z1298" s="3" t="str">
        <f t="shared" si="205"/>
        <v>OK</v>
      </c>
    </row>
    <row r="1299" spans="1:26" x14ac:dyDescent="0.35">
      <c r="A1299" s="1" t="s">
        <v>140</v>
      </c>
      <c r="B1299" s="2">
        <v>45736</v>
      </c>
      <c r="C1299" s="1" t="s">
        <v>16</v>
      </c>
      <c r="D1299" s="3" t="s">
        <v>3303</v>
      </c>
      <c r="E1299" s="1" t="s">
        <v>637</v>
      </c>
      <c r="F1299" s="1" t="s">
        <v>3862</v>
      </c>
      <c r="G1299" s="1" t="s">
        <v>17</v>
      </c>
      <c r="H1299" s="1">
        <v>99.277000000000001</v>
      </c>
      <c r="I1299" s="4" t="s">
        <v>17</v>
      </c>
      <c r="J1299" s="1" t="s">
        <v>80</v>
      </c>
      <c r="K1299" s="1" t="s">
        <v>3863</v>
      </c>
      <c r="L1299" s="6" t="str">
        <f t="shared" si="199"/>
        <v>29.32</v>
      </c>
      <c r="M1299" s="6" t="str">
        <f t="shared" si="200"/>
        <v>29.32</v>
      </c>
      <c r="N1299" s="6" t="str">
        <f t="shared" si="201"/>
        <v>Pass</v>
      </c>
      <c r="O1299" s="6" t="str">
        <f t="shared" si="202"/>
        <v>103.35</v>
      </c>
      <c r="P1299" s="6">
        <f t="shared" si="198"/>
        <v>99.277000000000001</v>
      </c>
      <c r="Q1299" s="5" t="str">
        <f t="shared" si="206"/>
        <v>March</v>
      </c>
      <c r="R1299" s="3" t="str">
        <f>VLOOKUP(A1299, Samples_Master!$A$2:$I$301, 2, FALSE)</f>
        <v>Graphene</v>
      </c>
      <c r="S1299" s="3" t="str">
        <f>VLOOKUP(A1299, Samples_Master!$A$2:$I$301, 3, FALSE)</f>
        <v>Carbon</v>
      </c>
      <c r="T1299" s="3" t="str">
        <f>VLOOKUP(A1299, Samples_Master!$A$2:$I$301, 4, FALSE)</f>
        <v>B115</v>
      </c>
      <c r="U1299" s="3" t="str">
        <f>VLOOKUP(A1299, Samples_Master!$A$2:$I$301, 5, FALSE)</f>
        <v>P004</v>
      </c>
      <c r="V1299" s="3" t="str">
        <f t="shared" si="203"/>
        <v>Graphene_Tensile</v>
      </c>
      <c r="W1299" s="3">
        <f>VLOOKUP(V1299, Spec_Limits!$A$2:$I$301, 5, FALSE)</f>
        <v>60</v>
      </c>
      <c r="X1299" s="3">
        <f>VLOOKUP(V1299, Spec_Limits!$A$2:$I$301, 6, FALSE)</f>
        <v>120</v>
      </c>
      <c r="Y1299" s="3" t="str">
        <f t="shared" si="204"/>
        <v>Pass</v>
      </c>
      <c r="Z1299" s="3" t="str">
        <f t="shared" si="205"/>
        <v>OK</v>
      </c>
    </row>
    <row r="1300" spans="1:26" x14ac:dyDescent="0.35">
      <c r="A1300" s="1" t="s">
        <v>443</v>
      </c>
      <c r="B1300" s="2">
        <v>45741</v>
      </c>
      <c r="C1300" s="1" t="s">
        <v>10</v>
      </c>
      <c r="D1300" s="3" t="s">
        <v>3864</v>
      </c>
      <c r="E1300" s="1" t="s">
        <v>637</v>
      </c>
      <c r="F1300" s="1" t="s">
        <v>1358</v>
      </c>
      <c r="G1300" s="1" t="s">
        <v>17</v>
      </c>
      <c r="H1300" s="1">
        <v>1.333</v>
      </c>
      <c r="I1300" s="4" t="s">
        <v>23</v>
      </c>
      <c r="J1300" s="1" t="s">
        <v>47</v>
      </c>
      <c r="K1300" s="1" t="s">
        <v>3865</v>
      </c>
      <c r="L1300" s="6" t="str">
        <f t="shared" si="199"/>
        <v>23.46</v>
      </c>
      <c r="M1300" s="6" t="str">
        <f t="shared" si="200"/>
        <v>23.46</v>
      </c>
      <c r="N1300" s="6" t="str">
        <f t="shared" si="201"/>
        <v>Pass</v>
      </c>
      <c r="O1300" s="6" t="str">
        <f t="shared" si="202"/>
        <v>116.41</v>
      </c>
      <c r="P1300" s="6">
        <f t="shared" si="198"/>
        <v>1.333</v>
      </c>
      <c r="Q1300" s="5" t="str">
        <f t="shared" si="206"/>
        <v>March</v>
      </c>
      <c r="R1300" s="3" t="str">
        <f>VLOOKUP(A1300, Samples_Master!$A$2:$I$301, 2, FALSE)</f>
        <v>PolymerA</v>
      </c>
      <c r="S1300" s="3" t="str">
        <f>VLOOKUP(A1300, Samples_Master!$A$2:$I$301, 3, FALSE)</f>
        <v>Polymer</v>
      </c>
      <c r="T1300" s="3" t="str">
        <f>VLOOKUP(A1300, Samples_Master!$A$2:$I$301, 4, FALSE)</f>
        <v>B100</v>
      </c>
      <c r="U1300" s="3" t="str">
        <f>VLOOKUP(A1300, Samples_Master!$A$2:$I$301, 5, FALSE)</f>
        <v>P001</v>
      </c>
      <c r="V1300" s="3" t="str">
        <f t="shared" si="203"/>
        <v>PolymerA_Viscosity</v>
      </c>
      <c r="W1300" s="3">
        <f>VLOOKUP(V1300, Spec_Limits!$A$2:$I$301, 5, FALSE)</f>
        <v>0.5</v>
      </c>
      <c r="X1300" s="3">
        <f>VLOOKUP(V1300, Spec_Limits!$A$2:$I$301, 6, FALSE)</f>
        <v>2.5</v>
      </c>
      <c r="Y1300" s="3" t="str">
        <f t="shared" si="204"/>
        <v>Pass</v>
      </c>
      <c r="Z1300" s="3" t="str">
        <f t="shared" si="205"/>
        <v>OK</v>
      </c>
    </row>
    <row r="1301" spans="1:26" x14ac:dyDescent="0.35">
      <c r="A1301" s="1" t="s">
        <v>443</v>
      </c>
      <c r="B1301" s="2">
        <v>45738</v>
      </c>
      <c r="C1301" s="1" t="s">
        <v>27</v>
      </c>
      <c r="D1301" s="3" t="s">
        <v>3866</v>
      </c>
      <c r="E1301" s="1" t="s">
        <v>637</v>
      </c>
      <c r="F1301" s="1" t="s">
        <v>3867</v>
      </c>
      <c r="G1301" s="1" t="s">
        <v>17</v>
      </c>
      <c r="H1301" s="1">
        <v>858.51499999999999</v>
      </c>
      <c r="I1301" s="4" t="s">
        <v>37</v>
      </c>
      <c r="J1301" s="1" t="s">
        <v>34</v>
      </c>
      <c r="K1301" s="1" t="s">
        <v>3868</v>
      </c>
      <c r="L1301" s="6" t="str">
        <f t="shared" si="199"/>
        <v>24.37</v>
      </c>
      <c r="M1301" s="6" t="str">
        <f t="shared" si="200"/>
        <v>24.37</v>
      </c>
      <c r="N1301" s="6" t="str">
        <f t="shared" si="201"/>
        <v>Pass</v>
      </c>
      <c r="O1301" s="6" t="str">
        <f t="shared" si="202"/>
        <v>106.61</v>
      </c>
      <c r="P1301" s="6">
        <f t="shared" si="198"/>
        <v>858.51499999999999</v>
      </c>
      <c r="Q1301" s="5" t="str">
        <f t="shared" si="206"/>
        <v>March</v>
      </c>
      <c r="R1301" s="3" t="str">
        <f>VLOOKUP(A1301, Samples_Master!$A$2:$I$301, 2, FALSE)</f>
        <v>PolymerA</v>
      </c>
      <c r="S1301" s="3" t="str">
        <f>VLOOKUP(A1301, Samples_Master!$A$2:$I$301, 3, FALSE)</f>
        <v>Polymer</v>
      </c>
      <c r="T1301" s="3" t="str">
        <f>VLOOKUP(A1301, Samples_Master!$A$2:$I$301, 4, FALSE)</f>
        <v>B100</v>
      </c>
      <c r="U1301" s="3" t="str">
        <f>VLOOKUP(A1301, Samples_Master!$A$2:$I$301, 5, FALSE)</f>
        <v>P001</v>
      </c>
      <c r="V1301" s="3" t="str">
        <f t="shared" si="203"/>
        <v>PolymerA_Conductivity</v>
      </c>
      <c r="W1301" s="3">
        <f>VLOOKUP(V1301, Spec_Limits!$A$2:$I$301, 5, FALSE)</f>
        <v>100</v>
      </c>
      <c r="X1301" s="3">
        <f>VLOOKUP(V1301, Spec_Limits!$A$2:$I$301, 6, FALSE)</f>
        <v>2000</v>
      </c>
      <c r="Y1301" s="3" t="str">
        <f t="shared" si="204"/>
        <v>Pass</v>
      </c>
      <c r="Z1301" s="3" t="str">
        <f t="shared" si="205"/>
        <v>OK</v>
      </c>
    </row>
    <row r="1302" spans="1:26" x14ac:dyDescent="0.35">
      <c r="A1302" s="1" t="s">
        <v>525</v>
      </c>
      <c r="B1302" s="2">
        <v>45725</v>
      </c>
      <c r="C1302" s="1" t="s">
        <v>16</v>
      </c>
      <c r="D1302" s="3" t="s">
        <v>3869</v>
      </c>
      <c r="E1302" s="1" t="s">
        <v>637</v>
      </c>
      <c r="F1302" s="1" t="s">
        <v>3870</v>
      </c>
      <c r="G1302" s="1" t="s">
        <v>12</v>
      </c>
      <c r="H1302" s="1"/>
      <c r="I1302" s="4" t="s">
        <v>17</v>
      </c>
      <c r="J1302" s="1" t="s">
        <v>14</v>
      </c>
      <c r="K1302" s="1" t="s">
        <v>3871</v>
      </c>
      <c r="L1302" s="6" t="str">
        <f t="shared" si="199"/>
        <v>31.97</v>
      </c>
      <c r="M1302" s="6" t="str">
        <f t="shared" si="200"/>
        <v>31.97</v>
      </c>
      <c r="N1302" s="6" t="str">
        <f t="shared" si="201"/>
        <v>Pass</v>
      </c>
      <c r="O1302" s="6">
        <f t="shared" si="202"/>
        <v>107.65306</v>
      </c>
      <c r="P1302" s="6"/>
      <c r="Q1302" s="5" t="str">
        <f t="shared" si="206"/>
        <v>March</v>
      </c>
      <c r="R1302" s="3" t="str">
        <f>VLOOKUP(A1302, Samples_Master!$A$2:$I$301, 2, FALSE)</f>
        <v>PolymerA</v>
      </c>
      <c r="S1302" s="3" t="str">
        <f>VLOOKUP(A1302, Samples_Master!$A$2:$I$301, 3, FALSE)</f>
        <v>Polymer</v>
      </c>
      <c r="T1302" s="3" t="str">
        <f>VLOOKUP(A1302, Samples_Master!$A$2:$I$301, 4, FALSE)</f>
        <v>B034</v>
      </c>
      <c r="U1302" s="3" t="str">
        <f>VLOOKUP(A1302, Samples_Master!$A$2:$I$301, 5, FALSE)</f>
        <v>P001</v>
      </c>
      <c r="V1302" s="3" t="str">
        <f t="shared" si="203"/>
        <v>PolymerA_Tensile</v>
      </c>
      <c r="W1302" s="3">
        <f>VLOOKUP(V1302, Spec_Limits!$A$2:$I$301, 5, FALSE)</f>
        <v>40</v>
      </c>
      <c r="X1302" s="3">
        <f>VLOOKUP(V1302, Spec_Limits!$A$2:$I$301, 6, FALSE)</f>
        <v>100</v>
      </c>
      <c r="Y1302" s="3" t="str">
        <f t="shared" si="204"/>
        <v>Fail</v>
      </c>
      <c r="Z1302" s="3" t="str">
        <f t="shared" si="205"/>
        <v>OK</v>
      </c>
    </row>
    <row r="1303" spans="1:26" x14ac:dyDescent="0.35">
      <c r="A1303" s="1" t="s">
        <v>489</v>
      </c>
      <c r="B1303" s="2">
        <v>45741</v>
      </c>
      <c r="C1303" s="1" t="s">
        <v>16</v>
      </c>
      <c r="D1303" s="3" t="s">
        <v>1227</v>
      </c>
      <c r="E1303" s="1" t="s">
        <v>637</v>
      </c>
      <c r="F1303" s="1" t="s">
        <v>3872</v>
      </c>
      <c r="G1303" s="1" t="s">
        <v>12</v>
      </c>
      <c r="H1303" s="1">
        <v>102.33499999999999</v>
      </c>
      <c r="I1303" s="4" t="s">
        <v>17</v>
      </c>
      <c r="J1303" s="1" t="s">
        <v>98</v>
      </c>
      <c r="K1303" s="1" t="s">
        <v>3873</v>
      </c>
      <c r="L1303" s="6" t="str">
        <f t="shared" si="199"/>
        <v>21.34</v>
      </c>
      <c r="M1303" s="6" t="str">
        <f t="shared" si="200"/>
        <v>21.34</v>
      </c>
      <c r="N1303" s="6" t="str">
        <f t="shared" si="201"/>
        <v>Pass</v>
      </c>
      <c r="O1303" s="6">
        <f t="shared" si="202"/>
        <v>101.31410000000001</v>
      </c>
      <c r="P1303" s="6">
        <f t="shared" ref="P1303:P1330" si="207">IF(C1303="Viscosity",
      IF(J1303="mPa*s", H1303/1000, H1303),
   IF(C1303="Tensile",
      IF(J1303="kPa", H1303/1000, H1303),
   IF(C1303="Conductivity",
      IF(J1303="mS/cm", H1303/10, H1303),
   "")))</f>
        <v>102.33499999999999</v>
      </c>
      <c r="Q1303" s="5" t="str">
        <f t="shared" si="206"/>
        <v>March</v>
      </c>
      <c r="R1303" s="3" t="str">
        <f>VLOOKUP(A1303, Samples_Master!$A$2:$I$301, 2, FALSE)</f>
        <v>Graphene</v>
      </c>
      <c r="S1303" s="3" t="str">
        <f>VLOOKUP(A1303, Samples_Master!$A$2:$I$301, 3, FALSE)</f>
        <v>Carbon</v>
      </c>
      <c r="T1303" s="3" t="str">
        <f>VLOOKUP(A1303, Samples_Master!$A$2:$I$301, 4, FALSE)</f>
        <v>B080</v>
      </c>
      <c r="U1303" s="3" t="str">
        <f>VLOOKUP(A1303, Samples_Master!$A$2:$I$301, 5, FALSE)</f>
        <v>P003</v>
      </c>
      <c r="V1303" s="3" t="str">
        <f t="shared" si="203"/>
        <v>Graphene_Tensile</v>
      </c>
      <c r="W1303" s="3">
        <f>VLOOKUP(V1303, Spec_Limits!$A$2:$I$301, 5, FALSE)</f>
        <v>60</v>
      </c>
      <c r="X1303" s="3">
        <f>VLOOKUP(V1303, Spec_Limits!$A$2:$I$301, 6, FALSE)</f>
        <v>120</v>
      </c>
      <c r="Y1303" s="3" t="str">
        <f t="shared" si="204"/>
        <v>Pass</v>
      </c>
      <c r="Z1303" s="3" t="str">
        <f t="shared" si="205"/>
        <v>OK</v>
      </c>
    </row>
    <row r="1304" spans="1:26" x14ac:dyDescent="0.35">
      <c r="A1304" s="1" t="s">
        <v>454</v>
      </c>
      <c r="B1304" s="2">
        <v>45738</v>
      </c>
      <c r="C1304" s="1" t="s">
        <v>16</v>
      </c>
      <c r="D1304" s="3" t="s">
        <v>1444</v>
      </c>
      <c r="E1304" s="1" t="s">
        <v>637</v>
      </c>
      <c r="F1304" s="1" t="s">
        <v>3874</v>
      </c>
      <c r="G1304" s="1" t="s">
        <v>17</v>
      </c>
      <c r="H1304" s="1">
        <v>68.481999999999999</v>
      </c>
      <c r="I1304" s="4" t="s">
        <v>17</v>
      </c>
      <c r="J1304" s="1" t="s">
        <v>80</v>
      </c>
      <c r="K1304" s="1" t="s">
        <v>3875</v>
      </c>
      <c r="L1304" s="6" t="str">
        <f t="shared" si="199"/>
        <v>29.37</v>
      </c>
      <c r="M1304" s="6" t="str">
        <f t="shared" si="200"/>
        <v>29.37</v>
      </c>
      <c r="N1304" s="6" t="str">
        <f t="shared" si="201"/>
        <v>Pass</v>
      </c>
      <c r="O1304" s="6" t="str">
        <f t="shared" si="202"/>
        <v>96.92</v>
      </c>
      <c r="P1304" s="6">
        <f t="shared" si="207"/>
        <v>68.481999999999999</v>
      </c>
      <c r="Q1304" s="5" t="str">
        <f t="shared" si="206"/>
        <v>March</v>
      </c>
      <c r="R1304" s="3" t="str">
        <f>VLOOKUP(A1304, Samples_Master!$A$2:$I$301, 2, FALSE)</f>
        <v>Graphene</v>
      </c>
      <c r="S1304" s="3" t="str">
        <f>VLOOKUP(A1304, Samples_Master!$A$2:$I$301, 3, FALSE)</f>
        <v>Carbon</v>
      </c>
      <c r="T1304" s="3" t="str">
        <f>VLOOKUP(A1304, Samples_Master!$A$2:$I$301, 4, FALSE)</f>
        <v>B117</v>
      </c>
      <c r="U1304" s="3" t="str">
        <f>VLOOKUP(A1304, Samples_Master!$A$2:$I$301, 5, FALSE)</f>
        <v>P004</v>
      </c>
      <c r="V1304" s="3" t="str">
        <f t="shared" si="203"/>
        <v>Graphene_Tensile</v>
      </c>
      <c r="W1304" s="3">
        <f>VLOOKUP(V1304, Spec_Limits!$A$2:$I$301, 5, FALSE)</f>
        <v>60</v>
      </c>
      <c r="X1304" s="3">
        <f>VLOOKUP(V1304, Spec_Limits!$A$2:$I$301, 6, FALSE)</f>
        <v>120</v>
      </c>
      <c r="Y1304" s="3" t="str">
        <f t="shared" si="204"/>
        <v>Pass</v>
      </c>
      <c r="Z1304" s="3" t="str">
        <f t="shared" si="205"/>
        <v>OK</v>
      </c>
    </row>
    <row r="1305" spans="1:26" x14ac:dyDescent="0.35">
      <c r="A1305" s="1" t="s">
        <v>454</v>
      </c>
      <c r="B1305" s="2">
        <v>45729</v>
      </c>
      <c r="C1305" s="1" t="s">
        <v>10</v>
      </c>
      <c r="D1305" s="3" t="s">
        <v>3876</v>
      </c>
      <c r="E1305" s="1" t="s">
        <v>637</v>
      </c>
      <c r="F1305" s="1" t="s">
        <v>3877</v>
      </c>
      <c r="G1305" s="1" t="s">
        <v>17</v>
      </c>
      <c r="H1305" s="1">
        <v>282.82600000000002</v>
      </c>
      <c r="I1305" s="4" t="s">
        <v>13</v>
      </c>
      <c r="J1305" s="1" t="s">
        <v>47</v>
      </c>
      <c r="K1305" s="1" t="s">
        <v>3878</v>
      </c>
      <c r="L1305" s="6" t="str">
        <f t="shared" si="199"/>
        <v>24.76</v>
      </c>
      <c r="M1305" s="6" t="str">
        <f t="shared" si="200"/>
        <v>24.76</v>
      </c>
      <c r="N1305" s="6" t="str">
        <f t="shared" si="201"/>
        <v>Pass</v>
      </c>
      <c r="O1305" s="6" t="str">
        <f t="shared" si="202"/>
        <v>107.57</v>
      </c>
      <c r="P1305" s="6">
        <f t="shared" si="207"/>
        <v>282.82600000000002</v>
      </c>
      <c r="Q1305" s="5" t="str">
        <f t="shared" si="206"/>
        <v>March</v>
      </c>
      <c r="R1305" s="3" t="str">
        <f>VLOOKUP(A1305, Samples_Master!$A$2:$I$301, 2, FALSE)</f>
        <v>Graphene</v>
      </c>
      <c r="S1305" s="3" t="str">
        <f>VLOOKUP(A1305, Samples_Master!$A$2:$I$301, 3, FALSE)</f>
        <v>Carbon</v>
      </c>
      <c r="T1305" s="3" t="str">
        <f>VLOOKUP(A1305, Samples_Master!$A$2:$I$301, 4, FALSE)</f>
        <v>B117</v>
      </c>
      <c r="U1305" s="3" t="str">
        <f>VLOOKUP(A1305, Samples_Master!$A$2:$I$301, 5, FALSE)</f>
        <v>P004</v>
      </c>
      <c r="V1305" s="3" t="str">
        <f t="shared" si="203"/>
        <v>Graphene_Viscosity</v>
      </c>
      <c r="W1305" s="3">
        <f>VLOOKUP(V1305, Spec_Limits!$A$2:$I$301, 5, FALSE)</f>
        <v>0.2</v>
      </c>
      <c r="X1305" s="3">
        <f>VLOOKUP(V1305, Spec_Limits!$A$2:$I$301, 6, FALSE)</f>
        <v>1.5</v>
      </c>
      <c r="Y1305" s="3" t="str">
        <f t="shared" si="204"/>
        <v>Fail</v>
      </c>
      <c r="Z1305" s="3" t="str">
        <f t="shared" si="205"/>
        <v>OK</v>
      </c>
    </row>
    <row r="1306" spans="1:26" x14ac:dyDescent="0.35">
      <c r="A1306" s="1" t="s">
        <v>454</v>
      </c>
      <c r="B1306" s="2">
        <v>45735</v>
      </c>
      <c r="C1306" s="1" t="s">
        <v>10</v>
      </c>
      <c r="D1306" s="3" t="s">
        <v>3879</v>
      </c>
      <c r="E1306" s="1" t="s">
        <v>637</v>
      </c>
      <c r="F1306" s="1" t="s">
        <v>3880</v>
      </c>
      <c r="G1306" s="1" t="s">
        <v>17</v>
      </c>
      <c r="H1306" s="1">
        <v>0.89500000000000002</v>
      </c>
      <c r="I1306" s="4" t="s">
        <v>23</v>
      </c>
      <c r="J1306" s="1" t="s">
        <v>34</v>
      </c>
      <c r="K1306" s="1" t="s">
        <v>3881</v>
      </c>
      <c r="L1306" s="6" t="str">
        <f t="shared" si="199"/>
        <v>32.39</v>
      </c>
      <c r="M1306" s="6" t="str">
        <f t="shared" si="200"/>
        <v>32.39</v>
      </c>
      <c r="N1306" s="6" t="str">
        <f t="shared" si="201"/>
        <v>Pass</v>
      </c>
      <c r="O1306" s="6" t="str">
        <f t="shared" si="202"/>
        <v>89.53</v>
      </c>
      <c r="P1306" s="6">
        <f t="shared" si="207"/>
        <v>0.89500000000000002</v>
      </c>
      <c r="Q1306" s="5" t="str">
        <f t="shared" si="206"/>
        <v>March</v>
      </c>
      <c r="R1306" s="3" t="str">
        <f>VLOOKUP(A1306, Samples_Master!$A$2:$I$301, 2, FALSE)</f>
        <v>Graphene</v>
      </c>
      <c r="S1306" s="3" t="str">
        <f>VLOOKUP(A1306, Samples_Master!$A$2:$I$301, 3, FALSE)</f>
        <v>Carbon</v>
      </c>
      <c r="T1306" s="3" t="str">
        <f>VLOOKUP(A1306, Samples_Master!$A$2:$I$301, 4, FALSE)</f>
        <v>B117</v>
      </c>
      <c r="U1306" s="3" t="str">
        <f>VLOOKUP(A1306, Samples_Master!$A$2:$I$301, 5, FALSE)</f>
        <v>P004</v>
      </c>
      <c r="V1306" s="3" t="str">
        <f t="shared" si="203"/>
        <v>Graphene_Viscosity</v>
      </c>
      <c r="W1306" s="3">
        <f>VLOOKUP(V1306, Spec_Limits!$A$2:$I$301, 5, FALSE)</f>
        <v>0.2</v>
      </c>
      <c r="X1306" s="3">
        <f>VLOOKUP(V1306, Spec_Limits!$A$2:$I$301, 6, FALSE)</f>
        <v>1.5</v>
      </c>
      <c r="Y1306" s="3" t="str">
        <f t="shared" si="204"/>
        <v>Pass</v>
      </c>
      <c r="Z1306" s="3" t="str">
        <f t="shared" si="205"/>
        <v>OK</v>
      </c>
    </row>
    <row r="1307" spans="1:26" x14ac:dyDescent="0.35">
      <c r="A1307" s="1" t="s">
        <v>454</v>
      </c>
      <c r="B1307" s="2">
        <v>45721</v>
      </c>
      <c r="C1307" s="1" t="s">
        <v>10</v>
      </c>
      <c r="D1307" s="3" t="s">
        <v>3882</v>
      </c>
      <c r="E1307" s="1" t="s">
        <v>637</v>
      </c>
      <c r="F1307" s="1" t="s">
        <v>3883</v>
      </c>
      <c r="G1307" s="1" t="s">
        <v>17</v>
      </c>
      <c r="H1307" s="1">
        <v>0.94799999999999995</v>
      </c>
      <c r="I1307" s="4" t="s">
        <v>23</v>
      </c>
      <c r="J1307" s="1" t="s">
        <v>14</v>
      </c>
      <c r="K1307" s="1" t="s">
        <v>3884</v>
      </c>
      <c r="L1307" s="6" t="str">
        <f t="shared" si="199"/>
        <v>25.78</v>
      </c>
      <c r="M1307" s="6" t="str">
        <f t="shared" si="200"/>
        <v>25.78</v>
      </c>
      <c r="N1307" s="6" t="str">
        <f t="shared" si="201"/>
        <v>Pass</v>
      </c>
      <c r="O1307" s="6" t="str">
        <f t="shared" si="202"/>
        <v>104.91</v>
      </c>
      <c r="P1307" s="6">
        <f t="shared" si="207"/>
        <v>0.94799999999999995</v>
      </c>
      <c r="Q1307" s="5" t="str">
        <f t="shared" si="206"/>
        <v>March</v>
      </c>
      <c r="R1307" s="3" t="str">
        <f>VLOOKUP(A1307, Samples_Master!$A$2:$I$301, 2, FALSE)</f>
        <v>Graphene</v>
      </c>
      <c r="S1307" s="3" t="str">
        <f>VLOOKUP(A1307, Samples_Master!$A$2:$I$301, 3, FALSE)</f>
        <v>Carbon</v>
      </c>
      <c r="T1307" s="3" t="str">
        <f>VLOOKUP(A1307, Samples_Master!$A$2:$I$301, 4, FALSE)</f>
        <v>B117</v>
      </c>
      <c r="U1307" s="3" t="str">
        <f>VLOOKUP(A1307, Samples_Master!$A$2:$I$301, 5, FALSE)</f>
        <v>P004</v>
      </c>
      <c r="V1307" s="3" t="str">
        <f t="shared" si="203"/>
        <v>Graphene_Viscosity</v>
      </c>
      <c r="W1307" s="3">
        <f>VLOOKUP(V1307, Spec_Limits!$A$2:$I$301, 5, FALSE)</f>
        <v>0.2</v>
      </c>
      <c r="X1307" s="3">
        <f>VLOOKUP(V1307, Spec_Limits!$A$2:$I$301, 6, FALSE)</f>
        <v>1.5</v>
      </c>
      <c r="Y1307" s="3" t="str">
        <f t="shared" si="204"/>
        <v>Pass</v>
      </c>
      <c r="Z1307" s="3" t="str">
        <f t="shared" si="205"/>
        <v>OK</v>
      </c>
    </row>
    <row r="1308" spans="1:26" x14ac:dyDescent="0.35">
      <c r="A1308" s="1" t="s">
        <v>3885</v>
      </c>
      <c r="B1308" s="2">
        <v>45743</v>
      </c>
      <c r="C1308" s="1" t="s">
        <v>16</v>
      </c>
      <c r="D1308" s="3" t="s">
        <v>3886</v>
      </c>
      <c r="E1308" s="1" t="s">
        <v>11</v>
      </c>
      <c r="F1308" s="1" t="s">
        <v>3887</v>
      </c>
      <c r="G1308" s="1" t="s">
        <v>17</v>
      </c>
      <c r="H1308" s="1">
        <v>72.932000000000002</v>
      </c>
      <c r="I1308" s="4" t="s">
        <v>17</v>
      </c>
      <c r="J1308" s="1" t="s">
        <v>55</v>
      </c>
      <c r="K1308" s="1" t="s">
        <v>3888</v>
      </c>
      <c r="L1308" s="6">
        <f t="shared" si="199"/>
        <v>19.689999999999998</v>
      </c>
      <c r="M1308" s="6">
        <f t="shared" si="200"/>
        <v>19.689999999999998</v>
      </c>
      <c r="N1308" s="6" t="str">
        <f t="shared" si="201"/>
        <v>Pass</v>
      </c>
      <c r="O1308" s="6" t="str">
        <f t="shared" si="202"/>
        <v>98.64</v>
      </c>
      <c r="P1308" s="6">
        <f t="shared" si="207"/>
        <v>72.932000000000002</v>
      </c>
      <c r="Q1308" s="5" t="str">
        <f t="shared" si="206"/>
        <v>March</v>
      </c>
      <c r="R1308" s="3" t="str">
        <f>VLOOKUP(A1308, Samples_Master!$A$2:$I$301, 2, FALSE)</f>
        <v>PolymerB</v>
      </c>
      <c r="S1308" s="3" t="str">
        <f>VLOOKUP(A1308, Samples_Master!$A$2:$I$301, 3, FALSE)</f>
        <v>Polymer</v>
      </c>
      <c r="T1308" s="3" t="str">
        <f>VLOOKUP(A1308, Samples_Master!$A$2:$I$301, 4, FALSE)</f>
        <v>B103</v>
      </c>
      <c r="U1308" s="3" t="str">
        <f>VLOOKUP(A1308, Samples_Master!$A$2:$I$301, 5, FALSE)</f>
        <v>P001</v>
      </c>
      <c r="V1308" s="3" t="str">
        <f t="shared" si="203"/>
        <v>PolymerB_Tensile</v>
      </c>
      <c r="W1308" s="3">
        <f>VLOOKUP(V1308, Spec_Limits!$A$2:$I$301, 5, FALSE)</f>
        <v>40</v>
      </c>
      <c r="X1308" s="3">
        <f>VLOOKUP(V1308, Spec_Limits!$A$2:$I$301, 6, FALSE)</f>
        <v>100</v>
      </c>
      <c r="Y1308" s="3" t="str">
        <f t="shared" si="204"/>
        <v>Pass</v>
      </c>
      <c r="Z1308" s="3" t="str">
        <f t="shared" si="205"/>
        <v>OK</v>
      </c>
    </row>
    <row r="1309" spans="1:26" x14ac:dyDescent="0.35">
      <c r="A1309" s="1" t="s">
        <v>3885</v>
      </c>
      <c r="B1309" s="2">
        <v>45739</v>
      </c>
      <c r="C1309" s="1" t="s">
        <v>10</v>
      </c>
      <c r="D1309" s="3" t="s">
        <v>3568</v>
      </c>
      <c r="E1309" s="1" t="s">
        <v>11</v>
      </c>
      <c r="F1309" s="1" t="s">
        <v>2359</v>
      </c>
      <c r="G1309" s="1" t="s">
        <v>17</v>
      </c>
      <c r="H1309" s="1">
        <v>0.70599999999999996</v>
      </c>
      <c r="I1309" s="4" t="s">
        <v>23</v>
      </c>
      <c r="J1309" s="1" t="s">
        <v>41</v>
      </c>
      <c r="K1309" s="1" t="s">
        <v>3889</v>
      </c>
      <c r="L1309" s="6">
        <f t="shared" si="199"/>
        <v>31.770000000000039</v>
      </c>
      <c r="M1309" s="6">
        <f t="shared" si="200"/>
        <v>31.770000000000039</v>
      </c>
      <c r="N1309" s="6" t="str">
        <f t="shared" si="201"/>
        <v>Pass</v>
      </c>
      <c r="O1309" s="6" t="str">
        <f t="shared" si="202"/>
        <v>98.04</v>
      </c>
      <c r="P1309" s="6">
        <f t="shared" si="207"/>
        <v>0.70599999999999996</v>
      </c>
      <c r="Q1309" s="5" t="str">
        <f t="shared" si="206"/>
        <v>March</v>
      </c>
      <c r="R1309" s="3" t="str">
        <f>VLOOKUP(A1309, Samples_Master!$A$2:$I$301, 2, FALSE)</f>
        <v>PolymerB</v>
      </c>
      <c r="S1309" s="3" t="str">
        <f>VLOOKUP(A1309, Samples_Master!$A$2:$I$301, 3, FALSE)</f>
        <v>Polymer</v>
      </c>
      <c r="T1309" s="3" t="str">
        <f>VLOOKUP(A1309, Samples_Master!$A$2:$I$301, 4, FALSE)</f>
        <v>B103</v>
      </c>
      <c r="U1309" s="3" t="str">
        <f>VLOOKUP(A1309, Samples_Master!$A$2:$I$301, 5, FALSE)</f>
        <v>P001</v>
      </c>
      <c r="V1309" s="3" t="str">
        <f t="shared" si="203"/>
        <v>PolymerB_Viscosity</v>
      </c>
      <c r="W1309" s="3">
        <f>VLOOKUP(V1309, Spec_Limits!$A$2:$I$301, 5, FALSE)</f>
        <v>0.5</v>
      </c>
      <c r="X1309" s="3">
        <f>VLOOKUP(V1309, Spec_Limits!$A$2:$I$301, 6, FALSE)</f>
        <v>2.5</v>
      </c>
      <c r="Y1309" s="3" t="str">
        <f t="shared" si="204"/>
        <v>Pass</v>
      </c>
      <c r="Z1309" s="3" t="str">
        <f t="shared" si="205"/>
        <v>OK</v>
      </c>
    </row>
    <row r="1310" spans="1:26" x14ac:dyDescent="0.35">
      <c r="A1310" s="1" t="s">
        <v>3885</v>
      </c>
      <c r="B1310" s="2">
        <v>45723</v>
      </c>
      <c r="C1310" s="1" t="s">
        <v>10</v>
      </c>
      <c r="D1310" s="3" t="s">
        <v>3890</v>
      </c>
      <c r="E1310" s="1" t="s">
        <v>11</v>
      </c>
      <c r="F1310" s="1" t="s">
        <v>3891</v>
      </c>
      <c r="G1310" s="1" t="s">
        <v>17</v>
      </c>
      <c r="H1310" s="1">
        <v>0.78800000000000003</v>
      </c>
      <c r="I1310" s="4" t="s">
        <v>23</v>
      </c>
      <c r="J1310" s="1" t="s">
        <v>41</v>
      </c>
      <c r="K1310" s="1" t="s">
        <v>3892</v>
      </c>
      <c r="L1310" s="6">
        <f t="shared" si="199"/>
        <v>22.29000000000002</v>
      </c>
      <c r="M1310" s="6">
        <f t="shared" si="200"/>
        <v>22.29000000000002</v>
      </c>
      <c r="N1310" s="6" t="str">
        <f t="shared" si="201"/>
        <v>Pass</v>
      </c>
      <c r="O1310" s="6" t="str">
        <f t="shared" si="202"/>
        <v>104.23</v>
      </c>
      <c r="P1310" s="6">
        <f t="shared" si="207"/>
        <v>0.78800000000000003</v>
      </c>
      <c r="Q1310" s="5" t="str">
        <f t="shared" si="206"/>
        <v>March</v>
      </c>
      <c r="R1310" s="3" t="str">
        <f>VLOOKUP(A1310, Samples_Master!$A$2:$I$301, 2, FALSE)</f>
        <v>PolymerB</v>
      </c>
      <c r="S1310" s="3" t="str">
        <f>VLOOKUP(A1310, Samples_Master!$A$2:$I$301, 3, FALSE)</f>
        <v>Polymer</v>
      </c>
      <c r="T1310" s="3" t="str">
        <f>VLOOKUP(A1310, Samples_Master!$A$2:$I$301, 4, FALSE)</f>
        <v>B103</v>
      </c>
      <c r="U1310" s="3" t="str">
        <f>VLOOKUP(A1310, Samples_Master!$A$2:$I$301, 5, FALSE)</f>
        <v>P001</v>
      </c>
      <c r="V1310" s="3" t="str">
        <f t="shared" si="203"/>
        <v>PolymerB_Viscosity</v>
      </c>
      <c r="W1310" s="3">
        <f>VLOOKUP(V1310, Spec_Limits!$A$2:$I$301, 5, FALSE)</f>
        <v>0.5</v>
      </c>
      <c r="X1310" s="3">
        <f>VLOOKUP(V1310, Spec_Limits!$A$2:$I$301, 6, FALSE)</f>
        <v>2.5</v>
      </c>
      <c r="Y1310" s="3" t="str">
        <f t="shared" si="204"/>
        <v>Pass</v>
      </c>
      <c r="Z1310" s="3" t="str">
        <f t="shared" si="205"/>
        <v>OK</v>
      </c>
    </row>
    <row r="1311" spans="1:26" x14ac:dyDescent="0.35">
      <c r="A1311" s="1" t="s">
        <v>206</v>
      </c>
      <c r="B1311" s="2">
        <v>45729</v>
      </c>
      <c r="C1311" s="1" t="s">
        <v>16</v>
      </c>
      <c r="D1311" s="3" t="s">
        <v>3893</v>
      </c>
      <c r="E1311" s="1" t="s">
        <v>11</v>
      </c>
      <c r="F1311" s="1" t="s">
        <v>3894</v>
      </c>
      <c r="G1311" s="1" t="s">
        <v>17</v>
      </c>
      <c r="H1311" s="1">
        <v>63.304000000000002</v>
      </c>
      <c r="I1311" s="4" t="s">
        <v>17</v>
      </c>
      <c r="J1311" s="1" t="s">
        <v>52</v>
      </c>
      <c r="K1311" s="1" t="s">
        <v>3895</v>
      </c>
      <c r="L1311" s="6">
        <f t="shared" si="199"/>
        <v>23.890000000000043</v>
      </c>
      <c r="M1311" s="6">
        <f t="shared" si="200"/>
        <v>23.890000000000043</v>
      </c>
      <c r="N1311" s="6" t="str">
        <f t="shared" si="201"/>
        <v>Pass</v>
      </c>
      <c r="O1311" s="6" t="str">
        <f t="shared" si="202"/>
        <v>96.52</v>
      </c>
      <c r="P1311" s="6">
        <f t="shared" si="207"/>
        <v>63.304000000000002</v>
      </c>
      <c r="Q1311" s="5" t="str">
        <f t="shared" si="206"/>
        <v>March</v>
      </c>
      <c r="R1311" s="3" t="str">
        <f>VLOOKUP(A1311, Samples_Master!$A$2:$I$301, 2, FALSE)</f>
        <v>PolymerA</v>
      </c>
      <c r="S1311" s="3" t="str">
        <f>VLOOKUP(A1311, Samples_Master!$A$2:$I$301, 3, FALSE)</f>
        <v>Polymer</v>
      </c>
      <c r="T1311" s="3" t="str">
        <f>VLOOKUP(A1311, Samples_Master!$A$2:$I$301, 4, FALSE)</f>
        <v>B117</v>
      </c>
      <c r="U1311" s="3" t="str">
        <f>VLOOKUP(A1311, Samples_Master!$A$2:$I$301, 5, FALSE)</f>
        <v>P002</v>
      </c>
      <c r="V1311" s="3" t="str">
        <f t="shared" si="203"/>
        <v>PolymerA_Tensile</v>
      </c>
      <c r="W1311" s="3">
        <f>VLOOKUP(V1311, Spec_Limits!$A$2:$I$301, 5, FALSE)</f>
        <v>40</v>
      </c>
      <c r="X1311" s="3">
        <f>VLOOKUP(V1311, Spec_Limits!$A$2:$I$301, 6, FALSE)</f>
        <v>100</v>
      </c>
      <c r="Y1311" s="3" t="str">
        <f t="shared" si="204"/>
        <v>Pass</v>
      </c>
      <c r="Z1311" s="3" t="str">
        <f t="shared" si="205"/>
        <v>OK</v>
      </c>
    </row>
    <row r="1312" spans="1:26" x14ac:dyDescent="0.35">
      <c r="A1312" s="1" t="s">
        <v>206</v>
      </c>
      <c r="B1312" s="2">
        <v>45723</v>
      </c>
      <c r="C1312" s="1" t="s">
        <v>10</v>
      </c>
      <c r="D1312" s="3" t="s">
        <v>3896</v>
      </c>
      <c r="E1312" s="1" t="s">
        <v>11</v>
      </c>
      <c r="F1312" s="1" t="s">
        <v>3897</v>
      </c>
      <c r="G1312" s="1" t="s">
        <v>17</v>
      </c>
      <c r="H1312" s="1">
        <v>987.83799999999997</v>
      </c>
      <c r="I1312" s="4" t="s">
        <v>13</v>
      </c>
      <c r="J1312" s="1" t="s">
        <v>66</v>
      </c>
      <c r="K1312" s="1" t="s">
        <v>3898</v>
      </c>
      <c r="L1312" s="6">
        <f t="shared" si="199"/>
        <v>17.370000000000005</v>
      </c>
      <c r="M1312" s="6">
        <f t="shared" si="200"/>
        <v>17.370000000000005</v>
      </c>
      <c r="N1312" s="6" t="str">
        <f t="shared" si="201"/>
        <v>Pass</v>
      </c>
      <c r="O1312" s="6" t="str">
        <f t="shared" si="202"/>
        <v>105.52</v>
      </c>
      <c r="P1312" s="6">
        <f t="shared" si="207"/>
        <v>987.83799999999997</v>
      </c>
      <c r="Q1312" s="5" t="str">
        <f t="shared" si="206"/>
        <v>March</v>
      </c>
      <c r="R1312" s="3" t="str">
        <f>VLOOKUP(A1312, Samples_Master!$A$2:$I$301, 2, FALSE)</f>
        <v>PolymerA</v>
      </c>
      <c r="S1312" s="3" t="str">
        <f>VLOOKUP(A1312, Samples_Master!$A$2:$I$301, 3, FALSE)</f>
        <v>Polymer</v>
      </c>
      <c r="T1312" s="3" t="str">
        <f>VLOOKUP(A1312, Samples_Master!$A$2:$I$301, 4, FALSE)</f>
        <v>B117</v>
      </c>
      <c r="U1312" s="3" t="str">
        <f>VLOOKUP(A1312, Samples_Master!$A$2:$I$301, 5, FALSE)</f>
        <v>P002</v>
      </c>
      <c r="V1312" s="3" t="str">
        <f t="shared" si="203"/>
        <v>PolymerA_Viscosity</v>
      </c>
      <c r="W1312" s="3">
        <f>VLOOKUP(V1312, Spec_Limits!$A$2:$I$301, 5, FALSE)</f>
        <v>0.5</v>
      </c>
      <c r="X1312" s="3">
        <f>VLOOKUP(V1312, Spec_Limits!$A$2:$I$301, 6, FALSE)</f>
        <v>2.5</v>
      </c>
      <c r="Y1312" s="3" t="str">
        <f t="shared" si="204"/>
        <v>Fail</v>
      </c>
      <c r="Z1312" s="3" t="str">
        <f t="shared" si="205"/>
        <v>OK</v>
      </c>
    </row>
    <row r="1313" spans="1:26" x14ac:dyDescent="0.35">
      <c r="A1313" s="1" t="s">
        <v>206</v>
      </c>
      <c r="B1313" s="2">
        <v>45728</v>
      </c>
      <c r="C1313" s="1" t="s">
        <v>16</v>
      </c>
      <c r="D1313" s="3" t="s">
        <v>3899</v>
      </c>
      <c r="E1313" s="1" t="s">
        <v>11</v>
      </c>
      <c r="F1313" s="1" t="s">
        <v>2404</v>
      </c>
      <c r="G1313" s="1" t="s">
        <v>17</v>
      </c>
      <c r="H1313" s="1" t="e">
        <v>#NUM!</v>
      </c>
      <c r="I1313" s="4" t="s">
        <v>17</v>
      </c>
      <c r="J1313" s="1" t="s">
        <v>34</v>
      </c>
      <c r="K1313" s="1" t="s">
        <v>3900</v>
      </c>
      <c r="L1313" s="6">
        <f t="shared" si="199"/>
        <v>25.590000000000032</v>
      </c>
      <c r="M1313" s="6">
        <f t="shared" si="200"/>
        <v>25.590000000000032</v>
      </c>
      <c r="N1313" s="6" t="str">
        <f t="shared" si="201"/>
        <v>Pass</v>
      </c>
      <c r="O1313" s="6" t="str">
        <f t="shared" si="202"/>
        <v>98.43</v>
      </c>
      <c r="P1313" s="6" t="e">
        <f t="shared" si="207"/>
        <v>#NUM!</v>
      </c>
      <c r="Q1313" s="5" t="str">
        <f t="shared" si="206"/>
        <v>March</v>
      </c>
      <c r="R1313" s="3" t="str">
        <f>VLOOKUP(A1313, Samples_Master!$A$2:$I$301, 2, FALSE)</f>
        <v>PolymerA</v>
      </c>
      <c r="S1313" s="3" t="str">
        <f>VLOOKUP(A1313, Samples_Master!$A$2:$I$301, 3, FALSE)</f>
        <v>Polymer</v>
      </c>
      <c r="T1313" s="3" t="str">
        <f>VLOOKUP(A1313, Samples_Master!$A$2:$I$301, 4, FALSE)</f>
        <v>B117</v>
      </c>
      <c r="U1313" s="3" t="str">
        <f>VLOOKUP(A1313, Samples_Master!$A$2:$I$301, 5, FALSE)</f>
        <v>P002</v>
      </c>
      <c r="V1313" s="3" t="str">
        <f t="shared" si="203"/>
        <v>PolymerA_Tensile</v>
      </c>
      <c r="W1313" s="3">
        <f>VLOOKUP(V1313, Spec_Limits!$A$2:$I$301, 5, FALSE)</f>
        <v>40</v>
      </c>
      <c r="X1313" s="3">
        <f>VLOOKUP(V1313, Spec_Limits!$A$2:$I$301, 6, FALSE)</f>
        <v>100</v>
      </c>
      <c r="Y1313" s="3" t="e">
        <f t="shared" si="204"/>
        <v>#NUM!</v>
      </c>
      <c r="Z1313" s="3" t="e">
        <f t="shared" si="205"/>
        <v>#NUM!</v>
      </c>
    </row>
    <row r="1314" spans="1:26" x14ac:dyDescent="0.35">
      <c r="A1314" s="1" t="s">
        <v>397</v>
      </c>
      <c r="B1314" s="2">
        <v>45733</v>
      </c>
      <c r="C1314" s="1" t="s">
        <v>16</v>
      </c>
      <c r="D1314" s="3" t="s">
        <v>3901</v>
      </c>
      <c r="E1314" s="1" t="s">
        <v>11</v>
      </c>
      <c r="F1314" s="1" t="s">
        <v>3902</v>
      </c>
      <c r="G1314" s="1" t="s">
        <v>12</v>
      </c>
      <c r="H1314" s="1">
        <v>96.76</v>
      </c>
      <c r="I1314" s="4" t="s">
        <v>17</v>
      </c>
      <c r="J1314" s="1" t="s">
        <v>29</v>
      </c>
      <c r="K1314" s="1" t="s">
        <v>3903</v>
      </c>
      <c r="L1314" s="6">
        <f t="shared" si="199"/>
        <v>15.060000000000002</v>
      </c>
      <c r="M1314" s="6">
        <f t="shared" si="200"/>
        <v>15.060000000000002</v>
      </c>
      <c r="N1314" s="6" t="str">
        <f t="shared" si="201"/>
        <v>Pass</v>
      </c>
      <c r="O1314" s="6">
        <f t="shared" si="202"/>
        <v>100.30424000000001</v>
      </c>
      <c r="P1314" s="6">
        <f t="shared" si="207"/>
        <v>96.76</v>
      </c>
      <c r="Q1314" s="5" t="str">
        <f t="shared" si="206"/>
        <v>March</v>
      </c>
      <c r="R1314" s="3" t="str">
        <f>VLOOKUP(A1314, Samples_Master!$A$2:$I$301, 2, FALSE)</f>
        <v>Graphene</v>
      </c>
      <c r="S1314" s="3" t="str">
        <f>VLOOKUP(A1314, Samples_Master!$A$2:$I$301, 3, FALSE)</f>
        <v>Carbon</v>
      </c>
      <c r="T1314" s="3" t="str">
        <f>VLOOKUP(A1314, Samples_Master!$A$2:$I$301, 4, FALSE)</f>
        <v>B055</v>
      </c>
      <c r="U1314" s="3" t="str">
        <f>VLOOKUP(A1314, Samples_Master!$A$2:$I$301, 5, FALSE)</f>
        <v>P001</v>
      </c>
      <c r="V1314" s="3" t="str">
        <f t="shared" si="203"/>
        <v>Graphene_Tensile</v>
      </c>
      <c r="W1314" s="3">
        <f>VLOOKUP(V1314, Spec_Limits!$A$2:$I$301, 5, FALSE)</f>
        <v>60</v>
      </c>
      <c r="X1314" s="3">
        <f>VLOOKUP(V1314, Spec_Limits!$A$2:$I$301, 6, FALSE)</f>
        <v>120</v>
      </c>
      <c r="Y1314" s="3" t="str">
        <f t="shared" si="204"/>
        <v>Pass</v>
      </c>
      <c r="Z1314" s="3" t="str">
        <f t="shared" si="205"/>
        <v>OK</v>
      </c>
    </row>
    <row r="1315" spans="1:26" x14ac:dyDescent="0.35">
      <c r="A1315" s="1" t="s">
        <v>1069</v>
      </c>
      <c r="B1315" s="2">
        <v>45723</v>
      </c>
      <c r="C1315" s="1" t="s">
        <v>16</v>
      </c>
      <c r="D1315" s="3" t="s">
        <v>3856</v>
      </c>
      <c r="E1315" s="1" t="s">
        <v>637</v>
      </c>
      <c r="F1315" s="1" t="s">
        <v>3904</v>
      </c>
      <c r="G1315" s="1" t="s">
        <v>17</v>
      </c>
      <c r="H1315" s="1">
        <v>70.204999999999998</v>
      </c>
      <c r="I1315" s="4" t="s">
        <v>17</v>
      </c>
      <c r="J1315" s="1" t="s">
        <v>18</v>
      </c>
      <c r="K1315" s="1" t="s">
        <v>3905</v>
      </c>
      <c r="L1315" s="6" t="str">
        <f t="shared" si="199"/>
        <v>21.4</v>
      </c>
      <c r="M1315" s="6" t="str">
        <f t="shared" si="200"/>
        <v>21.4</v>
      </c>
      <c r="N1315" s="6" t="str">
        <f t="shared" si="201"/>
        <v>Pass</v>
      </c>
      <c r="O1315" s="6" t="str">
        <f t="shared" si="202"/>
        <v>107.52</v>
      </c>
      <c r="P1315" s="6">
        <f t="shared" si="207"/>
        <v>70.204999999999998</v>
      </c>
      <c r="Q1315" s="5" t="str">
        <f t="shared" si="206"/>
        <v>March</v>
      </c>
      <c r="R1315" s="3" t="str">
        <f>VLOOKUP(A1315, Samples_Master!$A$2:$I$301, 2, FALSE)</f>
        <v>PolymerA</v>
      </c>
      <c r="S1315" s="3" t="str">
        <f>VLOOKUP(A1315, Samples_Master!$A$2:$I$301, 3, FALSE)</f>
        <v>Polymer</v>
      </c>
      <c r="T1315" s="3" t="str">
        <f>VLOOKUP(A1315, Samples_Master!$A$2:$I$301, 4, FALSE)</f>
        <v>B032</v>
      </c>
      <c r="U1315" s="3" t="str">
        <f>VLOOKUP(A1315, Samples_Master!$A$2:$I$301, 5, FALSE)</f>
        <v>P001</v>
      </c>
      <c r="V1315" s="3" t="str">
        <f t="shared" si="203"/>
        <v>PolymerA_Tensile</v>
      </c>
      <c r="W1315" s="3">
        <f>VLOOKUP(V1315, Spec_Limits!$A$2:$I$301, 5, FALSE)</f>
        <v>40</v>
      </c>
      <c r="X1315" s="3">
        <f>VLOOKUP(V1315, Spec_Limits!$A$2:$I$301, 6, FALSE)</f>
        <v>100</v>
      </c>
      <c r="Y1315" s="3" t="str">
        <f t="shared" si="204"/>
        <v>Pass</v>
      </c>
      <c r="Z1315" s="3" t="str">
        <f t="shared" si="205"/>
        <v>OK</v>
      </c>
    </row>
    <row r="1316" spans="1:26" x14ac:dyDescent="0.35">
      <c r="A1316" s="1" t="s">
        <v>232</v>
      </c>
      <c r="B1316" s="2">
        <v>45743</v>
      </c>
      <c r="C1316" s="1" t="s">
        <v>10</v>
      </c>
      <c r="D1316" s="3" t="s">
        <v>3906</v>
      </c>
      <c r="E1316" s="1" t="s">
        <v>637</v>
      </c>
      <c r="F1316" s="1" t="s">
        <v>1659</v>
      </c>
      <c r="G1316" s="1" t="s">
        <v>17</v>
      </c>
      <c r="H1316" s="1">
        <v>0.82599999999999996</v>
      </c>
      <c r="I1316" s="4" t="s">
        <v>23</v>
      </c>
      <c r="J1316" s="1" t="s">
        <v>52</v>
      </c>
      <c r="K1316" s="1" t="s">
        <v>3907</v>
      </c>
      <c r="L1316" s="6" t="str">
        <f t="shared" si="199"/>
        <v>22.56</v>
      </c>
      <c r="M1316" s="6" t="str">
        <f t="shared" si="200"/>
        <v>22.56</v>
      </c>
      <c r="N1316" s="6" t="str">
        <f t="shared" si="201"/>
        <v>Pass</v>
      </c>
      <c r="O1316" s="6" t="str">
        <f t="shared" si="202"/>
        <v>116.02</v>
      </c>
      <c r="P1316" s="6">
        <f t="shared" si="207"/>
        <v>0.82599999999999996</v>
      </c>
      <c r="Q1316" s="5" t="str">
        <f t="shared" si="206"/>
        <v>March</v>
      </c>
      <c r="R1316" s="3" t="str">
        <f>VLOOKUP(A1316, Samples_Master!$A$2:$I$301, 2, FALSE)</f>
        <v>Graphene</v>
      </c>
      <c r="S1316" s="3" t="str">
        <f>VLOOKUP(A1316, Samples_Master!$A$2:$I$301, 3, FALSE)</f>
        <v>Carbon</v>
      </c>
      <c r="T1316" s="3" t="str">
        <f>VLOOKUP(A1316, Samples_Master!$A$2:$I$301, 4, FALSE)</f>
        <v>B090</v>
      </c>
      <c r="U1316" s="3" t="str">
        <f>VLOOKUP(A1316, Samples_Master!$A$2:$I$301, 5, FALSE)</f>
        <v>P002</v>
      </c>
      <c r="V1316" s="3" t="str">
        <f t="shared" si="203"/>
        <v>Graphene_Viscosity</v>
      </c>
      <c r="W1316" s="3">
        <f>VLOOKUP(V1316, Spec_Limits!$A$2:$I$301, 5, FALSE)</f>
        <v>0.2</v>
      </c>
      <c r="X1316" s="3">
        <f>VLOOKUP(V1316, Spec_Limits!$A$2:$I$301, 6, FALSE)</f>
        <v>1.5</v>
      </c>
      <c r="Y1316" s="3" t="str">
        <f t="shared" si="204"/>
        <v>Pass</v>
      </c>
      <c r="Z1316" s="3" t="str">
        <f t="shared" si="205"/>
        <v>OK</v>
      </c>
    </row>
    <row r="1317" spans="1:26" x14ac:dyDescent="0.35">
      <c r="A1317" s="1" t="s">
        <v>232</v>
      </c>
      <c r="B1317" s="2">
        <v>45742</v>
      </c>
      <c r="C1317" s="1" t="s">
        <v>16</v>
      </c>
      <c r="D1317" s="3" t="s">
        <v>3908</v>
      </c>
      <c r="E1317" s="1" t="s">
        <v>637</v>
      </c>
      <c r="F1317" s="1" t="s">
        <v>3909</v>
      </c>
      <c r="G1317" s="1" t="s">
        <v>17</v>
      </c>
      <c r="H1317" s="1">
        <v>81.305999999999997</v>
      </c>
      <c r="I1317" s="4" t="s">
        <v>17</v>
      </c>
      <c r="J1317" s="1" t="s">
        <v>29</v>
      </c>
      <c r="K1317" s="1" t="s">
        <v>3910</v>
      </c>
      <c r="L1317" s="6" t="str">
        <f t="shared" si="199"/>
        <v>19.7</v>
      </c>
      <c r="M1317" s="6" t="str">
        <f t="shared" si="200"/>
        <v>19.7</v>
      </c>
      <c r="N1317" s="6" t="str">
        <f t="shared" si="201"/>
        <v>Pass</v>
      </c>
      <c r="O1317" s="6" t="str">
        <f t="shared" si="202"/>
        <v>91.41</v>
      </c>
      <c r="P1317" s="6">
        <f t="shared" si="207"/>
        <v>81.305999999999997</v>
      </c>
      <c r="Q1317" s="5" t="str">
        <f t="shared" si="206"/>
        <v>March</v>
      </c>
      <c r="R1317" s="3" t="str">
        <f>VLOOKUP(A1317, Samples_Master!$A$2:$I$301, 2, FALSE)</f>
        <v>Graphene</v>
      </c>
      <c r="S1317" s="3" t="str">
        <f>VLOOKUP(A1317, Samples_Master!$A$2:$I$301, 3, FALSE)</f>
        <v>Carbon</v>
      </c>
      <c r="T1317" s="3" t="str">
        <f>VLOOKUP(A1317, Samples_Master!$A$2:$I$301, 4, FALSE)</f>
        <v>B090</v>
      </c>
      <c r="U1317" s="3" t="str">
        <f>VLOOKUP(A1317, Samples_Master!$A$2:$I$301, 5, FALSE)</f>
        <v>P002</v>
      </c>
      <c r="V1317" s="3" t="str">
        <f t="shared" si="203"/>
        <v>Graphene_Tensile</v>
      </c>
      <c r="W1317" s="3">
        <f>VLOOKUP(V1317, Spec_Limits!$A$2:$I$301, 5, FALSE)</f>
        <v>60</v>
      </c>
      <c r="X1317" s="3">
        <f>VLOOKUP(V1317, Spec_Limits!$A$2:$I$301, 6, FALSE)</f>
        <v>120</v>
      </c>
      <c r="Y1317" s="3" t="str">
        <f t="shared" si="204"/>
        <v>Pass</v>
      </c>
      <c r="Z1317" s="3" t="str">
        <f t="shared" si="205"/>
        <v>OK</v>
      </c>
    </row>
    <row r="1318" spans="1:26" x14ac:dyDescent="0.35">
      <c r="A1318" s="1" t="s">
        <v>232</v>
      </c>
      <c r="B1318" s="2">
        <v>45720</v>
      </c>
      <c r="C1318" s="1" t="s">
        <v>16</v>
      </c>
      <c r="D1318" s="3" t="s">
        <v>3911</v>
      </c>
      <c r="E1318" s="1" t="s">
        <v>637</v>
      </c>
      <c r="F1318" s="1" t="s">
        <v>3912</v>
      </c>
      <c r="G1318" s="1" t="s">
        <v>17</v>
      </c>
      <c r="H1318" s="1">
        <v>84.271000000000001</v>
      </c>
      <c r="I1318" s="4" t="s">
        <v>17</v>
      </c>
      <c r="J1318" s="1" t="s">
        <v>41</v>
      </c>
      <c r="K1318" s="1" t="s">
        <v>3913</v>
      </c>
      <c r="L1318" s="6" t="str">
        <f t="shared" si="199"/>
        <v>18.23</v>
      </c>
      <c r="M1318" s="6" t="str">
        <f t="shared" si="200"/>
        <v>18.23</v>
      </c>
      <c r="N1318" s="6" t="str">
        <f t="shared" si="201"/>
        <v>Pass</v>
      </c>
      <c r="O1318" s="6" t="str">
        <f t="shared" si="202"/>
        <v>106.73</v>
      </c>
      <c r="P1318" s="6">
        <f t="shared" si="207"/>
        <v>84.271000000000001</v>
      </c>
      <c r="Q1318" s="5" t="str">
        <f t="shared" si="206"/>
        <v>March</v>
      </c>
      <c r="R1318" s="3" t="str">
        <f>VLOOKUP(A1318, Samples_Master!$A$2:$I$301, 2, FALSE)</f>
        <v>Graphene</v>
      </c>
      <c r="S1318" s="3" t="str">
        <f>VLOOKUP(A1318, Samples_Master!$A$2:$I$301, 3, FALSE)</f>
        <v>Carbon</v>
      </c>
      <c r="T1318" s="3" t="str">
        <f>VLOOKUP(A1318, Samples_Master!$A$2:$I$301, 4, FALSE)</f>
        <v>B090</v>
      </c>
      <c r="U1318" s="3" t="str">
        <f>VLOOKUP(A1318, Samples_Master!$A$2:$I$301, 5, FALSE)</f>
        <v>P002</v>
      </c>
      <c r="V1318" s="3" t="str">
        <f t="shared" si="203"/>
        <v>Graphene_Tensile</v>
      </c>
      <c r="W1318" s="3">
        <f>VLOOKUP(V1318, Spec_Limits!$A$2:$I$301, 5, FALSE)</f>
        <v>60</v>
      </c>
      <c r="X1318" s="3">
        <f>VLOOKUP(V1318, Spec_Limits!$A$2:$I$301, 6, FALSE)</f>
        <v>120</v>
      </c>
      <c r="Y1318" s="3" t="str">
        <f t="shared" si="204"/>
        <v>Pass</v>
      </c>
      <c r="Z1318" s="3" t="str">
        <f t="shared" si="205"/>
        <v>OK</v>
      </c>
    </row>
    <row r="1319" spans="1:26" x14ac:dyDescent="0.35">
      <c r="A1319" s="1" t="s">
        <v>232</v>
      </c>
      <c r="B1319" s="2">
        <v>45720</v>
      </c>
      <c r="C1319" s="1" t="s">
        <v>27</v>
      </c>
      <c r="D1319" s="3" t="s">
        <v>3914</v>
      </c>
      <c r="E1319" s="1" t="s">
        <v>637</v>
      </c>
      <c r="F1319" s="1" t="s">
        <v>3915</v>
      </c>
      <c r="G1319" s="1" t="s">
        <v>17</v>
      </c>
      <c r="H1319" s="1">
        <v>41096.144999999997</v>
      </c>
      <c r="I1319" s="4" t="s">
        <v>37</v>
      </c>
      <c r="J1319" s="1" t="s">
        <v>55</v>
      </c>
      <c r="K1319" s="1" t="s">
        <v>3916</v>
      </c>
      <c r="L1319" s="6" t="str">
        <f t="shared" si="199"/>
        <v>24.81</v>
      </c>
      <c r="M1319" s="6" t="str">
        <f t="shared" si="200"/>
        <v>24.81</v>
      </c>
      <c r="N1319" s="6" t="str">
        <f t="shared" si="201"/>
        <v>Pass</v>
      </c>
      <c r="O1319" s="6" t="str">
        <f t="shared" si="202"/>
        <v>84.66</v>
      </c>
      <c r="P1319" s="6">
        <f t="shared" si="207"/>
        <v>41096.144999999997</v>
      </c>
      <c r="Q1319" s="5" t="str">
        <f t="shared" si="206"/>
        <v>March</v>
      </c>
      <c r="R1319" s="3" t="str">
        <f>VLOOKUP(A1319, Samples_Master!$A$2:$I$301, 2, FALSE)</f>
        <v>Graphene</v>
      </c>
      <c r="S1319" s="3" t="str">
        <f>VLOOKUP(A1319, Samples_Master!$A$2:$I$301, 3, FALSE)</f>
        <v>Carbon</v>
      </c>
      <c r="T1319" s="3" t="str">
        <f>VLOOKUP(A1319, Samples_Master!$A$2:$I$301, 4, FALSE)</f>
        <v>B090</v>
      </c>
      <c r="U1319" s="3" t="str">
        <f>VLOOKUP(A1319, Samples_Master!$A$2:$I$301, 5, FALSE)</f>
        <v>P002</v>
      </c>
      <c r="V1319" s="3" t="str">
        <f t="shared" si="203"/>
        <v>Graphene_Conductivity</v>
      </c>
      <c r="W1319" s="3">
        <f>VLOOKUP(V1319, Spec_Limits!$A$2:$I$301, 5, FALSE)</f>
        <v>20000</v>
      </c>
      <c r="X1319" s="3">
        <f>VLOOKUP(V1319, Spec_Limits!$A$2:$I$301, 6, FALSE)</f>
        <v>80000</v>
      </c>
      <c r="Y1319" s="3" t="str">
        <f t="shared" si="204"/>
        <v>Pass</v>
      </c>
      <c r="Z1319" s="3" t="str">
        <f t="shared" si="205"/>
        <v>OK</v>
      </c>
    </row>
    <row r="1320" spans="1:26" x14ac:dyDescent="0.35">
      <c r="A1320" s="1" t="s">
        <v>636</v>
      </c>
      <c r="B1320" s="2">
        <v>45743</v>
      </c>
      <c r="C1320" s="1" t="s">
        <v>27</v>
      </c>
      <c r="D1320" s="3" t="s">
        <v>1273</v>
      </c>
      <c r="E1320" s="1" t="s">
        <v>637</v>
      </c>
      <c r="F1320" s="1" t="s">
        <v>3917</v>
      </c>
      <c r="G1320" s="1" t="s">
        <v>12</v>
      </c>
      <c r="H1320" s="1">
        <v>802.01700000000005</v>
      </c>
      <c r="I1320" s="4" t="s">
        <v>37</v>
      </c>
      <c r="J1320" s="1" t="s">
        <v>29</v>
      </c>
      <c r="K1320" s="1" t="s">
        <v>3918</v>
      </c>
      <c r="L1320" s="6" t="str">
        <f t="shared" si="199"/>
        <v>22.83</v>
      </c>
      <c r="M1320" s="6" t="str">
        <f t="shared" si="200"/>
        <v>22.83</v>
      </c>
      <c r="N1320" s="6" t="str">
        <f t="shared" si="201"/>
        <v>Pass</v>
      </c>
      <c r="O1320" s="6">
        <f t="shared" si="202"/>
        <v>85.048020000000008</v>
      </c>
      <c r="P1320" s="6">
        <f t="shared" si="207"/>
        <v>802.01700000000005</v>
      </c>
      <c r="Q1320" s="5" t="str">
        <f t="shared" si="206"/>
        <v>March</v>
      </c>
      <c r="R1320" s="3" t="str">
        <f>VLOOKUP(A1320, Samples_Master!$A$2:$I$301, 2, FALSE)</f>
        <v>PolymerA</v>
      </c>
      <c r="S1320" s="3" t="str">
        <f>VLOOKUP(A1320, Samples_Master!$A$2:$I$301, 3, FALSE)</f>
        <v>Polymer</v>
      </c>
      <c r="T1320" s="3" t="str">
        <f>VLOOKUP(A1320, Samples_Master!$A$2:$I$301, 4, FALSE)</f>
        <v>B087</v>
      </c>
      <c r="U1320" s="3" t="str">
        <f>VLOOKUP(A1320, Samples_Master!$A$2:$I$301, 5, FALSE)</f>
        <v>P003</v>
      </c>
      <c r="V1320" s="3" t="str">
        <f t="shared" si="203"/>
        <v>PolymerA_Conductivity</v>
      </c>
      <c r="W1320" s="3">
        <f>VLOOKUP(V1320, Spec_Limits!$A$2:$I$301, 5, FALSE)</f>
        <v>100</v>
      </c>
      <c r="X1320" s="3">
        <f>VLOOKUP(V1320, Spec_Limits!$A$2:$I$301, 6, FALSE)</f>
        <v>2000</v>
      </c>
      <c r="Y1320" s="3" t="str">
        <f t="shared" si="204"/>
        <v>Pass</v>
      </c>
      <c r="Z1320" s="3" t="str">
        <f t="shared" si="205"/>
        <v>OK</v>
      </c>
    </row>
    <row r="1321" spans="1:26" x14ac:dyDescent="0.35">
      <c r="A1321" s="1" t="s">
        <v>636</v>
      </c>
      <c r="B1321" s="2">
        <v>45733</v>
      </c>
      <c r="C1321" s="1" t="s">
        <v>16</v>
      </c>
      <c r="D1321" s="3" t="s">
        <v>3919</v>
      </c>
      <c r="E1321" s="1" t="s">
        <v>637</v>
      </c>
      <c r="F1321" s="1" t="s">
        <v>3920</v>
      </c>
      <c r="G1321" s="1" t="s">
        <v>12</v>
      </c>
      <c r="H1321" s="1">
        <v>69.795000000000002</v>
      </c>
      <c r="I1321" s="4" t="s">
        <v>17</v>
      </c>
      <c r="J1321" s="1" t="s">
        <v>41</v>
      </c>
      <c r="K1321" s="1" t="s">
        <v>3921</v>
      </c>
      <c r="L1321" s="6" t="str">
        <f t="shared" si="199"/>
        <v>24.96</v>
      </c>
      <c r="M1321" s="6" t="str">
        <f t="shared" si="200"/>
        <v>24.96</v>
      </c>
      <c r="N1321" s="6" t="str">
        <f t="shared" si="201"/>
        <v>Pass</v>
      </c>
      <c r="O1321" s="6">
        <f t="shared" si="202"/>
        <v>88.381969999999995</v>
      </c>
      <c r="P1321" s="6">
        <f t="shared" si="207"/>
        <v>69.795000000000002</v>
      </c>
      <c r="Q1321" s="5" t="str">
        <f t="shared" si="206"/>
        <v>March</v>
      </c>
      <c r="R1321" s="3" t="str">
        <f>VLOOKUP(A1321, Samples_Master!$A$2:$I$301, 2, FALSE)</f>
        <v>PolymerA</v>
      </c>
      <c r="S1321" s="3" t="str">
        <f>VLOOKUP(A1321, Samples_Master!$A$2:$I$301, 3, FALSE)</f>
        <v>Polymer</v>
      </c>
      <c r="T1321" s="3" t="str">
        <f>VLOOKUP(A1321, Samples_Master!$A$2:$I$301, 4, FALSE)</f>
        <v>B087</v>
      </c>
      <c r="U1321" s="3" t="str">
        <f>VLOOKUP(A1321, Samples_Master!$A$2:$I$301, 5, FALSE)</f>
        <v>P003</v>
      </c>
      <c r="V1321" s="3" t="str">
        <f t="shared" si="203"/>
        <v>PolymerA_Tensile</v>
      </c>
      <c r="W1321" s="3">
        <f>VLOOKUP(V1321, Spec_Limits!$A$2:$I$301, 5, FALSE)</f>
        <v>40</v>
      </c>
      <c r="X1321" s="3">
        <f>VLOOKUP(V1321, Spec_Limits!$A$2:$I$301, 6, FALSE)</f>
        <v>100</v>
      </c>
      <c r="Y1321" s="3" t="str">
        <f t="shared" si="204"/>
        <v>Pass</v>
      </c>
      <c r="Z1321" s="3" t="str">
        <f t="shared" si="205"/>
        <v>OK</v>
      </c>
    </row>
    <row r="1322" spans="1:26" x14ac:dyDescent="0.35">
      <c r="A1322" s="1" t="s">
        <v>636</v>
      </c>
      <c r="B1322" s="2">
        <v>45737</v>
      </c>
      <c r="C1322" s="1" t="s">
        <v>16</v>
      </c>
      <c r="D1322" s="3" t="s">
        <v>3922</v>
      </c>
      <c r="E1322" s="1" t="s">
        <v>637</v>
      </c>
      <c r="F1322" s="1" t="s">
        <v>3923</v>
      </c>
      <c r="G1322" s="1" t="s">
        <v>12</v>
      </c>
      <c r="H1322" s="1">
        <v>78.575999999999993</v>
      </c>
      <c r="I1322" s="4" t="s">
        <v>17</v>
      </c>
      <c r="J1322" s="1" t="s">
        <v>29</v>
      </c>
      <c r="K1322" s="1" t="s">
        <v>3924</v>
      </c>
      <c r="L1322" s="6" t="str">
        <f t="shared" si="199"/>
        <v>33.75</v>
      </c>
      <c r="M1322" s="6" t="str">
        <f t="shared" si="200"/>
        <v>33.75</v>
      </c>
      <c r="N1322" s="6" t="str">
        <f t="shared" si="201"/>
        <v>Pass</v>
      </c>
      <c r="O1322" s="6">
        <f t="shared" si="202"/>
        <v>105.65293</v>
      </c>
      <c r="P1322" s="6">
        <f t="shared" si="207"/>
        <v>78.575999999999993</v>
      </c>
      <c r="Q1322" s="5" t="str">
        <f t="shared" si="206"/>
        <v>March</v>
      </c>
      <c r="R1322" s="3" t="str">
        <f>VLOOKUP(A1322, Samples_Master!$A$2:$I$301, 2, FALSE)</f>
        <v>PolymerA</v>
      </c>
      <c r="S1322" s="3" t="str">
        <f>VLOOKUP(A1322, Samples_Master!$A$2:$I$301, 3, FALSE)</f>
        <v>Polymer</v>
      </c>
      <c r="T1322" s="3" t="str">
        <f>VLOOKUP(A1322, Samples_Master!$A$2:$I$301, 4, FALSE)</f>
        <v>B087</v>
      </c>
      <c r="U1322" s="3" t="str">
        <f>VLOOKUP(A1322, Samples_Master!$A$2:$I$301, 5, FALSE)</f>
        <v>P003</v>
      </c>
      <c r="V1322" s="3" t="str">
        <f t="shared" si="203"/>
        <v>PolymerA_Tensile</v>
      </c>
      <c r="W1322" s="3">
        <f>VLOOKUP(V1322, Spec_Limits!$A$2:$I$301, 5, FALSE)</f>
        <v>40</v>
      </c>
      <c r="X1322" s="3">
        <f>VLOOKUP(V1322, Spec_Limits!$A$2:$I$301, 6, FALSE)</f>
        <v>100</v>
      </c>
      <c r="Y1322" s="3" t="str">
        <f t="shared" si="204"/>
        <v>Pass</v>
      </c>
      <c r="Z1322" s="3" t="str">
        <f t="shared" si="205"/>
        <v>OK</v>
      </c>
    </row>
    <row r="1323" spans="1:26" x14ac:dyDescent="0.35">
      <c r="A1323" s="1" t="s">
        <v>636</v>
      </c>
      <c r="B1323" s="2">
        <v>45734</v>
      </c>
      <c r="C1323" s="1" t="s">
        <v>16</v>
      </c>
      <c r="D1323" s="3" t="s">
        <v>3925</v>
      </c>
      <c r="E1323" s="1" t="s">
        <v>637</v>
      </c>
      <c r="F1323" s="1" t="s">
        <v>3926</v>
      </c>
      <c r="G1323" s="1" t="s">
        <v>12</v>
      </c>
      <c r="H1323" s="1">
        <v>53.411999999999999</v>
      </c>
      <c r="I1323" s="4" t="s">
        <v>17</v>
      </c>
      <c r="J1323" s="1" t="s">
        <v>80</v>
      </c>
      <c r="K1323" s="1" t="s">
        <v>3927</v>
      </c>
      <c r="L1323" s="6" t="str">
        <f t="shared" si="199"/>
        <v>30.52</v>
      </c>
      <c r="M1323" s="6" t="str">
        <f t="shared" si="200"/>
        <v>30.52</v>
      </c>
      <c r="N1323" s="6" t="str">
        <f t="shared" si="201"/>
        <v>Pass</v>
      </c>
      <c r="O1323" s="6">
        <f t="shared" si="202"/>
        <v>103.18836999999999</v>
      </c>
      <c r="P1323" s="6">
        <f t="shared" si="207"/>
        <v>53.411999999999999</v>
      </c>
      <c r="Q1323" s="5" t="str">
        <f t="shared" si="206"/>
        <v>March</v>
      </c>
      <c r="R1323" s="3" t="str">
        <f>VLOOKUP(A1323, Samples_Master!$A$2:$I$301, 2, FALSE)</f>
        <v>PolymerA</v>
      </c>
      <c r="S1323" s="3" t="str">
        <f>VLOOKUP(A1323, Samples_Master!$A$2:$I$301, 3, FALSE)</f>
        <v>Polymer</v>
      </c>
      <c r="T1323" s="3" t="str">
        <f>VLOOKUP(A1323, Samples_Master!$A$2:$I$301, 4, FALSE)</f>
        <v>B087</v>
      </c>
      <c r="U1323" s="3" t="str">
        <f>VLOOKUP(A1323, Samples_Master!$A$2:$I$301, 5, FALSE)</f>
        <v>P003</v>
      </c>
      <c r="V1323" s="3" t="str">
        <f t="shared" si="203"/>
        <v>PolymerA_Tensile</v>
      </c>
      <c r="W1323" s="3">
        <f>VLOOKUP(V1323, Spec_Limits!$A$2:$I$301, 5, FALSE)</f>
        <v>40</v>
      </c>
      <c r="X1323" s="3">
        <f>VLOOKUP(V1323, Spec_Limits!$A$2:$I$301, 6, FALSE)</f>
        <v>100</v>
      </c>
      <c r="Y1323" s="3" t="str">
        <f t="shared" si="204"/>
        <v>Pass</v>
      </c>
      <c r="Z1323" s="3" t="str">
        <f t="shared" si="205"/>
        <v>OK</v>
      </c>
    </row>
    <row r="1324" spans="1:26" x14ac:dyDescent="0.35">
      <c r="A1324" s="1" t="s">
        <v>1087</v>
      </c>
      <c r="B1324" s="2">
        <v>45718</v>
      </c>
      <c r="C1324" s="1" t="s">
        <v>27</v>
      </c>
      <c r="D1324" s="3" t="s">
        <v>3928</v>
      </c>
      <c r="E1324" s="1" t="s">
        <v>637</v>
      </c>
      <c r="F1324" s="1" t="s">
        <v>3929</v>
      </c>
      <c r="G1324" s="1" t="s">
        <v>12</v>
      </c>
      <c r="H1324" s="1">
        <v>856.02599999999995</v>
      </c>
      <c r="I1324" s="4" t="s">
        <v>37</v>
      </c>
      <c r="J1324" s="1" t="s">
        <v>29</v>
      </c>
      <c r="K1324" s="1" t="s">
        <v>3930</v>
      </c>
      <c r="L1324" s="6" t="str">
        <f t="shared" si="199"/>
        <v>22.86</v>
      </c>
      <c r="M1324" s="6" t="str">
        <f t="shared" si="200"/>
        <v>22.86</v>
      </c>
      <c r="N1324" s="6" t="str">
        <f t="shared" si="201"/>
        <v>Pass</v>
      </c>
      <c r="O1324" s="6">
        <f t="shared" si="202"/>
        <v>9.2939999999999995E-2</v>
      </c>
      <c r="P1324" s="6">
        <f t="shared" si="207"/>
        <v>856.02599999999995</v>
      </c>
      <c r="Q1324" s="5" t="str">
        <f t="shared" si="206"/>
        <v>March</v>
      </c>
      <c r="R1324" s="3" t="str">
        <f>VLOOKUP(A1324, Samples_Master!$A$2:$I$301, 2, FALSE)</f>
        <v>PolymerA</v>
      </c>
      <c r="S1324" s="3" t="str">
        <f>VLOOKUP(A1324, Samples_Master!$A$2:$I$301, 3, FALSE)</f>
        <v>Polymer</v>
      </c>
      <c r="T1324" s="3" t="str">
        <f>VLOOKUP(A1324, Samples_Master!$A$2:$I$301, 4, FALSE)</f>
        <v>B050</v>
      </c>
      <c r="U1324" s="3" t="str">
        <f>VLOOKUP(A1324, Samples_Master!$A$2:$I$301, 5, FALSE)</f>
        <v>P002</v>
      </c>
      <c r="V1324" s="3" t="str">
        <f t="shared" si="203"/>
        <v>PolymerA_Conductivity</v>
      </c>
      <c r="W1324" s="3">
        <f>VLOOKUP(V1324, Spec_Limits!$A$2:$I$301, 5, FALSE)</f>
        <v>100</v>
      </c>
      <c r="X1324" s="3">
        <f>VLOOKUP(V1324, Spec_Limits!$A$2:$I$301, 6, FALSE)</f>
        <v>2000</v>
      </c>
      <c r="Y1324" s="3" t="str">
        <f t="shared" si="204"/>
        <v>Pass</v>
      </c>
      <c r="Z1324" s="3" t="str">
        <f t="shared" si="205"/>
        <v>OK</v>
      </c>
    </row>
    <row r="1325" spans="1:26" x14ac:dyDescent="0.35">
      <c r="A1325" s="1" t="s">
        <v>1087</v>
      </c>
      <c r="B1325" s="2">
        <v>45732</v>
      </c>
      <c r="C1325" s="1" t="s">
        <v>10</v>
      </c>
      <c r="D1325" s="3" t="s">
        <v>2100</v>
      </c>
      <c r="E1325" s="1" t="s">
        <v>637</v>
      </c>
      <c r="F1325" s="1" t="s">
        <v>3931</v>
      </c>
      <c r="G1325" s="1" t="s">
        <v>17</v>
      </c>
      <c r="H1325" s="1">
        <v>1.649</v>
      </c>
      <c r="I1325" s="4" t="s">
        <v>23</v>
      </c>
      <c r="J1325" s="1" t="s">
        <v>80</v>
      </c>
      <c r="K1325" s="1" t="s">
        <v>3932</v>
      </c>
      <c r="L1325" s="6" t="str">
        <f t="shared" si="199"/>
        <v>27.16</v>
      </c>
      <c r="M1325" s="6" t="str">
        <f t="shared" si="200"/>
        <v>27.16</v>
      </c>
      <c r="N1325" s="6" t="str">
        <f t="shared" si="201"/>
        <v>Pass</v>
      </c>
      <c r="O1325" s="6" t="str">
        <f t="shared" si="202"/>
        <v>92.34</v>
      </c>
      <c r="P1325" s="6">
        <f t="shared" si="207"/>
        <v>1.649</v>
      </c>
      <c r="Q1325" s="5" t="str">
        <f t="shared" si="206"/>
        <v>March</v>
      </c>
      <c r="R1325" s="3" t="str">
        <f>VLOOKUP(A1325, Samples_Master!$A$2:$I$301, 2, FALSE)</f>
        <v>PolymerA</v>
      </c>
      <c r="S1325" s="3" t="str">
        <f>VLOOKUP(A1325, Samples_Master!$A$2:$I$301, 3, FALSE)</f>
        <v>Polymer</v>
      </c>
      <c r="T1325" s="3" t="str">
        <f>VLOOKUP(A1325, Samples_Master!$A$2:$I$301, 4, FALSE)</f>
        <v>B050</v>
      </c>
      <c r="U1325" s="3" t="str">
        <f>VLOOKUP(A1325, Samples_Master!$A$2:$I$301, 5, FALSE)</f>
        <v>P002</v>
      </c>
      <c r="V1325" s="3" t="str">
        <f t="shared" si="203"/>
        <v>PolymerA_Viscosity</v>
      </c>
      <c r="W1325" s="3">
        <f>VLOOKUP(V1325, Spec_Limits!$A$2:$I$301, 5, FALSE)</f>
        <v>0.5</v>
      </c>
      <c r="X1325" s="3">
        <f>VLOOKUP(V1325, Spec_Limits!$A$2:$I$301, 6, FALSE)</f>
        <v>2.5</v>
      </c>
      <c r="Y1325" s="3" t="str">
        <f t="shared" si="204"/>
        <v>Pass</v>
      </c>
      <c r="Z1325" s="3" t="str">
        <f t="shared" si="205"/>
        <v>OK</v>
      </c>
    </row>
    <row r="1326" spans="1:26" x14ac:dyDescent="0.35">
      <c r="A1326" s="1" t="s">
        <v>1087</v>
      </c>
      <c r="B1326" s="2">
        <v>45722</v>
      </c>
      <c r="C1326" s="1" t="s">
        <v>16</v>
      </c>
      <c r="D1326" s="3" t="s">
        <v>2881</v>
      </c>
      <c r="E1326" s="1" t="s">
        <v>637</v>
      </c>
      <c r="F1326" s="1" t="s">
        <v>3933</v>
      </c>
      <c r="G1326" s="1" t="s">
        <v>17</v>
      </c>
      <c r="H1326" s="1">
        <v>77.837000000000003</v>
      </c>
      <c r="I1326" s="4" t="s">
        <v>17</v>
      </c>
      <c r="J1326" s="1" t="s">
        <v>98</v>
      </c>
      <c r="K1326" s="1" t="s">
        <v>3934</v>
      </c>
      <c r="L1326" s="6" t="str">
        <f t="shared" si="199"/>
        <v>25.1</v>
      </c>
      <c r="M1326" s="6" t="str">
        <f t="shared" si="200"/>
        <v>25.1</v>
      </c>
      <c r="N1326" s="6" t="str">
        <f t="shared" si="201"/>
        <v>Pass</v>
      </c>
      <c r="O1326" s="6" t="str">
        <f t="shared" si="202"/>
        <v>107.54</v>
      </c>
      <c r="P1326" s="6">
        <f t="shared" si="207"/>
        <v>77.837000000000003</v>
      </c>
      <c r="Q1326" s="5" t="str">
        <f t="shared" si="206"/>
        <v>March</v>
      </c>
      <c r="R1326" s="3" t="str">
        <f>VLOOKUP(A1326, Samples_Master!$A$2:$I$301, 2, FALSE)</f>
        <v>PolymerA</v>
      </c>
      <c r="S1326" s="3" t="str">
        <f>VLOOKUP(A1326, Samples_Master!$A$2:$I$301, 3, FALSE)</f>
        <v>Polymer</v>
      </c>
      <c r="T1326" s="3" t="str">
        <f>VLOOKUP(A1326, Samples_Master!$A$2:$I$301, 4, FALSE)</f>
        <v>B050</v>
      </c>
      <c r="U1326" s="3" t="str">
        <f>VLOOKUP(A1326, Samples_Master!$A$2:$I$301, 5, FALSE)</f>
        <v>P002</v>
      </c>
      <c r="V1326" s="3" t="str">
        <f t="shared" si="203"/>
        <v>PolymerA_Tensile</v>
      </c>
      <c r="W1326" s="3">
        <f>VLOOKUP(V1326, Spec_Limits!$A$2:$I$301, 5, FALSE)</f>
        <v>40</v>
      </c>
      <c r="X1326" s="3">
        <f>VLOOKUP(V1326, Spec_Limits!$A$2:$I$301, 6, FALSE)</f>
        <v>100</v>
      </c>
      <c r="Y1326" s="3" t="str">
        <f t="shared" si="204"/>
        <v>Pass</v>
      </c>
      <c r="Z1326" s="3" t="str">
        <f t="shared" si="205"/>
        <v>OK</v>
      </c>
    </row>
    <row r="1327" spans="1:26" x14ac:dyDescent="0.35">
      <c r="A1327" s="1" t="s">
        <v>622</v>
      </c>
      <c r="B1327" s="2">
        <v>45743</v>
      </c>
      <c r="C1327" s="1" t="s">
        <v>27</v>
      </c>
      <c r="D1327" s="3" t="s">
        <v>3271</v>
      </c>
      <c r="E1327" s="1" t="s">
        <v>637</v>
      </c>
      <c r="F1327" s="1" t="s">
        <v>3272</v>
      </c>
      <c r="G1327" s="1" t="s">
        <v>12</v>
      </c>
      <c r="H1327" s="1">
        <v>12011.838</v>
      </c>
      <c r="I1327" s="4" t="s">
        <v>28</v>
      </c>
      <c r="J1327" s="1" t="s">
        <v>31</v>
      </c>
      <c r="K1327" s="1" t="s">
        <v>3273</v>
      </c>
      <c r="L1327" s="6" t="str">
        <f t="shared" si="199"/>
        <v>27.06</v>
      </c>
      <c r="M1327" s="6" t="str">
        <f t="shared" si="200"/>
        <v>27.06</v>
      </c>
      <c r="N1327" s="6" t="str">
        <f t="shared" si="201"/>
        <v>Pass</v>
      </c>
      <c r="O1327" s="6">
        <f t="shared" si="202"/>
        <v>70.530960000000007</v>
      </c>
      <c r="P1327" s="6">
        <f t="shared" si="207"/>
        <v>12011.838</v>
      </c>
      <c r="Q1327" s="5" t="str">
        <f t="shared" si="206"/>
        <v>March</v>
      </c>
      <c r="R1327" s="3" t="str">
        <f>VLOOKUP(A1327, Samples_Master!$A$2:$I$301, 2, FALSE)</f>
        <v>PolymerB</v>
      </c>
      <c r="S1327" s="3" t="str">
        <f>VLOOKUP(A1327, Samples_Master!$A$2:$I$301, 3, FALSE)</f>
        <v>Polymer</v>
      </c>
      <c r="T1327" s="3" t="str">
        <f>VLOOKUP(A1327, Samples_Master!$A$2:$I$301, 4, FALSE)</f>
        <v>B099</v>
      </c>
      <c r="U1327" s="3" t="str">
        <f>VLOOKUP(A1327, Samples_Master!$A$2:$I$301, 5, FALSE)</f>
        <v>P004</v>
      </c>
      <c r="V1327" s="3" t="str">
        <f t="shared" si="203"/>
        <v>PolymerB_Conductivity</v>
      </c>
      <c r="W1327" s="3">
        <f>VLOOKUP(V1327, Spec_Limits!$A$2:$I$301, 5, FALSE)</f>
        <v>100</v>
      </c>
      <c r="X1327" s="3">
        <f>VLOOKUP(V1327, Spec_Limits!$A$2:$I$301, 6, FALSE)</f>
        <v>2000</v>
      </c>
      <c r="Y1327" s="3" t="str">
        <f t="shared" si="204"/>
        <v>Fail</v>
      </c>
      <c r="Z1327" s="3" t="str">
        <f t="shared" si="205"/>
        <v>OK</v>
      </c>
    </row>
    <row r="1328" spans="1:26" x14ac:dyDescent="0.35">
      <c r="A1328" s="1" t="s">
        <v>147</v>
      </c>
      <c r="B1328" s="2">
        <v>45718</v>
      </c>
      <c r="C1328" s="1" t="s">
        <v>10</v>
      </c>
      <c r="D1328" s="3" t="s">
        <v>1710</v>
      </c>
      <c r="E1328" s="1" t="s">
        <v>637</v>
      </c>
      <c r="F1328" s="1" t="s">
        <v>3176</v>
      </c>
      <c r="G1328" s="1" t="s">
        <v>17</v>
      </c>
      <c r="H1328" s="1">
        <v>0.96199999999999997</v>
      </c>
      <c r="I1328" s="4" t="s">
        <v>23</v>
      </c>
      <c r="J1328" s="1" t="s">
        <v>14</v>
      </c>
      <c r="K1328" s="1" t="s">
        <v>3177</v>
      </c>
      <c r="L1328" s="6" t="str">
        <f t="shared" si="199"/>
        <v>23.56</v>
      </c>
      <c r="M1328" s="6" t="str">
        <f t="shared" si="200"/>
        <v>23.56</v>
      </c>
      <c r="N1328" s="6" t="str">
        <f t="shared" si="201"/>
        <v>Pass</v>
      </c>
      <c r="O1328" s="6" t="str">
        <f t="shared" si="202"/>
        <v>91.62</v>
      </c>
      <c r="P1328" s="6">
        <f t="shared" si="207"/>
        <v>0.96199999999999997</v>
      </c>
      <c r="Q1328" s="5" t="str">
        <f t="shared" si="206"/>
        <v>March</v>
      </c>
      <c r="R1328" s="3" t="str">
        <f>VLOOKUP(A1328, Samples_Master!$A$2:$I$301, 2, FALSE)</f>
        <v>PolymerA</v>
      </c>
      <c r="S1328" s="3" t="str">
        <f>VLOOKUP(A1328, Samples_Master!$A$2:$I$301, 3, FALSE)</f>
        <v>Polymer</v>
      </c>
      <c r="T1328" s="3" t="str">
        <f>VLOOKUP(A1328, Samples_Master!$A$2:$I$301, 4, FALSE)</f>
        <v>B012</v>
      </c>
      <c r="U1328" s="3" t="str">
        <f>VLOOKUP(A1328, Samples_Master!$A$2:$I$301, 5, FALSE)</f>
        <v>P002</v>
      </c>
      <c r="V1328" s="3" t="str">
        <f t="shared" si="203"/>
        <v>PolymerA_Viscosity</v>
      </c>
      <c r="W1328" s="3">
        <f>VLOOKUP(V1328, Spec_Limits!$A$2:$I$301, 5, FALSE)</f>
        <v>0.5</v>
      </c>
      <c r="X1328" s="3">
        <f>VLOOKUP(V1328, Spec_Limits!$A$2:$I$301, 6, FALSE)</f>
        <v>2.5</v>
      </c>
      <c r="Y1328" s="3" t="str">
        <f t="shared" si="204"/>
        <v>Pass</v>
      </c>
      <c r="Z1328" s="3" t="str">
        <f t="shared" si="205"/>
        <v>OK</v>
      </c>
    </row>
    <row r="1329" spans="1:26" x14ac:dyDescent="0.35">
      <c r="A1329" s="1" t="s">
        <v>518</v>
      </c>
      <c r="B1329" s="2">
        <v>45729</v>
      </c>
      <c r="C1329" s="1" t="s">
        <v>10</v>
      </c>
      <c r="D1329" s="3" t="s">
        <v>1751</v>
      </c>
      <c r="E1329" s="1" t="s">
        <v>637</v>
      </c>
      <c r="F1329" s="1" t="s">
        <v>2962</v>
      </c>
      <c r="G1329" s="1" t="s">
        <v>12</v>
      </c>
      <c r="H1329" s="1">
        <v>2.1120000000000001</v>
      </c>
      <c r="I1329" s="4" t="s">
        <v>23</v>
      </c>
      <c r="J1329" s="1" t="s">
        <v>29</v>
      </c>
      <c r="K1329" s="1" t="s">
        <v>2963</v>
      </c>
      <c r="L1329" s="6" t="str">
        <f t="shared" si="199"/>
        <v>29.75</v>
      </c>
      <c r="M1329" s="6" t="str">
        <f t="shared" si="200"/>
        <v>29.75</v>
      </c>
      <c r="N1329" s="6" t="str">
        <f t="shared" si="201"/>
        <v>Pass</v>
      </c>
      <c r="O1329" s="6">
        <f t="shared" si="202"/>
        <v>114.19837</v>
      </c>
      <c r="P1329" s="6">
        <f t="shared" si="207"/>
        <v>2.1120000000000001</v>
      </c>
      <c r="Q1329" s="5" t="str">
        <f t="shared" si="206"/>
        <v>March</v>
      </c>
      <c r="R1329" s="3" t="str">
        <f>VLOOKUP(A1329, Samples_Master!$A$2:$I$301, 2, FALSE)</f>
        <v>PolymerA</v>
      </c>
      <c r="S1329" s="3" t="str">
        <f>VLOOKUP(A1329, Samples_Master!$A$2:$I$301, 3, FALSE)</f>
        <v>Polymer</v>
      </c>
      <c r="T1329" s="3" t="str">
        <f>VLOOKUP(A1329, Samples_Master!$A$2:$I$301, 4, FALSE)</f>
        <v>B104</v>
      </c>
      <c r="U1329" s="3" t="str">
        <f>VLOOKUP(A1329, Samples_Master!$A$2:$I$301, 5, FALSE)</f>
        <v>P001</v>
      </c>
      <c r="V1329" s="3" t="str">
        <f t="shared" si="203"/>
        <v>PolymerA_Viscosity</v>
      </c>
      <c r="W1329" s="3">
        <f>VLOOKUP(V1329, Spec_Limits!$A$2:$I$301, 5, FALSE)</f>
        <v>0.5</v>
      </c>
      <c r="X1329" s="3">
        <f>VLOOKUP(V1329, Spec_Limits!$A$2:$I$301, 6, FALSE)</f>
        <v>2.5</v>
      </c>
      <c r="Y1329" s="3" t="str">
        <f t="shared" si="204"/>
        <v>Pass</v>
      </c>
      <c r="Z1329" s="3" t="str">
        <f t="shared" si="205"/>
        <v>OK</v>
      </c>
    </row>
    <row r="1330" spans="1:26" x14ac:dyDescent="0.35">
      <c r="A1330" s="1" t="s">
        <v>175</v>
      </c>
      <c r="B1330" s="2">
        <v>45720</v>
      </c>
      <c r="C1330" s="1" t="s">
        <v>16</v>
      </c>
      <c r="D1330" s="3" t="s">
        <v>3239</v>
      </c>
      <c r="E1330" s="1" t="s">
        <v>11</v>
      </c>
      <c r="F1330" s="1" t="s">
        <v>3240</v>
      </c>
      <c r="G1330" s="1" t="s">
        <v>17</v>
      </c>
      <c r="H1330" s="1">
        <v>79.224999999999994</v>
      </c>
      <c r="I1330" s="4" t="s">
        <v>17</v>
      </c>
      <c r="J1330" s="1" t="s">
        <v>47</v>
      </c>
      <c r="K1330" s="1" t="s">
        <v>3241</v>
      </c>
      <c r="L1330" s="6">
        <f t="shared" si="199"/>
        <v>13.640000000000043</v>
      </c>
      <c r="M1330" s="6">
        <f t="shared" si="200"/>
        <v>13.640000000000043</v>
      </c>
      <c r="N1330" s="6" t="str">
        <f t="shared" si="201"/>
        <v>Pass</v>
      </c>
      <c r="O1330" s="3" t="str">
        <f t="shared" si="202"/>
        <v>107.63</v>
      </c>
      <c r="P1330" s="6">
        <f t="shared" si="207"/>
        <v>79.224999999999994</v>
      </c>
      <c r="Q1330" s="5" t="str">
        <f t="shared" si="206"/>
        <v>March</v>
      </c>
      <c r="R1330" s="3" t="str">
        <f>VLOOKUP(A1330, Samples_Master!$A$2:$I$301, 2, FALSE)</f>
        <v>PolymerB</v>
      </c>
      <c r="S1330" s="3" t="str">
        <f>VLOOKUP(A1330, Samples_Master!$A$2:$I$301, 3, FALSE)</f>
        <v>Polymer</v>
      </c>
      <c r="T1330" s="3" t="str">
        <f>VLOOKUP(A1330, Samples_Master!$A$2:$I$301, 4, FALSE)</f>
        <v>B023</v>
      </c>
      <c r="U1330" s="3" t="str">
        <f>VLOOKUP(A1330, Samples_Master!$A$2:$I$301, 5, FALSE)</f>
        <v>P003</v>
      </c>
      <c r="V1330" s="3" t="str">
        <f t="shared" si="203"/>
        <v>PolymerB_Tensile</v>
      </c>
      <c r="W1330" s="3">
        <f>VLOOKUP(V1330, Spec_Limits!$A$2:$I$301, 5, FALSE)</f>
        <v>40</v>
      </c>
      <c r="X1330" s="3">
        <f>VLOOKUP(V1330, Spec_Limits!$A$2:$I$301, 6, FALSE)</f>
        <v>100</v>
      </c>
      <c r="Y1330" s="3" t="str">
        <f t="shared" si="204"/>
        <v>Pass</v>
      </c>
      <c r="Z1330" s="3" t="str">
        <f t="shared" si="205"/>
        <v>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Q25" sqref="Q25"/>
    </sheetView>
  </sheetViews>
  <sheetFormatPr defaultRowHeight="14.5" x14ac:dyDescent="0.35"/>
  <cols>
    <col min="2" max="2" width="9.08984375" bestFit="1" customWidth="1"/>
    <col min="3" max="3" width="13.36328125" bestFit="1" customWidth="1"/>
    <col min="4" max="4" width="5.54296875" bestFit="1" customWidth="1"/>
    <col min="5" max="5" width="6.81640625" bestFit="1" customWidth="1"/>
    <col min="6" max="6" width="17.81640625" bestFit="1" customWidth="1"/>
    <col min="7" max="7" width="8.54296875" bestFit="1" customWidth="1"/>
    <col min="8" max="8" width="9.08984375" bestFit="1" customWidth="1"/>
    <col min="9" max="9" width="8.81640625" bestFit="1" customWidth="1"/>
  </cols>
  <sheetData>
    <row r="1" spans="1:9" x14ac:dyDescent="0.35">
      <c r="A1" s="7" t="s">
        <v>0</v>
      </c>
      <c r="B1" s="7" t="s">
        <v>3938</v>
      </c>
      <c r="C1" s="7" t="s">
        <v>3939</v>
      </c>
      <c r="D1" s="7" t="s">
        <v>3940</v>
      </c>
      <c r="E1" s="7" t="s">
        <v>3941</v>
      </c>
      <c r="F1" s="7" t="s">
        <v>3942</v>
      </c>
      <c r="G1" s="7" t="s">
        <v>3943</v>
      </c>
      <c r="H1" s="7" t="s">
        <v>4</v>
      </c>
      <c r="I1" s="7" t="s">
        <v>6</v>
      </c>
    </row>
    <row r="2" spans="1:9" x14ac:dyDescent="0.35">
      <c r="A2" t="s">
        <v>951</v>
      </c>
      <c r="B2" t="s">
        <v>3944</v>
      </c>
      <c r="C2" t="s">
        <v>3945</v>
      </c>
      <c r="D2" t="s">
        <v>3946</v>
      </c>
      <c r="E2" t="s">
        <v>3947</v>
      </c>
      <c r="F2" s="8">
        <v>45713</v>
      </c>
      <c r="G2" t="s">
        <v>3948</v>
      </c>
      <c r="H2" t="s">
        <v>637</v>
      </c>
      <c r="I2" t="s">
        <v>12</v>
      </c>
    </row>
    <row r="3" spans="1:9" x14ac:dyDescent="0.35">
      <c r="A3" t="s">
        <v>583</v>
      </c>
      <c r="B3" t="s">
        <v>3949</v>
      </c>
      <c r="C3" t="s">
        <v>3950</v>
      </c>
      <c r="D3" t="s">
        <v>3951</v>
      </c>
      <c r="E3" t="s">
        <v>3952</v>
      </c>
      <c r="F3" s="8">
        <v>45687</v>
      </c>
      <c r="G3" t="s">
        <v>3948</v>
      </c>
      <c r="H3" t="s">
        <v>637</v>
      </c>
      <c r="I3" t="s">
        <v>17</v>
      </c>
    </row>
    <row r="4" spans="1:9" x14ac:dyDescent="0.35">
      <c r="A4" t="s">
        <v>546</v>
      </c>
      <c r="B4" t="s">
        <v>3953</v>
      </c>
      <c r="C4" t="s">
        <v>3954</v>
      </c>
      <c r="D4" t="s">
        <v>3955</v>
      </c>
      <c r="E4" t="s">
        <v>3956</v>
      </c>
      <c r="F4" s="8">
        <v>45700</v>
      </c>
      <c r="G4" t="s">
        <v>3957</v>
      </c>
      <c r="H4" t="s">
        <v>11</v>
      </c>
      <c r="I4" t="s">
        <v>12</v>
      </c>
    </row>
    <row r="5" spans="1:9" x14ac:dyDescent="0.35">
      <c r="A5" t="s">
        <v>334</v>
      </c>
      <c r="B5" t="s">
        <v>3958</v>
      </c>
      <c r="C5" t="s">
        <v>3945</v>
      </c>
      <c r="D5" t="s">
        <v>3959</v>
      </c>
      <c r="E5" t="s">
        <v>3960</v>
      </c>
      <c r="F5" s="8">
        <v>45705</v>
      </c>
      <c r="G5" t="s">
        <v>3957</v>
      </c>
      <c r="H5" t="s">
        <v>11</v>
      </c>
      <c r="I5" t="s">
        <v>17</v>
      </c>
    </row>
    <row r="6" spans="1:9" x14ac:dyDescent="0.35">
      <c r="A6" t="s">
        <v>127</v>
      </c>
      <c r="B6" t="s">
        <v>3961</v>
      </c>
      <c r="C6" t="s">
        <v>3962</v>
      </c>
      <c r="D6" t="s">
        <v>3963</v>
      </c>
      <c r="E6" t="s">
        <v>3947</v>
      </c>
      <c r="F6" s="8">
        <v>45674</v>
      </c>
      <c r="G6" t="s">
        <v>3948</v>
      </c>
      <c r="H6" t="s">
        <v>637</v>
      </c>
      <c r="I6" t="s">
        <v>12</v>
      </c>
    </row>
    <row r="7" spans="1:9" x14ac:dyDescent="0.35">
      <c r="A7" t="s">
        <v>281</v>
      </c>
      <c r="B7" t="s">
        <v>3961</v>
      </c>
      <c r="C7" t="s">
        <v>3962</v>
      </c>
      <c r="D7" t="s">
        <v>3964</v>
      </c>
      <c r="E7" t="s">
        <v>3956</v>
      </c>
      <c r="F7" s="8">
        <v>45683</v>
      </c>
      <c r="G7" t="s">
        <v>3965</v>
      </c>
      <c r="H7" t="s">
        <v>11</v>
      </c>
      <c r="I7" t="s">
        <v>17</v>
      </c>
    </row>
    <row r="8" spans="1:9" x14ac:dyDescent="0.35">
      <c r="A8" t="s">
        <v>397</v>
      </c>
      <c r="B8" t="s">
        <v>3961</v>
      </c>
      <c r="C8" t="s">
        <v>3962</v>
      </c>
      <c r="D8" t="s">
        <v>3966</v>
      </c>
      <c r="E8" t="s">
        <v>3956</v>
      </c>
      <c r="F8" s="8">
        <v>45693</v>
      </c>
      <c r="G8" t="s">
        <v>3967</v>
      </c>
      <c r="H8" t="s">
        <v>11</v>
      </c>
      <c r="I8" t="s">
        <v>12</v>
      </c>
    </row>
    <row r="9" spans="1:9" x14ac:dyDescent="0.35">
      <c r="A9" t="s">
        <v>674</v>
      </c>
      <c r="B9" t="s">
        <v>3953</v>
      </c>
      <c r="C9" t="s">
        <v>3954</v>
      </c>
      <c r="D9" t="s">
        <v>3968</v>
      </c>
      <c r="E9" t="s">
        <v>3947</v>
      </c>
      <c r="F9" s="8">
        <v>45658</v>
      </c>
      <c r="G9" t="s">
        <v>3967</v>
      </c>
      <c r="I9" t="s">
        <v>17</v>
      </c>
    </row>
    <row r="10" spans="1:9" x14ac:dyDescent="0.35">
      <c r="A10" t="s">
        <v>79</v>
      </c>
      <c r="B10" t="s">
        <v>3958</v>
      </c>
      <c r="C10" t="s">
        <v>3945</v>
      </c>
      <c r="D10" t="s">
        <v>3969</v>
      </c>
      <c r="E10" t="s">
        <v>3956</v>
      </c>
      <c r="F10" s="8">
        <v>45665</v>
      </c>
      <c r="G10" t="s">
        <v>3967</v>
      </c>
      <c r="H10" t="s">
        <v>637</v>
      </c>
      <c r="I10" t="s">
        <v>12</v>
      </c>
    </row>
    <row r="11" spans="1:9" x14ac:dyDescent="0.35">
      <c r="A11" t="s">
        <v>562</v>
      </c>
      <c r="B11" t="s">
        <v>3953</v>
      </c>
      <c r="C11" t="s">
        <v>3954</v>
      </c>
      <c r="D11" t="s">
        <v>3970</v>
      </c>
      <c r="E11" t="s">
        <v>3952</v>
      </c>
      <c r="F11" s="8">
        <v>45706</v>
      </c>
      <c r="G11" t="s">
        <v>3957</v>
      </c>
      <c r="H11" t="s">
        <v>11</v>
      </c>
    </row>
    <row r="12" spans="1:9" x14ac:dyDescent="0.35">
      <c r="A12" t="s">
        <v>1021</v>
      </c>
      <c r="B12" t="s">
        <v>3961</v>
      </c>
      <c r="C12" t="s">
        <v>3962</v>
      </c>
      <c r="D12" t="s">
        <v>3971</v>
      </c>
      <c r="E12" t="s">
        <v>3956</v>
      </c>
      <c r="F12" s="8">
        <v>45692</v>
      </c>
      <c r="G12" t="s">
        <v>3957</v>
      </c>
      <c r="H12" t="s">
        <v>637</v>
      </c>
      <c r="I12" t="s">
        <v>17</v>
      </c>
    </row>
    <row r="13" spans="1:9" x14ac:dyDescent="0.35">
      <c r="A13" t="s">
        <v>3636</v>
      </c>
      <c r="B13" t="s">
        <v>3949</v>
      </c>
      <c r="C13" t="s">
        <v>3950</v>
      </c>
      <c r="D13" t="s">
        <v>3972</v>
      </c>
      <c r="E13" t="s">
        <v>3952</v>
      </c>
      <c r="F13" s="8">
        <v>45709</v>
      </c>
      <c r="G13" t="s">
        <v>3965</v>
      </c>
      <c r="H13" t="s">
        <v>637</v>
      </c>
      <c r="I13" t="s">
        <v>17</v>
      </c>
    </row>
    <row r="14" spans="1:9" x14ac:dyDescent="0.35">
      <c r="A14" t="s">
        <v>217</v>
      </c>
      <c r="B14" t="s">
        <v>3953</v>
      </c>
      <c r="C14" t="s">
        <v>3954</v>
      </c>
      <c r="D14" t="s">
        <v>3973</v>
      </c>
      <c r="E14" t="s">
        <v>3952</v>
      </c>
      <c r="F14" s="8">
        <v>45672</v>
      </c>
      <c r="G14" t="s">
        <v>3967</v>
      </c>
      <c r="H14" t="s">
        <v>637</v>
      </c>
      <c r="I14" t="s">
        <v>17</v>
      </c>
    </row>
    <row r="15" spans="1:9" x14ac:dyDescent="0.35">
      <c r="A15" t="s">
        <v>77</v>
      </c>
      <c r="B15" t="s">
        <v>3944</v>
      </c>
      <c r="C15" t="s">
        <v>3945</v>
      </c>
      <c r="D15" t="s">
        <v>3974</v>
      </c>
      <c r="E15" t="s">
        <v>3947</v>
      </c>
      <c r="F15" s="8">
        <v>45704</v>
      </c>
      <c r="G15" t="s">
        <v>3967</v>
      </c>
      <c r="H15" t="s">
        <v>11</v>
      </c>
      <c r="I15" t="s">
        <v>12</v>
      </c>
    </row>
    <row r="16" spans="1:9" x14ac:dyDescent="0.35">
      <c r="A16" t="s">
        <v>669</v>
      </c>
      <c r="B16" t="s">
        <v>3961</v>
      </c>
      <c r="C16" t="s">
        <v>3962</v>
      </c>
      <c r="D16" t="s">
        <v>3975</v>
      </c>
      <c r="E16" t="s">
        <v>3956</v>
      </c>
      <c r="F16" s="8">
        <v>45713</v>
      </c>
      <c r="G16" t="s">
        <v>3948</v>
      </c>
      <c r="H16" t="s">
        <v>11</v>
      </c>
      <c r="I16" t="s">
        <v>17</v>
      </c>
    </row>
    <row r="17" spans="1:9" x14ac:dyDescent="0.35">
      <c r="A17" t="s">
        <v>26</v>
      </c>
      <c r="B17" t="s">
        <v>3961</v>
      </c>
      <c r="C17" t="s">
        <v>3962</v>
      </c>
      <c r="D17" t="s">
        <v>3976</v>
      </c>
      <c r="E17" t="s">
        <v>3947</v>
      </c>
      <c r="F17" s="8">
        <v>45679</v>
      </c>
      <c r="G17" t="s">
        <v>3957</v>
      </c>
      <c r="H17" t="s">
        <v>11</v>
      </c>
      <c r="I17" t="s">
        <v>12</v>
      </c>
    </row>
    <row r="18" spans="1:9" x14ac:dyDescent="0.35">
      <c r="A18" t="s">
        <v>3977</v>
      </c>
      <c r="B18" t="s">
        <v>3944</v>
      </c>
      <c r="C18" t="s">
        <v>3945</v>
      </c>
      <c r="D18" t="s">
        <v>3978</v>
      </c>
      <c r="E18" t="s">
        <v>3956</v>
      </c>
      <c r="F18" s="8">
        <v>45671</v>
      </c>
      <c r="G18" t="s">
        <v>3967</v>
      </c>
      <c r="H18" t="s">
        <v>637</v>
      </c>
      <c r="I18" t="s">
        <v>17</v>
      </c>
    </row>
    <row r="19" spans="1:9" x14ac:dyDescent="0.35">
      <c r="A19" t="s">
        <v>250</v>
      </c>
      <c r="B19" t="s">
        <v>3961</v>
      </c>
      <c r="C19" t="s">
        <v>3945</v>
      </c>
      <c r="D19" t="s">
        <v>3975</v>
      </c>
      <c r="E19" t="s">
        <v>3956</v>
      </c>
      <c r="F19" s="8">
        <v>45683</v>
      </c>
      <c r="G19" t="s">
        <v>3965</v>
      </c>
      <c r="H19" t="s">
        <v>11</v>
      </c>
      <c r="I19" t="s">
        <v>17</v>
      </c>
    </row>
    <row r="20" spans="1:9" x14ac:dyDescent="0.35">
      <c r="A20" t="s">
        <v>1048</v>
      </c>
      <c r="B20" t="s">
        <v>3944</v>
      </c>
      <c r="C20" t="s">
        <v>3945</v>
      </c>
      <c r="D20" t="s">
        <v>3979</v>
      </c>
      <c r="E20" t="s">
        <v>3960</v>
      </c>
      <c r="F20" s="8">
        <v>45685</v>
      </c>
      <c r="G20" t="s">
        <v>3965</v>
      </c>
      <c r="H20" t="s">
        <v>11</v>
      </c>
      <c r="I20" t="s">
        <v>12</v>
      </c>
    </row>
    <row r="21" spans="1:9" x14ac:dyDescent="0.35">
      <c r="A21" t="s">
        <v>84</v>
      </c>
      <c r="B21" t="s">
        <v>3944</v>
      </c>
      <c r="C21" t="s">
        <v>3945</v>
      </c>
      <c r="D21" t="s">
        <v>3980</v>
      </c>
      <c r="E21" t="s">
        <v>3956</v>
      </c>
      <c r="F21" s="8">
        <v>45680</v>
      </c>
      <c r="G21" t="s">
        <v>3967</v>
      </c>
      <c r="H21" t="s">
        <v>637</v>
      </c>
      <c r="I21" t="s">
        <v>12</v>
      </c>
    </row>
    <row r="22" spans="1:9" x14ac:dyDescent="0.35">
      <c r="A22" t="s">
        <v>469</v>
      </c>
      <c r="B22" t="s">
        <v>3958</v>
      </c>
      <c r="C22" t="s">
        <v>3945</v>
      </c>
      <c r="D22" t="s">
        <v>3966</v>
      </c>
      <c r="E22" t="s">
        <v>3947</v>
      </c>
      <c r="F22" s="8">
        <v>45671</v>
      </c>
      <c r="G22" t="s">
        <v>3957</v>
      </c>
      <c r="H22" t="s">
        <v>11</v>
      </c>
      <c r="I22" t="s">
        <v>17</v>
      </c>
    </row>
    <row r="23" spans="1:9" x14ac:dyDescent="0.35">
      <c r="A23" t="s">
        <v>232</v>
      </c>
      <c r="B23" t="s">
        <v>3961</v>
      </c>
      <c r="C23" t="s">
        <v>3962</v>
      </c>
      <c r="D23" t="s">
        <v>3981</v>
      </c>
      <c r="E23" t="s">
        <v>3952</v>
      </c>
      <c r="F23" s="8">
        <v>45681</v>
      </c>
      <c r="G23" t="s">
        <v>3965</v>
      </c>
      <c r="H23" t="s">
        <v>637</v>
      </c>
      <c r="I23" t="s">
        <v>17</v>
      </c>
    </row>
    <row r="24" spans="1:9" x14ac:dyDescent="0.35">
      <c r="A24" t="s">
        <v>476</v>
      </c>
      <c r="B24" t="s">
        <v>3944</v>
      </c>
      <c r="C24" t="s">
        <v>3945</v>
      </c>
      <c r="D24" t="s">
        <v>3982</v>
      </c>
      <c r="E24" t="s">
        <v>3956</v>
      </c>
      <c r="F24" s="8">
        <v>45659</v>
      </c>
      <c r="G24" t="s">
        <v>3948</v>
      </c>
      <c r="H24" t="s">
        <v>637</v>
      </c>
      <c r="I24" t="s">
        <v>12</v>
      </c>
    </row>
    <row r="25" spans="1:9" x14ac:dyDescent="0.35">
      <c r="A25" t="s">
        <v>180</v>
      </c>
      <c r="B25" t="s">
        <v>3944</v>
      </c>
      <c r="C25" t="s">
        <v>3945</v>
      </c>
      <c r="D25" t="s">
        <v>3981</v>
      </c>
      <c r="E25" t="s">
        <v>3960</v>
      </c>
      <c r="F25" s="8">
        <v>45702</v>
      </c>
      <c r="G25" t="s">
        <v>3965</v>
      </c>
      <c r="H25" t="s">
        <v>637</v>
      </c>
      <c r="I25" t="s">
        <v>17</v>
      </c>
    </row>
    <row r="26" spans="1:9" x14ac:dyDescent="0.35">
      <c r="A26" t="s">
        <v>36</v>
      </c>
      <c r="B26" t="s">
        <v>3958</v>
      </c>
      <c r="C26" t="s">
        <v>3945</v>
      </c>
      <c r="D26" t="s">
        <v>3983</v>
      </c>
      <c r="E26" t="s">
        <v>3947</v>
      </c>
      <c r="F26" s="8">
        <v>45683</v>
      </c>
      <c r="G26" t="s">
        <v>3984</v>
      </c>
      <c r="H26" t="s">
        <v>637</v>
      </c>
      <c r="I26" t="s">
        <v>12</v>
      </c>
    </row>
    <row r="27" spans="1:9" x14ac:dyDescent="0.35">
      <c r="A27" t="s">
        <v>818</v>
      </c>
      <c r="B27" t="s">
        <v>3953</v>
      </c>
      <c r="C27" t="s">
        <v>3954</v>
      </c>
      <c r="D27" t="s">
        <v>3985</v>
      </c>
      <c r="E27" t="s">
        <v>3956</v>
      </c>
      <c r="F27" s="8">
        <v>45671</v>
      </c>
      <c r="G27" t="s">
        <v>3984</v>
      </c>
      <c r="H27" t="s">
        <v>637</v>
      </c>
      <c r="I27" t="s">
        <v>12</v>
      </c>
    </row>
    <row r="28" spans="1:9" x14ac:dyDescent="0.35">
      <c r="A28" t="s">
        <v>300</v>
      </c>
      <c r="B28" t="s">
        <v>3961</v>
      </c>
      <c r="C28" t="s">
        <v>3962</v>
      </c>
      <c r="D28" t="s">
        <v>3986</v>
      </c>
      <c r="E28" t="s">
        <v>3947</v>
      </c>
      <c r="F28" s="8">
        <v>45716</v>
      </c>
      <c r="G28" t="s">
        <v>3957</v>
      </c>
      <c r="H28" t="s">
        <v>637</v>
      </c>
      <c r="I28" t="s">
        <v>12</v>
      </c>
    </row>
    <row r="29" spans="1:9" x14ac:dyDescent="0.35">
      <c r="A29" t="s">
        <v>919</v>
      </c>
      <c r="B29" t="s">
        <v>3958</v>
      </c>
      <c r="C29" t="s">
        <v>3945</v>
      </c>
      <c r="D29" t="s">
        <v>3987</v>
      </c>
      <c r="E29" t="s">
        <v>3960</v>
      </c>
      <c r="F29" s="8">
        <v>45713</v>
      </c>
      <c r="G29" t="s">
        <v>3967</v>
      </c>
      <c r="H29" t="s">
        <v>637</v>
      </c>
      <c r="I29" t="s">
        <v>17</v>
      </c>
    </row>
    <row r="30" spans="1:9" x14ac:dyDescent="0.35">
      <c r="A30" t="s">
        <v>579</v>
      </c>
      <c r="B30" t="s">
        <v>3958</v>
      </c>
      <c r="C30" t="s">
        <v>3945</v>
      </c>
      <c r="D30" t="s">
        <v>3988</v>
      </c>
      <c r="E30" t="s">
        <v>3960</v>
      </c>
      <c r="F30" s="8">
        <v>45708</v>
      </c>
      <c r="G30" t="s">
        <v>3957</v>
      </c>
      <c r="H30" t="s">
        <v>11</v>
      </c>
      <c r="I30" t="s">
        <v>12</v>
      </c>
    </row>
    <row r="31" spans="1:9" x14ac:dyDescent="0.35">
      <c r="A31" t="s">
        <v>454</v>
      </c>
      <c r="B31" t="s">
        <v>3961</v>
      </c>
      <c r="C31" t="s">
        <v>3962</v>
      </c>
      <c r="D31" t="s">
        <v>3983</v>
      </c>
      <c r="E31" t="s">
        <v>3947</v>
      </c>
      <c r="F31" s="8">
        <v>45664</v>
      </c>
      <c r="G31" t="s">
        <v>3957</v>
      </c>
      <c r="H31" t="s">
        <v>637</v>
      </c>
      <c r="I31" t="s">
        <v>17</v>
      </c>
    </row>
    <row r="32" spans="1:9" x14ac:dyDescent="0.35">
      <c r="A32" t="s">
        <v>338</v>
      </c>
      <c r="B32" t="s">
        <v>3958</v>
      </c>
      <c r="C32" t="s">
        <v>3945</v>
      </c>
      <c r="D32" t="s">
        <v>3989</v>
      </c>
      <c r="E32" t="s">
        <v>3956</v>
      </c>
      <c r="F32" s="8">
        <v>45660</v>
      </c>
      <c r="G32" t="s">
        <v>3957</v>
      </c>
      <c r="H32" t="s">
        <v>637</v>
      </c>
    </row>
    <row r="33" spans="1:9" x14ac:dyDescent="0.35">
      <c r="A33" t="s">
        <v>447</v>
      </c>
      <c r="B33" t="s">
        <v>3961</v>
      </c>
      <c r="C33" t="s">
        <v>3962</v>
      </c>
      <c r="D33" t="s">
        <v>3980</v>
      </c>
      <c r="E33" t="s">
        <v>3952</v>
      </c>
      <c r="F33" s="8">
        <v>45704</v>
      </c>
      <c r="G33" t="s">
        <v>3957</v>
      </c>
      <c r="H33" t="s">
        <v>637</v>
      </c>
      <c r="I33" t="s">
        <v>17</v>
      </c>
    </row>
    <row r="34" spans="1:9" x14ac:dyDescent="0.35">
      <c r="A34" t="s">
        <v>93</v>
      </c>
      <c r="B34" t="s">
        <v>3961</v>
      </c>
      <c r="C34" t="s">
        <v>3962</v>
      </c>
      <c r="D34" t="s">
        <v>3989</v>
      </c>
      <c r="E34" t="s">
        <v>3960</v>
      </c>
      <c r="F34" s="8">
        <v>45680</v>
      </c>
      <c r="G34" t="s">
        <v>3948</v>
      </c>
      <c r="H34" t="s">
        <v>11</v>
      </c>
      <c r="I34" t="s">
        <v>17</v>
      </c>
    </row>
    <row r="35" spans="1:9" x14ac:dyDescent="0.35">
      <c r="A35" t="s">
        <v>402</v>
      </c>
      <c r="B35" t="s">
        <v>3949</v>
      </c>
      <c r="C35" t="s">
        <v>3950</v>
      </c>
      <c r="D35" t="s">
        <v>3990</v>
      </c>
      <c r="E35" t="s">
        <v>3956</v>
      </c>
      <c r="F35" s="8">
        <v>45703</v>
      </c>
      <c r="G35" t="s">
        <v>3948</v>
      </c>
      <c r="I35" t="s">
        <v>12</v>
      </c>
    </row>
    <row r="36" spans="1:9" x14ac:dyDescent="0.35">
      <c r="A36" t="s">
        <v>3227</v>
      </c>
      <c r="B36" t="s">
        <v>3949</v>
      </c>
      <c r="C36" t="s">
        <v>3950</v>
      </c>
      <c r="D36" t="s">
        <v>3991</v>
      </c>
      <c r="E36" t="s">
        <v>3956</v>
      </c>
      <c r="F36" s="8">
        <v>45700</v>
      </c>
      <c r="G36" t="s">
        <v>3965</v>
      </c>
      <c r="H36" t="s">
        <v>637</v>
      </c>
      <c r="I36" t="s">
        <v>12</v>
      </c>
    </row>
    <row r="37" spans="1:9" x14ac:dyDescent="0.35">
      <c r="A37" t="s">
        <v>3992</v>
      </c>
      <c r="B37" t="s">
        <v>3953</v>
      </c>
      <c r="C37" t="s">
        <v>3954</v>
      </c>
      <c r="D37" t="s">
        <v>3951</v>
      </c>
      <c r="E37" t="s">
        <v>3952</v>
      </c>
      <c r="F37" s="8">
        <v>45704</v>
      </c>
      <c r="G37" t="s">
        <v>3984</v>
      </c>
      <c r="H37" t="s">
        <v>11</v>
      </c>
      <c r="I37" t="s">
        <v>12</v>
      </c>
    </row>
    <row r="38" spans="1:9" x14ac:dyDescent="0.35">
      <c r="A38" t="s">
        <v>3042</v>
      </c>
      <c r="B38" t="s">
        <v>3944</v>
      </c>
      <c r="C38" t="s">
        <v>3945</v>
      </c>
      <c r="D38" t="s">
        <v>3993</v>
      </c>
      <c r="E38" t="s">
        <v>3960</v>
      </c>
      <c r="F38" s="8">
        <v>45717</v>
      </c>
      <c r="G38" t="s">
        <v>3957</v>
      </c>
      <c r="H38" t="s">
        <v>637</v>
      </c>
      <c r="I38" t="s">
        <v>17</v>
      </c>
    </row>
    <row r="39" spans="1:9" x14ac:dyDescent="0.35">
      <c r="A39" t="s">
        <v>813</v>
      </c>
      <c r="B39" t="s">
        <v>3961</v>
      </c>
      <c r="C39" t="s">
        <v>3962</v>
      </c>
      <c r="D39" t="s">
        <v>3994</v>
      </c>
      <c r="E39" t="s">
        <v>3960</v>
      </c>
      <c r="F39" s="8">
        <v>45702</v>
      </c>
      <c r="G39" t="s">
        <v>3965</v>
      </c>
      <c r="H39" t="s">
        <v>637</v>
      </c>
      <c r="I39" t="s">
        <v>17</v>
      </c>
    </row>
    <row r="40" spans="1:9" x14ac:dyDescent="0.35">
      <c r="A40" t="s">
        <v>3451</v>
      </c>
      <c r="B40" t="s">
        <v>3958</v>
      </c>
      <c r="C40" t="s">
        <v>3945</v>
      </c>
      <c r="D40" t="s">
        <v>3995</v>
      </c>
      <c r="E40" t="s">
        <v>3956</v>
      </c>
      <c r="F40" s="8">
        <v>45675</v>
      </c>
      <c r="G40" t="s">
        <v>3984</v>
      </c>
      <c r="H40" t="s">
        <v>637</v>
      </c>
      <c r="I40" t="s">
        <v>17</v>
      </c>
    </row>
    <row r="41" spans="1:9" x14ac:dyDescent="0.35">
      <c r="A41" t="s">
        <v>518</v>
      </c>
      <c r="B41" t="s">
        <v>3944</v>
      </c>
      <c r="C41" t="s">
        <v>3945</v>
      </c>
      <c r="D41" t="s">
        <v>3996</v>
      </c>
      <c r="E41" t="s">
        <v>3956</v>
      </c>
      <c r="F41" s="8">
        <v>45715</v>
      </c>
      <c r="G41" t="s">
        <v>3967</v>
      </c>
      <c r="I41" t="s">
        <v>12</v>
      </c>
    </row>
    <row r="42" spans="1:9" x14ac:dyDescent="0.35">
      <c r="A42" t="s">
        <v>815</v>
      </c>
      <c r="B42" t="s">
        <v>3961</v>
      </c>
      <c r="C42" t="s">
        <v>3962</v>
      </c>
      <c r="D42" t="s">
        <v>3946</v>
      </c>
      <c r="E42" t="s">
        <v>3952</v>
      </c>
      <c r="F42" s="8">
        <v>45695</v>
      </c>
      <c r="G42" t="s">
        <v>3948</v>
      </c>
      <c r="H42" t="s">
        <v>637</v>
      </c>
      <c r="I42" t="s">
        <v>17</v>
      </c>
    </row>
    <row r="43" spans="1:9" x14ac:dyDescent="0.35">
      <c r="A43" t="s">
        <v>275</v>
      </c>
      <c r="B43" t="s">
        <v>3958</v>
      </c>
      <c r="C43" t="s">
        <v>3945</v>
      </c>
      <c r="D43" t="s">
        <v>3983</v>
      </c>
      <c r="E43" t="s">
        <v>3952</v>
      </c>
      <c r="F43" s="8">
        <v>45692</v>
      </c>
      <c r="G43" t="s">
        <v>3984</v>
      </c>
      <c r="H43" t="s">
        <v>11</v>
      </c>
      <c r="I43" t="s">
        <v>12</v>
      </c>
    </row>
    <row r="44" spans="1:9" x14ac:dyDescent="0.35">
      <c r="A44" t="s">
        <v>3332</v>
      </c>
      <c r="B44" t="s">
        <v>3961</v>
      </c>
      <c r="C44" t="s">
        <v>3962</v>
      </c>
      <c r="D44" t="s">
        <v>3989</v>
      </c>
      <c r="E44" t="s">
        <v>3960</v>
      </c>
      <c r="F44" s="8">
        <v>45708</v>
      </c>
      <c r="G44" t="s">
        <v>3967</v>
      </c>
      <c r="H44" t="s">
        <v>637</v>
      </c>
      <c r="I44" t="s">
        <v>17</v>
      </c>
    </row>
    <row r="45" spans="1:9" x14ac:dyDescent="0.35">
      <c r="A45" t="s">
        <v>938</v>
      </c>
      <c r="B45" t="s">
        <v>3949</v>
      </c>
      <c r="C45" t="s">
        <v>3950</v>
      </c>
      <c r="D45" t="s">
        <v>3970</v>
      </c>
      <c r="E45" t="s">
        <v>3947</v>
      </c>
      <c r="F45" s="8">
        <v>45672</v>
      </c>
      <c r="G45" t="s">
        <v>3984</v>
      </c>
      <c r="H45" t="s">
        <v>11</v>
      </c>
      <c r="I45" t="s">
        <v>17</v>
      </c>
    </row>
    <row r="46" spans="1:9" x14ac:dyDescent="0.35">
      <c r="A46" t="s">
        <v>3094</v>
      </c>
      <c r="B46" t="s">
        <v>3944</v>
      </c>
      <c r="C46" t="s">
        <v>3945</v>
      </c>
      <c r="D46" t="s">
        <v>3997</v>
      </c>
      <c r="E46" t="s">
        <v>3960</v>
      </c>
      <c r="F46" s="8">
        <v>45682</v>
      </c>
      <c r="G46" t="s">
        <v>3948</v>
      </c>
      <c r="H46" t="s">
        <v>11</v>
      </c>
      <c r="I46" t="s">
        <v>12</v>
      </c>
    </row>
    <row r="47" spans="1:9" x14ac:dyDescent="0.35">
      <c r="A47" t="s">
        <v>3885</v>
      </c>
      <c r="B47" t="s">
        <v>3958</v>
      </c>
      <c r="C47" t="s">
        <v>3945</v>
      </c>
      <c r="D47" t="s">
        <v>3998</v>
      </c>
      <c r="E47" t="s">
        <v>3956</v>
      </c>
      <c r="F47" s="8">
        <v>45712</v>
      </c>
      <c r="G47" t="s">
        <v>3948</v>
      </c>
      <c r="H47" t="s">
        <v>11</v>
      </c>
      <c r="I47" t="s">
        <v>17</v>
      </c>
    </row>
    <row r="48" spans="1:9" x14ac:dyDescent="0.35">
      <c r="A48" t="s">
        <v>1012</v>
      </c>
      <c r="B48" t="s">
        <v>3944</v>
      </c>
      <c r="C48" t="s">
        <v>3945</v>
      </c>
      <c r="D48" t="s">
        <v>3999</v>
      </c>
      <c r="E48" t="s">
        <v>3960</v>
      </c>
      <c r="F48" s="8">
        <v>45694</v>
      </c>
      <c r="G48" t="s">
        <v>3965</v>
      </c>
      <c r="H48" t="s">
        <v>637</v>
      </c>
      <c r="I48" t="s">
        <v>12</v>
      </c>
    </row>
    <row r="49" spans="1:9" x14ac:dyDescent="0.35">
      <c r="A49" t="s">
        <v>4000</v>
      </c>
      <c r="B49" t="s">
        <v>3958</v>
      </c>
      <c r="C49" t="s">
        <v>3945</v>
      </c>
      <c r="D49" t="s">
        <v>3978</v>
      </c>
      <c r="E49" t="s">
        <v>3947</v>
      </c>
      <c r="F49" s="8">
        <v>45685</v>
      </c>
      <c r="G49" t="s">
        <v>3957</v>
      </c>
      <c r="H49" t="s">
        <v>11</v>
      </c>
      <c r="I49" t="s">
        <v>12</v>
      </c>
    </row>
    <row r="50" spans="1:9" x14ac:dyDescent="0.35">
      <c r="A50" t="s">
        <v>3392</v>
      </c>
      <c r="B50" t="s">
        <v>3958</v>
      </c>
      <c r="C50" t="s">
        <v>3945</v>
      </c>
      <c r="D50" t="s">
        <v>4001</v>
      </c>
      <c r="E50" t="s">
        <v>3952</v>
      </c>
      <c r="F50" s="8">
        <v>45667</v>
      </c>
      <c r="G50" t="s">
        <v>3984</v>
      </c>
      <c r="H50" t="s">
        <v>637</v>
      </c>
      <c r="I50" t="s">
        <v>17</v>
      </c>
    </row>
    <row r="51" spans="1:9" x14ac:dyDescent="0.35">
      <c r="A51" t="s">
        <v>2725</v>
      </c>
      <c r="B51" t="s">
        <v>3961</v>
      </c>
      <c r="C51" t="s">
        <v>3962</v>
      </c>
      <c r="D51" t="s">
        <v>4002</v>
      </c>
      <c r="E51" t="s">
        <v>3947</v>
      </c>
      <c r="F51" s="8">
        <v>45696</v>
      </c>
      <c r="G51" t="s">
        <v>3984</v>
      </c>
      <c r="H51" t="s">
        <v>637</v>
      </c>
      <c r="I51" t="s">
        <v>17</v>
      </c>
    </row>
    <row r="52" spans="1:9" x14ac:dyDescent="0.35">
      <c r="A52" t="s">
        <v>572</v>
      </c>
      <c r="B52" t="s">
        <v>3949</v>
      </c>
      <c r="C52" t="s">
        <v>3950</v>
      </c>
      <c r="D52" t="s">
        <v>4003</v>
      </c>
      <c r="E52" t="s">
        <v>3947</v>
      </c>
      <c r="F52" s="8">
        <v>45714</v>
      </c>
      <c r="G52" t="s">
        <v>3967</v>
      </c>
      <c r="H52" t="s">
        <v>637</v>
      </c>
      <c r="I52" t="s">
        <v>17</v>
      </c>
    </row>
    <row r="53" spans="1:9" x14ac:dyDescent="0.35">
      <c r="A53" t="s">
        <v>120</v>
      </c>
      <c r="B53" t="s">
        <v>3953</v>
      </c>
      <c r="C53" t="s">
        <v>3954</v>
      </c>
      <c r="D53" t="s">
        <v>4004</v>
      </c>
      <c r="E53" t="s">
        <v>3947</v>
      </c>
      <c r="F53" s="8">
        <v>45674</v>
      </c>
      <c r="G53" t="s">
        <v>3948</v>
      </c>
      <c r="H53" t="s">
        <v>11</v>
      </c>
      <c r="I53" t="s">
        <v>12</v>
      </c>
    </row>
    <row r="54" spans="1:9" x14ac:dyDescent="0.35">
      <c r="A54" t="s">
        <v>213</v>
      </c>
      <c r="B54" t="s">
        <v>3949</v>
      </c>
      <c r="C54" t="s">
        <v>3950</v>
      </c>
      <c r="D54" t="s">
        <v>4005</v>
      </c>
      <c r="E54" t="s">
        <v>3952</v>
      </c>
      <c r="F54" s="8">
        <v>45696</v>
      </c>
      <c r="G54" t="s">
        <v>3984</v>
      </c>
      <c r="H54" t="s">
        <v>11</v>
      </c>
      <c r="I54" t="s">
        <v>17</v>
      </c>
    </row>
    <row r="55" spans="1:9" x14ac:dyDescent="0.35">
      <c r="A55" t="s">
        <v>9</v>
      </c>
      <c r="B55" t="s">
        <v>3953</v>
      </c>
      <c r="C55" t="s">
        <v>3954</v>
      </c>
      <c r="D55" t="s">
        <v>4006</v>
      </c>
      <c r="E55" t="s">
        <v>3947</v>
      </c>
      <c r="F55" s="8">
        <v>45679</v>
      </c>
      <c r="G55" t="s">
        <v>3948</v>
      </c>
      <c r="H55" t="s">
        <v>11</v>
      </c>
      <c r="I55" t="s">
        <v>12</v>
      </c>
    </row>
    <row r="56" spans="1:9" x14ac:dyDescent="0.35">
      <c r="A56" t="s">
        <v>491</v>
      </c>
      <c r="B56" t="s">
        <v>3958</v>
      </c>
      <c r="C56" t="s">
        <v>3945</v>
      </c>
      <c r="D56" t="s">
        <v>4007</v>
      </c>
      <c r="E56" t="s">
        <v>3947</v>
      </c>
      <c r="F56" s="8">
        <v>45683</v>
      </c>
      <c r="G56" t="s">
        <v>3984</v>
      </c>
      <c r="H56" t="s">
        <v>637</v>
      </c>
      <c r="I56" t="s">
        <v>12</v>
      </c>
    </row>
    <row r="57" spans="1:9" x14ac:dyDescent="0.35">
      <c r="A57" t="s">
        <v>393</v>
      </c>
      <c r="B57" t="s">
        <v>3949</v>
      </c>
      <c r="C57" t="s">
        <v>3950</v>
      </c>
      <c r="D57" t="s">
        <v>3970</v>
      </c>
      <c r="E57" t="s">
        <v>3947</v>
      </c>
      <c r="F57" s="8">
        <v>45701</v>
      </c>
      <c r="G57" t="s">
        <v>3965</v>
      </c>
      <c r="H57" t="s">
        <v>637</v>
      </c>
      <c r="I57" t="s">
        <v>12</v>
      </c>
    </row>
    <row r="58" spans="1:9" x14ac:dyDescent="0.35">
      <c r="A58" t="s">
        <v>417</v>
      </c>
      <c r="B58" t="s">
        <v>3961</v>
      </c>
      <c r="C58" t="s">
        <v>3962</v>
      </c>
      <c r="D58" t="s">
        <v>4008</v>
      </c>
      <c r="E58" t="s">
        <v>3956</v>
      </c>
      <c r="F58" s="8">
        <v>45682</v>
      </c>
      <c r="G58" t="s">
        <v>3957</v>
      </c>
      <c r="H58" t="s">
        <v>11</v>
      </c>
      <c r="I58" t="s">
        <v>17</v>
      </c>
    </row>
    <row r="59" spans="1:9" x14ac:dyDescent="0.35">
      <c r="A59" t="s">
        <v>145</v>
      </c>
      <c r="B59" t="s">
        <v>3961</v>
      </c>
      <c r="C59" t="s">
        <v>3962</v>
      </c>
      <c r="D59" t="s">
        <v>3982</v>
      </c>
      <c r="E59" t="s">
        <v>3947</v>
      </c>
      <c r="F59" s="8">
        <v>45674</v>
      </c>
      <c r="G59" t="s">
        <v>3984</v>
      </c>
      <c r="H59" t="s">
        <v>637</v>
      </c>
      <c r="I59" t="s">
        <v>12</v>
      </c>
    </row>
    <row r="60" spans="1:9" x14ac:dyDescent="0.35">
      <c r="A60" t="s">
        <v>963</v>
      </c>
      <c r="B60" t="s">
        <v>3961</v>
      </c>
      <c r="C60" t="s">
        <v>3962</v>
      </c>
      <c r="D60" t="s">
        <v>4009</v>
      </c>
      <c r="E60" t="s">
        <v>3952</v>
      </c>
      <c r="F60" s="8">
        <v>45670</v>
      </c>
      <c r="G60" t="s">
        <v>3948</v>
      </c>
      <c r="H60" t="s">
        <v>637</v>
      </c>
      <c r="I60" t="s">
        <v>12</v>
      </c>
    </row>
    <row r="61" spans="1:9" x14ac:dyDescent="0.35">
      <c r="A61" t="s">
        <v>65</v>
      </c>
      <c r="B61" t="s">
        <v>3944</v>
      </c>
      <c r="C61" t="s">
        <v>3945</v>
      </c>
      <c r="D61" t="s">
        <v>4010</v>
      </c>
      <c r="E61" t="s">
        <v>3947</v>
      </c>
      <c r="F61" s="8">
        <v>45677</v>
      </c>
      <c r="G61" t="s">
        <v>3965</v>
      </c>
      <c r="H61" t="s">
        <v>637</v>
      </c>
      <c r="I61" t="s">
        <v>17</v>
      </c>
    </row>
    <row r="62" spans="1:9" x14ac:dyDescent="0.35">
      <c r="A62" t="s">
        <v>3279</v>
      </c>
      <c r="B62" t="s">
        <v>3944</v>
      </c>
      <c r="C62" t="s">
        <v>3945</v>
      </c>
      <c r="D62" t="s">
        <v>4011</v>
      </c>
      <c r="E62" t="s">
        <v>3947</v>
      </c>
      <c r="F62" s="8">
        <v>45682</v>
      </c>
      <c r="G62" t="s">
        <v>3984</v>
      </c>
      <c r="H62" t="s">
        <v>637</v>
      </c>
      <c r="I62" t="s">
        <v>17</v>
      </c>
    </row>
    <row r="63" spans="1:9" x14ac:dyDescent="0.35">
      <c r="A63" t="s">
        <v>760</v>
      </c>
      <c r="B63" t="s">
        <v>3944</v>
      </c>
      <c r="C63" t="s">
        <v>3945</v>
      </c>
      <c r="D63" t="s">
        <v>4012</v>
      </c>
      <c r="E63" t="s">
        <v>3952</v>
      </c>
      <c r="F63" s="8">
        <v>45661</v>
      </c>
      <c r="G63" t="s">
        <v>3967</v>
      </c>
      <c r="H63" t="s">
        <v>637</v>
      </c>
      <c r="I63" t="s">
        <v>12</v>
      </c>
    </row>
    <row r="64" spans="1:9" x14ac:dyDescent="0.35">
      <c r="A64" t="s">
        <v>435</v>
      </c>
      <c r="B64" t="s">
        <v>3953</v>
      </c>
      <c r="C64" t="s">
        <v>3954</v>
      </c>
      <c r="D64" t="s">
        <v>3979</v>
      </c>
      <c r="E64" t="s">
        <v>3947</v>
      </c>
      <c r="F64" s="8">
        <v>45667</v>
      </c>
      <c r="G64" t="s">
        <v>3957</v>
      </c>
      <c r="H64" t="s">
        <v>637</v>
      </c>
      <c r="I64" t="s">
        <v>17</v>
      </c>
    </row>
    <row r="65" spans="1:9" x14ac:dyDescent="0.35">
      <c r="A65" t="s">
        <v>375</v>
      </c>
      <c r="B65" t="s">
        <v>3944</v>
      </c>
      <c r="C65" t="s">
        <v>3945</v>
      </c>
      <c r="D65" t="s">
        <v>4001</v>
      </c>
      <c r="E65" t="s">
        <v>3952</v>
      </c>
      <c r="F65" s="8">
        <v>45660</v>
      </c>
      <c r="G65" t="s">
        <v>3984</v>
      </c>
      <c r="H65" t="s">
        <v>637</v>
      </c>
      <c r="I65" t="s">
        <v>12</v>
      </c>
    </row>
    <row r="66" spans="1:9" x14ac:dyDescent="0.35">
      <c r="A66" t="s">
        <v>495</v>
      </c>
      <c r="B66" t="s">
        <v>3944</v>
      </c>
      <c r="C66" t="s">
        <v>3945</v>
      </c>
      <c r="D66" t="s">
        <v>3963</v>
      </c>
      <c r="E66" t="s">
        <v>3947</v>
      </c>
      <c r="F66" s="8">
        <v>45698</v>
      </c>
      <c r="G66" t="s">
        <v>3965</v>
      </c>
      <c r="H66" t="s">
        <v>637</v>
      </c>
      <c r="I66" t="s">
        <v>17</v>
      </c>
    </row>
    <row r="67" spans="1:9" x14ac:dyDescent="0.35">
      <c r="A67" t="s">
        <v>1099</v>
      </c>
      <c r="B67" t="s">
        <v>3958</v>
      </c>
      <c r="C67" t="s">
        <v>3945</v>
      </c>
      <c r="D67" t="s">
        <v>4013</v>
      </c>
      <c r="E67" t="s">
        <v>3952</v>
      </c>
      <c r="F67" s="8">
        <v>45702</v>
      </c>
      <c r="G67" t="s">
        <v>3967</v>
      </c>
      <c r="H67" t="s">
        <v>11</v>
      </c>
      <c r="I67" t="s">
        <v>17</v>
      </c>
    </row>
    <row r="68" spans="1:9" x14ac:dyDescent="0.35">
      <c r="A68" t="s">
        <v>941</v>
      </c>
      <c r="B68" t="s">
        <v>3961</v>
      </c>
      <c r="C68" t="s">
        <v>3962</v>
      </c>
      <c r="D68" t="s">
        <v>3959</v>
      </c>
      <c r="E68" t="s">
        <v>3947</v>
      </c>
      <c r="F68" s="8">
        <v>45675</v>
      </c>
      <c r="G68" t="s">
        <v>3965</v>
      </c>
      <c r="H68" t="s">
        <v>637</v>
      </c>
      <c r="I68" t="s">
        <v>12</v>
      </c>
    </row>
    <row r="69" spans="1:9" x14ac:dyDescent="0.35">
      <c r="A69" t="s">
        <v>923</v>
      </c>
      <c r="B69" t="s">
        <v>3953</v>
      </c>
      <c r="C69" t="s">
        <v>3954</v>
      </c>
      <c r="D69" t="s">
        <v>4014</v>
      </c>
      <c r="E69" t="s">
        <v>3947</v>
      </c>
      <c r="F69" s="8">
        <v>45704</v>
      </c>
      <c r="G69" t="s">
        <v>3965</v>
      </c>
      <c r="H69" t="s">
        <v>637</v>
      </c>
      <c r="I69" t="s">
        <v>17</v>
      </c>
    </row>
    <row r="70" spans="1:9" x14ac:dyDescent="0.35">
      <c r="A70" t="s">
        <v>371</v>
      </c>
      <c r="B70" t="s">
        <v>3961</v>
      </c>
      <c r="C70" t="s">
        <v>3962</v>
      </c>
      <c r="D70" t="s">
        <v>3985</v>
      </c>
      <c r="E70" t="s">
        <v>3956</v>
      </c>
      <c r="F70" s="8">
        <v>45693</v>
      </c>
      <c r="G70" t="s">
        <v>3967</v>
      </c>
      <c r="H70" t="s">
        <v>637</v>
      </c>
      <c r="I70" t="s">
        <v>17</v>
      </c>
    </row>
    <row r="71" spans="1:9" x14ac:dyDescent="0.35">
      <c r="A71" t="s">
        <v>725</v>
      </c>
      <c r="B71" t="s">
        <v>3949</v>
      </c>
      <c r="C71" t="s">
        <v>3950</v>
      </c>
      <c r="D71" t="s">
        <v>3955</v>
      </c>
      <c r="E71" t="s">
        <v>3956</v>
      </c>
      <c r="F71" s="8">
        <v>45704</v>
      </c>
      <c r="G71" t="s">
        <v>3965</v>
      </c>
      <c r="H71" t="s">
        <v>637</v>
      </c>
      <c r="I71" t="s">
        <v>17</v>
      </c>
    </row>
    <row r="72" spans="1:9" x14ac:dyDescent="0.35">
      <c r="A72" t="s">
        <v>60</v>
      </c>
      <c r="B72" t="s">
        <v>3953</v>
      </c>
      <c r="C72" t="s">
        <v>3954</v>
      </c>
      <c r="D72" t="s">
        <v>4001</v>
      </c>
      <c r="E72" t="s">
        <v>3947</v>
      </c>
      <c r="F72" s="8">
        <v>45679</v>
      </c>
      <c r="G72" t="s">
        <v>3967</v>
      </c>
      <c r="H72" t="s">
        <v>11</v>
      </c>
      <c r="I72" t="s">
        <v>17</v>
      </c>
    </row>
    <row r="73" spans="1:9" x14ac:dyDescent="0.35">
      <c r="A73" t="s">
        <v>1064</v>
      </c>
      <c r="B73" t="s">
        <v>3961</v>
      </c>
      <c r="C73" t="s">
        <v>3962</v>
      </c>
      <c r="D73" t="s">
        <v>4006</v>
      </c>
      <c r="E73" t="s">
        <v>3947</v>
      </c>
      <c r="F73" s="8">
        <v>45691</v>
      </c>
      <c r="G73" t="s">
        <v>3984</v>
      </c>
      <c r="H73" t="s">
        <v>11</v>
      </c>
      <c r="I73" t="s">
        <v>17</v>
      </c>
    </row>
    <row r="74" spans="1:9" x14ac:dyDescent="0.35">
      <c r="A74" t="s">
        <v>985</v>
      </c>
      <c r="B74" t="s">
        <v>3961</v>
      </c>
      <c r="C74" t="s">
        <v>3962</v>
      </c>
      <c r="D74" t="s">
        <v>3970</v>
      </c>
      <c r="E74" t="s">
        <v>3960</v>
      </c>
      <c r="F74" s="8">
        <v>45704</v>
      </c>
      <c r="G74" t="s">
        <v>3967</v>
      </c>
      <c r="H74" t="s">
        <v>637</v>
      </c>
      <c r="I74" t="s">
        <v>17</v>
      </c>
    </row>
    <row r="75" spans="1:9" x14ac:dyDescent="0.35">
      <c r="A75" t="s">
        <v>170</v>
      </c>
      <c r="B75" t="s">
        <v>3953</v>
      </c>
      <c r="C75" t="s">
        <v>3954</v>
      </c>
      <c r="D75" t="s">
        <v>3981</v>
      </c>
      <c r="E75" t="s">
        <v>3952</v>
      </c>
      <c r="F75" s="8">
        <v>45665</v>
      </c>
      <c r="G75" t="s">
        <v>3967</v>
      </c>
      <c r="H75" t="s">
        <v>637</v>
      </c>
      <c r="I75" t="s">
        <v>12</v>
      </c>
    </row>
    <row r="76" spans="1:9" x14ac:dyDescent="0.35">
      <c r="A76" t="s">
        <v>567</v>
      </c>
      <c r="B76" t="s">
        <v>3953</v>
      </c>
      <c r="C76" t="s">
        <v>3954</v>
      </c>
      <c r="D76" t="s">
        <v>3981</v>
      </c>
      <c r="E76" t="s">
        <v>3960</v>
      </c>
      <c r="F76" s="8">
        <v>45697</v>
      </c>
      <c r="G76" t="s">
        <v>3957</v>
      </c>
      <c r="H76" t="s">
        <v>11</v>
      </c>
      <c r="I76" t="s">
        <v>17</v>
      </c>
    </row>
    <row r="77" spans="1:9" x14ac:dyDescent="0.35">
      <c r="A77" t="s">
        <v>646</v>
      </c>
      <c r="B77" t="s">
        <v>3953</v>
      </c>
      <c r="C77" t="s">
        <v>3954</v>
      </c>
      <c r="D77" t="s">
        <v>3994</v>
      </c>
      <c r="E77" t="s">
        <v>3956</v>
      </c>
      <c r="F77" s="8">
        <v>45706</v>
      </c>
      <c r="G77" t="s">
        <v>3967</v>
      </c>
      <c r="H77" t="s">
        <v>11</v>
      </c>
      <c r="I77" t="s">
        <v>12</v>
      </c>
    </row>
    <row r="78" spans="1:9" x14ac:dyDescent="0.35">
      <c r="A78" t="s">
        <v>773</v>
      </c>
      <c r="B78" t="s">
        <v>3953</v>
      </c>
      <c r="C78" t="s">
        <v>3954</v>
      </c>
      <c r="D78" t="s">
        <v>4015</v>
      </c>
      <c r="E78" t="s">
        <v>3956</v>
      </c>
      <c r="F78" s="8">
        <v>45701</v>
      </c>
      <c r="G78" t="s">
        <v>3967</v>
      </c>
      <c r="H78" t="s">
        <v>637</v>
      </c>
      <c r="I78" t="s">
        <v>17</v>
      </c>
    </row>
    <row r="79" spans="1:9" x14ac:dyDescent="0.35">
      <c r="A79" t="s">
        <v>103</v>
      </c>
      <c r="B79" t="s">
        <v>3961</v>
      </c>
      <c r="C79" t="s">
        <v>3962</v>
      </c>
      <c r="D79" t="s">
        <v>4016</v>
      </c>
      <c r="E79" t="s">
        <v>3956</v>
      </c>
      <c r="F79" s="8">
        <v>45676</v>
      </c>
      <c r="G79" t="s">
        <v>3984</v>
      </c>
      <c r="H79" t="s">
        <v>637</v>
      </c>
      <c r="I79" t="s">
        <v>12</v>
      </c>
    </row>
    <row r="80" spans="1:9" x14ac:dyDescent="0.35">
      <c r="A80" t="s">
        <v>443</v>
      </c>
      <c r="B80" t="s">
        <v>3944</v>
      </c>
      <c r="C80" t="s">
        <v>3945</v>
      </c>
      <c r="D80" t="s">
        <v>4017</v>
      </c>
      <c r="E80" t="s">
        <v>3956</v>
      </c>
      <c r="F80" s="8">
        <v>45699</v>
      </c>
      <c r="G80" t="s">
        <v>3957</v>
      </c>
      <c r="H80" t="s">
        <v>637</v>
      </c>
      <c r="I80" t="s">
        <v>17</v>
      </c>
    </row>
    <row r="81" spans="1:9" x14ac:dyDescent="0.35">
      <c r="A81" t="s">
        <v>3485</v>
      </c>
      <c r="B81" t="s">
        <v>3961</v>
      </c>
      <c r="C81" t="s">
        <v>3962</v>
      </c>
      <c r="D81" t="s">
        <v>4018</v>
      </c>
      <c r="E81" t="s">
        <v>3947</v>
      </c>
      <c r="F81" s="8">
        <v>45698</v>
      </c>
      <c r="G81" t="s">
        <v>3948</v>
      </c>
      <c r="H81" t="s">
        <v>11</v>
      </c>
      <c r="I81" t="s">
        <v>12</v>
      </c>
    </row>
    <row r="82" spans="1:9" x14ac:dyDescent="0.35">
      <c r="A82" t="s">
        <v>509</v>
      </c>
      <c r="B82" t="s">
        <v>3953</v>
      </c>
      <c r="C82" t="s">
        <v>3954</v>
      </c>
      <c r="D82" t="s">
        <v>3959</v>
      </c>
      <c r="E82" t="s">
        <v>3956</v>
      </c>
      <c r="F82" s="8">
        <v>45694</v>
      </c>
      <c r="G82" t="s">
        <v>3984</v>
      </c>
      <c r="H82" t="s">
        <v>637</v>
      </c>
      <c r="I82" t="s">
        <v>17</v>
      </c>
    </row>
    <row r="83" spans="1:9" x14ac:dyDescent="0.35">
      <c r="A83" t="s">
        <v>632</v>
      </c>
      <c r="B83" t="s">
        <v>3958</v>
      </c>
      <c r="C83" t="s">
        <v>3945</v>
      </c>
      <c r="D83" t="s">
        <v>3982</v>
      </c>
      <c r="E83" t="s">
        <v>3947</v>
      </c>
      <c r="F83" s="8">
        <v>45663</v>
      </c>
      <c r="G83" t="s">
        <v>3984</v>
      </c>
      <c r="H83" t="s">
        <v>11</v>
      </c>
      <c r="I83" t="s">
        <v>17</v>
      </c>
    </row>
    <row r="84" spans="1:9" x14ac:dyDescent="0.35">
      <c r="A84" t="s">
        <v>130</v>
      </c>
      <c r="B84" t="s">
        <v>3944</v>
      </c>
      <c r="C84" t="s">
        <v>3945</v>
      </c>
      <c r="D84" t="s">
        <v>3986</v>
      </c>
      <c r="E84" t="s">
        <v>3947</v>
      </c>
      <c r="F84" s="8">
        <v>45709</v>
      </c>
      <c r="G84" t="s">
        <v>3948</v>
      </c>
      <c r="H84" t="s">
        <v>637</v>
      </c>
      <c r="I84" t="s">
        <v>17</v>
      </c>
    </row>
    <row r="85" spans="1:9" x14ac:dyDescent="0.35">
      <c r="A85" t="s">
        <v>4019</v>
      </c>
      <c r="B85" t="s">
        <v>3961</v>
      </c>
      <c r="C85" t="s">
        <v>3962</v>
      </c>
      <c r="D85" t="s">
        <v>4020</v>
      </c>
      <c r="E85" t="s">
        <v>3956</v>
      </c>
      <c r="F85" s="8">
        <v>45683</v>
      </c>
      <c r="G85" t="s">
        <v>3967</v>
      </c>
      <c r="H85" t="s">
        <v>637</v>
      </c>
      <c r="I85" t="s">
        <v>17</v>
      </c>
    </row>
    <row r="86" spans="1:9" x14ac:dyDescent="0.35">
      <c r="A86" t="s">
        <v>72</v>
      </c>
      <c r="B86" t="s">
        <v>3944</v>
      </c>
      <c r="C86" t="s">
        <v>3945</v>
      </c>
      <c r="D86" t="s">
        <v>3993</v>
      </c>
      <c r="E86" t="s">
        <v>3956</v>
      </c>
      <c r="F86" s="8">
        <v>45691</v>
      </c>
      <c r="G86" t="s">
        <v>3965</v>
      </c>
      <c r="H86" t="s">
        <v>637</v>
      </c>
      <c r="I86" t="s">
        <v>17</v>
      </c>
    </row>
    <row r="87" spans="1:9" x14ac:dyDescent="0.35">
      <c r="A87" t="s">
        <v>1039</v>
      </c>
      <c r="B87" t="s">
        <v>3944</v>
      </c>
      <c r="C87" t="s">
        <v>3945</v>
      </c>
      <c r="D87" t="s">
        <v>4001</v>
      </c>
      <c r="E87" t="s">
        <v>3952</v>
      </c>
      <c r="F87" s="8">
        <v>45716</v>
      </c>
      <c r="G87" t="s">
        <v>3957</v>
      </c>
      <c r="H87" t="s">
        <v>637</v>
      </c>
      <c r="I87" t="s">
        <v>17</v>
      </c>
    </row>
    <row r="88" spans="1:9" x14ac:dyDescent="0.35">
      <c r="A88" t="s">
        <v>3792</v>
      </c>
      <c r="B88" t="s">
        <v>3953</v>
      </c>
      <c r="C88" t="s">
        <v>3954</v>
      </c>
      <c r="D88" t="s">
        <v>4017</v>
      </c>
      <c r="E88" t="s">
        <v>3960</v>
      </c>
      <c r="F88" s="8">
        <v>45713</v>
      </c>
      <c r="G88" t="s">
        <v>3965</v>
      </c>
      <c r="H88" t="s">
        <v>637</v>
      </c>
      <c r="I88" t="s">
        <v>12</v>
      </c>
    </row>
    <row r="89" spans="1:9" x14ac:dyDescent="0.35">
      <c r="A89" t="s">
        <v>320</v>
      </c>
      <c r="B89" t="s">
        <v>3958</v>
      </c>
      <c r="C89" t="s">
        <v>3945</v>
      </c>
      <c r="D89" t="s">
        <v>3991</v>
      </c>
      <c r="E89" t="s">
        <v>3956</v>
      </c>
      <c r="F89" s="8">
        <v>45716</v>
      </c>
      <c r="G89" t="s">
        <v>3948</v>
      </c>
      <c r="H89" t="s">
        <v>637</v>
      </c>
      <c r="I89" t="s">
        <v>17</v>
      </c>
    </row>
    <row r="90" spans="1:9" x14ac:dyDescent="0.35">
      <c r="A90" t="s">
        <v>69</v>
      </c>
      <c r="B90" t="s">
        <v>3953</v>
      </c>
      <c r="C90" t="s">
        <v>3954</v>
      </c>
      <c r="D90" t="s">
        <v>3969</v>
      </c>
      <c r="E90" t="s">
        <v>3952</v>
      </c>
      <c r="F90" s="8">
        <v>45702</v>
      </c>
      <c r="G90" t="s">
        <v>3984</v>
      </c>
      <c r="H90" t="s">
        <v>637</v>
      </c>
      <c r="I90" t="s">
        <v>17</v>
      </c>
    </row>
    <row r="91" spans="1:9" x14ac:dyDescent="0.35">
      <c r="A91" t="s">
        <v>956</v>
      </c>
      <c r="B91" t="s">
        <v>3958</v>
      </c>
      <c r="C91" t="s">
        <v>3945</v>
      </c>
      <c r="D91" t="s">
        <v>4021</v>
      </c>
      <c r="E91" t="s">
        <v>3952</v>
      </c>
      <c r="F91" s="8">
        <v>45663</v>
      </c>
      <c r="G91" t="s">
        <v>3984</v>
      </c>
      <c r="H91" t="s">
        <v>11</v>
      </c>
    </row>
    <row r="92" spans="1:9" x14ac:dyDescent="0.35">
      <c r="A92" t="s">
        <v>836</v>
      </c>
      <c r="B92" t="s">
        <v>3961</v>
      </c>
      <c r="C92" t="s">
        <v>3962</v>
      </c>
      <c r="D92" t="s">
        <v>4020</v>
      </c>
      <c r="E92" t="s">
        <v>3960</v>
      </c>
      <c r="F92" s="8">
        <v>45694</v>
      </c>
      <c r="G92" t="s">
        <v>3957</v>
      </c>
      <c r="H92" t="s">
        <v>637</v>
      </c>
      <c r="I92" t="s">
        <v>12</v>
      </c>
    </row>
    <row r="93" spans="1:9" x14ac:dyDescent="0.35">
      <c r="A93" t="s">
        <v>208</v>
      </c>
      <c r="B93" t="s">
        <v>3953</v>
      </c>
      <c r="C93" t="s">
        <v>3954</v>
      </c>
      <c r="D93" t="s">
        <v>3975</v>
      </c>
      <c r="E93" t="s">
        <v>3947</v>
      </c>
      <c r="F93" s="8">
        <v>45714</v>
      </c>
      <c r="G93" t="s">
        <v>3984</v>
      </c>
      <c r="H93" t="s">
        <v>637</v>
      </c>
      <c r="I93" t="s">
        <v>17</v>
      </c>
    </row>
    <row r="94" spans="1:9" x14ac:dyDescent="0.35">
      <c r="A94" t="s">
        <v>806</v>
      </c>
      <c r="B94" t="s">
        <v>3953</v>
      </c>
      <c r="C94" t="s">
        <v>3954</v>
      </c>
      <c r="D94" t="s">
        <v>3980</v>
      </c>
      <c r="E94" t="s">
        <v>3956</v>
      </c>
      <c r="F94" s="8">
        <v>45690</v>
      </c>
      <c r="G94" t="s">
        <v>3984</v>
      </c>
      <c r="I94" t="s">
        <v>17</v>
      </c>
    </row>
    <row r="95" spans="1:9" x14ac:dyDescent="0.35">
      <c r="A95" t="s">
        <v>520</v>
      </c>
      <c r="B95" t="s">
        <v>3958</v>
      </c>
      <c r="C95" t="s">
        <v>3945</v>
      </c>
      <c r="D95" t="s">
        <v>3951</v>
      </c>
      <c r="E95" t="s">
        <v>3960</v>
      </c>
      <c r="F95" s="8">
        <v>45710</v>
      </c>
      <c r="G95" t="s">
        <v>3957</v>
      </c>
      <c r="H95" t="s">
        <v>11</v>
      </c>
      <c r="I95" t="s">
        <v>17</v>
      </c>
    </row>
    <row r="96" spans="1:9" x14ac:dyDescent="0.35">
      <c r="A96" t="s">
        <v>974</v>
      </c>
      <c r="B96" t="s">
        <v>3953</v>
      </c>
      <c r="C96" t="s">
        <v>3954</v>
      </c>
      <c r="D96" t="s">
        <v>3989</v>
      </c>
      <c r="E96" t="s">
        <v>3956</v>
      </c>
      <c r="F96" s="8">
        <v>45679</v>
      </c>
      <c r="G96" t="s">
        <v>3957</v>
      </c>
      <c r="H96" t="s">
        <v>11</v>
      </c>
      <c r="I96" t="s">
        <v>12</v>
      </c>
    </row>
    <row r="97" spans="1:9" x14ac:dyDescent="0.35">
      <c r="A97" t="s">
        <v>111</v>
      </c>
      <c r="B97" t="s">
        <v>3958</v>
      </c>
      <c r="C97" t="s">
        <v>3945</v>
      </c>
      <c r="D97" t="s">
        <v>4001</v>
      </c>
      <c r="E97" t="s">
        <v>3952</v>
      </c>
      <c r="F97" s="8">
        <v>45678</v>
      </c>
      <c r="G97" t="s">
        <v>3948</v>
      </c>
      <c r="H97" t="s">
        <v>11</v>
      </c>
      <c r="I97" t="s">
        <v>12</v>
      </c>
    </row>
    <row r="98" spans="1:9" x14ac:dyDescent="0.35">
      <c r="A98" t="s">
        <v>828</v>
      </c>
      <c r="B98" t="s">
        <v>3958</v>
      </c>
      <c r="C98" t="s">
        <v>3945</v>
      </c>
      <c r="D98" t="s">
        <v>3946</v>
      </c>
      <c r="E98" t="s">
        <v>3952</v>
      </c>
      <c r="F98" s="8">
        <v>45663</v>
      </c>
      <c r="G98" t="s">
        <v>3984</v>
      </c>
      <c r="H98" t="s">
        <v>637</v>
      </c>
      <c r="I98" t="s">
        <v>17</v>
      </c>
    </row>
    <row r="99" spans="1:9" x14ac:dyDescent="0.35">
      <c r="A99" t="s">
        <v>714</v>
      </c>
      <c r="B99" t="s">
        <v>3944</v>
      </c>
      <c r="C99" t="s">
        <v>3945</v>
      </c>
      <c r="D99" t="s">
        <v>4022</v>
      </c>
      <c r="E99" t="s">
        <v>3947</v>
      </c>
      <c r="F99" s="8">
        <v>45663</v>
      </c>
      <c r="G99" t="s">
        <v>3984</v>
      </c>
      <c r="H99" t="s">
        <v>637</v>
      </c>
      <c r="I99" t="s">
        <v>12</v>
      </c>
    </row>
    <row r="100" spans="1:9" x14ac:dyDescent="0.35">
      <c r="A100" t="s">
        <v>4023</v>
      </c>
      <c r="B100" t="s">
        <v>3961</v>
      </c>
      <c r="C100" t="s">
        <v>3962</v>
      </c>
      <c r="D100" t="s">
        <v>3970</v>
      </c>
      <c r="E100" t="s">
        <v>3952</v>
      </c>
      <c r="F100" s="8">
        <v>45712</v>
      </c>
      <c r="G100" t="s">
        <v>3948</v>
      </c>
      <c r="H100" t="s">
        <v>11</v>
      </c>
      <c r="I100" t="s">
        <v>12</v>
      </c>
    </row>
    <row r="101" spans="1:9" x14ac:dyDescent="0.35">
      <c r="A101" t="s">
        <v>411</v>
      </c>
      <c r="B101" t="s">
        <v>3961</v>
      </c>
      <c r="C101" t="s">
        <v>3962</v>
      </c>
      <c r="D101" t="s">
        <v>4024</v>
      </c>
      <c r="E101" t="s">
        <v>3952</v>
      </c>
      <c r="F101" s="8">
        <v>45705</v>
      </c>
      <c r="G101" t="s">
        <v>3967</v>
      </c>
      <c r="H101" t="s">
        <v>637</v>
      </c>
      <c r="I101" t="s">
        <v>17</v>
      </c>
    </row>
    <row r="102" spans="1:9" x14ac:dyDescent="0.35">
      <c r="A102" t="s">
        <v>489</v>
      </c>
      <c r="B102" t="s">
        <v>3961</v>
      </c>
      <c r="C102" t="s">
        <v>3962</v>
      </c>
      <c r="D102" t="s">
        <v>4025</v>
      </c>
      <c r="E102" t="s">
        <v>3960</v>
      </c>
      <c r="F102" s="8">
        <v>45661</v>
      </c>
      <c r="G102" t="s">
        <v>3967</v>
      </c>
      <c r="H102" t="s">
        <v>637</v>
      </c>
      <c r="I102" t="s">
        <v>12</v>
      </c>
    </row>
    <row r="103" spans="1:9" x14ac:dyDescent="0.35">
      <c r="A103" t="s">
        <v>348</v>
      </c>
      <c r="B103" t="s">
        <v>3958</v>
      </c>
      <c r="C103" t="s">
        <v>3945</v>
      </c>
      <c r="D103" t="s">
        <v>4004</v>
      </c>
      <c r="E103" t="s">
        <v>3956</v>
      </c>
      <c r="F103" s="8">
        <v>45687</v>
      </c>
      <c r="G103" t="s">
        <v>3967</v>
      </c>
      <c r="H103" t="s">
        <v>11</v>
      </c>
      <c r="I103" t="s">
        <v>17</v>
      </c>
    </row>
    <row r="104" spans="1:9" x14ac:dyDescent="0.35">
      <c r="A104" t="s">
        <v>687</v>
      </c>
      <c r="B104" t="s">
        <v>3944</v>
      </c>
      <c r="C104" t="s">
        <v>3945</v>
      </c>
      <c r="D104" t="s">
        <v>4026</v>
      </c>
      <c r="E104" t="s">
        <v>3956</v>
      </c>
      <c r="F104" s="8">
        <v>45668</v>
      </c>
      <c r="G104" t="s">
        <v>3948</v>
      </c>
      <c r="H104" t="s">
        <v>637</v>
      </c>
      <c r="I104" t="s">
        <v>17</v>
      </c>
    </row>
    <row r="105" spans="1:9" x14ac:dyDescent="0.35">
      <c r="A105" t="s">
        <v>425</v>
      </c>
      <c r="B105" t="s">
        <v>3958</v>
      </c>
      <c r="C105" t="s">
        <v>3945</v>
      </c>
      <c r="D105" t="s">
        <v>4013</v>
      </c>
      <c r="E105" t="s">
        <v>3960</v>
      </c>
      <c r="F105" s="8">
        <v>45687</v>
      </c>
      <c r="G105" t="s">
        <v>3984</v>
      </c>
      <c r="H105" t="s">
        <v>637</v>
      </c>
      <c r="I105" t="s">
        <v>17</v>
      </c>
    </row>
    <row r="106" spans="1:9" x14ac:dyDescent="0.35">
      <c r="A106" t="s">
        <v>576</v>
      </c>
      <c r="B106" t="s">
        <v>3949</v>
      </c>
      <c r="C106" t="s">
        <v>3950</v>
      </c>
      <c r="D106" t="s">
        <v>3979</v>
      </c>
      <c r="E106" t="s">
        <v>3947</v>
      </c>
      <c r="F106" s="8">
        <v>45688</v>
      </c>
      <c r="G106" t="s">
        <v>3948</v>
      </c>
      <c r="H106" t="s">
        <v>637</v>
      </c>
      <c r="I106" t="s">
        <v>17</v>
      </c>
    </row>
    <row r="107" spans="1:9" x14ac:dyDescent="0.35">
      <c r="A107" t="s">
        <v>1069</v>
      </c>
      <c r="B107" t="s">
        <v>3944</v>
      </c>
      <c r="C107" t="s">
        <v>3945</v>
      </c>
      <c r="D107" t="s">
        <v>4027</v>
      </c>
      <c r="E107" t="s">
        <v>3956</v>
      </c>
      <c r="F107" s="8">
        <v>45681</v>
      </c>
      <c r="G107" t="s">
        <v>3948</v>
      </c>
      <c r="H107" t="s">
        <v>637</v>
      </c>
      <c r="I107" t="s">
        <v>17</v>
      </c>
    </row>
    <row r="108" spans="1:9" x14ac:dyDescent="0.35">
      <c r="A108" t="s">
        <v>1009</v>
      </c>
      <c r="B108" t="s">
        <v>3944</v>
      </c>
      <c r="C108" t="s">
        <v>3945</v>
      </c>
      <c r="D108" t="s">
        <v>4028</v>
      </c>
      <c r="E108" t="s">
        <v>3952</v>
      </c>
      <c r="F108" s="8">
        <v>45712</v>
      </c>
      <c r="G108" t="s">
        <v>3967</v>
      </c>
      <c r="H108" t="s">
        <v>637</v>
      </c>
      <c r="I108" t="s">
        <v>12</v>
      </c>
    </row>
    <row r="109" spans="1:9" x14ac:dyDescent="0.35">
      <c r="A109" t="s">
        <v>1066</v>
      </c>
      <c r="B109" t="s">
        <v>3953</v>
      </c>
      <c r="C109" t="s">
        <v>3954</v>
      </c>
      <c r="D109" t="s">
        <v>4029</v>
      </c>
      <c r="E109" t="s">
        <v>3956</v>
      </c>
      <c r="F109" s="8">
        <v>45666</v>
      </c>
      <c r="G109" t="s">
        <v>3965</v>
      </c>
      <c r="H109" t="s">
        <v>637</v>
      </c>
      <c r="I109" t="s">
        <v>17</v>
      </c>
    </row>
    <row r="110" spans="1:9" x14ac:dyDescent="0.35">
      <c r="A110" t="s">
        <v>657</v>
      </c>
      <c r="B110" t="s">
        <v>3944</v>
      </c>
      <c r="C110" t="s">
        <v>3945</v>
      </c>
      <c r="D110" t="s">
        <v>4024</v>
      </c>
      <c r="E110" t="s">
        <v>3952</v>
      </c>
      <c r="F110" s="8">
        <v>45712</v>
      </c>
      <c r="G110" t="s">
        <v>3984</v>
      </c>
      <c r="H110" t="s">
        <v>11</v>
      </c>
      <c r="I110" t="s">
        <v>17</v>
      </c>
    </row>
    <row r="111" spans="1:9" x14ac:dyDescent="0.35">
      <c r="A111" t="s">
        <v>279</v>
      </c>
      <c r="B111" t="s">
        <v>3961</v>
      </c>
      <c r="C111" t="s">
        <v>3962</v>
      </c>
      <c r="D111" t="s">
        <v>3988</v>
      </c>
      <c r="E111" t="s">
        <v>3947</v>
      </c>
      <c r="F111" s="8">
        <v>45660</v>
      </c>
      <c r="G111" t="s">
        <v>3967</v>
      </c>
      <c r="H111" t="s">
        <v>637</v>
      </c>
      <c r="I111" t="s">
        <v>17</v>
      </c>
    </row>
    <row r="112" spans="1:9" x14ac:dyDescent="0.35">
      <c r="A112" t="s">
        <v>858</v>
      </c>
      <c r="B112" t="s">
        <v>3944</v>
      </c>
      <c r="C112" t="s">
        <v>3945</v>
      </c>
      <c r="D112" t="s">
        <v>4030</v>
      </c>
      <c r="E112" t="s">
        <v>3960</v>
      </c>
      <c r="F112" s="8">
        <v>45708</v>
      </c>
      <c r="G112" t="s">
        <v>3965</v>
      </c>
      <c r="H112" t="s">
        <v>637</v>
      </c>
      <c r="I112" t="s">
        <v>12</v>
      </c>
    </row>
    <row r="113" spans="1:9" x14ac:dyDescent="0.35">
      <c r="A113" t="s">
        <v>2891</v>
      </c>
      <c r="B113" t="s">
        <v>3961</v>
      </c>
      <c r="C113" t="s">
        <v>3962</v>
      </c>
      <c r="D113" t="s">
        <v>4031</v>
      </c>
      <c r="E113" t="s">
        <v>3956</v>
      </c>
      <c r="F113" s="8">
        <v>45688</v>
      </c>
      <c r="G113" t="s">
        <v>3965</v>
      </c>
      <c r="H113" t="s">
        <v>11</v>
      </c>
      <c r="I113" t="s">
        <v>17</v>
      </c>
    </row>
    <row r="114" spans="1:9" x14ac:dyDescent="0.35">
      <c r="A114" t="s">
        <v>610</v>
      </c>
      <c r="B114" t="s">
        <v>3949</v>
      </c>
      <c r="C114" t="s">
        <v>3950</v>
      </c>
      <c r="D114" t="s">
        <v>4018</v>
      </c>
      <c r="E114" t="s">
        <v>3960</v>
      </c>
      <c r="F114" s="8">
        <v>45697</v>
      </c>
      <c r="G114" t="s">
        <v>3957</v>
      </c>
      <c r="H114" t="s">
        <v>11</v>
      </c>
      <c r="I114" t="s">
        <v>17</v>
      </c>
    </row>
    <row r="115" spans="1:9" x14ac:dyDescent="0.35">
      <c r="A115" t="s">
        <v>286</v>
      </c>
      <c r="B115" t="s">
        <v>3953</v>
      </c>
      <c r="C115" t="s">
        <v>3954</v>
      </c>
      <c r="D115" t="s">
        <v>4018</v>
      </c>
      <c r="E115" t="s">
        <v>3956</v>
      </c>
      <c r="F115" s="8">
        <v>45694</v>
      </c>
      <c r="G115" t="s">
        <v>3984</v>
      </c>
      <c r="H115" t="s">
        <v>11</v>
      </c>
      <c r="I115" t="s">
        <v>17</v>
      </c>
    </row>
    <row r="116" spans="1:9" x14ac:dyDescent="0.35">
      <c r="A116" t="s">
        <v>4032</v>
      </c>
      <c r="B116" t="s">
        <v>3958</v>
      </c>
      <c r="C116" t="s">
        <v>3945</v>
      </c>
      <c r="D116" t="s">
        <v>3997</v>
      </c>
      <c r="E116" t="s">
        <v>3952</v>
      </c>
      <c r="F116" s="8">
        <v>45693</v>
      </c>
      <c r="G116" t="s">
        <v>3965</v>
      </c>
      <c r="H116" t="s">
        <v>11</v>
      </c>
      <c r="I116" t="s">
        <v>17</v>
      </c>
    </row>
    <row r="117" spans="1:9" x14ac:dyDescent="0.35">
      <c r="A117" t="s">
        <v>912</v>
      </c>
      <c r="B117" t="s">
        <v>3953</v>
      </c>
      <c r="C117" t="s">
        <v>3954</v>
      </c>
      <c r="D117" t="s">
        <v>4008</v>
      </c>
      <c r="E117" t="s">
        <v>3960</v>
      </c>
      <c r="F117" s="8">
        <v>45681</v>
      </c>
      <c r="G117" t="s">
        <v>3967</v>
      </c>
      <c r="H117" t="s">
        <v>637</v>
      </c>
      <c r="I117" t="s">
        <v>12</v>
      </c>
    </row>
    <row r="118" spans="1:9" x14ac:dyDescent="0.35">
      <c r="A118" t="s">
        <v>538</v>
      </c>
      <c r="B118" t="s">
        <v>3953</v>
      </c>
      <c r="C118" t="s">
        <v>3954</v>
      </c>
      <c r="D118" t="s">
        <v>4033</v>
      </c>
      <c r="E118" t="s">
        <v>3956</v>
      </c>
      <c r="F118" s="8">
        <v>45688</v>
      </c>
      <c r="G118" t="s">
        <v>3957</v>
      </c>
      <c r="H118" t="s">
        <v>637</v>
      </c>
      <c r="I118" t="s">
        <v>12</v>
      </c>
    </row>
    <row r="119" spans="1:9" x14ac:dyDescent="0.35">
      <c r="A119" t="s">
        <v>556</v>
      </c>
      <c r="B119" t="s">
        <v>3961</v>
      </c>
      <c r="C119" t="s">
        <v>3962</v>
      </c>
      <c r="D119" t="s">
        <v>3982</v>
      </c>
      <c r="E119" t="s">
        <v>3952</v>
      </c>
      <c r="F119" s="8">
        <v>45663</v>
      </c>
      <c r="G119" t="s">
        <v>3984</v>
      </c>
      <c r="H119" t="s">
        <v>637</v>
      </c>
    </row>
    <row r="120" spans="1:9" x14ac:dyDescent="0.35">
      <c r="A120" t="s">
        <v>460</v>
      </c>
      <c r="B120" t="s">
        <v>3953</v>
      </c>
      <c r="C120" t="s">
        <v>3954</v>
      </c>
      <c r="D120" t="s">
        <v>3988</v>
      </c>
      <c r="E120" t="s">
        <v>3960</v>
      </c>
      <c r="F120" s="8">
        <v>45659</v>
      </c>
      <c r="G120" t="s">
        <v>3948</v>
      </c>
      <c r="H120" t="s">
        <v>637</v>
      </c>
      <c r="I120" t="s">
        <v>12</v>
      </c>
    </row>
    <row r="121" spans="1:9" x14ac:dyDescent="0.35">
      <c r="A121" t="s">
        <v>166</v>
      </c>
      <c r="B121" t="s">
        <v>3958</v>
      </c>
      <c r="C121" t="s">
        <v>3945</v>
      </c>
      <c r="D121" t="s">
        <v>4005</v>
      </c>
      <c r="E121" t="s">
        <v>3960</v>
      </c>
      <c r="F121" s="8">
        <v>45677</v>
      </c>
      <c r="G121" t="s">
        <v>3967</v>
      </c>
      <c r="H121" t="s">
        <v>637</v>
      </c>
      <c r="I121" t="s">
        <v>12</v>
      </c>
    </row>
    <row r="122" spans="1:9" x14ac:dyDescent="0.35">
      <c r="A122" t="s">
        <v>552</v>
      </c>
      <c r="B122" t="s">
        <v>3953</v>
      </c>
      <c r="C122" t="s">
        <v>3954</v>
      </c>
      <c r="D122" t="s">
        <v>4034</v>
      </c>
      <c r="E122" t="s">
        <v>3956</v>
      </c>
      <c r="F122" s="8">
        <v>45685</v>
      </c>
      <c r="G122" t="s">
        <v>3965</v>
      </c>
      <c r="H122" t="s">
        <v>637</v>
      </c>
      <c r="I122" t="s">
        <v>12</v>
      </c>
    </row>
    <row r="123" spans="1:9" x14ac:dyDescent="0.35">
      <c r="A123" t="s">
        <v>601</v>
      </c>
      <c r="B123" t="s">
        <v>3953</v>
      </c>
      <c r="C123" t="s">
        <v>3954</v>
      </c>
      <c r="D123" t="s">
        <v>4018</v>
      </c>
      <c r="E123" t="s">
        <v>3956</v>
      </c>
      <c r="F123" s="8">
        <v>45668</v>
      </c>
      <c r="G123" t="s">
        <v>3965</v>
      </c>
      <c r="H123" t="s">
        <v>11</v>
      </c>
      <c r="I123" t="s">
        <v>17</v>
      </c>
    </row>
    <row r="124" spans="1:9" x14ac:dyDescent="0.35">
      <c r="A124" t="s">
        <v>228</v>
      </c>
      <c r="B124" t="s">
        <v>3944</v>
      </c>
      <c r="C124" t="s">
        <v>3945</v>
      </c>
      <c r="D124" t="s">
        <v>3968</v>
      </c>
      <c r="E124" t="s">
        <v>3956</v>
      </c>
      <c r="F124" s="8">
        <v>45661</v>
      </c>
      <c r="G124" t="s">
        <v>3967</v>
      </c>
      <c r="H124" t="s">
        <v>637</v>
      </c>
      <c r="I124" t="s">
        <v>17</v>
      </c>
    </row>
    <row r="125" spans="1:9" x14ac:dyDescent="0.35">
      <c r="A125" t="s">
        <v>406</v>
      </c>
      <c r="B125" t="s">
        <v>3961</v>
      </c>
      <c r="C125" t="s">
        <v>3962</v>
      </c>
      <c r="D125" t="s">
        <v>4035</v>
      </c>
      <c r="E125" t="s">
        <v>3952</v>
      </c>
      <c r="F125" s="8">
        <v>45672</v>
      </c>
      <c r="G125" t="s">
        <v>3965</v>
      </c>
      <c r="H125" t="s">
        <v>637</v>
      </c>
      <c r="I125" t="s">
        <v>17</v>
      </c>
    </row>
    <row r="126" spans="1:9" x14ac:dyDescent="0.35">
      <c r="A126" t="s">
        <v>215</v>
      </c>
      <c r="B126" t="s">
        <v>3944</v>
      </c>
      <c r="C126" t="s">
        <v>3945</v>
      </c>
      <c r="D126" t="s">
        <v>4033</v>
      </c>
      <c r="E126" t="s">
        <v>3956</v>
      </c>
      <c r="F126" s="8">
        <v>45663</v>
      </c>
      <c r="G126" t="s">
        <v>3957</v>
      </c>
      <c r="H126" t="s">
        <v>637</v>
      </c>
      <c r="I126" t="s">
        <v>12</v>
      </c>
    </row>
    <row r="127" spans="1:9" x14ac:dyDescent="0.35">
      <c r="A127" t="s">
        <v>389</v>
      </c>
      <c r="B127" t="s">
        <v>3944</v>
      </c>
      <c r="C127" t="s">
        <v>3945</v>
      </c>
      <c r="D127" t="s">
        <v>4036</v>
      </c>
      <c r="E127" t="s">
        <v>3960</v>
      </c>
      <c r="F127" s="8">
        <v>45711</v>
      </c>
      <c r="G127" t="s">
        <v>3984</v>
      </c>
      <c r="H127" t="s">
        <v>637</v>
      </c>
      <c r="I127" t="s">
        <v>17</v>
      </c>
    </row>
    <row r="128" spans="1:9" x14ac:dyDescent="0.35">
      <c r="A128" t="s">
        <v>4037</v>
      </c>
      <c r="B128" t="s">
        <v>3953</v>
      </c>
      <c r="C128" t="s">
        <v>3954</v>
      </c>
      <c r="D128" t="s">
        <v>4011</v>
      </c>
      <c r="E128" t="s">
        <v>3960</v>
      </c>
      <c r="F128" s="8">
        <v>45706</v>
      </c>
      <c r="G128" t="s">
        <v>3957</v>
      </c>
      <c r="H128" t="s">
        <v>637</v>
      </c>
      <c r="I128" t="s">
        <v>17</v>
      </c>
    </row>
    <row r="129" spans="1:9" x14ac:dyDescent="0.35">
      <c r="A129" t="s">
        <v>295</v>
      </c>
      <c r="B129" t="s">
        <v>3953</v>
      </c>
      <c r="C129" t="s">
        <v>3954</v>
      </c>
      <c r="D129" t="s">
        <v>3971</v>
      </c>
      <c r="E129" t="s">
        <v>3956</v>
      </c>
      <c r="F129" s="8">
        <v>45687</v>
      </c>
      <c r="G129" t="s">
        <v>3965</v>
      </c>
      <c r="H129" t="s">
        <v>11</v>
      </c>
      <c r="I129" t="s">
        <v>17</v>
      </c>
    </row>
    <row r="130" spans="1:9" x14ac:dyDescent="0.35">
      <c r="A130" t="s">
        <v>661</v>
      </c>
      <c r="B130" t="s">
        <v>3961</v>
      </c>
      <c r="C130" t="s">
        <v>3962</v>
      </c>
      <c r="D130" t="s">
        <v>3988</v>
      </c>
      <c r="E130" t="s">
        <v>3956</v>
      </c>
      <c r="F130" s="8">
        <v>45713</v>
      </c>
      <c r="G130" t="s">
        <v>3948</v>
      </c>
      <c r="H130" t="s">
        <v>637</v>
      </c>
      <c r="I130" t="s">
        <v>12</v>
      </c>
    </row>
    <row r="131" spans="1:9" x14ac:dyDescent="0.35">
      <c r="A131" t="s">
        <v>332</v>
      </c>
      <c r="B131" t="s">
        <v>3958</v>
      </c>
      <c r="C131" t="s">
        <v>3945</v>
      </c>
      <c r="D131" t="s">
        <v>4021</v>
      </c>
      <c r="E131" t="s">
        <v>3947</v>
      </c>
      <c r="F131" s="8">
        <v>45695</v>
      </c>
      <c r="G131" t="s">
        <v>3984</v>
      </c>
      <c r="H131" t="s">
        <v>637</v>
      </c>
      <c r="I131" t="s">
        <v>17</v>
      </c>
    </row>
    <row r="132" spans="1:9" x14ac:dyDescent="0.35">
      <c r="A132" t="s">
        <v>530</v>
      </c>
      <c r="B132" t="s">
        <v>3944</v>
      </c>
      <c r="C132" t="s">
        <v>3945</v>
      </c>
      <c r="D132" t="s">
        <v>4038</v>
      </c>
      <c r="E132" t="s">
        <v>3960</v>
      </c>
      <c r="F132" s="8">
        <v>45708</v>
      </c>
      <c r="G132" t="s">
        <v>3984</v>
      </c>
      <c r="H132" t="s">
        <v>637</v>
      </c>
      <c r="I132" t="s">
        <v>12</v>
      </c>
    </row>
    <row r="133" spans="1:9" x14ac:dyDescent="0.35">
      <c r="A133" t="s">
        <v>4039</v>
      </c>
      <c r="B133" t="s">
        <v>3944</v>
      </c>
      <c r="C133" t="s">
        <v>3945</v>
      </c>
      <c r="D133" t="s">
        <v>4026</v>
      </c>
      <c r="E133" t="s">
        <v>3952</v>
      </c>
      <c r="F133" s="8">
        <v>45714</v>
      </c>
      <c r="G133" t="s">
        <v>3967</v>
      </c>
      <c r="H133" t="s">
        <v>11</v>
      </c>
      <c r="I133" t="s">
        <v>12</v>
      </c>
    </row>
    <row r="134" spans="1:9" x14ac:dyDescent="0.35">
      <c r="A134" t="s">
        <v>140</v>
      </c>
      <c r="B134" t="s">
        <v>3961</v>
      </c>
      <c r="C134" t="s">
        <v>3962</v>
      </c>
      <c r="D134" t="s">
        <v>4040</v>
      </c>
      <c r="E134" t="s">
        <v>3947</v>
      </c>
      <c r="F134" s="8">
        <v>45659</v>
      </c>
      <c r="G134" t="s">
        <v>3967</v>
      </c>
      <c r="H134" t="s">
        <v>637</v>
      </c>
      <c r="I134" t="s">
        <v>17</v>
      </c>
    </row>
    <row r="135" spans="1:9" x14ac:dyDescent="0.35">
      <c r="A135" t="s">
        <v>238</v>
      </c>
      <c r="B135" t="s">
        <v>3944</v>
      </c>
      <c r="C135" t="s">
        <v>3945</v>
      </c>
      <c r="D135" t="s">
        <v>3972</v>
      </c>
      <c r="E135" t="s">
        <v>3956</v>
      </c>
      <c r="F135" s="8">
        <v>45672</v>
      </c>
      <c r="G135" t="s">
        <v>3948</v>
      </c>
      <c r="H135" t="s">
        <v>637</v>
      </c>
      <c r="I135" t="s">
        <v>12</v>
      </c>
    </row>
    <row r="136" spans="1:9" x14ac:dyDescent="0.35">
      <c r="A136" t="s">
        <v>343</v>
      </c>
      <c r="B136" t="s">
        <v>3949</v>
      </c>
      <c r="C136" t="s">
        <v>3950</v>
      </c>
      <c r="D136" t="s">
        <v>4031</v>
      </c>
      <c r="E136" t="s">
        <v>3956</v>
      </c>
      <c r="F136" s="8">
        <v>45668</v>
      </c>
      <c r="G136" t="s">
        <v>3984</v>
      </c>
      <c r="H136" t="s">
        <v>637</v>
      </c>
      <c r="I136" t="s">
        <v>17</v>
      </c>
    </row>
    <row r="137" spans="1:9" x14ac:dyDescent="0.35">
      <c r="A137" t="s">
        <v>636</v>
      </c>
      <c r="B137" t="s">
        <v>3944</v>
      </c>
      <c r="C137" t="s">
        <v>3945</v>
      </c>
      <c r="D137" t="s">
        <v>4041</v>
      </c>
      <c r="E137" t="s">
        <v>3960</v>
      </c>
      <c r="F137" s="8">
        <v>45665</v>
      </c>
      <c r="G137" t="s">
        <v>3948</v>
      </c>
      <c r="H137" t="s">
        <v>637</v>
      </c>
      <c r="I137" t="s">
        <v>12</v>
      </c>
    </row>
    <row r="138" spans="1:9" x14ac:dyDescent="0.35">
      <c r="A138" t="s">
        <v>90</v>
      </c>
      <c r="B138" t="s">
        <v>3958</v>
      </c>
      <c r="C138" t="s">
        <v>3945</v>
      </c>
      <c r="D138" t="s">
        <v>4042</v>
      </c>
      <c r="E138" t="s">
        <v>3956</v>
      </c>
      <c r="F138" s="8">
        <v>45683</v>
      </c>
      <c r="G138" t="s">
        <v>3967</v>
      </c>
      <c r="H138" t="s">
        <v>11</v>
      </c>
      <c r="I138" t="s">
        <v>17</v>
      </c>
    </row>
    <row r="139" spans="1:9" x14ac:dyDescent="0.35">
      <c r="A139" t="s">
        <v>364</v>
      </c>
      <c r="B139" t="s">
        <v>3953</v>
      </c>
      <c r="C139" t="s">
        <v>3954</v>
      </c>
      <c r="D139" t="s">
        <v>3981</v>
      </c>
      <c r="E139" t="s">
        <v>3952</v>
      </c>
      <c r="F139" s="8">
        <v>45708</v>
      </c>
      <c r="G139" t="s">
        <v>3967</v>
      </c>
      <c r="H139" t="s">
        <v>11</v>
      </c>
      <c r="I139" t="s">
        <v>12</v>
      </c>
    </row>
    <row r="140" spans="1:9" x14ac:dyDescent="0.35">
      <c r="A140" t="s">
        <v>3623</v>
      </c>
      <c r="B140" t="s">
        <v>3944</v>
      </c>
      <c r="C140" t="s">
        <v>3945</v>
      </c>
      <c r="D140" t="s">
        <v>4043</v>
      </c>
      <c r="E140" t="s">
        <v>3960</v>
      </c>
      <c r="F140" s="8">
        <v>45702</v>
      </c>
      <c r="G140" t="s">
        <v>3984</v>
      </c>
      <c r="H140" t="s">
        <v>637</v>
      </c>
      <c r="I140" t="s">
        <v>12</v>
      </c>
    </row>
    <row r="141" spans="1:9" x14ac:dyDescent="0.35">
      <c r="A141" t="s">
        <v>871</v>
      </c>
      <c r="B141" t="s">
        <v>3949</v>
      </c>
      <c r="C141" t="s">
        <v>3950</v>
      </c>
      <c r="D141" t="s">
        <v>4003</v>
      </c>
      <c r="E141" t="s">
        <v>3956</v>
      </c>
      <c r="F141" s="8">
        <v>45701</v>
      </c>
      <c r="G141" t="s">
        <v>3957</v>
      </c>
      <c r="H141" t="s">
        <v>11</v>
      </c>
      <c r="I141" t="s">
        <v>12</v>
      </c>
    </row>
    <row r="142" spans="1:9" x14ac:dyDescent="0.35">
      <c r="A142" t="s">
        <v>2897</v>
      </c>
      <c r="B142" t="s">
        <v>3949</v>
      </c>
      <c r="C142" t="s">
        <v>3950</v>
      </c>
      <c r="D142" t="s">
        <v>4007</v>
      </c>
      <c r="E142" t="s">
        <v>3960</v>
      </c>
      <c r="F142" s="8">
        <v>45662</v>
      </c>
      <c r="G142" t="s">
        <v>3965</v>
      </c>
      <c r="H142" t="s">
        <v>11</v>
      </c>
      <c r="I142" t="s">
        <v>12</v>
      </c>
    </row>
    <row r="143" spans="1:9" x14ac:dyDescent="0.35">
      <c r="A143" t="s">
        <v>3167</v>
      </c>
      <c r="B143" t="s">
        <v>3944</v>
      </c>
      <c r="C143" t="s">
        <v>3945</v>
      </c>
      <c r="D143" t="s">
        <v>4035</v>
      </c>
      <c r="E143" t="s">
        <v>3956</v>
      </c>
      <c r="F143" s="8">
        <v>45663</v>
      </c>
      <c r="G143" t="s">
        <v>3967</v>
      </c>
      <c r="H143" t="s">
        <v>11</v>
      </c>
      <c r="I143" t="s">
        <v>17</v>
      </c>
    </row>
    <row r="144" spans="1:9" x14ac:dyDescent="0.35">
      <c r="A144" t="s">
        <v>596</v>
      </c>
      <c r="B144" t="s">
        <v>3958</v>
      </c>
      <c r="C144" t="s">
        <v>3945</v>
      </c>
      <c r="D144" t="s">
        <v>3981</v>
      </c>
      <c r="E144" t="s">
        <v>3956</v>
      </c>
      <c r="F144" s="8">
        <v>45683</v>
      </c>
      <c r="G144" t="s">
        <v>3967</v>
      </c>
      <c r="H144" t="s">
        <v>11</v>
      </c>
      <c r="I144" t="s">
        <v>12</v>
      </c>
    </row>
    <row r="145" spans="1:9" x14ac:dyDescent="0.35">
      <c r="A145" t="s">
        <v>525</v>
      </c>
      <c r="B145" t="s">
        <v>3944</v>
      </c>
      <c r="C145" t="s">
        <v>3945</v>
      </c>
      <c r="D145" t="s">
        <v>3991</v>
      </c>
      <c r="E145" t="s">
        <v>3956</v>
      </c>
      <c r="F145" s="8">
        <v>45711</v>
      </c>
      <c r="G145" t="s">
        <v>3957</v>
      </c>
      <c r="H145" t="s">
        <v>637</v>
      </c>
      <c r="I145" t="s">
        <v>12</v>
      </c>
    </row>
    <row r="146" spans="1:9" x14ac:dyDescent="0.35">
      <c r="A146" t="s">
        <v>3475</v>
      </c>
      <c r="B146" t="s">
        <v>3944</v>
      </c>
      <c r="C146" t="s">
        <v>3945</v>
      </c>
      <c r="D146" t="s">
        <v>4040</v>
      </c>
      <c r="E146" t="s">
        <v>3952</v>
      </c>
      <c r="F146" s="8">
        <v>45661</v>
      </c>
      <c r="G146" t="s">
        <v>3957</v>
      </c>
      <c r="H146" t="s">
        <v>637</v>
      </c>
      <c r="I146" t="s">
        <v>17</v>
      </c>
    </row>
    <row r="147" spans="1:9" x14ac:dyDescent="0.35">
      <c r="A147" t="s">
        <v>630</v>
      </c>
      <c r="B147" t="s">
        <v>3961</v>
      </c>
      <c r="C147" t="s">
        <v>3962</v>
      </c>
      <c r="D147" t="s">
        <v>4044</v>
      </c>
      <c r="E147" t="s">
        <v>3952</v>
      </c>
      <c r="F147" s="8">
        <v>45676</v>
      </c>
      <c r="G147" t="s">
        <v>3948</v>
      </c>
      <c r="H147" t="s">
        <v>637</v>
      </c>
      <c r="I147" t="s">
        <v>17</v>
      </c>
    </row>
    <row r="148" spans="1:9" x14ac:dyDescent="0.35">
      <c r="A148" t="s">
        <v>1129</v>
      </c>
      <c r="B148" t="s">
        <v>3958</v>
      </c>
      <c r="C148" t="s">
        <v>3945</v>
      </c>
      <c r="D148" t="s">
        <v>4045</v>
      </c>
      <c r="E148" t="s">
        <v>3960</v>
      </c>
      <c r="F148" s="8">
        <v>45677</v>
      </c>
      <c r="G148" t="s">
        <v>3948</v>
      </c>
      <c r="H148" t="s">
        <v>11</v>
      </c>
      <c r="I148" t="s">
        <v>12</v>
      </c>
    </row>
    <row r="149" spans="1:9" x14ac:dyDescent="0.35">
      <c r="A149" t="s">
        <v>97</v>
      </c>
      <c r="B149" t="s">
        <v>3961</v>
      </c>
      <c r="C149" t="s">
        <v>3945</v>
      </c>
      <c r="D149" t="s">
        <v>4046</v>
      </c>
      <c r="E149" t="s">
        <v>3956</v>
      </c>
      <c r="F149" s="8">
        <v>45690</v>
      </c>
      <c r="G149" t="s">
        <v>3965</v>
      </c>
      <c r="H149" t="s">
        <v>637</v>
      </c>
      <c r="I149" t="s">
        <v>12</v>
      </c>
    </row>
    <row r="150" spans="1:9" x14ac:dyDescent="0.35">
      <c r="A150" t="s">
        <v>188</v>
      </c>
      <c r="B150" t="s">
        <v>3961</v>
      </c>
      <c r="C150" t="s">
        <v>3962</v>
      </c>
      <c r="D150" t="s">
        <v>3980</v>
      </c>
      <c r="E150" t="s">
        <v>3956</v>
      </c>
      <c r="F150" s="8">
        <v>45677</v>
      </c>
      <c r="G150" t="s">
        <v>3965</v>
      </c>
      <c r="H150" t="s">
        <v>11</v>
      </c>
      <c r="I150" t="s">
        <v>12</v>
      </c>
    </row>
    <row r="151" spans="1:9" x14ac:dyDescent="0.35">
      <c r="A151" t="s">
        <v>206</v>
      </c>
      <c r="B151" t="s">
        <v>3944</v>
      </c>
      <c r="C151" t="s">
        <v>3945</v>
      </c>
      <c r="D151" t="s">
        <v>3983</v>
      </c>
      <c r="E151" t="s">
        <v>3952</v>
      </c>
      <c r="F151" s="8">
        <v>45706</v>
      </c>
      <c r="G151" t="s">
        <v>3984</v>
      </c>
      <c r="H151" t="s">
        <v>11</v>
      </c>
      <c r="I151" t="s">
        <v>17</v>
      </c>
    </row>
    <row r="152" spans="1:9" x14ac:dyDescent="0.35">
      <c r="A152" t="s">
        <v>257</v>
      </c>
      <c r="B152" t="s">
        <v>3949</v>
      </c>
      <c r="C152" t="s">
        <v>3950</v>
      </c>
      <c r="D152" t="s">
        <v>3972</v>
      </c>
      <c r="E152" t="s">
        <v>3956</v>
      </c>
      <c r="F152" s="8">
        <v>45669</v>
      </c>
      <c r="G152" t="s">
        <v>3948</v>
      </c>
      <c r="H152" t="s">
        <v>637</v>
      </c>
      <c r="I152" t="s">
        <v>12</v>
      </c>
    </row>
    <row r="153" spans="1:9" x14ac:dyDescent="0.35">
      <c r="A153" t="s">
        <v>664</v>
      </c>
      <c r="B153" t="s">
        <v>3944</v>
      </c>
      <c r="C153" t="s">
        <v>3945</v>
      </c>
      <c r="D153" t="s">
        <v>3946</v>
      </c>
      <c r="E153" t="s">
        <v>3952</v>
      </c>
      <c r="F153" s="8">
        <v>45704</v>
      </c>
      <c r="G153" t="s">
        <v>3967</v>
      </c>
      <c r="H153" t="s">
        <v>11</v>
      </c>
      <c r="I153" t="s">
        <v>17</v>
      </c>
    </row>
    <row r="154" spans="1:9" x14ac:dyDescent="0.35">
      <c r="A154" t="s">
        <v>948</v>
      </c>
      <c r="B154" t="s">
        <v>3961</v>
      </c>
      <c r="C154" t="s">
        <v>3962</v>
      </c>
      <c r="D154" t="s">
        <v>4047</v>
      </c>
      <c r="E154" t="s">
        <v>3956</v>
      </c>
      <c r="F154" s="8">
        <v>45658</v>
      </c>
      <c r="G154" t="s">
        <v>3948</v>
      </c>
      <c r="H154" t="s">
        <v>637</v>
      </c>
      <c r="I154" t="s">
        <v>12</v>
      </c>
    </row>
    <row r="155" spans="1:9" x14ac:dyDescent="0.35">
      <c r="A155" t="s">
        <v>113</v>
      </c>
      <c r="B155" t="s">
        <v>3958</v>
      </c>
      <c r="C155" t="s">
        <v>3945</v>
      </c>
      <c r="D155" t="s">
        <v>4011</v>
      </c>
      <c r="E155" t="s">
        <v>3960</v>
      </c>
      <c r="F155" s="8">
        <v>45683</v>
      </c>
      <c r="G155" t="s">
        <v>3967</v>
      </c>
      <c r="H155" t="s">
        <v>637</v>
      </c>
      <c r="I155" t="s">
        <v>17</v>
      </c>
    </row>
    <row r="156" spans="1:9" x14ac:dyDescent="0.35">
      <c r="A156" t="s">
        <v>541</v>
      </c>
      <c r="B156" t="s">
        <v>3949</v>
      </c>
      <c r="C156" t="s">
        <v>3950</v>
      </c>
      <c r="D156" t="s">
        <v>4048</v>
      </c>
      <c r="E156" t="s">
        <v>3956</v>
      </c>
      <c r="F156" s="8">
        <v>45671</v>
      </c>
      <c r="G156" t="s">
        <v>3957</v>
      </c>
      <c r="H156" t="s">
        <v>11</v>
      </c>
      <c r="I156" t="s">
        <v>12</v>
      </c>
    </row>
    <row r="157" spans="1:9" x14ac:dyDescent="0.35">
      <c r="A157" t="s">
        <v>620</v>
      </c>
      <c r="B157" t="s">
        <v>3961</v>
      </c>
      <c r="C157" t="s">
        <v>3945</v>
      </c>
      <c r="D157" t="s">
        <v>3995</v>
      </c>
      <c r="E157" t="s">
        <v>3956</v>
      </c>
      <c r="F157" s="8">
        <v>45695</v>
      </c>
      <c r="G157" t="s">
        <v>3948</v>
      </c>
      <c r="H157" t="s">
        <v>637</v>
      </c>
      <c r="I157" t="s">
        <v>12</v>
      </c>
    </row>
    <row r="158" spans="1:9" x14ac:dyDescent="0.35">
      <c r="A158" t="s">
        <v>124</v>
      </c>
      <c r="B158" t="s">
        <v>3958</v>
      </c>
      <c r="C158" t="s">
        <v>3945</v>
      </c>
      <c r="D158" t="s">
        <v>4049</v>
      </c>
      <c r="E158" t="s">
        <v>3947</v>
      </c>
      <c r="F158" s="8">
        <v>45694</v>
      </c>
      <c r="G158" t="s">
        <v>3957</v>
      </c>
      <c r="H158" t="s">
        <v>11</v>
      </c>
      <c r="I158" t="s">
        <v>17</v>
      </c>
    </row>
    <row r="159" spans="1:9" x14ac:dyDescent="0.35">
      <c r="A159" t="s">
        <v>4050</v>
      </c>
      <c r="B159" t="s">
        <v>3953</v>
      </c>
      <c r="C159" t="s">
        <v>3954</v>
      </c>
      <c r="D159" t="s">
        <v>4048</v>
      </c>
      <c r="E159" t="s">
        <v>3952</v>
      </c>
      <c r="F159" s="8">
        <v>45668</v>
      </c>
      <c r="G159" t="s">
        <v>3965</v>
      </c>
      <c r="H159" t="s">
        <v>11</v>
      </c>
      <c r="I159" t="s">
        <v>12</v>
      </c>
    </row>
    <row r="160" spans="1:9" x14ac:dyDescent="0.35">
      <c r="A160" t="s">
        <v>43</v>
      </c>
      <c r="B160" t="s">
        <v>3944</v>
      </c>
      <c r="C160" t="s">
        <v>3945</v>
      </c>
      <c r="D160" t="s">
        <v>4020</v>
      </c>
      <c r="E160" t="s">
        <v>3956</v>
      </c>
      <c r="F160" s="8">
        <v>45693</v>
      </c>
      <c r="G160" t="s">
        <v>3965</v>
      </c>
      <c r="H160" t="s">
        <v>637</v>
      </c>
      <c r="I160" t="s">
        <v>17</v>
      </c>
    </row>
    <row r="161" spans="1:9" x14ac:dyDescent="0.35">
      <c r="A161" t="s">
        <v>196</v>
      </c>
      <c r="B161" t="s">
        <v>3953</v>
      </c>
      <c r="C161" t="s">
        <v>3954</v>
      </c>
      <c r="D161" t="s">
        <v>3982</v>
      </c>
      <c r="E161" t="s">
        <v>3956</v>
      </c>
      <c r="F161" s="8">
        <v>45670</v>
      </c>
      <c r="G161" t="s">
        <v>3984</v>
      </c>
      <c r="H161" t="s">
        <v>637</v>
      </c>
      <c r="I161" t="s">
        <v>12</v>
      </c>
    </row>
    <row r="162" spans="1:9" x14ac:dyDescent="0.35">
      <c r="A162" t="s">
        <v>1016</v>
      </c>
      <c r="B162" t="s">
        <v>3944</v>
      </c>
      <c r="C162" t="s">
        <v>3945</v>
      </c>
      <c r="D162" t="s">
        <v>4051</v>
      </c>
      <c r="E162" t="s">
        <v>3947</v>
      </c>
      <c r="F162" s="8">
        <v>45700</v>
      </c>
      <c r="G162" t="s">
        <v>3948</v>
      </c>
      <c r="H162" t="s">
        <v>637</v>
      </c>
      <c r="I162" t="s">
        <v>12</v>
      </c>
    </row>
    <row r="163" spans="1:9" x14ac:dyDescent="0.35">
      <c r="A163" t="s">
        <v>879</v>
      </c>
      <c r="B163" t="s">
        <v>3958</v>
      </c>
      <c r="C163" t="s">
        <v>3945</v>
      </c>
      <c r="D163" t="s">
        <v>4024</v>
      </c>
      <c r="E163" t="s">
        <v>3947</v>
      </c>
      <c r="F163" s="8">
        <v>45660</v>
      </c>
      <c r="G163" t="s">
        <v>3957</v>
      </c>
      <c r="H163" t="s">
        <v>637</v>
      </c>
      <c r="I163" t="s">
        <v>17</v>
      </c>
    </row>
    <row r="164" spans="1:9" x14ac:dyDescent="0.35">
      <c r="A164" t="s">
        <v>500</v>
      </c>
      <c r="B164" t="s">
        <v>3958</v>
      </c>
      <c r="C164" t="s">
        <v>3945</v>
      </c>
      <c r="D164" t="s">
        <v>3999</v>
      </c>
      <c r="E164" t="s">
        <v>3952</v>
      </c>
      <c r="F164" s="8">
        <v>45690</v>
      </c>
      <c r="G164" t="s">
        <v>3967</v>
      </c>
      <c r="H164" t="s">
        <v>11</v>
      </c>
      <c r="I164" t="s">
        <v>12</v>
      </c>
    </row>
    <row r="165" spans="1:9" x14ac:dyDescent="0.35">
      <c r="A165" t="s">
        <v>622</v>
      </c>
      <c r="B165" t="s">
        <v>3958</v>
      </c>
      <c r="C165" t="s">
        <v>3945</v>
      </c>
      <c r="D165" t="s">
        <v>3964</v>
      </c>
      <c r="E165" t="s">
        <v>3947</v>
      </c>
      <c r="F165" s="8">
        <v>45663</v>
      </c>
      <c r="G165" t="s">
        <v>3965</v>
      </c>
      <c r="H165" t="s">
        <v>637</v>
      </c>
      <c r="I165" t="s">
        <v>12</v>
      </c>
    </row>
    <row r="166" spans="1:9" x14ac:dyDescent="0.35">
      <c r="A166" t="s">
        <v>323</v>
      </c>
      <c r="B166" t="s">
        <v>3961</v>
      </c>
      <c r="C166" t="s">
        <v>3962</v>
      </c>
      <c r="D166" t="s">
        <v>4052</v>
      </c>
      <c r="E166" t="s">
        <v>3960</v>
      </c>
      <c r="F166" s="8">
        <v>45707</v>
      </c>
      <c r="G166" t="s">
        <v>3965</v>
      </c>
      <c r="H166" t="s">
        <v>637</v>
      </c>
      <c r="I166" t="s">
        <v>17</v>
      </c>
    </row>
    <row r="167" spans="1:9" x14ac:dyDescent="0.35">
      <c r="A167" t="s">
        <v>532</v>
      </c>
      <c r="B167" t="s">
        <v>3953</v>
      </c>
      <c r="C167" t="s">
        <v>3954</v>
      </c>
      <c r="D167" t="s">
        <v>3964</v>
      </c>
      <c r="E167" t="s">
        <v>3947</v>
      </c>
      <c r="F167" s="8">
        <v>45713</v>
      </c>
      <c r="G167" t="s">
        <v>3967</v>
      </c>
      <c r="H167" t="s">
        <v>637</v>
      </c>
      <c r="I167" t="s">
        <v>17</v>
      </c>
    </row>
    <row r="168" spans="1:9" x14ac:dyDescent="0.35">
      <c r="A168" t="s">
        <v>588</v>
      </c>
      <c r="B168" t="s">
        <v>3944</v>
      </c>
      <c r="C168" t="s">
        <v>3945</v>
      </c>
      <c r="D168" t="s">
        <v>4053</v>
      </c>
      <c r="E168" t="s">
        <v>3960</v>
      </c>
      <c r="F168" s="8">
        <v>45667</v>
      </c>
      <c r="G168" t="s">
        <v>3957</v>
      </c>
      <c r="H168" t="s">
        <v>637</v>
      </c>
      <c r="I168" t="s">
        <v>12</v>
      </c>
    </row>
    <row r="169" spans="1:9" x14ac:dyDescent="0.35">
      <c r="A169" t="s">
        <v>1094</v>
      </c>
      <c r="B169" t="s">
        <v>3961</v>
      </c>
      <c r="C169" t="s">
        <v>3962</v>
      </c>
      <c r="D169" t="s">
        <v>4048</v>
      </c>
      <c r="E169" t="s">
        <v>3952</v>
      </c>
      <c r="F169" s="8">
        <v>45662</v>
      </c>
      <c r="G169" t="s">
        <v>3957</v>
      </c>
      <c r="H169" t="s">
        <v>11</v>
      </c>
      <c r="I169" t="s">
        <v>12</v>
      </c>
    </row>
    <row r="170" spans="1:9" x14ac:dyDescent="0.35">
      <c r="A170" t="s">
        <v>507</v>
      </c>
      <c r="B170" t="s">
        <v>3961</v>
      </c>
      <c r="C170" t="s">
        <v>3962</v>
      </c>
      <c r="D170" t="s">
        <v>4054</v>
      </c>
      <c r="E170" t="s">
        <v>3952</v>
      </c>
      <c r="F170" s="8">
        <v>45680</v>
      </c>
      <c r="G170" t="s">
        <v>3948</v>
      </c>
      <c r="H170" t="s">
        <v>637</v>
      </c>
      <c r="I170" t="s">
        <v>12</v>
      </c>
    </row>
    <row r="171" spans="1:9" x14ac:dyDescent="0.35">
      <c r="A171" t="s">
        <v>306</v>
      </c>
      <c r="B171" t="s">
        <v>3958</v>
      </c>
      <c r="C171" t="s">
        <v>3945</v>
      </c>
      <c r="D171" t="s">
        <v>4013</v>
      </c>
      <c r="E171" t="s">
        <v>3952</v>
      </c>
      <c r="F171" s="8">
        <v>45667</v>
      </c>
      <c r="G171" t="s">
        <v>3948</v>
      </c>
      <c r="H171" t="s">
        <v>11</v>
      </c>
      <c r="I171" t="s">
        <v>12</v>
      </c>
    </row>
    <row r="172" spans="1:9" x14ac:dyDescent="0.35">
      <c r="A172" t="s">
        <v>4055</v>
      </c>
      <c r="B172" t="s">
        <v>3958</v>
      </c>
      <c r="C172" t="s">
        <v>3945</v>
      </c>
      <c r="D172" t="s">
        <v>3998</v>
      </c>
      <c r="E172" t="s">
        <v>3952</v>
      </c>
      <c r="F172" s="8">
        <v>45701</v>
      </c>
      <c r="G172" t="s">
        <v>3984</v>
      </c>
      <c r="H172" t="s">
        <v>637</v>
      </c>
      <c r="I172" t="s">
        <v>17</v>
      </c>
    </row>
    <row r="173" spans="1:9" x14ac:dyDescent="0.35">
      <c r="A173" t="s">
        <v>391</v>
      </c>
      <c r="B173" t="s">
        <v>3961</v>
      </c>
      <c r="C173" t="s">
        <v>3962</v>
      </c>
      <c r="D173" t="s">
        <v>3951</v>
      </c>
      <c r="E173" t="s">
        <v>3952</v>
      </c>
      <c r="F173" s="8">
        <v>45659</v>
      </c>
      <c r="G173" t="s">
        <v>3965</v>
      </c>
      <c r="H173" t="s">
        <v>11</v>
      </c>
      <c r="I173" t="s">
        <v>12</v>
      </c>
    </row>
    <row r="174" spans="1:9" x14ac:dyDescent="0.35">
      <c r="A174" t="s">
        <v>1121</v>
      </c>
      <c r="B174" t="s">
        <v>3958</v>
      </c>
      <c r="C174" t="s">
        <v>3945</v>
      </c>
      <c r="D174" t="s">
        <v>4024</v>
      </c>
      <c r="E174" t="s">
        <v>3960</v>
      </c>
      <c r="F174" s="8">
        <v>45670</v>
      </c>
      <c r="G174" t="s">
        <v>3948</v>
      </c>
      <c r="H174" t="s">
        <v>637</v>
      </c>
      <c r="I174" t="s">
        <v>17</v>
      </c>
    </row>
    <row r="175" spans="1:9" x14ac:dyDescent="0.35">
      <c r="A175" t="s">
        <v>930</v>
      </c>
      <c r="B175" t="s">
        <v>3961</v>
      </c>
      <c r="C175" t="s">
        <v>3945</v>
      </c>
      <c r="D175" t="s">
        <v>3986</v>
      </c>
      <c r="E175" t="s">
        <v>3960</v>
      </c>
      <c r="F175" s="8">
        <v>45697</v>
      </c>
      <c r="G175" t="s">
        <v>3957</v>
      </c>
      <c r="H175" t="s">
        <v>637</v>
      </c>
      <c r="I175" t="s">
        <v>17</v>
      </c>
    </row>
    <row r="176" spans="1:9" x14ac:dyDescent="0.35">
      <c r="A176" t="s">
        <v>968</v>
      </c>
      <c r="B176" t="s">
        <v>3958</v>
      </c>
      <c r="C176" t="s">
        <v>3945</v>
      </c>
      <c r="D176" t="s">
        <v>3985</v>
      </c>
      <c r="E176" t="s">
        <v>3952</v>
      </c>
      <c r="F176" s="8">
        <v>45659</v>
      </c>
      <c r="G176" t="s">
        <v>3967</v>
      </c>
      <c r="H176" t="s">
        <v>11</v>
      </c>
      <c r="I176" t="s">
        <v>17</v>
      </c>
    </row>
    <row r="177" spans="1:9" x14ac:dyDescent="0.35">
      <c r="A177" t="s">
        <v>159</v>
      </c>
      <c r="B177" t="s">
        <v>3961</v>
      </c>
      <c r="C177" t="s">
        <v>3962</v>
      </c>
      <c r="D177" t="s">
        <v>3951</v>
      </c>
      <c r="E177" t="s">
        <v>3947</v>
      </c>
      <c r="F177" s="8">
        <v>45677</v>
      </c>
      <c r="G177" t="s">
        <v>3957</v>
      </c>
      <c r="H177" t="s">
        <v>637</v>
      </c>
      <c r="I177" t="s">
        <v>17</v>
      </c>
    </row>
    <row r="178" spans="1:9" x14ac:dyDescent="0.35">
      <c r="A178" t="s">
        <v>697</v>
      </c>
      <c r="B178" t="s">
        <v>3958</v>
      </c>
      <c r="C178" t="s">
        <v>3945</v>
      </c>
      <c r="D178" t="s">
        <v>4056</v>
      </c>
      <c r="E178" t="s">
        <v>3956</v>
      </c>
      <c r="F178" s="8">
        <v>45658</v>
      </c>
      <c r="G178" t="s">
        <v>3965</v>
      </c>
      <c r="H178" t="s">
        <v>11</v>
      </c>
      <c r="I178" t="s">
        <v>17</v>
      </c>
    </row>
    <row r="179" spans="1:9" x14ac:dyDescent="0.35">
      <c r="A179" t="s">
        <v>147</v>
      </c>
      <c r="B179" t="s">
        <v>3944</v>
      </c>
      <c r="C179" t="s">
        <v>3945</v>
      </c>
      <c r="D179" t="s">
        <v>3988</v>
      </c>
      <c r="E179" t="s">
        <v>3952</v>
      </c>
      <c r="F179" s="8">
        <v>45694</v>
      </c>
      <c r="G179" t="s">
        <v>3957</v>
      </c>
      <c r="H179" t="s">
        <v>637</v>
      </c>
      <c r="I179" t="s">
        <v>17</v>
      </c>
    </row>
    <row r="180" spans="1:9" x14ac:dyDescent="0.35">
      <c r="A180" t="s">
        <v>266</v>
      </c>
      <c r="B180" t="s">
        <v>3949</v>
      </c>
      <c r="C180" t="s">
        <v>3950</v>
      </c>
      <c r="D180" t="s">
        <v>4013</v>
      </c>
      <c r="E180" t="s">
        <v>3947</v>
      </c>
      <c r="F180" s="8">
        <v>45666</v>
      </c>
      <c r="G180" t="s">
        <v>3984</v>
      </c>
      <c r="I180" t="s">
        <v>12</v>
      </c>
    </row>
    <row r="181" spans="1:9" x14ac:dyDescent="0.35">
      <c r="A181" t="s">
        <v>309</v>
      </c>
      <c r="B181" t="s">
        <v>3961</v>
      </c>
      <c r="C181" t="s">
        <v>3962</v>
      </c>
      <c r="D181" t="s">
        <v>3966</v>
      </c>
      <c r="E181" t="s">
        <v>3956</v>
      </c>
      <c r="F181" s="8">
        <v>45674</v>
      </c>
      <c r="G181" t="s">
        <v>3965</v>
      </c>
      <c r="H181" t="s">
        <v>637</v>
      </c>
      <c r="I181" t="s">
        <v>17</v>
      </c>
    </row>
    <row r="182" spans="1:9" x14ac:dyDescent="0.35">
      <c r="A182" t="s">
        <v>221</v>
      </c>
      <c r="B182" t="s">
        <v>3944</v>
      </c>
      <c r="C182" t="s">
        <v>3945</v>
      </c>
      <c r="D182" t="s">
        <v>3971</v>
      </c>
      <c r="E182" t="s">
        <v>3952</v>
      </c>
      <c r="F182" s="8">
        <v>45666</v>
      </c>
      <c r="G182" t="s">
        <v>3967</v>
      </c>
      <c r="H182" t="s">
        <v>11</v>
      </c>
      <c r="I182" t="s">
        <v>17</v>
      </c>
    </row>
    <row r="183" spans="1:9" x14ac:dyDescent="0.35">
      <c r="A183" t="s">
        <v>325</v>
      </c>
      <c r="B183" t="s">
        <v>3961</v>
      </c>
      <c r="C183" t="s">
        <v>3962</v>
      </c>
      <c r="D183" t="s">
        <v>3986</v>
      </c>
      <c r="E183" t="s">
        <v>3952</v>
      </c>
      <c r="F183" s="8">
        <v>45668</v>
      </c>
      <c r="G183" t="s">
        <v>3984</v>
      </c>
      <c r="H183" t="s">
        <v>637</v>
      </c>
      <c r="I183" t="s">
        <v>17</v>
      </c>
    </row>
    <row r="184" spans="1:9" x14ac:dyDescent="0.35">
      <c r="A184" t="s">
        <v>3712</v>
      </c>
      <c r="B184" t="s">
        <v>3949</v>
      </c>
      <c r="C184" t="s">
        <v>3950</v>
      </c>
      <c r="D184" t="s">
        <v>3995</v>
      </c>
      <c r="E184" t="s">
        <v>3960</v>
      </c>
      <c r="F184" s="8">
        <v>45672</v>
      </c>
      <c r="G184" t="s">
        <v>3965</v>
      </c>
      <c r="H184" t="s">
        <v>637</v>
      </c>
      <c r="I184" t="s">
        <v>17</v>
      </c>
    </row>
    <row r="185" spans="1:9" x14ac:dyDescent="0.35">
      <c r="A185" t="s">
        <v>514</v>
      </c>
      <c r="B185" t="s">
        <v>3953</v>
      </c>
      <c r="C185" t="s">
        <v>3954</v>
      </c>
      <c r="D185" t="s">
        <v>3964</v>
      </c>
      <c r="E185" t="s">
        <v>3956</v>
      </c>
      <c r="F185" s="8">
        <v>45681</v>
      </c>
      <c r="G185" t="s">
        <v>3967</v>
      </c>
      <c r="H185" t="s">
        <v>637</v>
      </c>
      <c r="I185" t="s">
        <v>17</v>
      </c>
    </row>
    <row r="186" spans="1:9" x14ac:dyDescent="0.35">
      <c r="A186" t="s">
        <v>302</v>
      </c>
      <c r="B186" t="s">
        <v>3944</v>
      </c>
      <c r="C186" t="s">
        <v>3945</v>
      </c>
      <c r="D186" t="s">
        <v>4044</v>
      </c>
      <c r="E186" t="s">
        <v>3956</v>
      </c>
      <c r="F186" s="8">
        <v>45695</v>
      </c>
      <c r="G186" t="s">
        <v>3984</v>
      </c>
      <c r="H186" t="s">
        <v>637</v>
      </c>
      <c r="I186" t="s">
        <v>17</v>
      </c>
    </row>
    <row r="187" spans="1:9" x14ac:dyDescent="0.35">
      <c r="A187" t="s">
        <v>2998</v>
      </c>
      <c r="B187" t="s">
        <v>3958</v>
      </c>
      <c r="C187" t="s">
        <v>3945</v>
      </c>
      <c r="D187" t="s">
        <v>3974</v>
      </c>
      <c r="E187" t="s">
        <v>3947</v>
      </c>
      <c r="F187" s="8">
        <v>45712</v>
      </c>
      <c r="G187" t="s">
        <v>3984</v>
      </c>
      <c r="H187" t="s">
        <v>637</v>
      </c>
      <c r="I187" t="s">
        <v>12</v>
      </c>
    </row>
    <row r="188" spans="1:9" x14ac:dyDescent="0.35">
      <c r="A188" t="s">
        <v>136</v>
      </c>
      <c r="B188" t="s">
        <v>3953</v>
      </c>
      <c r="C188" t="s">
        <v>3954</v>
      </c>
      <c r="D188" t="s">
        <v>3976</v>
      </c>
      <c r="E188" t="s">
        <v>3960</v>
      </c>
      <c r="F188" s="8">
        <v>45692</v>
      </c>
      <c r="G188" t="s">
        <v>3965</v>
      </c>
      <c r="H188" t="s">
        <v>11</v>
      </c>
      <c r="I188" t="s">
        <v>12</v>
      </c>
    </row>
    <row r="189" spans="1:9" x14ac:dyDescent="0.35">
      <c r="A189" t="s">
        <v>888</v>
      </c>
      <c r="B189" t="s">
        <v>3958</v>
      </c>
      <c r="C189" t="s">
        <v>3945</v>
      </c>
      <c r="D189" t="s">
        <v>4013</v>
      </c>
      <c r="E189" t="s">
        <v>3960</v>
      </c>
      <c r="F189" s="8">
        <v>45687</v>
      </c>
      <c r="G189" t="s">
        <v>3948</v>
      </c>
      <c r="H189" t="s">
        <v>11</v>
      </c>
      <c r="I189" t="s">
        <v>12</v>
      </c>
    </row>
    <row r="190" spans="1:9" x14ac:dyDescent="0.35">
      <c r="A190" t="s">
        <v>1085</v>
      </c>
      <c r="B190" t="s">
        <v>3961</v>
      </c>
      <c r="C190" t="s">
        <v>3945</v>
      </c>
      <c r="D190" t="s">
        <v>3985</v>
      </c>
      <c r="E190" t="s">
        <v>3960</v>
      </c>
      <c r="F190" s="8">
        <v>45688</v>
      </c>
      <c r="G190" t="s">
        <v>3984</v>
      </c>
      <c r="H190" t="s">
        <v>11</v>
      </c>
      <c r="I190" t="s">
        <v>17</v>
      </c>
    </row>
    <row r="191" spans="1:9" x14ac:dyDescent="0.35">
      <c r="A191" t="s">
        <v>997</v>
      </c>
      <c r="B191" t="s">
        <v>3944</v>
      </c>
      <c r="C191" t="s">
        <v>3945</v>
      </c>
      <c r="D191" t="s">
        <v>4029</v>
      </c>
      <c r="E191" t="s">
        <v>3960</v>
      </c>
      <c r="F191" s="8">
        <v>45706</v>
      </c>
      <c r="G191" t="s">
        <v>3984</v>
      </c>
      <c r="H191" t="s">
        <v>11</v>
      </c>
      <c r="I191" t="s">
        <v>17</v>
      </c>
    </row>
    <row r="192" spans="1:9" x14ac:dyDescent="0.35">
      <c r="A192" t="s">
        <v>581</v>
      </c>
      <c r="B192" t="s">
        <v>3961</v>
      </c>
      <c r="C192" t="s">
        <v>3962</v>
      </c>
      <c r="D192" t="s">
        <v>4053</v>
      </c>
      <c r="E192" t="s">
        <v>3956</v>
      </c>
      <c r="F192" s="8">
        <v>45662</v>
      </c>
      <c r="G192" t="s">
        <v>3967</v>
      </c>
      <c r="H192" t="s">
        <v>637</v>
      </c>
      <c r="I192" t="s">
        <v>12</v>
      </c>
    </row>
    <row r="193" spans="1:9" x14ac:dyDescent="0.35">
      <c r="A193" t="s">
        <v>4057</v>
      </c>
      <c r="B193" t="s">
        <v>3953</v>
      </c>
      <c r="C193" t="s">
        <v>3954</v>
      </c>
      <c r="D193" t="s">
        <v>3995</v>
      </c>
      <c r="E193" t="s">
        <v>3956</v>
      </c>
      <c r="F193" s="8">
        <v>45717</v>
      </c>
      <c r="G193" t="s">
        <v>3957</v>
      </c>
      <c r="H193" t="s">
        <v>11</v>
      </c>
      <c r="I193" t="s">
        <v>17</v>
      </c>
    </row>
    <row r="194" spans="1:9" x14ac:dyDescent="0.35">
      <c r="A194" t="s">
        <v>289</v>
      </c>
      <c r="B194" t="s">
        <v>3949</v>
      </c>
      <c r="C194" t="s">
        <v>3950</v>
      </c>
      <c r="D194" t="s">
        <v>4009</v>
      </c>
      <c r="E194" t="s">
        <v>3952</v>
      </c>
      <c r="F194" s="8">
        <v>45701</v>
      </c>
      <c r="G194" t="s">
        <v>3965</v>
      </c>
      <c r="H194" t="s">
        <v>637</v>
      </c>
      <c r="I194" t="s">
        <v>17</v>
      </c>
    </row>
    <row r="195" spans="1:9" x14ac:dyDescent="0.35">
      <c r="A195" t="s">
        <v>1080</v>
      </c>
      <c r="B195" t="s">
        <v>3958</v>
      </c>
      <c r="C195" t="s">
        <v>3945</v>
      </c>
      <c r="D195" t="s">
        <v>3971</v>
      </c>
      <c r="E195" t="s">
        <v>3952</v>
      </c>
      <c r="F195" s="8">
        <v>45707</v>
      </c>
      <c r="G195" t="s">
        <v>3965</v>
      </c>
      <c r="H195" t="s">
        <v>637</v>
      </c>
      <c r="I195" t="s">
        <v>17</v>
      </c>
    </row>
    <row r="196" spans="1:9" x14ac:dyDescent="0.35">
      <c r="A196" t="s">
        <v>57</v>
      </c>
      <c r="B196" t="s">
        <v>3944</v>
      </c>
      <c r="C196" t="s">
        <v>3945</v>
      </c>
      <c r="D196" t="s">
        <v>4058</v>
      </c>
      <c r="E196" t="s">
        <v>3960</v>
      </c>
      <c r="F196" s="8">
        <v>45671</v>
      </c>
      <c r="G196" t="s">
        <v>3948</v>
      </c>
      <c r="H196" t="s">
        <v>637</v>
      </c>
      <c r="I196" t="s">
        <v>17</v>
      </c>
    </row>
    <row r="197" spans="1:9" x14ac:dyDescent="0.35">
      <c r="A197" t="s">
        <v>421</v>
      </c>
      <c r="B197" t="s">
        <v>3944</v>
      </c>
      <c r="C197" t="s">
        <v>3945</v>
      </c>
      <c r="D197" t="s">
        <v>3975</v>
      </c>
      <c r="E197" t="s">
        <v>3960</v>
      </c>
      <c r="F197" s="8">
        <v>45710</v>
      </c>
      <c r="G197" t="s">
        <v>3948</v>
      </c>
      <c r="H197" t="s">
        <v>637</v>
      </c>
      <c r="I197" t="s">
        <v>17</v>
      </c>
    </row>
    <row r="198" spans="1:9" x14ac:dyDescent="0.35">
      <c r="A198" t="s">
        <v>4059</v>
      </c>
      <c r="B198" t="s">
        <v>3953</v>
      </c>
      <c r="C198" t="s">
        <v>3954</v>
      </c>
      <c r="D198" t="s">
        <v>4052</v>
      </c>
      <c r="E198" t="s">
        <v>3960</v>
      </c>
      <c r="F198" s="8">
        <v>45713</v>
      </c>
      <c r="G198" t="s">
        <v>3965</v>
      </c>
      <c r="H198" t="s">
        <v>11</v>
      </c>
      <c r="I198" t="s">
        <v>17</v>
      </c>
    </row>
    <row r="199" spans="1:9" x14ac:dyDescent="0.35">
      <c r="A199" t="s">
        <v>156</v>
      </c>
      <c r="B199" t="s">
        <v>3953</v>
      </c>
      <c r="C199" t="s">
        <v>3954</v>
      </c>
      <c r="D199" t="s">
        <v>4017</v>
      </c>
      <c r="E199" t="s">
        <v>3952</v>
      </c>
      <c r="F199" s="8">
        <v>45668</v>
      </c>
      <c r="G199" t="s">
        <v>3948</v>
      </c>
      <c r="H199" t="s">
        <v>637</v>
      </c>
      <c r="I199" t="s">
        <v>17</v>
      </c>
    </row>
    <row r="200" spans="1:9" x14ac:dyDescent="0.35">
      <c r="A200" t="s">
        <v>45</v>
      </c>
      <c r="B200" t="s">
        <v>3953</v>
      </c>
      <c r="C200" t="s">
        <v>3954</v>
      </c>
      <c r="D200" t="s">
        <v>3988</v>
      </c>
      <c r="E200" t="s">
        <v>3947</v>
      </c>
      <c r="F200" s="8">
        <v>45666</v>
      </c>
      <c r="G200" t="s">
        <v>3967</v>
      </c>
      <c r="H200" t="s">
        <v>637</v>
      </c>
      <c r="I200" t="s">
        <v>17</v>
      </c>
    </row>
    <row r="201" spans="1:9" x14ac:dyDescent="0.35">
      <c r="A201" t="s">
        <v>811</v>
      </c>
      <c r="B201" t="s">
        <v>3953</v>
      </c>
      <c r="C201" t="s">
        <v>3954</v>
      </c>
      <c r="D201" t="s">
        <v>3997</v>
      </c>
      <c r="E201" t="s">
        <v>3947</v>
      </c>
      <c r="F201" s="8">
        <v>45691</v>
      </c>
      <c r="G201" t="s">
        <v>3965</v>
      </c>
      <c r="H201" t="s">
        <v>637</v>
      </c>
      <c r="I201" t="s">
        <v>12</v>
      </c>
    </row>
    <row r="202" spans="1:9" x14ac:dyDescent="0.35">
      <c r="A202" t="s">
        <v>4060</v>
      </c>
      <c r="B202" t="s">
        <v>3958</v>
      </c>
      <c r="C202" t="s">
        <v>3945</v>
      </c>
      <c r="D202" t="s">
        <v>4044</v>
      </c>
      <c r="E202" t="s">
        <v>3952</v>
      </c>
      <c r="F202" s="8">
        <v>45669</v>
      </c>
      <c r="G202" t="s">
        <v>3948</v>
      </c>
      <c r="H202" t="s">
        <v>11</v>
      </c>
      <c r="I202" t="s">
        <v>12</v>
      </c>
    </row>
    <row r="203" spans="1:9" x14ac:dyDescent="0.35">
      <c r="A203" t="s">
        <v>536</v>
      </c>
      <c r="B203" t="s">
        <v>3961</v>
      </c>
      <c r="C203" t="s">
        <v>3962</v>
      </c>
      <c r="D203" t="s">
        <v>3975</v>
      </c>
      <c r="E203" t="s">
        <v>3952</v>
      </c>
      <c r="F203" s="8">
        <v>45692</v>
      </c>
      <c r="G203" t="s">
        <v>3965</v>
      </c>
      <c r="H203" t="s">
        <v>637</v>
      </c>
      <c r="I203" t="s">
        <v>12</v>
      </c>
    </row>
    <row r="204" spans="1:9" x14ac:dyDescent="0.35">
      <c r="A204" t="s">
        <v>384</v>
      </c>
      <c r="B204" t="s">
        <v>3961</v>
      </c>
      <c r="C204" t="s">
        <v>3962</v>
      </c>
      <c r="D204" t="s">
        <v>4006</v>
      </c>
      <c r="E204" t="s">
        <v>3952</v>
      </c>
      <c r="F204" s="8">
        <v>45692</v>
      </c>
      <c r="G204" t="s">
        <v>3957</v>
      </c>
      <c r="H204" t="s">
        <v>637</v>
      </c>
      <c r="I204" t="s">
        <v>12</v>
      </c>
    </row>
    <row r="205" spans="1:9" x14ac:dyDescent="0.35">
      <c r="A205" t="s">
        <v>439</v>
      </c>
      <c r="B205" t="s">
        <v>3953</v>
      </c>
      <c r="C205" t="s">
        <v>3954</v>
      </c>
      <c r="D205" t="s">
        <v>3987</v>
      </c>
      <c r="E205" t="s">
        <v>3952</v>
      </c>
      <c r="F205" s="8">
        <v>45658</v>
      </c>
      <c r="G205" t="s">
        <v>3984</v>
      </c>
      <c r="H205" t="s">
        <v>637</v>
      </c>
      <c r="I205" t="s">
        <v>12</v>
      </c>
    </row>
    <row r="206" spans="1:9" x14ac:dyDescent="0.35">
      <c r="A206" t="s">
        <v>359</v>
      </c>
      <c r="B206" t="s">
        <v>3958</v>
      </c>
      <c r="C206" t="s">
        <v>3945</v>
      </c>
      <c r="D206" t="s">
        <v>4061</v>
      </c>
      <c r="E206" t="s">
        <v>3952</v>
      </c>
      <c r="F206" s="8">
        <v>45697</v>
      </c>
      <c r="G206" t="s">
        <v>3965</v>
      </c>
      <c r="H206" t="s">
        <v>11</v>
      </c>
      <c r="I206" t="s">
        <v>17</v>
      </c>
    </row>
    <row r="207" spans="1:9" x14ac:dyDescent="0.35">
      <c r="A207" t="s">
        <v>458</v>
      </c>
      <c r="B207" t="s">
        <v>3961</v>
      </c>
      <c r="C207" t="s">
        <v>3962</v>
      </c>
      <c r="D207" t="s">
        <v>4062</v>
      </c>
      <c r="E207" t="s">
        <v>3952</v>
      </c>
      <c r="F207" s="8">
        <v>45679</v>
      </c>
      <c r="G207" t="s">
        <v>3984</v>
      </c>
      <c r="H207" t="s">
        <v>637</v>
      </c>
      <c r="I207" t="s">
        <v>17</v>
      </c>
    </row>
    <row r="208" spans="1:9" x14ac:dyDescent="0.35">
      <c r="A208" t="s">
        <v>353</v>
      </c>
      <c r="B208" t="s">
        <v>3961</v>
      </c>
      <c r="C208" t="s">
        <v>3962</v>
      </c>
      <c r="D208" t="s">
        <v>4012</v>
      </c>
      <c r="E208" t="s">
        <v>3960</v>
      </c>
      <c r="F208" s="8">
        <v>45717</v>
      </c>
      <c r="G208" t="s">
        <v>3948</v>
      </c>
      <c r="H208" t="s">
        <v>637</v>
      </c>
      <c r="I208" t="s">
        <v>17</v>
      </c>
    </row>
    <row r="209" spans="1:9" x14ac:dyDescent="0.35">
      <c r="A209" t="s">
        <v>380</v>
      </c>
      <c r="B209" t="s">
        <v>3958</v>
      </c>
      <c r="C209" t="s">
        <v>3945</v>
      </c>
      <c r="D209" t="s">
        <v>4021</v>
      </c>
      <c r="E209" t="s">
        <v>3960</v>
      </c>
      <c r="F209" s="8">
        <v>45686</v>
      </c>
      <c r="G209" t="s">
        <v>3984</v>
      </c>
      <c r="H209" t="s">
        <v>637</v>
      </c>
      <c r="I209" t="s">
        <v>12</v>
      </c>
    </row>
    <row r="210" spans="1:9" x14ac:dyDescent="0.35">
      <c r="A210" t="s">
        <v>544</v>
      </c>
      <c r="B210" t="s">
        <v>3961</v>
      </c>
      <c r="C210" t="s">
        <v>3962</v>
      </c>
      <c r="D210" t="s">
        <v>3969</v>
      </c>
      <c r="E210" t="s">
        <v>3960</v>
      </c>
      <c r="F210" s="8">
        <v>45665</v>
      </c>
      <c r="G210" t="s">
        <v>3965</v>
      </c>
      <c r="H210" t="s">
        <v>637</v>
      </c>
      <c r="I210" t="s">
        <v>12</v>
      </c>
    </row>
    <row r="211" spans="1:9" x14ac:dyDescent="0.35">
      <c r="A211" t="s">
        <v>906</v>
      </c>
      <c r="B211" t="s">
        <v>3961</v>
      </c>
      <c r="C211" t="s">
        <v>3962</v>
      </c>
      <c r="D211" t="s">
        <v>4063</v>
      </c>
      <c r="E211" t="s">
        <v>3960</v>
      </c>
      <c r="F211" s="8">
        <v>45668</v>
      </c>
      <c r="G211" t="s">
        <v>3957</v>
      </c>
      <c r="H211" t="s">
        <v>637</v>
      </c>
      <c r="I211" t="s">
        <v>17</v>
      </c>
    </row>
    <row r="212" spans="1:9" x14ac:dyDescent="0.35">
      <c r="A212" t="s">
        <v>117</v>
      </c>
      <c r="B212" t="s">
        <v>3958</v>
      </c>
      <c r="C212" t="s">
        <v>3945</v>
      </c>
      <c r="D212" t="s">
        <v>3990</v>
      </c>
      <c r="E212" t="s">
        <v>3952</v>
      </c>
      <c r="F212" s="8">
        <v>45698</v>
      </c>
      <c r="G212" t="s">
        <v>3948</v>
      </c>
      <c r="H212" t="s">
        <v>637</v>
      </c>
      <c r="I212" t="s">
        <v>12</v>
      </c>
    </row>
    <row r="213" spans="1:9" x14ac:dyDescent="0.35">
      <c r="A213" t="s">
        <v>134</v>
      </c>
      <c r="B213" t="s">
        <v>3958</v>
      </c>
      <c r="C213" t="s">
        <v>3945</v>
      </c>
      <c r="D213" t="s">
        <v>3970</v>
      </c>
      <c r="E213" t="s">
        <v>3947</v>
      </c>
      <c r="F213" s="8">
        <v>45694</v>
      </c>
      <c r="G213" t="s">
        <v>3965</v>
      </c>
      <c r="H213" t="s">
        <v>11</v>
      </c>
      <c r="I213" t="s">
        <v>17</v>
      </c>
    </row>
    <row r="214" spans="1:9" x14ac:dyDescent="0.35">
      <c r="A214" t="s">
        <v>172</v>
      </c>
      <c r="B214" t="s">
        <v>3958</v>
      </c>
      <c r="C214" t="s">
        <v>3945</v>
      </c>
      <c r="D214" t="s">
        <v>3983</v>
      </c>
      <c r="E214" t="s">
        <v>3956</v>
      </c>
      <c r="F214" s="8">
        <v>45671</v>
      </c>
      <c r="G214" t="s">
        <v>3948</v>
      </c>
      <c r="H214" t="s">
        <v>637</v>
      </c>
      <c r="I214" t="s">
        <v>12</v>
      </c>
    </row>
    <row r="215" spans="1:9" x14ac:dyDescent="0.35">
      <c r="A215" t="s">
        <v>3010</v>
      </c>
      <c r="B215" t="s">
        <v>3944</v>
      </c>
      <c r="C215" t="s">
        <v>3945</v>
      </c>
      <c r="D215" t="s">
        <v>4001</v>
      </c>
      <c r="E215" t="s">
        <v>3952</v>
      </c>
      <c r="F215" s="8">
        <v>45717</v>
      </c>
      <c r="G215" t="s">
        <v>3967</v>
      </c>
      <c r="H215" t="s">
        <v>637</v>
      </c>
      <c r="I215" t="s">
        <v>17</v>
      </c>
    </row>
    <row r="216" spans="1:9" x14ac:dyDescent="0.35">
      <c r="A216" t="s">
        <v>823</v>
      </c>
      <c r="B216" t="s">
        <v>3953</v>
      </c>
      <c r="C216" t="s">
        <v>3954</v>
      </c>
      <c r="D216" t="s">
        <v>3964</v>
      </c>
      <c r="E216" t="s">
        <v>3956</v>
      </c>
      <c r="F216" s="8">
        <v>45687</v>
      </c>
      <c r="G216" t="s">
        <v>3984</v>
      </c>
      <c r="H216" t="s">
        <v>11</v>
      </c>
      <c r="I216" t="s">
        <v>17</v>
      </c>
    </row>
    <row r="217" spans="1:9" x14ac:dyDescent="0.35">
      <c r="A217" t="s">
        <v>185</v>
      </c>
      <c r="B217" t="s">
        <v>3944</v>
      </c>
      <c r="C217" t="s">
        <v>3945</v>
      </c>
      <c r="D217" t="s">
        <v>3988</v>
      </c>
      <c r="E217" t="s">
        <v>3947</v>
      </c>
      <c r="F217" s="8">
        <v>45692</v>
      </c>
      <c r="G217" t="s">
        <v>3967</v>
      </c>
      <c r="H217" t="s">
        <v>637</v>
      </c>
      <c r="I217" t="s">
        <v>17</v>
      </c>
    </row>
    <row r="218" spans="1:9" x14ac:dyDescent="0.35">
      <c r="A218" t="s">
        <v>254</v>
      </c>
      <c r="B218" t="s">
        <v>3944</v>
      </c>
      <c r="C218" t="s">
        <v>3945</v>
      </c>
      <c r="D218" t="s">
        <v>4064</v>
      </c>
      <c r="E218" t="s">
        <v>3960</v>
      </c>
      <c r="F218" s="8">
        <v>45678</v>
      </c>
      <c r="G218" t="s">
        <v>3965</v>
      </c>
      <c r="H218" t="s">
        <v>637</v>
      </c>
      <c r="I218" t="s">
        <v>17</v>
      </c>
    </row>
    <row r="219" spans="1:9" x14ac:dyDescent="0.35">
      <c r="A219" t="s">
        <v>1023</v>
      </c>
      <c r="B219" t="s">
        <v>3953</v>
      </c>
      <c r="C219" t="s">
        <v>3954</v>
      </c>
      <c r="D219" t="s">
        <v>3969</v>
      </c>
      <c r="E219" t="s">
        <v>3947</v>
      </c>
      <c r="F219" s="8">
        <v>45694</v>
      </c>
      <c r="G219" t="s">
        <v>3957</v>
      </c>
      <c r="H219" t="s">
        <v>637</v>
      </c>
      <c r="I219" t="s">
        <v>17</v>
      </c>
    </row>
    <row r="220" spans="1:9" x14ac:dyDescent="0.35">
      <c r="A220" t="s">
        <v>464</v>
      </c>
      <c r="B220" t="s">
        <v>3958</v>
      </c>
      <c r="C220" t="s">
        <v>3945</v>
      </c>
      <c r="D220" t="s">
        <v>4015</v>
      </c>
      <c r="E220" t="s">
        <v>3952</v>
      </c>
      <c r="F220" s="8">
        <v>45662</v>
      </c>
      <c r="G220" t="s">
        <v>3948</v>
      </c>
      <c r="H220" t="s">
        <v>637</v>
      </c>
      <c r="I220" t="s">
        <v>17</v>
      </c>
    </row>
    <row r="221" spans="1:9" x14ac:dyDescent="0.35">
      <c r="A221" t="s">
        <v>741</v>
      </c>
      <c r="B221" t="s">
        <v>3953</v>
      </c>
      <c r="C221" t="s">
        <v>3954</v>
      </c>
      <c r="D221" t="s">
        <v>4017</v>
      </c>
      <c r="E221" t="s">
        <v>3960</v>
      </c>
      <c r="F221" s="8">
        <v>45676</v>
      </c>
      <c r="G221" t="s">
        <v>3984</v>
      </c>
      <c r="H221" t="s">
        <v>11</v>
      </c>
      <c r="I221" t="s">
        <v>12</v>
      </c>
    </row>
    <row r="222" spans="1:9" x14ac:dyDescent="0.35">
      <c r="A222" t="s">
        <v>613</v>
      </c>
      <c r="B222" t="s">
        <v>3958</v>
      </c>
      <c r="C222" t="s">
        <v>3945</v>
      </c>
      <c r="D222" t="s">
        <v>4065</v>
      </c>
      <c r="E222" t="s">
        <v>3952</v>
      </c>
      <c r="F222" s="8">
        <v>45716</v>
      </c>
      <c r="G222" t="s">
        <v>3948</v>
      </c>
      <c r="H222" t="s">
        <v>637</v>
      </c>
      <c r="I222" t="s">
        <v>17</v>
      </c>
    </row>
    <row r="223" spans="1:9" x14ac:dyDescent="0.35">
      <c r="A223" t="s">
        <v>175</v>
      </c>
      <c r="B223" t="s">
        <v>3958</v>
      </c>
      <c r="C223" t="s">
        <v>3945</v>
      </c>
      <c r="D223" t="s">
        <v>3986</v>
      </c>
      <c r="E223" t="s">
        <v>3960</v>
      </c>
      <c r="F223" s="8">
        <v>45671</v>
      </c>
      <c r="G223" t="s">
        <v>3965</v>
      </c>
      <c r="H223" t="s">
        <v>11</v>
      </c>
      <c r="I223" t="s">
        <v>17</v>
      </c>
    </row>
    <row r="224" spans="1:9" x14ac:dyDescent="0.35">
      <c r="A224" t="s">
        <v>791</v>
      </c>
      <c r="B224" t="s">
        <v>3961</v>
      </c>
      <c r="C224" t="s">
        <v>3962</v>
      </c>
      <c r="D224" t="s">
        <v>3970</v>
      </c>
      <c r="E224" t="s">
        <v>3956</v>
      </c>
      <c r="F224" s="8">
        <v>45683</v>
      </c>
      <c r="G224" t="s">
        <v>3948</v>
      </c>
      <c r="H224" t="s">
        <v>637</v>
      </c>
    </row>
    <row r="225" spans="1:9" x14ac:dyDescent="0.35">
      <c r="A225" t="s">
        <v>483</v>
      </c>
      <c r="B225" t="s">
        <v>3944</v>
      </c>
      <c r="C225" t="s">
        <v>3945</v>
      </c>
      <c r="D225" t="s">
        <v>4010</v>
      </c>
      <c r="E225" t="s">
        <v>3956</v>
      </c>
      <c r="F225" s="8">
        <v>45661</v>
      </c>
      <c r="G225" t="s">
        <v>3984</v>
      </c>
      <c r="H225" t="s">
        <v>637</v>
      </c>
      <c r="I225" t="s">
        <v>12</v>
      </c>
    </row>
    <row r="226" spans="1:9" x14ac:dyDescent="0.35">
      <c r="A226" t="s">
        <v>3149</v>
      </c>
      <c r="B226" t="s">
        <v>3944</v>
      </c>
      <c r="C226" t="s">
        <v>3945</v>
      </c>
      <c r="D226" t="s">
        <v>4016</v>
      </c>
      <c r="E226" t="s">
        <v>3956</v>
      </c>
      <c r="F226" s="8">
        <v>45682</v>
      </c>
      <c r="G226" t="s">
        <v>3965</v>
      </c>
      <c r="H226" t="s">
        <v>637</v>
      </c>
      <c r="I226" t="s">
        <v>17</v>
      </c>
    </row>
    <row r="227" spans="1:9" x14ac:dyDescent="0.35">
      <c r="A227" t="s">
        <v>20</v>
      </c>
      <c r="B227" t="s">
        <v>3944</v>
      </c>
      <c r="C227" t="s">
        <v>3945</v>
      </c>
      <c r="D227" t="s">
        <v>3946</v>
      </c>
      <c r="E227" t="s">
        <v>3947</v>
      </c>
      <c r="F227" s="8">
        <v>45702</v>
      </c>
      <c r="G227" t="s">
        <v>3948</v>
      </c>
      <c r="H227" t="s">
        <v>637</v>
      </c>
      <c r="I227" t="s">
        <v>17</v>
      </c>
    </row>
    <row r="228" spans="1:9" x14ac:dyDescent="0.35">
      <c r="A228" t="s">
        <v>262</v>
      </c>
      <c r="B228" t="s">
        <v>3949</v>
      </c>
      <c r="C228" t="s">
        <v>3950</v>
      </c>
      <c r="D228" t="s">
        <v>4065</v>
      </c>
      <c r="E228" t="s">
        <v>3952</v>
      </c>
      <c r="F228" s="8">
        <v>45699</v>
      </c>
      <c r="G228" t="s">
        <v>3957</v>
      </c>
      <c r="H228" t="s">
        <v>637</v>
      </c>
      <c r="I228" t="s">
        <v>17</v>
      </c>
    </row>
    <row r="229" spans="1:9" x14ac:dyDescent="0.35">
      <c r="A229" t="s">
        <v>107</v>
      </c>
      <c r="B229" t="s">
        <v>3944</v>
      </c>
      <c r="C229" t="s">
        <v>3945</v>
      </c>
      <c r="D229" t="s">
        <v>4066</v>
      </c>
      <c r="E229" t="s">
        <v>3947</v>
      </c>
      <c r="F229" s="8">
        <v>45682</v>
      </c>
      <c r="G229" t="s">
        <v>3965</v>
      </c>
      <c r="I229" t="s">
        <v>17</v>
      </c>
    </row>
    <row r="230" spans="1:9" x14ac:dyDescent="0.35">
      <c r="A230" t="s">
        <v>291</v>
      </c>
      <c r="B230" t="s">
        <v>3953</v>
      </c>
      <c r="C230" t="s">
        <v>3954</v>
      </c>
      <c r="D230" t="s">
        <v>3980</v>
      </c>
      <c r="E230" t="s">
        <v>3956</v>
      </c>
      <c r="F230" s="8">
        <v>45675</v>
      </c>
      <c r="G230" t="s">
        <v>3965</v>
      </c>
      <c r="H230" t="s">
        <v>637</v>
      </c>
      <c r="I230" t="s">
        <v>12</v>
      </c>
    </row>
    <row r="231" spans="1:9" x14ac:dyDescent="0.35">
      <c r="A231" t="s">
        <v>481</v>
      </c>
      <c r="B231" t="s">
        <v>3958</v>
      </c>
      <c r="C231" t="s">
        <v>3945</v>
      </c>
      <c r="D231" t="s">
        <v>4016</v>
      </c>
      <c r="E231" t="s">
        <v>3952</v>
      </c>
      <c r="F231" s="8">
        <v>45697</v>
      </c>
      <c r="G231" t="s">
        <v>3957</v>
      </c>
      <c r="H231" t="s">
        <v>11</v>
      </c>
      <c r="I231" t="s">
        <v>17</v>
      </c>
    </row>
    <row r="232" spans="1:9" x14ac:dyDescent="0.35">
      <c r="A232" t="s">
        <v>367</v>
      </c>
      <c r="B232" t="s">
        <v>3953</v>
      </c>
      <c r="C232" t="s">
        <v>3954</v>
      </c>
      <c r="D232" t="s">
        <v>4067</v>
      </c>
      <c r="E232" t="s">
        <v>3956</v>
      </c>
      <c r="F232" s="8">
        <v>45665</v>
      </c>
      <c r="G232" t="s">
        <v>3967</v>
      </c>
      <c r="H232" t="s">
        <v>637</v>
      </c>
      <c r="I232" t="s">
        <v>17</v>
      </c>
    </row>
    <row r="233" spans="1:9" x14ac:dyDescent="0.35">
      <c r="A233" t="s">
        <v>690</v>
      </c>
      <c r="B233" t="s">
        <v>3958</v>
      </c>
      <c r="C233" t="s">
        <v>3945</v>
      </c>
      <c r="D233" t="s">
        <v>4021</v>
      </c>
      <c r="E233" t="s">
        <v>3947</v>
      </c>
      <c r="F233" s="8">
        <v>45696</v>
      </c>
      <c r="G233" t="s">
        <v>3984</v>
      </c>
      <c r="H233" t="s">
        <v>11</v>
      </c>
      <c r="I233" t="s">
        <v>12</v>
      </c>
    </row>
    <row r="234" spans="1:9" x14ac:dyDescent="0.35">
      <c r="A234" t="s">
        <v>4068</v>
      </c>
      <c r="B234" t="s">
        <v>3958</v>
      </c>
      <c r="C234" t="s">
        <v>3945</v>
      </c>
      <c r="D234" t="s">
        <v>4069</v>
      </c>
      <c r="E234" t="s">
        <v>3947</v>
      </c>
      <c r="F234" s="8">
        <v>45697</v>
      </c>
      <c r="G234" t="s">
        <v>3967</v>
      </c>
      <c r="H234" t="s">
        <v>11</v>
      </c>
      <c r="I234" t="s">
        <v>17</v>
      </c>
    </row>
    <row r="235" spans="1:9" x14ac:dyDescent="0.35">
      <c r="A235" t="s">
        <v>199</v>
      </c>
      <c r="B235" t="s">
        <v>3958</v>
      </c>
      <c r="C235" t="s">
        <v>3945</v>
      </c>
      <c r="D235" t="s">
        <v>4031</v>
      </c>
      <c r="E235" t="s">
        <v>3947</v>
      </c>
      <c r="F235" s="8">
        <v>45671</v>
      </c>
      <c r="G235" t="s">
        <v>3948</v>
      </c>
      <c r="H235" t="s">
        <v>11</v>
      </c>
      <c r="I235" t="s">
        <v>17</v>
      </c>
    </row>
    <row r="236" spans="1:9" x14ac:dyDescent="0.35">
      <c r="A236" t="s">
        <v>151</v>
      </c>
      <c r="B236" t="s">
        <v>3961</v>
      </c>
      <c r="C236" t="s">
        <v>3962</v>
      </c>
      <c r="D236" t="s">
        <v>4041</v>
      </c>
      <c r="E236" t="s">
        <v>3956</v>
      </c>
      <c r="F236" s="8">
        <v>45689</v>
      </c>
      <c r="G236" t="s">
        <v>3957</v>
      </c>
      <c r="H236" t="s">
        <v>11</v>
      </c>
      <c r="I236" t="s">
        <v>17</v>
      </c>
    </row>
    <row r="237" spans="1:9" x14ac:dyDescent="0.35">
      <c r="A237" t="s">
        <v>902</v>
      </c>
      <c r="B237" t="s">
        <v>3953</v>
      </c>
      <c r="C237" t="s">
        <v>3954</v>
      </c>
      <c r="D237" t="s">
        <v>4003</v>
      </c>
      <c r="E237" t="s">
        <v>3952</v>
      </c>
      <c r="F237" s="8">
        <v>45708</v>
      </c>
      <c r="G237" t="s">
        <v>3967</v>
      </c>
      <c r="H237" t="s">
        <v>11</v>
      </c>
      <c r="I237" t="s">
        <v>12</v>
      </c>
    </row>
    <row r="238" spans="1:9" x14ac:dyDescent="0.35">
      <c r="A238" t="s">
        <v>2708</v>
      </c>
      <c r="B238" t="s">
        <v>3944</v>
      </c>
      <c r="C238" t="s">
        <v>3945</v>
      </c>
      <c r="D238" t="s">
        <v>4070</v>
      </c>
      <c r="E238" t="s">
        <v>3952</v>
      </c>
      <c r="F238" s="8">
        <v>45695</v>
      </c>
      <c r="G238" t="s">
        <v>3965</v>
      </c>
      <c r="I238" t="s">
        <v>17</v>
      </c>
    </row>
    <row r="239" spans="1:9" x14ac:dyDescent="0.35">
      <c r="A239" t="s">
        <v>3405</v>
      </c>
      <c r="B239" t="s">
        <v>3961</v>
      </c>
      <c r="C239" t="s">
        <v>3962</v>
      </c>
      <c r="D239" t="s">
        <v>4047</v>
      </c>
      <c r="E239" t="s">
        <v>3956</v>
      </c>
      <c r="F239" s="8">
        <v>45690</v>
      </c>
      <c r="G239" t="s">
        <v>3948</v>
      </c>
      <c r="H239" t="s">
        <v>637</v>
      </c>
      <c r="I239" t="s">
        <v>12</v>
      </c>
    </row>
    <row r="240" spans="1:9" x14ac:dyDescent="0.35">
      <c r="A240" t="s">
        <v>502</v>
      </c>
      <c r="B240" t="s">
        <v>3958</v>
      </c>
      <c r="C240" t="s">
        <v>3945</v>
      </c>
      <c r="D240" t="s">
        <v>4071</v>
      </c>
      <c r="E240" t="s">
        <v>3952</v>
      </c>
      <c r="F240" s="8">
        <v>45680</v>
      </c>
      <c r="G240" t="s">
        <v>3948</v>
      </c>
      <c r="H240" t="s">
        <v>637</v>
      </c>
      <c r="I240" t="s">
        <v>17</v>
      </c>
    </row>
    <row r="241" spans="1:9" x14ac:dyDescent="0.35">
      <c r="A241" t="s">
        <v>330</v>
      </c>
      <c r="B241" t="s">
        <v>3961</v>
      </c>
      <c r="C241" t="s">
        <v>3962</v>
      </c>
      <c r="D241" t="s">
        <v>3990</v>
      </c>
      <c r="E241" t="s">
        <v>3956</v>
      </c>
      <c r="F241" s="8">
        <v>45672</v>
      </c>
      <c r="G241" t="s">
        <v>3967</v>
      </c>
      <c r="H241" t="s">
        <v>11</v>
      </c>
      <c r="I241" t="s">
        <v>17</v>
      </c>
    </row>
    <row r="242" spans="1:9" x14ac:dyDescent="0.35">
      <c r="A242" t="s">
        <v>641</v>
      </c>
      <c r="B242" t="s">
        <v>3949</v>
      </c>
      <c r="C242" t="s">
        <v>3950</v>
      </c>
      <c r="D242" t="s">
        <v>4006</v>
      </c>
      <c r="E242" t="s">
        <v>3952</v>
      </c>
      <c r="F242" s="8">
        <v>45690</v>
      </c>
      <c r="G242" t="s">
        <v>3967</v>
      </c>
      <c r="H242" t="s">
        <v>637</v>
      </c>
      <c r="I242" t="s">
        <v>12</v>
      </c>
    </row>
    <row r="243" spans="1:9" x14ac:dyDescent="0.35">
      <c r="A243" t="s">
        <v>245</v>
      </c>
      <c r="B243" t="s">
        <v>3949</v>
      </c>
      <c r="C243" t="s">
        <v>3950</v>
      </c>
      <c r="D243" t="s">
        <v>3987</v>
      </c>
      <c r="E243" t="s">
        <v>3960</v>
      </c>
      <c r="F243" s="8">
        <v>45682</v>
      </c>
      <c r="G243" t="s">
        <v>3957</v>
      </c>
      <c r="H243" t="s">
        <v>11</v>
      </c>
      <c r="I243" t="s">
        <v>12</v>
      </c>
    </row>
    <row r="244" spans="1:9" x14ac:dyDescent="0.35">
      <c r="A244" t="s">
        <v>203</v>
      </c>
      <c r="B244" t="s">
        <v>3949</v>
      </c>
      <c r="C244" t="s">
        <v>3950</v>
      </c>
      <c r="D244" t="s">
        <v>4035</v>
      </c>
      <c r="E244" t="s">
        <v>3960</v>
      </c>
      <c r="F244" s="8">
        <v>45674</v>
      </c>
      <c r="G244" t="s">
        <v>3984</v>
      </c>
      <c r="H244" t="s">
        <v>637</v>
      </c>
      <c r="I244" t="s">
        <v>12</v>
      </c>
    </row>
    <row r="245" spans="1:9" x14ac:dyDescent="0.35">
      <c r="A245" t="s">
        <v>606</v>
      </c>
      <c r="B245" t="s">
        <v>3961</v>
      </c>
      <c r="C245" t="s">
        <v>3945</v>
      </c>
      <c r="D245" t="s">
        <v>3980</v>
      </c>
      <c r="E245" t="s">
        <v>3947</v>
      </c>
      <c r="F245" s="8">
        <v>45690</v>
      </c>
      <c r="G245" t="s">
        <v>3967</v>
      </c>
      <c r="I245" t="s">
        <v>12</v>
      </c>
    </row>
    <row r="246" spans="1:9" x14ac:dyDescent="0.35">
      <c r="A246" t="s">
        <v>736</v>
      </c>
      <c r="B246" t="s">
        <v>3961</v>
      </c>
      <c r="C246" t="s">
        <v>3962</v>
      </c>
      <c r="D246" t="s">
        <v>4072</v>
      </c>
      <c r="E246" t="s">
        <v>3960</v>
      </c>
      <c r="F246" s="8">
        <v>45704</v>
      </c>
      <c r="G246" t="s">
        <v>3967</v>
      </c>
      <c r="H246" t="s">
        <v>637</v>
      </c>
      <c r="I246" t="s">
        <v>12</v>
      </c>
    </row>
    <row r="247" spans="1:9" x14ac:dyDescent="0.35">
      <c r="A247" t="s">
        <v>450</v>
      </c>
      <c r="B247" t="s">
        <v>3949</v>
      </c>
      <c r="C247" t="s">
        <v>3950</v>
      </c>
      <c r="D247" t="s">
        <v>3976</v>
      </c>
      <c r="E247" t="s">
        <v>3960</v>
      </c>
      <c r="F247" s="8">
        <v>45712</v>
      </c>
      <c r="G247" t="s">
        <v>3965</v>
      </c>
      <c r="H247" t="s">
        <v>637</v>
      </c>
      <c r="I247" t="s">
        <v>17</v>
      </c>
    </row>
    <row r="248" spans="1:9" x14ac:dyDescent="0.35">
      <c r="A248" t="s">
        <v>618</v>
      </c>
      <c r="B248" t="s">
        <v>3944</v>
      </c>
      <c r="C248" t="s">
        <v>3945</v>
      </c>
      <c r="D248" t="s">
        <v>4073</v>
      </c>
      <c r="E248" t="s">
        <v>3960</v>
      </c>
      <c r="F248" s="8">
        <v>45659</v>
      </c>
      <c r="G248" t="s">
        <v>3948</v>
      </c>
      <c r="H248" t="s">
        <v>637</v>
      </c>
      <c r="I248" t="s">
        <v>17</v>
      </c>
    </row>
    <row r="249" spans="1:9" x14ac:dyDescent="0.35">
      <c r="A249" t="s">
        <v>945</v>
      </c>
      <c r="B249" t="s">
        <v>3949</v>
      </c>
      <c r="C249" t="s">
        <v>3950</v>
      </c>
      <c r="D249" t="s">
        <v>4045</v>
      </c>
      <c r="E249" t="s">
        <v>3956</v>
      </c>
      <c r="F249" s="8">
        <v>45671</v>
      </c>
      <c r="G249" t="s">
        <v>3984</v>
      </c>
      <c r="H249" t="s">
        <v>637</v>
      </c>
      <c r="I249" t="s">
        <v>12</v>
      </c>
    </row>
    <row r="250" spans="1:9" x14ac:dyDescent="0.35">
      <c r="A250" t="s">
        <v>1138</v>
      </c>
      <c r="B250" t="s">
        <v>3949</v>
      </c>
      <c r="C250" t="s">
        <v>3950</v>
      </c>
      <c r="D250" t="s">
        <v>4038</v>
      </c>
      <c r="E250" t="s">
        <v>3960</v>
      </c>
      <c r="F250" s="8">
        <v>45710</v>
      </c>
      <c r="G250" t="s">
        <v>3965</v>
      </c>
      <c r="H250" t="s">
        <v>637</v>
      </c>
      <c r="I250" t="s">
        <v>17</v>
      </c>
    </row>
    <row r="251" spans="1:9" x14ac:dyDescent="0.35">
      <c r="A251" t="s">
        <v>4074</v>
      </c>
      <c r="B251" t="s">
        <v>3953</v>
      </c>
      <c r="C251" t="s">
        <v>3954</v>
      </c>
      <c r="D251" t="s">
        <v>3971</v>
      </c>
      <c r="E251" t="s">
        <v>3960</v>
      </c>
      <c r="F251" s="8">
        <v>45697</v>
      </c>
      <c r="G251" t="s">
        <v>3957</v>
      </c>
      <c r="H251" t="s">
        <v>637</v>
      </c>
      <c r="I251" t="s">
        <v>12</v>
      </c>
    </row>
    <row r="252" spans="1:9" x14ac:dyDescent="0.35">
      <c r="A252" t="s">
        <v>625</v>
      </c>
      <c r="B252" t="s">
        <v>3944</v>
      </c>
      <c r="C252" t="s">
        <v>3945</v>
      </c>
      <c r="D252" t="s">
        <v>3968</v>
      </c>
      <c r="E252" t="s">
        <v>3947</v>
      </c>
      <c r="F252" s="8">
        <v>45697</v>
      </c>
      <c r="G252" t="s">
        <v>3957</v>
      </c>
      <c r="H252" t="s">
        <v>637</v>
      </c>
      <c r="I252" t="s">
        <v>12</v>
      </c>
    </row>
    <row r="253" spans="1:9" x14ac:dyDescent="0.35">
      <c r="A253" t="s">
        <v>242</v>
      </c>
      <c r="B253" t="s">
        <v>3944</v>
      </c>
      <c r="C253" t="s">
        <v>3945</v>
      </c>
      <c r="D253" t="s">
        <v>4066</v>
      </c>
      <c r="E253" t="s">
        <v>3960</v>
      </c>
      <c r="F253" s="8">
        <v>45708</v>
      </c>
      <c r="G253" t="s">
        <v>3967</v>
      </c>
      <c r="H253" t="s">
        <v>637</v>
      </c>
      <c r="I253" t="s">
        <v>17</v>
      </c>
    </row>
    <row r="254" spans="1:9" x14ac:dyDescent="0.35">
      <c r="A254" t="s">
        <v>54</v>
      </c>
      <c r="B254" t="s">
        <v>3953</v>
      </c>
      <c r="C254" t="s">
        <v>3954</v>
      </c>
      <c r="D254" t="s">
        <v>3987</v>
      </c>
      <c r="E254" t="s">
        <v>3960</v>
      </c>
      <c r="F254" s="8">
        <v>45696</v>
      </c>
      <c r="G254" t="s">
        <v>3967</v>
      </c>
      <c r="H254" t="s">
        <v>11</v>
      </c>
      <c r="I254" t="s">
        <v>17</v>
      </c>
    </row>
    <row r="255" spans="1:9" x14ac:dyDescent="0.35">
      <c r="A255" t="s">
        <v>1087</v>
      </c>
      <c r="B255" t="s">
        <v>3944</v>
      </c>
      <c r="C255" t="s">
        <v>3945</v>
      </c>
      <c r="D255" t="s">
        <v>4030</v>
      </c>
      <c r="E255" t="s">
        <v>3952</v>
      </c>
      <c r="F255" s="8">
        <v>45708</v>
      </c>
      <c r="G255" t="s">
        <v>3957</v>
      </c>
      <c r="H255" t="s">
        <v>637</v>
      </c>
    </row>
    <row r="256" spans="1:9" x14ac:dyDescent="0.35">
      <c r="A256" t="s">
        <v>474</v>
      </c>
      <c r="B256" t="s">
        <v>3961</v>
      </c>
      <c r="C256" t="s">
        <v>3962</v>
      </c>
      <c r="D256" t="s">
        <v>4075</v>
      </c>
      <c r="E256" t="s">
        <v>3947</v>
      </c>
      <c r="F256" s="8">
        <v>45663</v>
      </c>
      <c r="G256" t="s">
        <v>3967</v>
      </c>
      <c r="H256" t="s">
        <v>637</v>
      </c>
      <c r="I256" t="s">
        <v>17</v>
      </c>
    </row>
    <row r="257" spans="1:9" x14ac:dyDescent="0.35">
      <c r="A257" t="s">
        <v>1032</v>
      </c>
      <c r="B257" t="s">
        <v>3958</v>
      </c>
      <c r="C257" t="s">
        <v>3945</v>
      </c>
      <c r="D257" t="s">
        <v>4076</v>
      </c>
      <c r="E257" t="s">
        <v>3947</v>
      </c>
      <c r="F257" s="8">
        <v>45663</v>
      </c>
      <c r="G257" t="s">
        <v>3984</v>
      </c>
      <c r="H257" t="s">
        <v>637</v>
      </c>
      <c r="I257" t="s">
        <v>12</v>
      </c>
    </row>
    <row r="258" spans="1:9" x14ac:dyDescent="0.35">
      <c r="A258" t="s">
        <v>1001</v>
      </c>
      <c r="B258" t="s">
        <v>3961</v>
      </c>
      <c r="C258" t="s">
        <v>3950</v>
      </c>
      <c r="D258" t="s">
        <v>4069</v>
      </c>
      <c r="E258" t="s">
        <v>3947</v>
      </c>
      <c r="F258" s="8">
        <v>45660</v>
      </c>
      <c r="G258" t="s">
        <v>3967</v>
      </c>
      <c r="H258" t="s">
        <v>637</v>
      </c>
      <c r="I258" t="s">
        <v>17</v>
      </c>
    </row>
    <row r="259" spans="1:9" x14ac:dyDescent="0.35">
      <c r="A259" t="s">
        <v>2820</v>
      </c>
      <c r="B259" t="s">
        <v>3958</v>
      </c>
      <c r="C259" t="s">
        <v>3945</v>
      </c>
      <c r="D259" t="s">
        <v>4011</v>
      </c>
      <c r="E259" t="s">
        <v>3947</v>
      </c>
      <c r="F259" s="8">
        <v>45664</v>
      </c>
      <c r="G259" t="s">
        <v>3948</v>
      </c>
      <c r="H259" t="s">
        <v>637</v>
      </c>
      <c r="I259" t="s">
        <v>12</v>
      </c>
    </row>
    <row r="260" spans="1:9" x14ac:dyDescent="0.35">
      <c r="A260" t="s">
        <v>591</v>
      </c>
      <c r="B260" t="s">
        <v>3958</v>
      </c>
      <c r="C260" t="s">
        <v>3945</v>
      </c>
      <c r="D260" t="s">
        <v>4056</v>
      </c>
      <c r="E260" t="s">
        <v>3947</v>
      </c>
      <c r="F260" s="8">
        <v>45708</v>
      </c>
      <c r="G260" t="s">
        <v>3967</v>
      </c>
      <c r="H260" t="s">
        <v>637</v>
      </c>
      <c r="I260" t="s">
        <v>17</v>
      </c>
    </row>
    <row r="261" spans="1:9" x14ac:dyDescent="0.35">
      <c r="A261" t="s">
        <v>751</v>
      </c>
      <c r="B261" t="s">
        <v>3961</v>
      </c>
      <c r="C261" t="s">
        <v>3962</v>
      </c>
      <c r="D261" t="s">
        <v>4077</v>
      </c>
      <c r="E261" t="s">
        <v>3947</v>
      </c>
      <c r="F261" s="8">
        <v>45665</v>
      </c>
      <c r="G261" t="s">
        <v>3965</v>
      </c>
      <c r="H261" t="s">
        <v>637</v>
      </c>
      <c r="I261" t="s">
        <v>12</v>
      </c>
    </row>
    <row r="262" spans="1:9" x14ac:dyDescent="0.35">
      <c r="A262" t="s">
        <v>315</v>
      </c>
      <c r="B262" t="s">
        <v>3958</v>
      </c>
      <c r="C262" t="s">
        <v>3945</v>
      </c>
      <c r="D262" t="s">
        <v>4063</v>
      </c>
      <c r="E262" t="s">
        <v>3956</v>
      </c>
      <c r="F262" s="8">
        <v>45699</v>
      </c>
      <c r="G262" t="s">
        <v>3984</v>
      </c>
      <c r="H262" t="s">
        <v>637</v>
      </c>
      <c r="I262" t="s">
        <v>17</v>
      </c>
    </row>
    <row r="263" spans="1:9" x14ac:dyDescent="0.35">
      <c r="A263" t="s">
        <v>970</v>
      </c>
      <c r="B263" t="s">
        <v>3949</v>
      </c>
      <c r="C263" t="s">
        <v>3950</v>
      </c>
      <c r="D263" t="s">
        <v>4043</v>
      </c>
      <c r="E263" t="s">
        <v>3960</v>
      </c>
      <c r="F263" s="8">
        <v>45709</v>
      </c>
      <c r="G263" t="s">
        <v>3965</v>
      </c>
      <c r="H263" t="s">
        <v>637</v>
      </c>
      <c r="I263" t="s">
        <v>17</v>
      </c>
    </row>
    <row r="264" spans="1:9" x14ac:dyDescent="0.35">
      <c r="A264" t="s">
        <v>3756</v>
      </c>
      <c r="B264" t="s">
        <v>3961</v>
      </c>
      <c r="C264" t="s">
        <v>3962</v>
      </c>
      <c r="D264" t="s">
        <v>4053</v>
      </c>
      <c r="E264" t="s">
        <v>3947</v>
      </c>
      <c r="F264" s="8">
        <v>45672</v>
      </c>
      <c r="G264" t="s">
        <v>3965</v>
      </c>
      <c r="H264" t="s">
        <v>11</v>
      </c>
      <c r="I264" t="s">
        <v>17</v>
      </c>
    </row>
    <row r="265" spans="1:9" x14ac:dyDescent="0.35">
      <c r="A265" t="s">
        <v>271</v>
      </c>
      <c r="B265" t="s">
        <v>3958</v>
      </c>
      <c r="C265" t="s">
        <v>3945</v>
      </c>
      <c r="D265" t="s">
        <v>3946</v>
      </c>
      <c r="E265" t="s">
        <v>3960</v>
      </c>
      <c r="F265" s="8">
        <v>45704</v>
      </c>
      <c r="G265" t="s">
        <v>3948</v>
      </c>
      <c r="H265" t="s">
        <v>11</v>
      </c>
      <c r="I265" t="s">
        <v>12</v>
      </c>
    </row>
    <row r="266" spans="1:9" x14ac:dyDescent="0.35">
      <c r="A266" t="s">
        <v>652</v>
      </c>
      <c r="B266" t="s">
        <v>3953</v>
      </c>
      <c r="C266" t="s">
        <v>3954</v>
      </c>
      <c r="D266" t="s">
        <v>4034</v>
      </c>
      <c r="E266" t="s">
        <v>3960</v>
      </c>
      <c r="F266" s="8">
        <v>45686</v>
      </c>
      <c r="G266" t="s">
        <v>3984</v>
      </c>
      <c r="H266" t="s">
        <v>637</v>
      </c>
      <c r="I266" t="s">
        <v>12</v>
      </c>
    </row>
    <row r="267" spans="1:9" x14ac:dyDescent="0.35">
      <c r="A267" t="s">
        <v>191</v>
      </c>
      <c r="B267" t="s">
        <v>3953</v>
      </c>
      <c r="C267" t="s">
        <v>3954</v>
      </c>
      <c r="D267" t="s">
        <v>4009</v>
      </c>
      <c r="E267" t="s">
        <v>3956</v>
      </c>
      <c r="F267" s="8">
        <v>45690</v>
      </c>
      <c r="G267" t="s">
        <v>3984</v>
      </c>
      <c r="H267" t="s">
        <v>637</v>
      </c>
      <c r="I267" t="s">
        <v>17</v>
      </c>
    </row>
    <row r="268" spans="1:9" x14ac:dyDescent="0.35">
      <c r="A268" t="s">
        <v>3195</v>
      </c>
      <c r="B268" t="s">
        <v>3961</v>
      </c>
      <c r="C268" t="s">
        <v>3945</v>
      </c>
      <c r="D268" t="s">
        <v>3955</v>
      </c>
      <c r="E268" t="s">
        <v>3947</v>
      </c>
      <c r="F268" s="8">
        <v>45709</v>
      </c>
      <c r="G268" t="s">
        <v>3984</v>
      </c>
      <c r="H268" t="s">
        <v>637</v>
      </c>
      <c r="I268" t="s">
        <v>17</v>
      </c>
    </row>
    <row r="269" spans="1:9" x14ac:dyDescent="0.35">
      <c r="A269" t="s">
        <v>869</v>
      </c>
      <c r="B269" t="s">
        <v>3953</v>
      </c>
      <c r="C269" t="s">
        <v>3954</v>
      </c>
      <c r="D269" t="s">
        <v>3976</v>
      </c>
      <c r="E269" t="s">
        <v>3952</v>
      </c>
      <c r="F269" s="8">
        <v>45687</v>
      </c>
      <c r="G269" t="s">
        <v>3984</v>
      </c>
      <c r="H269" t="s">
        <v>637</v>
      </c>
      <c r="I269" t="s">
        <v>17</v>
      </c>
    </row>
    <row r="270" spans="1:9" x14ac:dyDescent="0.35">
      <c r="A270" t="s">
        <v>3212</v>
      </c>
      <c r="B270" t="s">
        <v>3944</v>
      </c>
      <c r="C270" t="s">
        <v>3945</v>
      </c>
      <c r="D270" t="s">
        <v>4061</v>
      </c>
      <c r="E270" t="s">
        <v>3956</v>
      </c>
      <c r="F270" s="8">
        <v>45696</v>
      </c>
      <c r="G270" t="s">
        <v>3984</v>
      </c>
      <c r="H270" t="s">
        <v>11</v>
      </c>
      <c r="I270" t="s">
        <v>12</v>
      </c>
    </row>
    <row r="271" spans="1:9" x14ac:dyDescent="0.35">
      <c r="A271" t="s">
        <v>86</v>
      </c>
      <c r="B271" t="s">
        <v>3944</v>
      </c>
      <c r="C271" t="s">
        <v>3945</v>
      </c>
      <c r="D271" t="s">
        <v>3995</v>
      </c>
      <c r="E271" t="s">
        <v>3952</v>
      </c>
      <c r="F271" s="8">
        <v>45684</v>
      </c>
      <c r="G271" t="s">
        <v>3948</v>
      </c>
      <c r="H271" t="s">
        <v>637</v>
      </c>
      <c r="I271" t="s">
        <v>12</v>
      </c>
    </row>
    <row r="272" spans="1:9" x14ac:dyDescent="0.35">
      <c r="A272" t="s">
        <v>356</v>
      </c>
      <c r="B272" t="s">
        <v>3953</v>
      </c>
      <c r="C272" t="s">
        <v>3954</v>
      </c>
      <c r="D272" t="s">
        <v>4078</v>
      </c>
      <c r="E272" t="s">
        <v>3960</v>
      </c>
      <c r="F272" s="8">
        <v>45693</v>
      </c>
      <c r="G272" t="s">
        <v>3967</v>
      </c>
      <c r="H272" t="s">
        <v>637</v>
      </c>
      <c r="I272" t="s">
        <v>17</v>
      </c>
    </row>
    <row r="273" spans="1:9" x14ac:dyDescent="0.35">
      <c r="A273" t="s">
        <v>193</v>
      </c>
      <c r="B273" t="s">
        <v>3953</v>
      </c>
      <c r="C273" t="s">
        <v>3954</v>
      </c>
      <c r="D273" t="s">
        <v>4022</v>
      </c>
      <c r="E273" t="s">
        <v>3960</v>
      </c>
      <c r="F273" s="8">
        <v>45686</v>
      </c>
      <c r="G273" t="s">
        <v>3965</v>
      </c>
      <c r="H273" t="s">
        <v>637</v>
      </c>
      <c r="I273" t="s">
        <v>17</v>
      </c>
    </row>
    <row r="274" spans="1:9" x14ac:dyDescent="0.35">
      <c r="A274" t="s">
        <v>485</v>
      </c>
      <c r="B274" t="s">
        <v>3953</v>
      </c>
      <c r="C274" t="s">
        <v>3954</v>
      </c>
      <c r="D274" t="s">
        <v>4048</v>
      </c>
      <c r="E274" t="s">
        <v>3956</v>
      </c>
      <c r="F274" s="8">
        <v>45695</v>
      </c>
      <c r="G274" t="s">
        <v>3984</v>
      </c>
      <c r="H274" t="s">
        <v>11</v>
      </c>
      <c r="I274" t="s">
        <v>17</v>
      </c>
    </row>
    <row r="275" spans="1:9" x14ac:dyDescent="0.35">
      <c r="A275" t="s">
        <v>4079</v>
      </c>
      <c r="B275" t="s">
        <v>3949</v>
      </c>
      <c r="C275" t="s">
        <v>3950</v>
      </c>
      <c r="D275" t="s">
        <v>4080</v>
      </c>
      <c r="E275" t="s">
        <v>3956</v>
      </c>
      <c r="F275" s="8">
        <v>45714</v>
      </c>
      <c r="G275" t="s">
        <v>3967</v>
      </c>
      <c r="H275" t="s">
        <v>637</v>
      </c>
      <c r="I275" t="s">
        <v>17</v>
      </c>
    </row>
    <row r="276" spans="1:9" x14ac:dyDescent="0.35">
      <c r="A276" t="s">
        <v>33</v>
      </c>
      <c r="B276" t="s">
        <v>3958</v>
      </c>
      <c r="C276" t="s">
        <v>3945</v>
      </c>
      <c r="D276" t="s">
        <v>4081</v>
      </c>
      <c r="E276" t="s">
        <v>3952</v>
      </c>
      <c r="F276" s="8">
        <v>45690</v>
      </c>
      <c r="G276" t="s">
        <v>3967</v>
      </c>
      <c r="H276" t="s">
        <v>637</v>
      </c>
      <c r="I276" t="s">
        <v>17</v>
      </c>
    </row>
    <row r="277" spans="1:9" x14ac:dyDescent="0.35">
      <c r="A277" t="s">
        <v>784</v>
      </c>
      <c r="B277" t="s">
        <v>3958</v>
      </c>
      <c r="C277" t="s">
        <v>3945</v>
      </c>
      <c r="D277" t="s">
        <v>3975</v>
      </c>
      <c r="E277" t="s">
        <v>3947</v>
      </c>
      <c r="F277" s="8">
        <v>45694</v>
      </c>
      <c r="G277" t="s">
        <v>3965</v>
      </c>
      <c r="H277" t="s">
        <v>637</v>
      </c>
      <c r="I277" t="s">
        <v>12</v>
      </c>
    </row>
    <row r="278" spans="1:9" x14ac:dyDescent="0.35">
      <c r="A278" t="s">
        <v>628</v>
      </c>
      <c r="B278" t="s">
        <v>3953</v>
      </c>
      <c r="C278" t="s">
        <v>3954</v>
      </c>
      <c r="D278" t="s">
        <v>3997</v>
      </c>
      <c r="E278" t="s">
        <v>3952</v>
      </c>
      <c r="F278" s="8">
        <v>45684</v>
      </c>
      <c r="G278" t="s">
        <v>3948</v>
      </c>
      <c r="H278" t="s">
        <v>637</v>
      </c>
      <c r="I278" t="s">
        <v>17</v>
      </c>
    </row>
    <row r="279" spans="1:9" x14ac:dyDescent="0.35">
      <c r="A279" t="s">
        <v>558</v>
      </c>
      <c r="B279" t="s">
        <v>3958</v>
      </c>
      <c r="C279" t="s">
        <v>3945</v>
      </c>
      <c r="D279" t="s">
        <v>4072</v>
      </c>
      <c r="E279" t="s">
        <v>3956</v>
      </c>
      <c r="F279" s="8">
        <v>45712</v>
      </c>
      <c r="G279" t="s">
        <v>3957</v>
      </c>
      <c r="H279" t="s">
        <v>637</v>
      </c>
      <c r="I279" t="s">
        <v>12</v>
      </c>
    </row>
    <row r="280" spans="1:9" x14ac:dyDescent="0.35">
      <c r="A280" t="s">
        <v>841</v>
      </c>
      <c r="B280" t="s">
        <v>3953</v>
      </c>
      <c r="C280" t="s">
        <v>3954</v>
      </c>
      <c r="D280" t="s">
        <v>4082</v>
      </c>
      <c r="E280" t="s">
        <v>3952</v>
      </c>
      <c r="F280" s="8">
        <v>45690</v>
      </c>
      <c r="G280" t="s">
        <v>3957</v>
      </c>
      <c r="H280" t="s">
        <v>637</v>
      </c>
      <c r="I280" t="s">
        <v>17</v>
      </c>
    </row>
    <row r="281" spans="1:9" x14ac:dyDescent="0.35">
      <c r="A281" t="s">
        <v>2913</v>
      </c>
      <c r="B281" t="s">
        <v>3953</v>
      </c>
      <c r="C281" t="s">
        <v>3954</v>
      </c>
      <c r="D281" t="s">
        <v>4016</v>
      </c>
      <c r="E281" t="s">
        <v>3956</v>
      </c>
      <c r="F281" s="8">
        <v>45661</v>
      </c>
      <c r="G281" t="s">
        <v>3967</v>
      </c>
      <c r="H281" t="s">
        <v>637</v>
      </c>
      <c r="I281" t="s">
        <v>17</v>
      </c>
    </row>
    <row r="282" spans="1:9" x14ac:dyDescent="0.35">
      <c r="A282" t="s">
        <v>534</v>
      </c>
      <c r="B282" t="s">
        <v>3953</v>
      </c>
      <c r="C282" t="s">
        <v>3954</v>
      </c>
      <c r="D282" t="s">
        <v>4028</v>
      </c>
      <c r="E282" t="s">
        <v>3952</v>
      </c>
      <c r="F282" s="8">
        <v>45679</v>
      </c>
      <c r="G282" t="s">
        <v>3965</v>
      </c>
      <c r="H282" t="s">
        <v>637</v>
      </c>
      <c r="I282" t="s">
        <v>12</v>
      </c>
    </row>
    <row r="283" spans="1:9" x14ac:dyDescent="0.35">
      <c r="A283" t="s">
        <v>1030</v>
      </c>
      <c r="B283" t="s">
        <v>3944</v>
      </c>
      <c r="C283" t="s">
        <v>3945</v>
      </c>
      <c r="D283" t="s">
        <v>4035</v>
      </c>
      <c r="E283" t="s">
        <v>3956</v>
      </c>
      <c r="F283" s="8">
        <v>45659</v>
      </c>
      <c r="G283" t="s">
        <v>3957</v>
      </c>
      <c r="H283" t="s">
        <v>637</v>
      </c>
      <c r="I283" t="s">
        <v>12</v>
      </c>
    </row>
    <row r="284" spans="1:9" x14ac:dyDescent="0.35">
      <c r="A284" t="s">
        <v>875</v>
      </c>
      <c r="B284" t="s">
        <v>3944</v>
      </c>
      <c r="C284" t="s">
        <v>3945</v>
      </c>
      <c r="D284" t="s">
        <v>3981</v>
      </c>
      <c r="E284" t="s">
        <v>3956</v>
      </c>
      <c r="F284" s="8">
        <v>45667</v>
      </c>
      <c r="G284" t="s">
        <v>3967</v>
      </c>
      <c r="H284" t="s">
        <v>637</v>
      </c>
      <c r="I284" t="s">
        <v>12</v>
      </c>
    </row>
    <row r="285" spans="1:9" x14ac:dyDescent="0.35">
      <c r="A285" t="s">
        <v>234</v>
      </c>
      <c r="B285" t="s">
        <v>3961</v>
      </c>
      <c r="C285" t="s">
        <v>3962</v>
      </c>
      <c r="D285" t="s">
        <v>3975</v>
      </c>
      <c r="E285" t="s">
        <v>3956</v>
      </c>
      <c r="F285" s="8">
        <v>45662</v>
      </c>
      <c r="G285" t="s">
        <v>3948</v>
      </c>
      <c r="H285" t="s">
        <v>637</v>
      </c>
      <c r="I285" t="s">
        <v>17</v>
      </c>
    </row>
    <row r="286" spans="1:9" x14ac:dyDescent="0.35">
      <c r="A286" t="s">
        <v>3844</v>
      </c>
      <c r="B286" t="s">
        <v>3958</v>
      </c>
      <c r="C286" t="s">
        <v>3945</v>
      </c>
      <c r="D286" t="s">
        <v>4016</v>
      </c>
      <c r="E286" t="s">
        <v>3947</v>
      </c>
      <c r="F286" s="8">
        <v>45716</v>
      </c>
      <c r="G286" t="s">
        <v>3957</v>
      </c>
      <c r="H286" t="s">
        <v>637</v>
      </c>
      <c r="I286" t="s">
        <v>17</v>
      </c>
    </row>
    <row r="287" spans="1:9" x14ac:dyDescent="0.35">
      <c r="A287" t="s">
        <v>164</v>
      </c>
      <c r="B287" t="s">
        <v>3961</v>
      </c>
      <c r="C287" t="s">
        <v>3962</v>
      </c>
      <c r="D287" t="s">
        <v>4005</v>
      </c>
      <c r="E287" t="s">
        <v>3952</v>
      </c>
      <c r="F287" s="8">
        <v>45667</v>
      </c>
      <c r="G287" t="s">
        <v>3967</v>
      </c>
      <c r="H287" t="s">
        <v>11</v>
      </c>
      <c r="I287" t="s">
        <v>12</v>
      </c>
    </row>
    <row r="288" spans="1:9" x14ac:dyDescent="0.35">
      <c r="A288" t="s">
        <v>50</v>
      </c>
      <c r="B288" t="s">
        <v>3958</v>
      </c>
      <c r="C288" t="s">
        <v>3945</v>
      </c>
      <c r="D288" t="s">
        <v>4078</v>
      </c>
      <c r="E288" t="s">
        <v>3952</v>
      </c>
      <c r="F288" s="8">
        <v>45690</v>
      </c>
      <c r="G288" t="s">
        <v>3967</v>
      </c>
      <c r="H288" t="s">
        <v>637</v>
      </c>
      <c r="I288" t="s">
        <v>17</v>
      </c>
    </row>
    <row r="289" spans="1:9" x14ac:dyDescent="0.35">
      <c r="A289" t="s">
        <v>786</v>
      </c>
      <c r="B289" t="s">
        <v>3958</v>
      </c>
      <c r="C289" t="s">
        <v>3945</v>
      </c>
      <c r="D289" t="s">
        <v>3971</v>
      </c>
      <c r="E289" t="s">
        <v>3952</v>
      </c>
      <c r="F289" s="8">
        <v>45711</v>
      </c>
      <c r="G289" t="s">
        <v>3984</v>
      </c>
      <c r="H289" t="s">
        <v>637</v>
      </c>
    </row>
    <row r="290" spans="1:9" x14ac:dyDescent="0.35">
      <c r="A290" t="s">
        <v>430</v>
      </c>
      <c r="B290" t="s">
        <v>3944</v>
      </c>
      <c r="C290" t="s">
        <v>3945</v>
      </c>
      <c r="D290" t="s">
        <v>3972</v>
      </c>
      <c r="E290" t="s">
        <v>3956</v>
      </c>
      <c r="F290" s="8">
        <v>45695</v>
      </c>
      <c r="G290" t="s">
        <v>3948</v>
      </c>
      <c r="H290" t="s">
        <v>637</v>
      </c>
      <c r="I290" t="s">
        <v>17</v>
      </c>
    </row>
    <row r="291" spans="1:9" x14ac:dyDescent="0.35">
      <c r="A291" t="s">
        <v>4083</v>
      </c>
      <c r="B291" t="s">
        <v>3958</v>
      </c>
      <c r="C291" t="s">
        <v>3945</v>
      </c>
      <c r="D291" t="s">
        <v>3979</v>
      </c>
      <c r="E291" t="s">
        <v>3952</v>
      </c>
      <c r="F291" s="8">
        <v>45670</v>
      </c>
      <c r="G291" t="s">
        <v>3984</v>
      </c>
      <c r="H291" t="s">
        <v>637</v>
      </c>
      <c r="I291" t="s">
        <v>17</v>
      </c>
    </row>
    <row r="292" spans="1:9" x14ac:dyDescent="0.35">
      <c r="A292" t="s">
        <v>3645</v>
      </c>
      <c r="B292" t="s">
        <v>3961</v>
      </c>
      <c r="C292" t="s">
        <v>3962</v>
      </c>
      <c r="D292" t="s">
        <v>3980</v>
      </c>
      <c r="E292" t="s">
        <v>3952</v>
      </c>
      <c r="F292" s="8">
        <v>45688</v>
      </c>
      <c r="G292" t="s">
        <v>3965</v>
      </c>
      <c r="H292" t="s">
        <v>11</v>
      </c>
      <c r="I292" t="s">
        <v>12</v>
      </c>
    </row>
    <row r="293" spans="1:9" x14ac:dyDescent="0.35">
      <c r="A293" t="s">
        <v>1004</v>
      </c>
      <c r="B293" t="s">
        <v>3961</v>
      </c>
      <c r="C293" t="s">
        <v>3962</v>
      </c>
      <c r="D293" t="s">
        <v>4084</v>
      </c>
      <c r="E293" t="s">
        <v>3956</v>
      </c>
      <c r="F293" s="8">
        <v>45704</v>
      </c>
      <c r="G293" t="s">
        <v>3984</v>
      </c>
      <c r="H293" t="s">
        <v>637</v>
      </c>
      <c r="I293" t="s">
        <v>17</v>
      </c>
    </row>
    <row r="294" spans="1:9" x14ac:dyDescent="0.35">
      <c r="A294" t="s">
        <v>415</v>
      </c>
      <c r="B294" t="s">
        <v>3953</v>
      </c>
      <c r="C294" t="s">
        <v>3954</v>
      </c>
      <c r="D294" t="s">
        <v>3979</v>
      </c>
      <c r="E294" t="s">
        <v>3960</v>
      </c>
      <c r="F294" s="8">
        <v>45693</v>
      </c>
      <c r="G294" t="s">
        <v>3984</v>
      </c>
      <c r="H294" t="s">
        <v>11</v>
      </c>
      <c r="I294" t="s">
        <v>17</v>
      </c>
    </row>
    <row r="295" spans="1:9" x14ac:dyDescent="0.35">
      <c r="A295" t="s">
        <v>377</v>
      </c>
      <c r="B295" t="s">
        <v>3944</v>
      </c>
      <c r="C295" t="s">
        <v>3945</v>
      </c>
      <c r="D295" t="s">
        <v>4085</v>
      </c>
      <c r="E295" t="s">
        <v>3956</v>
      </c>
      <c r="F295" s="8">
        <v>45702</v>
      </c>
      <c r="G295" t="s">
        <v>3957</v>
      </c>
      <c r="H295" t="s">
        <v>637</v>
      </c>
      <c r="I295" t="s">
        <v>17</v>
      </c>
    </row>
    <row r="296" spans="1:9" x14ac:dyDescent="0.35">
      <c r="A296" t="s">
        <v>2853</v>
      </c>
      <c r="B296" t="s">
        <v>3961</v>
      </c>
      <c r="C296" t="s">
        <v>3962</v>
      </c>
      <c r="D296" t="s">
        <v>3997</v>
      </c>
      <c r="E296" t="s">
        <v>3952</v>
      </c>
      <c r="F296" s="8">
        <v>45681</v>
      </c>
      <c r="G296" t="s">
        <v>3967</v>
      </c>
      <c r="H296" t="s">
        <v>637</v>
      </c>
      <c r="I296" t="s">
        <v>17</v>
      </c>
    </row>
    <row r="297" spans="1:9" x14ac:dyDescent="0.35">
      <c r="A297" t="s">
        <v>311</v>
      </c>
      <c r="B297" t="s">
        <v>3958</v>
      </c>
      <c r="C297" t="s">
        <v>3945</v>
      </c>
      <c r="D297" t="s">
        <v>4044</v>
      </c>
      <c r="E297" t="s">
        <v>3956</v>
      </c>
      <c r="F297" s="8">
        <v>45709</v>
      </c>
      <c r="G297" t="s">
        <v>3948</v>
      </c>
      <c r="H297" t="s">
        <v>11</v>
      </c>
      <c r="I297" t="s">
        <v>17</v>
      </c>
    </row>
    <row r="298" spans="1:9" x14ac:dyDescent="0.35">
      <c r="A298" t="s">
        <v>989</v>
      </c>
      <c r="B298" t="s">
        <v>3953</v>
      </c>
      <c r="C298" t="s">
        <v>3954</v>
      </c>
      <c r="D298" t="s">
        <v>4016</v>
      </c>
      <c r="E298" t="s">
        <v>3960</v>
      </c>
      <c r="F298" s="8">
        <v>45713</v>
      </c>
      <c r="G298" t="s">
        <v>3984</v>
      </c>
      <c r="H298" t="s">
        <v>11</v>
      </c>
      <c r="I298" t="s">
        <v>17</v>
      </c>
    </row>
    <row r="299" spans="1:9" x14ac:dyDescent="0.35">
      <c r="A299" t="s">
        <v>224</v>
      </c>
      <c r="B299" t="s">
        <v>3944</v>
      </c>
      <c r="C299" t="s">
        <v>3945</v>
      </c>
      <c r="D299" t="s">
        <v>3989</v>
      </c>
      <c r="E299" t="s">
        <v>3956</v>
      </c>
      <c r="F299" s="8">
        <v>45672</v>
      </c>
      <c r="G299" t="s">
        <v>3948</v>
      </c>
      <c r="H299" t="s">
        <v>11</v>
      </c>
    </row>
    <row r="300" spans="1:9" x14ac:dyDescent="0.35">
      <c r="A300" t="s">
        <v>550</v>
      </c>
      <c r="B300" t="s">
        <v>3958</v>
      </c>
      <c r="C300" t="s">
        <v>3945</v>
      </c>
      <c r="D300" t="s">
        <v>4086</v>
      </c>
      <c r="E300" t="s">
        <v>3952</v>
      </c>
      <c r="F300" s="8">
        <v>45686</v>
      </c>
      <c r="G300" t="s">
        <v>3984</v>
      </c>
      <c r="H300" t="s">
        <v>11</v>
      </c>
      <c r="I300" t="s">
        <v>12</v>
      </c>
    </row>
    <row r="301" spans="1:9" x14ac:dyDescent="0.35">
      <c r="A301" t="s">
        <v>1097</v>
      </c>
      <c r="B301" t="s">
        <v>3961</v>
      </c>
      <c r="C301" t="s">
        <v>3962</v>
      </c>
      <c r="D301" t="s">
        <v>4087</v>
      </c>
      <c r="E301" t="s">
        <v>3960</v>
      </c>
      <c r="F301" s="8">
        <v>45665</v>
      </c>
      <c r="G301" t="s">
        <v>3965</v>
      </c>
      <c r="H301" t="s">
        <v>637</v>
      </c>
      <c r="I3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K23" sqref="K23"/>
    </sheetView>
  </sheetViews>
  <sheetFormatPr defaultRowHeight="14.5" x14ac:dyDescent="0.35"/>
  <cols>
    <col min="1" max="1" width="16" bestFit="1" customWidth="1"/>
    <col min="2" max="2" width="9.08984375" bestFit="1" customWidth="1"/>
    <col min="3" max="3" width="11.08984375" bestFit="1" customWidth="1"/>
    <col min="4" max="4" width="19.81640625" bestFit="1" customWidth="1"/>
    <col min="5" max="5" width="10.26953125" bestFit="1" customWidth="1"/>
    <col min="6" max="6" width="10.6328125" bestFit="1" customWidth="1"/>
  </cols>
  <sheetData>
    <row r="1" spans="1:6" x14ac:dyDescent="0.35">
      <c r="B1" s="7" t="s">
        <v>3938</v>
      </c>
      <c r="C1" s="7" t="s">
        <v>2</v>
      </c>
      <c r="D1" s="7" t="s">
        <v>4088</v>
      </c>
      <c r="E1" s="7" t="s">
        <v>4089</v>
      </c>
      <c r="F1" s="7" t="s">
        <v>4090</v>
      </c>
    </row>
    <row r="2" spans="1:6" x14ac:dyDescent="0.35">
      <c r="A2" t="str">
        <f>B2&amp;"_"&amp;C2</f>
        <v>Graphene_Tensile</v>
      </c>
      <c r="B2" t="s">
        <v>3961</v>
      </c>
      <c r="C2" t="s">
        <v>16</v>
      </c>
      <c r="D2" t="s">
        <v>17</v>
      </c>
      <c r="E2">
        <v>60</v>
      </c>
      <c r="F2">
        <v>120</v>
      </c>
    </row>
    <row r="3" spans="1:6" x14ac:dyDescent="0.35">
      <c r="A3" t="str">
        <f t="shared" ref="A3:A16" si="0">B3&amp;"_"&amp;C3</f>
        <v>Graphene_Viscosity</v>
      </c>
      <c r="B3" t="s">
        <v>3961</v>
      </c>
      <c r="C3" t="s">
        <v>10</v>
      </c>
      <c r="D3" t="s">
        <v>23</v>
      </c>
      <c r="E3">
        <v>0.2</v>
      </c>
      <c r="F3">
        <v>1.5</v>
      </c>
    </row>
    <row r="4" spans="1:6" x14ac:dyDescent="0.35">
      <c r="A4" t="str">
        <f t="shared" si="0"/>
        <v>Graphene_Conductivity</v>
      </c>
      <c r="B4" t="s">
        <v>3961</v>
      </c>
      <c r="C4" t="s">
        <v>27</v>
      </c>
      <c r="D4" t="s">
        <v>37</v>
      </c>
      <c r="E4">
        <v>20000</v>
      </c>
      <c r="F4">
        <v>80000</v>
      </c>
    </row>
    <row r="5" spans="1:6" x14ac:dyDescent="0.35">
      <c r="A5" t="str">
        <f t="shared" si="0"/>
        <v>PolymerA_Tensile</v>
      </c>
      <c r="B5" t="s">
        <v>3944</v>
      </c>
      <c r="C5" t="s">
        <v>16</v>
      </c>
      <c r="D5" t="s">
        <v>17</v>
      </c>
      <c r="E5">
        <v>40</v>
      </c>
      <c r="F5">
        <v>100</v>
      </c>
    </row>
    <row r="6" spans="1:6" x14ac:dyDescent="0.35">
      <c r="A6" t="str">
        <f t="shared" si="0"/>
        <v>PolymerA_Viscosity</v>
      </c>
      <c r="B6" t="s">
        <v>3944</v>
      </c>
      <c r="C6" t="s">
        <v>10</v>
      </c>
      <c r="D6" t="s">
        <v>23</v>
      </c>
      <c r="E6">
        <v>0.5</v>
      </c>
      <c r="F6">
        <v>2.5</v>
      </c>
    </row>
    <row r="7" spans="1:6" x14ac:dyDescent="0.35">
      <c r="A7" t="str">
        <f t="shared" si="0"/>
        <v>PolymerA_Conductivity</v>
      </c>
      <c r="B7" t="s">
        <v>3944</v>
      </c>
      <c r="C7" t="s">
        <v>27</v>
      </c>
      <c r="D7" t="s">
        <v>37</v>
      </c>
      <c r="E7">
        <v>100</v>
      </c>
      <c r="F7">
        <v>2000</v>
      </c>
    </row>
    <row r="8" spans="1:6" x14ac:dyDescent="0.35">
      <c r="A8" t="str">
        <f t="shared" si="0"/>
        <v>PolymerB_Tensile</v>
      </c>
      <c r="B8" t="s">
        <v>3958</v>
      </c>
      <c r="C8" t="s">
        <v>16</v>
      </c>
      <c r="D8" t="s">
        <v>17</v>
      </c>
      <c r="E8">
        <v>40</v>
      </c>
      <c r="F8">
        <v>100</v>
      </c>
    </row>
    <row r="9" spans="1:6" x14ac:dyDescent="0.35">
      <c r="A9" t="str">
        <f t="shared" si="0"/>
        <v>PolymerB_Viscosity</v>
      </c>
      <c r="B9" t="s">
        <v>3958</v>
      </c>
      <c r="C9" t="s">
        <v>10</v>
      </c>
      <c r="D9" t="s">
        <v>23</v>
      </c>
      <c r="E9">
        <v>0.5</v>
      </c>
      <c r="F9">
        <v>2.5</v>
      </c>
    </row>
    <row r="10" spans="1:6" x14ac:dyDescent="0.35">
      <c r="A10" t="str">
        <f t="shared" si="0"/>
        <v>PolymerB_Conductivity</v>
      </c>
      <c r="B10" t="s">
        <v>3958</v>
      </c>
      <c r="C10" t="s">
        <v>27</v>
      </c>
      <c r="D10" t="s">
        <v>37</v>
      </c>
      <c r="E10">
        <v>100</v>
      </c>
      <c r="F10">
        <v>2000</v>
      </c>
    </row>
    <row r="11" spans="1:6" x14ac:dyDescent="0.35">
      <c r="A11" t="str">
        <f t="shared" si="0"/>
        <v>AlloyX_Tensile</v>
      </c>
      <c r="B11" t="s">
        <v>3953</v>
      </c>
      <c r="C11" t="s">
        <v>16</v>
      </c>
      <c r="D11" t="s">
        <v>17</v>
      </c>
      <c r="E11">
        <v>60</v>
      </c>
      <c r="F11">
        <v>120</v>
      </c>
    </row>
    <row r="12" spans="1:6" x14ac:dyDescent="0.35">
      <c r="A12" t="str">
        <f t="shared" si="0"/>
        <v>AlloyX_Viscosity</v>
      </c>
      <c r="B12" t="s">
        <v>3953</v>
      </c>
      <c r="C12" t="s">
        <v>10</v>
      </c>
      <c r="D12" t="s">
        <v>23</v>
      </c>
      <c r="E12">
        <v>0.2</v>
      </c>
      <c r="F12">
        <v>1.5</v>
      </c>
    </row>
    <row r="13" spans="1:6" x14ac:dyDescent="0.35">
      <c r="A13" t="str">
        <f t="shared" si="0"/>
        <v>AlloyX_Conductivity</v>
      </c>
      <c r="B13" t="s">
        <v>3953</v>
      </c>
      <c r="C13" t="s">
        <v>27</v>
      </c>
      <c r="D13" t="s">
        <v>37</v>
      </c>
      <c r="E13">
        <v>100</v>
      </c>
      <c r="F13">
        <v>2000</v>
      </c>
    </row>
    <row r="14" spans="1:6" x14ac:dyDescent="0.35">
      <c r="A14" t="str">
        <f t="shared" si="0"/>
        <v>CeramicY_Tensile</v>
      </c>
      <c r="B14" t="s">
        <v>3949</v>
      </c>
      <c r="C14" t="s">
        <v>16</v>
      </c>
      <c r="D14" t="s">
        <v>17</v>
      </c>
      <c r="E14">
        <v>40</v>
      </c>
      <c r="F14">
        <v>100</v>
      </c>
    </row>
    <row r="15" spans="1:6" x14ac:dyDescent="0.35">
      <c r="A15" t="str">
        <f t="shared" si="0"/>
        <v>CeramicY_Viscosity</v>
      </c>
      <c r="B15" t="s">
        <v>3949</v>
      </c>
      <c r="C15" t="s">
        <v>10</v>
      </c>
      <c r="D15" t="s">
        <v>23</v>
      </c>
      <c r="E15">
        <v>0.2</v>
      </c>
      <c r="F15">
        <v>1.5</v>
      </c>
    </row>
    <row r="16" spans="1:6" x14ac:dyDescent="0.35">
      <c r="A16" t="str">
        <f t="shared" si="0"/>
        <v>CeramicY_Conductivity</v>
      </c>
      <c r="B16" t="s">
        <v>3949</v>
      </c>
      <c r="C16" t="s">
        <v>27</v>
      </c>
      <c r="D16" t="s">
        <v>37</v>
      </c>
      <c r="E16">
        <v>100</v>
      </c>
      <c r="F16">
        <v>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0 b 2 8 8 c - c 8 c 2 - 4 7 2 a - b b 4 6 - 1 8 f b 4 f e f 3 0 b 9 "   x m l n s = " h t t p : / / s c h e m a s . m i c r o s o f t . c o m / D a t a M a s h u p " > A A A A A G Q G A A B Q S w M E F A A C A A g A u X A i W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5 c C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A i W + k O 0 T V c A w A A G B Q A A B M A H A B G b 3 J t d W x h c y 9 T Z W N 0 a W 9 u M S 5 t I K I Y A C i g F A A A A A A A A A A A A A A A A A A A A A A A A A A A A N V X z W 7 a Q B C + I / E O K / d C J B f J S L 0 0 4 t B C 0 q R S q j a Q X k o V G b N N X N l r t L t O E y E u f a I + Q / t i H d s L 9 q 5 3 F + M m V M k h w I 7 n 7 9 u Z b 8 Y M B z x M C J o U n 9 5 x t 9 P t s F u f 4 g W a Y s a v L z F L I 8 6 u 3 / s E D V G E e b e D 4 G + S p D T A c D J i d / 1 x E q Q x J r x 3 G k a 4 P 0 o I h x + s 5 4 x f z z 5 S v P S p n / v 4 l l A U g o z e h f g H m 5 3 c B z i C B 5 L v 4 B v l v 9 C 7 k J + l 8 x k t n M 7 U C P o B u 3 O O 3 C 9 j H I V x C J a G j u u 4 J y R I F i G 5 G X q D V 4 O v R 2 4 R 4 Q s H T M c J h 0 T O s L / A l D k Q 7 t S f Q 4 h C I s 5 7 R T K l 4 u j W J z c Z A A 9 L X C p N q U 8 Y 5 B C P k i i N S S Z k P Y 0 X d 7 V y J n 6 8 j P D 5 2 H E R h + c Q x / d 8 7 a K V k 2 U 0 9 j n e C B b w f S v I / d U 1 4 i U G B F O 6 l Z E 0 n m O 6 l V 6 R k N f U A H j G 9 D q 5 S K t U Q P 3 Z j 1 K d X q Y i b q O m e U 4 Y p 3 k R a J K + T I l y u i 7 B n t I w j v N q u + d G s D O g p V t R Q M 6 U + 5 k l k 2 X P a l q K Y V / T A 4 t p a + X I 8 Q F Q 9 f K w V Y H x q m 3 X W a D v I g e T l 1 c T 6 K X V 2 t 1 m e N T t h E S f o p E X T v H 8 P / M C R P B s e E H u n k p v o c o F I 2 2 f G + i h s H j d i g N A p F e 0 d r O R c v Y n P S s x X O K E A n C A o O i m E n I h M n J D N Z S q 9 y q M N c i r i V W h q 2 F V 3 q K C v o q b y E / K i f i x P q N M U C Z U T z 4 r n 1 o k J Z V X i q E M r G h 9 T Z 1 I X N 6 K j d V M H p O Q G 7 P m D t L U N t U B a d O T a P P N c o n J w t O y Z Z H x K I n n I c G 9 l b r 3 u C r h t W q T w l v D 7 p A H z p 7 N I j f K B k l l g d j d L R e Y 3 u j y E j j Z u 8 W e w d o V R u j G W n Z h b x + 2 E 6 T n g N K n F B h 8 w h / A 5 4 e E w C Q Q I T k t O l p J J u s X Y U x B W 1 O D m 8 b W r G F C V H D A W i p F N T T j D L / w 6 e F m u O r 5 2 c x u 4 9 z b t a G b J n d t + O 2 Y 2 e Y x 2 n p t N 4 5 s 8 z u C c T c 4 4 O h W W r s N F 2 3 Q t 5 L S 4 0 1 u Q z / b M P M s o N W n 7 x P j p k F q i 2 B D y L w 9 M P N y 0 K x M Z w Z u 0 B w 4 7 z D I V S J v M v c a L m F W C t O g 8 m R v m P + 2 J c l L U h S J 2 d B k T x I r l a v O l H U r 3 t / s R w a m l U p u G f k B W C 0 a u l J u + X l + W q M 2 5 8 / P 3 7 9 G 8 J n / F 4 9 S S c e t T B l D D u a 9 u b x 5 K T j j a 6 e 8 L M g + j v 8 C U E s B A i 0 A F A A C A A g A u X A i W x r 1 H x + m A A A A + Q A A A B I A A A A A A A A A A A A A A A A A A A A A A E N v b m Z p Z y 9 Q Y W N r Y W d l L n h t b F B L A Q I t A B Q A A g A I A L l w I l s P y u m r p A A A A O k A A A A T A A A A A A A A A A A A A A A A A P I A A A B b Q 2 9 u d G V u d F 9 U e X B l c 1 0 u e G 1 s U E s B A i 0 A F A A C A A g A u X A i W + k O 0 T V c A w A A G B Q A A B M A A A A A A A A A A A A A A A A A 4 w E A A E Z v c m 1 1 b G F z L 1 N l Y 3 R p b 2 4 x L m 1 Q S w U G A A A A A A M A A w D C A A A A j A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p U s A A A A A A A C D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M z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V m F s d W U m c X V v d D s s J n F 1 b 3 Q 7 V W 5 p d F 9 S Z X N 1 b H Q m c X V v d D s s J n F 1 b 3 Q 7 S W 5 z d H J 1 b W V u d E l E J n F 1 b 3 Q 7 L C Z x d W 9 0 O 1 J 1 b k l E J n F 1 b 3 Q 7 X S I g L z 4 8 R W 5 0 c n k g V H l w Z T 0 i R m l s b E V y c m 9 y Q 2 9 k Z S I g V m F s d W U 9 I n N V b m t u b 3 d u I i A v P j x F b n R y e S B U e X B l P S J G a W x s T G F z d F V w Z G F 0 Z W Q i I F Z h b H V l P S J k M j A y N S 0 w O S 0 w M l Q w O D o 0 N T o y M y 4 z N D I 2 M j g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0 p h b i 9 U c m l t b W V k I F R l e H Q y L n t T Y W 1 w b G V J R C w w f S Z x d W 9 0 O y w m c X V v d D t T Z W N 0 a W 9 u M S 9 U Z X N 0 X 1 J l c 3 V s d H N f S m F u L 1 R y a W 1 t Z W Q g V G V 4 d D I u e 1 R l c 3 R E Y X R l L D F 9 J n F 1 b 3 Q 7 L C Z x d W 9 0 O 1 N l Y 3 R p b 2 4 x L 1 R l c 3 R f U m V z d W x 0 c 1 9 K Y W 4 v V H J p b W 1 l Z C B U Z X h 0 M i 5 7 V G V z d F R 5 c G U s M n 0 m c X V v d D s s J n F 1 b 3 Q 7 U 2 V j d G l v b j E v V G V z d F 9 S Z X N 1 b H R z X 0 p h b i 9 U c m l t b W V k I F R l e H Q y L n t U Z W 1 w Z X J h d H V y Z S w z f S Z x d W 9 0 O y w m c X V v d D t T Z W N 0 a W 9 u M S 9 U Z X N 0 X 1 J l c 3 V s d H N f S m F u L 1 R y a W 1 t Z W Q g V G V 4 d D I u e 1 R l b X B V b m l 0 L D R 9 J n F 1 b 3 Q 7 L C Z x d W 9 0 O 1 N l Y 3 R p b 2 4 x L 1 R l c 3 R f U m V z d W x 0 c 1 9 K Y W 4 v V H J p b W 1 l Z C B U Z X h 0 M i 5 7 U H J l c 3 N 1 c m U s N X 0 m c X V v d D s s J n F 1 b 3 Q 7 U 2 V j d G l v b j E v V G V z d F 9 S Z X N 1 b H R z X 0 p h b i 9 U c m l t b W V k I F R l e H Q y L n t Q c m V z c 1 V u a X Q s N n 0 m c X V v d D s s J n F 1 b 3 Q 7 U 2 V j d G l v b j E v V G V z d F 9 S Z X N 1 b H R z X 0 p h b i 9 U c m l t b W V k I F R l e H Q y L n t S Z X N 1 b H R W Y W x 1 Z S w 3 f S Z x d W 9 0 O y w m c X V v d D t T Z W N 0 a W 9 u M S 9 U Z X N 0 X 1 J l c 3 V s d H N f S m F u L 1 R y a W 1 t Z W Q g V G V 4 d D I u e 1 V u a X R f U m V z d W x 0 L D h 9 J n F 1 b 3 Q 7 L C Z x d W 9 0 O 1 N l Y 3 R p b 2 4 x L 1 R l c 3 R f U m V z d W x 0 c 1 9 K Y W 4 v V H J p b W 1 l Z C B U Z X h 0 M i 5 7 S W 5 z d H J 1 b W V u d E l E L D l 9 J n F 1 b 3 Q 7 L C Z x d W 9 0 O 1 N l Y 3 R p b 2 4 x L 1 R l c 3 R f U m V z d W x 0 c 1 9 K Y W 4 v V H J p b W 1 l Z C B U Z X h 0 M i 5 7 U n V u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X N 0 X 1 J l c 3 V s d H N f S m F u L 1 R y a W 1 t Z W Q g V G V 4 d D I u e 1 N h b X B s Z U l E L D B 9 J n F 1 b 3 Q 7 L C Z x d W 9 0 O 1 N l Y 3 R p b 2 4 x L 1 R l c 3 R f U m V z d W x 0 c 1 9 K Y W 4 v V H J p b W 1 l Z C B U Z X h 0 M i 5 7 V G V z d E R h d G U s M X 0 m c X V v d D s s J n F 1 b 3 Q 7 U 2 V j d G l v b j E v V G V z d F 9 S Z X N 1 b H R z X 0 p h b i 9 U c m l t b W V k I F R l e H Q y L n t U Z X N 0 V H l w Z S w y f S Z x d W 9 0 O y w m c X V v d D t T Z W N 0 a W 9 u M S 9 U Z X N 0 X 1 J l c 3 V s d H N f S m F u L 1 R y a W 1 t Z W Q g V G V 4 d D I u e 1 R l b X B l c m F 0 d X J l L D N 9 J n F 1 b 3 Q 7 L C Z x d W 9 0 O 1 N l Y 3 R p b 2 4 x L 1 R l c 3 R f U m V z d W x 0 c 1 9 K Y W 4 v V H J p b W 1 l Z C B U Z X h 0 M i 5 7 V G V t c F V u a X Q s N H 0 m c X V v d D s s J n F 1 b 3 Q 7 U 2 V j d G l v b j E v V G V z d F 9 S Z X N 1 b H R z X 0 p h b i 9 U c m l t b W V k I F R l e H Q y L n t Q c m V z c 3 V y Z S w 1 f S Z x d W 9 0 O y w m c X V v d D t T Z W N 0 a W 9 u M S 9 U Z X N 0 X 1 J l c 3 V s d H N f S m F u L 1 R y a W 1 t Z W Q g V G V 4 d D I u e 1 B y Z X N z V W 5 p d C w 2 f S Z x d W 9 0 O y w m c X V v d D t T Z W N 0 a W 9 u M S 9 U Z X N 0 X 1 J l c 3 V s d H N f S m F u L 1 R y a W 1 t Z W Q g V G V 4 d D I u e 1 J l c 3 V s d F Z h b H V l L D d 9 J n F 1 b 3 Q 7 L C Z x d W 9 0 O 1 N l Y 3 R p b 2 4 x L 1 R l c 3 R f U m V z d W x 0 c 1 9 K Y W 4 v V H J p b W 1 l Z C B U Z X h 0 M i 5 7 V W 5 p d F 9 S Z X N 1 b H Q s O H 0 m c X V v d D s s J n F 1 b 3 Q 7 U 2 V j d G l v b j E v V G V z d F 9 S Z X N 1 b H R z X 0 p h b i 9 U c m l t b W V k I F R l e H Q y L n t J b n N 0 c n V t Z W 5 0 S U Q s O X 0 m c X V v d D s s J n F 1 b 3 Q 7 U 2 V j d G l v b j E v V G V z d F 9 S Z X N 1 b H R z X 0 p h b i 9 U c m l t b W V k I F R l e H Q y L n t S d W 5 J R C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Q w Z W J l Y 2 Q 5 L W Y 4 O W Q t N D k x M y 1 h N D I z L T R k M j I x N W F h N 2 E 0 N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S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M w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s g V G V t c G V y Y X R 1 c m U g J n F 1 b 3 Q 7 L C Z x d W 9 0 O 1 R l b X B V b m l 0 J n F 1 b 3 Q 7 L C Z x d W 9 0 O 1 B y Z X N z d X J l J n F 1 b 3 Q 7 L C Z x d W 9 0 O 1 B y Z X N z V W 5 p d C Z x d W 9 0 O y w m c X V v d D t S Z X N 1 b H R W Y W x 1 Z S Z x d W 9 0 O y w m c X V v d D t V b m l 0 X 1 J l c 3 V s d C Z x d W 9 0 O y w m c X V v d D t J b n N 0 c n V t Z W 5 0 S U Q m c X V v d D s s J n F 1 b 3 Q 7 U n V u S U Q m c X V v d D t d I i A v P j x F b n R y e S B U e X B l P S J G a W x s R X J y b 3 J D b 2 R l I i B W Y W x 1 Z T 0 i c 1 V u a 2 5 v d 2 4 i I C 8 + P E V u d H J 5 I F R 5 c G U 9 I k Z p b G x M Y X N 0 V X B k Y X R l Z C I g V m F s d W U 9 I m Q y M D I 1 L T A 5 L T A y V D A 4 O j Q 1 O j Q y L j I 0 M j E 1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R m V i L 1 R y a W 1 t Z W Q g V G V 4 d D E u e 1 N h b X B s Z U l E L D B 9 J n F 1 b 3 Q 7 L C Z x d W 9 0 O 1 N l Y 3 R p b 2 4 x L 1 R l c 3 R f U m V z d W x 0 c 1 9 G Z W I v V H J p b W 1 l Z C B U Z X h 0 M S 5 7 V G V z d E R h d G U s M X 0 m c X V v d D s s J n F 1 b 3 Q 7 U 2 V j d G l v b j E v V G V z d F 9 S Z X N 1 b H R z X 0 Z l Y i 9 U c m l t b W V k I F R l e H Q x L n t U Z X N 0 V H l w Z S w y f S Z x d W 9 0 O y w m c X V v d D t T Z W N 0 a W 9 u M S 9 U Z X N 0 X 1 J l c 3 V s d H N f R m V i L 1 R y a W 1 t Z W Q g V G V 4 d D E u e y B U Z W 1 w Z X J h d H V y Z S A s M 3 0 m c X V v d D s s J n F 1 b 3 Q 7 U 2 V j d G l v b j E v V G V z d F 9 S Z X N 1 b H R z X 0 Z l Y i 9 U c m l t b W V k I F R l e H Q x L n t U Z W 1 w V W 5 p d C w 0 f S Z x d W 9 0 O y w m c X V v d D t T Z W N 0 a W 9 u M S 9 U Z X N 0 X 1 J l c 3 V s d H N f R m V i L 1 R y a W 1 t Z W Q g V G V 4 d D E u e 1 B y Z X N z d X J l L D V 9 J n F 1 b 3 Q 7 L C Z x d W 9 0 O 1 N l Y 3 R p b 2 4 x L 1 R l c 3 R f U m V z d W x 0 c 1 9 G Z W I v V H J p b W 1 l Z C B U Z X h 0 M S 5 7 U H J l c 3 N V b m l 0 L D Z 9 J n F 1 b 3 Q 7 L C Z x d W 9 0 O 1 N l Y 3 R p b 2 4 x L 1 R l c 3 R f U m V z d W x 0 c 1 9 G Z W I v V H J p b W 1 l Z C B U Z X h 0 M S 5 7 U m V z d W x 0 V m F s d W U s N 3 0 m c X V v d D s s J n F 1 b 3 Q 7 U 2 V j d G l v b j E v V G V z d F 9 S Z X N 1 b H R z X 0 Z l Y i 9 U c m l t b W V k I F R l e H Q x L n t V b m l 0 X 1 J l c 3 V s d C w 4 f S Z x d W 9 0 O y w m c X V v d D t T Z W N 0 a W 9 u M S 9 U Z X N 0 X 1 J l c 3 V s d H N f R m V i L 1 R y a W 1 t Z W Q g V G V 4 d D E u e 0 l u c 3 R y d W 1 l b n R J R C w 5 f S Z x d W 9 0 O y w m c X V v d D t T Z W N 0 a W 9 u M S 9 U Z X N 0 X 1 J l c 3 V s d H N f R m V i L 1 R y a W 1 t Z W Q g V G V 4 d D E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z d F 9 S Z X N 1 b H R z X 0 Z l Y i 9 U c m l t b W V k I F R l e H Q x L n t T Y W 1 w b G V J R C w w f S Z x d W 9 0 O y w m c X V v d D t T Z W N 0 a W 9 u M S 9 U Z X N 0 X 1 J l c 3 V s d H N f R m V i L 1 R y a W 1 t Z W Q g V G V 4 d D E u e 1 R l c 3 R E Y X R l L D F 9 J n F 1 b 3 Q 7 L C Z x d W 9 0 O 1 N l Y 3 R p b 2 4 x L 1 R l c 3 R f U m V z d W x 0 c 1 9 G Z W I v V H J p b W 1 l Z C B U Z X h 0 M S 5 7 V G V z d F R 5 c G U s M n 0 m c X V v d D s s J n F 1 b 3 Q 7 U 2 V j d G l v b j E v V G V z d F 9 S Z X N 1 b H R z X 0 Z l Y i 9 U c m l t b W V k I F R l e H Q x L n s g V G V t c G V y Y X R 1 c m U g L D N 9 J n F 1 b 3 Q 7 L C Z x d W 9 0 O 1 N l Y 3 R p b 2 4 x L 1 R l c 3 R f U m V z d W x 0 c 1 9 G Z W I v V H J p b W 1 l Z C B U Z X h 0 M S 5 7 V G V t c F V u a X Q s N H 0 m c X V v d D s s J n F 1 b 3 Q 7 U 2 V j d G l v b j E v V G V z d F 9 S Z X N 1 b H R z X 0 Z l Y i 9 U c m l t b W V k I F R l e H Q x L n t Q c m V z c 3 V y Z S w 1 f S Z x d W 9 0 O y w m c X V v d D t T Z W N 0 a W 9 u M S 9 U Z X N 0 X 1 J l c 3 V s d H N f R m V i L 1 R y a W 1 t Z W Q g V G V 4 d D E u e 1 B y Z X N z V W 5 p d C w 2 f S Z x d W 9 0 O y w m c X V v d D t T Z W N 0 a W 9 u M S 9 U Z X N 0 X 1 J l c 3 V s d H N f R m V i L 1 R y a W 1 t Z W Q g V G V 4 d D E u e 1 J l c 3 V s d F Z h b H V l L D d 9 J n F 1 b 3 Q 7 L C Z x d W 9 0 O 1 N l Y 3 R p b 2 4 x L 1 R l c 3 R f U m V z d W x 0 c 1 9 G Z W I v V H J p b W 1 l Z C B U Z X h 0 M S 5 7 V W 5 p d F 9 S Z X N 1 b H Q s O H 0 m c X V v d D s s J n F 1 b 3 Q 7 U 2 V j d G l v b j E v V G V z d F 9 S Z X N 1 b H R z X 0 Z l Y i 9 U c m l t b W V k I F R l e H Q x L n t J b n N 0 c n V t Z W 5 0 S U Q s O X 0 m c X V v d D s s J n F 1 b 3 Q 7 U 2 V j d G l v b j E v V G V z d F 9 S Z X N 1 b H R z X 0 Z l Y i 9 U c m l t b W V k I F R l e H Q x L n t S d W 5 J R C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k 2 M z k y M T Q w L W E 4 N W Y t N D R k M i 1 h N D V k L T N h N j l h M m N l N T U 0 Y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R m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Z l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G Z W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R m V i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K Y W 4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p h b i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R m V i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1 N h b X B s Z U l E L D B 9 J n F 1 b 3 Q 7 L C Z x d W 9 0 O 1 N l Y 3 R p b 2 4 x L 0 F w c G V u Z D E v U 2 9 1 c m N l L n t U Z X N 0 R G F 0 Z S w x f S Z x d W 9 0 O y w m c X V v d D t T Z W N 0 a W 9 u M S 9 B c H B l b m Q x L 1 N v d X J j Z S 5 7 V G V z d F R 5 c G U s M n 0 m c X V v d D s s J n F 1 b 3 Q 7 U 2 V j d G l v b j E v Q X B w Z W 5 k M S 9 N Z X J n Z W Q g Q 2 9 s d W 1 u c y 5 7 T W V y Z 2 V k L D N 9 J n F 1 b 3 Q 7 L C Z x d W 9 0 O 1 N l Y 3 R p b 2 4 x L 0 F w c G V u Z D E v U 2 9 1 c m N l L n t U Z W 1 w V W 5 p d C w 0 f S Z x d W 9 0 O y w m c X V v d D t T Z W N 0 a W 9 u M S 9 B c H B l b m Q x L 1 N v d X J j Z S 5 7 U H J l c 3 N 1 c m U s N X 0 m c X V v d D s s J n F 1 b 3 Q 7 U 2 V j d G l v b j E v Q X B w Z W 5 k M S 9 T b 3 V y Y 2 U u e 1 B y Z X N z V W 5 p d C w 2 f S Z x d W 9 0 O y w m c X V v d D t T Z W N 0 a W 9 u M S 9 B c H B l b m Q x L 1 N v d X J j Z S 5 7 U m V z d W x 0 V m F s d W U s N 3 0 m c X V v d D s s J n F 1 b 3 Q 7 U 2 V j d G l v b j E v Q X B w Z W 5 k M S 9 T b 3 V y Y 2 U u e 1 V u a X R f U m V z d W x 0 L D h 9 J n F 1 b 3 Q 7 L C Z x d W 9 0 O 1 N l Y 3 R p b 2 4 x L 0 F w c G V u Z D E v U 2 9 1 c m N l L n t J b n N 0 c n V t Z W 5 0 S U Q s O X 0 m c X V v d D s s J n F 1 b 3 Q 7 U 2 V j d G l v b j E v Q X B w Z W 5 k M S 9 T b 3 V y Y 2 U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9 T b 3 V y Y 2 U u e 1 N h b X B s Z U l E L D B 9 J n F 1 b 3 Q 7 L C Z x d W 9 0 O 1 N l Y 3 R p b 2 4 x L 0 F w c G V u Z D E v U 2 9 1 c m N l L n t U Z X N 0 R G F 0 Z S w x f S Z x d W 9 0 O y w m c X V v d D t T Z W N 0 a W 9 u M S 9 B c H B l b m Q x L 1 N v d X J j Z S 5 7 V G V z d F R 5 c G U s M n 0 m c X V v d D s s J n F 1 b 3 Q 7 U 2 V j d G l v b j E v Q X B w Z W 5 k M S 9 N Z X J n Z W Q g Q 2 9 s d W 1 u c y 5 7 T W V y Z 2 V k L D N 9 J n F 1 b 3 Q 7 L C Z x d W 9 0 O 1 N l Y 3 R p b 2 4 x L 0 F w c G V u Z D E v U 2 9 1 c m N l L n t U Z W 1 w V W 5 p d C w 0 f S Z x d W 9 0 O y w m c X V v d D t T Z W N 0 a W 9 u M S 9 B c H B l b m Q x L 1 N v d X J j Z S 5 7 U H J l c 3 N 1 c m U s N X 0 m c X V v d D s s J n F 1 b 3 Q 7 U 2 V j d G l v b j E v Q X B w Z W 5 k M S 9 T b 3 V y Y 2 U u e 1 B y Z X N z V W 5 p d C w 2 f S Z x d W 9 0 O y w m c X V v d D t T Z W N 0 a W 9 u M S 9 B c H B l b m Q x L 1 N v d X J j Z S 5 7 U m V z d W x 0 V m F s d W U s N 3 0 m c X V v d D s s J n F 1 b 3 Q 7 U 2 V j d G l v b j E v Q X B w Z W 5 k M S 9 T b 3 V y Y 2 U u e 1 V u a X R f U m V z d W x 0 L D h 9 J n F 1 b 3 Q 7 L C Z x d W 9 0 O 1 N l Y 3 R p b 2 4 x L 0 F w c G V u Z D E v U 2 9 1 c m N l L n t J b n N 0 c n V t Z W 5 0 S U Q s O X 0 m c X V v d D s s J n F 1 b 3 Q 7 U 2 V j d G l v b j E v Q X B w Z W 5 k M S 9 T b 3 V y Y 2 U u e 1 J 1 b k l E L D E w f S Z x d W 9 0 O 1 0 s J n F 1 b 3 Q 7 U m V s Y X R p b 2 5 z a G l w S W 5 m b y Z x d W 9 0 O z p b X X 0 i I C 8 + P E V u d H J 5 I F R 5 c G U 9 I k Z p b G x M Y X N 0 V X B k Y X R l Z C I g V m F s d W U 9 I m Q y M D I 1 L T A 5 L T A y V D A 4 O j Q 4 O j U 5 L j A w N T g 3 N D V a I i A v P j x F b n R y e S B U e X B l P S J G a W x s R X J y b 3 J D b 2 R l I i B W Y W x 1 Z T 0 i c 1 V u a 2 5 v d 2 4 i I C 8 + P E V u d H J 5 I F R 5 c G U 9 I k Z p b G x D b 2 x 1 b W 5 O Y W 1 l c y I g V m F s d W U 9 I n N b J n F 1 b 3 Q 7 U 2 F t c G x l S U Q m c X V v d D s s J n F 1 b 3 Q 7 V G V z d E R h d G U m c X V v d D s s J n F 1 b 3 Q 7 V G V z d F R 5 c G U m c X V v d D s s J n F 1 b 3 Q 7 V G V t c G V y Y X R 1 c m U m c X V v d D s s J n F 1 b 3 Q 7 V G V t c F V u a X Q m c X V v d D s s J n F 1 b 3 Q 7 U H J l c 3 N 1 c m U m c X V v d D s s J n F 1 b 3 Q 7 U H J l c 3 N V b m l 0 J n F 1 b 3 Q 7 L C Z x d W 9 0 O 1 J l c 3 V s d C Z x d W 9 0 O y w m c X V v d D t S Z X N 1 b H R V b m l 0 J n F 1 b 3 Q 7 L C Z x d W 9 0 O 0 l u c 3 R y d W 1 l b n R J R C Z x d W 9 0 O y w m c X V v d D t S d W 5 J R C Z x d W 9 0 O 1 0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O D Y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Y W I w N m Y w N W U t O G I x O C 0 0 O G E 5 L W F i Y j Q t M j M z N G E w Y T V l Z D Y 2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Y 2 I i A v P j x F b n R y e S B U e X B l P S J G a W x s R X J y b 3 J D b 3 V u d C I g V m F s d W U 9 I m w w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J n F 1 b 3 Q 7 L C Z x d W 9 0 O 1 J l c 3 V s d F V u a X Q m c X V v d D s s J n F 1 b 3 Q 7 S W 5 z d H J 1 b W V u d E l E J n F 1 b 3 Q 7 L C Z x d W 9 0 O 1 J 1 b k l E J n F 1 b 3 Q 7 X S I g L z 4 8 R W 5 0 c n k g V H l w Z T 0 i R m l s b E V y c m 9 y Q 2 9 k Z S I g V m F s d W U 9 I n N V b m t u b 3 d u I i A v P j x F b n R y e S B U e X B l P S J G a W x s T G F z d F V w Z G F 0 Z W Q i I F Z h b H V l P S J k M j A y N S 0 w O S 0 w M l Q w O D o 1 M T o w O C 4 0 O D Y 1 O D c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0 1 h c i 9 U c m l t b W V k I F R l e H Q u e 1 N h b X B s Z U l E L D B 9 J n F 1 b 3 Q 7 L C Z x d W 9 0 O 1 N l Y 3 R p b 2 4 x L 1 R l c 3 R f U m V z d W x 0 c 1 9 N Y X I v V H J p b W 1 l Z C B U Z X h 0 L n t U Z X N 0 R G F 0 Z S w x f S Z x d W 9 0 O y w m c X V v d D t T Z W N 0 a W 9 u M S 9 U Z X N 0 X 1 J l c 3 V s d H N f T W F y L 1 R y a W 1 t Z W Q g V G V 4 d C 5 7 V G V z d F R 5 c G U s M n 0 m c X V v d D s s J n F 1 b 3 Q 7 U 2 V j d G l v b j E v V G V z d F 9 S Z X N 1 b H R z X 0 1 h c i 9 U c m l t b W V k I F R l e H Q u e 1 R l b X B l c m F 0 d X J l L D N 9 J n F 1 b 3 Q 7 L C Z x d W 9 0 O 1 N l Y 3 R p b 2 4 x L 1 R l c 3 R f U m V z d W x 0 c 1 9 N Y X I v V H J p b W 1 l Z C B U Z X h 0 L n t U Z W 1 w V W 5 p d C w 0 f S Z x d W 9 0 O y w m c X V v d D t T Z W N 0 a W 9 u M S 9 U Z X N 0 X 1 J l c 3 V s d H N f T W F y L 1 R y a W 1 t Z W Q g V G V 4 d C 5 7 U H J l c 3 N 1 c m U s N X 0 m c X V v d D s s J n F 1 b 3 Q 7 U 2 V j d G l v b j E v V G V z d F 9 S Z X N 1 b H R z X 0 1 h c i 9 U c m l t b W V k I F R l e H Q u e 1 B y Z X N z V W 5 p d C w 2 f S Z x d W 9 0 O y w m c X V v d D t T Z W N 0 a W 9 u M S 9 U Z X N 0 X 1 J l c 3 V s d H N f T W F y L 1 R y a W 1 t Z W Q g V G V 4 d C 5 7 U m V z d W x 0 L D d 9 J n F 1 b 3 Q 7 L C Z x d W 9 0 O 1 N l Y 3 R p b 2 4 x L 1 R l c 3 R f U m V z d W x 0 c 1 9 N Y X I v V H J p b W 1 l Z C B U Z X h 0 L n t S Z X N 1 b H R V b m l 0 L D h 9 J n F 1 b 3 Q 7 L C Z x d W 9 0 O 1 N l Y 3 R p b 2 4 x L 1 R l c 3 R f U m V z d W x 0 c 1 9 N Y X I v V H J p b W 1 l Z C B U Z X h 0 L n t J b n N 0 c n V t Z W 5 0 S U Q s O X 0 m c X V v d D s s J n F 1 b 3 Q 7 U 2 V j d G l v b j E v V G V z d F 9 S Z X N 1 b H R z X 0 1 h c i 9 U c m l t b W V k I F R l e H Q u e 1 J 1 b k l E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z d F 9 S Z X N 1 b H R z X 0 1 h c i 9 U c m l t b W V k I F R l e H Q u e 1 N h b X B s Z U l E L D B 9 J n F 1 b 3 Q 7 L C Z x d W 9 0 O 1 N l Y 3 R p b 2 4 x L 1 R l c 3 R f U m V z d W x 0 c 1 9 N Y X I v V H J p b W 1 l Z C B U Z X h 0 L n t U Z X N 0 R G F 0 Z S w x f S Z x d W 9 0 O y w m c X V v d D t T Z W N 0 a W 9 u M S 9 U Z X N 0 X 1 J l c 3 V s d H N f T W F y L 1 R y a W 1 t Z W Q g V G V 4 d C 5 7 V G V z d F R 5 c G U s M n 0 m c X V v d D s s J n F 1 b 3 Q 7 U 2 V j d G l v b j E v V G V z d F 9 S Z X N 1 b H R z X 0 1 h c i 9 U c m l t b W V k I F R l e H Q u e 1 R l b X B l c m F 0 d X J l L D N 9 J n F 1 b 3 Q 7 L C Z x d W 9 0 O 1 N l Y 3 R p b 2 4 x L 1 R l c 3 R f U m V z d W x 0 c 1 9 N Y X I v V H J p b W 1 l Z C B U Z X h 0 L n t U Z W 1 w V W 5 p d C w 0 f S Z x d W 9 0 O y w m c X V v d D t T Z W N 0 a W 9 u M S 9 U Z X N 0 X 1 J l c 3 V s d H N f T W F y L 1 R y a W 1 t Z W Q g V G V 4 d C 5 7 U H J l c 3 N 1 c m U s N X 0 m c X V v d D s s J n F 1 b 3 Q 7 U 2 V j d G l v b j E v V G V z d F 9 S Z X N 1 b H R z X 0 1 h c i 9 U c m l t b W V k I F R l e H Q u e 1 B y Z X N z V W 5 p d C w 2 f S Z x d W 9 0 O y w m c X V v d D t T Z W N 0 a W 9 u M S 9 U Z X N 0 X 1 J l c 3 V s d H N f T W F y L 1 R y a W 1 t Z W Q g V G V 4 d C 5 7 U m V z d W x 0 L D d 9 J n F 1 b 3 Q 7 L C Z x d W 9 0 O 1 N l Y 3 R p b 2 4 x L 1 R l c 3 R f U m V z d W x 0 c 1 9 N Y X I v V H J p b W 1 l Z C B U Z X h 0 L n t S Z X N 1 b H R V b m l 0 L D h 9 J n F 1 b 3 Q 7 L C Z x d W 9 0 O 1 N l Y 3 R p b 2 4 x L 1 R l c 3 R f U m V z d W x 0 c 1 9 N Y X I v V H J p b W 1 l Z C B U Z X h 0 L n t J b n N 0 c n V t Z W 5 0 S U Q s O X 0 m c X V v d D s s J n F 1 b 3 Q 7 U 2 V j d G l v b j E v V G V z d F 9 S Z X N 1 b H R z X 0 1 h c i 9 U c m l t b W V k I F R l e H Q u e 1 J 1 b k l E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0 1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T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1 h c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0 1 h c i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N Y X I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U t M D k t M D J U M T I 6 M D U 6 M z E u N j I 5 M D c 2 M F o i I C 8 + P E V u d H J 5 I F R 5 c G U 9 I k Z p b G x F c n J v c k N v Z G U i I F Z h b H V l P S J z V W 5 r b m 9 3 b i I g L z 4 8 R W 5 0 c n k g V H l w Z T 0 i R m l s b E N v b H V t b k 5 h b W V z I i B W Y W x 1 Z T 0 i c 1 s m c X V v d D t T Y W 1 w b G V J R C Z x d W 9 0 O y w m c X V v d D t U Z X N 0 R G F 0 Z S Z x d W 9 0 O y w m c X V v d D t U Z X N 0 V H l w Z S Z x d W 9 0 O y w m c X V v d D t U Z W 1 w Z X J h d H V y Z S Z x d W 9 0 O y w m c X V v d D t U Z W 1 w V W 5 p d C Z x d W 9 0 O y w m c X V v d D t Q c m V z c 3 V y Z S Z x d W 9 0 O y w m c X V v d D t Q c m V z c 1 V u a X Q m c X V v d D s s J n F 1 b 3 Q 7 U m V z d W x 0 J n F 1 b 3 Q 7 L C Z x d W 9 0 O 1 J l c 3 V s d F V u a X Q m c X V v d D s s J n F 1 b 3 Q 7 S W 5 z d H J 1 b W V u d E l E J n F 1 b 3 Q 7 L C Z x d W 9 0 O 1 J 1 b k l E J n F 1 b 3 Q 7 X S I g L z 4 8 R W 5 0 c n k g V H l w Z T 0 i R m l s b E N v b H V t b l R 5 c G V z I i B W Y W x 1 Z T 0 i c 0 J n a 0 d C Z 1 l H Q m d V R 0 J n W T 0 i I C 8 + P E V u d H J 5 I F R 5 c G U 9 I k Z p b G x F c n J v c k N v d W 5 0 I i B W Y W x 1 Z T 0 i b D A i I C 8 + P E V u d H J 5 I F R 5 c G U 9 I k Z p b G x D b 3 V u d C I g V m F s d W U 9 I m w x M z I 5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x s U m V z d W x 0 c y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J l c 3 V s d H M v U 2 9 1 c m N l L n t T Y W 1 w b G V J R C w w f S Z x d W 9 0 O y w m c X V v d D t T Z W N 0 a W 9 u M S 9 B b G x S Z X N 1 b H R z L 0 N o Y W 5 n Z W Q g V H l w Z S 5 7 V G V z d E R h d G U s M X 0 m c X V v d D s s J n F 1 b 3 Q 7 U 2 V j d G l v b j E v Q W x s U m V z d W x 0 c y 9 T b 3 V y Y 2 U u e 1 R l c 3 R U e X B l L D J 9 J n F 1 b 3 Q 7 L C Z x d W 9 0 O 1 N l Y 3 R p b 2 4 x L 0 F s b F J l c 3 V s d H M v U 2 9 1 c m N l L n t U Z W 1 w Z X J h d H V y Z S w z f S Z x d W 9 0 O y w m c X V v d D t T Z W N 0 a W 9 u M S 9 B b G x S Z X N 1 b H R z L 1 J l c G x h Y 2 V k I F Z h b H V l L n t U Z W 1 w V W 5 p d C w 0 f S Z x d W 9 0 O y w m c X V v d D t T Z W N 0 a W 9 u M S 9 B b G x S Z X N 1 b H R z L 1 N v d X J j Z S 5 7 U H J l c 3 N 1 c m U s N X 0 m c X V v d D s s J n F 1 b 3 Q 7 U 2 V j d G l v b j E v Q W x s U m V z d W x 0 c y 9 T b 3 V y Y 2 U u e 1 B y Z X N z V W 5 p d C w 2 f S Z x d W 9 0 O y w m c X V v d D t T Z W N 0 a W 9 u M S 9 B b G x S Z X N 1 b H R z L 0 N o Y W 5 n Z W Q g V H l w Z T E u e 1 J l c 3 V s d C w 3 f S Z x d W 9 0 O y w m c X V v d D t T Z W N 0 a W 9 u M S 9 B b G x S Z X N 1 b H R z L 1 N v d X J j Z S 5 7 U m V z d W x 0 V W 5 p d C w 4 f S Z x d W 9 0 O y w m c X V v d D t T Z W N 0 a W 9 u M S 9 B b G x S Z X N 1 b H R z L 1 N v d X J j Z S 5 7 S W 5 z d H J 1 b W V u d E l E L D l 9 J n F 1 b 3 Q 7 L C Z x d W 9 0 O 1 N l Y 3 R p b 2 4 x L 0 F s b F J l c 3 V s d H M v U 2 9 1 c m N l L n t S d W 5 J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s b F J l c 3 V s d H M v U 2 9 1 c m N l L n t T Y W 1 w b G V J R C w w f S Z x d W 9 0 O y w m c X V v d D t T Z W N 0 a W 9 u M S 9 B b G x S Z X N 1 b H R z L 0 N o Y W 5 n Z W Q g V H l w Z S 5 7 V G V z d E R h d G U s M X 0 m c X V v d D s s J n F 1 b 3 Q 7 U 2 V j d G l v b j E v Q W x s U m V z d W x 0 c y 9 T b 3 V y Y 2 U u e 1 R l c 3 R U e X B l L D J 9 J n F 1 b 3 Q 7 L C Z x d W 9 0 O 1 N l Y 3 R p b 2 4 x L 0 F s b F J l c 3 V s d H M v U 2 9 1 c m N l L n t U Z W 1 w Z X J h d H V y Z S w z f S Z x d W 9 0 O y w m c X V v d D t T Z W N 0 a W 9 u M S 9 B b G x S Z X N 1 b H R z L 1 J l c G x h Y 2 V k I F Z h b H V l L n t U Z W 1 w V W 5 p d C w 0 f S Z x d W 9 0 O y w m c X V v d D t T Z W N 0 a W 9 u M S 9 B b G x S Z X N 1 b H R z L 1 N v d X J j Z S 5 7 U H J l c 3 N 1 c m U s N X 0 m c X V v d D s s J n F 1 b 3 Q 7 U 2 V j d G l v b j E v Q W x s U m V z d W x 0 c y 9 T b 3 V y Y 2 U u e 1 B y Z X N z V W 5 p d C w 2 f S Z x d W 9 0 O y w m c X V v d D t T Z W N 0 a W 9 u M S 9 B b G x S Z X N 1 b H R z L 0 N o Y W 5 n Z W Q g V H l w Z T E u e 1 J l c 3 V s d C w 3 f S Z x d W 9 0 O y w m c X V v d D t T Z W N 0 a W 9 u M S 9 B b G x S Z X N 1 b H R z L 1 N v d X J j Z S 5 7 U m V z d W x 0 V W 5 p d C w 4 f S Z x d W 9 0 O y w m c X V v d D t T Z W N 0 a W 9 u M S 9 B b G x S Z X N 1 b H R z L 1 N v d X J j Z S 5 7 S W 5 z d H J 1 b W V u d E l E L D l 9 J n F 1 b 3 Q 7 L C Z x d W 9 0 O 1 N l Y 3 R p b 2 4 x L 0 F s b F J l c 3 V s d H M v U 2 9 1 c m N l L n t S d W 5 J R C w x M H 0 m c X V v d D t d L C Z x d W 9 0 O 1 J l b G F 0 a W 9 u c 2 h p c E l u Z m 8 m c X V v d D s 6 W 1 1 9 I i A v P j x F b n R y e S B U e X B l P S J R d W V y e U l E I i B W Y W x 1 Z T 0 i c z U x Y z U 4 N G Q 2 L W Y 5 M W E t N D c y M S 1 h N m F i L W I 0 N m J l Y z Y 3 M z U 5 Y S I g L z 4 8 L 1 N 0 Y W J s Z U V u d H J p Z X M + P C 9 J d G V t P j x J d G V t P j x J d G V t T G 9 j Y X R p b 2 4 + P E l 0 Z W 1 U e X B l P k Z v c m 1 1 b G E 8 L 0 l 0 Z W 1 U e X B l P j x J d G V t U G F 0 a D 5 T Z W N 0 a W 9 u M S 9 B b G x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i h 9 u 3 0 U S 4 X z o 9 X 6 N P u S A A A A A A I A A A A A A B B m A A A A A Q A A I A A A A G 6 y m + O V K / X + M M o h L v p F O h s y E U s D B / S L I R R 4 + / / J S 4 T 9 A A A A A A 6 A A A A A A g A A I A A A A H I j X q U z b H o V k V I Z N 1 B y T f d C Q O P I r b n O 7 X P l 1 1 q w e j d c U A A A A C E M p m 4 m N 4 N m W w B L O O c o p C A R J 8 z 3 k n D v N z 8 I 6 E F J H g A 3 V Q j d b U 4 4 u s x j Q m 0 S m A r v 5 y r 6 h 6 U R L U i 6 D a + i d A l G x 0 1 f 5 d h v 0 c E b 4 g r r O x 0 S n L h m Q A A A A F T u V 9 M 8 y / n D q g y A 9 G a t 1 D m U Z Z n V 6 G / C A q e 7 m J J 9 k + 9 z d c S D 9 9 M A S Z o m r 7 X 6 x O H a z y E P g G g 9 S 2 L n T p 0 x 6 m e 8 5 U 4 = < / D a t a M a s h u p > 
</file>

<file path=customXml/itemProps1.xml><?xml version="1.0" encoding="utf-8"?>
<ds:datastoreItem xmlns:ds="http://schemas.openxmlformats.org/officeDocument/2006/customXml" ds:itemID="{B3E1377D-7C3A-4FD2-89AA-38A3BB92E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AllResults</vt:lpstr>
      <vt:lpstr>Samples_Master</vt:lpstr>
      <vt:lpstr>Spec_Limits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Kaminska</dc:creator>
  <cp:lastModifiedBy>Izabela Kaminska</cp:lastModifiedBy>
  <dcterms:created xsi:type="dcterms:W3CDTF">2025-09-02T08:27:45Z</dcterms:created>
  <dcterms:modified xsi:type="dcterms:W3CDTF">2025-09-03T14:34:51Z</dcterms:modified>
</cp:coreProperties>
</file>