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NetBox\"/>
    </mc:Choice>
  </mc:AlternateContent>
  <xr:revisionPtr revIDLastSave="0" documentId="13_ncr:1_{6CF83DE5-1922-4D61-A2FB-8FC4DB942EB6}" xr6:coauthVersionLast="46" xr6:coauthVersionMax="46" xr10:uidLastSave="{00000000-0000-0000-0000-000000000000}"/>
  <bookViews>
    <workbookView xWindow="43515" yWindow="1620" windowWidth="14085" windowHeight="9075" firstSheet="4" activeTab="8" xr2:uid="{00000000-000D-0000-FFFF-FFFF00000000}"/>
  </bookViews>
  <sheets>
    <sheet name="Thong Tin Thiet Bi" sheetId="13" r:id="rId1"/>
    <sheet name="Region va Site" sheetId="2" r:id="rId2"/>
    <sheet name="racks" sheetId="3" r:id="rId3"/>
    <sheet name="Kieu thiet bi" sheetId="4" r:id="rId4"/>
    <sheet name="interface_templates" sheetId="10" r:id="rId5"/>
    <sheet name="Vai tro thiet bi" sheetId="5" r:id="rId6"/>
    <sheet name="Thiet bi" sheetId="6" r:id="rId7"/>
    <sheet name="Aggregates" sheetId="8" r:id="rId8"/>
    <sheet name="Thong tin IP" sheetId="14" r:id="rId9"/>
    <sheet name="vlans" sheetId="15" r:id="rId10"/>
  </sheets>
  <definedNames>
    <definedName name="_xlnm.Criteria" localSheetId="1">'Region va Site'!#REF!</definedName>
    <definedName name="_xlnm.Extract" localSheetId="1">'Region va Site'!#REF!</definedName>
  </definedNames>
  <calcPr calcId="19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B16" i="10"/>
  <c r="B17" i="10"/>
  <c r="B18" i="10"/>
  <c r="B19" i="10"/>
  <c r="B20" i="10"/>
  <c r="B21" i="10"/>
  <c r="B22" i="10"/>
  <c r="B23" i="10"/>
  <c r="B24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F6" i="4"/>
  <c r="F7" i="4"/>
  <c r="F8" i="4"/>
  <c r="F9" i="4"/>
  <c r="E6" i="4"/>
  <c r="E7" i="4"/>
  <c r="E8" i="4"/>
  <c r="E9" i="4"/>
  <c r="E5" i="4"/>
  <c r="D6" i="6"/>
  <c r="D7" i="6"/>
  <c r="D8" i="6"/>
  <c r="D9" i="6"/>
  <c r="D10" i="6"/>
  <c r="C6" i="6"/>
  <c r="C7" i="6"/>
  <c r="C8" i="6"/>
  <c r="C9" i="6"/>
  <c r="C10" i="6"/>
  <c r="C3" i="6"/>
  <c r="C4" i="6"/>
  <c r="C5" i="6"/>
  <c r="C2" i="6"/>
  <c r="E3" i="4"/>
  <c r="E4" i="4"/>
  <c r="F4" i="4"/>
  <c r="F5" i="4"/>
  <c r="E2" i="4"/>
  <c r="G3" i="6"/>
  <c r="G4" i="6"/>
  <c r="G5" i="6"/>
  <c r="G6" i="6"/>
  <c r="G7" i="6"/>
  <c r="G8" i="6"/>
  <c r="G9" i="6"/>
  <c r="G10" i="6"/>
  <c r="G2" i="6"/>
  <c r="B3" i="2"/>
  <c r="B4" i="2"/>
  <c r="B5" i="2"/>
  <c r="B6" i="2"/>
  <c r="B2" i="2"/>
  <c r="B2" i="14"/>
  <c r="B13" i="14"/>
  <c r="B3" i="14"/>
  <c r="B17" i="14"/>
  <c r="B16" i="14"/>
  <c r="B14" i="14"/>
  <c r="B9" i="14"/>
  <c r="B8" i="14"/>
  <c r="B5" i="14"/>
  <c r="L3" i="6"/>
  <c r="L4" i="6"/>
  <c r="L5" i="6"/>
  <c r="L6" i="6"/>
  <c r="L7" i="6"/>
  <c r="L8" i="6"/>
  <c r="L9" i="6"/>
  <c r="L10" i="6"/>
  <c r="L2" i="6"/>
  <c r="B6" i="3"/>
  <c r="B7" i="3"/>
  <c r="B3" i="3"/>
  <c r="B4" i="3"/>
  <c r="B5" i="3"/>
  <c r="B2" i="3"/>
  <c r="K3" i="6"/>
  <c r="K4" i="6"/>
  <c r="K5" i="6"/>
  <c r="K6" i="6"/>
  <c r="K7" i="6"/>
  <c r="K8" i="6"/>
  <c r="K9" i="6"/>
  <c r="K10" i="6"/>
  <c r="K2" i="6"/>
  <c r="B8" i="6"/>
  <c r="I8" i="6" s="1"/>
  <c r="B9" i="6"/>
  <c r="B10" i="6"/>
  <c r="B3" i="6"/>
  <c r="D3" i="6" s="1"/>
  <c r="E3" i="6" s="1"/>
  <c r="B4" i="6"/>
  <c r="I4" i="6" s="1"/>
  <c r="B5" i="6"/>
  <c r="B6" i="6"/>
  <c r="B7" i="6"/>
  <c r="B2" i="6"/>
  <c r="C3" i="2"/>
  <c r="C4" i="2"/>
  <c r="C5" i="2"/>
  <c r="C6" i="2"/>
  <c r="C2" i="2"/>
  <c r="F2" i="4"/>
  <c r="F3" i="4"/>
  <c r="D5" i="6" l="1"/>
  <c r="E5" i="6" s="1"/>
  <c r="C2" i="3"/>
  <c r="C5" i="3"/>
  <c r="E9" i="6"/>
  <c r="E8" i="6"/>
  <c r="E7" i="6"/>
  <c r="E10" i="6"/>
  <c r="E6" i="6"/>
  <c r="C4" i="3"/>
  <c r="C3" i="3"/>
  <c r="C6" i="3"/>
  <c r="C7" i="3"/>
  <c r="I6" i="6"/>
  <c r="I3" i="6"/>
  <c r="I10" i="6"/>
  <c r="I7" i="6"/>
  <c r="J2" i="6"/>
  <c r="I2" i="6"/>
  <c r="I9" i="6"/>
  <c r="I5" i="6"/>
  <c r="D4" i="6"/>
  <c r="E4" i="6" s="1"/>
  <c r="D2" i="6"/>
  <c r="E2" i="6" s="1"/>
</calcChain>
</file>

<file path=xl/sharedStrings.xml><?xml version="1.0" encoding="utf-8"?>
<sst xmlns="http://schemas.openxmlformats.org/spreadsheetml/2006/main" count="645" uniqueCount="270">
  <si>
    <t>active</t>
  </si>
  <si>
    <t>time_zone</t>
  </si>
  <si>
    <t>Asia/Ho_Chi_Minh</t>
  </si>
  <si>
    <t>serial</t>
  </si>
  <si>
    <t>is_full_depth</t>
  </si>
  <si>
    <t>true</t>
  </si>
  <si>
    <t>false</t>
  </si>
  <si>
    <t>subdevice_role</t>
  </si>
  <si>
    <t>vm_role</t>
  </si>
  <si>
    <t>10gbase-t</t>
  </si>
  <si>
    <t>cat6</t>
  </si>
  <si>
    <t>Ha Noi</t>
  </si>
  <si>
    <t>planned</t>
  </si>
  <si>
    <t>1000base-t</t>
  </si>
  <si>
    <t>TPHCM</t>
  </si>
  <si>
    <t>Da Nang</t>
  </si>
  <si>
    <t>VNPT DC</t>
  </si>
  <si>
    <t>FPT DC</t>
  </si>
  <si>
    <t>CMC DC</t>
  </si>
  <si>
    <t>Google DC</t>
  </si>
  <si>
    <t>R101</t>
  </si>
  <si>
    <t>Infrastructure</t>
  </si>
  <si>
    <t>Compute</t>
  </si>
  <si>
    <t>Storage</t>
  </si>
  <si>
    <t>IDF</t>
  </si>
  <si>
    <t>4-post-cabinet</t>
  </si>
  <si>
    <t>R102</t>
  </si>
  <si>
    <t>R103</t>
  </si>
  <si>
    <t>R104</t>
  </si>
  <si>
    <t>Amazone DC</t>
  </si>
  <si>
    <t>wall-frame</t>
  </si>
  <si>
    <t>wall-cabinet</t>
  </si>
  <si>
    <t>2-post-frame</t>
  </si>
  <si>
    <t>dcr101</t>
  </si>
  <si>
    <t>dcr102</t>
  </si>
  <si>
    <t>dcr103</t>
  </si>
  <si>
    <t>dcr104</t>
  </si>
  <si>
    <t>vnpt101</t>
  </si>
  <si>
    <t>Cisco</t>
  </si>
  <si>
    <t>Dell</t>
  </si>
  <si>
    <t>Router</t>
  </si>
  <si>
    <t>Core Switch</t>
  </si>
  <si>
    <t>Access Switch</t>
  </si>
  <si>
    <t>Distribution Switch</t>
  </si>
  <si>
    <t>PDU</t>
  </si>
  <si>
    <t>Patch Panel</t>
  </si>
  <si>
    <t>Application Server</t>
  </si>
  <si>
    <t>Database Server</t>
  </si>
  <si>
    <t>Cisco IOS</t>
  </si>
  <si>
    <t>Ubuntu Linux 18.04</t>
  </si>
  <si>
    <t>CentOS 7</t>
  </si>
  <si>
    <t>Lenovo</t>
  </si>
  <si>
    <t>DB Server</t>
  </si>
  <si>
    <t>SW 1</t>
  </si>
  <si>
    <t>APP Server</t>
  </si>
  <si>
    <t>10.0.0.0/8</t>
  </si>
  <si>
    <t>RFC 6598</t>
  </si>
  <si>
    <t>172.16.0.0/12</t>
  </si>
  <si>
    <t>192.168.0.0/16</t>
  </si>
  <si>
    <t>100.64.0.0/10</t>
  </si>
  <si>
    <t>RFC 1918</t>
  </si>
  <si>
    <t>10.10.35.0/24</t>
  </si>
  <si>
    <t>10.10.30.0/24</t>
  </si>
  <si>
    <t>10.10.31.0/24</t>
  </si>
  <si>
    <t>10.10.32.0/24</t>
  </si>
  <si>
    <t>10.10.33.0/24</t>
  </si>
  <si>
    <t>10.10.34.0/24</t>
  </si>
  <si>
    <t>100base-tx</t>
  </si>
  <si>
    <t>Management</t>
  </si>
  <si>
    <t>user: root, Pass: 1</t>
  </si>
  <si>
    <t>user: root, Pass: 3</t>
  </si>
  <si>
    <t>user: root, Pass: 2</t>
  </si>
  <si>
    <t>front</t>
  </si>
  <si>
    <t>10.10.33.3</t>
  </si>
  <si>
    <t>check_model_in_interface_template</t>
  </si>
  <si>
    <t>Rack</t>
  </si>
  <si>
    <t>Interface</t>
  </si>
  <si>
    <t>Ghi chú</t>
  </si>
  <si>
    <t>Openstack server</t>
  </si>
  <si>
    <t>DNS server</t>
  </si>
  <si>
    <t>FTP server</t>
  </si>
  <si>
    <t>R105</t>
  </si>
  <si>
    <t>R106</t>
  </si>
  <si>
    <t>SW 2</t>
  </si>
  <si>
    <t>DHCP server</t>
  </si>
  <si>
    <t>Firewall</t>
  </si>
  <si>
    <t>Fiber Patch Panel</t>
  </si>
  <si>
    <t>DNS server 1</t>
  </si>
  <si>
    <t>STT</t>
  </si>
  <si>
    <t>X2434534</t>
  </si>
  <si>
    <t>X1231231</t>
  </si>
  <si>
    <t>C143424</t>
  </si>
  <si>
    <t>X2435354</t>
  </si>
  <si>
    <t>E3452342</t>
  </si>
  <si>
    <t>C1445354</t>
  </si>
  <si>
    <t>E3533244</t>
  </si>
  <si>
    <t>X5642423</t>
  </si>
  <si>
    <t>E3564677</t>
  </si>
  <si>
    <t>TS233444</t>
  </si>
  <si>
    <t>TS348584</t>
  </si>
  <si>
    <t>TS834843</t>
  </si>
  <si>
    <t>TS834844</t>
  </si>
  <si>
    <t>TS834845</t>
  </si>
  <si>
    <t>TS834846</t>
  </si>
  <si>
    <t>TS834847</t>
  </si>
  <si>
    <t>TS834848</t>
  </si>
  <si>
    <t>TS834849</t>
  </si>
  <si>
    <t>Vị trí (U)</t>
  </si>
  <si>
    <t>Tên thiết bị</t>
  </si>
  <si>
    <t>Kiểu thiết bị</t>
  </si>
  <si>
    <t>IP address</t>
  </si>
  <si>
    <t>rear</t>
  </si>
  <si>
    <t>Subnet</t>
  </si>
  <si>
    <t>Gateway</t>
  </si>
  <si>
    <t>10.10.35.1</t>
  </si>
  <si>
    <t>VLAN</t>
  </si>
  <si>
    <t>VLAN 635</t>
  </si>
  <si>
    <t>VLAN 630</t>
  </si>
  <si>
    <t>VLAN 631</t>
  </si>
  <si>
    <t>VLAN 632</t>
  </si>
  <si>
    <t>VLAN 633</t>
  </si>
  <si>
    <t>VLAN 634</t>
  </si>
  <si>
    <t>10.10.30.1</t>
  </si>
  <si>
    <t>10.10.31.5</t>
  </si>
  <si>
    <t>10.10.31.1</t>
  </si>
  <si>
    <t>10.10.30.2</t>
  </si>
  <si>
    <t>10.10.32.1</t>
  </si>
  <si>
    <t>10.10.33.1</t>
  </si>
  <si>
    <t>10.10.34.1</t>
  </si>
  <si>
    <t>10.10.32.3</t>
  </si>
  <si>
    <t>10.10.34.5</t>
  </si>
  <si>
    <t>10.10.33.4</t>
  </si>
  <si>
    <t>10.10.31.2</t>
  </si>
  <si>
    <t>10.10.31.3</t>
  </si>
  <si>
    <t>10.10.33.5</t>
  </si>
  <si>
    <t>10.10.35.5</t>
  </si>
  <si>
    <t xml:space="preserve">VLAN 633 </t>
  </si>
  <si>
    <t>10.10.30.7</t>
  </si>
  <si>
    <t>10.10.31.9</t>
  </si>
  <si>
    <t>10.10.32.10</t>
  </si>
  <si>
    <t>cat6a</t>
  </si>
  <si>
    <t>cat5e</t>
  </si>
  <si>
    <t>Bond 1</t>
  </si>
  <si>
    <t>Bonding</t>
  </si>
  <si>
    <t>Bond</t>
  </si>
  <si>
    <t>lag</t>
  </si>
  <si>
    <t>no</t>
  </si>
  <si>
    <t>HungNV</t>
  </si>
  <si>
    <t>HaiDD</t>
  </si>
  <si>
    <t>TanNT</t>
  </si>
  <si>
    <t>LongLQ</t>
  </si>
  <si>
    <t>QuangLN</t>
  </si>
  <si>
    <t>4-post-frame</t>
  </si>
  <si>
    <t>dcr105</t>
  </si>
  <si>
    <t>dcr106</t>
  </si>
  <si>
    <t>Thiết bị kết nối</t>
  </si>
  <si>
    <t>Cổng đích</t>
  </si>
  <si>
    <t>Loại cáp</t>
  </si>
  <si>
    <t>Độ dài cáp</t>
  </si>
  <si>
    <t>Người sở hữu</t>
  </si>
  <si>
    <t>IP chính của thiết bị</t>
  </si>
  <si>
    <t>Nhà sản xuất</t>
  </si>
  <si>
    <t>Serial</t>
  </si>
  <si>
    <t>Mã tài sản</t>
  </si>
  <si>
    <t>Các trường có thể để trống</t>
  </si>
  <si>
    <t>Có thể nhập bằng cách kéo tự động fill ( Bắt buộc)</t>
  </si>
  <si>
    <t>Bắt buộc điền</t>
  </si>
  <si>
    <t>fe</t>
  </si>
  <si>
    <t>ge</t>
  </si>
  <si>
    <t>te</t>
  </si>
  <si>
    <t>1/0/24</t>
  </si>
  <si>
    <t>1/0/4</t>
  </si>
  <si>
    <t>Loại interface</t>
  </si>
  <si>
    <t>Số interface</t>
  </si>
  <si>
    <t>Kiểu interface</t>
  </si>
  <si>
    <t>manage_only</t>
  </si>
  <si>
    <t>Tên vai trò</t>
  </si>
  <si>
    <t>Ví dụ 1 thiết bị có 30 interface thì số interface sẽ điền theo mẫu: 1/1/30 hoặc 0/0/30 tùy vào kiểu thiết bị</t>
  </si>
  <si>
    <t>Tên DC</t>
  </si>
  <si>
    <t>Tên vùng</t>
  </si>
  <si>
    <t>Vùng</t>
  </si>
  <si>
    <t>Địa chỉ DC</t>
  </si>
  <si>
    <t>Số điện thoại</t>
  </si>
  <si>
    <t>Email</t>
  </si>
  <si>
    <t>Tên rack</t>
  </si>
  <si>
    <t>Trạng thái</t>
  </si>
  <si>
    <t>Vai trò của rack</t>
  </si>
  <si>
    <t>Kiểu của rack</t>
  </si>
  <si>
    <t>Chiều rộng</t>
  </si>
  <si>
    <t>Chiều rộng bên ngoài</t>
  </si>
  <si>
    <t>Chiều sâu bên ngoài</t>
  </si>
  <si>
    <t>Đơn vị</t>
  </si>
  <si>
    <t>vnpt102</t>
  </si>
  <si>
    <t>vnpt103</t>
  </si>
  <si>
    <t>vnpt104</t>
  </si>
  <si>
    <t>vnpt105</t>
  </si>
  <si>
    <t>vnpt106</t>
  </si>
  <si>
    <t>rack dung cho openstack</t>
  </si>
  <si>
    <t>Vị trí trên rack</t>
  </si>
  <si>
    <t>Vlan id</t>
  </si>
  <si>
    <t>ARIN</t>
  </si>
  <si>
    <t>APNIC</t>
  </si>
  <si>
    <t xml:space="preserve">Mô tả: </t>
  </si>
  <si>
    <t>103.104.105.0/24</t>
  </si>
  <si>
    <t xml:space="preserve">Chú ý: </t>
  </si>
  <si>
    <t>Cơ quan đăng ký internet khu vực</t>
  </si>
  <si>
    <t>Prefix</t>
  </si>
  <si>
    <t>Dải địa chỉ này là private</t>
  </si>
  <si>
    <r>
      <rPr>
        <b/>
        <sz val="12"/>
        <color rgb="FF000000"/>
        <rFont val="Times New Roman"/>
        <family val="1"/>
      </rPr>
      <t>Aggregates</t>
    </r>
    <r>
      <rPr>
        <sz val="12"/>
        <color rgb="FF000000"/>
        <rFont val="Times New Roman"/>
        <family val="1"/>
      </rPr>
      <t xml:space="preserve"> : là dải địa chỉ ip to nhất của từ đó phân cấp thành các dải địa chỉ mà ta sử dụng trong mạng</t>
    </r>
  </si>
  <si>
    <t>Hệ điều hành</t>
  </si>
  <si>
    <t>Tên vai trò thiết bị</t>
  </si>
  <si>
    <t>Rack face</t>
  </si>
  <si>
    <t>Cơ quan đăng ký internet Bắc Mỹ ( cho Hoa Kỳ, Canada và 1 số nước thuộc Caribbean</t>
  </si>
  <si>
    <t>Trung tâm mạng lưới thông tin châu Á- Thái Bình Dương (cho Châu Á và New Zealand và các nước thuộc Thái Bình Dương)</t>
  </si>
  <si>
    <t>LACNIC</t>
  </si>
  <si>
    <t>Trung tâm mạng lưới thông tin Mỹ Latin và Caribbean (Cho khu vực Mỹ Latin và 1 số nước Caribbean)</t>
  </si>
  <si>
    <t>PIPE NCC</t>
  </si>
  <si>
    <t>Cho Châu Âu, khu vực Trung Đông và Trung Á</t>
  </si>
  <si>
    <t>Interface này có dùng để làm đường manage hay không !</t>
  </si>
  <si>
    <t>Cách điền:</t>
  </si>
  <si>
    <t>Là thiết bị được đặt ở mặt trước hay mặt sau rack</t>
  </si>
  <si>
    <t>Máy ảo có thể được chỉ định cho vai trò này hay không !</t>
  </si>
  <si>
    <t>Thiết bị là thiết bị cha hay thiết bị con của thiết bị nào đó</t>
  </si>
  <si>
    <t>Thiết bị có độ sâu bằng độ sâu của tủ rack hay không !</t>
  </si>
  <si>
    <r>
      <t xml:space="preserve">Nếu </t>
    </r>
    <r>
      <rPr>
        <b/>
        <sz val="10"/>
        <color rgb="FF000000"/>
        <rFont val="Arial"/>
        <family val="2"/>
      </rPr>
      <t>check_model_in_interface_template = no</t>
    </r>
  </si>
  <si>
    <t>Số U của rack</t>
  </si>
  <si>
    <t>Số u chiếm dụng</t>
  </si>
  <si>
    <t xml:space="preserve"> tức là loại model đó chưa được đặt interface template (chuyển sang sheet interface_template để đặt)</t>
  </si>
  <si>
    <t>System x3550 M5 6te 1mng</t>
  </si>
  <si>
    <t>PowerEdge R730 5fe 6ge 1bond</t>
  </si>
  <si>
    <t>System x3550 M5 4fe 2ge 3bond</t>
  </si>
  <si>
    <t>System x3550 M5 4fe 2ge 1bond 1mng</t>
  </si>
  <si>
    <t>Catalyst 2960+24PC-L 24fe 4ge</t>
  </si>
  <si>
    <t>System x3550 M5 4fe 3ge 1bond 1 mng</t>
  </si>
  <si>
    <t>PowerEdge R730 5fe 6ge 2bond</t>
  </si>
  <si>
    <t>Catalyst 2960+24PC-L 24fe 4ge 2te</t>
  </si>
  <si>
    <t>1/0/2</t>
  </si>
  <si>
    <t>1000base-x-sfp</t>
  </si>
  <si>
    <t>5gbase-t</t>
  </si>
  <si>
    <t>1/0/6</t>
  </si>
  <si>
    <t>2.5gbase-t</t>
  </si>
  <si>
    <t>1/0/5</t>
  </si>
  <si>
    <t>1/0/3</t>
  </si>
  <si>
    <t>CentOS 8</t>
  </si>
  <si>
    <t>CentOS 9</t>
  </si>
  <si>
    <t>CentOS 5</t>
  </si>
  <si>
    <t>CentOS 6</t>
  </si>
  <si>
    <t>user: root, Pass: 4</t>
  </si>
  <si>
    <t>user: root, Pass: 5</t>
  </si>
  <si>
    <t>user: root, Pass: 6</t>
  </si>
  <si>
    <t>user: root, Pass: 7</t>
  </si>
  <si>
    <t>user: root, Pass: 8</t>
  </si>
  <si>
    <t>user: root, Pass: 9</t>
  </si>
  <si>
    <t>cmc@gmail.com</t>
  </si>
  <si>
    <t>fpt@gmail.com</t>
  </si>
  <si>
    <t>vnpt@gmail.com</t>
  </si>
  <si>
    <t>google@gmail.com</t>
  </si>
  <si>
    <t>amazone@gmail.com</t>
  </si>
  <si>
    <t>fe1/0/1</t>
  </si>
  <si>
    <t>ge1/0/1</t>
  </si>
  <si>
    <t>fe1/0/2</t>
  </si>
  <si>
    <t>fe1/0/3</t>
  </si>
  <si>
    <t>ge1/0/2</t>
  </si>
  <si>
    <t>ge1/0/3</t>
  </si>
  <si>
    <t>fe1/0/4</t>
  </si>
  <si>
    <t>fe1/0/5</t>
  </si>
  <si>
    <t>ge1/0/4</t>
  </si>
  <si>
    <t>te1/0/1</t>
  </si>
  <si>
    <t>te1/0/2</t>
  </si>
  <si>
    <t>te1/0/3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</si>
</sst>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b/>
      <sz val="12"/>
      <color rgb="FF000000"/>
      <name val="Times New Roman"/>
      <family val="1"/>
    </font>
    <font>
      <sz val="10"/>
      <color theme="4"/>
      <name val="Arial"/>
      <family val="2"/>
    </font>
    <font>
      <sz val="8"/>
      <name val="Arial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4" fillId="3" borderId="1" xfId="0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7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7" fillId="0" borderId="1" xfId="0" applyFont="1" applyBorder="1" applyAlignment="1"/>
    <xf numFmtId="0" fontId="9" fillId="4" borderId="1" xfId="0" applyFont="1" applyFill="1" applyBorder="1" applyAlignment="1"/>
    <xf numFmtId="0" fontId="7" fillId="0" borderId="1" xfId="0" quotePrefix="1" applyFont="1" applyBorder="1" applyAlignment="1"/>
    <xf numFmtId="0" fontId="7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9" fillId="6" borderId="1" xfId="0" applyFont="1" applyFill="1" applyBorder="1" applyAlignment="1"/>
    <xf numFmtId="0" fontId="10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9" fillId="2" borderId="1" xfId="0" applyFont="1" applyFill="1" applyBorder="1" applyAlignment="1"/>
    <xf numFmtId="0" fontId="10" fillId="0" borderId="0" xfId="0" applyFont="1" applyBorder="1" applyAlignment="1"/>
    <xf numFmtId="0" fontId="10" fillId="0" borderId="0" xfId="0" applyFont="1" applyFill="1" applyBorder="1" applyAlignment="1"/>
    <xf numFmtId="0" fontId="3" fillId="7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7" fillId="0" borderId="5" xfId="0" applyFont="1" applyBorder="1" applyAlignment="1"/>
    <xf numFmtId="0" fontId="11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4" borderId="6" xfId="0" applyFont="1" applyFill="1" applyBorder="1" applyAlignment="1"/>
    <xf numFmtId="0" fontId="10" fillId="2" borderId="6" xfId="0" applyFont="1" applyFill="1" applyBorder="1" applyAlignment="1"/>
    <xf numFmtId="0" fontId="10" fillId="0" borderId="7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0" fontId="10" fillId="4" borderId="8" xfId="0" applyFont="1" applyFill="1" applyBorder="1" applyAlignment="1"/>
    <xf numFmtId="0" fontId="6" fillId="0" borderId="1" xfId="0" applyFont="1" applyBorder="1" applyAlignment="1"/>
    <xf numFmtId="0" fontId="2" fillId="0" borderId="1" xfId="1" applyBorder="1" applyAlignment="1"/>
    <xf numFmtId="0" fontId="1" fillId="0" borderId="1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t@gmail.com" TargetMode="External"/><Relationship Id="rId2" Type="http://schemas.openxmlformats.org/officeDocument/2006/relationships/hyperlink" Target="mailto:fpt@gmail.com" TargetMode="External"/><Relationship Id="rId1" Type="http://schemas.openxmlformats.org/officeDocument/2006/relationships/hyperlink" Target="mailto:cmc@gmail.com" TargetMode="External"/><Relationship Id="rId5" Type="http://schemas.openxmlformats.org/officeDocument/2006/relationships/hyperlink" Target="mailto:amazone@gmail.com" TargetMode="External"/><Relationship Id="rId4" Type="http://schemas.openxmlformats.org/officeDocument/2006/relationships/hyperlink" Target="mailto:googl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B666-E7B7-46A8-80F8-8A45D9948885}">
  <dimension ref="B1:P33"/>
  <sheetViews>
    <sheetView topLeftCell="C1" workbookViewId="0">
      <selection activeCell="H11" sqref="H11"/>
    </sheetView>
  </sheetViews>
  <sheetFormatPr defaultRowHeight="13.2" x14ac:dyDescent="0.25"/>
  <cols>
    <col min="2" max="2" width="5.21875" customWidth="1"/>
    <col min="3" max="3" width="23.109375" customWidth="1"/>
    <col min="4" max="4" width="41.5546875" customWidth="1"/>
    <col min="5" max="5" width="15.5546875" customWidth="1"/>
    <col min="6" max="6" width="15.33203125" customWidth="1"/>
    <col min="7" max="7" width="12.5546875" customWidth="1"/>
    <col min="8" max="8" width="14.44140625" customWidth="1"/>
    <col min="9" max="9" width="17.77734375" customWidth="1"/>
    <col min="10" max="10" width="11.88671875" customWidth="1"/>
    <col min="11" max="11" width="10.6640625" customWidth="1"/>
    <col min="12" max="12" width="41.5546875" customWidth="1"/>
    <col min="13" max="13" width="19.44140625" customWidth="1"/>
    <col min="14" max="14" width="19.5546875" customWidth="1"/>
    <col min="15" max="15" width="8.88671875" customWidth="1"/>
    <col min="17" max="17" width="8.88671875" customWidth="1"/>
  </cols>
  <sheetData>
    <row r="1" spans="2:16" ht="12.6" customHeight="1" x14ac:dyDescent="0.25"/>
    <row r="2" spans="2:16" ht="23.4" customHeight="1" x14ac:dyDescent="0.3">
      <c r="B2" s="16" t="s">
        <v>88</v>
      </c>
      <c r="C2" s="1" t="s">
        <v>108</v>
      </c>
      <c r="D2" s="1" t="s">
        <v>109</v>
      </c>
      <c r="E2" s="1" t="s">
        <v>161</v>
      </c>
      <c r="F2" s="57" t="s">
        <v>162</v>
      </c>
      <c r="G2" s="57" t="s">
        <v>163</v>
      </c>
      <c r="H2" s="1" t="s">
        <v>75</v>
      </c>
      <c r="I2" s="1" t="s">
        <v>178</v>
      </c>
      <c r="J2" s="1" t="s">
        <v>179</v>
      </c>
      <c r="K2" s="1" t="s">
        <v>107</v>
      </c>
      <c r="L2" s="1" t="s">
        <v>159</v>
      </c>
      <c r="M2" s="1" t="s">
        <v>77</v>
      </c>
    </row>
    <row r="3" spans="2:16" x14ac:dyDescent="0.25">
      <c r="B3" s="15"/>
      <c r="C3" s="12"/>
      <c r="D3" s="12"/>
      <c r="E3" s="2"/>
      <c r="F3" s="12"/>
      <c r="G3" s="12"/>
      <c r="H3" s="12"/>
      <c r="I3" s="12"/>
      <c r="J3" s="12"/>
      <c r="K3" s="12"/>
      <c r="L3" s="12"/>
      <c r="M3" s="12"/>
    </row>
    <row r="4" spans="2:16" ht="20.399999999999999" customHeight="1" x14ac:dyDescent="0.25">
      <c r="B4" s="5">
        <v>1</v>
      </c>
      <c r="C4" s="3" t="s">
        <v>83</v>
      </c>
      <c r="D4" s="17" t="s">
        <v>235</v>
      </c>
      <c r="E4" s="4" t="s">
        <v>38</v>
      </c>
      <c r="F4" s="6" t="s">
        <v>91</v>
      </c>
      <c r="G4" s="6" t="s">
        <v>98</v>
      </c>
      <c r="H4" s="8" t="s">
        <v>81</v>
      </c>
      <c r="I4" s="7" t="s">
        <v>18</v>
      </c>
      <c r="J4" s="7" t="s">
        <v>11</v>
      </c>
      <c r="K4" s="17">
        <v>12</v>
      </c>
      <c r="L4" s="17" t="s">
        <v>147</v>
      </c>
      <c r="M4" s="3"/>
    </row>
    <row r="5" spans="2:16" ht="19.8" customHeight="1" x14ac:dyDescent="0.25">
      <c r="B5" s="5">
        <v>2</v>
      </c>
      <c r="C5" s="3" t="s">
        <v>79</v>
      </c>
      <c r="D5" s="17" t="s">
        <v>231</v>
      </c>
      <c r="E5" s="4" t="s">
        <v>51</v>
      </c>
      <c r="F5" s="6" t="s">
        <v>89</v>
      </c>
      <c r="G5" s="6" t="s">
        <v>99</v>
      </c>
      <c r="H5" s="8" t="s">
        <v>82</v>
      </c>
      <c r="I5" s="7" t="s">
        <v>18</v>
      </c>
      <c r="J5" s="7" t="s">
        <v>11</v>
      </c>
      <c r="K5" s="17">
        <v>13</v>
      </c>
      <c r="L5" s="17" t="s">
        <v>147</v>
      </c>
      <c r="M5" s="3"/>
    </row>
    <row r="6" spans="2:16" ht="21" customHeight="1" x14ac:dyDescent="0.25">
      <c r="B6" s="5">
        <v>3</v>
      </c>
      <c r="C6" s="5" t="s">
        <v>80</v>
      </c>
      <c r="D6" s="17" t="s">
        <v>228</v>
      </c>
      <c r="E6" s="4" t="s">
        <v>51</v>
      </c>
      <c r="F6" s="4" t="s">
        <v>90</v>
      </c>
      <c r="G6" s="4" t="s">
        <v>100</v>
      </c>
      <c r="H6" s="8" t="s">
        <v>82</v>
      </c>
      <c r="I6" s="7" t="s">
        <v>18</v>
      </c>
      <c r="J6" s="7" t="s">
        <v>11</v>
      </c>
      <c r="K6" s="17">
        <v>14</v>
      </c>
      <c r="L6" s="17" t="s">
        <v>147</v>
      </c>
      <c r="M6" s="3"/>
    </row>
    <row r="7" spans="2:16" ht="21" customHeight="1" x14ac:dyDescent="0.25">
      <c r="B7" s="5">
        <v>4</v>
      </c>
      <c r="C7" s="5" t="s">
        <v>87</v>
      </c>
      <c r="D7" s="17" t="s">
        <v>230</v>
      </c>
      <c r="E7" s="4" t="s">
        <v>51</v>
      </c>
      <c r="F7" s="4" t="s">
        <v>92</v>
      </c>
      <c r="G7" s="4" t="s">
        <v>101</v>
      </c>
      <c r="H7" s="8" t="s">
        <v>82</v>
      </c>
      <c r="I7" s="7" t="s">
        <v>18</v>
      </c>
      <c r="J7" s="7" t="s">
        <v>11</v>
      </c>
      <c r="K7" s="17">
        <v>15</v>
      </c>
      <c r="L7" s="17" t="s">
        <v>147</v>
      </c>
      <c r="M7" s="3"/>
    </row>
    <row r="8" spans="2:16" ht="20.399999999999999" customHeight="1" x14ac:dyDescent="0.25">
      <c r="B8" s="5">
        <v>5</v>
      </c>
      <c r="C8" s="6" t="s">
        <v>78</v>
      </c>
      <c r="D8" s="17" t="s">
        <v>229</v>
      </c>
      <c r="E8" s="4" t="s">
        <v>39</v>
      </c>
      <c r="F8" s="6" t="s">
        <v>93</v>
      </c>
      <c r="G8" s="4" t="s">
        <v>102</v>
      </c>
      <c r="H8" s="7" t="s">
        <v>26</v>
      </c>
      <c r="I8" s="7" t="s">
        <v>17</v>
      </c>
      <c r="J8" s="7" t="s">
        <v>11</v>
      </c>
      <c r="K8" s="17">
        <v>12</v>
      </c>
      <c r="L8" s="17" t="s">
        <v>148</v>
      </c>
      <c r="M8" s="3"/>
      <c r="P8" s="46"/>
    </row>
    <row r="9" spans="2:16" ht="21.6" customHeight="1" x14ac:dyDescent="0.25">
      <c r="B9" s="5">
        <v>6</v>
      </c>
      <c r="C9" s="6" t="s">
        <v>53</v>
      </c>
      <c r="D9" s="17" t="s">
        <v>232</v>
      </c>
      <c r="E9" s="4" t="s">
        <v>38</v>
      </c>
      <c r="F9" s="6" t="s">
        <v>94</v>
      </c>
      <c r="G9" s="4" t="s">
        <v>103</v>
      </c>
      <c r="H9" s="7" t="s">
        <v>20</v>
      </c>
      <c r="I9" s="7" t="s">
        <v>16</v>
      </c>
      <c r="J9" s="7" t="s">
        <v>11</v>
      </c>
      <c r="K9" s="17">
        <v>13</v>
      </c>
      <c r="L9" s="17" t="s">
        <v>149</v>
      </c>
      <c r="M9" s="3"/>
      <c r="P9" s="46"/>
    </row>
    <row r="10" spans="2:16" ht="21" customHeight="1" x14ac:dyDescent="0.25">
      <c r="B10" s="5">
        <v>7</v>
      </c>
      <c r="C10" s="3" t="s">
        <v>84</v>
      </c>
      <c r="D10" s="17" t="s">
        <v>229</v>
      </c>
      <c r="E10" s="4" t="s">
        <v>39</v>
      </c>
      <c r="F10" s="6" t="s">
        <v>95</v>
      </c>
      <c r="G10" s="4" t="s">
        <v>104</v>
      </c>
      <c r="H10" s="7" t="s">
        <v>20</v>
      </c>
      <c r="I10" s="7" t="s">
        <v>16</v>
      </c>
      <c r="J10" s="7" t="s">
        <v>11</v>
      </c>
      <c r="K10" s="17">
        <v>3</v>
      </c>
      <c r="L10" s="17" t="s">
        <v>149</v>
      </c>
      <c r="M10" s="3"/>
      <c r="P10" s="46"/>
    </row>
    <row r="11" spans="2:16" ht="21" customHeight="1" x14ac:dyDescent="0.25">
      <c r="B11" s="5">
        <v>8</v>
      </c>
      <c r="C11" s="6" t="s">
        <v>54</v>
      </c>
      <c r="D11" s="17" t="s">
        <v>233</v>
      </c>
      <c r="E11" s="4" t="s">
        <v>51</v>
      </c>
      <c r="F11" s="6" t="s">
        <v>96</v>
      </c>
      <c r="G11" s="4" t="s">
        <v>105</v>
      </c>
      <c r="H11" s="7" t="s">
        <v>27</v>
      </c>
      <c r="I11" s="7" t="s">
        <v>19</v>
      </c>
      <c r="J11" s="7" t="s">
        <v>15</v>
      </c>
      <c r="K11" s="17">
        <v>7</v>
      </c>
      <c r="L11" s="17" t="s">
        <v>150</v>
      </c>
      <c r="M11" s="3"/>
      <c r="N11" s="47"/>
    </row>
    <row r="12" spans="2:16" ht="21.6" customHeight="1" x14ac:dyDescent="0.25">
      <c r="B12" s="5">
        <v>9</v>
      </c>
      <c r="C12" s="6" t="s">
        <v>52</v>
      </c>
      <c r="D12" s="17" t="s">
        <v>234</v>
      </c>
      <c r="E12" s="4" t="s">
        <v>39</v>
      </c>
      <c r="F12" s="6" t="s">
        <v>97</v>
      </c>
      <c r="G12" s="4" t="s">
        <v>106</v>
      </c>
      <c r="H12" s="7" t="s">
        <v>28</v>
      </c>
      <c r="I12" s="7" t="s">
        <v>29</v>
      </c>
      <c r="J12" s="7" t="s">
        <v>14</v>
      </c>
      <c r="K12" s="17">
        <v>9</v>
      </c>
      <c r="L12" s="17" t="s">
        <v>151</v>
      </c>
      <c r="M12" s="3"/>
    </row>
    <row r="13" spans="2:16" x14ac:dyDescent="0.25">
      <c r="E13" s="9"/>
    </row>
    <row r="16" spans="2:16" x14ac:dyDescent="0.25">
      <c r="C16" s="10"/>
      <c r="D16" s="10"/>
      <c r="E16" s="10"/>
      <c r="F16" s="10"/>
      <c r="G16" s="10"/>
      <c r="H16" s="10"/>
      <c r="I16" s="10"/>
      <c r="K16" s="10"/>
    </row>
    <row r="17" spans="3:13" x14ac:dyDescent="0.25">
      <c r="C17" s="10"/>
      <c r="D17" s="10"/>
      <c r="E17" s="10"/>
      <c r="F17" s="10"/>
      <c r="G17" s="10"/>
      <c r="H17" s="10"/>
      <c r="I17" s="10"/>
      <c r="K17" s="10"/>
    </row>
    <row r="18" spans="3:13" ht="13.8" x14ac:dyDescent="0.25">
      <c r="C18" s="10"/>
      <c r="D18" s="10"/>
      <c r="E18" s="10"/>
      <c r="F18" s="10"/>
      <c r="G18" s="10"/>
      <c r="H18" s="10"/>
      <c r="I18" s="10"/>
      <c r="K18" s="58"/>
      <c r="L18" s="61" t="s">
        <v>164</v>
      </c>
    </row>
    <row r="19" spans="3:13" ht="13.8" x14ac:dyDescent="0.25">
      <c r="C19" s="11"/>
      <c r="D19" s="13"/>
      <c r="E19" s="13"/>
      <c r="F19" s="11"/>
      <c r="G19" s="11"/>
      <c r="H19" s="10"/>
      <c r="I19" s="10"/>
      <c r="K19" s="59"/>
      <c r="L19" s="61" t="s">
        <v>165</v>
      </c>
    </row>
    <row r="20" spans="3:13" ht="13.8" x14ac:dyDescent="0.25">
      <c r="C20" s="11"/>
      <c r="D20" s="13"/>
      <c r="E20" s="13"/>
      <c r="F20" s="11"/>
      <c r="G20" s="11"/>
      <c r="H20" s="10"/>
      <c r="I20" s="10"/>
      <c r="K20" s="60"/>
      <c r="L20" s="61" t="s">
        <v>166</v>
      </c>
    </row>
    <row r="21" spans="3:13" x14ac:dyDescent="0.25">
      <c r="C21" s="14"/>
      <c r="D21" s="13"/>
      <c r="E21" s="13"/>
      <c r="F21" s="14"/>
      <c r="G21" s="14"/>
      <c r="H21" s="10"/>
      <c r="I21" s="10"/>
      <c r="J21" s="10"/>
      <c r="M21" s="10"/>
    </row>
    <row r="22" spans="3:13" x14ac:dyDescent="0.25">
      <c r="C22" s="14"/>
      <c r="D22" s="13"/>
      <c r="E22" s="13"/>
      <c r="F22" s="14"/>
      <c r="G22" s="14"/>
      <c r="H22" s="13"/>
      <c r="I22" s="68"/>
      <c r="J22" s="10"/>
      <c r="M22" s="10"/>
    </row>
    <row r="23" spans="3:13" x14ac:dyDescent="0.25">
      <c r="C23" s="11"/>
      <c r="D23" s="13"/>
      <c r="E23" s="13"/>
      <c r="F23" s="11"/>
      <c r="G23" s="11"/>
      <c r="H23" s="69"/>
      <c r="I23" s="68"/>
      <c r="J23" s="10"/>
      <c r="M23" s="10"/>
    </row>
    <row r="24" spans="3:13" x14ac:dyDescent="0.25">
      <c r="C24" s="14"/>
      <c r="D24" s="13"/>
      <c r="E24" s="13"/>
      <c r="F24" s="14"/>
      <c r="G24" s="14"/>
      <c r="H24" s="69"/>
      <c r="I24" s="69"/>
      <c r="J24" s="10"/>
      <c r="K24" s="14"/>
      <c r="L24" s="19"/>
      <c r="M24" s="10"/>
    </row>
    <row r="25" spans="3:13" x14ac:dyDescent="0.25">
      <c r="C25" s="10"/>
      <c r="D25" s="13"/>
      <c r="E25" s="13"/>
      <c r="F25" s="10"/>
      <c r="G25" s="10"/>
      <c r="H25" s="10"/>
      <c r="I25" s="10"/>
      <c r="J25" s="10"/>
      <c r="K25" s="10"/>
      <c r="L25" s="10"/>
      <c r="M25" s="10"/>
    </row>
    <row r="26" spans="3:13" x14ac:dyDescent="0.25">
      <c r="C26" s="10"/>
      <c r="D26" s="13"/>
      <c r="E26" s="13"/>
      <c r="F26" s="10"/>
      <c r="G26" s="10"/>
      <c r="H26" s="10"/>
      <c r="K26" s="10"/>
      <c r="L26" s="10"/>
      <c r="M26" s="10"/>
    </row>
    <row r="27" spans="3:13" x14ac:dyDescent="0.25">
      <c r="C27" s="10"/>
      <c r="D27" s="13"/>
      <c r="E27" s="13"/>
      <c r="F27" s="10"/>
      <c r="G27" s="10"/>
      <c r="H27" s="10"/>
      <c r="K27" s="10"/>
      <c r="L27" s="10"/>
      <c r="M27" s="10"/>
    </row>
    <row r="28" spans="3:13" x14ac:dyDescent="0.25">
      <c r="C28" s="10"/>
      <c r="D28" s="10"/>
      <c r="E28" s="10"/>
      <c r="F28" s="10"/>
      <c r="G28" s="10"/>
      <c r="H28" s="10"/>
      <c r="K28" s="10"/>
      <c r="L28" s="10"/>
      <c r="M28" s="10"/>
    </row>
    <row r="29" spans="3:13" x14ac:dyDescent="0.25">
      <c r="C29" s="10"/>
      <c r="D29" s="10"/>
      <c r="E29" s="10"/>
      <c r="F29" s="10"/>
      <c r="G29" s="10"/>
      <c r="H29" s="10"/>
      <c r="K29" s="10"/>
      <c r="L29" s="10"/>
      <c r="M29" s="10"/>
    </row>
    <row r="30" spans="3:13" x14ac:dyDescent="0.25">
      <c r="C30" s="10"/>
      <c r="D30" s="10"/>
      <c r="E30" s="10"/>
      <c r="F30" s="10"/>
      <c r="G30" s="10"/>
      <c r="H30" s="10"/>
      <c r="K30" s="10"/>
      <c r="L30" s="10"/>
      <c r="M30" s="10"/>
    </row>
    <row r="31" spans="3:13" x14ac:dyDescent="0.25">
      <c r="C31" s="10"/>
      <c r="D31" s="10"/>
      <c r="E31" s="10"/>
      <c r="F31" s="10"/>
      <c r="G31" s="10"/>
      <c r="H31" s="10"/>
      <c r="K31" s="10"/>
      <c r="L31" s="10"/>
      <c r="M31" s="10"/>
    </row>
    <row r="32" spans="3:13" x14ac:dyDescent="0.25">
      <c r="C32" s="10"/>
      <c r="D32" s="10"/>
      <c r="E32" s="10"/>
      <c r="F32" s="10"/>
      <c r="G32" s="10"/>
      <c r="H32" s="10"/>
      <c r="K32" s="10"/>
      <c r="L32" s="10"/>
      <c r="M32" s="10"/>
    </row>
    <row r="33" spans="3:13" x14ac:dyDescent="0.25">
      <c r="C33" s="10"/>
      <c r="D33" s="10"/>
      <c r="E33" s="10"/>
      <c r="F33" s="10"/>
      <c r="G33" s="10"/>
      <c r="H33" s="10"/>
      <c r="K33" s="10"/>
      <c r="L33" s="10"/>
      <c r="M33" s="10"/>
    </row>
  </sheetData>
  <mergeCells count="2">
    <mergeCell ref="I22:I24"/>
    <mergeCell ref="H23:H24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A9D2-116E-4F2D-9C16-2DA7E0A86984}">
  <dimension ref="A1:D7"/>
  <sheetViews>
    <sheetView workbookViewId="0">
      <selection activeCell="D6" sqref="D6"/>
    </sheetView>
  </sheetViews>
  <sheetFormatPr defaultRowHeight="13.2" x14ac:dyDescent="0.25"/>
  <cols>
    <col min="1" max="1" width="12.109375" customWidth="1"/>
    <col min="2" max="2" width="12.44140625" customWidth="1"/>
    <col min="3" max="3" width="12.6640625" customWidth="1"/>
    <col min="4" max="4" width="16.109375" customWidth="1"/>
    <col min="7" max="7" width="22.21875" customWidth="1"/>
  </cols>
  <sheetData>
    <row r="1" spans="1:4" ht="15.6" x14ac:dyDescent="0.3">
      <c r="A1" s="62" t="s">
        <v>178</v>
      </c>
      <c r="B1" s="1" t="s">
        <v>115</v>
      </c>
      <c r="C1" s="1" t="s">
        <v>199</v>
      </c>
      <c r="D1" s="1" t="s">
        <v>206</v>
      </c>
    </row>
    <row r="2" spans="1:4" ht="15.6" x14ac:dyDescent="0.3">
      <c r="A2" s="67" t="s">
        <v>18</v>
      </c>
      <c r="B2" s="18" t="s">
        <v>117</v>
      </c>
      <c r="C2" s="18">
        <v>630</v>
      </c>
      <c r="D2" s="18" t="s">
        <v>62</v>
      </c>
    </row>
    <row r="3" spans="1:4" ht="15.6" x14ac:dyDescent="0.3">
      <c r="A3" s="67" t="s">
        <v>16</v>
      </c>
      <c r="B3" s="18" t="s">
        <v>118</v>
      </c>
      <c r="C3" s="43">
        <v>631</v>
      </c>
      <c r="D3" s="18" t="s">
        <v>63</v>
      </c>
    </row>
    <row r="4" spans="1:4" ht="15.6" x14ac:dyDescent="0.25">
      <c r="A4" s="67" t="s">
        <v>18</v>
      </c>
      <c r="B4" s="43" t="s">
        <v>119</v>
      </c>
      <c r="C4" s="43">
        <v>632</v>
      </c>
      <c r="D4" s="43" t="s">
        <v>64</v>
      </c>
    </row>
    <row r="5" spans="1:4" ht="15.6" x14ac:dyDescent="0.25">
      <c r="A5" s="67" t="s">
        <v>17</v>
      </c>
      <c r="B5" s="43" t="s">
        <v>120</v>
      </c>
      <c r="C5" s="43">
        <v>633</v>
      </c>
      <c r="D5" s="43" t="s">
        <v>65</v>
      </c>
    </row>
    <row r="6" spans="1:4" ht="15.6" x14ac:dyDescent="0.3">
      <c r="A6" s="67" t="s">
        <v>29</v>
      </c>
      <c r="B6" s="44" t="s">
        <v>121</v>
      </c>
      <c r="C6" s="18">
        <v>634</v>
      </c>
      <c r="D6" s="44" t="s">
        <v>66</v>
      </c>
    </row>
    <row r="7" spans="1:4" ht="15.6" x14ac:dyDescent="0.3">
      <c r="A7" s="67" t="s">
        <v>19</v>
      </c>
      <c r="B7" s="18" t="s">
        <v>116</v>
      </c>
      <c r="C7" s="18">
        <v>635</v>
      </c>
      <c r="D7" s="18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>
      <selection activeCell="G6" sqref="G6"/>
    </sheetView>
  </sheetViews>
  <sheetFormatPr defaultColWidth="14.44140625" defaultRowHeight="15.75" customHeight="1" x14ac:dyDescent="0.25"/>
  <cols>
    <col min="4" max="4" width="20.109375" customWidth="1"/>
    <col min="5" max="5" width="23.88671875" customWidth="1"/>
    <col min="6" max="6" width="16" customWidth="1"/>
    <col min="7" max="7" width="41.88671875" customWidth="1"/>
  </cols>
  <sheetData>
    <row r="1" spans="1:10" ht="15.6" x14ac:dyDescent="0.3">
      <c r="A1" s="45" t="s">
        <v>178</v>
      </c>
      <c r="B1" s="36" t="s">
        <v>159</v>
      </c>
      <c r="C1" s="36" t="s">
        <v>180</v>
      </c>
      <c r="D1" s="41" t="s">
        <v>1</v>
      </c>
      <c r="E1" s="41" t="s">
        <v>181</v>
      </c>
      <c r="F1" s="41" t="s">
        <v>182</v>
      </c>
      <c r="G1" s="41" t="s">
        <v>183</v>
      </c>
    </row>
    <row r="2" spans="1:10" ht="15.75" customHeight="1" x14ac:dyDescent="0.3">
      <c r="A2" s="7" t="s">
        <v>18</v>
      </c>
      <c r="B2" s="35" t="str">
        <f>VLOOKUP(A2,'Thong Tin Thiet Bi'!I:L,4,0)</f>
        <v>HungNV</v>
      </c>
      <c r="C2" s="35" t="str">
        <f>VLOOKUP(A2,'Thong Tin Thiet Bi'!I:J,2,0)</f>
        <v>Ha Noi</v>
      </c>
      <c r="D2" s="35" t="s">
        <v>2</v>
      </c>
      <c r="E2" s="35" t="s">
        <v>11</v>
      </c>
      <c r="F2" s="35">
        <v>1232342</v>
      </c>
      <c r="G2" s="66" t="s">
        <v>253</v>
      </c>
    </row>
    <row r="3" spans="1:10" ht="15.75" customHeight="1" x14ac:dyDescent="0.3">
      <c r="A3" s="7" t="s">
        <v>17</v>
      </c>
      <c r="B3" s="35" t="str">
        <f>VLOOKUP(A3,'Thong Tin Thiet Bi'!I:L,4,0)</f>
        <v>HaiDD</v>
      </c>
      <c r="C3" s="35" t="str">
        <f>VLOOKUP(A3,'Thong Tin Thiet Bi'!I:J,2,0)</f>
        <v>Ha Noi</v>
      </c>
      <c r="D3" s="35" t="s">
        <v>2</v>
      </c>
      <c r="E3" s="35" t="s">
        <v>11</v>
      </c>
      <c r="F3" s="35">
        <v>134141</v>
      </c>
      <c r="G3" s="66" t="s">
        <v>254</v>
      </c>
      <c r="I3" s="58"/>
      <c r="J3" s="61" t="s">
        <v>164</v>
      </c>
    </row>
    <row r="4" spans="1:10" ht="15.75" customHeight="1" x14ac:dyDescent="0.3">
      <c r="A4" s="7" t="s">
        <v>16</v>
      </c>
      <c r="B4" s="35" t="str">
        <f>VLOOKUP(A4,'Thong Tin Thiet Bi'!I:L,4,0)</f>
        <v>TanNT</v>
      </c>
      <c r="C4" s="35" t="str">
        <f>VLOOKUP(A4,'Thong Tin Thiet Bi'!I:J,2,0)</f>
        <v>Ha Noi</v>
      </c>
      <c r="D4" s="35" t="s">
        <v>2</v>
      </c>
      <c r="E4" s="35" t="s">
        <v>11</v>
      </c>
      <c r="F4" s="35">
        <v>1313114</v>
      </c>
      <c r="G4" s="66" t="s">
        <v>255</v>
      </c>
      <c r="I4" s="59"/>
      <c r="J4" s="61" t="s">
        <v>165</v>
      </c>
    </row>
    <row r="5" spans="1:10" ht="15.75" customHeight="1" x14ac:dyDescent="0.3">
      <c r="A5" s="7" t="s">
        <v>19</v>
      </c>
      <c r="B5" s="35" t="str">
        <f>VLOOKUP(A5,'Thong Tin Thiet Bi'!I:L,4,0)</f>
        <v>LongLQ</v>
      </c>
      <c r="C5" s="35" t="str">
        <f>VLOOKUP(A5,'Thong Tin Thiet Bi'!I:J,2,0)</f>
        <v>Da Nang</v>
      </c>
      <c r="D5" s="35" t="s">
        <v>2</v>
      </c>
      <c r="E5" s="35" t="s">
        <v>15</v>
      </c>
      <c r="F5" s="35">
        <v>24241414</v>
      </c>
      <c r="G5" s="66" t="s">
        <v>256</v>
      </c>
      <c r="I5" s="60"/>
      <c r="J5" s="61" t="s">
        <v>166</v>
      </c>
    </row>
    <row r="6" spans="1:10" ht="15.75" customHeight="1" x14ac:dyDescent="0.3">
      <c r="A6" s="7" t="s">
        <v>29</v>
      </c>
      <c r="B6" s="35" t="str">
        <f>VLOOKUP(A6,'Thong Tin Thiet Bi'!I:L,4,0)</f>
        <v>QuangLN</v>
      </c>
      <c r="C6" s="35" t="str">
        <f>VLOOKUP(A6,'Thong Tin Thiet Bi'!I:J,2,0)</f>
        <v>TPHCM</v>
      </c>
      <c r="D6" s="35" t="s">
        <v>2</v>
      </c>
      <c r="E6" s="35" t="s">
        <v>14</v>
      </c>
      <c r="F6" s="35">
        <v>13124141414</v>
      </c>
      <c r="G6" s="66" t="s">
        <v>257</v>
      </c>
    </row>
  </sheetData>
  <dataValidations count="1">
    <dataValidation type="list" allowBlank="1" showInputMessage="1" showErrorMessage="1" sqref="D1:D9 D11:D1048576" xr:uid="{B99C0193-6D35-4477-8753-A4FC5D3632F3}">
      <formula1>"Asia/Ho_Chi_Minh"</formula1>
    </dataValidation>
  </dataValidations>
  <hyperlinks>
    <hyperlink ref="G2" r:id="rId1" xr:uid="{935EE2CF-9A75-47EB-A7C3-79F5D15F4194}"/>
    <hyperlink ref="G3" r:id="rId2" xr:uid="{0AFE5831-3DE8-4921-BAC4-69B97E5F46E0}"/>
    <hyperlink ref="G4" r:id="rId3" xr:uid="{53361FCF-F7E8-4736-BCFB-2FDDE637877A}"/>
    <hyperlink ref="G5" r:id="rId4" xr:uid="{7D073A75-2EE4-4A76-BF78-606C44C3A174}"/>
    <hyperlink ref="G6" r:id="rId5" xr:uid="{23A8FD05-8BCE-489D-A489-1A8315CACD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N15"/>
  <sheetViews>
    <sheetView workbookViewId="0">
      <selection activeCell="G5" sqref="G5"/>
    </sheetView>
  </sheetViews>
  <sheetFormatPr defaultRowHeight="13.2" x14ac:dyDescent="0.25"/>
  <cols>
    <col min="1" max="1" width="10.5546875" customWidth="1"/>
    <col min="2" max="2" width="13.88671875" customWidth="1"/>
    <col min="3" max="3" width="13.6640625" customWidth="1"/>
    <col min="4" max="4" width="13.109375" customWidth="1"/>
    <col min="5" max="5" width="17.44140625" customWidth="1"/>
    <col min="6" max="6" width="16.21875" customWidth="1"/>
    <col min="7" max="7" width="12.88671875" customWidth="1"/>
    <col min="8" max="8" width="13.77734375" customWidth="1"/>
    <col min="9" max="9" width="12.44140625" customWidth="1"/>
    <col min="10" max="10" width="21" customWidth="1"/>
    <col min="11" max="11" width="20.44140625" customWidth="1"/>
    <col min="12" max="12" width="12.33203125" customWidth="1"/>
    <col min="13" max="13" width="13.33203125" customWidth="1"/>
    <col min="14" max="14" width="42.33203125" customWidth="1"/>
  </cols>
  <sheetData>
    <row r="1" spans="1:14" ht="15.6" x14ac:dyDescent="0.3">
      <c r="A1" s="33" t="s">
        <v>184</v>
      </c>
      <c r="B1" s="34" t="s">
        <v>178</v>
      </c>
      <c r="C1" s="33" t="s">
        <v>159</v>
      </c>
      <c r="D1" s="33" t="s">
        <v>185</v>
      </c>
      <c r="E1" s="33" t="s">
        <v>186</v>
      </c>
      <c r="F1" s="40" t="s">
        <v>3</v>
      </c>
      <c r="G1" s="40" t="s">
        <v>163</v>
      </c>
      <c r="H1" s="40" t="s">
        <v>187</v>
      </c>
      <c r="I1" s="33" t="s">
        <v>188</v>
      </c>
      <c r="J1" s="40" t="s">
        <v>189</v>
      </c>
      <c r="K1" s="40" t="s">
        <v>190</v>
      </c>
      <c r="L1" s="40" t="s">
        <v>191</v>
      </c>
      <c r="M1" s="33" t="s">
        <v>225</v>
      </c>
      <c r="N1" s="33" t="s">
        <v>77</v>
      </c>
    </row>
    <row r="2" spans="1:14" ht="15.6" x14ac:dyDescent="0.3">
      <c r="A2" s="8" t="s">
        <v>81</v>
      </c>
      <c r="B2" s="35" t="str">
        <f>VLOOKUP(A2,'Thong Tin Thiet Bi'!H:I,2,0)</f>
        <v>CMC DC</v>
      </c>
      <c r="C2" s="35" t="str">
        <f>VLOOKUP(B2,'Region va Site'!A:B,2,0)</f>
        <v>HungNV</v>
      </c>
      <c r="D2" s="35" t="s">
        <v>0</v>
      </c>
      <c r="E2" s="35" t="s">
        <v>21</v>
      </c>
      <c r="F2" s="35" t="s">
        <v>37</v>
      </c>
      <c r="G2" s="35" t="s">
        <v>33</v>
      </c>
      <c r="H2" s="35" t="s">
        <v>25</v>
      </c>
      <c r="I2" s="35">
        <v>19</v>
      </c>
      <c r="J2" s="35"/>
      <c r="K2" s="35"/>
      <c r="L2" s="35"/>
      <c r="M2" s="35">
        <v>48</v>
      </c>
      <c r="N2" s="35" t="s">
        <v>197</v>
      </c>
    </row>
    <row r="3" spans="1:14" ht="15.6" x14ac:dyDescent="0.3">
      <c r="A3" s="8" t="s">
        <v>82</v>
      </c>
      <c r="B3" s="35" t="str">
        <f>VLOOKUP(A3,'Thong Tin Thiet Bi'!H:I,2,0)</f>
        <v>CMC DC</v>
      </c>
      <c r="C3" s="35" t="str">
        <f>VLOOKUP(B3,'Region va Site'!A:B,2,0)</f>
        <v>HungNV</v>
      </c>
      <c r="D3" s="35" t="s">
        <v>0</v>
      </c>
      <c r="E3" s="35" t="s">
        <v>22</v>
      </c>
      <c r="F3" s="35" t="s">
        <v>192</v>
      </c>
      <c r="G3" s="35" t="s">
        <v>34</v>
      </c>
      <c r="H3" s="35" t="s">
        <v>30</v>
      </c>
      <c r="I3" s="35">
        <v>21</v>
      </c>
      <c r="J3" s="35"/>
      <c r="K3" s="35"/>
      <c r="L3" s="35"/>
      <c r="M3" s="35">
        <v>48</v>
      </c>
      <c r="N3" s="35" t="s">
        <v>197</v>
      </c>
    </row>
    <row r="4" spans="1:14" ht="15.6" x14ac:dyDescent="0.3">
      <c r="A4" s="7" t="s">
        <v>26</v>
      </c>
      <c r="B4" s="35" t="str">
        <f>VLOOKUP(A4,'Thong Tin Thiet Bi'!H:I,2,0)</f>
        <v>FPT DC</v>
      </c>
      <c r="C4" s="35" t="str">
        <f>VLOOKUP(B4,'Region va Site'!A:B,2,0)</f>
        <v>HaiDD</v>
      </c>
      <c r="D4" s="35" t="s">
        <v>0</v>
      </c>
      <c r="E4" s="35" t="s">
        <v>23</v>
      </c>
      <c r="F4" s="35" t="s">
        <v>193</v>
      </c>
      <c r="G4" s="35" t="s">
        <v>35</v>
      </c>
      <c r="H4" s="35" t="s">
        <v>31</v>
      </c>
      <c r="I4" s="35">
        <v>19</v>
      </c>
      <c r="J4" s="35"/>
      <c r="K4" s="35"/>
      <c r="L4" s="35"/>
      <c r="M4" s="35">
        <v>48</v>
      </c>
      <c r="N4" s="35" t="s">
        <v>197</v>
      </c>
    </row>
    <row r="5" spans="1:14" ht="15.6" x14ac:dyDescent="0.3">
      <c r="A5" s="7" t="s">
        <v>20</v>
      </c>
      <c r="B5" s="35" t="str">
        <f>VLOOKUP(A5,'Thong Tin Thiet Bi'!H:I,2,0)</f>
        <v>VNPT DC</v>
      </c>
      <c r="C5" s="35" t="str">
        <f>VLOOKUP(B5,'Region va Site'!A:B,2,0)</f>
        <v>TanNT</v>
      </c>
      <c r="D5" s="35" t="s">
        <v>0</v>
      </c>
      <c r="E5" s="35" t="s">
        <v>24</v>
      </c>
      <c r="F5" s="35" t="s">
        <v>194</v>
      </c>
      <c r="G5" s="35" t="s">
        <v>36</v>
      </c>
      <c r="H5" s="35" t="s">
        <v>32</v>
      </c>
      <c r="I5" s="35">
        <v>23</v>
      </c>
      <c r="J5" s="35"/>
      <c r="K5" s="35"/>
      <c r="L5" s="35"/>
      <c r="M5" s="35">
        <v>48</v>
      </c>
      <c r="N5" s="35" t="s">
        <v>197</v>
      </c>
    </row>
    <row r="6" spans="1:14" ht="15.6" x14ac:dyDescent="0.3">
      <c r="A6" s="7" t="s">
        <v>27</v>
      </c>
      <c r="B6" s="35" t="str">
        <f>VLOOKUP(A6,'Thong Tin Thiet Bi'!H:I,2,0)</f>
        <v>Google DC</v>
      </c>
      <c r="C6" s="35" t="str">
        <f>VLOOKUP(B6,'Region va Site'!A:B,2,0)</f>
        <v>LongLQ</v>
      </c>
      <c r="D6" s="35" t="s">
        <v>0</v>
      </c>
      <c r="E6" s="35" t="s">
        <v>24</v>
      </c>
      <c r="F6" s="35" t="s">
        <v>195</v>
      </c>
      <c r="G6" s="35" t="s">
        <v>153</v>
      </c>
      <c r="H6" s="35" t="s">
        <v>152</v>
      </c>
      <c r="I6" s="35">
        <v>21</v>
      </c>
      <c r="J6" s="35"/>
      <c r="K6" s="35"/>
      <c r="L6" s="35"/>
      <c r="M6" s="35">
        <v>48</v>
      </c>
      <c r="N6" s="35" t="s">
        <v>197</v>
      </c>
    </row>
    <row r="7" spans="1:14" ht="15.6" x14ac:dyDescent="0.3">
      <c r="A7" s="7" t="s">
        <v>28</v>
      </c>
      <c r="B7" s="35" t="str">
        <f>VLOOKUP(A7,'Thong Tin Thiet Bi'!H:I,2,0)</f>
        <v>Amazone DC</v>
      </c>
      <c r="C7" s="35" t="str">
        <f>VLOOKUP(B7,'Region va Site'!A:B,2,0)</f>
        <v>QuangLN</v>
      </c>
      <c r="D7" s="35" t="s">
        <v>0</v>
      </c>
      <c r="E7" s="35" t="s">
        <v>24</v>
      </c>
      <c r="F7" s="35" t="s">
        <v>196</v>
      </c>
      <c r="G7" s="35" t="s">
        <v>154</v>
      </c>
      <c r="H7" s="35" t="s">
        <v>152</v>
      </c>
      <c r="I7" s="35">
        <v>21</v>
      </c>
      <c r="J7" s="35"/>
      <c r="K7" s="35"/>
      <c r="L7" s="35"/>
      <c r="M7" s="35">
        <v>48</v>
      </c>
      <c r="N7" s="35" t="s">
        <v>197</v>
      </c>
    </row>
    <row r="13" spans="1:14" ht="13.8" x14ac:dyDescent="0.25">
      <c r="G13" s="58"/>
      <c r="H13" s="61" t="s">
        <v>164</v>
      </c>
    </row>
    <row r="14" spans="1:14" ht="13.8" x14ac:dyDescent="0.25">
      <c r="G14" s="59"/>
      <c r="H14" s="61" t="s">
        <v>165</v>
      </c>
    </row>
    <row r="15" spans="1:14" ht="13.8" x14ac:dyDescent="0.25">
      <c r="G15" s="60"/>
      <c r="H15" s="61" t="s">
        <v>166</v>
      </c>
    </row>
  </sheetData>
  <phoneticPr fontId="8" type="noConversion"/>
  <dataValidations count="4">
    <dataValidation type="list" allowBlank="1" showInputMessage="1" showErrorMessage="1" sqref="D2:D1048576" xr:uid="{564B40C5-071B-404B-B036-0886E7EF5098}">
      <formula1>"reserved, available, planned, active, deprecated"</formula1>
    </dataValidation>
    <dataValidation type="list" allowBlank="1" showInputMessage="1" showErrorMessage="1" sqref="H2:H1048576" xr:uid="{255E83F0-EAF1-43D7-B785-78D82AB452F0}">
      <formula1>"2-post-frame, 4-post-frame, 4-post-cabinet, wall-frame, wall-cabinet"</formula1>
    </dataValidation>
    <dataValidation type="list" allowBlank="1" showInputMessage="1" showErrorMessage="1" sqref="I2:I1048576" xr:uid="{B9205D0A-F607-436C-8F69-59ED182144DF}">
      <formula1>"10, 19, 21, 23"</formula1>
    </dataValidation>
    <dataValidation type="list" allowBlank="1" showInputMessage="1" showErrorMessage="1" sqref="L2:L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O9"/>
  <sheetViews>
    <sheetView workbookViewId="0">
      <selection activeCell="D9" sqref="D9"/>
    </sheetView>
  </sheetViews>
  <sheetFormatPr defaultRowHeight="13.2" x14ac:dyDescent="0.25"/>
  <cols>
    <col min="1" max="1" width="34.109375" customWidth="1"/>
    <col min="2" max="2" width="18.77734375" customWidth="1"/>
    <col min="3" max="3" width="14.88671875" customWidth="1"/>
    <col min="4" max="4" width="15.77734375" customWidth="1"/>
    <col min="5" max="5" width="17.33203125" customWidth="1"/>
    <col min="6" max="6" width="35.21875" customWidth="1"/>
    <col min="9" max="9" width="41" customWidth="1"/>
    <col min="10" max="10" width="13.5546875" customWidth="1"/>
    <col min="15" max="15" width="21.21875" customWidth="1"/>
  </cols>
  <sheetData>
    <row r="1" spans="1:15" ht="15.6" x14ac:dyDescent="0.3">
      <c r="A1" s="33" t="s">
        <v>109</v>
      </c>
      <c r="B1" s="33" t="s">
        <v>226</v>
      </c>
      <c r="C1" s="33" t="s">
        <v>4</v>
      </c>
      <c r="D1" s="48" t="s">
        <v>7</v>
      </c>
      <c r="E1" s="34" t="s">
        <v>161</v>
      </c>
      <c r="F1" s="34" t="s">
        <v>74</v>
      </c>
      <c r="I1" s="58"/>
      <c r="J1" s="61" t="s">
        <v>164</v>
      </c>
    </row>
    <row r="2" spans="1:15" ht="15.6" x14ac:dyDescent="0.3">
      <c r="A2" s="17" t="s">
        <v>235</v>
      </c>
      <c r="B2" s="35">
        <v>1</v>
      </c>
      <c r="C2" s="37" t="s">
        <v>6</v>
      </c>
      <c r="D2" s="35"/>
      <c r="E2" s="35" t="str">
        <f>VLOOKUP('Kieu thiet bi'!A2, 'Thong Tin Thiet Bi'!D:E,2,0)</f>
        <v>Cisco</v>
      </c>
      <c r="F2" s="35" t="str">
        <f>IF(ISERROR(MATCH('Kieu thiet bi'!A2,interface_templates!A:A,0)),"no", "yes")</f>
        <v>yes</v>
      </c>
      <c r="I2" s="59"/>
      <c r="J2" s="61" t="s">
        <v>165</v>
      </c>
    </row>
    <row r="3" spans="1:15" ht="15.6" x14ac:dyDescent="0.3">
      <c r="A3" s="17" t="s">
        <v>231</v>
      </c>
      <c r="B3" s="35">
        <v>1</v>
      </c>
      <c r="C3" s="37" t="s">
        <v>5</v>
      </c>
      <c r="D3" s="35"/>
      <c r="E3" s="35" t="str">
        <f>VLOOKUP('Kieu thiet bi'!A3, 'Thong Tin Thiet Bi'!D:E,2,0)</f>
        <v>Lenovo</v>
      </c>
      <c r="F3" s="35" t="str">
        <f>IF(ISERROR(MATCH('Kieu thiet bi'!A3,interface_templates!A:A,0)),"no", "yes")</f>
        <v>yes</v>
      </c>
      <c r="I3" s="60"/>
      <c r="J3" s="61" t="s">
        <v>166</v>
      </c>
    </row>
    <row r="4" spans="1:15" ht="15.6" x14ac:dyDescent="0.3">
      <c r="A4" s="17" t="s">
        <v>228</v>
      </c>
      <c r="B4" s="35">
        <v>1</v>
      </c>
      <c r="C4" s="37" t="s">
        <v>5</v>
      </c>
      <c r="D4" s="35"/>
      <c r="E4" s="35" t="str">
        <f>VLOOKUP('Kieu thiet bi'!A4, 'Thong Tin Thiet Bi'!D:E,2,0)</f>
        <v>Lenovo</v>
      </c>
      <c r="F4" s="35" t="str">
        <f>IF(ISERROR(MATCH('Kieu thiet bi'!A4,interface_templates!A:A,0)),"no", "yes")</f>
        <v>yes</v>
      </c>
      <c r="I4" s="56" t="s">
        <v>204</v>
      </c>
      <c r="J4" s="46"/>
    </row>
    <row r="5" spans="1:15" ht="15.6" x14ac:dyDescent="0.3">
      <c r="A5" s="17" t="s">
        <v>230</v>
      </c>
      <c r="B5" s="35">
        <v>1</v>
      </c>
      <c r="C5" s="37" t="s">
        <v>5</v>
      </c>
      <c r="D5" s="35"/>
      <c r="E5" s="35" t="str">
        <f>VLOOKUP('Kieu thiet bi'!A5, 'Thong Tin Thiet Bi'!D:E,2,0)</f>
        <v>Lenovo</v>
      </c>
      <c r="F5" s="35" t="str">
        <f>IF(ISERROR(MATCH('Kieu thiet bi'!A5,interface_templates!A:A,0)),"no", "yes")</f>
        <v>yes</v>
      </c>
      <c r="I5" s="50" t="s">
        <v>224</v>
      </c>
      <c r="J5" s="47" t="s">
        <v>227</v>
      </c>
      <c r="K5" s="50"/>
      <c r="L5" s="50"/>
      <c r="M5" s="50"/>
      <c r="N5" s="50"/>
      <c r="O5" s="50"/>
    </row>
    <row r="6" spans="1:15" ht="15.6" x14ac:dyDescent="0.3">
      <c r="A6" s="17" t="s">
        <v>229</v>
      </c>
      <c r="B6" s="35">
        <v>2</v>
      </c>
      <c r="C6" s="37" t="s">
        <v>5</v>
      </c>
      <c r="D6" s="35"/>
      <c r="E6" s="35" t="str">
        <f>VLOOKUP('Kieu thiet bi'!A6, 'Thong Tin Thiet Bi'!D:E,2,0)</f>
        <v>Dell</v>
      </c>
      <c r="F6" s="35" t="str">
        <f>IF(ISERROR(MATCH('Kieu thiet bi'!A6,interface_templates!A:A,0)),"no", "yes")</f>
        <v>yes</v>
      </c>
      <c r="I6" s="65" t="s">
        <v>4</v>
      </c>
      <c r="J6" s="47" t="s">
        <v>223</v>
      </c>
    </row>
    <row r="7" spans="1:15" ht="15.6" x14ac:dyDescent="0.3">
      <c r="A7" s="17" t="s">
        <v>232</v>
      </c>
      <c r="B7" s="35">
        <v>1</v>
      </c>
      <c r="C7" s="37" t="s">
        <v>6</v>
      </c>
      <c r="D7" s="35"/>
      <c r="E7" s="35" t="str">
        <f>VLOOKUP('Kieu thiet bi'!A7, 'Thong Tin Thiet Bi'!D:E,2,0)</f>
        <v>Cisco</v>
      </c>
      <c r="F7" s="35" t="str">
        <f>IF(ISERROR(MATCH('Kieu thiet bi'!A7,interface_templates!A:A,0)),"no", "yes")</f>
        <v>yes</v>
      </c>
      <c r="I7" s="65" t="s">
        <v>7</v>
      </c>
      <c r="J7" s="50" t="s">
        <v>222</v>
      </c>
    </row>
    <row r="8" spans="1:15" ht="15.6" x14ac:dyDescent="0.3">
      <c r="A8" s="17" t="s">
        <v>233</v>
      </c>
      <c r="B8" s="35">
        <v>1</v>
      </c>
      <c r="C8" s="37" t="s">
        <v>5</v>
      </c>
      <c r="D8" s="35"/>
      <c r="E8" s="35" t="str">
        <f>VLOOKUP('Kieu thiet bi'!A8, 'Thong Tin Thiet Bi'!D:E,2,0)</f>
        <v>Lenovo</v>
      </c>
      <c r="F8" s="35" t="str">
        <f>IF(ISERROR(MATCH('Kieu thiet bi'!A8,interface_templates!A:A,0)),"no", "yes")</f>
        <v>yes</v>
      </c>
    </row>
    <row r="9" spans="1:15" ht="15.6" x14ac:dyDescent="0.3">
      <c r="A9" s="17" t="s">
        <v>234</v>
      </c>
      <c r="B9" s="35">
        <v>2</v>
      </c>
      <c r="C9" s="37" t="s">
        <v>5</v>
      </c>
      <c r="D9" s="35"/>
      <c r="E9" s="35" t="str">
        <f>VLOOKUP('Kieu thiet bi'!A9, 'Thong Tin Thiet Bi'!D:E,2,0)</f>
        <v>Dell</v>
      </c>
      <c r="F9" s="35" t="str">
        <f>IF(ISERROR(MATCH('Kieu thiet bi'!A9,interface_templates!A:A,0)),"no", "yes")</f>
        <v>yes</v>
      </c>
    </row>
  </sheetData>
  <phoneticPr fontId="8" type="noConversion"/>
  <dataValidations count="2">
    <dataValidation type="list" allowBlank="1" showInputMessage="1" showErrorMessage="1" sqref="C1:C1048576" xr:uid="{ED84276D-2450-4995-A8E8-06CB18D9A8A5}">
      <formula1>"'true, 'false"</formula1>
    </dataValidation>
    <dataValidation type="list" allowBlank="1" showInputMessage="1" showErrorMessage="1" sqref="D1:D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I25"/>
  <sheetViews>
    <sheetView workbookViewId="0">
      <selection activeCell="E23" sqref="E23"/>
    </sheetView>
  </sheetViews>
  <sheetFormatPr defaultRowHeight="15.6" x14ac:dyDescent="0.3"/>
  <cols>
    <col min="1" max="1" width="37.33203125" style="38" customWidth="1"/>
    <col min="2" max="2" width="12.21875" style="38" customWidth="1"/>
    <col min="3" max="3" width="17.33203125" style="38" customWidth="1"/>
    <col min="4" max="4" width="15.88671875" style="38" customWidth="1"/>
    <col min="5" max="5" width="18.5546875" style="38" customWidth="1"/>
    <col min="6" max="6" width="14.5546875" style="38" customWidth="1"/>
    <col min="7" max="7" width="8.88671875" style="38"/>
    <col min="8" max="8" width="15" style="38" customWidth="1"/>
    <col min="9" max="9" width="11.6640625" style="38" customWidth="1"/>
    <col min="10" max="15" width="8.88671875" style="38"/>
    <col min="16" max="16" width="17.33203125" style="38" customWidth="1"/>
    <col min="17" max="16384" width="8.88671875" style="38"/>
  </cols>
  <sheetData>
    <row r="1" spans="1:9" x14ac:dyDescent="0.3">
      <c r="A1" s="1" t="s">
        <v>109</v>
      </c>
      <c r="B1" s="1" t="s">
        <v>161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9" x14ac:dyDescent="0.3">
      <c r="A2" s="18" t="s">
        <v>235</v>
      </c>
      <c r="B2" s="18" t="str">
        <f>VLOOKUP(A2,'Kieu thiet bi'!A:E,5,0)</f>
        <v>Cisco</v>
      </c>
      <c r="C2" s="18" t="s">
        <v>167</v>
      </c>
      <c r="D2" s="18" t="s">
        <v>170</v>
      </c>
      <c r="E2" s="18" t="s">
        <v>13</v>
      </c>
      <c r="F2" s="30" t="s">
        <v>6</v>
      </c>
    </row>
    <row r="3" spans="1:9" x14ac:dyDescent="0.3">
      <c r="A3" s="18" t="s">
        <v>235</v>
      </c>
      <c r="B3" s="18" t="str">
        <f>VLOOKUP(A3,'Kieu thiet bi'!A:E,5,0)</f>
        <v>Cisco</v>
      </c>
      <c r="C3" s="18" t="s">
        <v>168</v>
      </c>
      <c r="D3" s="18" t="s">
        <v>171</v>
      </c>
      <c r="E3" s="18" t="s">
        <v>9</v>
      </c>
      <c r="F3" s="30" t="s">
        <v>6</v>
      </c>
    </row>
    <row r="4" spans="1:9" x14ac:dyDescent="0.3">
      <c r="A4" s="18" t="s">
        <v>235</v>
      </c>
      <c r="B4" s="18" t="str">
        <f>VLOOKUP(A4,'Kieu thiet bi'!A:E,5,0)</f>
        <v>Cisco</v>
      </c>
      <c r="C4" s="18" t="s">
        <v>169</v>
      </c>
      <c r="D4" s="18" t="s">
        <v>236</v>
      </c>
      <c r="E4" s="18" t="s">
        <v>237</v>
      </c>
      <c r="F4" s="30" t="s">
        <v>6</v>
      </c>
    </row>
    <row r="5" spans="1:9" x14ac:dyDescent="0.3">
      <c r="A5" s="18" t="s">
        <v>231</v>
      </c>
      <c r="B5" s="18" t="str">
        <f>VLOOKUP(A5,'Kieu thiet bi'!A:E,5,0)</f>
        <v>Lenovo</v>
      </c>
      <c r="C5" s="18" t="s">
        <v>167</v>
      </c>
      <c r="D5" s="18" t="s">
        <v>171</v>
      </c>
      <c r="E5" s="18" t="s">
        <v>13</v>
      </c>
      <c r="F5" s="30" t="s">
        <v>6</v>
      </c>
    </row>
    <row r="6" spans="1:9" x14ac:dyDescent="0.3">
      <c r="A6" s="18" t="s">
        <v>231</v>
      </c>
      <c r="B6" s="18" t="str">
        <f>VLOOKUP(A6,'Kieu thiet bi'!A:E,5,0)</f>
        <v>Lenovo</v>
      </c>
      <c r="C6" s="18" t="s">
        <v>168</v>
      </c>
      <c r="D6" s="18" t="s">
        <v>236</v>
      </c>
      <c r="E6" s="18" t="s">
        <v>238</v>
      </c>
      <c r="F6" s="30" t="s">
        <v>6</v>
      </c>
    </row>
    <row r="7" spans="1:9" x14ac:dyDescent="0.3">
      <c r="A7" s="18" t="s">
        <v>231</v>
      </c>
      <c r="B7" s="18" t="str">
        <f>VLOOKUP(A7,'Kieu thiet bi'!A:E,5,0)</f>
        <v>Lenovo</v>
      </c>
      <c r="C7" s="18" t="s">
        <v>144</v>
      </c>
      <c r="D7" s="18">
        <v>1</v>
      </c>
      <c r="E7" s="18" t="s">
        <v>145</v>
      </c>
      <c r="F7" s="30" t="s">
        <v>6</v>
      </c>
      <c r="H7" s="58"/>
      <c r="I7" s="61" t="s">
        <v>164</v>
      </c>
    </row>
    <row r="8" spans="1:9" x14ac:dyDescent="0.3">
      <c r="A8" s="18" t="s">
        <v>231</v>
      </c>
      <c r="B8" s="18" t="str">
        <f>VLOOKUP(A8,'Kieu thiet bi'!A:E,5,0)</f>
        <v>Lenovo</v>
      </c>
      <c r="C8" s="18" t="s">
        <v>68</v>
      </c>
      <c r="D8" s="18">
        <v>1</v>
      </c>
      <c r="E8" s="18" t="s">
        <v>13</v>
      </c>
      <c r="F8" s="30" t="s">
        <v>5</v>
      </c>
      <c r="H8" s="59"/>
      <c r="I8" s="61" t="s">
        <v>165</v>
      </c>
    </row>
    <row r="9" spans="1:9" x14ac:dyDescent="0.3">
      <c r="A9" s="18" t="s">
        <v>228</v>
      </c>
      <c r="B9" s="18" t="str">
        <f>VLOOKUP(A9,'Kieu thiet bi'!A:E,5,0)</f>
        <v>Lenovo</v>
      </c>
      <c r="C9" s="18" t="s">
        <v>169</v>
      </c>
      <c r="D9" s="18" t="s">
        <v>239</v>
      </c>
      <c r="E9" s="18" t="s">
        <v>237</v>
      </c>
      <c r="F9" s="30" t="s">
        <v>6</v>
      </c>
      <c r="H9" s="60"/>
      <c r="I9" s="61" t="s">
        <v>166</v>
      </c>
    </row>
    <row r="10" spans="1:9" x14ac:dyDescent="0.3">
      <c r="A10" s="18" t="s">
        <v>228</v>
      </c>
      <c r="B10" s="18" t="str">
        <f>VLOOKUP(A10,'Kieu thiet bi'!A:E,5,0)</f>
        <v>Lenovo</v>
      </c>
      <c r="C10" s="18" t="s">
        <v>68</v>
      </c>
      <c r="D10" s="18">
        <v>1</v>
      </c>
      <c r="E10" s="18" t="s">
        <v>67</v>
      </c>
      <c r="F10" s="30" t="s">
        <v>6</v>
      </c>
    </row>
    <row r="11" spans="1:9" x14ac:dyDescent="0.3">
      <c r="A11" s="18" t="s">
        <v>230</v>
      </c>
      <c r="B11" s="18" t="str">
        <f>VLOOKUP(A11,'Kieu thiet bi'!A:E,5,0)</f>
        <v>Lenovo</v>
      </c>
      <c r="C11" s="18" t="s">
        <v>167</v>
      </c>
      <c r="D11" s="18" t="s">
        <v>171</v>
      </c>
      <c r="E11" s="18" t="s">
        <v>13</v>
      </c>
      <c r="F11" s="30" t="s">
        <v>6</v>
      </c>
    </row>
    <row r="12" spans="1:9" ht="17.399999999999999" x14ac:dyDescent="0.3">
      <c r="A12" s="18" t="s">
        <v>230</v>
      </c>
      <c r="B12" s="18" t="str">
        <f>VLOOKUP(A12,'Kieu thiet bi'!A:E,5,0)</f>
        <v>Lenovo</v>
      </c>
      <c r="C12" s="18" t="s">
        <v>168</v>
      </c>
      <c r="D12" s="18" t="s">
        <v>236</v>
      </c>
      <c r="E12" s="18" t="s">
        <v>238</v>
      </c>
      <c r="F12" s="30" t="s">
        <v>6</v>
      </c>
      <c r="H12" s="63" t="s">
        <v>219</v>
      </c>
    </row>
    <row r="13" spans="1:9" x14ac:dyDescent="0.3">
      <c r="A13" s="18" t="s">
        <v>230</v>
      </c>
      <c r="B13" s="18" t="str">
        <f>VLOOKUP(A13,'Kieu thiet bi'!A:E,5,0)</f>
        <v>Lenovo</v>
      </c>
      <c r="C13" s="18" t="s">
        <v>144</v>
      </c>
      <c r="D13" s="18">
        <v>3</v>
      </c>
      <c r="E13" s="18" t="s">
        <v>145</v>
      </c>
      <c r="F13" s="30" t="s">
        <v>6</v>
      </c>
      <c r="H13" s="62" t="s">
        <v>173</v>
      </c>
      <c r="I13" s="38" t="s">
        <v>177</v>
      </c>
    </row>
    <row r="14" spans="1:9" x14ac:dyDescent="0.3">
      <c r="A14" s="18" t="s">
        <v>229</v>
      </c>
      <c r="B14" s="18" t="str">
        <f>VLOOKUP(A14,'Kieu thiet bi'!A:E,5,0)</f>
        <v>Dell</v>
      </c>
      <c r="C14" s="18" t="s">
        <v>167</v>
      </c>
      <c r="D14" s="18" t="s">
        <v>241</v>
      </c>
      <c r="E14" s="18" t="s">
        <v>238</v>
      </c>
      <c r="F14" s="30" t="s">
        <v>6</v>
      </c>
      <c r="H14" s="62" t="s">
        <v>175</v>
      </c>
      <c r="I14" s="38" t="s">
        <v>218</v>
      </c>
    </row>
    <row r="15" spans="1:9" x14ac:dyDescent="0.3">
      <c r="A15" s="18" t="s">
        <v>229</v>
      </c>
      <c r="B15" s="18" t="str">
        <f>VLOOKUP(A15,'Kieu thiet bi'!A:E,5,0)</f>
        <v>Dell</v>
      </c>
      <c r="C15" s="18" t="s">
        <v>168</v>
      </c>
      <c r="D15" s="18" t="s">
        <v>239</v>
      </c>
      <c r="E15" s="18" t="s">
        <v>13</v>
      </c>
      <c r="F15" s="30" t="s">
        <v>6</v>
      </c>
    </row>
    <row r="16" spans="1:9" x14ac:dyDescent="0.3">
      <c r="A16" s="18" t="s">
        <v>229</v>
      </c>
      <c r="B16" s="18" t="str">
        <f>VLOOKUP(A16,'Kieu thiet bi'!A:E,5,0)</f>
        <v>Dell</v>
      </c>
      <c r="C16" s="18" t="s">
        <v>144</v>
      </c>
      <c r="D16" s="18">
        <v>1</v>
      </c>
      <c r="E16" s="18" t="s">
        <v>145</v>
      </c>
      <c r="F16" s="30" t="s">
        <v>6</v>
      </c>
    </row>
    <row r="17" spans="1:6" x14ac:dyDescent="0.3">
      <c r="A17" s="18" t="s">
        <v>232</v>
      </c>
      <c r="B17" s="18" t="str">
        <f>VLOOKUP(A17,'Kieu thiet bi'!A:E,5,0)</f>
        <v>Cisco</v>
      </c>
      <c r="C17" s="18" t="s">
        <v>167</v>
      </c>
      <c r="D17" s="18" t="s">
        <v>170</v>
      </c>
      <c r="E17" s="18" t="s">
        <v>13</v>
      </c>
      <c r="F17" s="30" t="s">
        <v>6</v>
      </c>
    </row>
    <row r="18" spans="1:6" x14ac:dyDescent="0.3">
      <c r="A18" s="18" t="s">
        <v>232</v>
      </c>
      <c r="B18" s="18" t="str">
        <f>VLOOKUP(A18,'Kieu thiet bi'!A:E,5,0)</f>
        <v>Cisco</v>
      </c>
      <c r="C18" s="18" t="s">
        <v>168</v>
      </c>
      <c r="D18" s="18" t="s">
        <v>171</v>
      </c>
      <c r="E18" s="18" t="s">
        <v>238</v>
      </c>
      <c r="F18" s="30" t="s">
        <v>6</v>
      </c>
    </row>
    <row r="19" spans="1:6" x14ac:dyDescent="0.3">
      <c r="A19" s="18" t="s">
        <v>233</v>
      </c>
      <c r="B19" s="18" t="str">
        <f>VLOOKUP(A19,'Kieu thiet bi'!A:E,5,0)</f>
        <v>Lenovo</v>
      </c>
      <c r="C19" s="18" t="s">
        <v>167</v>
      </c>
      <c r="D19" s="18" t="s">
        <v>171</v>
      </c>
      <c r="E19" s="18" t="s">
        <v>13</v>
      </c>
      <c r="F19" s="30" t="s">
        <v>6</v>
      </c>
    </row>
    <row r="20" spans="1:6" x14ac:dyDescent="0.3">
      <c r="A20" s="18" t="s">
        <v>233</v>
      </c>
      <c r="B20" s="18" t="str">
        <f>VLOOKUP(A20,'Kieu thiet bi'!A:E,5,0)</f>
        <v>Lenovo</v>
      </c>
      <c r="C20" s="18" t="s">
        <v>168</v>
      </c>
      <c r="D20" s="18" t="s">
        <v>242</v>
      </c>
      <c r="E20" s="18" t="s">
        <v>238</v>
      </c>
      <c r="F20" s="30" t="s">
        <v>6</v>
      </c>
    </row>
    <row r="21" spans="1:6" x14ac:dyDescent="0.3">
      <c r="A21" s="18" t="s">
        <v>233</v>
      </c>
      <c r="B21" s="18" t="str">
        <f>VLOOKUP(A21,'Kieu thiet bi'!A:E,5,0)</f>
        <v>Lenovo</v>
      </c>
      <c r="C21" s="18" t="s">
        <v>144</v>
      </c>
      <c r="D21" s="18">
        <v>1</v>
      </c>
      <c r="E21" s="18" t="s">
        <v>145</v>
      </c>
      <c r="F21" s="30" t="s">
        <v>6</v>
      </c>
    </row>
    <row r="22" spans="1:6" x14ac:dyDescent="0.3">
      <c r="A22" s="18" t="s">
        <v>233</v>
      </c>
      <c r="B22" s="18" t="str">
        <f>VLOOKUP(A22,'Kieu thiet bi'!A:E,5,0)</f>
        <v>Lenovo</v>
      </c>
      <c r="C22" s="18" t="s">
        <v>68</v>
      </c>
      <c r="D22" s="18">
        <v>1</v>
      </c>
      <c r="E22" s="18" t="s">
        <v>13</v>
      </c>
      <c r="F22" s="30" t="s">
        <v>5</v>
      </c>
    </row>
    <row r="23" spans="1:6" x14ac:dyDescent="0.3">
      <c r="A23" s="18" t="s">
        <v>234</v>
      </c>
      <c r="B23" s="18" t="str">
        <f>VLOOKUP(A23,'Kieu thiet bi'!A:E,5,0)</f>
        <v>Dell</v>
      </c>
      <c r="C23" s="18" t="s">
        <v>167</v>
      </c>
      <c r="D23" s="18" t="s">
        <v>241</v>
      </c>
      <c r="E23" s="18" t="s">
        <v>13</v>
      </c>
      <c r="F23" s="30" t="s">
        <v>6</v>
      </c>
    </row>
    <row r="24" spans="1:6" x14ac:dyDescent="0.3">
      <c r="A24" s="18" t="s">
        <v>234</v>
      </c>
      <c r="B24" s="18" t="str">
        <f>VLOOKUP(A24,'Kieu thiet bi'!A:E,5,0)</f>
        <v>Dell</v>
      </c>
      <c r="C24" s="18" t="s">
        <v>168</v>
      </c>
      <c r="D24" s="18" t="s">
        <v>239</v>
      </c>
      <c r="E24" s="18" t="s">
        <v>240</v>
      </c>
      <c r="F24" s="30" t="s">
        <v>6</v>
      </c>
    </row>
    <row r="25" spans="1:6" x14ac:dyDescent="0.3">
      <c r="A25" s="18" t="s">
        <v>234</v>
      </c>
      <c r="B25" s="18" t="str">
        <f>VLOOKUP(A25,'Kieu thiet bi'!A:E,5,0)</f>
        <v>Dell</v>
      </c>
      <c r="C25" s="18" t="s">
        <v>144</v>
      </c>
      <c r="D25" s="18">
        <v>2</v>
      </c>
      <c r="E25" s="18" t="s">
        <v>145</v>
      </c>
      <c r="F25" s="30" t="s">
        <v>6</v>
      </c>
    </row>
  </sheetData>
  <dataConsolidate/>
  <dataValidations count="3">
    <dataValidation type="list" allowBlank="1" showInputMessage="1" showErrorMessage="1" sqref="E2:E1048576" xr:uid="{D5E5B5AF-FEF5-4E6A-9B28-B81F0D4D7C54}">
      <formula1>"virtual, lag, 100base-tx, 1000base-t, 2.5gbase-t, 5gbase-t, 10gbase-t, 10gbase-cx4, 1000base-x-gbic, 1000base-x-sfp, 10gbase-x-sfpp, 10gbase-x-xfp, 10gbase-x-xenpak, 10gbase-x-x2, 25gbase-x-sfp28, 50gbase-x-sfp56, 40gbase-x-qsfpp, 50gbase-x-sfp28"</formula1>
    </dataValidation>
    <dataValidation type="list" allowBlank="1" showInputMessage="1" showErrorMessage="1" sqref="F2:F1048576" xr:uid="{07FAF354-BD54-4AB2-A41E-EC6436CD7FEA}">
      <formula1>"'true, 'false"</formula1>
    </dataValidation>
    <dataValidation type="list" allowBlank="1" showInputMessage="1" showErrorMessage="1" sqref="C2:C1048576" xr:uid="{CB5510B2-321D-4282-8893-6C2A80ACAC28}">
      <formula1>"fe, ge, te, xe, fc, sxe, xle, pfe, iDRAC, Management, Bond"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71D6FF-1033-42BD-9A2F-04B4CAA405F0}">
          <x14:formula1>
            <xm:f>'Kieu thiet bi'!$A:$A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F11"/>
  <sheetViews>
    <sheetView workbookViewId="0"/>
  </sheetViews>
  <sheetFormatPr defaultRowHeight="13.2" x14ac:dyDescent="0.25"/>
  <cols>
    <col min="1" max="1" width="16.6640625" customWidth="1"/>
  </cols>
  <sheetData>
    <row r="1" spans="1:6" ht="15.6" x14ac:dyDescent="0.3">
      <c r="A1" s="33" t="s">
        <v>176</v>
      </c>
      <c r="B1" s="33" t="s">
        <v>8</v>
      </c>
    </row>
    <row r="2" spans="1:6" ht="15.6" x14ac:dyDescent="0.3">
      <c r="A2" s="35" t="s">
        <v>40</v>
      </c>
      <c r="B2" s="37" t="s">
        <v>6</v>
      </c>
    </row>
    <row r="3" spans="1:6" ht="15.6" x14ac:dyDescent="0.3">
      <c r="A3" s="35" t="s">
        <v>41</v>
      </c>
      <c r="B3" s="37" t="s">
        <v>6</v>
      </c>
    </row>
    <row r="4" spans="1:6" ht="15.6" x14ac:dyDescent="0.3">
      <c r="A4" s="35" t="s">
        <v>42</v>
      </c>
      <c r="B4" s="37" t="s">
        <v>6</v>
      </c>
    </row>
    <row r="5" spans="1:6" ht="15.6" x14ac:dyDescent="0.3">
      <c r="A5" s="35" t="s">
        <v>43</v>
      </c>
      <c r="B5" s="37" t="s">
        <v>6</v>
      </c>
    </row>
    <row r="6" spans="1:6" ht="15.6" x14ac:dyDescent="0.3">
      <c r="A6" s="35" t="s">
        <v>44</v>
      </c>
      <c r="B6" s="37" t="s">
        <v>6</v>
      </c>
      <c r="E6" s="58"/>
      <c r="F6" s="61" t="s">
        <v>164</v>
      </c>
    </row>
    <row r="7" spans="1:6" ht="15.6" x14ac:dyDescent="0.3">
      <c r="A7" s="35" t="s">
        <v>45</v>
      </c>
      <c r="B7" s="37" t="s">
        <v>6</v>
      </c>
      <c r="E7" s="59"/>
      <c r="F7" s="61" t="s">
        <v>165</v>
      </c>
    </row>
    <row r="8" spans="1:6" ht="15.6" x14ac:dyDescent="0.3">
      <c r="A8" s="35" t="s">
        <v>46</v>
      </c>
      <c r="B8" s="37" t="s">
        <v>5</v>
      </c>
      <c r="E8" s="60"/>
      <c r="F8" s="61" t="s">
        <v>166</v>
      </c>
    </row>
    <row r="9" spans="1:6" ht="15.6" x14ac:dyDescent="0.3">
      <c r="A9" s="35" t="s">
        <v>47</v>
      </c>
      <c r="B9" s="37" t="s">
        <v>5</v>
      </c>
    </row>
    <row r="10" spans="1:6" ht="15.6" x14ac:dyDescent="0.3">
      <c r="A10" s="35" t="s">
        <v>85</v>
      </c>
      <c r="B10" s="37" t="s">
        <v>6</v>
      </c>
      <c r="E10" s="65" t="s">
        <v>8</v>
      </c>
      <c r="F10" s="47" t="s">
        <v>221</v>
      </c>
    </row>
    <row r="11" spans="1:6" ht="15.6" x14ac:dyDescent="0.3">
      <c r="A11" s="35" t="s">
        <v>86</v>
      </c>
      <c r="B11" s="37" t="s">
        <v>6</v>
      </c>
    </row>
  </sheetData>
  <dataValidations count="1">
    <dataValidation type="list" allowBlank="1" showInputMessage="1" showErrorMessage="1" sqref="B1:B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O19"/>
  <sheetViews>
    <sheetView workbookViewId="0">
      <selection activeCell="E4" sqref="E4"/>
    </sheetView>
  </sheetViews>
  <sheetFormatPr defaultRowHeight="15.6" x14ac:dyDescent="0.3"/>
  <cols>
    <col min="1" max="1" width="4.88671875" style="38" customWidth="1"/>
    <col min="2" max="2" width="17.44140625" style="38" customWidth="1"/>
    <col min="3" max="3" width="13.109375" style="38" customWidth="1"/>
    <col min="4" max="4" width="36.6640625" style="38" customWidth="1"/>
    <col min="5" max="6" width="19.6640625" style="38" customWidth="1"/>
    <col min="7" max="7" width="15.33203125" style="38" customWidth="1"/>
    <col min="8" max="8" width="17.21875" style="38" customWidth="1"/>
    <col min="9" max="9" width="12.33203125" style="38" customWidth="1"/>
    <col min="10" max="10" width="10.88671875" style="38" customWidth="1"/>
    <col min="11" max="11" width="12.109375" style="38" customWidth="1"/>
    <col min="12" max="12" width="15.33203125" style="38" customWidth="1"/>
    <col min="13" max="13" width="11.6640625" style="38" customWidth="1"/>
    <col min="14" max="14" width="8.88671875" style="38"/>
    <col min="15" max="15" width="17.6640625" style="38" customWidth="1"/>
    <col min="16" max="16384" width="8.88671875" style="38"/>
  </cols>
  <sheetData>
    <row r="1" spans="1:15" x14ac:dyDescent="0.3">
      <c r="A1" s="1" t="s">
        <v>88</v>
      </c>
      <c r="B1" s="39" t="s">
        <v>108</v>
      </c>
      <c r="C1" s="39" t="s">
        <v>184</v>
      </c>
      <c r="D1" s="39" t="s">
        <v>109</v>
      </c>
      <c r="E1" s="39" t="s">
        <v>161</v>
      </c>
      <c r="F1" s="1" t="s">
        <v>210</v>
      </c>
      <c r="G1" s="1" t="s">
        <v>159</v>
      </c>
      <c r="H1" s="53" t="s">
        <v>209</v>
      </c>
      <c r="I1" s="39" t="s">
        <v>162</v>
      </c>
      <c r="J1" s="39" t="s">
        <v>163</v>
      </c>
      <c r="K1" s="39" t="s">
        <v>178</v>
      </c>
      <c r="L1" s="39" t="s">
        <v>198</v>
      </c>
      <c r="M1" s="1" t="s">
        <v>211</v>
      </c>
      <c r="N1" s="1" t="s">
        <v>185</v>
      </c>
      <c r="O1" s="1" t="s">
        <v>77</v>
      </c>
    </row>
    <row r="2" spans="1:15" x14ac:dyDescent="0.3">
      <c r="A2" s="18">
        <v>1</v>
      </c>
      <c r="B2" s="18" t="str">
        <f>VLOOKUP(A2,'Thong Tin Thiet Bi'!B:C,2,0)</f>
        <v>SW 2</v>
      </c>
      <c r="C2" s="18" t="str">
        <f>VLOOKUP(B2,'Thong Tin Thiet Bi'!C:H,6,0)</f>
        <v>R105</v>
      </c>
      <c r="D2" s="18" t="str">
        <f>VLOOKUP(B2,'Thong Tin Thiet Bi'!C:D,2,0)</f>
        <v>Catalyst 2960+24PC-L 24fe 4ge 2te</v>
      </c>
      <c r="E2" s="18" t="str">
        <f>VLOOKUP(D2,'Thong Tin Thiet Bi'!D:E,2,0)</f>
        <v>Cisco</v>
      </c>
      <c r="F2" s="18" t="s">
        <v>42</v>
      </c>
      <c r="G2" s="18" t="str">
        <f>VLOOKUP(A2,'Thong Tin Thiet Bi'!B:L,11,0)</f>
        <v>HungNV</v>
      </c>
      <c r="H2" s="18" t="s">
        <v>48</v>
      </c>
      <c r="I2" s="18" t="str">
        <f>VLOOKUP(B2,'Thong Tin Thiet Bi'!C:G,4,0)</f>
        <v>C143424</v>
      </c>
      <c r="J2" s="18" t="str">
        <f>VLOOKUP(B2,'Thong Tin Thiet Bi'!C:I,5,0)</f>
        <v>TS233444</v>
      </c>
      <c r="K2" s="18" t="str">
        <f>VLOOKUP(A2,'Thong Tin Thiet Bi'!B:J,8,0)</f>
        <v>CMC DC</v>
      </c>
      <c r="L2" s="18">
        <f>VLOOKUP(A2,'Thong Tin Thiet Bi'!B:K,10,0)</f>
        <v>12</v>
      </c>
      <c r="M2" s="18" t="s">
        <v>72</v>
      </c>
      <c r="N2" s="18" t="s">
        <v>0</v>
      </c>
      <c r="O2" s="18" t="s">
        <v>69</v>
      </c>
    </row>
    <row r="3" spans="1:15" x14ac:dyDescent="0.3">
      <c r="A3" s="18">
        <v>2</v>
      </c>
      <c r="B3" s="18" t="str">
        <f>VLOOKUP(A3,'Thong Tin Thiet Bi'!B:C,2,0)</f>
        <v>DNS server</v>
      </c>
      <c r="C3" s="18" t="str">
        <f>VLOOKUP(B3,'Thong Tin Thiet Bi'!C:H,6,0)</f>
        <v>R106</v>
      </c>
      <c r="D3" s="18" t="str">
        <f>VLOOKUP(B3,'Thong Tin Thiet Bi'!C:D,2,0)</f>
        <v>System x3550 M5 4fe 2ge 1bond 1mng</v>
      </c>
      <c r="E3" s="18" t="str">
        <f>VLOOKUP(D3,'Thong Tin Thiet Bi'!D:E,2,0)</f>
        <v>Lenovo</v>
      </c>
      <c r="F3" s="18" t="s">
        <v>47</v>
      </c>
      <c r="G3" s="18" t="str">
        <f>VLOOKUP(A3,'Thong Tin Thiet Bi'!B:L,11,0)</f>
        <v>HungNV</v>
      </c>
      <c r="H3" s="18" t="s">
        <v>49</v>
      </c>
      <c r="I3" s="18" t="str">
        <f>VLOOKUP(B3,'Thong Tin Thiet Bi'!C:G,4,0)</f>
        <v>X2434534</v>
      </c>
      <c r="J3" s="18" t="str">
        <f>VLOOKUP(B3,'Thong Tin Thiet Bi'!C:I,5,0)</f>
        <v>TS348584</v>
      </c>
      <c r="K3" s="18" t="str">
        <f>VLOOKUP(A3,'Thong Tin Thiet Bi'!B:J,8,0)</f>
        <v>CMC DC</v>
      </c>
      <c r="L3" s="18">
        <f>VLOOKUP(A3,'Thong Tin Thiet Bi'!B:K,10,0)</f>
        <v>13</v>
      </c>
      <c r="M3" s="18" t="s">
        <v>72</v>
      </c>
      <c r="N3" s="18" t="s">
        <v>0</v>
      </c>
      <c r="O3" s="18" t="s">
        <v>71</v>
      </c>
    </row>
    <row r="4" spans="1:15" x14ac:dyDescent="0.3">
      <c r="A4" s="18">
        <v>3</v>
      </c>
      <c r="B4" s="18" t="str">
        <f>VLOOKUP(A4,'Thong Tin Thiet Bi'!B:C,2,0)</f>
        <v>FTP server</v>
      </c>
      <c r="C4" s="18" t="str">
        <f>VLOOKUP(B4,'Thong Tin Thiet Bi'!C:H,6,0)</f>
        <v>R106</v>
      </c>
      <c r="D4" s="18" t="str">
        <f>VLOOKUP(B4,'Thong Tin Thiet Bi'!C:D,2,0)</f>
        <v>System x3550 M5 6te 1mng</v>
      </c>
      <c r="E4" s="18" t="str">
        <f>VLOOKUP(D4,'Thong Tin Thiet Bi'!D:E,2,0)</f>
        <v>Lenovo</v>
      </c>
      <c r="F4" s="18" t="s">
        <v>46</v>
      </c>
      <c r="G4" s="18" t="str">
        <f>VLOOKUP(A4,'Thong Tin Thiet Bi'!B:L,11,0)</f>
        <v>HungNV</v>
      </c>
      <c r="H4" s="18" t="s">
        <v>50</v>
      </c>
      <c r="I4" s="18" t="str">
        <f>VLOOKUP(B4,'Thong Tin Thiet Bi'!C:G,4,0)</f>
        <v>X1231231</v>
      </c>
      <c r="J4" s="18" t="str">
        <f>VLOOKUP(B4,'Thong Tin Thiet Bi'!C:I,5,0)</f>
        <v>TS834843</v>
      </c>
      <c r="K4" s="18" t="str">
        <f>VLOOKUP(A4,'Thong Tin Thiet Bi'!B:J,8,0)</f>
        <v>CMC DC</v>
      </c>
      <c r="L4" s="18">
        <f>VLOOKUP(A4,'Thong Tin Thiet Bi'!B:K,10,0)</f>
        <v>14</v>
      </c>
      <c r="M4" s="18" t="s">
        <v>72</v>
      </c>
      <c r="N4" s="18" t="s">
        <v>12</v>
      </c>
      <c r="O4" s="18" t="s">
        <v>70</v>
      </c>
    </row>
    <row r="5" spans="1:15" x14ac:dyDescent="0.3">
      <c r="A5" s="18">
        <v>4</v>
      </c>
      <c r="B5" s="18" t="str">
        <f>VLOOKUP(A5,'Thong Tin Thiet Bi'!B:C,2,0)</f>
        <v>DNS server 1</v>
      </c>
      <c r="C5" s="18" t="str">
        <f>VLOOKUP(B5,'Thong Tin Thiet Bi'!C:H,6,0)</f>
        <v>R106</v>
      </c>
      <c r="D5" s="18" t="str">
        <f>VLOOKUP(B5,'Thong Tin Thiet Bi'!C:D,2,0)</f>
        <v>System x3550 M5 4fe 2ge 3bond</v>
      </c>
      <c r="E5" s="18" t="str">
        <f>VLOOKUP(D5,'Thong Tin Thiet Bi'!D:E,2,0)</f>
        <v>Lenovo</v>
      </c>
      <c r="F5" s="18" t="s">
        <v>46</v>
      </c>
      <c r="G5" s="18" t="str">
        <f>VLOOKUP(A5,'Thong Tin Thiet Bi'!B:L,11,0)</f>
        <v>HungNV</v>
      </c>
      <c r="H5" s="18" t="s">
        <v>243</v>
      </c>
      <c r="I5" s="18" t="str">
        <f>VLOOKUP(B5,'Thong Tin Thiet Bi'!C:G,4,0)</f>
        <v>X2435354</v>
      </c>
      <c r="J5" s="18" t="str">
        <f>VLOOKUP(B5,'Thong Tin Thiet Bi'!C:I,5,0)</f>
        <v>TS834844</v>
      </c>
      <c r="K5" s="18" t="str">
        <f>VLOOKUP(A5,'Thong Tin Thiet Bi'!B:J,8,0)</f>
        <v>CMC DC</v>
      </c>
      <c r="L5" s="18">
        <f>VLOOKUP(A5,'Thong Tin Thiet Bi'!B:K,10,0)</f>
        <v>15</v>
      </c>
      <c r="M5" s="18" t="s">
        <v>72</v>
      </c>
      <c r="N5" s="18" t="s">
        <v>0</v>
      </c>
      <c r="O5" s="18" t="s">
        <v>247</v>
      </c>
    </row>
    <row r="6" spans="1:15" x14ac:dyDescent="0.3">
      <c r="A6" s="18">
        <v>5</v>
      </c>
      <c r="B6" s="18" t="str">
        <f>VLOOKUP(A6,'Thong Tin Thiet Bi'!B:C,2,0)</f>
        <v>Openstack server</v>
      </c>
      <c r="C6" s="18" t="str">
        <f>VLOOKUP(B6,'Thong Tin Thiet Bi'!C:H,6,0)</f>
        <v>R102</v>
      </c>
      <c r="D6" s="18" t="str">
        <f>VLOOKUP(B6,'Thong Tin Thiet Bi'!C:D,2,0)</f>
        <v>PowerEdge R730 5fe 6ge 1bond</v>
      </c>
      <c r="E6" s="18" t="str">
        <f>VLOOKUP(D6,'Thong Tin Thiet Bi'!D:E,2,0)</f>
        <v>Dell</v>
      </c>
      <c r="F6" s="18" t="s">
        <v>47</v>
      </c>
      <c r="G6" s="18" t="str">
        <f>VLOOKUP(A6,'Thong Tin Thiet Bi'!B:L,11,0)</f>
        <v>HaiDD</v>
      </c>
      <c r="H6" s="18" t="s">
        <v>244</v>
      </c>
      <c r="I6" s="18" t="str">
        <f>VLOOKUP(B6,'Thong Tin Thiet Bi'!C:G,4,0)</f>
        <v>E3452342</v>
      </c>
      <c r="J6" s="18" t="str">
        <f>VLOOKUP(B6,'Thong Tin Thiet Bi'!C:I,5,0)</f>
        <v>TS834845</v>
      </c>
      <c r="K6" s="18" t="str">
        <f>VLOOKUP(A6,'Thong Tin Thiet Bi'!B:J,8,0)</f>
        <v>FPT DC</v>
      </c>
      <c r="L6" s="18">
        <f>VLOOKUP(A6,'Thong Tin Thiet Bi'!B:K,10,0)</f>
        <v>12</v>
      </c>
      <c r="M6" s="18" t="s">
        <v>72</v>
      </c>
      <c r="N6" s="18" t="s">
        <v>0</v>
      </c>
      <c r="O6" s="18" t="s">
        <v>248</v>
      </c>
    </row>
    <row r="7" spans="1:15" x14ac:dyDescent="0.3">
      <c r="A7" s="18">
        <v>6</v>
      </c>
      <c r="B7" s="18" t="str">
        <f>VLOOKUP(A7,'Thong Tin Thiet Bi'!B:C,2,0)</f>
        <v>SW 1</v>
      </c>
      <c r="C7" s="18" t="str">
        <f>VLOOKUP(B7,'Thong Tin Thiet Bi'!C:H,6,0)</f>
        <v>R101</v>
      </c>
      <c r="D7" s="18" t="str">
        <f>VLOOKUP(B7,'Thong Tin Thiet Bi'!C:D,2,0)</f>
        <v>Catalyst 2960+24PC-L 24fe 4ge</v>
      </c>
      <c r="E7" s="18" t="str">
        <f>VLOOKUP(D7,'Thong Tin Thiet Bi'!D:E,2,0)</f>
        <v>Cisco</v>
      </c>
      <c r="F7" s="18" t="s">
        <v>42</v>
      </c>
      <c r="G7" s="18" t="str">
        <f>VLOOKUP(A7,'Thong Tin Thiet Bi'!B:L,11,0)</f>
        <v>TanNT</v>
      </c>
      <c r="H7" s="18" t="s">
        <v>48</v>
      </c>
      <c r="I7" s="18" t="str">
        <f>VLOOKUP(B7,'Thong Tin Thiet Bi'!C:G,4,0)</f>
        <v>C1445354</v>
      </c>
      <c r="J7" s="18" t="str">
        <f>VLOOKUP(B7,'Thong Tin Thiet Bi'!C:I,5,0)</f>
        <v>TS834846</v>
      </c>
      <c r="K7" s="18" t="str">
        <f>VLOOKUP(A7,'Thong Tin Thiet Bi'!B:J,8,0)</f>
        <v>VNPT DC</v>
      </c>
      <c r="L7" s="18">
        <f>VLOOKUP(A7,'Thong Tin Thiet Bi'!B:K,10,0)</f>
        <v>13</v>
      </c>
      <c r="M7" s="18" t="s">
        <v>111</v>
      </c>
      <c r="N7" s="18" t="s">
        <v>0</v>
      </c>
      <c r="O7" s="18" t="s">
        <v>249</v>
      </c>
    </row>
    <row r="8" spans="1:15" x14ac:dyDescent="0.3">
      <c r="A8" s="18">
        <v>7</v>
      </c>
      <c r="B8" s="18" t="str">
        <f>VLOOKUP(A8,'Thong Tin Thiet Bi'!B:C,2,0)</f>
        <v>DHCP server</v>
      </c>
      <c r="C8" s="18" t="str">
        <f>VLOOKUP(B8,'Thong Tin Thiet Bi'!C:H,6,0)</f>
        <v>R101</v>
      </c>
      <c r="D8" s="18" t="str">
        <f>VLOOKUP(B8,'Thong Tin Thiet Bi'!C:D,2,0)</f>
        <v>PowerEdge R730 5fe 6ge 1bond</v>
      </c>
      <c r="E8" s="18" t="str">
        <f>VLOOKUP(D8,'Thong Tin Thiet Bi'!D:E,2,0)</f>
        <v>Dell</v>
      </c>
      <c r="F8" s="18" t="s">
        <v>46</v>
      </c>
      <c r="G8" s="18" t="str">
        <f>VLOOKUP(A8,'Thong Tin Thiet Bi'!B:L,11,0)</f>
        <v>TanNT</v>
      </c>
      <c r="H8" s="18" t="s">
        <v>245</v>
      </c>
      <c r="I8" s="18" t="str">
        <f>VLOOKUP(B8,'Thong Tin Thiet Bi'!C:G,4,0)</f>
        <v>E3533244</v>
      </c>
      <c r="J8" s="18" t="str">
        <f>VLOOKUP(B8,'Thong Tin Thiet Bi'!C:I,5,0)</f>
        <v>TS834847</v>
      </c>
      <c r="K8" s="18" t="str">
        <f>VLOOKUP(A8,'Thong Tin Thiet Bi'!B:J,8,0)</f>
        <v>VNPT DC</v>
      </c>
      <c r="L8" s="18">
        <f>VLOOKUP(A8,'Thong Tin Thiet Bi'!B:K,10,0)</f>
        <v>3</v>
      </c>
      <c r="M8" s="18" t="s">
        <v>72</v>
      </c>
      <c r="N8" s="18" t="s">
        <v>0</v>
      </c>
      <c r="O8" s="18" t="s">
        <v>250</v>
      </c>
    </row>
    <row r="9" spans="1:15" x14ac:dyDescent="0.3">
      <c r="A9" s="18">
        <v>8</v>
      </c>
      <c r="B9" s="18" t="str">
        <f>VLOOKUP(A9,'Thong Tin Thiet Bi'!B:C,2,0)</f>
        <v>APP Server</v>
      </c>
      <c r="C9" s="18" t="str">
        <f>VLOOKUP(B9,'Thong Tin Thiet Bi'!C:H,6,0)</f>
        <v>R103</v>
      </c>
      <c r="D9" s="18" t="str">
        <f>VLOOKUP(B9,'Thong Tin Thiet Bi'!C:D,2,0)</f>
        <v>System x3550 M5 4fe 3ge 1bond 1 mng</v>
      </c>
      <c r="E9" s="18" t="str">
        <f>VLOOKUP(D9,'Thong Tin Thiet Bi'!D:E,2,0)</f>
        <v>Lenovo</v>
      </c>
      <c r="F9" s="18" t="s">
        <v>47</v>
      </c>
      <c r="G9" s="18" t="str">
        <f>VLOOKUP(A9,'Thong Tin Thiet Bi'!B:L,11,0)</f>
        <v>LongLQ</v>
      </c>
      <c r="H9" s="18" t="s">
        <v>246</v>
      </c>
      <c r="I9" s="18" t="str">
        <f>VLOOKUP(B9,'Thong Tin Thiet Bi'!C:G,4,0)</f>
        <v>X5642423</v>
      </c>
      <c r="J9" s="18" t="str">
        <f>VLOOKUP(B9,'Thong Tin Thiet Bi'!C:I,5,0)</f>
        <v>TS834848</v>
      </c>
      <c r="K9" s="18" t="str">
        <f>VLOOKUP(A9,'Thong Tin Thiet Bi'!B:J,8,0)</f>
        <v>Google DC</v>
      </c>
      <c r="L9" s="18">
        <f>VLOOKUP(A9,'Thong Tin Thiet Bi'!B:K,10,0)</f>
        <v>7</v>
      </c>
      <c r="M9" s="18" t="s">
        <v>72</v>
      </c>
      <c r="N9" s="18" t="s">
        <v>12</v>
      </c>
      <c r="O9" s="18" t="s">
        <v>251</v>
      </c>
    </row>
    <row r="10" spans="1:15" x14ac:dyDescent="0.3">
      <c r="A10" s="18">
        <v>9</v>
      </c>
      <c r="B10" s="18" t="str">
        <f>VLOOKUP(A10,'Thong Tin Thiet Bi'!B:C,2,0)</f>
        <v>DB Server</v>
      </c>
      <c r="C10" s="18" t="str">
        <f>VLOOKUP(B10,'Thong Tin Thiet Bi'!C:H,6,0)</f>
        <v>R104</v>
      </c>
      <c r="D10" s="18" t="str">
        <f>VLOOKUP(B10,'Thong Tin Thiet Bi'!C:D,2,0)</f>
        <v>PowerEdge R730 5fe 6ge 2bond</v>
      </c>
      <c r="E10" s="18" t="str">
        <f>VLOOKUP(D10,'Thong Tin Thiet Bi'!D:E,2,0)</f>
        <v>Dell</v>
      </c>
      <c r="F10" s="18" t="s">
        <v>47</v>
      </c>
      <c r="G10" s="18" t="str">
        <f>VLOOKUP(A10,'Thong Tin Thiet Bi'!B:L,11,0)</f>
        <v>QuangLN</v>
      </c>
      <c r="H10" s="18" t="s">
        <v>50</v>
      </c>
      <c r="I10" s="18" t="str">
        <f>VLOOKUP(B10,'Thong Tin Thiet Bi'!C:G,4,0)</f>
        <v>E3564677</v>
      </c>
      <c r="J10" s="18" t="str">
        <f>VLOOKUP(B10,'Thong Tin Thiet Bi'!C:I,5,0)</f>
        <v>TS834849</v>
      </c>
      <c r="K10" s="18" t="str">
        <f>VLOOKUP(A10,'Thong Tin Thiet Bi'!B:J,8,0)</f>
        <v>Amazone DC</v>
      </c>
      <c r="L10" s="18">
        <f>VLOOKUP(A10,'Thong Tin Thiet Bi'!B:K,10,0)</f>
        <v>9</v>
      </c>
      <c r="M10" s="18" t="s">
        <v>72</v>
      </c>
      <c r="N10" s="18" t="s">
        <v>0</v>
      </c>
      <c r="O10" s="18" t="s">
        <v>252</v>
      </c>
    </row>
    <row r="11" spans="1:15" x14ac:dyDescent="0.3">
      <c r="A11" s="51"/>
      <c r="B11" s="52"/>
      <c r="C11" s="52"/>
      <c r="D11" s="52"/>
    </row>
    <row r="12" spans="1:15" x14ac:dyDescent="0.3">
      <c r="A12" s="51"/>
      <c r="B12" s="52"/>
      <c r="C12" s="52"/>
      <c r="D12" s="52"/>
    </row>
    <row r="13" spans="1:15" x14ac:dyDescent="0.3">
      <c r="A13" s="51"/>
      <c r="B13" s="52"/>
      <c r="C13" s="52"/>
      <c r="D13" s="52"/>
    </row>
    <row r="14" spans="1:15" x14ac:dyDescent="0.3">
      <c r="A14" s="51"/>
      <c r="B14" s="52"/>
      <c r="C14" s="52"/>
      <c r="D14" s="52"/>
    </row>
    <row r="15" spans="1:15" x14ac:dyDescent="0.3">
      <c r="A15" s="51"/>
      <c r="B15" s="52"/>
      <c r="C15" s="52"/>
      <c r="D15" s="52"/>
      <c r="M15" s="58"/>
      <c r="N15" s="61" t="s">
        <v>164</v>
      </c>
    </row>
    <row r="16" spans="1:15" x14ac:dyDescent="0.3">
      <c r="M16" s="64"/>
      <c r="N16" s="61" t="s">
        <v>165</v>
      </c>
    </row>
    <row r="17" spans="13:14" x14ac:dyDescent="0.3">
      <c r="M17" s="42"/>
      <c r="N17" s="46" t="s">
        <v>166</v>
      </c>
    </row>
    <row r="18" spans="13:14" x14ac:dyDescent="0.3">
      <c r="M18" s="47"/>
    </row>
    <row r="19" spans="13:14" x14ac:dyDescent="0.3">
      <c r="M19" s="62" t="s">
        <v>211</v>
      </c>
      <c r="N19" s="38" t="s">
        <v>220</v>
      </c>
    </row>
  </sheetData>
  <phoneticPr fontId="8" type="noConversion"/>
  <dataValidations count="2">
    <dataValidation type="list" allowBlank="1" showInputMessage="1" showErrorMessage="1" sqref="M2:M17 M20:M1048576" xr:uid="{7E9C6618-9CD4-48D5-9474-25FB6836E0CE}">
      <formula1>"front, rear"</formula1>
    </dataValidation>
    <dataValidation type="list" allowBlank="1" showInputMessage="1" showErrorMessage="1" sqref="N2:N14 N20:N1048576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D4988F-543B-493F-BF43-5E216DC27AF9}">
          <x14:formula1>
            <xm:f>'Vai tro thiet bi'!$A:$A</xm:f>
          </x14:formula1>
          <xm:sqref>F2:F1048576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dimension ref="A1:I12"/>
  <sheetViews>
    <sheetView workbookViewId="0">
      <selection activeCell="D2" sqref="D2"/>
    </sheetView>
  </sheetViews>
  <sheetFormatPr defaultRowHeight="15.6" x14ac:dyDescent="0.3"/>
  <cols>
    <col min="1" max="1" width="16.77734375" style="38" customWidth="1"/>
    <col min="2" max="2" width="33.33203125" style="38" customWidth="1"/>
    <col min="3" max="3" width="25.33203125" style="38" customWidth="1"/>
    <col min="4" max="4" width="13.5546875" style="38" customWidth="1"/>
    <col min="5" max="5" width="13.33203125" style="38" customWidth="1"/>
    <col min="6" max="7" width="8.88671875" style="38"/>
    <col min="8" max="8" width="12.6640625" style="38" customWidth="1"/>
    <col min="9" max="9" width="9.88671875" style="38" customWidth="1"/>
    <col min="10" max="19" width="8.88671875" style="38"/>
    <col min="20" max="20" width="12.21875" style="38" customWidth="1"/>
    <col min="21" max="16384" width="8.88671875" style="38"/>
  </cols>
  <sheetData>
    <row r="1" spans="1:9" x14ac:dyDescent="0.3">
      <c r="A1" s="33" t="s">
        <v>206</v>
      </c>
      <c r="B1" s="54" t="s">
        <v>205</v>
      </c>
      <c r="C1" s="33" t="s">
        <v>207</v>
      </c>
      <c r="D1" s="33" t="s">
        <v>159</v>
      </c>
      <c r="E1" s="33" t="s">
        <v>77</v>
      </c>
      <c r="H1" s="38" t="s">
        <v>208</v>
      </c>
    </row>
    <row r="2" spans="1:9" x14ac:dyDescent="0.3">
      <c r="A2" s="35" t="s">
        <v>55</v>
      </c>
      <c r="B2" s="55" t="s">
        <v>60</v>
      </c>
      <c r="C2" s="37" t="s">
        <v>5</v>
      </c>
      <c r="D2" s="35"/>
      <c r="E2" s="35"/>
    </row>
    <row r="3" spans="1:9" x14ac:dyDescent="0.3">
      <c r="A3" s="35" t="s">
        <v>57</v>
      </c>
      <c r="B3" s="55" t="s">
        <v>60</v>
      </c>
      <c r="C3" s="37" t="s">
        <v>5</v>
      </c>
      <c r="D3" s="35"/>
      <c r="E3" s="35"/>
    </row>
    <row r="4" spans="1:9" x14ac:dyDescent="0.3">
      <c r="A4" s="35" t="s">
        <v>58</v>
      </c>
      <c r="B4" s="55" t="s">
        <v>60</v>
      </c>
      <c r="C4" s="37" t="s">
        <v>5</v>
      </c>
      <c r="D4" s="35"/>
      <c r="E4" s="35"/>
      <c r="H4" s="58"/>
      <c r="I4" s="61" t="s">
        <v>164</v>
      </c>
    </row>
    <row r="5" spans="1:9" x14ac:dyDescent="0.3">
      <c r="A5" s="35" t="s">
        <v>59</v>
      </c>
      <c r="B5" s="55" t="s">
        <v>56</v>
      </c>
      <c r="C5" s="37" t="s">
        <v>5</v>
      </c>
      <c r="D5" s="35"/>
      <c r="E5" s="35"/>
      <c r="H5" s="59"/>
      <c r="I5" s="61" t="s">
        <v>165</v>
      </c>
    </row>
    <row r="6" spans="1:9" x14ac:dyDescent="0.3">
      <c r="A6" s="35" t="s">
        <v>203</v>
      </c>
      <c r="B6" s="35" t="s">
        <v>201</v>
      </c>
      <c r="C6" s="37" t="s">
        <v>6</v>
      </c>
      <c r="D6" s="35"/>
      <c r="E6" s="35"/>
      <c r="H6" s="60"/>
      <c r="I6" s="61" t="s">
        <v>166</v>
      </c>
    </row>
    <row r="7" spans="1:9" x14ac:dyDescent="0.3">
      <c r="A7" s="35"/>
      <c r="B7" s="35"/>
      <c r="C7" s="35"/>
      <c r="D7" s="35"/>
      <c r="E7" s="35"/>
    </row>
    <row r="8" spans="1:9" x14ac:dyDescent="0.3">
      <c r="A8" s="35"/>
      <c r="B8" s="35"/>
      <c r="C8" s="35"/>
      <c r="D8" s="35"/>
      <c r="E8" s="35"/>
      <c r="H8" s="49" t="s">
        <v>202</v>
      </c>
    </row>
    <row r="9" spans="1:9" x14ac:dyDescent="0.3">
      <c r="H9" s="62" t="s">
        <v>200</v>
      </c>
      <c r="I9" s="38" t="s">
        <v>212</v>
      </c>
    </row>
    <row r="10" spans="1:9" x14ac:dyDescent="0.3">
      <c r="H10" s="62" t="s">
        <v>201</v>
      </c>
      <c r="I10" s="38" t="s">
        <v>213</v>
      </c>
    </row>
    <row r="11" spans="1:9" x14ac:dyDescent="0.3">
      <c r="H11" s="62" t="s">
        <v>214</v>
      </c>
      <c r="I11" s="38" t="s">
        <v>215</v>
      </c>
    </row>
    <row r="12" spans="1:9" x14ac:dyDescent="0.3">
      <c r="H12" s="62" t="s">
        <v>216</v>
      </c>
      <c r="I12" s="38" t="s">
        <v>217</v>
      </c>
    </row>
  </sheetData>
  <dataValidations count="2">
    <dataValidation type="list" allowBlank="1" showInputMessage="1" showErrorMessage="1" sqref="C2:C1048576" xr:uid="{ED7A6E9B-BA4F-4ED6-BB3C-02B5326E7A5A}">
      <formula1>"'true, 'false"</formula1>
    </dataValidation>
    <dataValidation type="list" allowBlank="1" showInputMessage="1" showErrorMessage="1" sqref="B2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048-B9B3-447E-BB41-6DB2F2DF25B5}">
  <dimension ref="A1:Q17"/>
  <sheetViews>
    <sheetView tabSelected="1" topLeftCell="C1" workbookViewId="0">
      <selection activeCell="H7" sqref="H7"/>
    </sheetView>
  </sheetViews>
  <sheetFormatPr defaultRowHeight="13.2" x14ac:dyDescent="0.25"/>
  <cols>
    <col min="1" max="1" width="7" customWidth="1"/>
    <col min="2" max="2" width="18.44140625" customWidth="1"/>
    <col min="3" max="3" width="10" customWidth="1"/>
    <col min="4" max="4" width="17.5546875" customWidth="1"/>
    <col min="5" max="5" width="9.33203125" customWidth="1"/>
    <col min="6" max="6" width="10" customWidth="1"/>
    <col min="7" max="7" width="13.33203125" customWidth="1"/>
    <col min="8" max="8" width="12.44140625" customWidth="1"/>
    <col min="9" max="9" width="18.44140625" customWidth="1"/>
    <col min="10" max="11" width="14.77734375" customWidth="1"/>
    <col min="12" max="12" width="10.44140625" customWidth="1"/>
    <col min="13" max="13" width="13.88671875" customWidth="1"/>
    <col min="14" max="14" width="19.33203125" customWidth="1"/>
    <col min="15" max="15" width="41.5546875" customWidth="1"/>
  </cols>
  <sheetData>
    <row r="1" spans="1:17" ht="15.6" x14ac:dyDescent="0.3">
      <c r="A1" s="16" t="s">
        <v>88</v>
      </c>
      <c r="B1" s="39" t="s">
        <v>108</v>
      </c>
      <c r="C1" s="1" t="s">
        <v>76</v>
      </c>
      <c r="D1" s="1" t="s">
        <v>110</v>
      </c>
      <c r="E1" s="1" t="s">
        <v>143</v>
      </c>
      <c r="F1" s="1" t="s">
        <v>112</v>
      </c>
      <c r="G1" s="1" t="s">
        <v>113</v>
      </c>
      <c r="H1" s="1" t="s">
        <v>115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77</v>
      </c>
    </row>
    <row r="2" spans="1:17" s="26" customFormat="1" ht="15.6" x14ac:dyDescent="0.3">
      <c r="A2" s="24">
        <v>1</v>
      </c>
      <c r="B2" s="28" t="str">
        <f>VLOOKUP(A2,'Thong Tin Thiet Bi'!B3:C12,2,0)</f>
        <v>SW 2</v>
      </c>
      <c r="C2" s="25" t="s">
        <v>146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7" ht="15.6" x14ac:dyDescent="0.3">
      <c r="A3" s="72">
        <v>2</v>
      </c>
      <c r="B3" s="70" t="str">
        <f>VLOOKUP(A3,'Thong Tin Thiet Bi'!B3:C12,2,0)</f>
        <v>DNS server</v>
      </c>
      <c r="C3" s="18" t="s">
        <v>258</v>
      </c>
      <c r="D3" s="18" t="s">
        <v>125</v>
      </c>
      <c r="E3" s="29" t="s">
        <v>146</v>
      </c>
      <c r="F3" s="18">
        <v>24</v>
      </c>
      <c r="G3" s="18" t="s">
        <v>122</v>
      </c>
      <c r="H3" s="18" t="s">
        <v>117</v>
      </c>
      <c r="I3" s="18" t="s">
        <v>53</v>
      </c>
      <c r="J3" s="18" t="s">
        <v>258</v>
      </c>
      <c r="K3" s="18" t="s">
        <v>10</v>
      </c>
      <c r="L3" s="18">
        <v>10</v>
      </c>
      <c r="M3" s="18" t="s">
        <v>147</v>
      </c>
      <c r="N3" s="30" t="s">
        <v>6</v>
      </c>
      <c r="O3" s="18"/>
    </row>
    <row r="4" spans="1:17" ht="15.6" x14ac:dyDescent="0.3">
      <c r="A4" s="74"/>
      <c r="B4" s="71"/>
      <c r="C4" s="18" t="s">
        <v>259</v>
      </c>
      <c r="D4" s="18" t="s">
        <v>132</v>
      </c>
      <c r="E4" s="29" t="s">
        <v>146</v>
      </c>
      <c r="F4" s="18">
        <v>24</v>
      </c>
      <c r="G4" s="18" t="s">
        <v>124</v>
      </c>
      <c r="H4" s="18" t="s">
        <v>118</v>
      </c>
      <c r="I4" s="18" t="s">
        <v>53</v>
      </c>
      <c r="J4" s="18" t="s">
        <v>259</v>
      </c>
      <c r="K4" s="18" t="s">
        <v>10</v>
      </c>
      <c r="L4" s="18">
        <v>12</v>
      </c>
      <c r="M4" s="18" t="s">
        <v>147</v>
      </c>
      <c r="N4" s="30" t="s">
        <v>6</v>
      </c>
      <c r="O4" s="18"/>
    </row>
    <row r="5" spans="1:17" ht="15.6" x14ac:dyDescent="0.3">
      <c r="A5" s="72">
        <v>3</v>
      </c>
      <c r="B5" s="70" t="str">
        <f>VLOOKUP(A5,'Thong Tin Thiet Bi'!B4:C13,2,0)</f>
        <v>FTP server</v>
      </c>
      <c r="C5" s="18" t="s">
        <v>267</v>
      </c>
      <c r="D5" s="18" t="s">
        <v>129</v>
      </c>
      <c r="E5" s="29" t="s">
        <v>146</v>
      </c>
      <c r="F5" s="18">
        <v>24</v>
      </c>
      <c r="G5" s="18" t="s">
        <v>126</v>
      </c>
      <c r="H5" s="20" t="s">
        <v>119</v>
      </c>
      <c r="I5" s="20" t="s">
        <v>83</v>
      </c>
      <c r="J5" s="20" t="s">
        <v>258</v>
      </c>
      <c r="K5" s="20" t="s">
        <v>10</v>
      </c>
      <c r="L5" s="20">
        <v>23</v>
      </c>
      <c r="M5" s="20" t="s">
        <v>147</v>
      </c>
      <c r="N5" s="31" t="s">
        <v>6</v>
      </c>
      <c r="O5" s="18"/>
    </row>
    <row r="6" spans="1:17" ht="15.6" x14ac:dyDescent="0.3">
      <c r="A6" s="73"/>
      <c r="B6" s="75"/>
      <c r="C6" s="18" t="s">
        <v>268</v>
      </c>
      <c r="D6" s="18" t="s">
        <v>73</v>
      </c>
      <c r="E6" s="29" t="s">
        <v>146</v>
      </c>
      <c r="F6" s="18">
        <v>24</v>
      </c>
      <c r="G6" s="18" t="s">
        <v>127</v>
      </c>
      <c r="H6" s="20" t="s">
        <v>120</v>
      </c>
      <c r="I6" s="20" t="s">
        <v>53</v>
      </c>
      <c r="J6" s="20" t="s">
        <v>260</v>
      </c>
      <c r="K6" s="20" t="s">
        <v>140</v>
      </c>
      <c r="L6" s="20">
        <v>34</v>
      </c>
      <c r="M6" s="20" t="s">
        <v>147</v>
      </c>
      <c r="N6" s="31" t="s">
        <v>6</v>
      </c>
      <c r="O6" s="18"/>
    </row>
    <row r="7" spans="1:17" ht="15.6" x14ac:dyDescent="0.3">
      <c r="A7" s="74"/>
      <c r="B7" s="71"/>
      <c r="C7" s="18" t="s">
        <v>269</v>
      </c>
      <c r="D7" s="18" t="s">
        <v>133</v>
      </c>
      <c r="E7" s="29" t="s">
        <v>146</v>
      </c>
      <c r="F7" s="18">
        <v>24</v>
      </c>
      <c r="G7" s="18" t="s">
        <v>124</v>
      </c>
      <c r="H7" s="20" t="s">
        <v>118</v>
      </c>
      <c r="I7" s="20" t="s">
        <v>83</v>
      </c>
      <c r="J7" s="20" t="s">
        <v>260</v>
      </c>
      <c r="K7" s="20" t="s">
        <v>10</v>
      </c>
      <c r="L7" s="20">
        <v>54</v>
      </c>
      <c r="M7" s="20" t="s">
        <v>147</v>
      </c>
      <c r="N7" s="31" t="s">
        <v>6</v>
      </c>
      <c r="O7" s="18"/>
    </row>
    <row r="8" spans="1:17" ht="15.6" x14ac:dyDescent="0.3">
      <c r="A8" s="18">
        <v>4</v>
      </c>
      <c r="B8" s="18" t="str">
        <f>VLOOKUP(A8,'Thong Tin Thiet Bi'!B5:C14,2,0)</f>
        <v>DNS server 1</v>
      </c>
      <c r="C8" s="18" t="s">
        <v>259</v>
      </c>
      <c r="D8" s="18" t="s">
        <v>131</v>
      </c>
      <c r="E8" s="29" t="s">
        <v>146</v>
      </c>
      <c r="F8" s="18">
        <v>24</v>
      </c>
      <c r="G8" s="18" t="s">
        <v>127</v>
      </c>
      <c r="H8" s="18" t="s">
        <v>120</v>
      </c>
      <c r="I8" s="18" t="s">
        <v>83</v>
      </c>
      <c r="J8" s="18" t="s">
        <v>259</v>
      </c>
      <c r="K8" s="18" t="s">
        <v>141</v>
      </c>
      <c r="L8" s="18">
        <v>21</v>
      </c>
      <c r="M8" s="18" t="s">
        <v>147</v>
      </c>
      <c r="N8" s="30" t="s">
        <v>6</v>
      </c>
      <c r="O8" s="18"/>
    </row>
    <row r="9" spans="1:17" ht="15.6" x14ac:dyDescent="0.3">
      <c r="A9" s="72">
        <v>5</v>
      </c>
      <c r="B9" s="70" t="str">
        <f>VLOOKUP(A9,'Thong Tin Thiet Bi'!B6:C15,2,0)</f>
        <v>Openstack server</v>
      </c>
      <c r="C9" s="18" t="s">
        <v>258</v>
      </c>
      <c r="D9" s="18" t="s">
        <v>130</v>
      </c>
      <c r="E9" s="29" t="s">
        <v>146</v>
      </c>
      <c r="F9" s="18">
        <v>24</v>
      </c>
      <c r="G9" s="18" t="s">
        <v>128</v>
      </c>
      <c r="H9" s="18" t="s">
        <v>121</v>
      </c>
      <c r="I9" s="18" t="s">
        <v>53</v>
      </c>
      <c r="J9" s="18" t="s">
        <v>261</v>
      </c>
      <c r="K9" s="18" t="s">
        <v>10</v>
      </c>
      <c r="L9" s="18">
        <v>21</v>
      </c>
      <c r="M9" s="18" t="s">
        <v>148</v>
      </c>
      <c r="N9" s="30" t="s">
        <v>6</v>
      </c>
      <c r="O9" s="18"/>
    </row>
    <row r="10" spans="1:17" ht="15.6" x14ac:dyDescent="0.3">
      <c r="A10" s="73"/>
      <c r="B10" s="75"/>
      <c r="C10" s="18" t="s">
        <v>260</v>
      </c>
      <c r="D10" s="18" t="s">
        <v>134</v>
      </c>
      <c r="E10" s="29" t="s">
        <v>146</v>
      </c>
      <c r="F10" s="18">
        <v>24</v>
      </c>
      <c r="G10" s="18" t="s">
        <v>127</v>
      </c>
      <c r="H10" s="18" t="s">
        <v>136</v>
      </c>
      <c r="I10" s="18" t="s">
        <v>83</v>
      </c>
      <c r="J10" s="18" t="s">
        <v>261</v>
      </c>
      <c r="K10" s="18" t="s">
        <v>140</v>
      </c>
      <c r="L10" s="18">
        <v>13</v>
      </c>
      <c r="M10" s="18" t="s">
        <v>148</v>
      </c>
      <c r="N10" s="30" t="s">
        <v>6</v>
      </c>
      <c r="O10" s="18"/>
    </row>
    <row r="11" spans="1:17" ht="15.6" x14ac:dyDescent="0.3">
      <c r="A11" s="73"/>
      <c r="B11" s="75"/>
      <c r="C11" s="18" t="s">
        <v>261</v>
      </c>
      <c r="D11" s="18" t="s">
        <v>135</v>
      </c>
      <c r="E11" s="29" t="s">
        <v>146</v>
      </c>
      <c r="F11" s="18">
        <v>24</v>
      </c>
      <c r="G11" s="18" t="s">
        <v>114</v>
      </c>
      <c r="H11" s="18" t="s">
        <v>116</v>
      </c>
      <c r="I11" s="18" t="s">
        <v>53</v>
      </c>
      <c r="J11" s="18" t="s">
        <v>264</v>
      </c>
      <c r="K11" s="18" t="s">
        <v>10</v>
      </c>
      <c r="L11" s="18">
        <v>17</v>
      </c>
      <c r="M11" s="18" t="s">
        <v>148</v>
      </c>
      <c r="N11" s="30" t="s">
        <v>6</v>
      </c>
      <c r="O11" s="18"/>
    </row>
    <row r="12" spans="1:17" ht="15.6" x14ac:dyDescent="0.3">
      <c r="A12" s="74"/>
      <c r="B12" s="71"/>
      <c r="C12" s="18" t="s">
        <v>259</v>
      </c>
      <c r="D12" s="18" t="s">
        <v>123</v>
      </c>
      <c r="E12" s="29" t="s">
        <v>146</v>
      </c>
      <c r="F12" s="18">
        <v>24</v>
      </c>
      <c r="G12" s="18" t="s">
        <v>124</v>
      </c>
      <c r="H12" s="18" t="s">
        <v>118</v>
      </c>
      <c r="I12" s="18" t="s">
        <v>53</v>
      </c>
      <c r="J12" s="18" t="s">
        <v>262</v>
      </c>
      <c r="K12" s="18" t="s">
        <v>10</v>
      </c>
      <c r="L12" s="18">
        <v>21</v>
      </c>
      <c r="M12" s="18" t="s">
        <v>148</v>
      </c>
      <c r="N12" s="30" t="s">
        <v>6</v>
      </c>
      <c r="O12" s="18"/>
    </row>
    <row r="13" spans="1:17" ht="15.6" x14ac:dyDescent="0.3">
      <c r="A13" s="23">
        <v>6</v>
      </c>
      <c r="B13" s="21" t="str">
        <f>VLOOKUP(A13,'Thong Tin Thiet Bi'!B3:C12,2,0)</f>
        <v>SW 1</v>
      </c>
      <c r="C13" s="29" t="s">
        <v>146</v>
      </c>
      <c r="D13" s="22"/>
      <c r="E13" s="22"/>
      <c r="F13" s="22"/>
      <c r="G13" s="22"/>
      <c r="H13" s="22"/>
      <c r="I13" s="22"/>
      <c r="J13" s="18"/>
      <c r="K13" s="18"/>
      <c r="L13" s="18"/>
      <c r="M13" s="18"/>
      <c r="N13" s="18"/>
      <c r="O13" s="18"/>
    </row>
    <row r="14" spans="1:17" ht="15.6" x14ac:dyDescent="0.3">
      <c r="A14" s="70">
        <v>7</v>
      </c>
      <c r="B14" s="70" t="str">
        <f>VLOOKUP(A14,'Thong Tin Thiet Bi'!B8:C17,2,0)</f>
        <v>DHCP server</v>
      </c>
      <c r="C14" s="18" t="s">
        <v>258</v>
      </c>
      <c r="D14" s="70" t="s">
        <v>137</v>
      </c>
      <c r="E14" s="70" t="s">
        <v>142</v>
      </c>
      <c r="F14" s="70">
        <v>24</v>
      </c>
      <c r="G14" s="70" t="s">
        <v>122</v>
      </c>
      <c r="H14" s="70" t="s">
        <v>117</v>
      </c>
      <c r="I14" s="70" t="s">
        <v>53</v>
      </c>
      <c r="J14" s="27" t="s">
        <v>265</v>
      </c>
      <c r="K14" s="27" t="s">
        <v>10</v>
      </c>
      <c r="L14" s="27">
        <v>14</v>
      </c>
      <c r="M14" s="27" t="s">
        <v>149</v>
      </c>
      <c r="N14" s="32" t="s">
        <v>5</v>
      </c>
      <c r="O14" s="18"/>
    </row>
    <row r="15" spans="1:17" ht="15.6" x14ac:dyDescent="0.3">
      <c r="A15" s="75"/>
      <c r="B15" s="75"/>
      <c r="C15" s="18" t="s">
        <v>260</v>
      </c>
      <c r="D15" s="71"/>
      <c r="E15" s="71"/>
      <c r="F15" s="71"/>
      <c r="G15" s="71"/>
      <c r="H15" s="71"/>
      <c r="I15" s="71"/>
      <c r="J15" s="27" t="s">
        <v>263</v>
      </c>
      <c r="K15" s="27" t="s">
        <v>10</v>
      </c>
      <c r="L15" s="27">
        <v>16</v>
      </c>
      <c r="M15" s="27" t="s">
        <v>149</v>
      </c>
      <c r="N15" s="32" t="s">
        <v>6</v>
      </c>
      <c r="O15" s="18"/>
      <c r="P15" s="58"/>
      <c r="Q15" s="61" t="s">
        <v>164</v>
      </c>
    </row>
    <row r="16" spans="1:17" ht="15.6" x14ac:dyDescent="0.3">
      <c r="A16" s="18">
        <v>8</v>
      </c>
      <c r="B16" s="18" t="str">
        <f>VLOOKUP(A16,'Thong Tin Thiet Bi'!B9:C18,2,0)</f>
        <v>APP Server</v>
      </c>
      <c r="C16" s="18" t="s">
        <v>262</v>
      </c>
      <c r="D16" s="18" t="s">
        <v>138</v>
      </c>
      <c r="E16" s="29" t="s">
        <v>146</v>
      </c>
      <c r="F16" s="18">
        <v>24</v>
      </c>
      <c r="G16" s="18" t="s">
        <v>124</v>
      </c>
      <c r="H16" s="18" t="s">
        <v>118</v>
      </c>
      <c r="I16" s="18" t="s">
        <v>83</v>
      </c>
      <c r="J16" s="18" t="s">
        <v>262</v>
      </c>
      <c r="K16" s="18" t="s">
        <v>10</v>
      </c>
      <c r="L16" s="18">
        <v>13</v>
      </c>
      <c r="M16" s="18" t="s">
        <v>150</v>
      </c>
      <c r="N16" s="30" t="s">
        <v>6</v>
      </c>
      <c r="O16" s="18"/>
      <c r="P16" s="59"/>
      <c r="Q16" s="61" t="s">
        <v>165</v>
      </c>
    </row>
    <row r="17" spans="1:17" ht="15.6" x14ac:dyDescent="0.3">
      <c r="A17" s="18">
        <v>9</v>
      </c>
      <c r="B17" s="18" t="str">
        <f>VLOOKUP(A17,'Thong Tin Thiet Bi'!B10:C19,2,0)</f>
        <v>DB Server</v>
      </c>
      <c r="C17" s="18" t="s">
        <v>263</v>
      </c>
      <c r="D17" s="18" t="s">
        <v>139</v>
      </c>
      <c r="E17" s="29" t="s">
        <v>146</v>
      </c>
      <c r="F17" s="18">
        <v>24</v>
      </c>
      <c r="G17" s="18" t="s">
        <v>126</v>
      </c>
      <c r="H17" s="18" t="s">
        <v>119</v>
      </c>
      <c r="I17" s="18" t="s">
        <v>53</v>
      </c>
      <c r="J17" s="18" t="s">
        <v>266</v>
      </c>
      <c r="K17" s="18" t="s">
        <v>10</v>
      </c>
      <c r="L17" s="18">
        <v>12</v>
      </c>
      <c r="M17" s="18" t="s">
        <v>151</v>
      </c>
      <c r="N17" s="30" t="s">
        <v>6</v>
      </c>
      <c r="O17" s="18"/>
      <c r="P17" s="60"/>
      <c r="Q17" s="61" t="s">
        <v>166</v>
      </c>
    </row>
  </sheetData>
  <mergeCells count="14">
    <mergeCell ref="A3:A4"/>
    <mergeCell ref="B3:B4"/>
    <mergeCell ref="B5:B7"/>
    <mergeCell ref="A5:A7"/>
    <mergeCell ref="G14:G15"/>
    <mergeCell ref="H14:H15"/>
    <mergeCell ref="I14:I15"/>
    <mergeCell ref="A9:A12"/>
    <mergeCell ref="B9:B12"/>
    <mergeCell ref="A14:A15"/>
    <mergeCell ref="B14:B15"/>
    <mergeCell ref="E14:E15"/>
    <mergeCell ref="D14:D15"/>
    <mergeCell ref="F14:F15"/>
  </mergeCells>
  <phoneticPr fontId="5" type="noConversion"/>
  <dataValidations count="2">
    <dataValidation type="list" allowBlank="1" showInputMessage="1" showErrorMessage="1" sqref="N2:N1048576" xr:uid="{B687301F-AF5A-42C8-8267-DA1E58692B06}">
      <formula1>"'true, 'false"</formula1>
    </dataValidation>
    <dataValidation type="list" allowBlank="1" showInputMessage="1" showErrorMessage="1" sqref="K1:K1048576" xr:uid="{2FD302FE-F2D7-480C-8D19-4CA95D140920}">
      <formula1>"cat3, cat5, cat5e, cat6, cat6a, cat7, cat7a, cat8, dac-active, dac-passive, mrj21-trunk, coaxial, mmf, mmf-om1, mmf-om2, mmf-om3, mmf-om4, smf, smf-os1, smf-os2, aoc, power"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AF243D-1C79-45FE-A5DD-72B81483D019}">
          <x14:formula1>
            <xm:f>'Region va Site'!$B:$B</xm:f>
          </x14:formula1>
          <xm:sqref>M1:M1048576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Thong Tin Thiet Bi</vt:lpstr>
      <vt:lpstr>Region va Site</vt:lpstr>
      <vt:lpstr>racks</vt:lpstr>
      <vt:lpstr>Kieu thiet bi</vt:lpstr>
      <vt:lpstr>interface_templates</vt:lpstr>
      <vt:lpstr>Vai tro thiet bi</vt:lpstr>
      <vt:lpstr>Thiet bi</vt:lpstr>
      <vt:lpstr>Aggregates</vt:lpstr>
      <vt:lpstr>Thong tin IP</vt:lpstr>
      <vt:lpstr>vlans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2021-05-20T12:00:47Z</dcterms:modified>
</cp:coreProperties>
</file>