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NetBox\"/>
    </mc:Choice>
  </mc:AlternateContent>
  <xr:revisionPtr revIDLastSave="0" documentId="13_ncr:1_{142120F2-D841-4ED8-A82D-4A67DF2E550F}" xr6:coauthVersionLast="47" xr6:coauthVersionMax="47" xr10:uidLastSave="{00000000-0000-0000-0000-000000000000}"/>
  <bookViews>
    <workbookView xWindow="-108" yWindow="-108" windowWidth="23256" windowHeight="12720" firstSheet="3" activeTab="8" xr2:uid="{00000000-000D-0000-FFFF-FFFF00000000}"/>
  </bookViews>
  <sheets>
    <sheet name="Dac ta thiet bi" sheetId="13" r:id="rId1"/>
    <sheet name="Region va Site" sheetId="2" r:id="rId2"/>
    <sheet name="racks" sheetId="3" r:id="rId3"/>
    <sheet name="vlans" sheetId="15" r:id="rId4"/>
    <sheet name="Kieu thiet bi" sheetId="4" r:id="rId5"/>
    <sheet name="Vai tro thiet bi" sheetId="5" r:id="rId6"/>
    <sheet name="Thiet bi" sheetId="6" r:id="rId7"/>
    <sheet name="interface_templates" sheetId="10" r:id="rId8"/>
    <sheet name="Thong tin IP" sheetId="14" r:id="rId9"/>
    <sheet name="Aggregates" sheetId="8" r:id="rId10"/>
    <sheet name="Clusters" sheetId="19" r:id="rId11"/>
    <sheet name="VM" sheetId="18" r:id="rId12"/>
    <sheet name="Thong tin chi tiet VM" sheetId="17" r:id="rId13"/>
    <sheet name="Cluster_type" sheetId="20" r:id="rId14"/>
    <sheet name="Platform" sheetId="16" r:id="rId15"/>
  </sheets>
  <definedNames>
    <definedName name="_xlnm.Criteria" localSheetId="1">'Region va Site'!#REF!</definedName>
    <definedName name="_xlnm.Extract" localSheetId="1">'Region va Site'!#REF!</definedName>
  </definedNames>
  <calcPr calcId="181029"/>
</workbook>
</file>

<file path=xl/calcChain.xml><?xml version="1.0" encoding="utf-8"?>
<calcChain xmlns="http://schemas.openxmlformats.org/spreadsheetml/2006/main">
  <c r="D4" i="6" l="1"/>
  <c r="D5" i="6"/>
  <c r="D6" i="6"/>
  <c r="D7" i="6"/>
  <c r="D8" i="6"/>
  <c r="D9" i="6"/>
  <c r="D10" i="6"/>
  <c r="D11" i="6"/>
  <c r="C3" i="17"/>
  <c r="C4" i="17"/>
  <c r="C5" i="17"/>
  <c r="C6" i="17"/>
  <c r="C7" i="17"/>
  <c r="C2" i="17"/>
  <c r="D2" i="19"/>
  <c r="I10" i="6" l="1"/>
  <c r="C2" i="6"/>
  <c r="C3" i="6"/>
  <c r="C4" i="6"/>
  <c r="C5" i="6"/>
  <c r="C6" i="6"/>
  <c r="C7" i="6"/>
  <c r="C8" i="6"/>
  <c r="C9" i="6"/>
  <c r="C10" i="6"/>
  <c r="C11" i="6"/>
  <c r="F7" i="4"/>
  <c r="E7" i="4"/>
  <c r="B19" i="10" s="1"/>
  <c r="D3" i="6"/>
  <c r="D2" i="6"/>
  <c r="L3" i="6"/>
  <c r="L4" i="6"/>
  <c r="L5" i="6"/>
  <c r="L6" i="6"/>
  <c r="L7" i="6"/>
  <c r="L8" i="6"/>
  <c r="L9" i="6"/>
  <c r="L10" i="6"/>
  <c r="L11" i="6"/>
  <c r="K11" i="6"/>
  <c r="I3" i="6"/>
  <c r="I4" i="6"/>
  <c r="I5" i="6"/>
  <c r="I6" i="6"/>
  <c r="I7" i="6"/>
  <c r="I8" i="6"/>
  <c r="I9" i="6"/>
  <c r="I11" i="6"/>
  <c r="G11" i="6"/>
  <c r="E11" i="6"/>
  <c r="B11" i="6"/>
  <c r="B41" i="14"/>
  <c r="B31" i="14"/>
  <c r="B36" i="14"/>
  <c r="B26" i="14"/>
  <c r="B23" i="14"/>
  <c r="B18" i="14"/>
  <c r="B13" i="14"/>
  <c r="B8" i="14"/>
  <c r="B3" i="14"/>
  <c r="B2" i="14"/>
  <c r="F6" i="4"/>
  <c r="E6" i="4"/>
  <c r="B15" i="10" s="1"/>
  <c r="E5" i="4"/>
  <c r="B11" i="10" s="1"/>
  <c r="E3" i="4"/>
  <c r="B7" i="10" s="1"/>
  <c r="E4" i="4"/>
  <c r="B8" i="10" s="1"/>
  <c r="F4" i="4"/>
  <c r="F5" i="4"/>
  <c r="E2" i="4"/>
  <c r="B5" i="10" s="1"/>
  <c r="G3" i="6"/>
  <c r="G4" i="6"/>
  <c r="G5" i="6"/>
  <c r="G6" i="6"/>
  <c r="G7" i="6"/>
  <c r="G8" i="6"/>
  <c r="G9" i="6"/>
  <c r="G10" i="6"/>
  <c r="G2" i="6"/>
  <c r="B2" i="2"/>
  <c r="L2" i="6"/>
  <c r="B3" i="3"/>
  <c r="B2" i="3"/>
  <c r="K3" i="6"/>
  <c r="K4" i="6"/>
  <c r="K5" i="6"/>
  <c r="K6" i="6"/>
  <c r="K7" i="6"/>
  <c r="K8" i="6"/>
  <c r="K9" i="6"/>
  <c r="K10" i="6"/>
  <c r="K2" i="6"/>
  <c r="B8" i="6"/>
  <c r="B9" i="6"/>
  <c r="B10" i="6"/>
  <c r="B3" i="6"/>
  <c r="E3" i="6" s="1"/>
  <c r="B4" i="6"/>
  <c r="B5" i="6"/>
  <c r="B6" i="6"/>
  <c r="B7" i="6"/>
  <c r="B2" i="6"/>
  <c r="C2" i="2"/>
  <c r="F2" i="4"/>
  <c r="F3" i="4"/>
  <c r="B4" i="10" l="1"/>
  <c r="B18" i="10"/>
  <c r="B14" i="10"/>
  <c r="B10" i="10"/>
  <c r="B6" i="10"/>
  <c r="B3" i="10"/>
  <c r="B17" i="10"/>
  <c r="B13" i="10"/>
  <c r="B9" i="10"/>
  <c r="B16" i="10"/>
  <c r="B12" i="10"/>
  <c r="E7" i="6"/>
  <c r="B2" i="10"/>
  <c r="E8" i="6"/>
  <c r="E5" i="6"/>
  <c r="C2" i="3"/>
  <c r="E9" i="6"/>
  <c r="E10" i="6"/>
  <c r="E6" i="6"/>
  <c r="C3" i="3"/>
  <c r="J2" i="6"/>
  <c r="I2" i="6"/>
  <c r="E4" i="6"/>
  <c r="E2" i="6"/>
</calcChain>
</file>

<file path=xl/sharedStrings.xml><?xml version="1.0" encoding="utf-8"?>
<sst xmlns="http://schemas.openxmlformats.org/spreadsheetml/2006/main" count="898" uniqueCount="344">
  <si>
    <t>active</t>
  </si>
  <si>
    <t>time_zone</t>
  </si>
  <si>
    <t>Asia/Ho_Chi_Minh</t>
  </si>
  <si>
    <t>serial</t>
  </si>
  <si>
    <t>is_full_depth</t>
  </si>
  <si>
    <t>true</t>
  </si>
  <si>
    <t>false</t>
  </si>
  <si>
    <t>subdevice_role</t>
  </si>
  <si>
    <t>vm_role</t>
  </si>
  <si>
    <t>10gbase-t</t>
  </si>
  <si>
    <t>cat6</t>
  </si>
  <si>
    <t>Ha Noi</t>
  </si>
  <si>
    <t>1000base-t</t>
  </si>
  <si>
    <t>Router</t>
  </si>
  <si>
    <t>Core Switch</t>
  </si>
  <si>
    <t>Access Switch</t>
  </si>
  <si>
    <t>Distribution Switch</t>
  </si>
  <si>
    <t>PDU</t>
  </si>
  <si>
    <t>Patch Panel</t>
  </si>
  <si>
    <t>10.0.0.0/8</t>
  </si>
  <si>
    <t>172.16.0.0/12</t>
  </si>
  <si>
    <t>192.168.0.0/16</t>
  </si>
  <si>
    <t>RFC 1918</t>
  </si>
  <si>
    <t>front</t>
  </si>
  <si>
    <t>check_model_in_interface_template</t>
  </si>
  <si>
    <t>Rack</t>
  </si>
  <si>
    <t>Interface</t>
  </si>
  <si>
    <t>Ghi chú</t>
  </si>
  <si>
    <t>Firewall</t>
  </si>
  <si>
    <t>Fiber Patch Panel</t>
  </si>
  <si>
    <t>STT</t>
  </si>
  <si>
    <t>Vị trí (U)</t>
  </si>
  <si>
    <t>Tên thiết bị</t>
  </si>
  <si>
    <t>Kiểu thiết bị</t>
  </si>
  <si>
    <t>IP address</t>
  </si>
  <si>
    <t>rear</t>
  </si>
  <si>
    <t>Subnet</t>
  </si>
  <si>
    <t>Gateway</t>
  </si>
  <si>
    <t>VLAN</t>
  </si>
  <si>
    <t>10.10.31.1</t>
  </si>
  <si>
    <t>Bonding</t>
  </si>
  <si>
    <t>Bond</t>
  </si>
  <si>
    <t>lag</t>
  </si>
  <si>
    <t>no</t>
  </si>
  <si>
    <t>LongLQ</t>
  </si>
  <si>
    <t>4-post-frame</t>
  </si>
  <si>
    <t>Thiết bị kết nối</t>
  </si>
  <si>
    <t>Cổng đích</t>
  </si>
  <si>
    <t>Loại cáp</t>
  </si>
  <si>
    <t>Độ dài cáp</t>
  </si>
  <si>
    <t>Người sở hữu</t>
  </si>
  <si>
    <t>IP chính của thiết bị</t>
  </si>
  <si>
    <t>Nhà sản xuất</t>
  </si>
  <si>
    <t>Serial</t>
  </si>
  <si>
    <t>Mã tài sản</t>
  </si>
  <si>
    <t>Các trường có thể để trống</t>
  </si>
  <si>
    <t>Có thể nhập bằng cách kéo tự động fill ( Bắt buộc)</t>
  </si>
  <si>
    <t>Bắt buộc điền</t>
  </si>
  <si>
    <t>ge</t>
  </si>
  <si>
    <t>te</t>
  </si>
  <si>
    <t>1/0/4</t>
  </si>
  <si>
    <t>Loại interface</t>
  </si>
  <si>
    <t>Số interface</t>
  </si>
  <si>
    <t>Kiểu interface</t>
  </si>
  <si>
    <t>manage_only</t>
  </si>
  <si>
    <t>Tên vai trò</t>
  </si>
  <si>
    <t>Ví dụ 1 thiết bị có 30 interface thì số interface sẽ điền theo mẫu: 1/1/30 hoặc 0/0/30 tùy vào kiểu thiết bị</t>
  </si>
  <si>
    <t>Tên DC</t>
  </si>
  <si>
    <t>Tên vùng</t>
  </si>
  <si>
    <t>Vùng</t>
  </si>
  <si>
    <t>Địa chỉ DC</t>
  </si>
  <si>
    <t>Số điện thoại</t>
  </si>
  <si>
    <t>Email</t>
  </si>
  <si>
    <t>Tên rack</t>
  </si>
  <si>
    <t>Trạng thái</t>
  </si>
  <si>
    <t>Vai trò của rack</t>
  </si>
  <si>
    <t>Kiểu của rack</t>
  </si>
  <si>
    <t>Chiều rộng</t>
  </si>
  <si>
    <t>Chiều rộng bên ngoài</t>
  </si>
  <si>
    <t>Chiều sâu bên ngoài</t>
  </si>
  <si>
    <t>Đơn vị</t>
  </si>
  <si>
    <t>Vị trí trên rack</t>
  </si>
  <si>
    <t>Vlan id</t>
  </si>
  <si>
    <t>ARIN</t>
  </si>
  <si>
    <t>APNIC</t>
  </si>
  <si>
    <t xml:space="preserve">Mô tả: </t>
  </si>
  <si>
    <t xml:space="preserve">Chú ý: </t>
  </si>
  <si>
    <t>Cơ quan đăng ký internet khu vực</t>
  </si>
  <si>
    <t>Prefix</t>
  </si>
  <si>
    <t>Dải địa chỉ này là private</t>
  </si>
  <si>
    <r>
      <rPr>
        <b/>
        <sz val="12"/>
        <color rgb="FF000000"/>
        <rFont val="Times New Roman"/>
        <family val="1"/>
      </rPr>
      <t>Aggregates</t>
    </r>
    <r>
      <rPr>
        <sz val="12"/>
        <color rgb="FF000000"/>
        <rFont val="Times New Roman"/>
        <family val="1"/>
      </rPr>
      <t xml:space="preserve"> : là dải địa chỉ ip to nhất của từ đó phân cấp thành các dải địa chỉ mà ta sử dụng trong mạng</t>
    </r>
  </si>
  <si>
    <t>Hệ điều hành</t>
  </si>
  <si>
    <t>Tên vai trò thiết bị</t>
  </si>
  <si>
    <t>Rack face</t>
  </si>
  <si>
    <t>Cơ quan đăng ký internet Bắc Mỹ ( cho Hoa Kỳ, Canada và 1 số nước thuộc Caribbean</t>
  </si>
  <si>
    <t>Trung tâm mạng lưới thông tin châu Á- Thái Bình Dương (cho Châu Á và New Zealand và các nước thuộc Thái Bình Dương)</t>
  </si>
  <si>
    <t>LACNIC</t>
  </si>
  <si>
    <t>Trung tâm mạng lưới thông tin Mỹ Latin và Caribbean (Cho khu vực Mỹ Latin và 1 số nước Caribbean)</t>
  </si>
  <si>
    <t>PIPE NCC</t>
  </si>
  <si>
    <t>Cho Châu Âu, khu vực Trung Đông và Trung Á</t>
  </si>
  <si>
    <t>Interface này có dùng để làm đường manage hay không !</t>
  </si>
  <si>
    <t>Cách điền:</t>
  </si>
  <si>
    <t>Là thiết bị được đặt ở mặt trước hay mặt sau rack</t>
  </si>
  <si>
    <t>Máy ảo có thể được chỉ định cho vai trò này hay không !</t>
  </si>
  <si>
    <t>Thiết bị là thiết bị cha hay thiết bị con của thiết bị nào đó</t>
  </si>
  <si>
    <t>Thiết bị có độ sâu bằng độ sâu của tủ rack hay không !</t>
  </si>
  <si>
    <r>
      <t xml:space="preserve">Nếu </t>
    </r>
    <r>
      <rPr>
        <b/>
        <sz val="10"/>
        <color rgb="FF000000"/>
        <rFont val="Arial"/>
        <family val="2"/>
      </rPr>
      <t>check_model_in_interface_template = no</t>
    </r>
  </si>
  <si>
    <t>Số U của rack</t>
  </si>
  <si>
    <t>Số u chiếm dụng</t>
  </si>
  <si>
    <t xml:space="preserve"> tức là loại model đó chưa được đặt interface template (chuyển sang sheet interface_template để đặt)</t>
  </si>
  <si>
    <t>cmc@gmail.com</t>
  </si>
  <si>
    <t>ge1/0/1</t>
  </si>
  <si>
    <t>ge1/0/2</t>
  </si>
  <si>
    <t>ge1/0/3</t>
  </si>
  <si>
    <t>ge1/0/4</t>
  </si>
  <si>
    <t>SW1</t>
  </si>
  <si>
    <t>SV1</t>
  </si>
  <si>
    <t>SV2</t>
  </si>
  <si>
    <t>SV3</t>
  </si>
  <si>
    <t>SV4</t>
  </si>
  <si>
    <t>SV5</t>
  </si>
  <si>
    <t>SV6</t>
  </si>
  <si>
    <t>SV7</t>
  </si>
  <si>
    <t>SV8</t>
  </si>
  <si>
    <t>SV9</t>
  </si>
  <si>
    <t>DELL</t>
  </si>
  <si>
    <t>CISCO</t>
  </si>
  <si>
    <t>IBM</t>
  </si>
  <si>
    <t>SuperMicro</t>
  </si>
  <si>
    <t>System x3650 M4 4ge 1oob</t>
  </si>
  <si>
    <t>PowerEdge R920 2te 2ge 1fc 1oob</t>
  </si>
  <si>
    <t>198LH62</t>
  </si>
  <si>
    <t>1FMGH62</t>
  </si>
  <si>
    <t>06VEER6</t>
  </si>
  <si>
    <t>06VEEY0</t>
  </si>
  <si>
    <t>06VEER7</t>
  </si>
  <si>
    <t>06VEET1</t>
  </si>
  <si>
    <t>C8250FH24NA0011</t>
  </si>
  <si>
    <t>FOC1644Z3ZK</t>
  </si>
  <si>
    <t>7GG9H32</t>
  </si>
  <si>
    <t>0641301230000258</t>
  </si>
  <si>
    <t>G8</t>
  </si>
  <si>
    <t>G9</t>
  </si>
  <si>
    <t>Internet DC</t>
  </si>
  <si>
    <t>oob</t>
  </si>
  <si>
    <t>VLAN 10</t>
  </si>
  <si>
    <t>VLAN 20</t>
  </si>
  <si>
    <t>172.16.68.11</t>
  </si>
  <si>
    <t>172.16.68.1</t>
  </si>
  <si>
    <t>ge1/0/5</t>
  </si>
  <si>
    <t>ge1/0/6</t>
  </si>
  <si>
    <t>ge1/0/31</t>
  </si>
  <si>
    <t>10.10.20.11</t>
  </si>
  <si>
    <t>10.10.20.1</t>
  </si>
  <si>
    <t>Trunk All</t>
  </si>
  <si>
    <t>ge1/0/7</t>
  </si>
  <si>
    <t>ge1/0/8</t>
  </si>
  <si>
    <t>ge1/0/32</t>
  </si>
  <si>
    <t>172.16.68.12</t>
  </si>
  <si>
    <t>10.10.20.12</t>
  </si>
  <si>
    <t>172.16.68.13</t>
  </si>
  <si>
    <t>10.10.20.13</t>
  </si>
  <si>
    <t>172.16.68.14</t>
  </si>
  <si>
    <t>10.10.20.14</t>
  </si>
  <si>
    <t>ge1/0/9</t>
  </si>
  <si>
    <t>ge1/0/10</t>
  </si>
  <si>
    <t>ge1/0/11</t>
  </si>
  <si>
    <t>ge1/0/12</t>
  </si>
  <si>
    <t>ge1/0/33</t>
  </si>
  <si>
    <t>ge1/0/13</t>
  </si>
  <si>
    <t>ge1/0/14</t>
  </si>
  <si>
    <t>ge1/0/15</t>
  </si>
  <si>
    <t>ge1/0/16</t>
  </si>
  <si>
    <t>ge1/0/34</t>
  </si>
  <si>
    <t>10.10.20.15</t>
  </si>
  <si>
    <t>172.16.68.16</t>
  </si>
  <si>
    <t>10.10.20.16</t>
  </si>
  <si>
    <t>172.16.68.17</t>
  </si>
  <si>
    <t>10.10.20.17</t>
  </si>
  <si>
    <t>172.16.68.18</t>
  </si>
  <si>
    <t>10.10.20.18</t>
  </si>
  <si>
    <t>ge1/0/19</t>
  </si>
  <si>
    <t>ge1/0/20</t>
  </si>
  <si>
    <t>ge1/0/21</t>
  </si>
  <si>
    <t>ge1/0/22</t>
  </si>
  <si>
    <t>ge1/0/36</t>
  </si>
  <si>
    <t>ge1/0/23</t>
  </si>
  <si>
    <t>ge1/0/24</t>
  </si>
  <si>
    <t>ge1/0/25</t>
  </si>
  <si>
    <t>ge1/0/26</t>
  </si>
  <si>
    <t>ge1/0/37</t>
  </si>
  <si>
    <t>ge1/0/27</t>
  </si>
  <si>
    <t>ge1/0/28</t>
  </si>
  <si>
    <t>ge1/0/29</t>
  </si>
  <si>
    <t>ge1/0/30</t>
  </si>
  <si>
    <t>ge1/0/38</t>
  </si>
  <si>
    <t>VLAN10</t>
  </si>
  <si>
    <t>ge1/0/39</t>
  </si>
  <si>
    <t>ge1/0/40</t>
  </si>
  <si>
    <t>ge1/0/41</t>
  </si>
  <si>
    <t>10.10.20.19</t>
  </si>
  <si>
    <t>172.16.68.19</t>
  </si>
  <si>
    <t>VLAN 331</t>
  </si>
  <si>
    <t>123.30.212.223</t>
  </si>
  <si>
    <t>ge1/0/17</t>
  </si>
  <si>
    <t>ge1/0/18</t>
  </si>
  <si>
    <t>172.16.68.0/24</t>
  </si>
  <si>
    <t>10.10.20.0/24</t>
  </si>
  <si>
    <t>123.30.212.128/25</t>
  </si>
  <si>
    <t>123.30.212.129</t>
  </si>
  <si>
    <t>192.168.10.0/24</t>
  </si>
  <si>
    <t>192.168.20.0/24</t>
  </si>
  <si>
    <t>192.168.30.0/24</t>
  </si>
  <si>
    <t>192.168.40.0/24</t>
  </si>
  <si>
    <t>4U</t>
  </si>
  <si>
    <t>1U</t>
  </si>
  <si>
    <t>2U</t>
  </si>
  <si>
    <t>VLAN 21</t>
  </si>
  <si>
    <t>VLAN 22</t>
  </si>
  <si>
    <t>VLAN 23</t>
  </si>
  <si>
    <t>VLAN 24</t>
  </si>
  <si>
    <t>1/0/48</t>
  </si>
  <si>
    <t>fc</t>
  </si>
  <si>
    <t>ge 1</t>
  </si>
  <si>
    <t>ge 2</t>
  </si>
  <si>
    <t>ge 3</t>
  </si>
  <si>
    <t>ge 4</t>
  </si>
  <si>
    <t>oob 1</t>
  </si>
  <si>
    <t>PowerEdge R730 4ge 1oob 2bond</t>
  </si>
  <si>
    <t>System x3650 M4 4ge 1oob 2bond</t>
  </si>
  <si>
    <t>SuperMicro CSE825TQ-R720LPB 4ge 1oob 2bond</t>
  </si>
  <si>
    <t>Server</t>
  </si>
  <si>
    <t>Bond 1</t>
  </si>
  <si>
    <t>Bond 2</t>
  </si>
  <si>
    <t>100gbase-x-cfp</t>
  </si>
  <si>
    <t>Rack Server</t>
  </si>
  <si>
    <t>Catalyst 2960s 48ge 4te</t>
  </si>
  <si>
    <t>sw bond</t>
  </si>
  <si>
    <t>Po 1</t>
  </si>
  <si>
    <t>Po 2</t>
  </si>
  <si>
    <t>Po 3</t>
  </si>
  <si>
    <t>ge1/0/35</t>
  </si>
  <si>
    <t>Po</t>
  </si>
  <si>
    <t>Po 4</t>
  </si>
  <si>
    <t>Po 5</t>
  </si>
  <si>
    <t>Po 6</t>
  </si>
  <si>
    <t>Po 7</t>
  </si>
  <si>
    <t>Po 8</t>
  </si>
  <si>
    <t>Po 9</t>
  </si>
  <si>
    <t>Po 10</t>
  </si>
  <si>
    <t>Po 11</t>
  </si>
  <si>
    <t>Po 12</t>
  </si>
  <si>
    <t>Po 13</t>
  </si>
  <si>
    <t>Po 14</t>
  </si>
  <si>
    <t>no serial</t>
  </si>
  <si>
    <t>no asset tag</t>
  </si>
  <si>
    <t>sv1 no asset tag</t>
  </si>
  <si>
    <t>sv2 no asset tag</t>
  </si>
  <si>
    <t>sv3 no asset tag</t>
  </si>
  <si>
    <t>sv4 no asset tag</t>
  </si>
  <si>
    <t>sv5 no asset tag</t>
  </si>
  <si>
    <t>sv6 no asset tag</t>
  </si>
  <si>
    <t>sv7 no asset tag</t>
  </si>
  <si>
    <t>sv8 no asset tag</t>
  </si>
  <si>
    <t>sv9 no asset tag</t>
  </si>
  <si>
    <t>g8 no serial</t>
  </si>
  <si>
    <t>g9 no serial</t>
  </si>
  <si>
    <t xml:space="preserve"> g8 no asset tag</t>
  </si>
  <si>
    <t>g9 no asset tag</t>
  </si>
  <si>
    <t>Tên</t>
  </si>
  <si>
    <t>Ubuntu 16</t>
  </si>
  <si>
    <t>Ubuntu 18</t>
  </si>
  <si>
    <t>Ubuntu 20</t>
  </si>
  <si>
    <t>CentOS 6</t>
  </si>
  <si>
    <t>CentOS 7</t>
  </si>
  <si>
    <t>CentOS 8</t>
  </si>
  <si>
    <t>Debian 6</t>
  </si>
  <si>
    <t>Debian 7</t>
  </si>
  <si>
    <t>Debian 8</t>
  </si>
  <si>
    <t>Debian 9</t>
  </si>
  <si>
    <t>Kali</t>
  </si>
  <si>
    <t>Fedora</t>
  </si>
  <si>
    <t>SUSE</t>
  </si>
  <si>
    <t>Gentoo</t>
  </si>
  <si>
    <t>Arch Linux</t>
  </si>
  <si>
    <t>Cisco IOS</t>
  </si>
  <si>
    <t>Cluster name</t>
  </si>
  <si>
    <t>VM name</t>
  </si>
  <si>
    <t>Platform</t>
  </si>
  <si>
    <t>Ram</t>
  </si>
  <si>
    <t>Cpu</t>
  </si>
  <si>
    <t>Disk</t>
  </si>
  <si>
    <t>User</t>
  </si>
  <si>
    <t>Password</t>
  </si>
  <si>
    <t>Service</t>
  </si>
  <si>
    <t>Port</t>
  </si>
  <si>
    <t>LAB 1</t>
  </si>
  <si>
    <t>root</t>
  </si>
  <si>
    <t>graylog</t>
  </si>
  <si>
    <t>Status có 2 trạng thái là active hoặc delete.</t>
  </si>
  <si>
    <t>hungnv</t>
  </si>
  <si>
    <t>vhung</t>
  </si>
  <si>
    <t>apache</t>
  </si>
  <si>
    <t>Khi 1 vm bị xóa, hãy đặt trạng thái là delete</t>
  </si>
  <si>
    <t>viethung</t>
  </si>
  <si>
    <t>wordpress</t>
  </si>
  <si>
    <t>Ram và disk lấy đơn vị là G</t>
  </si>
  <si>
    <t>elk</t>
  </si>
  <si>
    <t>nguyenviethung</t>
  </si>
  <si>
    <t>grafana</t>
  </si>
  <si>
    <t>IP</t>
  </si>
  <si>
    <t>hungnv_CentOs7_34.191</t>
  </si>
  <si>
    <t>eth0</t>
  </si>
  <si>
    <t>10.10.34.191</t>
  </si>
  <si>
    <t>eth1</t>
  </si>
  <si>
    <t>10.10.35.191</t>
  </si>
  <si>
    <t>eth2</t>
  </si>
  <si>
    <t>10.10.32.191</t>
  </si>
  <si>
    <t>hungnv_ubuntu_20</t>
  </si>
  <si>
    <t>ens3</t>
  </si>
  <si>
    <t>10.10.34.195</t>
  </si>
  <si>
    <t>hungnv_CentOS7_35.197</t>
  </si>
  <si>
    <t>10.10.35.197</t>
  </si>
  <si>
    <t>10.10.34.197</t>
  </si>
  <si>
    <t>10.10.30.47</t>
  </si>
  <si>
    <t>hungnv_CentOS 7_35.195</t>
  </si>
  <si>
    <t>10.10.35.195</t>
  </si>
  <si>
    <t>hungnv_ubuntu_16.04_30.194</t>
  </si>
  <si>
    <t>10.10.35.194</t>
  </si>
  <si>
    <t>10.10.34.194</t>
  </si>
  <si>
    <t>10.10.30.194</t>
  </si>
  <si>
    <t>hungnv_CentOS7_35.196</t>
  </si>
  <si>
    <t>10.10.35.196</t>
  </si>
  <si>
    <t>Type</t>
  </si>
  <si>
    <t>Site</t>
  </si>
  <si>
    <t>Tenant</t>
  </si>
  <si>
    <t>OPS</t>
  </si>
  <si>
    <t>KVM</t>
  </si>
  <si>
    <t>OpenVZ VPS</t>
  </si>
  <si>
    <t>VMWare</t>
  </si>
  <si>
    <t>XEN VPS</t>
  </si>
  <si>
    <t>Status</t>
  </si>
  <si>
    <t>Protocol</t>
  </si>
  <si>
    <t>tcp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</si>
</sst>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b/>
      <sz val="12"/>
      <color rgb="FF000000"/>
      <name val="Times New Roman"/>
      <family val="1"/>
    </font>
    <font>
      <sz val="10"/>
      <color theme="4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Times New Roman"/>
      <family val="1"/>
    </font>
    <font>
      <sz val="8"/>
      <name val="Arial"/>
      <family val="2"/>
    </font>
    <font>
      <b/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sz val="10"/>
      <name val="Arial"/>
      <family val="2"/>
    </font>
    <font>
      <sz val="10"/>
      <name val="Gulim"/>
      <family val="2"/>
    </font>
    <font>
      <sz val="12"/>
      <color theme="1"/>
      <name val="Times New Roman"/>
      <family val="1"/>
    </font>
    <font>
      <sz val="12"/>
      <color rgb="FFC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</cellStyleXfs>
  <cellXfs count="91"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/>
    <xf numFmtId="0" fontId="0" fillId="0" borderId="0" xfId="0" applyFont="1" applyBorder="1" applyAlignment="1">
      <alignment horizontal="center"/>
    </xf>
    <xf numFmtId="0" fontId="4" fillId="3" borderId="1" xfId="0" applyFont="1" applyFill="1" applyBorder="1" applyAlignme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ont="1" applyFill="1" applyAlignment="1"/>
    <xf numFmtId="0" fontId="7" fillId="0" borderId="2" xfId="0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3" fillId="2" borderId="1" xfId="0" applyFont="1" applyFill="1" applyBorder="1" applyAlignment="1"/>
    <xf numFmtId="0" fontId="3" fillId="4" borderId="1" xfId="0" applyFont="1" applyFill="1" applyBorder="1" applyAlignment="1"/>
    <xf numFmtId="0" fontId="7" fillId="0" borderId="1" xfId="0" applyFont="1" applyBorder="1" applyAlignment="1"/>
    <xf numFmtId="0" fontId="9" fillId="4" borderId="1" xfId="0" applyFont="1" applyFill="1" applyBorder="1" applyAlignment="1"/>
    <xf numFmtId="0" fontId="7" fillId="0" borderId="1" xfId="0" quotePrefix="1" applyFont="1" applyBorder="1" applyAlignment="1"/>
    <xf numFmtId="0" fontId="7" fillId="0" borderId="0" xfId="0" applyFont="1" applyAlignment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/>
    <xf numFmtId="0" fontId="9" fillId="6" borderId="1" xfId="0" applyFont="1" applyFill="1" applyBorder="1" applyAlignment="1"/>
    <xf numFmtId="0" fontId="10" fillId="2" borderId="1" xfId="0" applyFont="1" applyFill="1" applyBorder="1" applyAlignment="1"/>
    <xf numFmtId="0" fontId="9" fillId="2" borderId="1" xfId="0" applyFont="1" applyFill="1" applyBorder="1" applyAlignment="1"/>
    <xf numFmtId="0" fontId="10" fillId="0" borderId="0" xfId="0" applyFont="1" applyBorder="1" applyAlignment="1"/>
    <xf numFmtId="0" fontId="10" fillId="0" borderId="0" xfId="0" applyFont="1" applyFill="1" applyBorder="1" applyAlignment="1"/>
    <xf numFmtId="0" fontId="3" fillId="7" borderId="1" xfId="0" applyFont="1" applyFill="1" applyBorder="1" applyAlignment="1"/>
    <xf numFmtId="0" fontId="3" fillId="0" borderId="0" xfId="0" applyFont="1" applyAlignment="1"/>
    <xf numFmtId="0" fontId="1" fillId="0" borderId="0" xfId="0" applyFont="1" applyAlignment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0" fontId="3" fillId="7" borderId="1" xfId="0" applyFont="1" applyFill="1" applyBorder="1" applyAlignment="1">
      <alignment horizontal="center"/>
    </xf>
    <xf numFmtId="0" fontId="3" fillId="2" borderId="5" xfId="0" applyFont="1" applyFill="1" applyBorder="1" applyAlignment="1"/>
    <xf numFmtId="0" fontId="7" fillId="0" borderId="5" xfId="0" applyFont="1" applyBorder="1" applyAlignment="1"/>
    <xf numFmtId="0" fontId="11" fillId="0" borderId="0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10" fillId="5" borderId="6" xfId="0" applyFont="1" applyFill="1" applyBorder="1" applyAlignment="1"/>
    <xf numFmtId="0" fontId="10" fillId="4" borderId="6" xfId="0" applyFont="1" applyFill="1" applyBorder="1" applyAlignment="1"/>
    <xf numFmtId="0" fontId="10" fillId="2" borderId="6" xfId="0" applyFont="1" applyFill="1" applyBorder="1" applyAlignment="1"/>
    <xf numFmtId="0" fontId="10" fillId="0" borderId="7" xfId="0" applyFont="1" applyBorder="1" applyAlignment="1"/>
    <xf numFmtId="0" fontId="3" fillId="0" borderId="1" xfId="0" applyFont="1" applyBorder="1" applyAlignment="1"/>
    <xf numFmtId="0" fontId="12" fillId="0" borderId="0" xfId="0" applyFont="1" applyAlignment="1"/>
    <xf numFmtId="0" fontId="10" fillId="4" borderId="8" xfId="0" applyFont="1" applyFill="1" applyBorder="1" applyAlignment="1"/>
    <xf numFmtId="0" fontId="6" fillId="0" borderId="1" xfId="0" applyFont="1" applyBorder="1" applyAlignment="1"/>
    <xf numFmtId="0" fontId="2" fillId="0" borderId="1" xfId="1" applyBorder="1" applyAlignment="1"/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4" fillId="0" borderId="1" xfId="2" applyNumberFormat="1" applyFont="1" applyFill="1" applyBorder="1" applyAlignment="1"/>
    <xf numFmtId="0" fontId="15" fillId="8" borderId="1" xfId="0" applyFont="1" applyFill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/>
    <xf numFmtId="0" fontId="7" fillId="0" borderId="1" xfId="0" applyFont="1" applyBorder="1"/>
    <xf numFmtId="0" fontId="9" fillId="2" borderId="1" xfId="0" applyFont="1" applyFill="1" applyBorder="1" applyAlignment="1">
      <alignment horizontal="center"/>
    </xf>
    <xf numFmtId="0" fontId="15" fillId="0" borderId="0" xfId="0" applyFont="1"/>
    <xf numFmtId="0" fontId="15" fillId="0" borderId="1" xfId="0" applyFont="1" applyBorder="1" applyAlignment="1">
      <alignment horizontal="center"/>
    </xf>
    <xf numFmtId="0" fontId="16" fillId="0" borderId="0" xfId="0" applyFont="1"/>
    <xf numFmtId="0" fontId="9" fillId="2" borderId="1" xfId="0" applyFont="1" applyFill="1" applyBorder="1"/>
    <xf numFmtId="0" fontId="15" fillId="0" borderId="1" xfId="0" applyFont="1" applyBorder="1" applyAlignment="1">
      <alignment horizontal="left"/>
    </xf>
    <xf numFmtId="0" fontId="0" fillId="0" borderId="1" xfId="0" applyFont="1" applyBorder="1" applyAlignment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/>
    </xf>
  </cellXfs>
  <cellStyles count="3">
    <cellStyle name="Hyperlink" xfId="1" builtinId="8"/>
    <cellStyle name="Normal" xfId="0" builtinId="0"/>
    <cellStyle name="常规_越南6块SCG" xfId="2" xr:uid="{965EECE7-D654-4E02-A536-84341A3B63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mc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1B666-E7B7-46A8-80F8-8A45D9948885}">
  <dimension ref="B1:M33"/>
  <sheetViews>
    <sheetView topLeftCell="B1" workbookViewId="0">
      <selection activeCell="D34" sqref="D34"/>
    </sheetView>
  </sheetViews>
  <sheetFormatPr defaultRowHeight="13.2" x14ac:dyDescent="0.25"/>
  <cols>
    <col min="2" max="2" width="5.33203125" customWidth="1"/>
    <col min="3" max="3" width="23.109375" customWidth="1"/>
    <col min="4" max="4" width="41.5546875" customWidth="1"/>
    <col min="5" max="5" width="15.5546875" customWidth="1"/>
    <col min="6" max="6" width="27" customWidth="1"/>
    <col min="7" max="7" width="26.6640625" customWidth="1"/>
    <col min="8" max="8" width="14.44140625" customWidth="1"/>
    <col min="9" max="9" width="17.6640625" customWidth="1"/>
    <col min="10" max="10" width="11.88671875" customWidth="1"/>
    <col min="11" max="11" width="10.6640625" customWidth="1"/>
    <col min="12" max="12" width="41.5546875" customWidth="1"/>
    <col min="13" max="13" width="19.44140625" customWidth="1"/>
    <col min="14" max="14" width="19.5546875" customWidth="1"/>
    <col min="15" max="15" width="8.88671875" customWidth="1"/>
    <col min="17" max="17" width="8.88671875" customWidth="1"/>
  </cols>
  <sheetData>
    <row r="1" spans="2:13" ht="12.6" customHeight="1" x14ac:dyDescent="0.25"/>
    <row r="2" spans="2:13" ht="23.4" customHeight="1" x14ac:dyDescent="0.3">
      <c r="B2" s="14" t="s">
        <v>30</v>
      </c>
      <c r="C2" s="1" t="s">
        <v>32</v>
      </c>
      <c r="D2" s="1" t="s">
        <v>33</v>
      </c>
      <c r="E2" s="1" t="s">
        <v>52</v>
      </c>
      <c r="F2" s="45" t="s">
        <v>53</v>
      </c>
      <c r="G2" s="45" t="s">
        <v>54</v>
      </c>
      <c r="H2" s="1" t="s">
        <v>25</v>
      </c>
      <c r="I2" s="1" t="s">
        <v>67</v>
      </c>
      <c r="J2" s="1" t="s">
        <v>68</v>
      </c>
      <c r="K2" s="1" t="s">
        <v>31</v>
      </c>
      <c r="L2" s="1" t="s">
        <v>50</v>
      </c>
      <c r="M2" s="1" t="s">
        <v>27</v>
      </c>
    </row>
    <row r="3" spans="2:13" x14ac:dyDescent="0.25">
      <c r="B3" s="13"/>
      <c r="C3" s="10"/>
      <c r="D3" s="10"/>
      <c r="E3" s="2"/>
      <c r="F3" s="10"/>
      <c r="G3" s="10"/>
      <c r="H3" s="10"/>
      <c r="I3" s="10"/>
      <c r="J3" s="10"/>
      <c r="K3" s="10"/>
      <c r="L3" s="10"/>
      <c r="M3" s="10"/>
    </row>
    <row r="4" spans="2:13" ht="20.399999999999999" customHeight="1" x14ac:dyDescent="0.25">
      <c r="B4" s="5">
        <v>1</v>
      </c>
      <c r="C4" s="15" t="s">
        <v>115</v>
      </c>
      <c r="D4" s="15" t="s">
        <v>236</v>
      </c>
      <c r="E4" s="4" t="s">
        <v>126</v>
      </c>
      <c r="F4" s="58" t="s">
        <v>138</v>
      </c>
      <c r="G4" s="59" t="s">
        <v>140</v>
      </c>
      <c r="H4" s="7" t="s">
        <v>141</v>
      </c>
      <c r="I4" s="6" t="s">
        <v>143</v>
      </c>
      <c r="J4" s="6" t="s">
        <v>11</v>
      </c>
      <c r="K4" s="15">
        <v>39</v>
      </c>
      <c r="L4" s="15" t="s">
        <v>44</v>
      </c>
      <c r="M4" s="3" t="s">
        <v>215</v>
      </c>
    </row>
    <row r="5" spans="2:13" ht="20.399999999999999" customHeight="1" x14ac:dyDescent="0.25">
      <c r="B5" s="5">
        <v>2</v>
      </c>
      <c r="C5" s="15" t="s">
        <v>116</v>
      </c>
      <c r="D5" s="15" t="s">
        <v>228</v>
      </c>
      <c r="E5" s="4" t="s">
        <v>125</v>
      </c>
      <c r="F5" s="58" t="s">
        <v>131</v>
      </c>
      <c r="G5" s="59" t="s">
        <v>255</v>
      </c>
      <c r="H5" s="7" t="s">
        <v>141</v>
      </c>
      <c r="I5" s="6" t="s">
        <v>143</v>
      </c>
      <c r="J5" s="6" t="s">
        <v>11</v>
      </c>
      <c r="K5" s="15">
        <v>26</v>
      </c>
      <c r="L5" s="15" t="s">
        <v>44</v>
      </c>
      <c r="M5" s="3" t="s">
        <v>216</v>
      </c>
    </row>
    <row r="6" spans="2:13" ht="20.399999999999999" customHeight="1" x14ac:dyDescent="0.25">
      <c r="B6" s="5">
        <v>3</v>
      </c>
      <c r="C6" s="15" t="s">
        <v>117</v>
      </c>
      <c r="D6" s="15" t="s">
        <v>228</v>
      </c>
      <c r="E6" s="4" t="s">
        <v>125</v>
      </c>
      <c r="F6" s="58" t="s">
        <v>132</v>
      </c>
      <c r="G6" s="59" t="s">
        <v>255</v>
      </c>
      <c r="H6" s="7" t="s">
        <v>141</v>
      </c>
      <c r="I6" s="6" t="s">
        <v>143</v>
      </c>
      <c r="J6" s="6" t="s">
        <v>11</v>
      </c>
      <c r="K6" s="15">
        <v>23</v>
      </c>
      <c r="L6" s="15" t="s">
        <v>44</v>
      </c>
      <c r="M6" s="3" t="s">
        <v>216</v>
      </c>
    </row>
    <row r="7" spans="2:13" ht="20.399999999999999" customHeight="1" x14ac:dyDescent="0.25">
      <c r="B7" s="5">
        <v>4</v>
      </c>
      <c r="C7" s="15" t="s">
        <v>118</v>
      </c>
      <c r="D7" s="15" t="s">
        <v>229</v>
      </c>
      <c r="E7" s="4" t="s">
        <v>127</v>
      </c>
      <c r="F7" s="58" t="s">
        <v>133</v>
      </c>
      <c r="G7" s="59" t="s">
        <v>255</v>
      </c>
      <c r="H7" s="7" t="s">
        <v>142</v>
      </c>
      <c r="I7" s="6" t="s">
        <v>143</v>
      </c>
      <c r="J7" s="6" t="s">
        <v>11</v>
      </c>
      <c r="K7" s="15">
        <v>32</v>
      </c>
      <c r="L7" s="15" t="s">
        <v>44</v>
      </c>
      <c r="M7" s="3" t="s">
        <v>216</v>
      </c>
    </row>
    <row r="8" spans="2:13" ht="20.399999999999999" customHeight="1" x14ac:dyDescent="0.25">
      <c r="B8" s="5">
        <v>5</v>
      </c>
      <c r="C8" s="15" t="s">
        <v>119</v>
      </c>
      <c r="D8" s="15" t="s">
        <v>229</v>
      </c>
      <c r="E8" s="4" t="s">
        <v>127</v>
      </c>
      <c r="F8" s="58" t="s">
        <v>134</v>
      </c>
      <c r="G8" s="59" t="s">
        <v>255</v>
      </c>
      <c r="H8" s="7" t="s">
        <v>142</v>
      </c>
      <c r="I8" s="6" t="s">
        <v>143</v>
      </c>
      <c r="J8" s="6" t="s">
        <v>11</v>
      </c>
      <c r="K8" s="15">
        <v>28</v>
      </c>
      <c r="L8" s="15" t="s">
        <v>44</v>
      </c>
      <c r="M8" s="3" t="s">
        <v>216</v>
      </c>
    </row>
    <row r="9" spans="2:13" ht="20.399999999999999" customHeight="1" x14ac:dyDescent="0.25">
      <c r="B9" s="5">
        <v>6</v>
      </c>
      <c r="C9" s="15" t="s">
        <v>120</v>
      </c>
      <c r="D9" s="15" t="s">
        <v>129</v>
      </c>
      <c r="E9" s="4" t="s">
        <v>127</v>
      </c>
      <c r="F9" s="58" t="s">
        <v>135</v>
      </c>
      <c r="G9" s="59" t="s">
        <v>255</v>
      </c>
      <c r="H9" s="7" t="s">
        <v>142</v>
      </c>
      <c r="I9" s="6" t="s">
        <v>143</v>
      </c>
      <c r="J9" s="6" t="s">
        <v>11</v>
      </c>
      <c r="K9" s="15">
        <v>19</v>
      </c>
      <c r="L9" s="15" t="s">
        <v>44</v>
      </c>
      <c r="M9" s="3" t="s">
        <v>216</v>
      </c>
    </row>
    <row r="10" spans="2:13" ht="20.399999999999999" customHeight="1" x14ac:dyDescent="0.25">
      <c r="B10" s="5">
        <v>7</v>
      </c>
      <c r="C10" s="15" t="s">
        <v>121</v>
      </c>
      <c r="D10" s="15" t="s">
        <v>229</v>
      </c>
      <c r="E10" s="4" t="s">
        <v>127</v>
      </c>
      <c r="F10" s="58" t="s">
        <v>136</v>
      </c>
      <c r="G10" s="59" t="s">
        <v>255</v>
      </c>
      <c r="H10" s="7" t="s">
        <v>142</v>
      </c>
      <c r="I10" s="6" t="s">
        <v>143</v>
      </c>
      <c r="J10" s="6" t="s">
        <v>11</v>
      </c>
      <c r="K10" s="15">
        <v>16</v>
      </c>
      <c r="L10" s="15" t="s">
        <v>44</v>
      </c>
      <c r="M10" s="3" t="s">
        <v>216</v>
      </c>
    </row>
    <row r="11" spans="2:13" ht="20.399999999999999" customHeight="1" x14ac:dyDescent="0.25">
      <c r="B11" s="5">
        <v>8</v>
      </c>
      <c r="C11" s="15" t="s">
        <v>122</v>
      </c>
      <c r="D11" s="15" t="s">
        <v>230</v>
      </c>
      <c r="E11" s="4" t="s">
        <v>128</v>
      </c>
      <c r="F11" s="58" t="s">
        <v>137</v>
      </c>
      <c r="G11" s="59" t="s">
        <v>255</v>
      </c>
      <c r="H11" s="7" t="s">
        <v>142</v>
      </c>
      <c r="I11" s="6" t="s">
        <v>143</v>
      </c>
      <c r="J11" s="6" t="s">
        <v>11</v>
      </c>
      <c r="K11" s="15">
        <v>13</v>
      </c>
      <c r="L11" s="15" t="s">
        <v>44</v>
      </c>
      <c r="M11" s="3" t="s">
        <v>216</v>
      </c>
    </row>
    <row r="12" spans="2:13" ht="20.399999999999999" customHeight="1" x14ac:dyDescent="0.25">
      <c r="B12" s="5">
        <v>9</v>
      </c>
      <c r="C12" s="15" t="s">
        <v>123</v>
      </c>
      <c r="D12" s="15" t="s">
        <v>230</v>
      </c>
      <c r="E12" s="4" t="s">
        <v>128</v>
      </c>
      <c r="F12" s="58" t="s">
        <v>254</v>
      </c>
      <c r="G12" s="59" t="s">
        <v>255</v>
      </c>
      <c r="H12" s="7" t="s">
        <v>142</v>
      </c>
      <c r="I12" s="6" t="s">
        <v>143</v>
      </c>
      <c r="J12" s="6" t="s">
        <v>11</v>
      </c>
      <c r="K12" s="15">
        <v>10</v>
      </c>
      <c r="L12" s="15" t="s">
        <v>44</v>
      </c>
      <c r="M12" s="3" t="s">
        <v>216</v>
      </c>
    </row>
    <row r="13" spans="2:13" ht="20.399999999999999" customHeight="1" x14ac:dyDescent="0.25">
      <c r="B13" s="5">
        <v>10</v>
      </c>
      <c r="C13" s="15" t="s">
        <v>124</v>
      </c>
      <c r="D13" s="15" t="s">
        <v>130</v>
      </c>
      <c r="E13" s="4" t="s">
        <v>125</v>
      </c>
      <c r="F13" s="58" t="s">
        <v>139</v>
      </c>
      <c r="G13" s="59" t="s">
        <v>255</v>
      </c>
      <c r="H13" s="7" t="s">
        <v>141</v>
      </c>
      <c r="I13" s="6" t="s">
        <v>143</v>
      </c>
      <c r="J13" s="6" t="s">
        <v>11</v>
      </c>
      <c r="K13" s="15">
        <v>31</v>
      </c>
      <c r="L13" s="15" t="s">
        <v>44</v>
      </c>
      <c r="M13" s="3" t="s">
        <v>214</v>
      </c>
    </row>
    <row r="14" spans="2:13" x14ac:dyDescent="0.25">
      <c r="C14" s="57"/>
    </row>
    <row r="16" spans="2:13" x14ac:dyDescent="0.25">
      <c r="C16" s="8"/>
      <c r="D16" s="8"/>
      <c r="E16" s="8"/>
      <c r="F16" s="8"/>
      <c r="G16" s="8"/>
      <c r="H16" s="8"/>
      <c r="I16" s="8"/>
      <c r="K16" s="8"/>
    </row>
    <row r="17" spans="3:13" x14ac:dyDescent="0.25">
      <c r="C17" s="8"/>
      <c r="D17" s="8"/>
      <c r="E17" s="8"/>
      <c r="F17" s="8"/>
      <c r="G17" s="8"/>
      <c r="H17" s="8"/>
      <c r="I17" s="8"/>
      <c r="K17" s="8"/>
    </row>
    <row r="18" spans="3:13" ht="13.8" x14ac:dyDescent="0.25">
      <c r="C18" s="8"/>
      <c r="D18" s="8"/>
      <c r="E18" s="8"/>
      <c r="F18" s="8"/>
      <c r="G18" s="8"/>
      <c r="H18" s="8"/>
      <c r="I18" s="8"/>
      <c r="K18" s="46"/>
      <c r="L18" s="49" t="s">
        <v>55</v>
      </c>
    </row>
    <row r="19" spans="3:13" ht="13.8" x14ac:dyDescent="0.25">
      <c r="C19" s="9"/>
      <c r="D19" s="11"/>
      <c r="E19" s="11"/>
      <c r="F19" s="9"/>
      <c r="G19" s="9"/>
      <c r="H19" s="8"/>
      <c r="I19" s="8"/>
      <c r="K19" s="47"/>
      <c r="L19" s="49" t="s">
        <v>56</v>
      </c>
    </row>
    <row r="20" spans="3:13" ht="13.8" x14ac:dyDescent="0.25">
      <c r="C20" s="9"/>
      <c r="D20" s="11"/>
      <c r="E20" s="11"/>
      <c r="F20" s="9"/>
      <c r="G20" s="9"/>
      <c r="H20" s="8"/>
      <c r="I20" s="8"/>
      <c r="K20" s="48"/>
      <c r="L20" s="49" t="s">
        <v>57</v>
      </c>
    </row>
    <row r="21" spans="3:13" x14ac:dyDescent="0.25">
      <c r="C21" s="12"/>
      <c r="D21" s="11"/>
      <c r="E21" s="11"/>
      <c r="F21" s="12"/>
      <c r="G21" s="12"/>
      <c r="H21" s="8"/>
      <c r="I21" s="8"/>
      <c r="J21" s="8"/>
      <c r="M21" s="8"/>
    </row>
    <row r="22" spans="3:13" x14ac:dyDescent="0.25">
      <c r="C22" s="12"/>
      <c r="D22" s="11"/>
      <c r="E22" s="11"/>
      <c r="F22" s="12"/>
      <c r="G22" s="12"/>
      <c r="H22" s="11"/>
      <c r="I22" s="77"/>
      <c r="J22" s="8"/>
      <c r="M22" s="8"/>
    </row>
    <row r="23" spans="3:13" x14ac:dyDescent="0.25">
      <c r="C23" s="9"/>
      <c r="D23" s="11"/>
      <c r="E23" s="11"/>
      <c r="F23" s="9"/>
      <c r="G23" s="9"/>
      <c r="H23" s="78"/>
      <c r="I23" s="77"/>
      <c r="J23" s="8"/>
      <c r="M23" s="8"/>
    </row>
    <row r="24" spans="3:13" x14ac:dyDescent="0.25">
      <c r="C24" s="12"/>
      <c r="D24" s="11"/>
      <c r="E24" s="11"/>
      <c r="F24" s="12"/>
      <c r="G24" s="12"/>
      <c r="H24" s="78"/>
      <c r="I24" s="78"/>
      <c r="J24" s="8"/>
      <c r="K24" s="12"/>
      <c r="L24" s="17"/>
      <c r="M24" s="8"/>
    </row>
    <row r="25" spans="3:13" x14ac:dyDescent="0.25">
      <c r="C25" s="8"/>
      <c r="D25" s="11"/>
      <c r="E25" s="11"/>
      <c r="F25" s="8"/>
      <c r="G25" s="8"/>
      <c r="H25" s="8"/>
      <c r="I25" s="8"/>
      <c r="J25" s="8"/>
      <c r="K25" s="8"/>
      <c r="L25" s="8"/>
      <c r="M25" s="8"/>
    </row>
    <row r="26" spans="3:13" x14ac:dyDescent="0.25">
      <c r="C26" s="8"/>
      <c r="D26" s="11"/>
      <c r="E26" s="11"/>
      <c r="F26" s="8"/>
      <c r="G26" s="8"/>
      <c r="H26" s="8"/>
      <c r="K26" s="8"/>
      <c r="L26" s="8"/>
      <c r="M26" s="8"/>
    </row>
    <row r="27" spans="3:13" x14ac:dyDescent="0.25">
      <c r="C27" s="8"/>
      <c r="D27" s="11"/>
      <c r="E27" s="11"/>
      <c r="F27" s="8"/>
      <c r="G27" s="8"/>
      <c r="H27" s="8"/>
      <c r="K27" s="8"/>
      <c r="L27" s="8"/>
      <c r="M27" s="8"/>
    </row>
    <row r="28" spans="3:13" x14ac:dyDescent="0.25">
      <c r="C28" s="8"/>
      <c r="D28" s="8"/>
      <c r="E28" s="8"/>
      <c r="F28" s="8"/>
      <c r="G28" s="8"/>
      <c r="H28" s="8"/>
      <c r="K28" s="8"/>
      <c r="L28" s="8"/>
      <c r="M28" s="8"/>
    </row>
    <row r="29" spans="3:13" x14ac:dyDescent="0.25">
      <c r="C29" s="8"/>
      <c r="D29" s="8"/>
      <c r="E29" s="8"/>
      <c r="F29" s="8"/>
      <c r="G29" s="8"/>
      <c r="H29" s="8"/>
      <c r="K29" s="8"/>
      <c r="L29" s="8"/>
      <c r="M29" s="8"/>
    </row>
    <row r="30" spans="3:13" x14ac:dyDescent="0.25">
      <c r="C30" s="8"/>
      <c r="D30" s="8"/>
      <c r="E30" s="8"/>
      <c r="F30" s="8"/>
      <c r="G30" s="8"/>
      <c r="H30" s="8"/>
      <c r="K30" s="8"/>
      <c r="L30" s="8"/>
      <c r="M30" s="8"/>
    </row>
    <row r="31" spans="3:13" x14ac:dyDescent="0.25">
      <c r="C31" s="8"/>
      <c r="D31" s="8"/>
      <c r="E31" s="8"/>
      <c r="F31" s="8"/>
      <c r="G31" s="8"/>
      <c r="H31" s="8"/>
      <c r="K31" s="8"/>
      <c r="L31" s="8"/>
      <c r="M31" s="8"/>
    </row>
    <row r="32" spans="3:13" x14ac:dyDescent="0.25">
      <c r="C32" s="8"/>
      <c r="D32" s="8"/>
      <c r="E32" s="8"/>
      <c r="F32" s="8"/>
      <c r="G32" s="8"/>
      <c r="H32" s="8"/>
      <c r="K32" s="8"/>
      <c r="L32" s="8"/>
      <c r="M32" s="8"/>
    </row>
    <row r="33" spans="3:13" x14ac:dyDescent="0.25">
      <c r="C33" s="8"/>
      <c r="D33" s="8"/>
      <c r="E33" s="8"/>
      <c r="F33" s="8"/>
      <c r="G33" s="8"/>
      <c r="H33" s="8"/>
      <c r="K33" s="8"/>
      <c r="L33" s="8"/>
      <c r="M33" s="8"/>
    </row>
  </sheetData>
  <mergeCells count="2">
    <mergeCell ref="I22:I24"/>
    <mergeCell ref="H23:H24"/>
  </mergeCells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197C2-CCDE-45D9-B027-4D9E40703B37}">
  <sheetPr>
    <tabColor rgb="FFFF0000"/>
  </sheetPr>
  <dimension ref="A1:I12"/>
  <sheetViews>
    <sheetView workbookViewId="0">
      <selection activeCell="L36" sqref="L36"/>
    </sheetView>
  </sheetViews>
  <sheetFormatPr defaultColWidth="8.88671875" defaultRowHeight="15.6" x14ac:dyDescent="0.3"/>
  <cols>
    <col min="1" max="1" width="16.6640625" style="28" customWidth="1"/>
    <col min="2" max="2" width="33.33203125" style="28" customWidth="1"/>
    <col min="3" max="3" width="25.33203125" style="28" customWidth="1"/>
    <col min="4" max="4" width="13.5546875" style="28" customWidth="1"/>
    <col min="5" max="5" width="13.33203125" style="28" customWidth="1"/>
    <col min="6" max="7" width="8.88671875" style="28"/>
    <col min="8" max="8" width="12.6640625" style="28" customWidth="1"/>
    <col min="9" max="9" width="9.88671875" style="28" customWidth="1"/>
    <col min="10" max="19" width="8.88671875" style="28"/>
    <col min="20" max="20" width="12.33203125" style="28" customWidth="1"/>
    <col min="21" max="16384" width="8.88671875" style="28"/>
  </cols>
  <sheetData>
    <row r="1" spans="1:9" x14ac:dyDescent="0.3">
      <c r="A1" s="23" t="s">
        <v>88</v>
      </c>
      <c r="B1" s="42" t="s">
        <v>87</v>
      </c>
      <c r="C1" s="23" t="s">
        <v>89</v>
      </c>
      <c r="D1" s="23" t="s">
        <v>50</v>
      </c>
      <c r="E1" s="23" t="s">
        <v>27</v>
      </c>
      <c r="H1" s="28" t="s">
        <v>90</v>
      </c>
    </row>
    <row r="2" spans="1:9" x14ac:dyDescent="0.3">
      <c r="A2" s="25" t="s">
        <v>19</v>
      </c>
      <c r="B2" s="43" t="s">
        <v>22</v>
      </c>
      <c r="C2" s="27" t="s">
        <v>5</v>
      </c>
      <c r="D2" s="25"/>
      <c r="E2" s="25"/>
    </row>
    <row r="3" spans="1:9" x14ac:dyDescent="0.3">
      <c r="A3" s="25" t="s">
        <v>20</v>
      </c>
      <c r="B3" s="43" t="s">
        <v>22</v>
      </c>
      <c r="C3" s="27" t="s">
        <v>5</v>
      </c>
      <c r="D3" s="25"/>
      <c r="E3" s="25"/>
    </row>
    <row r="4" spans="1:9" x14ac:dyDescent="0.3">
      <c r="A4" s="25" t="s">
        <v>21</v>
      </c>
      <c r="B4" s="43" t="s">
        <v>22</v>
      </c>
      <c r="C4" s="27" t="s">
        <v>5</v>
      </c>
      <c r="D4" s="25"/>
      <c r="E4" s="25"/>
      <c r="H4" s="46"/>
      <c r="I4" s="49" t="s">
        <v>55</v>
      </c>
    </row>
    <row r="5" spans="1:9" x14ac:dyDescent="0.3">
      <c r="A5" s="25"/>
      <c r="B5" s="43"/>
      <c r="C5" s="27"/>
      <c r="D5" s="25"/>
      <c r="E5" s="25"/>
      <c r="H5" s="47"/>
      <c r="I5" s="49" t="s">
        <v>56</v>
      </c>
    </row>
    <row r="6" spans="1:9" x14ac:dyDescent="0.3">
      <c r="A6" s="25"/>
      <c r="B6" s="25"/>
      <c r="C6" s="27"/>
      <c r="D6" s="25"/>
      <c r="E6" s="25"/>
      <c r="H6" s="48"/>
      <c r="I6" s="49" t="s">
        <v>57</v>
      </c>
    </row>
    <row r="7" spans="1:9" x14ac:dyDescent="0.3">
      <c r="A7" s="25"/>
      <c r="B7" s="25"/>
      <c r="C7" s="25"/>
      <c r="D7" s="25"/>
      <c r="E7" s="25"/>
    </row>
    <row r="8" spans="1:9" x14ac:dyDescent="0.3">
      <c r="A8" s="25"/>
      <c r="B8" s="25"/>
      <c r="C8" s="25"/>
      <c r="D8" s="25"/>
      <c r="E8" s="25"/>
      <c r="H8" s="37" t="s">
        <v>85</v>
      </c>
    </row>
    <row r="9" spans="1:9" x14ac:dyDescent="0.3">
      <c r="H9" s="50" t="s">
        <v>83</v>
      </c>
      <c r="I9" s="28" t="s">
        <v>94</v>
      </c>
    </row>
    <row r="10" spans="1:9" x14ac:dyDescent="0.3">
      <c r="H10" s="50" t="s">
        <v>84</v>
      </c>
      <c r="I10" s="28" t="s">
        <v>95</v>
      </c>
    </row>
    <row r="11" spans="1:9" x14ac:dyDescent="0.3">
      <c r="H11" s="50" t="s">
        <v>96</v>
      </c>
      <c r="I11" s="28" t="s">
        <v>97</v>
      </c>
    </row>
    <row r="12" spans="1:9" x14ac:dyDescent="0.3">
      <c r="H12" s="50" t="s">
        <v>98</v>
      </c>
      <c r="I12" s="28" t="s">
        <v>99</v>
      </c>
    </row>
  </sheetData>
  <dataValidations count="2">
    <dataValidation type="list" allowBlank="1" showInputMessage="1" showErrorMessage="1" sqref="C2:C1048576" xr:uid="{ED7A6E9B-BA4F-4ED6-BB3C-02B5326E7A5A}">
      <formula1>"'true, 'false"</formula1>
    </dataValidation>
    <dataValidation type="list" allowBlank="1" showInputMessage="1" showErrorMessage="1" sqref="B2:B1048576" xr:uid="{A29C315C-DDAE-4A4B-AA1F-45BDAE4ADFFB}">
      <formula1>"ARIN, RIPE NCC, APNIC, LACNIC, AFRINIC,RFC 1918, RFC 6598"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F1FB-4AFB-4D25-99C9-96CF64E73917}">
  <dimension ref="A1:D2"/>
  <sheetViews>
    <sheetView workbookViewId="0">
      <selection activeCell="D2" sqref="D2"/>
    </sheetView>
  </sheetViews>
  <sheetFormatPr defaultRowHeight="13.2" x14ac:dyDescent="0.25"/>
  <cols>
    <col min="3" max="3" width="13.88671875" customWidth="1"/>
  </cols>
  <sheetData>
    <row r="1" spans="1:4" ht="15.6" x14ac:dyDescent="0.3">
      <c r="A1" s="68" t="s">
        <v>269</v>
      </c>
      <c r="B1" s="68" t="s">
        <v>333</v>
      </c>
      <c r="C1" s="68" t="s">
        <v>334</v>
      </c>
      <c r="D1" s="68" t="s">
        <v>335</v>
      </c>
    </row>
    <row r="2" spans="1:4" ht="15.6" x14ac:dyDescent="0.3">
      <c r="A2" s="69" t="s">
        <v>296</v>
      </c>
      <c r="B2" s="69" t="s">
        <v>336</v>
      </c>
      <c r="C2" s="69" t="s">
        <v>143</v>
      </c>
      <c r="D2" s="69" t="str">
        <f>VLOOKUP(C2,'Region va Site'!A:B,2,0)</f>
        <v>LongLQ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7DBFCF8-26BF-42C4-BF4A-485BA699EE1B}">
          <x14:formula1>
            <xm:f>Cluster_type!$A:$A</xm:f>
          </x14:formula1>
          <xm:sqref>B1:B1048576</xm:sqref>
        </x14:dataValidation>
        <x14:dataValidation type="list" allowBlank="1" showInputMessage="1" showErrorMessage="1" xr:uid="{56119642-AA82-45AA-9808-69B0C42A8373}">
          <x14:formula1>
            <xm:f>'Region va Site'!$A:$A</xm:f>
          </x14:formula1>
          <xm:sqref>C1:C1048576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72720-35A2-493E-9253-72E72F21EBB8}">
  <dimension ref="A1:F13"/>
  <sheetViews>
    <sheetView workbookViewId="0">
      <selection activeCell="D13" sqref="D13"/>
    </sheetView>
  </sheetViews>
  <sheetFormatPr defaultRowHeight="13.2" x14ac:dyDescent="0.25"/>
  <cols>
    <col min="2" max="2" width="26.44140625" customWidth="1"/>
    <col min="3" max="3" width="13.88671875" customWidth="1"/>
    <col min="4" max="4" width="19.77734375" customWidth="1"/>
    <col min="5" max="5" width="8.77734375" customWidth="1"/>
  </cols>
  <sheetData>
    <row r="1" spans="1:6" ht="15.6" x14ac:dyDescent="0.3">
      <c r="A1" s="74" t="s">
        <v>30</v>
      </c>
      <c r="B1" s="74" t="s">
        <v>287</v>
      </c>
      <c r="C1" s="74" t="s">
        <v>26</v>
      </c>
      <c r="D1" s="74" t="s">
        <v>310</v>
      </c>
      <c r="E1" s="74" t="s">
        <v>36</v>
      </c>
      <c r="F1" s="33" t="s">
        <v>335</v>
      </c>
    </row>
    <row r="2" spans="1:6" ht="15.6" x14ac:dyDescent="0.3">
      <c r="A2" s="87">
        <v>1</v>
      </c>
      <c r="B2" s="87" t="s">
        <v>311</v>
      </c>
      <c r="C2" s="75" t="s">
        <v>312</v>
      </c>
      <c r="D2" s="75" t="s">
        <v>313</v>
      </c>
      <c r="E2" s="75">
        <v>24</v>
      </c>
      <c r="F2" s="76" t="s">
        <v>44</v>
      </c>
    </row>
    <row r="3" spans="1:6" ht="15.6" x14ac:dyDescent="0.3">
      <c r="A3" s="87"/>
      <c r="B3" s="87"/>
      <c r="C3" s="75" t="s">
        <v>314</v>
      </c>
      <c r="D3" s="75" t="s">
        <v>315</v>
      </c>
      <c r="E3" s="75">
        <v>24</v>
      </c>
      <c r="F3" s="76" t="s">
        <v>44</v>
      </c>
    </row>
    <row r="4" spans="1:6" ht="15.6" x14ac:dyDescent="0.3">
      <c r="A4" s="87"/>
      <c r="B4" s="87"/>
      <c r="C4" s="75" t="s">
        <v>316</v>
      </c>
      <c r="D4" s="75" t="s">
        <v>317</v>
      </c>
      <c r="E4" s="75">
        <v>24</v>
      </c>
      <c r="F4" s="76" t="s">
        <v>44</v>
      </c>
    </row>
    <row r="5" spans="1:6" ht="15.6" x14ac:dyDescent="0.3">
      <c r="A5" s="75">
        <v>2</v>
      </c>
      <c r="B5" s="75" t="s">
        <v>318</v>
      </c>
      <c r="C5" s="75" t="s">
        <v>319</v>
      </c>
      <c r="D5" s="75" t="s">
        <v>320</v>
      </c>
      <c r="E5" s="75">
        <v>24</v>
      </c>
      <c r="F5" s="76" t="s">
        <v>44</v>
      </c>
    </row>
    <row r="6" spans="1:6" ht="15.6" x14ac:dyDescent="0.3">
      <c r="A6" s="88">
        <v>3</v>
      </c>
      <c r="B6" s="88" t="s">
        <v>321</v>
      </c>
      <c r="C6" s="75" t="s">
        <v>312</v>
      </c>
      <c r="D6" s="75" t="s">
        <v>322</v>
      </c>
      <c r="E6" s="75">
        <v>24</v>
      </c>
      <c r="F6" s="76" t="s">
        <v>44</v>
      </c>
    </row>
    <row r="7" spans="1:6" ht="15.6" x14ac:dyDescent="0.3">
      <c r="A7" s="89"/>
      <c r="B7" s="89"/>
      <c r="C7" s="75" t="s">
        <v>314</v>
      </c>
      <c r="D7" s="75" t="s">
        <v>323</v>
      </c>
      <c r="E7" s="75">
        <v>24</v>
      </c>
      <c r="F7" s="76" t="s">
        <v>44</v>
      </c>
    </row>
    <row r="8" spans="1:6" ht="15.6" x14ac:dyDescent="0.3">
      <c r="A8" s="90"/>
      <c r="B8" s="90"/>
      <c r="C8" s="75" t="s">
        <v>316</v>
      </c>
      <c r="D8" s="75" t="s">
        <v>324</v>
      </c>
      <c r="E8" s="75">
        <v>24</v>
      </c>
      <c r="F8" s="76" t="s">
        <v>44</v>
      </c>
    </row>
    <row r="9" spans="1:6" ht="15.6" x14ac:dyDescent="0.3">
      <c r="A9" s="75">
        <v>4</v>
      </c>
      <c r="B9" s="75" t="s">
        <v>325</v>
      </c>
      <c r="C9" s="75" t="s">
        <v>312</v>
      </c>
      <c r="D9" s="75" t="s">
        <v>326</v>
      </c>
      <c r="E9" s="75">
        <v>24</v>
      </c>
      <c r="F9" s="76" t="s">
        <v>44</v>
      </c>
    </row>
    <row r="10" spans="1:6" ht="15.6" x14ac:dyDescent="0.3">
      <c r="A10" s="88">
        <v>5</v>
      </c>
      <c r="B10" s="88" t="s">
        <v>327</v>
      </c>
      <c r="C10" s="75" t="s">
        <v>312</v>
      </c>
      <c r="D10" s="75" t="s">
        <v>328</v>
      </c>
      <c r="E10" s="75">
        <v>24</v>
      </c>
      <c r="F10" s="76" t="s">
        <v>44</v>
      </c>
    </row>
    <row r="11" spans="1:6" ht="15.6" x14ac:dyDescent="0.3">
      <c r="A11" s="89"/>
      <c r="B11" s="89"/>
      <c r="C11" s="75" t="s">
        <v>314</v>
      </c>
      <c r="D11" s="75" t="s">
        <v>329</v>
      </c>
      <c r="E11" s="75">
        <v>24</v>
      </c>
      <c r="F11" s="76" t="s">
        <v>44</v>
      </c>
    </row>
    <row r="12" spans="1:6" ht="15.6" x14ac:dyDescent="0.3">
      <c r="A12" s="90"/>
      <c r="B12" s="90"/>
      <c r="C12" s="75" t="s">
        <v>316</v>
      </c>
      <c r="D12" s="75" t="s">
        <v>330</v>
      </c>
      <c r="E12" s="75">
        <v>24</v>
      </c>
      <c r="F12" s="76" t="s">
        <v>44</v>
      </c>
    </row>
    <row r="13" spans="1:6" ht="15.6" x14ac:dyDescent="0.3">
      <c r="A13" s="75">
        <v>6</v>
      </c>
      <c r="B13" s="75" t="s">
        <v>331</v>
      </c>
      <c r="C13" s="75" t="s">
        <v>319</v>
      </c>
      <c r="D13" s="75" t="s">
        <v>332</v>
      </c>
      <c r="E13" s="75">
        <v>24</v>
      </c>
      <c r="F13" s="76" t="s">
        <v>44</v>
      </c>
    </row>
  </sheetData>
  <mergeCells count="6">
    <mergeCell ref="A2:A4"/>
    <mergeCell ref="B2:B4"/>
    <mergeCell ref="A6:A8"/>
    <mergeCell ref="B6:B8"/>
    <mergeCell ref="A10:A12"/>
    <mergeCell ref="B10:B1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C85E956-B0C4-4DAD-97C2-1F2D5E55D9AC}">
          <x14:formula1>
            <xm:f>Clusters!$D:$D</xm:f>
          </x14:formula1>
          <xm:sqref>F1:F1048576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EE393-B4C5-4266-91B9-AA7C509A519E}">
  <dimension ref="A1:P7"/>
  <sheetViews>
    <sheetView workbookViewId="0">
      <selection activeCell="F5" sqref="F5"/>
    </sheetView>
  </sheetViews>
  <sheetFormatPr defaultRowHeight="13.2" x14ac:dyDescent="0.25"/>
  <cols>
    <col min="2" max="2" width="18.5546875" customWidth="1"/>
    <col min="3" max="3" width="35.5546875" customWidth="1"/>
    <col min="4" max="4" width="15.5546875" customWidth="1"/>
    <col min="9" max="9" width="19.6640625" customWidth="1"/>
    <col min="10" max="10" width="13.44140625" customWidth="1"/>
  </cols>
  <sheetData>
    <row r="1" spans="1:16" ht="15.6" x14ac:dyDescent="0.3">
      <c r="A1" s="70" t="s">
        <v>30</v>
      </c>
      <c r="B1" s="70" t="s">
        <v>286</v>
      </c>
      <c r="C1" s="70" t="s">
        <v>287</v>
      </c>
      <c r="D1" s="70" t="s">
        <v>288</v>
      </c>
      <c r="E1" s="70" t="s">
        <v>289</v>
      </c>
      <c r="F1" s="70" t="s">
        <v>290</v>
      </c>
      <c r="G1" s="70" t="s">
        <v>291</v>
      </c>
      <c r="H1" s="70" t="s">
        <v>292</v>
      </c>
      <c r="I1" s="70" t="s">
        <v>293</v>
      </c>
      <c r="J1" s="70" t="s">
        <v>294</v>
      </c>
      <c r="K1" s="70" t="s">
        <v>295</v>
      </c>
      <c r="L1" s="70" t="s">
        <v>342</v>
      </c>
      <c r="M1" s="70" t="s">
        <v>341</v>
      </c>
      <c r="N1" s="71"/>
      <c r="O1" s="71"/>
      <c r="P1" s="71"/>
    </row>
    <row r="2" spans="1:16" ht="15.6" x14ac:dyDescent="0.3">
      <c r="A2" s="72">
        <v>1</v>
      </c>
      <c r="B2" s="72" t="s">
        <v>296</v>
      </c>
      <c r="C2" s="72" t="str">
        <f>VLOOKUP(A2,VM!A:B,2,0)</f>
        <v>hungnv_CentOs7_34.191</v>
      </c>
      <c r="D2" s="72" t="s">
        <v>274</v>
      </c>
      <c r="E2" s="72">
        <v>2</v>
      </c>
      <c r="F2" s="72">
        <v>4</v>
      </c>
      <c r="G2" s="72">
        <v>15</v>
      </c>
      <c r="H2" s="72" t="s">
        <v>297</v>
      </c>
      <c r="I2" s="72">
        <v>1</v>
      </c>
      <c r="J2" s="72" t="s">
        <v>298</v>
      </c>
      <c r="K2" s="72">
        <v>9000</v>
      </c>
      <c r="L2" s="72" t="s">
        <v>343</v>
      </c>
      <c r="M2" s="72" t="s">
        <v>0</v>
      </c>
      <c r="N2" s="71"/>
      <c r="O2" s="71"/>
      <c r="P2" s="73" t="s">
        <v>299</v>
      </c>
    </row>
    <row r="3" spans="1:16" ht="15.6" x14ac:dyDescent="0.3">
      <c r="A3" s="72">
        <v>2</v>
      </c>
      <c r="B3" s="72" t="s">
        <v>296</v>
      </c>
      <c r="C3" s="72" t="str">
        <f>VLOOKUP(A3,VM!A:B,2,0)</f>
        <v>hungnv_ubuntu_20</v>
      </c>
      <c r="D3" s="72" t="s">
        <v>272</v>
      </c>
      <c r="E3" s="72">
        <v>2</v>
      </c>
      <c r="F3" s="72">
        <v>2</v>
      </c>
      <c r="G3" s="72">
        <v>20</v>
      </c>
      <c r="H3" s="72" t="s">
        <v>300</v>
      </c>
      <c r="I3" s="72" t="s">
        <v>301</v>
      </c>
      <c r="J3" s="72" t="s">
        <v>302</v>
      </c>
      <c r="K3" s="72">
        <v>80</v>
      </c>
      <c r="L3" s="72" t="s">
        <v>343</v>
      </c>
      <c r="M3" s="72" t="s">
        <v>0</v>
      </c>
      <c r="N3" s="71"/>
      <c r="O3" s="71"/>
      <c r="P3" s="73" t="s">
        <v>303</v>
      </c>
    </row>
    <row r="4" spans="1:16" ht="15.6" x14ac:dyDescent="0.3">
      <c r="A4" s="72">
        <v>3</v>
      </c>
      <c r="B4" s="72" t="s">
        <v>296</v>
      </c>
      <c r="C4" s="72" t="str">
        <f>VLOOKUP(A4,VM!A:B,2,0)</f>
        <v>hungnv_CentOS7_35.197</v>
      </c>
      <c r="D4" s="72" t="s">
        <v>274</v>
      </c>
      <c r="E4" s="72">
        <v>4</v>
      </c>
      <c r="F4" s="72">
        <v>4</v>
      </c>
      <c r="G4" s="72">
        <v>40</v>
      </c>
      <c r="H4" s="72" t="s">
        <v>297</v>
      </c>
      <c r="I4" s="72" t="s">
        <v>304</v>
      </c>
      <c r="J4" s="72" t="s">
        <v>305</v>
      </c>
      <c r="K4" s="72">
        <v>443</v>
      </c>
      <c r="L4" s="72" t="s">
        <v>343</v>
      </c>
      <c r="M4" s="72" t="s">
        <v>0</v>
      </c>
      <c r="N4" s="71"/>
      <c r="O4" s="71"/>
      <c r="P4" s="73" t="s">
        <v>306</v>
      </c>
    </row>
    <row r="5" spans="1:16" ht="15.6" x14ac:dyDescent="0.3">
      <c r="A5" s="72">
        <v>4</v>
      </c>
      <c r="B5" s="72" t="s">
        <v>296</v>
      </c>
      <c r="C5" s="72" t="str">
        <f>VLOOKUP(A5,VM!A:B,2,0)</f>
        <v>hungnv_CentOS 7_35.195</v>
      </c>
      <c r="D5" s="72" t="s">
        <v>274</v>
      </c>
      <c r="E5" s="72">
        <v>6</v>
      </c>
      <c r="F5" s="72">
        <v>4</v>
      </c>
      <c r="G5" s="72">
        <v>50</v>
      </c>
      <c r="H5" s="72" t="s">
        <v>297</v>
      </c>
      <c r="I5" s="72">
        <v>1204934</v>
      </c>
      <c r="J5" s="72" t="s">
        <v>307</v>
      </c>
      <c r="K5" s="72">
        <v>5044</v>
      </c>
      <c r="L5" s="72" t="s">
        <v>343</v>
      </c>
      <c r="M5" s="72" t="s">
        <v>0</v>
      </c>
      <c r="N5" s="71"/>
      <c r="O5" s="71"/>
      <c r="P5" s="71"/>
    </row>
    <row r="6" spans="1:16" ht="15.6" x14ac:dyDescent="0.3">
      <c r="A6" s="72">
        <v>5</v>
      </c>
      <c r="B6" s="72" t="s">
        <v>296</v>
      </c>
      <c r="C6" s="72" t="str">
        <f>VLOOKUP(A6,VM!A:B,2,0)</f>
        <v>hungnv_ubuntu_16.04_30.194</v>
      </c>
      <c r="D6" s="72" t="s">
        <v>270</v>
      </c>
      <c r="E6" s="72">
        <v>4</v>
      </c>
      <c r="F6" s="72">
        <v>2</v>
      </c>
      <c r="G6" s="72">
        <v>30</v>
      </c>
      <c r="H6" s="72" t="s">
        <v>300</v>
      </c>
      <c r="I6" s="72" t="s">
        <v>308</v>
      </c>
      <c r="J6" s="72"/>
      <c r="K6" s="72"/>
      <c r="L6" s="72"/>
      <c r="M6" s="72" t="s">
        <v>0</v>
      </c>
      <c r="N6" s="71"/>
      <c r="O6" s="71"/>
      <c r="P6" s="71"/>
    </row>
    <row r="7" spans="1:16" ht="15.6" x14ac:dyDescent="0.3">
      <c r="A7" s="72">
        <v>6</v>
      </c>
      <c r="B7" s="72" t="s">
        <v>296</v>
      </c>
      <c r="C7" s="72" t="str">
        <f>VLOOKUP(A7,VM!A:B,2,0)</f>
        <v>hungnv_CentOS7_35.196</v>
      </c>
      <c r="D7" s="72" t="s">
        <v>274</v>
      </c>
      <c r="E7" s="72">
        <v>8</v>
      </c>
      <c r="F7" s="72">
        <v>4</v>
      </c>
      <c r="G7" s="72">
        <v>100</v>
      </c>
      <c r="H7" s="72" t="s">
        <v>297</v>
      </c>
      <c r="I7" s="72" t="s">
        <v>300</v>
      </c>
      <c r="J7" s="72" t="s">
        <v>309</v>
      </c>
      <c r="K7" s="72">
        <v>3030</v>
      </c>
      <c r="L7" s="72" t="s">
        <v>343</v>
      </c>
      <c r="M7" s="72" t="s">
        <v>0</v>
      </c>
      <c r="N7" s="71"/>
      <c r="O7" s="71"/>
      <c r="P7" s="71"/>
    </row>
  </sheetData>
  <dataValidations count="2">
    <dataValidation type="list" allowBlank="1" showInputMessage="1" showErrorMessage="1" sqref="M2:M7" xr:uid="{7AB46C8B-7C23-4CB1-AF54-3D70BB3C1965}">
      <formula1>"active, delete"</formula1>
    </dataValidation>
    <dataValidation type="list" allowBlank="1" showInputMessage="1" showErrorMessage="1" sqref="L1:L1048576" xr:uid="{C2A3564A-9526-4C33-8FFD-41D5841F6AF5}">
      <formula1>"tcp, udp"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B37C73-B48C-493B-96E8-8C4DCCB5380B}">
          <x14:formula1>
            <xm:f>Platform!$A:$A</xm:f>
          </x14:formula1>
          <xm:sqref>D1:D1048576</xm:sqref>
        </x14:dataValidation>
        <x14:dataValidation type="list" allowBlank="1" showInputMessage="1" showErrorMessage="1" xr:uid="{B133509F-F442-4AA9-96C6-A576C604A1CB}">
          <x14:formula1>
            <xm:f>Clusters!$A:$A</xm:f>
          </x14:formula1>
          <xm:sqref>B1:B1048576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E789-7B44-48B5-9012-E53E6C75B809}">
  <dimension ref="A1:A6"/>
  <sheetViews>
    <sheetView workbookViewId="0">
      <selection activeCell="A4" sqref="A4"/>
    </sheetView>
  </sheetViews>
  <sheetFormatPr defaultRowHeight="13.2" x14ac:dyDescent="0.25"/>
  <cols>
    <col min="1" max="1" width="15.109375" customWidth="1"/>
  </cols>
  <sheetData>
    <row r="1" spans="1:1" ht="15.6" x14ac:dyDescent="0.3">
      <c r="A1" s="74" t="s">
        <v>269</v>
      </c>
    </row>
    <row r="2" spans="1:1" ht="15.6" x14ac:dyDescent="0.3">
      <c r="A2" s="69" t="s">
        <v>337</v>
      </c>
    </row>
    <row r="3" spans="1:1" ht="15.6" x14ac:dyDescent="0.3">
      <c r="A3" s="69" t="s">
        <v>338</v>
      </c>
    </row>
    <row r="4" spans="1:1" ht="15.6" x14ac:dyDescent="0.3">
      <c r="A4" s="69" t="s">
        <v>336</v>
      </c>
    </row>
    <row r="5" spans="1:1" ht="15.6" x14ac:dyDescent="0.3">
      <c r="A5" s="69" t="s">
        <v>339</v>
      </c>
    </row>
    <row r="6" spans="1:1" ht="15.6" x14ac:dyDescent="0.3">
      <c r="A6" s="69" t="s">
        <v>340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37A12-23F1-4765-990E-1C86DCB45F0F}">
  <dimension ref="A1:A17"/>
  <sheetViews>
    <sheetView workbookViewId="0"/>
  </sheetViews>
  <sheetFormatPr defaultRowHeight="13.2" x14ac:dyDescent="0.25"/>
  <cols>
    <col min="1" max="1" width="16" customWidth="1"/>
  </cols>
  <sheetData>
    <row r="1" spans="1:1" ht="15.6" x14ac:dyDescent="0.3">
      <c r="A1" s="68" t="s">
        <v>269</v>
      </c>
    </row>
    <row r="2" spans="1:1" ht="15.6" x14ac:dyDescent="0.3">
      <c r="A2" s="69" t="s">
        <v>270</v>
      </c>
    </row>
    <row r="3" spans="1:1" ht="15.6" x14ac:dyDescent="0.3">
      <c r="A3" s="69" t="s">
        <v>271</v>
      </c>
    </row>
    <row r="4" spans="1:1" ht="15.6" x14ac:dyDescent="0.3">
      <c r="A4" s="69" t="s">
        <v>272</v>
      </c>
    </row>
    <row r="5" spans="1:1" ht="15.6" x14ac:dyDescent="0.3">
      <c r="A5" s="69" t="s">
        <v>273</v>
      </c>
    </row>
    <row r="6" spans="1:1" ht="15.6" x14ac:dyDescent="0.3">
      <c r="A6" s="69" t="s">
        <v>274</v>
      </c>
    </row>
    <row r="7" spans="1:1" ht="15.6" x14ac:dyDescent="0.3">
      <c r="A7" s="69" t="s">
        <v>275</v>
      </c>
    </row>
    <row r="8" spans="1:1" ht="15.6" x14ac:dyDescent="0.3">
      <c r="A8" s="69" t="s">
        <v>276</v>
      </c>
    </row>
    <row r="9" spans="1:1" ht="15.6" x14ac:dyDescent="0.3">
      <c r="A9" s="69" t="s">
        <v>277</v>
      </c>
    </row>
    <row r="10" spans="1:1" ht="15.6" x14ac:dyDescent="0.3">
      <c r="A10" s="69" t="s">
        <v>278</v>
      </c>
    </row>
    <row r="11" spans="1:1" ht="15.6" x14ac:dyDescent="0.3">
      <c r="A11" s="69" t="s">
        <v>279</v>
      </c>
    </row>
    <row r="12" spans="1:1" ht="15.6" x14ac:dyDescent="0.3">
      <c r="A12" s="69" t="s">
        <v>280</v>
      </c>
    </row>
    <row r="13" spans="1:1" ht="15.6" x14ac:dyDescent="0.3">
      <c r="A13" s="69" t="s">
        <v>281</v>
      </c>
    </row>
    <row r="14" spans="1:1" ht="15.6" x14ac:dyDescent="0.3">
      <c r="A14" s="69" t="s">
        <v>282</v>
      </c>
    </row>
    <row r="15" spans="1:1" ht="15.6" x14ac:dyDescent="0.3">
      <c r="A15" s="69" t="s">
        <v>283</v>
      </c>
    </row>
    <row r="16" spans="1:1" ht="15.6" x14ac:dyDescent="0.3">
      <c r="A16" s="69" t="s">
        <v>284</v>
      </c>
    </row>
    <row r="17" spans="1:1" ht="15.6" x14ac:dyDescent="0.3">
      <c r="A17" s="69" t="s">
        <v>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6"/>
  <sheetViews>
    <sheetView workbookViewId="0">
      <selection activeCell="G2" sqref="G2"/>
    </sheetView>
  </sheetViews>
  <sheetFormatPr defaultColWidth="14.44140625" defaultRowHeight="15.75" customHeight="1" x14ac:dyDescent="0.25"/>
  <cols>
    <col min="4" max="4" width="20.109375" customWidth="1"/>
    <col min="5" max="5" width="23.88671875" customWidth="1"/>
    <col min="6" max="6" width="16" customWidth="1"/>
    <col min="7" max="7" width="41.88671875" customWidth="1"/>
  </cols>
  <sheetData>
    <row r="1" spans="1:10" ht="15.6" x14ac:dyDescent="0.3">
      <c r="A1" s="33" t="s">
        <v>67</v>
      </c>
      <c r="B1" s="26" t="s">
        <v>50</v>
      </c>
      <c r="C1" s="26" t="s">
        <v>69</v>
      </c>
      <c r="D1" s="31" t="s">
        <v>1</v>
      </c>
      <c r="E1" s="31" t="s">
        <v>70</v>
      </c>
      <c r="F1" s="31" t="s">
        <v>71</v>
      </c>
      <c r="G1" s="31" t="s">
        <v>72</v>
      </c>
    </row>
    <row r="2" spans="1:10" ht="15.75" customHeight="1" x14ac:dyDescent="0.3">
      <c r="A2" s="6" t="s">
        <v>143</v>
      </c>
      <c r="B2" s="25" t="str">
        <f>VLOOKUP(A2,'Dac ta thiet bi'!I:L,4,0)</f>
        <v>LongLQ</v>
      </c>
      <c r="C2" s="25" t="str">
        <f>VLOOKUP(A2,'Dac ta thiet bi'!I:J,2,0)</f>
        <v>Ha Noi</v>
      </c>
      <c r="D2" s="25" t="s">
        <v>2</v>
      </c>
      <c r="E2" s="25" t="s">
        <v>11</v>
      </c>
      <c r="F2" s="25">
        <v>1232342</v>
      </c>
      <c r="G2" s="54" t="s">
        <v>110</v>
      </c>
    </row>
    <row r="3" spans="1:10" ht="15.75" customHeight="1" x14ac:dyDescent="0.3">
      <c r="A3" s="6"/>
      <c r="B3" s="25"/>
      <c r="C3" s="25"/>
      <c r="D3" s="25"/>
      <c r="E3" s="25"/>
      <c r="F3" s="25"/>
      <c r="G3" s="54"/>
      <c r="I3" s="46"/>
      <c r="J3" s="49" t="s">
        <v>55</v>
      </c>
    </row>
    <row r="4" spans="1:10" ht="15.75" customHeight="1" x14ac:dyDescent="0.3">
      <c r="A4" s="6"/>
      <c r="B4" s="25"/>
      <c r="C4" s="25"/>
      <c r="D4" s="25"/>
      <c r="E4" s="25"/>
      <c r="F4" s="25"/>
      <c r="G4" s="54"/>
      <c r="I4" s="47"/>
      <c r="J4" s="49" t="s">
        <v>56</v>
      </c>
    </row>
    <row r="5" spans="1:10" ht="15.75" customHeight="1" x14ac:dyDescent="0.3">
      <c r="A5" s="6"/>
      <c r="B5" s="25"/>
      <c r="C5" s="25"/>
      <c r="D5" s="25"/>
      <c r="E5" s="25"/>
      <c r="F5" s="25"/>
      <c r="G5" s="54"/>
      <c r="I5" s="48"/>
      <c r="J5" s="49" t="s">
        <v>57</v>
      </c>
    </row>
    <row r="6" spans="1:10" ht="15.75" customHeight="1" x14ac:dyDescent="0.3">
      <c r="A6" s="6"/>
      <c r="B6" s="25"/>
      <c r="C6" s="25"/>
      <c r="D6" s="25"/>
      <c r="E6" s="25"/>
      <c r="F6" s="25"/>
      <c r="G6" s="54"/>
    </row>
  </sheetData>
  <dataValidations count="1">
    <dataValidation type="list" allowBlank="1" showInputMessage="1" showErrorMessage="1" sqref="D1:D9 D11:D1048576" xr:uid="{B99C0193-6D35-4477-8753-A4FC5D3632F3}">
      <formula1>"Asia/Ho_Chi_Minh"</formula1>
    </dataValidation>
  </dataValidations>
  <hyperlinks>
    <hyperlink ref="G2" r:id="rId1" xr:uid="{935EE2CF-9A75-47EB-A7C3-79F5D15F41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736F0-A3DE-4BAD-9837-F2FBD692FEAA}">
  <dimension ref="A1:N15"/>
  <sheetViews>
    <sheetView workbookViewId="0">
      <selection activeCell="E2" sqref="E2"/>
    </sheetView>
  </sheetViews>
  <sheetFormatPr defaultRowHeight="13.2" x14ac:dyDescent="0.25"/>
  <cols>
    <col min="1" max="1" width="10.5546875" customWidth="1"/>
    <col min="2" max="2" width="13.88671875" customWidth="1"/>
    <col min="3" max="3" width="13.6640625" customWidth="1"/>
    <col min="4" max="4" width="13.109375" customWidth="1"/>
    <col min="5" max="5" width="17.44140625" customWidth="1"/>
    <col min="6" max="6" width="16.33203125" customWidth="1"/>
    <col min="7" max="7" width="15.5546875" customWidth="1"/>
    <col min="8" max="8" width="13.6640625" customWidth="1"/>
    <col min="9" max="9" width="12.44140625" customWidth="1"/>
    <col min="10" max="10" width="21" customWidth="1"/>
    <col min="11" max="11" width="20.44140625" customWidth="1"/>
    <col min="12" max="12" width="12.33203125" customWidth="1"/>
    <col min="13" max="13" width="13.33203125" customWidth="1"/>
    <col min="14" max="14" width="42.33203125" customWidth="1"/>
  </cols>
  <sheetData>
    <row r="1" spans="1:14" ht="15.6" x14ac:dyDescent="0.3">
      <c r="A1" s="23" t="s">
        <v>73</v>
      </c>
      <c r="B1" s="24" t="s">
        <v>67</v>
      </c>
      <c r="C1" s="23" t="s">
        <v>50</v>
      </c>
      <c r="D1" s="23" t="s">
        <v>74</v>
      </c>
      <c r="E1" s="23" t="s">
        <v>75</v>
      </c>
      <c r="F1" s="30" t="s">
        <v>3</v>
      </c>
      <c r="G1" s="30" t="s">
        <v>54</v>
      </c>
      <c r="H1" s="30" t="s">
        <v>76</v>
      </c>
      <c r="I1" s="23" t="s">
        <v>77</v>
      </c>
      <c r="J1" s="30" t="s">
        <v>78</v>
      </c>
      <c r="K1" s="30" t="s">
        <v>79</v>
      </c>
      <c r="L1" s="30" t="s">
        <v>80</v>
      </c>
      <c r="M1" s="23" t="s">
        <v>107</v>
      </c>
      <c r="N1" s="23" t="s">
        <v>27</v>
      </c>
    </row>
    <row r="2" spans="1:14" ht="15.6" x14ac:dyDescent="0.3">
      <c r="A2" s="6" t="s">
        <v>141</v>
      </c>
      <c r="B2" s="25" t="str">
        <f>VLOOKUP(A2,'Dac ta thiet bi'!H:I,2,0)</f>
        <v>Internet DC</v>
      </c>
      <c r="C2" s="25" t="str">
        <f>VLOOKUP(B2,'Region va Site'!A:B,2,0)</f>
        <v>LongLQ</v>
      </c>
      <c r="D2" s="25" t="s">
        <v>0</v>
      </c>
      <c r="E2" s="25" t="s">
        <v>235</v>
      </c>
      <c r="F2" s="25" t="s">
        <v>265</v>
      </c>
      <c r="G2" s="25" t="s">
        <v>267</v>
      </c>
      <c r="H2" s="25" t="s">
        <v>45</v>
      </c>
      <c r="I2" s="25">
        <v>21</v>
      </c>
      <c r="J2" s="25"/>
      <c r="K2" s="25"/>
      <c r="L2" s="25"/>
      <c r="M2" s="25">
        <v>42</v>
      </c>
      <c r="N2" s="25"/>
    </row>
    <row r="3" spans="1:14" ht="15.6" x14ac:dyDescent="0.3">
      <c r="A3" s="6" t="s">
        <v>142</v>
      </c>
      <c r="B3" s="25" t="str">
        <f>VLOOKUP(A3,'Dac ta thiet bi'!H:I,2,0)</f>
        <v>Internet DC</v>
      </c>
      <c r="C3" s="25" t="str">
        <f>VLOOKUP(B3,'Region va Site'!A:B,2,0)</f>
        <v>LongLQ</v>
      </c>
      <c r="D3" s="25" t="s">
        <v>0</v>
      </c>
      <c r="E3" s="25" t="s">
        <v>235</v>
      </c>
      <c r="F3" s="25" t="s">
        <v>266</v>
      </c>
      <c r="G3" s="25" t="s">
        <v>268</v>
      </c>
      <c r="H3" s="25" t="s">
        <v>45</v>
      </c>
      <c r="I3" s="25">
        <v>21</v>
      </c>
      <c r="J3" s="25"/>
      <c r="K3" s="25"/>
      <c r="L3" s="25"/>
      <c r="M3" s="25">
        <v>42</v>
      </c>
      <c r="N3" s="25"/>
    </row>
    <row r="4" spans="1:14" ht="15.6" x14ac:dyDescent="0.3">
      <c r="A4" s="6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</row>
    <row r="5" spans="1:14" ht="15.6" x14ac:dyDescent="0.3">
      <c r="A5" s="6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</row>
    <row r="6" spans="1:14" ht="15.6" x14ac:dyDescent="0.3">
      <c r="A6" s="6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r="7" spans="1:14" ht="15.6" x14ac:dyDescent="0.3">
      <c r="A7" s="6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</row>
    <row r="13" spans="1:14" ht="13.8" x14ac:dyDescent="0.25">
      <c r="G13" s="46"/>
      <c r="H13" s="49" t="s">
        <v>55</v>
      </c>
    </row>
    <row r="14" spans="1:14" ht="13.8" x14ac:dyDescent="0.25">
      <c r="G14" s="47"/>
      <c r="H14" s="49" t="s">
        <v>56</v>
      </c>
    </row>
    <row r="15" spans="1:14" ht="13.8" x14ac:dyDescent="0.25">
      <c r="G15" s="48"/>
      <c r="H15" s="49" t="s">
        <v>57</v>
      </c>
    </row>
  </sheetData>
  <phoneticPr fontId="8" type="noConversion"/>
  <dataValidations count="4">
    <dataValidation type="list" allowBlank="1" showInputMessage="1" showErrorMessage="1" sqref="D2:D1048576" xr:uid="{564B40C5-071B-404B-B036-0886E7EF5098}">
      <formula1>"reserved, available, planned, active, deprecated"</formula1>
    </dataValidation>
    <dataValidation type="list" allowBlank="1" showInputMessage="1" showErrorMessage="1" sqref="H2:H1048576" xr:uid="{255E83F0-EAF1-43D7-B785-78D82AB452F0}">
      <formula1>"2-post-frame, 4-post-frame, 4-post-cabinet, wall-frame, wall-cabinet"</formula1>
    </dataValidation>
    <dataValidation type="list" allowBlank="1" showInputMessage="1" showErrorMessage="1" sqref="I2:I1048576" xr:uid="{B9205D0A-F607-436C-8F69-59ED182144DF}">
      <formula1>"10, 19, 21, 23"</formula1>
    </dataValidation>
    <dataValidation type="list" allowBlank="1" showInputMessage="1" showErrorMessage="1" sqref="L2:L1048576" xr:uid="{4A2357BB-9017-47A9-804F-BBA7AE963A91}">
      <formula1>" mm, in"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0A9D2-116E-4F2D-9C16-2DA7E0A86984}">
  <dimension ref="A1:D8"/>
  <sheetViews>
    <sheetView workbookViewId="0">
      <selection activeCell="D5" sqref="D5"/>
    </sheetView>
  </sheetViews>
  <sheetFormatPr defaultRowHeight="13.2" x14ac:dyDescent="0.25"/>
  <cols>
    <col min="1" max="1" width="12.109375" customWidth="1"/>
    <col min="2" max="2" width="12.44140625" customWidth="1"/>
    <col min="3" max="3" width="12.6640625" customWidth="1"/>
    <col min="4" max="4" width="21.44140625" customWidth="1"/>
    <col min="7" max="7" width="22.33203125" customWidth="1"/>
  </cols>
  <sheetData>
    <row r="1" spans="1:4" ht="15.6" x14ac:dyDescent="0.3">
      <c r="A1" s="50" t="s">
        <v>67</v>
      </c>
      <c r="B1" s="1" t="s">
        <v>38</v>
      </c>
      <c r="C1" s="1" t="s">
        <v>82</v>
      </c>
      <c r="D1" s="1" t="s">
        <v>88</v>
      </c>
    </row>
    <row r="2" spans="1:4" ht="15.6" x14ac:dyDescent="0.3">
      <c r="A2" s="16" t="s">
        <v>143</v>
      </c>
      <c r="B2" s="16" t="s">
        <v>145</v>
      </c>
      <c r="C2" s="16">
        <v>10</v>
      </c>
      <c r="D2" s="16" t="s">
        <v>206</v>
      </c>
    </row>
    <row r="3" spans="1:4" ht="15.6" x14ac:dyDescent="0.3">
      <c r="A3" s="16" t="s">
        <v>143</v>
      </c>
      <c r="B3" s="16" t="s">
        <v>146</v>
      </c>
      <c r="C3" s="16">
        <v>20</v>
      </c>
      <c r="D3" s="16" t="s">
        <v>207</v>
      </c>
    </row>
    <row r="4" spans="1:4" ht="15.6" x14ac:dyDescent="0.3">
      <c r="A4" s="16" t="s">
        <v>143</v>
      </c>
      <c r="B4" s="16" t="s">
        <v>202</v>
      </c>
      <c r="C4" s="16">
        <v>331</v>
      </c>
      <c r="D4" s="16" t="s">
        <v>208</v>
      </c>
    </row>
    <row r="5" spans="1:4" ht="15.6" x14ac:dyDescent="0.3">
      <c r="A5" s="16" t="s">
        <v>143</v>
      </c>
      <c r="B5" s="16" t="s">
        <v>217</v>
      </c>
      <c r="C5" s="16">
        <v>21</v>
      </c>
      <c r="D5" s="16" t="s">
        <v>210</v>
      </c>
    </row>
    <row r="6" spans="1:4" ht="15.6" x14ac:dyDescent="0.3">
      <c r="A6" s="16" t="s">
        <v>143</v>
      </c>
      <c r="B6" s="16" t="s">
        <v>218</v>
      </c>
      <c r="C6" s="16">
        <v>22</v>
      </c>
      <c r="D6" s="16" t="s">
        <v>211</v>
      </c>
    </row>
    <row r="7" spans="1:4" ht="15.6" x14ac:dyDescent="0.3">
      <c r="A7" s="16" t="s">
        <v>143</v>
      </c>
      <c r="B7" s="16" t="s">
        <v>219</v>
      </c>
      <c r="C7" s="16">
        <v>23</v>
      </c>
      <c r="D7" s="16" t="s">
        <v>212</v>
      </c>
    </row>
    <row r="8" spans="1:4" ht="15.6" x14ac:dyDescent="0.3">
      <c r="A8" s="16" t="s">
        <v>143</v>
      </c>
      <c r="B8" s="16" t="s">
        <v>220</v>
      </c>
      <c r="C8" s="16">
        <v>24</v>
      </c>
      <c r="D8" s="16" t="s">
        <v>213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AAC9D-BC11-4C09-B2E8-26DEE2D7FB48}">
  <dimension ref="A1:O7"/>
  <sheetViews>
    <sheetView workbookViewId="0">
      <selection activeCell="E6" sqref="E6"/>
    </sheetView>
  </sheetViews>
  <sheetFormatPr defaultRowHeight="13.2" x14ac:dyDescent="0.25"/>
  <cols>
    <col min="1" max="1" width="45" customWidth="1"/>
    <col min="2" max="2" width="18.6640625" customWidth="1"/>
    <col min="3" max="3" width="14.88671875" customWidth="1"/>
    <col min="4" max="4" width="15.6640625" customWidth="1"/>
    <col min="5" max="5" width="17.33203125" customWidth="1"/>
    <col min="6" max="6" width="35.33203125" customWidth="1"/>
    <col min="9" max="9" width="41" customWidth="1"/>
    <col min="10" max="10" width="13.5546875" customWidth="1"/>
    <col min="15" max="15" width="21.33203125" customWidth="1"/>
  </cols>
  <sheetData>
    <row r="1" spans="1:15" ht="15.6" x14ac:dyDescent="0.3">
      <c r="A1" s="23" t="s">
        <v>33</v>
      </c>
      <c r="B1" s="23" t="s">
        <v>108</v>
      </c>
      <c r="C1" s="23" t="s">
        <v>4</v>
      </c>
      <c r="D1" s="36" t="s">
        <v>7</v>
      </c>
      <c r="E1" s="24" t="s">
        <v>52</v>
      </c>
      <c r="F1" s="24" t="s">
        <v>24</v>
      </c>
      <c r="I1" s="46"/>
      <c r="J1" s="49" t="s">
        <v>55</v>
      </c>
    </row>
    <row r="2" spans="1:15" ht="15.6" x14ac:dyDescent="0.3">
      <c r="A2" s="15" t="s">
        <v>236</v>
      </c>
      <c r="B2" s="25">
        <v>1</v>
      </c>
      <c r="C2" s="27" t="s">
        <v>6</v>
      </c>
      <c r="D2" s="25"/>
      <c r="E2" s="25" t="str">
        <f>VLOOKUP('Kieu thiet bi'!A2, 'Dac ta thiet bi'!D:E,2,0)</f>
        <v>CISCO</v>
      </c>
      <c r="F2" s="25" t="str">
        <f>IF(ISERROR(MATCH('Kieu thiet bi'!A2,interface_templates!A:A,0)),"no", "yes")</f>
        <v>yes</v>
      </c>
      <c r="I2" s="47"/>
      <c r="J2" s="49" t="s">
        <v>56</v>
      </c>
    </row>
    <row r="3" spans="1:15" ht="15.6" x14ac:dyDescent="0.3">
      <c r="A3" s="15" t="s">
        <v>228</v>
      </c>
      <c r="B3" s="25">
        <v>2</v>
      </c>
      <c r="C3" s="27" t="s">
        <v>5</v>
      </c>
      <c r="D3" s="25"/>
      <c r="E3" s="25" t="str">
        <f>VLOOKUP('Kieu thiet bi'!A3, 'Dac ta thiet bi'!D:E,2,0)</f>
        <v>DELL</v>
      </c>
      <c r="F3" s="25" t="str">
        <f>IF(ISERROR(MATCH('Kieu thiet bi'!A3,interface_templates!A:A,0)),"no", "yes")</f>
        <v>yes</v>
      </c>
      <c r="I3" s="48"/>
      <c r="J3" s="49" t="s">
        <v>57</v>
      </c>
    </row>
    <row r="4" spans="1:15" ht="15.6" x14ac:dyDescent="0.3">
      <c r="A4" s="15" t="s">
        <v>229</v>
      </c>
      <c r="B4" s="25">
        <v>2</v>
      </c>
      <c r="C4" s="27" t="s">
        <v>5</v>
      </c>
      <c r="D4" s="25"/>
      <c r="E4" s="25" t="str">
        <f>VLOOKUP('Kieu thiet bi'!A4, 'Dac ta thiet bi'!D:E,2,0)</f>
        <v>IBM</v>
      </c>
      <c r="F4" s="25" t="str">
        <f>IF(ISERROR(MATCH('Kieu thiet bi'!A4,interface_templates!A:A,0)),"no", "yes")</f>
        <v>yes</v>
      </c>
      <c r="I4" s="44" t="s">
        <v>86</v>
      </c>
      <c r="J4" s="34"/>
    </row>
    <row r="5" spans="1:15" ht="15.6" x14ac:dyDescent="0.3">
      <c r="A5" s="15" t="s">
        <v>129</v>
      </c>
      <c r="B5" s="25">
        <v>2</v>
      </c>
      <c r="C5" s="27" t="s">
        <v>5</v>
      </c>
      <c r="D5" s="25"/>
      <c r="E5" s="25" t="str">
        <f>VLOOKUP('Kieu thiet bi'!A5, 'Dac ta thiet bi'!D:E,2,0)</f>
        <v>IBM</v>
      </c>
      <c r="F5" s="25" t="str">
        <f>IF(ISERROR(MATCH('Kieu thiet bi'!A5,interface_templates!A:A,0)),"no", "yes")</f>
        <v>yes</v>
      </c>
      <c r="I5" s="38" t="s">
        <v>106</v>
      </c>
      <c r="J5" s="35" t="s">
        <v>109</v>
      </c>
      <c r="K5" s="38"/>
      <c r="L5" s="38"/>
      <c r="M5" s="38"/>
      <c r="N5" s="38"/>
      <c r="O5" s="38"/>
    </row>
    <row r="6" spans="1:15" ht="15.6" x14ac:dyDescent="0.3">
      <c r="A6" s="15" t="s">
        <v>230</v>
      </c>
      <c r="B6" s="25">
        <v>2</v>
      </c>
      <c r="C6" s="27" t="s">
        <v>5</v>
      </c>
      <c r="D6" s="25"/>
      <c r="E6" s="25" t="str">
        <f>VLOOKUP('Kieu thiet bi'!A6, 'Dac ta thiet bi'!D:E,2,0)</f>
        <v>SuperMicro</v>
      </c>
      <c r="F6" s="25" t="str">
        <f>IF(ISERROR(MATCH('Kieu thiet bi'!A6,interface_templates!A:A,0)),"no", "yes")</f>
        <v>yes</v>
      </c>
      <c r="I6" s="53" t="s">
        <v>4</v>
      </c>
      <c r="J6" s="35" t="s">
        <v>105</v>
      </c>
    </row>
    <row r="7" spans="1:15" ht="15.6" x14ac:dyDescent="0.3">
      <c r="A7" s="15" t="s">
        <v>130</v>
      </c>
      <c r="B7" s="25">
        <v>4</v>
      </c>
      <c r="C7" s="27" t="s">
        <v>5</v>
      </c>
      <c r="D7" s="25"/>
      <c r="E7" s="25" t="str">
        <f>VLOOKUP('Kieu thiet bi'!A7, 'Dac ta thiet bi'!D:E,2,0)</f>
        <v>DELL</v>
      </c>
      <c r="F7" s="25" t="str">
        <f>IF(ISERROR(MATCH('Kieu thiet bi'!A7,interface_templates!A:A,0)),"no", "yes")</f>
        <v>yes</v>
      </c>
      <c r="I7" s="53" t="s">
        <v>7</v>
      </c>
      <c r="J7" s="38" t="s">
        <v>104</v>
      </c>
    </row>
  </sheetData>
  <phoneticPr fontId="8" type="noConversion"/>
  <dataValidations count="2">
    <dataValidation type="list" allowBlank="1" showInputMessage="1" showErrorMessage="1" sqref="C1:C1048576" xr:uid="{ED84276D-2450-4995-A8E8-06CB18D9A8A5}">
      <formula1>"'true, 'false"</formula1>
    </dataValidation>
    <dataValidation type="list" allowBlank="1" showInputMessage="1" showErrorMessage="1" sqref="D1:D1048576" xr:uid="{5019A472-4731-4853-93C3-144DC81EB85E}">
      <formula1>"parent, child"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20C7-608B-4A7F-A182-345EE8E59302}">
  <dimension ref="A1:F10"/>
  <sheetViews>
    <sheetView workbookViewId="0">
      <selection activeCell="H38" sqref="H38"/>
    </sheetView>
  </sheetViews>
  <sheetFormatPr defaultRowHeight="13.2" x14ac:dyDescent="0.25"/>
  <cols>
    <col min="1" max="1" width="19" customWidth="1"/>
  </cols>
  <sheetData>
    <row r="1" spans="1:6" ht="15.6" x14ac:dyDescent="0.3">
      <c r="A1" s="23" t="s">
        <v>65</v>
      </c>
      <c r="B1" s="23" t="s">
        <v>8</v>
      </c>
    </row>
    <row r="2" spans="1:6" ht="15.6" x14ac:dyDescent="0.3">
      <c r="A2" s="25" t="s">
        <v>13</v>
      </c>
      <c r="B2" s="27" t="s">
        <v>6</v>
      </c>
    </row>
    <row r="3" spans="1:6" ht="15.6" x14ac:dyDescent="0.3">
      <c r="A3" s="25" t="s">
        <v>14</v>
      </c>
      <c r="B3" s="27" t="s">
        <v>6</v>
      </c>
    </row>
    <row r="4" spans="1:6" ht="15.6" x14ac:dyDescent="0.3">
      <c r="A4" s="25" t="s">
        <v>15</v>
      </c>
      <c r="B4" s="27" t="s">
        <v>6</v>
      </c>
    </row>
    <row r="5" spans="1:6" ht="15.6" x14ac:dyDescent="0.3">
      <c r="A5" s="25" t="s">
        <v>16</v>
      </c>
      <c r="B5" s="27" t="s">
        <v>6</v>
      </c>
    </row>
    <row r="6" spans="1:6" ht="15.6" x14ac:dyDescent="0.3">
      <c r="A6" s="25" t="s">
        <v>17</v>
      </c>
      <c r="B6" s="27" t="s">
        <v>6</v>
      </c>
      <c r="E6" s="46"/>
      <c r="F6" s="49" t="s">
        <v>55</v>
      </c>
    </row>
    <row r="7" spans="1:6" ht="15.6" x14ac:dyDescent="0.3">
      <c r="A7" s="25" t="s">
        <v>18</v>
      </c>
      <c r="B7" s="27" t="s">
        <v>6</v>
      </c>
      <c r="E7" s="47"/>
      <c r="F7" s="49" t="s">
        <v>56</v>
      </c>
    </row>
    <row r="8" spans="1:6" ht="15.6" x14ac:dyDescent="0.3">
      <c r="A8" s="25" t="s">
        <v>231</v>
      </c>
      <c r="B8" s="27" t="s">
        <v>5</v>
      </c>
      <c r="E8" s="48"/>
      <c r="F8" s="49" t="s">
        <v>57</v>
      </c>
    </row>
    <row r="9" spans="1:6" ht="15.6" x14ac:dyDescent="0.3">
      <c r="A9" s="25" t="s">
        <v>28</v>
      </c>
      <c r="B9" s="27" t="s">
        <v>6</v>
      </c>
      <c r="E9" s="53" t="s">
        <v>8</v>
      </c>
      <c r="F9" s="35" t="s">
        <v>103</v>
      </c>
    </row>
    <row r="10" spans="1:6" ht="15.6" x14ac:dyDescent="0.3">
      <c r="A10" s="25" t="s">
        <v>29</v>
      </c>
      <c r="B10" s="27" t="s">
        <v>6</v>
      </c>
    </row>
  </sheetData>
  <dataValidations count="1">
    <dataValidation type="list" allowBlank="1" showInputMessage="1" showErrorMessage="1" sqref="B1:B1048576" xr:uid="{88920381-1913-4CE9-9C1F-E6DA97CA3621}">
      <formula1>"'true, 'false"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8407-D320-475F-AE3B-5D7E5A4BACE9}">
  <dimension ref="A1:O19"/>
  <sheetViews>
    <sheetView workbookViewId="0">
      <selection activeCell="B1" sqref="B1"/>
    </sheetView>
  </sheetViews>
  <sheetFormatPr defaultColWidth="8.88671875" defaultRowHeight="15.6" x14ac:dyDescent="0.3"/>
  <cols>
    <col min="1" max="1" width="4.88671875" style="28" customWidth="1"/>
    <col min="2" max="2" width="17.44140625" style="28" customWidth="1"/>
    <col min="3" max="3" width="13.109375" style="28" customWidth="1"/>
    <col min="4" max="4" width="44.5546875" style="28" customWidth="1"/>
    <col min="5" max="6" width="19.6640625" style="28" customWidth="1"/>
    <col min="7" max="7" width="15.33203125" style="28" customWidth="1"/>
    <col min="8" max="9" width="20.6640625" style="28" customWidth="1"/>
    <col min="10" max="10" width="18.44140625" style="28" customWidth="1"/>
    <col min="11" max="11" width="12.109375" style="28" customWidth="1"/>
    <col min="12" max="12" width="15.33203125" style="28" customWidth="1"/>
    <col min="13" max="13" width="11.6640625" style="28" customWidth="1"/>
    <col min="14" max="14" width="8.88671875" style="28"/>
    <col min="15" max="15" width="17.6640625" style="28" customWidth="1"/>
    <col min="16" max="16384" width="8.88671875" style="28"/>
  </cols>
  <sheetData>
    <row r="1" spans="1:15" x14ac:dyDescent="0.3">
      <c r="A1" s="1" t="s">
        <v>30</v>
      </c>
      <c r="B1" s="29" t="s">
        <v>32</v>
      </c>
      <c r="C1" s="29" t="s">
        <v>73</v>
      </c>
      <c r="D1" s="29" t="s">
        <v>33</v>
      </c>
      <c r="E1" s="29" t="s">
        <v>52</v>
      </c>
      <c r="F1" s="1" t="s">
        <v>92</v>
      </c>
      <c r="G1" s="1" t="s">
        <v>50</v>
      </c>
      <c r="H1" s="41" t="s">
        <v>91</v>
      </c>
      <c r="I1" s="29" t="s">
        <v>53</v>
      </c>
      <c r="J1" s="29" t="s">
        <v>54</v>
      </c>
      <c r="K1" s="29" t="s">
        <v>67</v>
      </c>
      <c r="L1" s="29" t="s">
        <v>81</v>
      </c>
      <c r="M1" s="1" t="s">
        <v>93</v>
      </c>
      <c r="N1" s="1" t="s">
        <v>74</v>
      </c>
      <c r="O1" s="1" t="s">
        <v>27</v>
      </c>
    </row>
    <row r="2" spans="1:15" x14ac:dyDescent="0.3">
      <c r="A2" s="16">
        <v>1</v>
      </c>
      <c r="B2" s="16" t="str">
        <f>VLOOKUP(A2,'Dac ta thiet bi'!B:C,2,0)</f>
        <v>SW1</v>
      </c>
      <c r="C2" s="16" t="str">
        <f>VLOOKUP(A2,'Dac ta thiet bi'!B:H,7,0)</f>
        <v>G8</v>
      </c>
      <c r="D2" s="16" t="str">
        <f>VLOOKUP(B2,'Dac ta thiet bi'!C:D,2,0)</f>
        <v>Catalyst 2960s 48ge 4te</v>
      </c>
      <c r="E2" s="16" t="str">
        <f>VLOOKUP(D2,'Dac ta thiet bi'!D:E,2,0)</f>
        <v>CISCO</v>
      </c>
      <c r="F2" s="16" t="s">
        <v>15</v>
      </c>
      <c r="G2" s="16" t="str">
        <f>VLOOKUP(A2,'Dac ta thiet bi'!B:L,11,0)</f>
        <v>LongLQ</v>
      </c>
      <c r="H2" s="16"/>
      <c r="I2" s="16" t="str">
        <f>VLOOKUP(B2,'Dac ta thiet bi'!C:G,4,0)</f>
        <v>FOC1644Z3ZK</v>
      </c>
      <c r="J2" s="16" t="str">
        <f>VLOOKUP(B2,'Dac ta thiet bi'!C:I,5,0)</f>
        <v>0641301230000258</v>
      </c>
      <c r="K2" s="16" t="str">
        <f>VLOOKUP(A2,'Dac ta thiet bi'!B:J,8,0)</f>
        <v>Internet DC</v>
      </c>
      <c r="L2" s="16">
        <f>VLOOKUP(A2,'Dac ta thiet bi'!B:K,10,0)</f>
        <v>39</v>
      </c>
      <c r="M2" s="16" t="s">
        <v>35</v>
      </c>
      <c r="N2" s="16" t="s">
        <v>0</v>
      </c>
      <c r="O2" s="16"/>
    </row>
    <row r="3" spans="1:15" x14ac:dyDescent="0.3">
      <c r="A3" s="16">
        <v>2</v>
      </c>
      <c r="B3" s="16" t="str">
        <f>VLOOKUP(A3,'Dac ta thiet bi'!B:C,2,0)</f>
        <v>SV1</v>
      </c>
      <c r="C3" s="16" t="str">
        <f>VLOOKUP(A3,'Dac ta thiet bi'!B:H,7,0)</f>
        <v>G8</v>
      </c>
      <c r="D3" s="16" t="str">
        <f>VLOOKUP(B3,'Dac ta thiet bi'!C:D,2,0)</f>
        <v>PowerEdge R730 4ge 1oob 2bond</v>
      </c>
      <c r="E3" s="16" t="str">
        <f>VLOOKUP(D3,'Dac ta thiet bi'!D:E,2,0)</f>
        <v>DELL</v>
      </c>
      <c r="F3" s="16" t="s">
        <v>231</v>
      </c>
      <c r="G3" s="16" t="str">
        <f>VLOOKUP(A3,'Dac ta thiet bi'!B:L,11,0)</f>
        <v>LongLQ</v>
      </c>
      <c r="H3" s="16"/>
      <c r="I3" s="16" t="str">
        <f>VLOOKUP(B3,'Dac ta thiet bi'!C:G,4,0)</f>
        <v>198LH62</v>
      </c>
      <c r="J3" s="16" t="s">
        <v>256</v>
      </c>
      <c r="K3" s="16" t="str">
        <f>VLOOKUP(A3,'Dac ta thiet bi'!B:J,8,0)</f>
        <v>Internet DC</v>
      </c>
      <c r="L3" s="16">
        <f>VLOOKUP(A3,'Dac ta thiet bi'!B:K,10,0)</f>
        <v>26</v>
      </c>
      <c r="M3" s="16" t="s">
        <v>23</v>
      </c>
      <c r="N3" s="16" t="s">
        <v>0</v>
      </c>
      <c r="O3" s="16"/>
    </row>
    <row r="4" spans="1:15" x14ac:dyDescent="0.3">
      <c r="A4" s="16">
        <v>3</v>
      </c>
      <c r="B4" s="16" t="str">
        <f>VLOOKUP(A4,'Dac ta thiet bi'!B:C,2,0)</f>
        <v>SV2</v>
      </c>
      <c r="C4" s="16" t="str">
        <f>VLOOKUP(A4,'Dac ta thiet bi'!B:H,7,0)</f>
        <v>G8</v>
      </c>
      <c r="D4" s="16" t="str">
        <f>VLOOKUP(B4,'Dac ta thiet bi'!C:D,2,0)</f>
        <v>PowerEdge R730 4ge 1oob 2bond</v>
      </c>
      <c r="E4" s="16" t="str">
        <f>VLOOKUP(D4,'Dac ta thiet bi'!D:E,2,0)</f>
        <v>DELL</v>
      </c>
      <c r="F4" s="16" t="s">
        <v>231</v>
      </c>
      <c r="G4" s="16" t="str">
        <f>VLOOKUP(A4,'Dac ta thiet bi'!B:L,11,0)</f>
        <v>LongLQ</v>
      </c>
      <c r="H4" s="16"/>
      <c r="I4" s="16" t="str">
        <f>VLOOKUP(B4,'Dac ta thiet bi'!C:G,4,0)</f>
        <v>1FMGH62</v>
      </c>
      <c r="J4" s="16" t="s">
        <v>257</v>
      </c>
      <c r="K4" s="16" t="str">
        <f>VLOOKUP(A4,'Dac ta thiet bi'!B:J,8,0)</f>
        <v>Internet DC</v>
      </c>
      <c r="L4" s="16">
        <f>VLOOKUP(A4,'Dac ta thiet bi'!B:K,10,0)</f>
        <v>23</v>
      </c>
      <c r="M4" s="16" t="s">
        <v>23</v>
      </c>
      <c r="N4" s="16" t="s">
        <v>0</v>
      </c>
      <c r="O4" s="16"/>
    </row>
    <row r="5" spans="1:15" x14ac:dyDescent="0.3">
      <c r="A5" s="16">
        <v>4</v>
      </c>
      <c r="B5" s="16" t="str">
        <f>VLOOKUP(A5,'Dac ta thiet bi'!B:C,2,0)</f>
        <v>SV3</v>
      </c>
      <c r="C5" s="16" t="str">
        <f>VLOOKUP(A5,'Dac ta thiet bi'!B:H,7,0)</f>
        <v>G9</v>
      </c>
      <c r="D5" s="16" t="str">
        <f>VLOOKUP(B5,'Dac ta thiet bi'!C:D,2,0)</f>
        <v>System x3650 M4 4ge 1oob 2bond</v>
      </c>
      <c r="E5" s="16" t="str">
        <f>VLOOKUP(D5,'Dac ta thiet bi'!D:E,2,0)</f>
        <v>IBM</v>
      </c>
      <c r="F5" s="16" t="s">
        <v>231</v>
      </c>
      <c r="G5" s="16" t="str">
        <f>VLOOKUP(A5,'Dac ta thiet bi'!B:L,11,0)</f>
        <v>LongLQ</v>
      </c>
      <c r="H5" s="16"/>
      <c r="I5" s="16" t="str">
        <f>VLOOKUP(B5,'Dac ta thiet bi'!C:G,4,0)</f>
        <v>06VEER6</v>
      </c>
      <c r="J5" s="16" t="s">
        <v>258</v>
      </c>
      <c r="K5" s="16" t="str">
        <f>VLOOKUP(A5,'Dac ta thiet bi'!B:J,8,0)</f>
        <v>Internet DC</v>
      </c>
      <c r="L5" s="16">
        <f>VLOOKUP(A5,'Dac ta thiet bi'!B:K,10,0)</f>
        <v>32</v>
      </c>
      <c r="M5" s="16" t="s">
        <v>23</v>
      </c>
      <c r="N5" s="16" t="s">
        <v>0</v>
      </c>
      <c r="O5" s="16"/>
    </row>
    <row r="6" spans="1:15" x14ac:dyDescent="0.3">
      <c r="A6" s="16">
        <v>5</v>
      </c>
      <c r="B6" s="16" t="str">
        <f>VLOOKUP(A6,'Dac ta thiet bi'!B:C,2,0)</f>
        <v>SV4</v>
      </c>
      <c r="C6" s="16" t="str">
        <f>VLOOKUP(A6,'Dac ta thiet bi'!B:H,7,0)</f>
        <v>G9</v>
      </c>
      <c r="D6" s="16" t="str">
        <f>VLOOKUP(B6,'Dac ta thiet bi'!C:D,2,0)</f>
        <v>System x3650 M4 4ge 1oob 2bond</v>
      </c>
      <c r="E6" s="16" t="str">
        <f>VLOOKUP(D6,'Dac ta thiet bi'!D:E,2,0)</f>
        <v>IBM</v>
      </c>
      <c r="F6" s="16" t="s">
        <v>231</v>
      </c>
      <c r="G6" s="16" t="str">
        <f>VLOOKUP(A6,'Dac ta thiet bi'!B:L,11,0)</f>
        <v>LongLQ</v>
      </c>
      <c r="H6" s="16"/>
      <c r="I6" s="16" t="str">
        <f>VLOOKUP(B6,'Dac ta thiet bi'!C:G,4,0)</f>
        <v>06VEEY0</v>
      </c>
      <c r="J6" s="16" t="s">
        <v>259</v>
      </c>
      <c r="K6" s="16" t="str">
        <f>VLOOKUP(A6,'Dac ta thiet bi'!B:J,8,0)</f>
        <v>Internet DC</v>
      </c>
      <c r="L6" s="16">
        <f>VLOOKUP(A6,'Dac ta thiet bi'!B:K,10,0)</f>
        <v>28</v>
      </c>
      <c r="M6" s="16" t="s">
        <v>23</v>
      </c>
      <c r="N6" s="16" t="s">
        <v>0</v>
      </c>
      <c r="O6" s="16"/>
    </row>
    <row r="7" spans="1:15" x14ac:dyDescent="0.3">
      <c r="A7" s="16">
        <v>6</v>
      </c>
      <c r="B7" s="16" t="str">
        <f>VLOOKUP(A7,'Dac ta thiet bi'!B:C,2,0)</f>
        <v>SV5</v>
      </c>
      <c r="C7" s="16" t="str">
        <f>VLOOKUP(A7,'Dac ta thiet bi'!B:H,7,0)</f>
        <v>G9</v>
      </c>
      <c r="D7" s="16" t="str">
        <f>VLOOKUP(B7,'Dac ta thiet bi'!C:D,2,0)</f>
        <v>System x3650 M4 4ge 1oob</v>
      </c>
      <c r="E7" s="16" t="str">
        <f>VLOOKUP(D7,'Dac ta thiet bi'!D:E,2,0)</f>
        <v>IBM</v>
      </c>
      <c r="F7" s="16" t="s">
        <v>231</v>
      </c>
      <c r="G7" s="16" t="str">
        <f>VLOOKUP(A7,'Dac ta thiet bi'!B:L,11,0)</f>
        <v>LongLQ</v>
      </c>
      <c r="H7" s="16"/>
      <c r="I7" s="16" t="str">
        <f>VLOOKUP(B7,'Dac ta thiet bi'!C:G,4,0)</f>
        <v>06VEER7</v>
      </c>
      <c r="J7" s="16" t="s">
        <v>260</v>
      </c>
      <c r="K7" s="16" t="str">
        <f>VLOOKUP(A7,'Dac ta thiet bi'!B:J,8,0)</f>
        <v>Internet DC</v>
      </c>
      <c r="L7" s="16">
        <f>VLOOKUP(A7,'Dac ta thiet bi'!B:K,10,0)</f>
        <v>19</v>
      </c>
      <c r="M7" s="16" t="s">
        <v>23</v>
      </c>
      <c r="N7" s="16" t="s">
        <v>0</v>
      </c>
      <c r="O7" s="16"/>
    </row>
    <row r="8" spans="1:15" x14ac:dyDescent="0.3">
      <c r="A8" s="16">
        <v>7</v>
      </c>
      <c r="B8" s="16" t="str">
        <f>VLOOKUP(A8,'Dac ta thiet bi'!B:C,2,0)</f>
        <v>SV6</v>
      </c>
      <c r="C8" s="16" t="str">
        <f>VLOOKUP(A8,'Dac ta thiet bi'!B:H,7,0)</f>
        <v>G9</v>
      </c>
      <c r="D8" s="16" t="str">
        <f>VLOOKUP(B8,'Dac ta thiet bi'!C:D,2,0)</f>
        <v>System x3650 M4 4ge 1oob 2bond</v>
      </c>
      <c r="E8" s="16" t="str">
        <f>VLOOKUP(D8,'Dac ta thiet bi'!D:E,2,0)</f>
        <v>IBM</v>
      </c>
      <c r="F8" s="16" t="s">
        <v>231</v>
      </c>
      <c r="G8" s="16" t="str">
        <f>VLOOKUP(A8,'Dac ta thiet bi'!B:L,11,0)</f>
        <v>LongLQ</v>
      </c>
      <c r="H8" s="16"/>
      <c r="I8" s="16" t="str">
        <f>VLOOKUP(B8,'Dac ta thiet bi'!C:G,4,0)</f>
        <v>06VEET1</v>
      </c>
      <c r="J8" s="16" t="s">
        <v>261</v>
      </c>
      <c r="K8" s="16" t="str">
        <f>VLOOKUP(A8,'Dac ta thiet bi'!B:J,8,0)</f>
        <v>Internet DC</v>
      </c>
      <c r="L8" s="16">
        <f>VLOOKUP(A8,'Dac ta thiet bi'!B:K,10,0)</f>
        <v>16</v>
      </c>
      <c r="M8" s="16" t="s">
        <v>23</v>
      </c>
      <c r="N8" s="16" t="s">
        <v>0</v>
      </c>
      <c r="O8" s="16"/>
    </row>
    <row r="9" spans="1:15" x14ac:dyDescent="0.3">
      <c r="A9" s="16">
        <v>8</v>
      </c>
      <c r="B9" s="16" t="str">
        <f>VLOOKUP(A9,'Dac ta thiet bi'!B:C,2,0)</f>
        <v>SV7</v>
      </c>
      <c r="C9" s="16" t="str">
        <f>VLOOKUP(A9,'Dac ta thiet bi'!B:H,7,0)</f>
        <v>G9</v>
      </c>
      <c r="D9" s="16" t="str">
        <f>VLOOKUP(B9,'Dac ta thiet bi'!C:D,2,0)</f>
        <v>SuperMicro CSE825TQ-R720LPB 4ge 1oob 2bond</v>
      </c>
      <c r="E9" s="16" t="str">
        <f>VLOOKUP(D9,'Dac ta thiet bi'!D:E,2,0)</f>
        <v>SuperMicro</v>
      </c>
      <c r="F9" s="16" t="s">
        <v>231</v>
      </c>
      <c r="G9" s="16" t="str">
        <f>VLOOKUP(A9,'Dac ta thiet bi'!B:L,11,0)</f>
        <v>LongLQ</v>
      </c>
      <c r="H9" s="16"/>
      <c r="I9" s="16" t="str">
        <f>VLOOKUP(B9,'Dac ta thiet bi'!C:G,4,0)</f>
        <v>C8250FH24NA0011</v>
      </c>
      <c r="J9" s="16" t="s">
        <v>262</v>
      </c>
      <c r="K9" s="16" t="str">
        <f>VLOOKUP(A9,'Dac ta thiet bi'!B:J,8,0)</f>
        <v>Internet DC</v>
      </c>
      <c r="L9" s="16">
        <f>VLOOKUP(A9,'Dac ta thiet bi'!B:K,10,0)</f>
        <v>13</v>
      </c>
      <c r="M9" s="16" t="s">
        <v>23</v>
      </c>
      <c r="N9" s="16" t="s">
        <v>0</v>
      </c>
      <c r="O9" s="16"/>
    </row>
    <row r="10" spans="1:15" x14ac:dyDescent="0.3">
      <c r="A10" s="16">
        <v>9</v>
      </c>
      <c r="B10" s="16" t="str">
        <f>VLOOKUP(A10,'Dac ta thiet bi'!B:C,2,0)</f>
        <v>SV8</v>
      </c>
      <c r="C10" s="16" t="str">
        <f>VLOOKUP(A10,'Dac ta thiet bi'!B:H,7,0)</f>
        <v>G9</v>
      </c>
      <c r="D10" s="16" t="str">
        <f>VLOOKUP(B10,'Dac ta thiet bi'!C:D,2,0)</f>
        <v>SuperMicro CSE825TQ-R720LPB 4ge 1oob 2bond</v>
      </c>
      <c r="E10" s="16" t="str">
        <f>VLOOKUP(D10,'Dac ta thiet bi'!D:E,2,0)</f>
        <v>SuperMicro</v>
      </c>
      <c r="F10" s="16" t="s">
        <v>231</v>
      </c>
      <c r="G10" s="16" t="str">
        <f>VLOOKUP(A10,'Dac ta thiet bi'!B:L,11,0)</f>
        <v>LongLQ</v>
      </c>
      <c r="H10" s="16"/>
      <c r="I10" s="16" t="str">
        <f>VLOOKUP(B10,'Dac ta thiet bi'!C:G,4,0)</f>
        <v>no serial</v>
      </c>
      <c r="J10" s="16" t="s">
        <v>263</v>
      </c>
      <c r="K10" s="16" t="str">
        <f>VLOOKUP(A10,'Dac ta thiet bi'!B:J,8,0)</f>
        <v>Internet DC</v>
      </c>
      <c r="L10" s="16">
        <f>VLOOKUP(A10,'Dac ta thiet bi'!B:K,10,0)</f>
        <v>10</v>
      </c>
      <c r="M10" s="16" t="s">
        <v>23</v>
      </c>
      <c r="N10" s="16" t="s">
        <v>0</v>
      </c>
      <c r="O10" s="16"/>
    </row>
    <row r="11" spans="1:15" x14ac:dyDescent="0.3">
      <c r="A11" s="16">
        <v>10</v>
      </c>
      <c r="B11" s="16" t="str">
        <f>VLOOKUP(A11,'Dac ta thiet bi'!B:C,2,0)</f>
        <v>SV9</v>
      </c>
      <c r="C11" s="16" t="str">
        <f>VLOOKUP(A11,'Dac ta thiet bi'!B:H,7,0)</f>
        <v>G8</v>
      </c>
      <c r="D11" s="16" t="str">
        <f>VLOOKUP(B11,'Dac ta thiet bi'!C:D,2,0)</f>
        <v>PowerEdge R920 2te 2ge 1fc 1oob</v>
      </c>
      <c r="E11" s="16" t="str">
        <f>VLOOKUP(D11,'Dac ta thiet bi'!D:E,2,0)</f>
        <v>DELL</v>
      </c>
      <c r="F11" s="16" t="s">
        <v>231</v>
      </c>
      <c r="G11" s="16" t="str">
        <f>VLOOKUP(A11,'Dac ta thiet bi'!B:L,11,0)</f>
        <v>LongLQ</v>
      </c>
      <c r="H11" s="25"/>
      <c r="I11" s="16" t="str">
        <f>VLOOKUP(B11,'Dac ta thiet bi'!C:G,4,0)</f>
        <v>7GG9H32</v>
      </c>
      <c r="J11" s="16" t="s">
        <v>264</v>
      </c>
      <c r="K11" s="16" t="str">
        <f>VLOOKUP(A11,'Dac ta thiet bi'!B:J,8,0)</f>
        <v>Internet DC</v>
      </c>
      <c r="L11" s="16">
        <f>VLOOKUP(A11,'Dac ta thiet bi'!B:K,10,0)</f>
        <v>31</v>
      </c>
      <c r="M11" s="28" t="s">
        <v>23</v>
      </c>
      <c r="N11" s="16" t="s">
        <v>0</v>
      </c>
    </row>
    <row r="12" spans="1:15" x14ac:dyDescent="0.3">
      <c r="A12" s="39"/>
      <c r="B12" s="40"/>
      <c r="C12" s="40"/>
      <c r="D12" s="40"/>
    </row>
    <row r="13" spans="1:15" x14ac:dyDescent="0.3">
      <c r="A13" s="39"/>
      <c r="B13" s="40"/>
      <c r="C13" s="40"/>
      <c r="D13" s="40"/>
    </row>
    <row r="14" spans="1:15" x14ac:dyDescent="0.3">
      <c r="A14" s="39"/>
      <c r="B14" s="40"/>
      <c r="C14" s="40"/>
      <c r="D14" s="40"/>
    </row>
    <row r="15" spans="1:15" x14ac:dyDescent="0.3">
      <c r="A15" s="39"/>
      <c r="B15" s="40"/>
      <c r="C15" s="40"/>
      <c r="D15" s="40"/>
      <c r="M15" s="46"/>
      <c r="N15" s="49" t="s">
        <v>55</v>
      </c>
    </row>
    <row r="16" spans="1:15" x14ac:dyDescent="0.3">
      <c r="M16" s="52"/>
      <c r="N16" s="49" t="s">
        <v>56</v>
      </c>
    </row>
    <row r="17" spans="13:14" x14ac:dyDescent="0.3">
      <c r="M17" s="32"/>
      <c r="N17" s="34" t="s">
        <v>57</v>
      </c>
    </row>
    <row r="18" spans="13:14" x14ac:dyDescent="0.3">
      <c r="M18" s="35"/>
    </row>
    <row r="19" spans="13:14" x14ac:dyDescent="0.3">
      <c r="M19" s="50" t="s">
        <v>93</v>
      </c>
      <c r="N19" s="28" t="s">
        <v>102</v>
      </c>
    </row>
  </sheetData>
  <phoneticPr fontId="8" type="noConversion"/>
  <dataValidations count="2">
    <dataValidation type="list" allowBlank="1" showInputMessage="1" showErrorMessage="1" sqref="M2:M17 M20:M1048576" xr:uid="{7E9C6618-9CD4-48D5-9474-25FB6836E0CE}">
      <formula1>"front, rear"</formula1>
    </dataValidation>
    <dataValidation type="list" allowBlank="1" showInputMessage="1" showErrorMessage="1" sqref="N20:N1048576 N2:N14" xr:uid="{6CAF9522-2390-44B0-B981-8E2C5B90B72D}">
      <formula1>"offline, active, planned, staged, failed, inventory, decommissioning"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D4988F-543B-493F-BF43-5E216DC27AF9}">
          <x14:formula1>
            <xm:f>'Vai tro thiet bi'!$A:$A</xm:f>
          </x14:formula1>
          <xm:sqref>F2:F1048576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CF524-B20E-488F-BFC1-ADD08549B360}">
  <dimension ref="A1:I38"/>
  <sheetViews>
    <sheetView workbookViewId="0">
      <selection activeCell="B20" sqref="B20"/>
    </sheetView>
  </sheetViews>
  <sheetFormatPr defaultColWidth="8.88671875" defaultRowHeight="15.6" x14ac:dyDescent="0.3"/>
  <cols>
    <col min="1" max="1" width="46.6640625" style="28" customWidth="1"/>
    <col min="2" max="2" width="12.33203125" style="28" customWidth="1"/>
    <col min="3" max="3" width="17.33203125" style="28" customWidth="1"/>
    <col min="4" max="4" width="15.88671875" style="28" customWidth="1"/>
    <col min="5" max="5" width="18.5546875" style="28" customWidth="1"/>
    <col min="6" max="6" width="14.5546875" style="28" customWidth="1"/>
    <col min="7" max="7" width="8.88671875" style="28"/>
    <col min="8" max="8" width="15" style="28" customWidth="1"/>
    <col min="9" max="9" width="11.6640625" style="28" customWidth="1"/>
    <col min="10" max="15" width="8.88671875" style="28"/>
    <col min="16" max="16" width="17.33203125" style="28" customWidth="1"/>
    <col min="17" max="16384" width="8.88671875" style="28"/>
  </cols>
  <sheetData>
    <row r="1" spans="1:6" x14ac:dyDescent="0.3">
      <c r="A1" s="1" t="s">
        <v>33</v>
      </c>
      <c r="B1" s="1" t="s">
        <v>52</v>
      </c>
      <c r="C1" s="1" t="s">
        <v>61</v>
      </c>
      <c r="D1" s="1" t="s">
        <v>62</v>
      </c>
      <c r="E1" s="1" t="s">
        <v>63</v>
      </c>
      <c r="F1" s="1" t="s">
        <v>64</v>
      </c>
    </row>
    <row r="2" spans="1:6" x14ac:dyDescent="0.3">
      <c r="A2" s="15" t="s">
        <v>236</v>
      </c>
      <c r="B2" s="16" t="str">
        <f>VLOOKUP(A2,'Kieu thiet bi'!A:E,5,0)</f>
        <v>CISCO</v>
      </c>
      <c r="C2" s="16" t="s">
        <v>58</v>
      </c>
      <c r="D2" s="16" t="s">
        <v>221</v>
      </c>
      <c r="E2" s="16" t="s">
        <v>9</v>
      </c>
      <c r="F2" s="22" t="s">
        <v>6</v>
      </c>
    </row>
    <row r="3" spans="1:6" x14ac:dyDescent="0.3">
      <c r="A3" s="15" t="s">
        <v>236</v>
      </c>
      <c r="B3" s="16" t="str">
        <f>VLOOKUP(A3,'Kieu thiet bi'!A:E,5,0)</f>
        <v>CISCO</v>
      </c>
      <c r="C3" s="16" t="s">
        <v>59</v>
      </c>
      <c r="D3" s="16" t="s">
        <v>60</v>
      </c>
      <c r="E3" s="16" t="s">
        <v>234</v>
      </c>
      <c r="F3" s="22" t="s">
        <v>6</v>
      </c>
    </row>
    <row r="4" spans="1:6" x14ac:dyDescent="0.3">
      <c r="A4" s="15" t="s">
        <v>236</v>
      </c>
      <c r="B4" s="16" t="str">
        <f>VLOOKUP(A4,'Kieu thiet bi'!A:E,5,0)</f>
        <v>CISCO</v>
      </c>
      <c r="C4" s="16" t="s">
        <v>242</v>
      </c>
      <c r="D4" s="16">
        <v>26</v>
      </c>
      <c r="E4" s="16" t="s">
        <v>42</v>
      </c>
      <c r="F4" s="22" t="s">
        <v>6</v>
      </c>
    </row>
    <row r="5" spans="1:6" x14ac:dyDescent="0.3">
      <c r="A5" s="15" t="s">
        <v>228</v>
      </c>
      <c r="B5" s="16" t="str">
        <f>VLOOKUP(A5,'Kieu thiet bi'!A:E,5,0)</f>
        <v>DELL</v>
      </c>
      <c r="C5" s="16" t="s">
        <v>58</v>
      </c>
      <c r="D5" s="16">
        <v>4</v>
      </c>
      <c r="E5" s="16" t="s">
        <v>9</v>
      </c>
      <c r="F5" s="22" t="s">
        <v>6</v>
      </c>
    </row>
    <row r="6" spans="1:6" x14ac:dyDescent="0.3">
      <c r="A6" s="15" t="s">
        <v>228</v>
      </c>
      <c r="B6" s="16" t="str">
        <f>VLOOKUP(A6,'Kieu thiet bi'!A:E,5,0)</f>
        <v>DELL</v>
      </c>
      <c r="C6" s="16" t="s">
        <v>144</v>
      </c>
      <c r="D6" s="16">
        <v>1</v>
      </c>
      <c r="E6" s="16" t="s">
        <v>12</v>
      </c>
      <c r="F6" s="22" t="s">
        <v>6</v>
      </c>
    </row>
    <row r="7" spans="1:6" x14ac:dyDescent="0.3">
      <c r="A7" s="15" t="s">
        <v>228</v>
      </c>
      <c r="B7" s="16" t="str">
        <f>VLOOKUP(A7,'Kieu thiet bi'!A:E,5,0)</f>
        <v>DELL</v>
      </c>
      <c r="C7" s="16" t="s">
        <v>41</v>
      </c>
      <c r="D7" s="16">
        <v>2</v>
      </c>
      <c r="E7" s="16" t="s">
        <v>42</v>
      </c>
      <c r="F7" s="22" t="s">
        <v>6</v>
      </c>
    </row>
    <row r="8" spans="1:6" x14ac:dyDescent="0.3">
      <c r="A8" s="15" t="s">
        <v>229</v>
      </c>
      <c r="B8" s="16" t="str">
        <f>VLOOKUP(A8,'Kieu thiet bi'!A:E,5,0)</f>
        <v>IBM</v>
      </c>
      <c r="C8" s="16" t="s">
        <v>58</v>
      </c>
      <c r="D8" s="16">
        <v>4</v>
      </c>
      <c r="E8" s="16" t="s">
        <v>9</v>
      </c>
      <c r="F8" s="22" t="s">
        <v>6</v>
      </c>
    </row>
    <row r="9" spans="1:6" x14ac:dyDescent="0.3">
      <c r="A9" s="15" t="s">
        <v>229</v>
      </c>
      <c r="B9" s="16" t="str">
        <f>VLOOKUP(A9,'Kieu thiet bi'!A:E,5,0)</f>
        <v>IBM</v>
      </c>
      <c r="C9" s="16" t="s">
        <v>144</v>
      </c>
      <c r="D9" s="16">
        <v>1</v>
      </c>
      <c r="E9" s="16" t="s">
        <v>12</v>
      </c>
      <c r="F9" s="22" t="s">
        <v>6</v>
      </c>
    </row>
    <row r="10" spans="1:6" x14ac:dyDescent="0.3">
      <c r="A10" s="15" t="s">
        <v>229</v>
      </c>
      <c r="B10" s="16" t="str">
        <f>VLOOKUP(A10,'Kieu thiet bi'!A:E,5,0)</f>
        <v>IBM</v>
      </c>
      <c r="C10" s="16" t="s">
        <v>41</v>
      </c>
      <c r="D10" s="16">
        <v>2</v>
      </c>
      <c r="E10" s="16" t="s">
        <v>42</v>
      </c>
      <c r="F10" s="22" t="s">
        <v>6</v>
      </c>
    </row>
    <row r="11" spans="1:6" x14ac:dyDescent="0.3">
      <c r="A11" s="15" t="s">
        <v>129</v>
      </c>
      <c r="B11" s="16" t="str">
        <f>VLOOKUP(A11,'Kieu thiet bi'!A:E,5,0)</f>
        <v>IBM</v>
      </c>
      <c r="C11" s="16" t="s">
        <v>144</v>
      </c>
      <c r="D11" s="16">
        <v>1</v>
      </c>
      <c r="E11" s="16" t="s">
        <v>12</v>
      </c>
      <c r="F11" s="22" t="s">
        <v>6</v>
      </c>
    </row>
    <row r="12" spans="1:6" x14ac:dyDescent="0.3">
      <c r="A12" s="15" t="s">
        <v>129</v>
      </c>
      <c r="B12" s="16" t="str">
        <f>VLOOKUP(A12,'Kieu thiet bi'!A:E,5,0)</f>
        <v>IBM</v>
      </c>
      <c r="C12" s="16" t="s">
        <v>58</v>
      </c>
      <c r="D12" s="16">
        <v>4</v>
      </c>
      <c r="E12" s="16" t="s">
        <v>9</v>
      </c>
      <c r="F12" s="22" t="s">
        <v>6</v>
      </c>
    </row>
    <row r="13" spans="1:6" x14ac:dyDescent="0.3">
      <c r="A13" s="15" t="s">
        <v>230</v>
      </c>
      <c r="B13" s="16" t="str">
        <f>VLOOKUP(A13,'Kieu thiet bi'!A:E,5,0)</f>
        <v>SuperMicro</v>
      </c>
      <c r="C13" s="16" t="s">
        <v>144</v>
      </c>
      <c r="D13" s="16">
        <v>1</v>
      </c>
      <c r="E13" s="16" t="s">
        <v>12</v>
      </c>
      <c r="F13" s="22" t="s">
        <v>6</v>
      </c>
    </row>
    <row r="14" spans="1:6" x14ac:dyDescent="0.3">
      <c r="A14" s="15" t="s">
        <v>230</v>
      </c>
      <c r="B14" s="16" t="str">
        <f>VLOOKUP(A14,'Kieu thiet bi'!A:E,5,0)</f>
        <v>SuperMicro</v>
      </c>
      <c r="C14" s="16" t="s">
        <v>58</v>
      </c>
      <c r="D14" s="16">
        <v>4</v>
      </c>
      <c r="E14" s="16" t="s">
        <v>9</v>
      </c>
      <c r="F14" s="22" t="s">
        <v>6</v>
      </c>
    </row>
    <row r="15" spans="1:6" x14ac:dyDescent="0.3">
      <c r="A15" s="15" t="s">
        <v>230</v>
      </c>
      <c r="B15" s="16" t="str">
        <f>VLOOKUP(A15,'Kieu thiet bi'!A:E,5,0)</f>
        <v>SuperMicro</v>
      </c>
      <c r="C15" s="16" t="s">
        <v>41</v>
      </c>
      <c r="D15" s="16">
        <v>2</v>
      </c>
      <c r="E15" s="16" t="s">
        <v>42</v>
      </c>
      <c r="F15" s="22" t="s">
        <v>6</v>
      </c>
    </row>
    <row r="16" spans="1:6" x14ac:dyDescent="0.3">
      <c r="A16" s="15" t="s">
        <v>130</v>
      </c>
      <c r="B16" s="16" t="str">
        <f>VLOOKUP(A16,'Kieu thiet bi'!A:E,5,0)</f>
        <v>DELL</v>
      </c>
      <c r="C16" s="16" t="s">
        <v>59</v>
      </c>
      <c r="D16" s="16">
        <v>2</v>
      </c>
      <c r="E16" s="16" t="s">
        <v>234</v>
      </c>
      <c r="F16" s="22" t="s">
        <v>6</v>
      </c>
    </row>
    <row r="17" spans="1:9" x14ac:dyDescent="0.3">
      <c r="A17" s="15" t="s">
        <v>130</v>
      </c>
      <c r="B17" s="16" t="str">
        <f>VLOOKUP(A17,'Kieu thiet bi'!A:E,5,0)</f>
        <v>DELL</v>
      </c>
      <c r="C17" s="16" t="s">
        <v>58</v>
      </c>
      <c r="D17" s="16">
        <v>2</v>
      </c>
      <c r="E17" s="16" t="s">
        <v>9</v>
      </c>
      <c r="F17" s="22" t="s">
        <v>6</v>
      </c>
    </row>
    <row r="18" spans="1:9" x14ac:dyDescent="0.3">
      <c r="A18" s="15" t="s">
        <v>130</v>
      </c>
      <c r="B18" s="16" t="str">
        <f>VLOOKUP(A18,'Kieu thiet bi'!A:E,5,0)</f>
        <v>DELL</v>
      </c>
      <c r="C18" s="16" t="s">
        <v>144</v>
      </c>
      <c r="D18" s="16">
        <v>1</v>
      </c>
      <c r="E18" s="16" t="s">
        <v>12</v>
      </c>
      <c r="F18" s="22" t="s">
        <v>6</v>
      </c>
    </row>
    <row r="19" spans="1:9" x14ac:dyDescent="0.3">
      <c r="A19" s="15" t="s">
        <v>130</v>
      </c>
      <c r="B19" s="16" t="str">
        <f>VLOOKUP(A19,'Kieu thiet bi'!A:E,5,0)</f>
        <v>DELL</v>
      </c>
      <c r="C19" s="16" t="s">
        <v>222</v>
      </c>
      <c r="D19" s="16">
        <v>1</v>
      </c>
      <c r="E19" s="16" t="s">
        <v>12</v>
      </c>
      <c r="F19" s="22" t="s">
        <v>6</v>
      </c>
    </row>
    <row r="20" spans="1:9" x14ac:dyDescent="0.3">
      <c r="A20" s="15"/>
      <c r="B20" s="16"/>
      <c r="C20" s="16"/>
      <c r="D20" s="16"/>
      <c r="E20" s="16"/>
      <c r="F20" s="22"/>
      <c r="H20" s="46"/>
      <c r="I20" s="49" t="s">
        <v>55</v>
      </c>
    </row>
    <row r="21" spans="1:9" x14ac:dyDescent="0.3">
      <c r="A21" s="15"/>
      <c r="B21" s="16"/>
      <c r="C21" s="16"/>
      <c r="D21" s="16"/>
      <c r="E21" s="16"/>
      <c r="F21" s="22"/>
      <c r="H21" s="47"/>
      <c r="I21" s="49" t="s">
        <v>56</v>
      </c>
    </row>
    <row r="22" spans="1:9" x14ac:dyDescent="0.3">
      <c r="A22" s="15"/>
      <c r="B22" s="16"/>
      <c r="C22" s="16"/>
      <c r="D22" s="16"/>
      <c r="E22" s="16"/>
      <c r="F22" s="22"/>
      <c r="H22" s="48"/>
      <c r="I22" s="49" t="s">
        <v>57</v>
      </c>
    </row>
    <row r="23" spans="1:9" x14ac:dyDescent="0.3">
      <c r="A23"/>
      <c r="B23" s="16"/>
      <c r="C23" s="16"/>
      <c r="D23" s="16"/>
      <c r="E23" s="16"/>
      <c r="F23" s="22"/>
    </row>
    <row r="24" spans="1:9" x14ac:dyDescent="0.3">
      <c r="A24"/>
      <c r="B24" s="16"/>
      <c r="C24" s="16"/>
      <c r="D24" s="16"/>
      <c r="E24" s="16"/>
      <c r="F24" s="22"/>
    </row>
    <row r="25" spans="1:9" ht="17.399999999999999" x14ac:dyDescent="0.3">
      <c r="A25" s="16"/>
      <c r="B25" s="16"/>
      <c r="C25" s="16"/>
      <c r="D25" s="16"/>
      <c r="E25" s="16"/>
      <c r="F25" s="22"/>
      <c r="H25" s="51" t="s">
        <v>101</v>
      </c>
    </row>
    <row r="26" spans="1:9" x14ac:dyDescent="0.3">
      <c r="A26" s="16"/>
      <c r="B26" s="16"/>
      <c r="C26" s="16"/>
      <c r="D26" s="16"/>
      <c r="E26" s="16"/>
      <c r="F26" s="22"/>
      <c r="H26" s="50" t="s">
        <v>62</v>
      </c>
      <c r="I26" s="28" t="s">
        <v>66</v>
      </c>
    </row>
    <row r="27" spans="1:9" x14ac:dyDescent="0.3">
      <c r="A27" s="16"/>
      <c r="B27" s="16"/>
      <c r="C27" s="16"/>
      <c r="D27" s="16"/>
      <c r="E27" s="16"/>
      <c r="F27" s="22"/>
      <c r="H27" s="50" t="s">
        <v>64</v>
      </c>
      <c r="I27" s="28" t="s">
        <v>100</v>
      </c>
    </row>
    <row r="28" spans="1:9" x14ac:dyDescent="0.3">
      <c r="A28" s="16"/>
      <c r="B28" s="16"/>
      <c r="C28" s="16"/>
      <c r="D28" s="16"/>
      <c r="E28" s="16"/>
      <c r="F28" s="22"/>
    </row>
    <row r="29" spans="1:9" x14ac:dyDescent="0.3">
      <c r="A29" s="16"/>
      <c r="B29" s="16"/>
      <c r="C29" s="16"/>
      <c r="D29" s="16"/>
      <c r="E29" s="16"/>
      <c r="F29" s="22"/>
    </row>
    <row r="30" spans="1:9" x14ac:dyDescent="0.3">
      <c r="A30" s="16"/>
      <c r="B30" s="16"/>
      <c r="C30" s="16"/>
      <c r="D30" s="16"/>
      <c r="E30" s="16"/>
      <c r="F30" s="22"/>
    </row>
    <row r="31" spans="1:9" x14ac:dyDescent="0.3">
      <c r="A31" s="16"/>
      <c r="B31" s="16"/>
      <c r="C31" s="16"/>
      <c r="D31" s="16"/>
      <c r="E31" s="16"/>
      <c r="F31" s="22"/>
    </row>
    <row r="32" spans="1:9" x14ac:dyDescent="0.3">
      <c r="A32" s="16"/>
      <c r="B32" s="16"/>
      <c r="C32" s="16"/>
      <c r="D32" s="16"/>
      <c r="E32" s="16"/>
      <c r="F32" s="22"/>
    </row>
    <row r="33" spans="1:6" x14ac:dyDescent="0.3">
      <c r="A33" s="16"/>
      <c r="B33" s="16"/>
      <c r="C33" s="16"/>
      <c r="D33" s="16"/>
      <c r="E33" s="16"/>
      <c r="F33" s="22"/>
    </row>
    <row r="34" spans="1:6" x14ac:dyDescent="0.3">
      <c r="A34" s="16"/>
      <c r="B34" s="16"/>
      <c r="C34" s="16"/>
      <c r="D34" s="16"/>
      <c r="E34" s="16"/>
      <c r="F34" s="22"/>
    </row>
    <row r="35" spans="1:6" x14ac:dyDescent="0.3">
      <c r="A35" s="16"/>
      <c r="B35" s="16"/>
      <c r="C35" s="16"/>
      <c r="D35" s="16"/>
      <c r="E35" s="16"/>
      <c r="F35" s="22"/>
    </row>
    <row r="36" spans="1:6" x14ac:dyDescent="0.3">
      <c r="A36" s="16"/>
      <c r="B36" s="16"/>
      <c r="C36" s="16"/>
      <c r="D36" s="16"/>
      <c r="E36" s="16"/>
      <c r="F36" s="22"/>
    </row>
    <row r="37" spans="1:6" x14ac:dyDescent="0.3">
      <c r="A37" s="16"/>
      <c r="B37" s="16"/>
      <c r="C37" s="16"/>
      <c r="D37" s="16"/>
      <c r="E37" s="16"/>
      <c r="F37" s="22"/>
    </row>
    <row r="38" spans="1:6" x14ac:dyDescent="0.3">
      <c r="A38" s="16"/>
      <c r="B38" s="16"/>
      <c r="C38" s="16"/>
      <c r="D38" s="16"/>
      <c r="E38" s="16"/>
      <c r="F38" s="22"/>
    </row>
  </sheetData>
  <dataConsolidate/>
  <dataValidations count="3">
    <dataValidation type="list" allowBlank="1" showInputMessage="1" showErrorMessage="1" sqref="F2:F1048576" xr:uid="{07FAF354-BD54-4AB2-A41E-EC6436CD7FEA}">
      <formula1>"'true, 'false"</formula1>
    </dataValidation>
    <dataValidation type="list" allowBlank="1" showInputMessage="1" showErrorMessage="1" sqref="C1:C1048576" xr:uid="{FDBC2623-048B-48ED-BE7F-40750A644D03}">
      <formula1>"fe, ge, te, xe, fc, sxe, oob, xle, pfe, Po, iDRAC, port, Management, Bond"</formula1>
    </dataValidation>
    <dataValidation type="list" allowBlank="1" showInputMessage="1" showErrorMessage="1" sqref="E1:E1048576" xr:uid="{BD898B28-9305-4223-885E-622F5FF5E249}">
      <formula1>"virtual, lag, 100base-tx, 1000base-t, 2.5gbase-t, 5gbase-t, 10gbase-t, 25gbase-x-sfp28, 50gbase-x-sfp56, 40gbase-x-qsfpp, 100gbase-x-cfp, 200gbase-x-cfp2,200gbase-x-qsfp56, 400gbase-x-qsfpdd"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F048-B9B3-447E-BB41-6DB2F2DF25B5}">
  <dimension ref="A1:P43"/>
  <sheetViews>
    <sheetView tabSelected="1" zoomScale="85" zoomScaleNormal="85" workbookViewId="0">
      <selection activeCell="D22" sqref="D22"/>
    </sheetView>
  </sheetViews>
  <sheetFormatPr defaultRowHeight="13.2" x14ac:dyDescent="0.25"/>
  <cols>
    <col min="1" max="1" width="7" customWidth="1"/>
    <col min="2" max="2" width="18.44140625" customWidth="1"/>
    <col min="3" max="3" width="10" customWidth="1"/>
    <col min="4" max="4" width="17.5546875" customWidth="1"/>
    <col min="5" max="5" width="9.33203125" customWidth="1"/>
    <col min="6" max="6" width="10" customWidth="1"/>
    <col min="7" max="7" width="21.33203125" customWidth="1"/>
    <col min="8" max="8" width="12.44140625" customWidth="1"/>
    <col min="9" max="9" width="16.44140625" customWidth="1"/>
    <col min="10" max="10" width="9.88671875" customWidth="1"/>
    <col min="11" max="12" width="14.6640625" customWidth="1"/>
    <col min="13" max="13" width="10.44140625" customWidth="1"/>
    <col min="14" max="14" width="13.88671875" customWidth="1"/>
    <col min="15" max="15" width="27.6640625" customWidth="1"/>
    <col min="16" max="16" width="41.5546875" customWidth="1"/>
  </cols>
  <sheetData>
    <row r="1" spans="1:16" ht="15.6" x14ac:dyDescent="0.3">
      <c r="A1" s="14" t="s">
        <v>30</v>
      </c>
      <c r="B1" s="29" t="s">
        <v>32</v>
      </c>
      <c r="C1" s="1" t="s">
        <v>26</v>
      </c>
      <c r="D1" s="1" t="s">
        <v>34</v>
      </c>
      <c r="E1" s="1" t="s">
        <v>40</v>
      </c>
      <c r="F1" s="1" t="s">
        <v>36</v>
      </c>
      <c r="G1" s="1" t="s">
        <v>37</v>
      </c>
      <c r="H1" s="1" t="s">
        <v>38</v>
      </c>
      <c r="I1" s="1" t="s">
        <v>46</v>
      </c>
      <c r="J1" s="1" t="s">
        <v>237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27</v>
      </c>
    </row>
    <row r="2" spans="1:16" s="20" customFormat="1" ht="15.6" x14ac:dyDescent="0.3">
      <c r="A2" s="18">
        <v>1</v>
      </c>
      <c r="B2" s="21" t="str">
        <f>VLOOKUP(A2,'Dac ta thiet bi'!B:C,2,0)</f>
        <v>SW1</v>
      </c>
      <c r="C2" s="19" t="s">
        <v>43</v>
      </c>
      <c r="D2" s="19" t="s">
        <v>43</v>
      </c>
      <c r="E2" s="63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1:16" ht="15.6" x14ac:dyDescent="0.3">
      <c r="A3" s="79">
        <v>2</v>
      </c>
      <c r="B3" s="84" t="str">
        <f>VLOOKUP(A3,'Dac ta thiet bi'!B:C,2,0)</f>
        <v>SV1</v>
      </c>
      <c r="C3" s="16" t="s">
        <v>223</v>
      </c>
      <c r="D3" s="65" t="s">
        <v>147</v>
      </c>
      <c r="E3" s="85" t="s">
        <v>232</v>
      </c>
      <c r="F3" s="84">
        <v>24</v>
      </c>
      <c r="G3" s="84" t="s">
        <v>148</v>
      </c>
      <c r="H3" s="84" t="s">
        <v>145</v>
      </c>
      <c r="I3" s="84" t="s">
        <v>115</v>
      </c>
      <c r="J3" s="84" t="s">
        <v>238</v>
      </c>
      <c r="K3" s="16" t="s">
        <v>111</v>
      </c>
      <c r="L3" s="16" t="s">
        <v>10</v>
      </c>
      <c r="M3" s="16">
        <v>3</v>
      </c>
      <c r="N3" s="16" t="s">
        <v>44</v>
      </c>
      <c r="O3" s="22" t="s">
        <v>5</v>
      </c>
      <c r="P3" s="16"/>
    </row>
    <row r="4" spans="1:16" ht="15.6" x14ac:dyDescent="0.3">
      <c r="A4" s="80"/>
      <c r="B4" s="82"/>
      <c r="C4" s="16" t="s">
        <v>224</v>
      </c>
      <c r="D4" s="62" t="s">
        <v>43</v>
      </c>
      <c r="E4" s="86"/>
      <c r="F4" s="83"/>
      <c r="G4" s="83"/>
      <c r="H4" s="83"/>
      <c r="I4" s="83"/>
      <c r="J4" s="83"/>
      <c r="K4" s="16" t="s">
        <v>112</v>
      </c>
      <c r="L4" s="16" t="s">
        <v>10</v>
      </c>
      <c r="M4" s="16">
        <v>3</v>
      </c>
      <c r="N4" s="16" t="s">
        <v>44</v>
      </c>
      <c r="O4" s="22"/>
      <c r="P4" s="16"/>
    </row>
    <row r="5" spans="1:16" ht="15.6" x14ac:dyDescent="0.3">
      <c r="A5" s="80"/>
      <c r="B5" s="82"/>
      <c r="C5" s="16" t="s">
        <v>225</v>
      </c>
      <c r="D5" s="84" t="s">
        <v>43</v>
      </c>
      <c r="E5" s="85" t="s">
        <v>233</v>
      </c>
      <c r="F5" s="84"/>
      <c r="G5" s="84"/>
      <c r="H5" s="84" t="s">
        <v>154</v>
      </c>
      <c r="I5" s="84" t="s">
        <v>115</v>
      </c>
      <c r="J5" s="84" t="s">
        <v>239</v>
      </c>
      <c r="K5" s="16" t="s">
        <v>113</v>
      </c>
      <c r="L5" s="16" t="s">
        <v>10</v>
      </c>
      <c r="M5" s="16">
        <v>3</v>
      </c>
      <c r="N5" s="16" t="s">
        <v>44</v>
      </c>
      <c r="O5" s="22"/>
      <c r="P5" s="16"/>
    </row>
    <row r="6" spans="1:16" ht="15.6" x14ac:dyDescent="0.3">
      <c r="A6" s="80"/>
      <c r="B6" s="82"/>
      <c r="C6" s="16" t="s">
        <v>226</v>
      </c>
      <c r="D6" s="83"/>
      <c r="E6" s="86"/>
      <c r="F6" s="83"/>
      <c r="G6" s="83"/>
      <c r="H6" s="83"/>
      <c r="I6" s="83"/>
      <c r="J6" s="83"/>
      <c r="K6" s="16" t="s">
        <v>114</v>
      </c>
      <c r="L6" s="16" t="s">
        <v>10</v>
      </c>
      <c r="M6" s="16">
        <v>3</v>
      </c>
      <c r="N6" s="16" t="s">
        <v>44</v>
      </c>
      <c r="O6" s="22"/>
      <c r="P6" s="16"/>
    </row>
    <row r="7" spans="1:16" ht="15.6" x14ac:dyDescent="0.3">
      <c r="A7" s="81"/>
      <c r="B7" s="83"/>
      <c r="C7" s="16" t="s">
        <v>227</v>
      </c>
      <c r="D7" s="16" t="s">
        <v>152</v>
      </c>
      <c r="E7" s="64" t="s">
        <v>43</v>
      </c>
      <c r="F7" s="16">
        <v>24</v>
      </c>
      <c r="G7" s="16" t="s">
        <v>153</v>
      </c>
      <c r="H7" s="16" t="s">
        <v>146</v>
      </c>
      <c r="I7" s="16" t="s">
        <v>115</v>
      </c>
      <c r="J7" s="67" t="s">
        <v>43</v>
      </c>
      <c r="K7" s="16" t="s">
        <v>151</v>
      </c>
      <c r="L7" s="16" t="s">
        <v>10</v>
      </c>
      <c r="M7" s="16">
        <v>3</v>
      </c>
      <c r="N7" s="16" t="s">
        <v>44</v>
      </c>
      <c r="O7" s="22" t="s">
        <v>5</v>
      </c>
      <c r="P7" s="16"/>
    </row>
    <row r="8" spans="1:16" ht="15.6" x14ac:dyDescent="0.3">
      <c r="A8" s="79">
        <v>3</v>
      </c>
      <c r="B8" s="84" t="str">
        <f>VLOOKUP(A8,'Dac ta thiet bi'!B:C,2,0)</f>
        <v>SV2</v>
      </c>
      <c r="C8" s="16" t="s">
        <v>223</v>
      </c>
      <c r="D8" s="65" t="s">
        <v>158</v>
      </c>
      <c r="E8" s="85" t="s">
        <v>232</v>
      </c>
      <c r="F8" s="84">
        <v>24</v>
      </c>
      <c r="G8" s="84" t="s">
        <v>148</v>
      </c>
      <c r="H8" s="84" t="s">
        <v>145</v>
      </c>
      <c r="I8" s="84" t="s">
        <v>115</v>
      </c>
      <c r="J8" s="84" t="s">
        <v>240</v>
      </c>
      <c r="K8" s="16" t="s">
        <v>149</v>
      </c>
      <c r="L8" s="16" t="s">
        <v>10</v>
      </c>
      <c r="M8" s="16">
        <v>3</v>
      </c>
      <c r="N8" s="16" t="s">
        <v>44</v>
      </c>
      <c r="O8" s="22" t="s">
        <v>5</v>
      </c>
      <c r="P8" s="16"/>
    </row>
    <row r="9" spans="1:16" ht="15.6" x14ac:dyDescent="0.3">
      <c r="A9" s="80"/>
      <c r="B9" s="82"/>
      <c r="C9" s="16" t="s">
        <v>224</v>
      </c>
      <c r="D9" s="62" t="s">
        <v>43</v>
      </c>
      <c r="E9" s="86"/>
      <c r="F9" s="83"/>
      <c r="G9" s="83"/>
      <c r="H9" s="83"/>
      <c r="I9" s="83"/>
      <c r="J9" s="83"/>
      <c r="K9" s="16" t="s">
        <v>150</v>
      </c>
      <c r="L9" s="16" t="s">
        <v>10</v>
      </c>
      <c r="M9" s="16">
        <v>3</v>
      </c>
      <c r="N9" s="16" t="s">
        <v>44</v>
      </c>
      <c r="O9" s="22"/>
      <c r="P9" s="16"/>
    </row>
    <row r="10" spans="1:16" ht="15.6" x14ac:dyDescent="0.3">
      <c r="A10" s="80"/>
      <c r="B10" s="82"/>
      <c r="C10" s="16" t="s">
        <v>225</v>
      </c>
      <c r="D10" s="84"/>
      <c r="E10" s="85" t="s">
        <v>233</v>
      </c>
      <c r="F10" s="84"/>
      <c r="G10" s="84"/>
      <c r="H10" s="84" t="s">
        <v>154</v>
      </c>
      <c r="I10" s="84" t="s">
        <v>115</v>
      </c>
      <c r="J10" s="84" t="s">
        <v>243</v>
      </c>
      <c r="K10" s="16" t="s">
        <v>155</v>
      </c>
      <c r="L10" s="16" t="s">
        <v>10</v>
      </c>
      <c r="M10" s="16">
        <v>3</v>
      </c>
      <c r="N10" s="16" t="s">
        <v>44</v>
      </c>
      <c r="O10" s="22"/>
      <c r="P10" s="16"/>
    </row>
    <row r="11" spans="1:16" ht="15.6" x14ac:dyDescent="0.3">
      <c r="A11" s="80"/>
      <c r="B11" s="82"/>
      <c r="C11" s="16" t="s">
        <v>226</v>
      </c>
      <c r="D11" s="83"/>
      <c r="E11" s="86"/>
      <c r="F11" s="83"/>
      <c r="G11" s="83"/>
      <c r="H11" s="83"/>
      <c r="I11" s="83"/>
      <c r="J11" s="83"/>
      <c r="K11" s="16" t="s">
        <v>156</v>
      </c>
      <c r="L11" s="16" t="s">
        <v>10</v>
      </c>
      <c r="M11" s="16">
        <v>3</v>
      </c>
      <c r="N11" s="16" t="s">
        <v>44</v>
      </c>
      <c r="O11" s="22"/>
      <c r="P11" s="16"/>
    </row>
    <row r="12" spans="1:16" ht="15.6" x14ac:dyDescent="0.3">
      <c r="A12" s="81"/>
      <c r="B12" s="83"/>
      <c r="C12" s="16" t="s">
        <v>227</v>
      </c>
      <c r="D12" s="16" t="s">
        <v>159</v>
      </c>
      <c r="E12" s="64" t="s">
        <v>43</v>
      </c>
      <c r="F12" s="16">
        <v>24</v>
      </c>
      <c r="G12" s="16" t="s">
        <v>39</v>
      </c>
      <c r="H12" s="16" t="s">
        <v>146</v>
      </c>
      <c r="I12" s="16" t="s">
        <v>115</v>
      </c>
      <c r="J12" s="67" t="s">
        <v>43</v>
      </c>
      <c r="K12" s="16" t="s">
        <v>157</v>
      </c>
      <c r="L12" s="16" t="s">
        <v>10</v>
      </c>
      <c r="M12" s="16">
        <v>3</v>
      </c>
      <c r="N12" s="16" t="s">
        <v>44</v>
      </c>
      <c r="O12" s="22" t="s">
        <v>5</v>
      </c>
      <c r="P12" s="16"/>
    </row>
    <row r="13" spans="1:16" ht="15.6" x14ac:dyDescent="0.3">
      <c r="A13" s="79">
        <v>4</v>
      </c>
      <c r="B13" s="84" t="str">
        <f>VLOOKUP(A13,'Dac ta thiet bi'!B:C,2,0)</f>
        <v>SV3</v>
      </c>
      <c r="C13" s="16" t="s">
        <v>223</v>
      </c>
      <c r="D13" s="65" t="s">
        <v>160</v>
      </c>
      <c r="E13" s="85" t="s">
        <v>232</v>
      </c>
      <c r="F13" s="84">
        <v>24</v>
      </c>
      <c r="G13" s="84" t="s">
        <v>148</v>
      </c>
      <c r="H13" s="84" t="s">
        <v>145</v>
      </c>
      <c r="I13" s="84" t="s">
        <v>115</v>
      </c>
      <c r="J13" s="84" t="s">
        <v>244</v>
      </c>
      <c r="K13" s="16" t="s">
        <v>164</v>
      </c>
      <c r="L13" s="16" t="s">
        <v>10</v>
      </c>
      <c r="M13" s="16">
        <v>3</v>
      </c>
      <c r="N13" s="16" t="s">
        <v>44</v>
      </c>
      <c r="O13" s="22" t="s">
        <v>5</v>
      </c>
      <c r="P13" s="16"/>
    </row>
    <row r="14" spans="1:16" ht="15.6" x14ac:dyDescent="0.3">
      <c r="A14" s="80"/>
      <c r="B14" s="82"/>
      <c r="C14" s="16" t="s">
        <v>224</v>
      </c>
      <c r="D14" s="62" t="s">
        <v>43</v>
      </c>
      <c r="E14" s="86"/>
      <c r="F14" s="83"/>
      <c r="G14" s="83"/>
      <c r="H14" s="83"/>
      <c r="I14" s="83"/>
      <c r="J14" s="83"/>
      <c r="K14" s="16" t="s">
        <v>165</v>
      </c>
      <c r="L14" s="16" t="s">
        <v>10</v>
      </c>
      <c r="M14" s="16">
        <v>3</v>
      </c>
      <c r="N14" s="16" t="s">
        <v>44</v>
      </c>
      <c r="O14" s="22"/>
      <c r="P14" s="16"/>
    </row>
    <row r="15" spans="1:16" ht="15.6" x14ac:dyDescent="0.3">
      <c r="A15" s="80"/>
      <c r="B15" s="82"/>
      <c r="C15" s="16" t="s">
        <v>225</v>
      </c>
      <c r="D15" s="84" t="s">
        <v>43</v>
      </c>
      <c r="E15" s="85" t="s">
        <v>233</v>
      </c>
      <c r="F15" s="84"/>
      <c r="G15" s="84"/>
      <c r="H15" s="84" t="s">
        <v>154</v>
      </c>
      <c r="I15" s="84" t="s">
        <v>115</v>
      </c>
      <c r="J15" s="84" t="s">
        <v>245</v>
      </c>
      <c r="K15" s="16" t="s">
        <v>166</v>
      </c>
      <c r="L15" s="16" t="s">
        <v>10</v>
      </c>
      <c r="M15" s="16">
        <v>3</v>
      </c>
      <c r="N15" s="16" t="s">
        <v>44</v>
      </c>
      <c r="O15" s="22"/>
      <c r="P15" s="16"/>
    </row>
    <row r="16" spans="1:16" ht="15.6" x14ac:dyDescent="0.3">
      <c r="A16" s="80"/>
      <c r="B16" s="82"/>
      <c r="C16" s="16" t="s">
        <v>226</v>
      </c>
      <c r="D16" s="83"/>
      <c r="E16" s="86"/>
      <c r="F16" s="83"/>
      <c r="G16" s="83"/>
      <c r="H16" s="83"/>
      <c r="I16" s="83"/>
      <c r="J16" s="83"/>
      <c r="K16" s="16" t="s">
        <v>167</v>
      </c>
      <c r="L16" s="16" t="s">
        <v>10</v>
      </c>
      <c r="M16" s="16">
        <v>3</v>
      </c>
      <c r="N16" s="16" t="s">
        <v>44</v>
      </c>
      <c r="O16" s="22"/>
      <c r="P16" s="16"/>
    </row>
    <row r="17" spans="1:16" ht="15.6" x14ac:dyDescent="0.3">
      <c r="A17" s="81"/>
      <c r="B17" s="83"/>
      <c r="C17" s="16" t="s">
        <v>227</v>
      </c>
      <c r="D17" s="16" t="s">
        <v>161</v>
      </c>
      <c r="E17" s="64" t="s">
        <v>43</v>
      </c>
      <c r="F17" s="16">
        <v>24</v>
      </c>
      <c r="G17" s="16" t="s">
        <v>153</v>
      </c>
      <c r="H17" s="16" t="s">
        <v>146</v>
      </c>
      <c r="I17" s="16" t="s">
        <v>115</v>
      </c>
      <c r="J17" s="67" t="s">
        <v>43</v>
      </c>
      <c r="K17" s="16" t="s">
        <v>168</v>
      </c>
      <c r="L17" s="16" t="s">
        <v>10</v>
      </c>
      <c r="M17" s="16">
        <v>3</v>
      </c>
      <c r="N17" s="16" t="s">
        <v>44</v>
      </c>
      <c r="O17" s="22" t="s">
        <v>5</v>
      </c>
      <c r="P17" s="16"/>
    </row>
    <row r="18" spans="1:16" ht="15.6" x14ac:dyDescent="0.3">
      <c r="A18" s="79">
        <v>5</v>
      </c>
      <c r="B18" s="84" t="str">
        <f>VLOOKUP(A18,'Dac ta thiet bi'!B:C,2,0)</f>
        <v>SV4</v>
      </c>
      <c r="C18" s="16" t="s">
        <v>223</v>
      </c>
      <c r="D18" s="65" t="s">
        <v>162</v>
      </c>
      <c r="E18" s="85" t="s">
        <v>232</v>
      </c>
      <c r="F18" s="84">
        <v>24</v>
      </c>
      <c r="G18" s="84" t="s">
        <v>148</v>
      </c>
      <c r="H18" s="84" t="s">
        <v>145</v>
      </c>
      <c r="I18" s="84" t="s">
        <v>115</v>
      </c>
      <c r="J18" s="84" t="s">
        <v>246</v>
      </c>
      <c r="K18" s="16" t="s">
        <v>169</v>
      </c>
      <c r="L18" s="16" t="s">
        <v>10</v>
      </c>
      <c r="M18" s="16">
        <v>3</v>
      </c>
      <c r="N18" s="16" t="s">
        <v>44</v>
      </c>
      <c r="O18" s="22" t="s">
        <v>5</v>
      </c>
      <c r="P18" s="16"/>
    </row>
    <row r="19" spans="1:16" ht="15.6" x14ac:dyDescent="0.3">
      <c r="A19" s="80"/>
      <c r="B19" s="82"/>
      <c r="C19" s="16" t="s">
        <v>224</v>
      </c>
      <c r="D19" s="62" t="s">
        <v>43</v>
      </c>
      <c r="E19" s="86"/>
      <c r="F19" s="83"/>
      <c r="G19" s="83"/>
      <c r="H19" s="83"/>
      <c r="I19" s="83"/>
      <c r="J19" s="83"/>
      <c r="K19" s="16" t="s">
        <v>170</v>
      </c>
      <c r="L19" s="16" t="s">
        <v>10</v>
      </c>
      <c r="M19" s="16">
        <v>3</v>
      </c>
      <c r="N19" s="16" t="s">
        <v>44</v>
      </c>
      <c r="O19" s="22"/>
      <c r="P19" s="16"/>
    </row>
    <row r="20" spans="1:16" ht="15.6" x14ac:dyDescent="0.3">
      <c r="A20" s="80"/>
      <c r="B20" s="82"/>
      <c r="C20" s="16" t="s">
        <v>225</v>
      </c>
      <c r="D20" s="84" t="s">
        <v>43</v>
      </c>
      <c r="E20" s="85" t="s">
        <v>233</v>
      </c>
      <c r="F20" s="84"/>
      <c r="G20" s="84"/>
      <c r="H20" s="84" t="s">
        <v>154</v>
      </c>
      <c r="I20" s="84" t="s">
        <v>115</v>
      </c>
      <c r="J20" s="84" t="s">
        <v>247</v>
      </c>
      <c r="K20" s="16" t="s">
        <v>171</v>
      </c>
      <c r="L20" s="16" t="s">
        <v>10</v>
      </c>
      <c r="M20" s="16">
        <v>3</v>
      </c>
      <c r="N20" s="16" t="s">
        <v>44</v>
      </c>
      <c r="O20" s="22"/>
      <c r="P20" s="16"/>
    </row>
    <row r="21" spans="1:16" ht="15.6" x14ac:dyDescent="0.3">
      <c r="A21" s="80"/>
      <c r="B21" s="82"/>
      <c r="C21" s="16" t="s">
        <v>226</v>
      </c>
      <c r="D21" s="83"/>
      <c r="E21" s="86"/>
      <c r="F21" s="83"/>
      <c r="G21" s="83"/>
      <c r="H21" s="83"/>
      <c r="I21" s="83"/>
      <c r="J21" s="83"/>
      <c r="K21" s="16" t="s">
        <v>172</v>
      </c>
      <c r="L21" s="16" t="s">
        <v>10</v>
      </c>
      <c r="M21" s="16">
        <v>3</v>
      </c>
      <c r="N21" s="16" t="s">
        <v>44</v>
      </c>
      <c r="O21" s="22"/>
      <c r="P21" s="16"/>
    </row>
    <row r="22" spans="1:16" ht="15.6" x14ac:dyDescent="0.3">
      <c r="A22" s="81"/>
      <c r="B22" s="83"/>
      <c r="C22" s="16" t="s">
        <v>227</v>
      </c>
      <c r="D22" s="16" t="s">
        <v>163</v>
      </c>
      <c r="E22" s="64" t="s">
        <v>43</v>
      </c>
      <c r="F22" s="16">
        <v>24</v>
      </c>
      <c r="G22" s="16" t="s">
        <v>39</v>
      </c>
      <c r="H22" s="16" t="s">
        <v>146</v>
      </c>
      <c r="I22" s="16" t="s">
        <v>115</v>
      </c>
      <c r="J22" s="67" t="s">
        <v>43</v>
      </c>
      <c r="K22" s="16" t="s">
        <v>173</v>
      </c>
      <c r="L22" s="16" t="s">
        <v>10</v>
      </c>
      <c r="M22" s="16">
        <v>3</v>
      </c>
      <c r="N22" s="16" t="s">
        <v>44</v>
      </c>
      <c r="O22" s="22" t="s">
        <v>5</v>
      </c>
      <c r="P22" s="16"/>
    </row>
    <row r="23" spans="1:16" ht="15.6" x14ac:dyDescent="0.3">
      <c r="A23" s="79">
        <v>6</v>
      </c>
      <c r="B23" s="84" t="str">
        <f>VLOOKUP(A23,'Dac ta thiet bi'!B:C,2,0)</f>
        <v>SV5</v>
      </c>
      <c r="C23" s="16" t="s">
        <v>223</v>
      </c>
      <c r="D23" s="55" t="s">
        <v>203</v>
      </c>
      <c r="E23" s="60" t="s">
        <v>43</v>
      </c>
      <c r="F23" s="55">
        <v>24</v>
      </c>
      <c r="G23" s="55" t="s">
        <v>209</v>
      </c>
      <c r="H23" s="55" t="s">
        <v>202</v>
      </c>
      <c r="I23" s="55" t="s">
        <v>115</v>
      </c>
      <c r="J23" s="66"/>
      <c r="K23" s="16" t="s">
        <v>204</v>
      </c>
      <c r="L23" s="16" t="s">
        <v>10</v>
      </c>
      <c r="M23" s="16">
        <v>3</v>
      </c>
      <c r="N23" s="16" t="s">
        <v>44</v>
      </c>
      <c r="O23" s="22" t="s">
        <v>5</v>
      </c>
      <c r="P23" s="16"/>
    </row>
    <row r="24" spans="1:16" ht="15.6" x14ac:dyDescent="0.3">
      <c r="A24" s="80"/>
      <c r="B24" s="82"/>
      <c r="C24" s="16" t="s">
        <v>225</v>
      </c>
      <c r="D24" s="55" t="s">
        <v>43</v>
      </c>
      <c r="E24" s="60" t="s">
        <v>43</v>
      </c>
      <c r="F24" s="55"/>
      <c r="G24" s="55"/>
      <c r="H24" s="55" t="s">
        <v>154</v>
      </c>
      <c r="I24" s="55" t="s">
        <v>115</v>
      </c>
      <c r="J24" s="66"/>
      <c r="K24" s="16" t="s">
        <v>205</v>
      </c>
      <c r="L24" s="16" t="s">
        <v>10</v>
      </c>
      <c r="M24" s="16">
        <v>3</v>
      </c>
      <c r="N24" s="16" t="s">
        <v>44</v>
      </c>
      <c r="O24" s="22"/>
      <c r="P24" s="16"/>
    </row>
    <row r="25" spans="1:16" ht="15.6" x14ac:dyDescent="0.3">
      <c r="A25" s="81"/>
      <c r="B25" s="83"/>
      <c r="C25" s="16" t="s">
        <v>227</v>
      </c>
      <c r="D25" s="16" t="s">
        <v>174</v>
      </c>
      <c r="E25" s="64" t="s">
        <v>43</v>
      </c>
      <c r="F25" s="16">
        <v>24</v>
      </c>
      <c r="G25" s="16" t="s">
        <v>153</v>
      </c>
      <c r="H25" s="16" t="s">
        <v>146</v>
      </c>
      <c r="I25" s="16" t="s">
        <v>115</v>
      </c>
      <c r="J25" s="16" t="s">
        <v>43</v>
      </c>
      <c r="K25" s="16" t="s">
        <v>241</v>
      </c>
      <c r="L25" s="16" t="s">
        <v>10</v>
      </c>
      <c r="M25" s="16">
        <v>3</v>
      </c>
      <c r="N25" s="16" t="s">
        <v>44</v>
      </c>
      <c r="O25" s="22" t="s">
        <v>5</v>
      </c>
      <c r="P25" s="16"/>
    </row>
    <row r="26" spans="1:16" ht="15.6" x14ac:dyDescent="0.3">
      <c r="A26" s="79">
        <v>7</v>
      </c>
      <c r="B26" s="84" t="str">
        <f>VLOOKUP(A26,'Dac ta thiet bi'!B:C,2,0)</f>
        <v>SV6</v>
      </c>
      <c r="C26" s="16" t="s">
        <v>223</v>
      </c>
      <c r="D26" s="65" t="s">
        <v>175</v>
      </c>
      <c r="E26" s="85" t="s">
        <v>232</v>
      </c>
      <c r="F26" s="84">
        <v>24</v>
      </c>
      <c r="G26" s="84" t="s">
        <v>148</v>
      </c>
      <c r="H26" s="84" t="s">
        <v>145</v>
      </c>
      <c r="I26" s="16" t="s">
        <v>115</v>
      </c>
      <c r="J26" s="79" t="s">
        <v>248</v>
      </c>
      <c r="K26" s="16" t="s">
        <v>181</v>
      </c>
      <c r="L26" s="16" t="s">
        <v>10</v>
      </c>
      <c r="M26" s="16">
        <v>3</v>
      </c>
      <c r="N26" s="16" t="s">
        <v>44</v>
      </c>
      <c r="O26" s="22" t="s">
        <v>5</v>
      </c>
      <c r="P26" s="16"/>
    </row>
    <row r="27" spans="1:16" ht="15.6" x14ac:dyDescent="0.3">
      <c r="A27" s="80"/>
      <c r="B27" s="82"/>
      <c r="C27" s="16" t="s">
        <v>224</v>
      </c>
      <c r="D27" s="62" t="s">
        <v>43</v>
      </c>
      <c r="E27" s="86"/>
      <c r="F27" s="83"/>
      <c r="G27" s="83"/>
      <c r="H27" s="83"/>
      <c r="I27" s="16" t="s">
        <v>115</v>
      </c>
      <c r="J27" s="81"/>
      <c r="K27" s="16" t="s">
        <v>182</v>
      </c>
      <c r="L27" s="16" t="s">
        <v>10</v>
      </c>
      <c r="M27" s="16">
        <v>3</v>
      </c>
      <c r="N27" s="16" t="s">
        <v>44</v>
      </c>
      <c r="O27" s="22"/>
      <c r="P27" s="16"/>
    </row>
    <row r="28" spans="1:16" ht="15.6" x14ac:dyDescent="0.3">
      <c r="A28" s="80"/>
      <c r="B28" s="82"/>
      <c r="C28" s="16" t="s">
        <v>225</v>
      </c>
      <c r="D28" s="84" t="s">
        <v>43</v>
      </c>
      <c r="E28" s="85" t="s">
        <v>233</v>
      </c>
      <c r="F28" s="84"/>
      <c r="G28" s="84"/>
      <c r="H28" s="84" t="s">
        <v>154</v>
      </c>
      <c r="I28" s="16" t="s">
        <v>115</v>
      </c>
      <c r="J28" s="79" t="s">
        <v>249</v>
      </c>
      <c r="K28" s="16" t="s">
        <v>183</v>
      </c>
      <c r="L28" s="16" t="s">
        <v>10</v>
      </c>
      <c r="M28" s="16">
        <v>3</v>
      </c>
      <c r="N28" s="16" t="s">
        <v>44</v>
      </c>
      <c r="O28" s="22"/>
      <c r="P28" s="16"/>
    </row>
    <row r="29" spans="1:16" ht="15.6" x14ac:dyDescent="0.3">
      <c r="A29" s="80"/>
      <c r="B29" s="82"/>
      <c r="C29" s="16" t="s">
        <v>226</v>
      </c>
      <c r="D29" s="83"/>
      <c r="E29" s="86"/>
      <c r="F29" s="83"/>
      <c r="G29" s="83"/>
      <c r="H29" s="83"/>
      <c r="I29" s="16" t="s">
        <v>115</v>
      </c>
      <c r="J29" s="81"/>
      <c r="K29" s="16" t="s">
        <v>184</v>
      </c>
      <c r="L29" s="16" t="s">
        <v>10</v>
      </c>
      <c r="M29" s="16">
        <v>3</v>
      </c>
      <c r="N29" s="16" t="s">
        <v>44</v>
      </c>
      <c r="O29" s="22"/>
      <c r="P29" s="16"/>
    </row>
    <row r="30" spans="1:16" ht="15.6" x14ac:dyDescent="0.3">
      <c r="A30" s="81"/>
      <c r="B30" s="83"/>
      <c r="C30" s="16" t="s">
        <v>227</v>
      </c>
      <c r="D30" s="16" t="s">
        <v>176</v>
      </c>
      <c r="E30" s="64" t="s">
        <v>43</v>
      </c>
      <c r="F30" s="16">
        <v>24</v>
      </c>
      <c r="G30" s="16" t="s">
        <v>39</v>
      </c>
      <c r="H30" s="16" t="s">
        <v>146</v>
      </c>
      <c r="I30" s="16" t="s">
        <v>115</v>
      </c>
      <c r="J30" s="67" t="s">
        <v>43</v>
      </c>
      <c r="K30" s="16" t="s">
        <v>185</v>
      </c>
      <c r="L30" s="16" t="s">
        <v>10</v>
      </c>
      <c r="M30" s="16">
        <v>3</v>
      </c>
      <c r="N30" s="16" t="s">
        <v>44</v>
      </c>
      <c r="O30" s="22" t="s">
        <v>5</v>
      </c>
      <c r="P30" s="16"/>
    </row>
    <row r="31" spans="1:16" ht="15.6" x14ac:dyDescent="0.3">
      <c r="A31" s="79">
        <v>8</v>
      </c>
      <c r="B31" s="84" t="str">
        <f>VLOOKUP(A31,'Dac ta thiet bi'!B:C,2,0)</f>
        <v>SV7</v>
      </c>
      <c r="C31" s="16" t="s">
        <v>223</v>
      </c>
      <c r="D31" s="65" t="s">
        <v>177</v>
      </c>
      <c r="E31" s="85" t="s">
        <v>232</v>
      </c>
      <c r="F31" s="84">
        <v>24</v>
      </c>
      <c r="G31" s="84" t="s">
        <v>148</v>
      </c>
      <c r="H31" s="84" t="s">
        <v>145</v>
      </c>
      <c r="I31" s="16" t="s">
        <v>115</v>
      </c>
      <c r="J31" s="79" t="s">
        <v>250</v>
      </c>
      <c r="K31" s="16" t="s">
        <v>186</v>
      </c>
      <c r="L31" s="16" t="s">
        <v>10</v>
      </c>
      <c r="M31" s="16">
        <v>3</v>
      </c>
      <c r="N31" s="16" t="s">
        <v>44</v>
      </c>
      <c r="O31" s="22" t="s">
        <v>5</v>
      </c>
      <c r="P31" s="16"/>
    </row>
    <row r="32" spans="1:16" ht="15.6" x14ac:dyDescent="0.3">
      <c r="A32" s="80"/>
      <c r="B32" s="82"/>
      <c r="C32" s="16" t="s">
        <v>224</v>
      </c>
      <c r="D32" s="62" t="s">
        <v>43</v>
      </c>
      <c r="E32" s="86"/>
      <c r="F32" s="83"/>
      <c r="G32" s="83"/>
      <c r="H32" s="83"/>
      <c r="I32" s="16" t="s">
        <v>115</v>
      </c>
      <c r="J32" s="81"/>
      <c r="K32" s="16" t="s">
        <v>187</v>
      </c>
      <c r="L32" s="16" t="s">
        <v>10</v>
      </c>
      <c r="M32" s="16">
        <v>3</v>
      </c>
      <c r="N32" s="16" t="s">
        <v>44</v>
      </c>
      <c r="O32" s="22"/>
      <c r="P32" s="16"/>
    </row>
    <row r="33" spans="1:16" ht="15.6" x14ac:dyDescent="0.3">
      <c r="A33" s="80"/>
      <c r="B33" s="82"/>
      <c r="C33" s="16" t="s">
        <v>225</v>
      </c>
      <c r="D33" s="84" t="s">
        <v>43</v>
      </c>
      <c r="E33" s="85" t="s">
        <v>233</v>
      </c>
      <c r="F33" s="84"/>
      <c r="G33" s="84"/>
      <c r="H33" s="84" t="s">
        <v>154</v>
      </c>
      <c r="I33" s="84" t="s">
        <v>115</v>
      </c>
      <c r="J33" s="84" t="s">
        <v>251</v>
      </c>
      <c r="K33" s="16" t="s">
        <v>188</v>
      </c>
      <c r="L33" s="16" t="s">
        <v>10</v>
      </c>
      <c r="M33" s="16">
        <v>3</v>
      </c>
      <c r="N33" s="16" t="s">
        <v>44</v>
      </c>
      <c r="O33" s="22"/>
      <c r="P33" s="16"/>
    </row>
    <row r="34" spans="1:16" ht="15.6" x14ac:dyDescent="0.3">
      <c r="A34" s="80"/>
      <c r="B34" s="82"/>
      <c r="C34" s="16" t="s">
        <v>226</v>
      </c>
      <c r="D34" s="83"/>
      <c r="E34" s="86"/>
      <c r="F34" s="83"/>
      <c r="G34" s="83"/>
      <c r="H34" s="83"/>
      <c r="I34" s="83"/>
      <c r="J34" s="83"/>
      <c r="K34" s="16" t="s">
        <v>189</v>
      </c>
      <c r="L34" s="16" t="s">
        <v>10</v>
      </c>
      <c r="M34" s="16">
        <v>3</v>
      </c>
      <c r="N34" s="16" t="s">
        <v>44</v>
      </c>
      <c r="O34" s="22"/>
      <c r="P34" s="16"/>
    </row>
    <row r="35" spans="1:16" ht="15.6" x14ac:dyDescent="0.3">
      <c r="A35" s="81"/>
      <c r="B35" s="83"/>
      <c r="C35" s="16" t="s">
        <v>227</v>
      </c>
      <c r="D35" s="16" t="s">
        <v>178</v>
      </c>
      <c r="E35" s="64" t="s">
        <v>43</v>
      </c>
      <c r="F35" s="16">
        <v>24</v>
      </c>
      <c r="G35" s="16" t="s">
        <v>153</v>
      </c>
      <c r="H35" s="16" t="s">
        <v>146</v>
      </c>
      <c r="I35" s="16" t="s">
        <v>115</v>
      </c>
      <c r="J35" s="67" t="s">
        <v>43</v>
      </c>
      <c r="K35" s="16" t="s">
        <v>190</v>
      </c>
      <c r="L35" s="16" t="s">
        <v>10</v>
      </c>
      <c r="M35" s="16">
        <v>3</v>
      </c>
      <c r="N35" s="16" t="s">
        <v>44</v>
      </c>
      <c r="O35" s="22" t="s">
        <v>5</v>
      </c>
      <c r="P35" s="16"/>
    </row>
    <row r="36" spans="1:16" ht="15.6" x14ac:dyDescent="0.3">
      <c r="A36" s="79">
        <v>9</v>
      </c>
      <c r="B36" s="84" t="str">
        <f>VLOOKUP(A36,'Dac ta thiet bi'!B:C,2,0)</f>
        <v>SV8</v>
      </c>
      <c r="C36" s="16" t="s">
        <v>223</v>
      </c>
      <c r="D36" s="65" t="s">
        <v>179</v>
      </c>
      <c r="E36" s="85" t="s">
        <v>232</v>
      </c>
      <c r="F36" s="84">
        <v>24</v>
      </c>
      <c r="G36" s="84" t="s">
        <v>148</v>
      </c>
      <c r="H36" s="84" t="s">
        <v>145</v>
      </c>
      <c r="I36" s="84" t="s">
        <v>115</v>
      </c>
      <c r="J36" s="84" t="s">
        <v>252</v>
      </c>
      <c r="K36" s="16" t="s">
        <v>191</v>
      </c>
      <c r="L36" s="16" t="s">
        <v>10</v>
      </c>
      <c r="M36" s="16">
        <v>3</v>
      </c>
      <c r="N36" s="16" t="s">
        <v>44</v>
      </c>
      <c r="O36" s="22" t="s">
        <v>5</v>
      </c>
      <c r="P36" s="16"/>
    </row>
    <row r="37" spans="1:16" ht="15.6" x14ac:dyDescent="0.3">
      <c r="A37" s="80"/>
      <c r="B37" s="82"/>
      <c r="C37" s="16" t="s">
        <v>224</v>
      </c>
      <c r="D37" s="62" t="s">
        <v>43</v>
      </c>
      <c r="E37" s="86"/>
      <c r="F37" s="83"/>
      <c r="G37" s="83"/>
      <c r="H37" s="83"/>
      <c r="I37" s="83"/>
      <c r="J37" s="83"/>
      <c r="K37" s="16" t="s">
        <v>192</v>
      </c>
      <c r="L37" s="16" t="s">
        <v>10</v>
      </c>
      <c r="M37" s="16">
        <v>3</v>
      </c>
      <c r="N37" s="16" t="s">
        <v>44</v>
      </c>
      <c r="O37" s="22"/>
      <c r="P37" s="16"/>
    </row>
    <row r="38" spans="1:16" ht="15.6" x14ac:dyDescent="0.3">
      <c r="A38" s="80"/>
      <c r="B38" s="82"/>
      <c r="C38" s="16" t="s">
        <v>225</v>
      </c>
      <c r="D38" s="84" t="s">
        <v>43</v>
      </c>
      <c r="E38" s="85" t="s">
        <v>233</v>
      </c>
      <c r="F38" s="84"/>
      <c r="G38" s="84"/>
      <c r="H38" s="84" t="s">
        <v>154</v>
      </c>
      <c r="I38" s="84" t="s">
        <v>115</v>
      </c>
      <c r="J38" s="84" t="s">
        <v>253</v>
      </c>
      <c r="K38" s="16" t="s">
        <v>193</v>
      </c>
      <c r="L38" s="16" t="s">
        <v>10</v>
      </c>
      <c r="M38" s="16">
        <v>3</v>
      </c>
      <c r="N38" s="16" t="s">
        <v>44</v>
      </c>
      <c r="O38" s="22"/>
      <c r="P38" s="16"/>
    </row>
    <row r="39" spans="1:16" ht="15.6" x14ac:dyDescent="0.3">
      <c r="A39" s="80"/>
      <c r="B39" s="82"/>
      <c r="C39" s="16" t="s">
        <v>226</v>
      </c>
      <c r="D39" s="83"/>
      <c r="E39" s="86"/>
      <c r="F39" s="83"/>
      <c r="G39" s="83"/>
      <c r="H39" s="83"/>
      <c r="I39" s="83"/>
      <c r="J39" s="83"/>
      <c r="K39" s="16" t="s">
        <v>194</v>
      </c>
      <c r="L39" s="16" t="s">
        <v>10</v>
      </c>
      <c r="M39" s="16">
        <v>3</v>
      </c>
      <c r="N39" s="16" t="s">
        <v>44</v>
      </c>
      <c r="O39" s="22"/>
      <c r="P39" s="16"/>
    </row>
    <row r="40" spans="1:16" ht="15.6" x14ac:dyDescent="0.3">
      <c r="A40" s="81"/>
      <c r="B40" s="83"/>
      <c r="C40" s="16" t="s">
        <v>227</v>
      </c>
      <c r="D40" s="16" t="s">
        <v>180</v>
      </c>
      <c r="E40" s="64" t="s">
        <v>43</v>
      </c>
      <c r="F40" s="16">
        <v>24</v>
      </c>
      <c r="G40" s="16" t="s">
        <v>39</v>
      </c>
      <c r="H40" s="16" t="s">
        <v>146</v>
      </c>
      <c r="I40" s="16" t="s">
        <v>115</v>
      </c>
      <c r="J40" s="67" t="s">
        <v>43</v>
      </c>
      <c r="K40" s="16" t="s">
        <v>195</v>
      </c>
      <c r="L40" s="16" t="s">
        <v>10</v>
      </c>
      <c r="M40" s="16">
        <v>3</v>
      </c>
      <c r="N40" s="16" t="s">
        <v>44</v>
      </c>
      <c r="O40" s="22" t="s">
        <v>5</v>
      </c>
      <c r="P40" s="16"/>
    </row>
    <row r="41" spans="1:16" ht="15.6" x14ac:dyDescent="0.3">
      <c r="A41" s="79">
        <v>10</v>
      </c>
      <c r="B41" s="82" t="str">
        <f>VLOOKUP(A41,'Dac ta thiet bi'!B:C,2,0)</f>
        <v>SV9</v>
      </c>
      <c r="C41" s="16" t="s">
        <v>223</v>
      </c>
      <c r="D41" s="55" t="s">
        <v>201</v>
      </c>
      <c r="E41" s="60" t="s">
        <v>43</v>
      </c>
      <c r="F41" s="55"/>
      <c r="G41" s="56"/>
      <c r="H41" s="55" t="s">
        <v>196</v>
      </c>
      <c r="I41" s="55" t="s">
        <v>115</v>
      </c>
      <c r="J41" s="66"/>
      <c r="K41" s="16" t="s">
        <v>197</v>
      </c>
      <c r="L41" s="16" t="s">
        <v>10</v>
      </c>
      <c r="M41" s="16">
        <v>3</v>
      </c>
      <c r="N41" s="16" t="s">
        <v>44</v>
      </c>
      <c r="O41" s="22" t="s">
        <v>5</v>
      </c>
      <c r="P41" s="16"/>
    </row>
    <row r="42" spans="1:16" ht="15.6" x14ac:dyDescent="0.3">
      <c r="A42" s="80"/>
      <c r="B42" s="82"/>
      <c r="C42" s="16" t="s">
        <v>224</v>
      </c>
      <c r="D42" s="62" t="s">
        <v>43</v>
      </c>
      <c r="E42" s="61" t="s">
        <v>43</v>
      </c>
      <c r="F42" s="56"/>
      <c r="H42" s="56" t="s">
        <v>154</v>
      </c>
      <c r="I42" s="55" t="s">
        <v>115</v>
      </c>
      <c r="J42" s="66"/>
      <c r="K42" s="16" t="s">
        <v>198</v>
      </c>
      <c r="L42" s="16" t="s">
        <v>10</v>
      </c>
      <c r="M42" s="16">
        <v>3</v>
      </c>
      <c r="N42" s="16" t="s">
        <v>44</v>
      </c>
      <c r="O42" s="22"/>
      <c r="P42" s="16"/>
    </row>
    <row r="43" spans="1:16" ht="15.6" x14ac:dyDescent="0.3">
      <c r="A43" s="81"/>
      <c r="B43" s="83"/>
      <c r="C43" s="16" t="s">
        <v>227</v>
      </c>
      <c r="D43" s="16" t="s">
        <v>200</v>
      </c>
      <c r="E43" s="64" t="s">
        <v>43</v>
      </c>
      <c r="F43" s="16">
        <v>24</v>
      </c>
      <c r="G43" s="16" t="s">
        <v>39</v>
      </c>
      <c r="H43" s="16" t="s">
        <v>146</v>
      </c>
      <c r="I43" s="16" t="s">
        <v>115</v>
      </c>
      <c r="J43" s="16"/>
      <c r="K43" s="16" t="s">
        <v>199</v>
      </c>
      <c r="L43" s="16" t="s">
        <v>10</v>
      </c>
      <c r="M43" s="16">
        <v>3</v>
      </c>
      <c r="N43" s="16" t="s">
        <v>44</v>
      </c>
      <c r="O43" s="22" t="s">
        <v>5</v>
      </c>
      <c r="P43" s="16"/>
    </row>
  </sheetData>
  <mergeCells count="106">
    <mergeCell ref="J31:J32"/>
    <mergeCell ref="J33:J34"/>
    <mergeCell ref="J36:J37"/>
    <mergeCell ref="J38:J39"/>
    <mergeCell ref="J15:J16"/>
    <mergeCell ref="J18:J19"/>
    <mergeCell ref="J20:J21"/>
    <mergeCell ref="J26:J27"/>
    <mergeCell ref="J28:J29"/>
    <mergeCell ref="J3:J4"/>
    <mergeCell ref="J5:J6"/>
    <mergeCell ref="J8:J9"/>
    <mergeCell ref="J10:J11"/>
    <mergeCell ref="J13:J14"/>
    <mergeCell ref="A3:A7"/>
    <mergeCell ref="B3:B7"/>
    <mergeCell ref="A8:A12"/>
    <mergeCell ref="B8:B12"/>
    <mergeCell ref="A13:A17"/>
    <mergeCell ref="B13:B17"/>
    <mergeCell ref="H3:H4"/>
    <mergeCell ref="I3:I4"/>
    <mergeCell ref="H5:H6"/>
    <mergeCell ref="I5:I6"/>
    <mergeCell ref="I8:I9"/>
    <mergeCell ref="H10:H11"/>
    <mergeCell ref="I10:I11"/>
    <mergeCell ref="H8:H9"/>
    <mergeCell ref="I13:I14"/>
    <mergeCell ref="F15:F16"/>
    <mergeCell ref="G15:G16"/>
    <mergeCell ref="H15:H16"/>
    <mergeCell ref="I15:I16"/>
    <mergeCell ref="A18:A22"/>
    <mergeCell ref="B18:B22"/>
    <mergeCell ref="A23:A25"/>
    <mergeCell ref="B23:B25"/>
    <mergeCell ref="A26:A30"/>
    <mergeCell ref="B26:B30"/>
    <mergeCell ref="A31:A35"/>
    <mergeCell ref="B31:B35"/>
    <mergeCell ref="G3:G4"/>
    <mergeCell ref="F5:F6"/>
    <mergeCell ref="G5:G6"/>
    <mergeCell ref="D5:D6"/>
    <mergeCell ref="E3:E4"/>
    <mergeCell ref="E5:E6"/>
    <mergeCell ref="F3:F4"/>
    <mergeCell ref="D10:D11"/>
    <mergeCell ref="E10:E11"/>
    <mergeCell ref="F10:F11"/>
    <mergeCell ref="G10:G11"/>
    <mergeCell ref="E8:E9"/>
    <mergeCell ref="F8:F9"/>
    <mergeCell ref="G8:G9"/>
    <mergeCell ref="D15:D16"/>
    <mergeCell ref="E15:E16"/>
    <mergeCell ref="E13:E14"/>
    <mergeCell ref="F13:F14"/>
    <mergeCell ref="G13:G14"/>
    <mergeCell ref="H13:H14"/>
    <mergeCell ref="D20:D21"/>
    <mergeCell ref="E20:E21"/>
    <mergeCell ref="F20:F21"/>
    <mergeCell ref="G20:G21"/>
    <mergeCell ref="H20:H21"/>
    <mergeCell ref="E26:E27"/>
    <mergeCell ref="F26:F27"/>
    <mergeCell ref="G26:G27"/>
    <mergeCell ref="H26:H27"/>
    <mergeCell ref="I18:I19"/>
    <mergeCell ref="I20:I21"/>
    <mergeCell ref="E18:E19"/>
    <mergeCell ref="F18:F19"/>
    <mergeCell ref="G18:G19"/>
    <mergeCell ref="H18:H19"/>
    <mergeCell ref="D28:D29"/>
    <mergeCell ref="E28:E29"/>
    <mergeCell ref="F28:F29"/>
    <mergeCell ref="G28:G29"/>
    <mergeCell ref="H28:H29"/>
    <mergeCell ref="I33:I34"/>
    <mergeCell ref="E31:E32"/>
    <mergeCell ref="F31:F32"/>
    <mergeCell ref="G31:G32"/>
    <mergeCell ref="H31:H32"/>
    <mergeCell ref="D33:D34"/>
    <mergeCell ref="E33:E34"/>
    <mergeCell ref="F33:F34"/>
    <mergeCell ref="G33:G34"/>
    <mergeCell ref="H33:H34"/>
    <mergeCell ref="A41:A43"/>
    <mergeCell ref="B41:B43"/>
    <mergeCell ref="H36:H37"/>
    <mergeCell ref="I36:I37"/>
    <mergeCell ref="D38:D39"/>
    <mergeCell ref="E38:E39"/>
    <mergeCell ref="F38:F39"/>
    <mergeCell ref="G38:G39"/>
    <mergeCell ref="H38:H39"/>
    <mergeCell ref="I38:I39"/>
    <mergeCell ref="B36:B40"/>
    <mergeCell ref="E36:E37"/>
    <mergeCell ref="F36:F37"/>
    <mergeCell ref="G36:G37"/>
    <mergeCell ref="A36:A40"/>
  </mergeCells>
  <phoneticPr fontId="5" type="noConversion"/>
  <dataValidations count="2">
    <dataValidation type="list" allowBlank="1" showInputMessage="1" showErrorMessage="1" sqref="O2:O1048576" xr:uid="{B687301F-AF5A-42C8-8267-DA1E58692B06}">
      <formula1>"'true, 'false"</formula1>
    </dataValidation>
    <dataValidation type="list" allowBlank="1" showInputMessage="1" showErrorMessage="1" sqref="L1:L1048576" xr:uid="{2FD302FE-F2D7-480C-8D19-4CA95D140920}">
      <formula1>"cat3, cat5, cat5e, cat6, cat6a, cat7, cat7a, cat8, dac-active, dac-passive, mrj21-trunk, coaxial, mmf, mmf-om1, mmf-om2, mmf-om3, mmf-om4, smf, smf-os1, smf-os2, aoc, power"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18AA467-C236-4D48-8D09-15319AA5B54C}">
          <x14:formula1>
            <xm:f>'Dac ta thiet bi'!$C:$C</xm:f>
          </x14:formula1>
          <xm:sqref>I5 I7:I8 I10 I12:I13 I20 I40:I1048576 I17:I18 I35:I36 I15 I38 I22:I33 I1:I3</xm:sqref>
        </x14:dataValidation>
        <x14:dataValidation type="list" allowBlank="1" showInputMessage="1" showErrorMessage="1" xr:uid="{C7AF243D-1C79-45FE-A5DD-72B81483D019}">
          <x14:formula1>
            <xm:f>'Region va Site'!$B:$B</xm:f>
          </x14:formula1>
          <xm:sqref>N1:N1048576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Dac ta thiet bi</vt:lpstr>
      <vt:lpstr>Region va Site</vt:lpstr>
      <vt:lpstr>racks</vt:lpstr>
      <vt:lpstr>vlans</vt:lpstr>
      <vt:lpstr>Kieu thiet bi</vt:lpstr>
      <vt:lpstr>Vai tro thiet bi</vt:lpstr>
      <vt:lpstr>Thiet bi</vt:lpstr>
      <vt:lpstr>interface_templates</vt:lpstr>
      <vt:lpstr>Thong tin IP</vt:lpstr>
      <vt:lpstr>Aggregates</vt:lpstr>
      <vt:lpstr>Clusters</vt:lpstr>
      <vt:lpstr>VM</vt:lpstr>
      <vt:lpstr>Thong tin chi tiet VM</vt:lpstr>
      <vt:lpstr>Cluster_type</vt:lpstr>
      <vt:lpstr>Platform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viet hung</cp:lastModifiedBy>
  <dcterms:modified xsi:type="dcterms:W3CDTF">2021-05-30T09:22:33Z</dcterms:modified>
</cp:coreProperties>
</file>