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an\Documents\"/>
    </mc:Choice>
  </mc:AlternateContent>
  <xr:revisionPtr revIDLastSave="0" documentId="13_ncr:1_{90B2625D-2E27-4BB3-AE75-3C11714159BD}" xr6:coauthVersionLast="47" xr6:coauthVersionMax="47" xr10:uidLastSave="{00000000-0000-0000-0000-000000000000}"/>
  <bookViews>
    <workbookView xWindow="-120" yWindow="-120" windowWidth="29040" windowHeight="15840" tabRatio="252" activeTab="1" xr2:uid="{E76F9281-0601-43A7-BDBE-B134E71430E8}"/>
  </bookViews>
  <sheets>
    <sheet name="Dados" sheetId="1" r:id="rId1"/>
    <sheet name="Input" sheetId="2" r:id="rId2"/>
    <sheet name="Dashboard" sheetId="3" r:id="rId3"/>
  </sheets>
  <definedNames>
    <definedName name="_xlchart.v2.0" hidden="1">(Input!$M$4:$M$6,Input!$M$8:$M$11)</definedName>
    <definedName name="_xlchart.v2.1" hidden="1">(Input!$N$4:$N$6,Input!$N$8:$N$11)</definedName>
    <definedName name="_xlchart.v2.2" hidden="1">(Input!$O$4:$O$6,Input!$O$8:$O$11)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I10" i="2"/>
  <c r="N29" i="2"/>
  <c r="N30" i="2"/>
  <c r="N31" i="2"/>
  <c r="N32" i="2"/>
  <c r="N11" i="2"/>
  <c r="N10" i="2"/>
  <c r="N9" i="2"/>
  <c r="N6" i="2"/>
  <c r="N5" i="2"/>
  <c r="J10" i="2"/>
  <c r="Q7" i="2" l="1"/>
  <c r="Q16" i="2" s="1"/>
  <c r="N33" i="2"/>
  <c r="N24" i="2" l="1"/>
  <c r="N16" i="2"/>
  <c r="N23" i="2" s="1"/>
  <c r="N15" i="2"/>
  <c r="N22" i="2" s="1"/>
  <c r="N18" i="2"/>
  <c r="N25" i="2" s="1"/>
  <c r="T10" i="3"/>
  <c r="N26" i="2" l="1"/>
  <c r="N19" i="2"/>
  <c r="Q22" i="2" l="1"/>
  <c r="T32" i="3" s="1"/>
  <c r="T21" i="3"/>
</calcChain>
</file>

<file path=xl/sharedStrings.xml><?xml version="1.0" encoding="utf-8"?>
<sst xmlns="http://schemas.openxmlformats.org/spreadsheetml/2006/main" count="178" uniqueCount="68">
  <si>
    <t>1 RLR</t>
  </si>
  <si>
    <t>2 a 5 RLRs</t>
  </si>
  <si>
    <t>6 ou mais RLRs</t>
  </si>
  <si>
    <t>1 a 19 DERs</t>
  </si>
  <si>
    <t>20 a 50 DERs</t>
  </si>
  <si>
    <t>51 ou mais DERs</t>
  </si>
  <si>
    <t>Baixa</t>
  </si>
  <si>
    <t>Média</t>
  </si>
  <si>
    <t>Alta</t>
  </si>
  <si>
    <t>0 a 1 RLR</t>
  </si>
  <si>
    <t>2 RLRs</t>
  </si>
  <si>
    <t>3 ou mais RLRs</t>
  </si>
  <si>
    <t>1 a 4 DERs</t>
  </si>
  <si>
    <t>5 a 15 DERs</t>
  </si>
  <si>
    <t>16 ou mais DERs</t>
  </si>
  <si>
    <t>1 a 5 DERs</t>
  </si>
  <si>
    <t>20 ou mais DERs</t>
  </si>
  <si>
    <t>ALI Complexidade Funcional</t>
  </si>
  <si>
    <t>EE Complexidade Funcional</t>
  </si>
  <si>
    <t>SE Complexidade Funcional</t>
  </si>
  <si>
    <t>CE Complexidade Funcional</t>
  </si>
  <si>
    <t>AIE Complexidade Funcional</t>
  </si>
  <si>
    <t>Categoria</t>
  </si>
  <si>
    <t>Pontos</t>
  </si>
  <si>
    <t>Quantidade de ALIs</t>
  </si>
  <si>
    <t>Quantidade de AIEs</t>
  </si>
  <si>
    <t>Complexidade EE (Entradas Externas)</t>
  </si>
  <si>
    <t>Complexidade SE (Saídas Externas)</t>
  </si>
  <si>
    <t>Complexidade CE (Consultas Externas)</t>
  </si>
  <si>
    <t>Complexidade ALI (Dados Internos) e AIE (Dados Externos)</t>
  </si>
  <si>
    <t>Quantidade de EEs</t>
  </si>
  <si>
    <t>Quantidade de SEs</t>
  </si>
  <si>
    <t>Quantidade de CEs</t>
  </si>
  <si>
    <t>Quantidade</t>
  </si>
  <si>
    <t>Junior</t>
  </si>
  <si>
    <t>Pleno</t>
  </si>
  <si>
    <t>Dados para a estimativa</t>
  </si>
  <si>
    <t>Salários</t>
  </si>
  <si>
    <t>Categorias</t>
  </si>
  <si>
    <t>Senior</t>
  </si>
  <si>
    <t>Horas</t>
  </si>
  <si>
    <t>Dados dos Desevolvedores</t>
  </si>
  <si>
    <t>PFs/h</t>
  </si>
  <si>
    <t>Desenvolvedores</t>
  </si>
  <si>
    <t>Inputs de  dados</t>
  </si>
  <si>
    <t>Tratamento</t>
  </si>
  <si>
    <t>ALIs</t>
  </si>
  <si>
    <t>AIEs</t>
  </si>
  <si>
    <t>EEs</t>
  </si>
  <si>
    <t>Contagem de pontos de dados</t>
  </si>
  <si>
    <t>Contagem de pontos transacionais</t>
  </si>
  <si>
    <t>SEs</t>
  </si>
  <si>
    <t>CEs</t>
  </si>
  <si>
    <t>Contagem de pontos totais</t>
  </si>
  <si>
    <t>Distribuição(%)</t>
  </si>
  <si>
    <t>Total</t>
  </si>
  <si>
    <t>Pontos por desenvolvedor</t>
  </si>
  <si>
    <t>Horas por desenvolvedor</t>
  </si>
  <si>
    <t>Valor(Mês)</t>
  </si>
  <si>
    <t>Gasto por desenvolvedor(Dia)</t>
  </si>
  <si>
    <t>Custo total</t>
  </si>
  <si>
    <t>Tempo de esperado (dias)</t>
  </si>
  <si>
    <t>Trainee</t>
  </si>
  <si>
    <t>Estimativa de software</t>
  </si>
  <si>
    <t>Pontos Totais</t>
  </si>
  <si>
    <t>Dias para Desenvolver</t>
  </si>
  <si>
    <t>Custo Total</t>
  </si>
  <si>
    <t>6 a 19 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</si>
</sst>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Black"/>
      <family val="2"/>
    </font>
    <font>
      <sz val="11"/>
      <color theme="1" tint="0.14999847407452621"/>
      <name val="Aptos Black"/>
      <family val="2"/>
    </font>
    <font>
      <sz val="18"/>
      <color theme="1"/>
      <name val="Aptos Black"/>
      <family val="2"/>
    </font>
    <font>
      <sz val="28"/>
      <color theme="1"/>
      <name val="Aptos Black"/>
      <family val="2"/>
    </font>
    <font>
      <sz val="28"/>
      <color theme="0"/>
      <name val="Aptos Black"/>
      <family val="2"/>
    </font>
    <font>
      <sz val="26"/>
      <color theme="0"/>
      <name val="Aptos Black"/>
      <family val="2"/>
    </font>
    <font>
      <sz val="36"/>
      <color theme="0" tint="-0.14999847407452621"/>
      <name val="Aptos Black"/>
      <family val="2"/>
    </font>
    <font>
      <sz val="48"/>
      <color theme="0" tint="-0.14999847407452621"/>
      <name val="Aptos Black"/>
      <family val="2"/>
    </font>
    <font>
      <sz val="72"/>
      <color theme="0"/>
      <name val="Aptos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2" fillId="14" borderId="1" xfId="2" applyFont="1" applyFill="1" applyBorder="1" applyAlignment="1">
      <alignment horizontal="center"/>
    </xf>
    <xf numFmtId="0" fontId="0" fillId="17" borderId="0" xfId="0" applyFill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" fontId="2" fillId="14" borderId="2" xfId="0" applyNumberFormat="1" applyFont="1" applyFill="1" applyBorder="1" applyAlignment="1">
      <alignment horizontal="center"/>
    </xf>
    <xf numFmtId="1" fontId="2" fillId="14" borderId="4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9" fillId="1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8" fillId="18" borderId="0" xfId="1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15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1" fontId="9" fillId="18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u val="none"/>
      </font>
      <fill>
        <patternFill patternType="solid">
          <bgColor rgb="FF92D05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500000"/>
      <color rgb="FFFF6600"/>
      <color rgb="FFFF5050"/>
      <color rgb="FFD5D000"/>
      <color rgb="FFCC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Porcentagem de 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Input!$J$5</c:f>
              <c:strCache>
                <c:ptCount val="1"/>
                <c:pt idx="0">
                  <c:v>Distribuição(%)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>
                    <a:lumMod val="75000"/>
                  </a:schemeClr>
                </a:gs>
              </a:gsLst>
              <a:lin ang="8100000" scaled="1"/>
              <a:tileRect/>
            </a:gra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>
                      <a:lumMod val="75000"/>
                    </a:schemeClr>
                  </a:gs>
                </a:gsLst>
                <a:lin ang="81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11-4575-AC4F-57E26580F10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69000">
                    <a:srgbClr val="FFC000"/>
                  </a:gs>
                  <a:gs pos="0">
                    <a:srgbClr val="FFFF0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E11-4575-AC4F-57E26580F10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50000"/>
                    </a:schemeClr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E11-4575-AC4F-57E26580F10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E11-4575-AC4F-57E26580F1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F947B4-0F54-42A7-93EC-5627FC9532A4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1E6D1408-E2FF-45B0-9757-35A2BBAB5D3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E11-4575-AC4F-57E26580F1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E19FEA-DB87-45D6-BE0D-9B28C0F3BFF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0E070B48-56A8-47A8-A56A-F3FC098F33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E11-4575-AC4F-57E26580F1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9C65A5-66B1-45DA-9CB0-53AA556C0F2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723D43F2-7416-43EC-8B4F-631D8F2C9B4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E11-4575-AC4F-57E26580F1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CB476-1E43-4370-9157-80F40B8844C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37F3A944-C0F1-404A-BFDB-A774D32819A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CE11-4575-AC4F-57E26580F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Input!$H$6:$H$10</c15:sqref>
                  </c15:fullRef>
                </c:ext>
              </c:extLst>
              <c:f>Input!$H$6:$H$9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Input!$J$6:$J$10</c15:sqref>
                  </c15:fullRef>
                </c:ext>
              </c:extLst>
              <c:f>Input!$J$6:$J$9</c:f>
              <c:numCache>
                <c:formatCode>0%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0.37</c:v>
                </c:pt>
                <c:pt idx="3">
                  <c:v>0.23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Input!$J$10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CE11-4575-AC4F-57E26580F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Input!$I$5</c15:sqref>
                        </c15:formulaRef>
                      </c:ext>
                    </c:extLst>
                    <c:strCache>
                      <c:ptCount val="1"/>
                      <c:pt idx="0">
                        <c:v>Quantidade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E11-4575-AC4F-57E26580F1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CE11-4575-AC4F-57E26580F1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E11-4575-AC4F-57E26580F1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E11-4575-AC4F-57E26580F1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Input!$H$6:$H$10</c15:sqref>
                        </c15:fullRef>
                        <c15:formulaRef>
                          <c15:sqref>Input!$H$6:$H$9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Input!$I$6:$I$10</c15:sqref>
                        </c15:fullRef>
                        <c15:formulaRef>
                          <c15:sqref>Input!$I$6:$I$9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Input!$I$10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CE11-4575-AC4F-57E26580F10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Horas para cada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Input!$N$21</c:f>
              <c:strCache>
                <c:ptCount val="1"/>
              </c:strCache>
            </c:strRef>
          </c:tx>
          <c:spPr>
            <a:gradFill>
              <a:gsLst>
                <a:gs pos="100000">
                  <a:schemeClr val="tx2">
                    <a:lumMod val="50000"/>
                    <a:lumOff val="50000"/>
                  </a:schemeClr>
                </a:gs>
                <a:gs pos="0">
                  <a:srgbClr val="7030A0"/>
                </a:gs>
              </a:gsLst>
              <a:lin ang="5400000" scaled="1"/>
            </a:gradFill>
            <a:ln w="31750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Input!$M$22:$M$26</c15:sqref>
                  </c15:fullRef>
                </c:ext>
              </c:extLst>
              <c:f>Input!$M$22:$M$25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Input!$N$22:$N$26</c15:sqref>
                  </c15:fullRef>
                </c:ext>
              </c:extLst>
              <c:f>Input!$N$22:$N$25</c:f>
              <c:numCache>
                <c:formatCode>0</c:formatCode>
                <c:ptCount val="4"/>
                <c:pt idx="0">
                  <c:v>28.799999999999997</c:v>
                </c:pt>
                <c:pt idx="1">
                  <c:v>24</c:v>
                </c:pt>
                <c:pt idx="2">
                  <c:v>19.486666666666668</c:v>
                </c:pt>
                <c:pt idx="3">
                  <c:v>11.040000000000001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D97-A9AE-95DB58ED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43"/>
        <c:axId val="1756021551"/>
        <c:axId val="1756033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Input!$M$22:$M$26</c15:sqref>
                        </c15:fullRef>
                        <c15:formulaRef>
                          <c15:sqref>Input!$M$22:$M$25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Input!$O$22:$O$26</c15:sqref>
                        </c15:fullRef>
                        <c15:formulaRef>
                          <c15:sqref>Input!$O$22:$O$25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97-4D97-A9AE-95DB58ED4AF7}"/>
                  </c:ext>
                </c:extLst>
              </c15:ser>
            </c15:filteredBarSeries>
          </c:ext>
        </c:extLst>
      </c:barChart>
      <c:catAx>
        <c:axId val="17560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756033071"/>
        <c:crosses val="autoZero"/>
        <c:auto val="1"/>
        <c:lblAlgn val="ctr"/>
        <c:lblOffset val="100"/>
        <c:noMultiLvlLbl val="0"/>
      </c:catAx>
      <c:valAx>
        <c:axId val="17560330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56021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Pontos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Input!$N$14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srgbClr val="FF5050"/>
                </a:gs>
                <a:gs pos="0">
                  <a:schemeClr val="tx1"/>
                </a:gs>
              </a:gsLst>
              <a:lin ang="0" scaled="1"/>
              <a:tileRect/>
            </a:gradFill>
            <a:ln w="31750">
              <a:solidFill>
                <a:srgbClr val="5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Input!$M$15:$M$19</c15:sqref>
                  </c15:fullRef>
                </c:ext>
              </c:extLst>
              <c:f>Input!$M$15:$M$18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Input!$N$15:$N$19</c15:sqref>
                  </c15:fullRef>
                </c:ext>
              </c:extLst>
              <c:f>Input!$N$15:$N$18</c:f>
              <c:numCache>
                <c:formatCode>0</c:formatCode>
                <c:ptCount val="4"/>
                <c:pt idx="0">
                  <c:v>14.399999999999999</c:v>
                </c:pt>
                <c:pt idx="1">
                  <c:v>24</c:v>
                </c:pt>
                <c:pt idx="2">
                  <c:v>29.23</c:v>
                </c:pt>
                <c:pt idx="3">
                  <c:v>22.080000000000002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B98-BE59-CC57BF83E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5"/>
        <c:axId val="721861551"/>
        <c:axId val="721873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Input!$M$15:$M$19</c15:sqref>
                        </c15:fullRef>
                        <c15:formulaRef>
                          <c15:sqref>Input!$M$15:$M$18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Input!$O$15:$O$19</c15:sqref>
                        </c15:fullRef>
                        <c15:formulaRef>
                          <c15:sqref>Input!$O$15:$O$18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39-4B98-BE59-CC57BF83E727}"/>
                  </c:ext>
                </c:extLst>
              </c15:ser>
            </c15:filteredBarSeries>
          </c:ext>
        </c:extLst>
      </c:barChart>
      <c:catAx>
        <c:axId val="72186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721873551"/>
        <c:crosses val="autoZero"/>
        <c:auto val="1"/>
        <c:lblAlgn val="ctr"/>
        <c:lblOffset val="100"/>
        <c:noMultiLvlLbl val="0"/>
      </c:catAx>
      <c:valAx>
        <c:axId val="7218735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218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  <cx:data id="1">
      <cx:strDim type="cat">
        <cx:f>_xlchart.v2.0</cx:f>
      </cx:strDim>
      <cx:numDim type="val">
        <cx:f>_xlchart.v2.2</cx:f>
      </cx:numDim>
    </cx:data>
  </cx:chartData>
  <cx:chart>
    <cx:title pos="t" align="ctr" overlay="1">
      <cx:tx>
        <cx:txData>
          <cx:v>Arquivos VS Transação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2000" b="0" i="0" u="none" strike="noStrike" baseline="0">
              <a:solidFill>
                <a:schemeClr val="bg1"/>
              </a:solidFill>
              <a:latin typeface="Aptos Black" panose="020B0004020202020204" pitchFamily="34" charset="0"/>
            </a:rPr>
            <a:t>Arquivos VS Transação</a:t>
          </a:r>
        </a:p>
      </cx:txPr>
    </cx:title>
    <cx:plotArea>
      <cx:plotAreaRegion>
        <cx:plotSurface>
          <cx:spPr>
            <a:noFill/>
          </cx:spPr>
        </cx:plotSurface>
        <cx:series layoutId="funnel" uniqueId="{F4BD5B62-AF7D-49E3-8654-0544EC27EE44}" formatIdx="0"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rgbClr val="500000"/>
              </a:solidFill>
            </a:ln>
          </cx:spPr>
          <cx:dataPt idx="1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10800000" scaled="1"/>
                <a:tileRect/>
              </a:gradFill>
              <a:ln w="12700">
                <a:solidFill>
                  <a:srgbClr val="002060"/>
                </a:solidFill>
              </a:ln>
            </cx:spPr>
          </cx:dataPt>
          <cx:dataPt idx="2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n w="15875">
                <a:solidFill>
                  <a:srgbClr val="002060"/>
                </a:solidFill>
              </a:ln>
            </cx:spPr>
          </cx:dataPt>
          <cx:dataPt idx="4">
            <cx:spPr>
              <a:gradFill flip="none" rotWithShape="1">
                <a:gsLst>
                  <a:gs pos="0">
                    <a:srgbClr val="FF5050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5">
            <cx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6">
            <cx:spPr>
              <a:gradFill>
                <a:gsLst>
                  <a:gs pos="0">
                    <a:srgbClr val="FF5050">
                      <a:lumMod val="100000"/>
                    </a:srgbClr>
                  </a:gs>
                  <a:gs pos="100000">
                    <a:srgbClr val="C00000"/>
                  </a:gs>
                </a:gsLst>
              </a:gradFill>
              <a:ln w="12700">
                <a:solidFill>
                  <a:srgbClr val="500000"/>
                </a:solidFill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latin typeface="Aptos Black" panose="020B0004020202020204" pitchFamily="34" charset="0"/>
                    <a:ea typeface="Aptos Black" panose="020B0004020202020204" pitchFamily="34" charset="0"/>
                    <a:cs typeface="Aptos Black" panose="020B0004020202020204" pitchFamily="34" charset="0"/>
                  </a:defRPr>
                </a:pPr>
                <a:endParaRPr lang="pt-BR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Black" panose="020B0004020202020204" pitchFamily="34" charset="0"/>
                </a:endParaRPr>
              </a:p>
            </cx:txPr>
            <cx:visibility seriesName="0" categoryName="1" value="1"/>
            <cx:separator> </cx:separator>
          </cx:dataLabels>
          <cx:dataId val="0"/>
        </cx:series>
        <cx:series layoutId="funnel" hidden="1" uniqueId="{68154C12-AE0E-40CD-BADE-81175FFD8797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100000001"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130964</xdr:rowOff>
    </xdr:from>
    <xdr:to>
      <xdr:col>9</xdr:col>
      <xdr:colOff>163201</xdr:colOff>
      <xdr:row>21</xdr:row>
      <xdr:rowOff>132464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DD58B-1B5D-4DDF-95AA-96E71396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600073</xdr:colOff>
      <xdr:row>23</xdr:row>
      <xdr:rowOff>97624</xdr:rowOff>
    </xdr:from>
    <xdr:to>
      <xdr:col>9</xdr:col>
      <xdr:colOff>153673</xdr:colOff>
      <xdr:row>40</xdr:row>
      <xdr:rowOff>99124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8EC7E3-C613-4D22-8D5D-296EE663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600073</xdr:colOff>
      <xdr:row>23</xdr:row>
      <xdr:rowOff>107150</xdr:rowOff>
    </xdr:from>
    <xdr:to>
      <xdr:col>18</xdr:col>
      <xdr:colOff>153673</xdr:colOff>
      <xdr:row>40</xdr:row>
      <xdr:rowOff>108650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50CED8-16EE-449C-86C9-C38DB263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130966</xdr:rowOff>
    </xdr:from>
    <xdr:to>
      <xdr:col>18</xdr:col>
      <xdr:colOff>163200</xdr:colOff>
      <xdr:row>21</xdr:row>
      <xdr:rowOff>132466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87DA0FB-0CB6-4386-8D56-359CB865B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893091"/>
              <a:ext cx="5040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939B-2928-4ED3-8DF1-585E9622FA4D}">
  <dimension ref="B2:N38"/>
  <sheetViews>
    <sheetView workbookViewId="0">
      <selection activeCell="D38" sqref="D38"/>
    </sheetView>
  </sheetViews>
  <sheetFormatPr defaultRowHeight="15" x14ac:dyDescent="0.25"/>
  <cols>
    <col min="1" max="1" width="9.140625" style="1"/>
    <col min="2" max="2" width="16.42578125" style="1" bestFit="1" customWidth="1"/>
    <col min="3" max="3" width="13" style="1" bestFit="1" customWidth="1"/>
    <col min="4" max="4" width="14.42578125" style="1" bestFit="1" customWidth="1"/>
    <col min="5" max="5" width="18.140625" style="1" bestFit="1" customWidth="1"/>
    <col min="6" max="7" width="9.140625" style="1"/>
    <col min="8" max="8" width="11.140625" style="1" bestFit="1" customWidth="1"/>
    <col min="9" max="9" width="9.140625" style="1"/>
    <col min="10" max="10" width="9.140625" style="1" customWidth="1"/>
    <col min="11" max="11" width="9.140625" style="1"/>
    <col min="12" max="12" width="11.140625" style="1" bestFit="1" customWidth="1"/>
    <col min="13" max="13" width="9.140625" style="1"/>
    <col min="14" max="14" width="9.140625" style="1" customWidth="1"/>
    <col min="15" max="16384" width="9.140625" style="1"/>
  </cols>
  <sheetData>
    <row r="2" spans="2:14" ht="24" x14ac:dyDescent="0.4">
      <c r="C2" s="29" t="s">
        <v>36</v>
      </c>
      <c r="D2" s="30"/>
      <c r="E2" s="30"/>
      <c r="F2" s="30"/>
      <c r="G2" s="30"/>
      <c r="H2" s="30"/>
      <c r="I2" s="30"/>
      <c r="J2" s="30"/>
      <c r="K2" s="30"/>
      <c r="L2" s="30"/>
      <c r="M2" s="31"/>
    </row>
    <row r="4" spans="2:14" x14ac:dyDescent="0.25">
      <c r="B4" s="32" t="s">
        <v>29</v>
      </c>
      <c r="C4" s="33"/>
      <c r="D4" s="33"/>
      <c r="E4" s="34"/>
      <c r="H4" s="26" t="s">
        <v>17</v>
      </c>
      <c r="I4" s="27"/>
      <c r="J4" s="28"/>
      <c r="L4" s="26" t="s">
        <v>21</v>
      </c>
      <c r="M4" s="27"/>
      <c r="N4" s="28"/>
    </row>
    <row r="5" spans="2:14" x14ac:dyDescent="0.25">
      <c r="B5" s="7"/>
      <c r="C5" s="7" t="s">
        <v>3</v>
      </c>
      <c r="D5" s="7" t="s">
        <v>4</v>
      </c>
      <c r="E5" s="7" t="s">
        <v>5</v>
      </c>
      <c r="H5" s="5" t="s">
        <v>22</v>
      </c>
      <c r="I5" s="24" t="s">
        <v>23</v>
      </c>
      <c r="J5" s="25"/>
      <c r="L5" s="5" t="s">
        <v>22</v>
      </c>
      <c r="M5" s="24" t="s">
        <v>23</v>
      </c>
      <c r="N5" s="25"/>
    </row>
    <row r="6" spans="2:14" x14ac:dyDescent="0.25">
      <c r="B6" s="7" t="s">
        <v>0</v>
      </c>
      <c r="C6" s="4" t="s">
        <v>6</v>
      </c>
      <c r="D6" s="4" t="s">
        <v>6</v>
      </c>
      <c r="E6" s="4" t="s">
        <v>7</v>
      </c>
      <c r="H6" s="4" t="s">
        <v>6</v>
      </c>
      <c r="I6" s="22">
        <v>7</v>
      </c>
      <c r="J6" s="23"/>
      <c r="L6" s="4" t="s">
        <v>6</v>
      </c>
      <c r="M6" s="22">
        <v>5</v>
      </c>
      <c r="N6" s="23"/>
    </row>
    <row r="7" spans="2:14" x14ac:dyDescent="0.25">
      <c r="B7" s="7" t="s">
        <v>1</v>
      </c>
      <c r="C7" s="4" t="s">
        <v>6</v>
      </c>
      <c r="D7" s="4" t="s">
        <v>7</v>
      </c>
      <c r="E7" s="4" t="s">
        <v>8</v>
      </c>
      <c r="H7" s="4" t="s">
        <v>7</v>
      </c>
      <c r="I7" s="22">
        <v>10</v>
      </c>
      <c r="J7" s="23"/>
      <c r="L7" s="4" t="s">
        <v>7</v>
      </c>
      <c r="M7" s="22">
        <v>7</v>
      </c>
      <c r="N7" s="23"/>
    </row>
    <row r="8" spans="2:14" x14ac:dyDescent="0.25">
      <c r="B8" s="7" t="s">
        <v>2</v>
      </c>
      <c r="C8" s="4" t="s">
        <v>7</v>
      </c>
      <c r="D8" s="4" t="s">
        <v>8</v>
      </c>
      <c r="E8" s="4" t="s">
        <v>8</v>
      </c>
      <c r="H8" s="4" t="s">
        <v>8</v>
      </c>
      <c r="I8" s="22">
        <v>15</v>
      </c>
      <c r="J8" s="23"/>
      <c r="L8" s="4" t="s">
        <v>8</v>
      </c>
      <c r="M8" s="22">
        <v>10</v>
      </c>
      <c r="N8" s="23"/>
    </row>
    <row r="10" spans="2:14" x14ac:dyDescent="0.25">
      <c r="B10" s="35" t="s">
        <v>26</v>
      </c>
      <c r="C10" s="36"/>
      <c r="D10" s="36"/>
      <c r="E10" s="37"/>
      <c r="H10" s="26" t="s">
        <v>18</v>
      </c>
      <c r="I10" s="27"/>
      <c r="J10" s="28"/>
    </row>
    <row r="11" spans="2:14" x14ac:dyDescent="0.25">
      <c r="B11" s="7"/>
      <c r="C11" s="7" t="s">
        <v>12</v>
      </c>
      <c r="D11" s="7" t="s">
        <v>13</v>
      </c>
      <c r="E11" s="7" t="s">
        <v>14</v>
      </c>
      <c r="H11" s="5" t="s">
        <v>22</v>
      </c>
      <c r="I11" s="24" t="s">
        <v>23</v>
      </c>
      <c r="J11" s="25"/>
    </row>
    <row r="12" spans="2:14" x14ac:dyDescent="0.25">
      <c r="B12" s="7" t="s">
        <v>9</v>
      </c>
      <c r="C12" s="4" t="s">
        <v>6</v>
      </c>
      <c r="D12" s="4" t="s">
        <v>6</v>
      </c>
      <c r="E12" s="4" t="s">
        <v>7</v>
      </c>
      <c r="H12" s="4" t="s">
        <v>6</v>
      </c>
      <c r="I12" s="22">
        <v>3</v>
      </c>
      <c r="J12" s="23"/>
    </row>
    <row r="13" spans="2:14" x14ac:dyDescent="0.25">
      <c r="B13" s="7" t="s">
        <v>10</v>
      </c>
      <c r="C13" s="4" t="s">
        <v>6</v>
      </c>
      <c r="D13" s="4" t="s">
        <v>7</v>
      </c>
      <c r="E13" s="4" t="s">
        <v>8</v>
      </c>
      <c r="H13" s="4" t="s">
        <v>7</v>
      </c>
      <c r="I13" s="22">
        <v>4</v>
      </c>
      <c r="J13" s="23"/>
    </row>
    <row r="14" spans="2:14" x14ac:dyDescent="0.25">
      <c r="B14" s="7" t="s">
        <v>11</v>
      </c>
      <c r="C14" s="4" t="s">
        <v>7</v>
      </c>
      <c r="D14" s="4" t="s">
        <v>8</v>
      </c>
      <c r="E14" s="4" t="s">
        <v>8</v>
      </c>
      <c r="H14" s="4" t="s">
        <v>8</v>
      </c>
      <c r="I14" s="22">
        <v>6</v>
      </c>
      <c r="J14" s="23"/>
    </row>
    <row r="16" spans="2:14" x14ac:dyDescent="0.25">
      <c r="B16" s="38" t="s">
        <v>27</v>
      </c>
      <c r="C16" s="39"/>
      <c r="D16" s="39"/>
      <c r="E16" s="40"/>
      <c r="H16" s="26" t="s">
        <v>19</v>
      </c>
      <c r="I16" s="27"/>
      <c r="J16" s="28"/>
    </row>
    <row r="17" spans="2:13" x14ac:dyDescent="0.25">
      <c r="B17" s="7"/>
      <c r="C17" s="7" t="s">
        <v>15</v>
      </c>
      <c r="D17" s="7" t="s">
        <v>67</v>
      </c>
      <c r="E17" s="7" t="s">
        <v>16</v>
      </c>
      <c r="H17" s="5" t="s">
        <v>22</v>
      </c>
      <c r="I17" s="24" t="s">
        <v>23</v>
      </c>
      <c r="J17" s="25"/>
    </row>
    <row r="18" spans="2:13" x14ac:dyDescent="0.25">
      <c r="B18" s="7" t="s">
        <v>9</v>
      </c>
      <c r="C18" s="4" t="s">
        <v>6</v>
      </c>
      <c r="D18" s="4" t="s">
        <v>6</v>
      </c>
      <c r="E18" s="4" t="s">
        <v>7</v>
      </c>
      <c r="H18" s="4" t="s">
        <v>6</v>
      </c>
      <c r="I18" s="22">
        <v>4</v>
      </c>
      <c r="J18" s="23"/>
    </row>
    <row r="19" spans="2:13" x14ac:dyDescent="0.25">
      <c r="B19" s="7" t="s">
        <v>10</v>
      </c>
      <c r="C19" s="4" t="s">
        <v>6</v>
      </c>
      <c r="D19" s="4" t="s">
        <v>7</v>
      </c>
      <c r="E19" s="4" t="s">
        <v>8</v>
      </c>
      <c r="H19" s="4" t="s">
        <v>7</v>
      </c>
      <c r="I19" s="22">
        <v>5</v>
      </c>
      <c r="J19" s="23"/>
    </row>
    <row r="20" spans="2:13" x14ac:dyDescent="0.25">
      <c r="B20" s="7" t="s">
        <v>11</v>
      </c>
      <c r="C20" s="4" t="s">
        <v>7</v>
      </c>
      <c r="D20" s="4" t="s">
        <v>8</v>
      </c>
      <c r="E20" s="4" t="s">
        <v>8</v>
      </c>
      <c r="H20" s="4" t="s">
        <v>8</v>
      </c>
      <c r="I20" s="22">
        <v>7</v>
      </c>
      <c r="J20" s="23"/>
    </row>
    <row r="22" spans="2:13" x14ac:dyDescent="0.25">
      <c r="B22" s="41" t="s">
        <v>28</v>
      </c>
      <c r="C22" s="42"/>
      <c r="D22" s="42"/>
      <c r="E22" s="43"/>
      <c r="H22" s="26" t="s">
        <v>20</v>
      </c>
      <c r="I22" s="27"/>
      <c r="J22" s="28"/>
    </row>
    <row r="23" spans="2:13" x14ac:dyDescent="0.25">
      <c r="B23" s="7"/>
      <c r="C23" s="7" t="s">
        <v>15</v>
      </c>
      <c r="D23" s="7" t="s">
        <v>67</v>
      </c>
      <c r="E23" s="7" t="s">
        <v>16</v>
      </c>
      <c r="H23" s="5" t="s">
        <v>22</v>
      </c>
      <c r="I23" s="24" t="s">
        <v>23</v>
      </c>
      <c r="J23" s="25"/>
    </row>
    <row r="24" spans="2:13" x14ac:dyDescent="0.25">
      <c r="B24" s="7" t="s">
        <v>9</v>
      </c>
      <c r="C24" s="4" t="s">
        <v>6</v>
      </c>
      <c r="D24" s="4" t="s">
        <v>6</v>
      </c>
      <c r="E24" s="4" t="s">
        <v>7</v>
      </c>
      <c r="H24" s="4" t="s">
        <v>6</v>
      </c>
      <c r="I24" s="22">
        <v>3</v>
      </c>
      <c r="J24" s="23"/>
    </row>
    <row r="25" spans="2:13" x14ac:dyDescent="0.25">
      <c r="B25" s="7" t="s">
        <v>10</v>
      </c>
      <c r="C25" s="4" t="s">
        <v>6</v>
      </c>
      <c r="D25" s="4" t="s">
        <v>7</v>
      </c>
      <c r="E25" s="4" t="s">
        <v>8</v>
      </c>
      <c r="H25" s="4" t="s">
        <v>7</v>
      </c>
      <c r="I25" s="22">
        <v>4</v>
      </c>
      <c r="J25" s="23"/>
    </row>
    <row r="26" spans="2:13" x14ac:dyDescent="0.25">
      <c r="B26" s="7" t="s">
        <v>11</v>
      </c>
      <c r="C26" s="4" t="s">
        <v>7</v>
      </c>
      <c r="D26" s="4" t="s">
        <v>8</v>
      </c>
      <c r="E26" s="4" t="s">
        <v>8</v>
      </c>
      <c r="H26" s="4" t="s">
        <v>8</v>
      </c>
      <c r="I26" s="22">
        <v>6</v>
      </c>
      <c r="J26" s="23"/>
    </row>
    <row r="30" spans="2:13" ht="24" x14ac:dyDescent="0.4">
      <c r="C30" s="29" t="s">
        <v>41</v>
      </c>
      <c r="D30" s="30"/>
      <c r="E30" s="30"/>
      <c r="F30" s="30"/>
      <c r="G30" s="30"/>
      <c r="H30" s="30"/>
      <c r="I30" s="30"/>
      <c r="J30" s="30"/>
      <c r="K30" s="30"/>
      <c r="L30" s="30"/>
      <c r="M30" s="31"/>
    </row>
    <row r="33" spans="2:5" x14ac:dyDescent="0.25">
      <c r="B33" s="19" t="s">
        <v>37</v>
      </c>
      <c r="C33" s="20"/>
      <c r="D33" s="20"/>
      <c r="E33" s="21"/>
    </row>
    <row r="34" spans="2:5" x14ac:dyDescent="0.25">
      <c r="B34" s="5" t="s">
        <v>38</v>
      </c>
      <c r="C34" s="5" t="s">
        <v>40</v>
      </c>
      <c r="D34" s="5" t="s">
        <v>42</v>
      </c>
      <c r="E34" s="5" t="s">
        <v>58</v>
      </c>
    </row>
    <row r="35" spans="2:5" x14ac:dyDescent="0.25">
      <c r="B35" s="9" t="s">
        <v>62</v>
      </c>
      <c r="C35" s="2">
        <v>8</v>
      </c>
      <c r="D35" s="2">
        <v>0.5</v>
      </c>
      <c r="E35" s="8">
        <v>1619</v>
      </c>
    </row>
    <row r="36" spans="2:5" x14ac:dyDescent="0.25">
      <c r="B36" s="10" t="s">
        <v>34</v>
      </c>
      <c r="C36" s="2">
        <v>8</v>
      </c>
      <c r="D36" s="2">
        <v>1</v>
      </c>
      <c r="E36" s="8">
        <v>3600</v>
      </c>
    </row>
    <row r="37" spans="2:5" x14ac:dyDescent="0.25">
      <c r="B37" s="11" t="s">
        <v>35</v>
      </c>
      <c r="C37" s="2">
        <v>8</v>
      </c>
      <c r="D37" s="2">
        <v>1.5</v>
      </c>
      <c r="E37" s="8">
        <v>7192</v>
      </c>
    </row>
    <row r="38" spans="2:5" x14ac:dyDescent="0.25">
      <c r="B38" s="12" t="s">
        <v>39</v>
      </c>
      <c r="C38" s="2">
        <v>8</v>
      </c>
      <c r="D38" s="2">
        <v>2</v>
      </c>
      <c r="E38" s="8">
        <v>11750</v>
      </c>
    </row>
  </sheetData>
  <mergeCells count="32">
    <mergeCell ref="I14:J14"/>
    <mergeCell ref="M7:N7"/>
    <mergeCell ref="M8:N8"/>
    <mergeCell ref="C2:M2"/>
    <mergeCell ref="C30:M30"/>
    <mergeCell ref="M6:N6"/>
    <mergeCell ref="M5:N5"/>
    <mergeCell ref="L4:N4"/>
    <mergeCell ref="I7:J7"/>
    <mergeCell ref="B4:E4"/>
    <mergeCell ref="B10:E10"/>
    <mergeCell ref="B16:E16"/>
    <mergeCell ref="B22:E22"/>
    <mergeCell ref="H4:J4"/>
    <mergeCell ref="I5:J5"/>
    <mergeCell ref="I6:J6"/>
    <mergeCell ref="B33:E33"/>
    <mergeCell ref="I25:J25"/>
    <mergeCell ref="I26:J26"/>
    <mergeCell ref="I8:J8"/>
    <mergeCell ref="I17:J17"/>
    <mergeCell ref="I18:J18"/>
    <mergeCell ref="I20:J20"/>
    <mergeCell ref="H10:J10"/>
    <mergeCell ref="H16:J16"/>
    <mergeCell ref="I13:J13"/>
    <mergeCell ref="I23:J23"/>
    <mergeCell ref="I24:J24"/>
    <mergeCell ref="H22:J22"/>
    <mergeCell ref="I19:J19"/>
    <mergeCell ref="I11:J11"/>
    <mergeCell ref="I12:J12"/>
  </mergeCells>
  <conditionalFormatting sqref="C35:C38">
    <cfRule type="colorScale" priority="4">
      <colorScale>
        <cfvo type="min"/>
        <cfvo type="max"/>
        <color rgb="FFFFEF9C"/>
        <color rgb="FF63BE7B"/>
      </colorScale>
    </cfRule>
  </conditionalFormatting>
  <conditionalFormatting sqref="C6:E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2" priority="79" operator="containsText" text="Baixa">
      <formula>NOT(ISERROR(SEARCH("Baixa",C6)))</formula>
    </cfRule>
    <cfRule type="containsText" dxfId="41" priority="78" operator="containsText" text="Média">
      <formula>NOT(ISERROR(SEARCH("Média",C6)))</formula>
    </cfRule>
    <cfRule type="containsText" dxfId="40" priority="77" operator="containsText" text="Alta">
      <formula>NOT(ISERROR(SEARCH("Alta",C6)))</formula>
    </cfRule>
  </conditionalFormatting>
  <conditionalFormatting sqref="C12:E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9" priority="75" operator="containsText" text="Baixa">
      <formula>NOT(ISERROR(SEARCH("Baixa",C12)))</formula>
    </cfRule>
    <cfRule type="containsText" dxfId="38" priority="74" operator="containsText" text="Média">
      <formula>NOT(ISERROR(SEARCH("Média",C12)))</formula>
    </cfRule>
    <cfRule type="containsText" dxfId="37" priority="73" operator="containsText" text="Alta">
      <formula>NOT(ISERROR(SEARCH("Alta",C12)))</formula>
    </cfRule>
  </conditionalFormatting>
  <conditionalFormatting sqref="C18:E2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6" priority="67" operator="containsText" text="Baixa">
      <formula>NOT(ISERROR(SEARCH("Baixa",C18)))</formula>
    </cfRule>
    <cfRule type="containsText" dxfId="35" priority="66" operator="containsText" text="Média">
      <formula>NOT(ISERROR(SEARCH("Média",C18)))</formula>
    </cfRule>
    <cfRule type="containsText" dxfId="34" priority="65" operator="containsText" text="Alta">
      <formula>NOT(ISERROR(SEARCH("Alta",C18)))</formula>
    </cfRule>
  </conditionalFormatting>
  <conditionalFormatting sqref="C24:E26">
    <cfRule type="containsText" dxfId="33" priority="63" operator="containsText" text="Baixa">
      <formula>NOT(ISERROR(SEARCH("Baixa",C24)))</formula>
    </cfRule>
    <cfRule type="containsText" dxfId="32" priority="62" operator="containsText" text="Média">
      <formula>NOT(ISERROR(SEARCH("Média",C24)))</formula>
    </cfRule>
    <cfRule type="containsText" dxfId="31" priority="61" operator="containsText" text="Alta">
      <formula>NOT(ISERROR(SEARCH("Alta",C24)))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8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8">
    <cfRule type="colorScale" priority="2">
      <colorScale>
        <cfvo type="min"/>
        <cfvo type="max"/>
        <color rgb="FF63BE7B"/>
        <color rgb="FFFFEF9C"/>
      </colorScale>
    </cfRule>
  </conditionalFormatting>
  <conditionalFormatting sqref="H6:H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11" operator="containsText" text="Baixa">
      <formula>NOT(ISERROR(SEARCH("Baixa",H6)))</formula>
    </cfRule>
    <cfRule type="containsText" dxfId="29" priority="10" operator="containsText" text="Média">
      <formula>NOT(ISERROR(SEARCH("Média",H6)))</formula>
    </cfRule>
    <cfRule type="containsText" dxfId="28" priority="9" operator="containsText" text="Alta">
      <formula>NOT(ISERROR(SEARCH("Alta",H6)))</formula>
    </cfRule>
  </conditionalFormatting>
  <conditionalFormatting sqref="H12:H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7" priority="15" operator="containsText" text="Baixa">
      <formula>NOT(ISERROR(SEARCH("Baixa",H12)))</formula>
    </cfRule>
    <cfRule type="containsText" dxfId="26" priority="14" operator="containsText" text="Média">
      <formula>NOT(ISERROR(SEARCH("Média",H12)))</formula>
    </cfRule>
    <cfRule type="containsText" dxfId="25" priority="13" operator="containsText" text="Alta">
      <formula>NOT(ISERROR(SEARCH("Alta",H12)))</formula>
    </cfRule>
  </conditionalFormatting>
  <conditionalFormatting sqref="H18:H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4" priority="19" operator="containsText" text="Baixa">
      <formula>NOT(ISERROR(SEARCH("Baixa",H18)))</formula>
    </cfRule>
    <cfRule type="containsText" dxfId="23" priority="18" operator="containsText" text="Média">
      <formula>NOT(ISERROR(SEARCH("Média",H18)))</formula>
    </cfRule>
    <cfRule type="containsText" dxfId="22" priority="17" operator="containsText" text="Alta">
      <formula>NOT(ISERROR(SEARCH("Alta",H18)))</formula>
    </cfRule>
  </conditionalFormatting>
  <conditionalFormatting sqref="H24:H26">
    <cfRule type="containsText" dxfId="21" priority="22" operator="containsText" text="Média">
      <formula>NOT(ISERROR(SEARCH("Média",H24)))</formula>
    </cfRule>
    <cfRule type="containsText" dxfId="20" priority="23" operator="containsText" text="Baixa">
      <formula>NOT(ISERROR(SEARCH("Baixa",H24)))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" priority="21" operator="containsText" text="Alta">
      <formula>NOT(ISERROR(SEARCH("Alta",H24)))</formula>
    </cfRule>
  </conditionalFormatting>
  <conditionalFormatting sqref="L6:L8">
    <cfRule type="containsText" dxfId="18" priority="5" operator="containsText" text="Alta">
      <formula>NOT(ISERROR(SEARCH("Alta",L6)))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7" priority="7" operator="containsText" text="Baixa">
      <formula>NOT(ISERROR(SEARCH("Baixa",L6)))</formula>
    </cfRule>
    <cfRule type="containsText" dxfId="16" priority="6" operator="containsText" text="Média">
      <formula>NOT(ISERROR(SEARCH("Média",L6)))</formula>
    </cfRule>
  </conditionalFormatting>
  <conditionalFormatting sqref="P5">
    <cfRule type="containsText" dxfId="15" priority="80" operator="containsText" text="Baixa">
      <formula>NOT(ISERROR(SEARCH("Baixa",P5)))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1265-B94E-42D9-A095-4012ED9A8E47}">
  <dimension ref="B2:S33"/>
  <sheetViews>
    <sheetView tabSelected="1" workbookViewId="0">
      <selection activeCell="J19" sqref="J19"/>
    </sheetView>
  </sheetViews>
  <sheetFormatPr defaultRowHeight="15" x14ac:dyDescent="0.25"/>
  <cols>
    <col min="1" max="1" width="9.140625" style="1"/>
    <col min="2" max="2" width="11.140625" style="1" bestFit="1" customWidth="1"/>
    <col min="3" max="3" width="13" style="1" bestFit="1" customWidth="1"/>
    <col min="4" max="4" width="9.140625" style="1"/>
    <col min="5" max="5" width="11.140625" style="1" bestFit="1" customWidth="1"/>
    <col min="6" max="6" width="12.28515625" style="1" customWidth="1"/>
    <col min="7" max="7" width="9.140625" style="1"/>
    <col min="8" max="8" width="11.140625" style="1" bestFit="1" customWidth="1"/>
    <col min="9" max="9" width="13" style="1" bestFit="1" customWidth="1"/>
    <col min="10" max="10" width="17.28515625" style="1" bestFit="1" customWidth="1"/>
    <col min="11" max="11" width="7" style="1" bestFit="1" customWidth="1"/>
    <col min="12" max="12" width="6.42578125" style="1" customWidth="1"/>
    <col min="13" max="14" width="9.140625" style="1"/>
    <col min="15" max="15" width="18.7109375" style="1" customWidth="1"/>
    <col min="16" max="18" width="9.140625" style="1"/>
    <col min="19" max="19" width="13.140625" style="1" customWidth="1"/>
    <col min="20" max="16384" width="9.140625" style="1"/>
  </cols>
  <sheetData>
    <row r="2" spans="2:19" ht="24" x14ac:dyDescent="0.4">
      <c r="C2" s="29" t="s">
        <v>44</v>
      </c>
      <c r="D2" s="30"/>
      <c r="E2" s="30"/>
      <c r="F2" s="30"/>
      <c r="G2" s="30"/>
      <c r="H2" s="30"/>
      <c r="M2" s="29" t="s">
        <v>45</v>
      </c>
      <c r="N2" s="30"/>
      <c r="O2" s="30"/>
      <c r="P2" s="30"/>
      <c r="Q2" s="30"/>
      <c r="R2" s="30"/>
    </row>
    <row r="4" spans="2:19" x14ac:dyDescent="0.25">
      <c r="B4" s="49" t="s">
        <v>24</v>
      </c>
      <c r="C4" s="50"/>
      <c r="E4" s="51" t="s">
        <v>25</v>
      </c>
      <c r="F4" s="52"/>
      <c r="H4" s="44" t="s">
        <v>43</v>
      </c>
      <c r="I4" s="48"/>
      <c r="J4" s="45"/>
      <c r="M4" s="26" t="s">
        <v>49</v>
      </c>
      <c r="N4" s="27"/>
      <c r="O4" s="28"/>
    </row>
    <row r="5" spans="2:19" x14ac:dyDescent="0.25">
      <c r="B5" s="5" t="s">
        <v>22</v>
      </c>
      <c r="C5" s="6" t="s">
        <v>33</v>
      </c>
      <c r="E5" s="5" t="s">
        <v>22</v>
      </c>
      <c r="F5" s="6" t="s">
        <v>33</v>
      </c>
      <c r="H5" s="5" t="s">
        <v>22</v>
      </c>
      <c r="I5" s="6" t="s">
        <v>33</v>
      </c>
      <c r="J5" s="6" t="s">
        <v>54</v>
      </c>
      <c r="M5" s="12" t="s">
        <v>46</v>
      </c>
      <c r="N5" s="22">
        <f>(C6*Dados!I6)+(C7*Dados!I7)+(C8*Dados!I8)</f>
        <v>32</v>
      </c>
      <c r="O5" s="23"/>
    </row>
    <row r="6" spans="2:19" x14ac:dyDescent="0.25">
      <c r="B6" s="4" t="s">
        <v>6</v>
      </c>
      <c r="C6" s="3">
        <v>1</v>
      </c>
      <c r="E6" s="4" t="s">
        <v>6</v>
      </c>
      <c r="F6" s="3">
        <v>1</v>
      </c>
      <c r="H6" s="9" t="s">
        <v>62</v>
      </c>
      <c r="I6" s="3">
        <v>1</v>
      </c>
      <c r="J6" s="16">
        <v>0.15</v>
      </c>
      <c r="M6" s="13" t="s">
        <v>47</v>
      </c>
      <c r="N6" s="22">
        <f>(F6*Dados!M6)+(F7*Dados!M7)+(F8*Dados!M8)</f>
        <v>22</v>
      </c>
      <c r="O6" s="23"/>
      <c r="Q6" s="26" t="s">
        <v>53</v>
      </c>
      <c r="R6" s="27"/>
      <c r="S6" s="28"/>
    </row>
    <row r="7" spans="2:19" x14ac:dyDescent="0.25">
      <c r="B7" s="4" t="s">
        <v>7</v>
      </c>
      <c r="C7" s="3">
        <v>1</v>
      </c>
      <c r="E7" s="4" t="s">
        <v>7</v>
      </c>
      <c r="F7" s="3">
        <v>1</v>
      </c>
      <c r="H7" s="10" t="s">
        <v>34</v>
      </c>
      <c r="I7" s="3">
        <v>1</v>
      </c>
      <c r="J7" s="16">
        <v>0.25</v>
      </c>
      <c r="Q7" s="55">
        <f>(N5+N6)+(N9+N10+N11)</f>
        <v>96</v>
      </c>
      <c r="R7" s="56"/>
      <c r="S7" s="57"/>
    </row>
    <row r="8" spans="2:19" x14ac:dyDescent="0.25">
      <c r="B8" s="4" t="s">
        <v>8</v>
      </c>
      <c r="C8" s="3">
        <v>1</v>
      </c>
      <c r="E8" s="4" t="s">
        <v>8</v>
      </c>
      <c r="F8" s="3">
        <v>1</v>
      </c>
      <c r="H8" s="11" t="s">
        <v>35</v>
      </c>
      <c r="I8" s="3">
        <v>1</v>
      </c>
      <c r="J8" s="16">
        <v>0.37</v>
      </c>
      <c r="M8" s="26" t="s">
        <v>50</v>
      </c>
      <c r="N8" s="27"/>
      <c r="O8" s="28"/>
      <c r="Q8" s="58"/>
      <c r="R8" s="59"/>
      <c r="S8" s="60"/>
    </row>
    <row r="9" spans="2:19" x14ac:dyDescent="0.25">
      <c r="H9" s="12" t="s">
        <v>39</v>
      </c>
      <c r="I9" s="3">
        <v>1</v>
      </c>
      <c r="J9" s="16">
        <v>0.23</v>
      </c>
      <c r="M9" s="14" t="s">
        <v>48</v>
      </c>
      <c r="N9" s="53">
        <f>(C12*Dados!I12)+(C13*Dados!I13)+(C14*Dados!I14)</f>
        <v>13</v>
      </c>
      <c r="O9" s="54"/>
    </row>
    <row r="10" spans="2:19" x14ac:dyDescent="0.25">
      <c r="B10" s="44" t="s">
        <v>30</v>
      </c>
      <c r="C10" s="45"/>
      <c r="H10" s="5" t="s">
        <v>55</v>
      </c>
      <c r="I10" s="5">
        <f>(SUM(I6:I9))</f>
        <v>4</v>
      </c>
      <c r="J10" s="17">
        <f>SUM(J6:J9)</f>
        <v>1</v>
      </c>
      <c r="M10" s="11" t="s">
        <v>51</v>
      </c>
      <c r="N10" s="53">
        <f>(C18*Dados!I18)+(C19*Dados!I19)+(C20*Dados!I20)</f>
        <v>16</v>
      </c>
      <c r="O10" s="54"/>
    </row>
    <row r="11" spans="2:19" x14ac:dyDescent="0.25">
      <c r="B11" s="5" t="s">
        <v>22</v>
      </c>
      <c r="C11" s="6" t="s">
        <v>33</v>
      </c>
      <c r="M11" s="15" t="s">
        <v>52</v>
      </c>
      <c r="N11" s="53">
        <f>(C24*Dados!I24)+(C25*Dados!I25)+(C26*Dados!I26)</f>
        <v>13</v>
      </c>
      <c r="O11" s="54"/>
    </row>
    <row r="12" spans="2:19" x14ac:dyDescent="0.25">
      <c r="B12" s="4" t="s">
        <v>6</v>
      </c>
      <c r="C12" s="3">
        <v>1</v>
      </c>
    </row>
    <row r="13" spans="2:19" x14ac:dyDescent="0.25">
      <c r="B13" s="4" t="s">
        <v>7</v>
      </c>
      <c r="C13" s="3">
        <v>1</v>
      </c>
    </row>
    <row r="14" spans="2:19" x14ac:dyDescent="0.25">
      <c r="B14" s="4" t="s">
        <v>8</v>
      </c>
      <c r="C14" s="3">
        <v>1</v>
      </c>
      <c r="M14" s="63" t="s">
        <v>56</v>
      </c>
      <c r="N14" s="64"/>
      <c r="O14" s="65"/>
    </row>
    <row r="15" spans="2:19" x14ac:dyDescent="0.25">
      <c r="M15" s="9" t="s">
        <v>62</v>
      </c>
      <c r="N15" s="53">
        <f>IF(I6=0, 0, (Q7*J6)/I6)</f>
        <v>14.399999999999999</v>
      </c>
      <c r="O15" s="54"/>
      <c r="Q15" s="63" t="s">
        <v>61</v>
      </c>
      <c r="R15" s="64"/>
      <c r="S15" s="65"/>
    </row>
    <row r="16" spans="2:19" ht="15" customHeight="1" x14ac:dyDescent="0.25">
      <c r="B16" s="26" t="s">
        <v>31</v>
      </c>
      <c r="C16" s="28"/>
      <c r="M16" s="10" t="s">
        <v>34</v>
      </c>
      <c r="N16" s="53">
        <f>IF(I7=0, 0, (Q7*J7)/I7)</f>
        <v>24</v>
      </c>
      <c r="O16" s="54"/>
      <c r="Q16" s="67">
        <f>Q7/((I6*Dados!D35)+(I7*Dados!D36)+(I8*Dados!D37)+(I9*Dados!D38))</f>
        <v>19.2</v>
      </c>
      <c r="R16" s="68"/>
      <c r="S16" s="69"/>
    </row>
    <row r="17" spans="2:19" ht="15" customHeight="1" x14ac:dyDescent="0.25">
      <c r="B17" s="5" t="s">
        <v>22</v>
      </c>
      <c r="C17" s="6" t="s">
        <v>33</v>
      </c>
      <c r="M17" s="11" t="s">
        <v>35</v>
      </c>
      <c r="N17" s="53">
        <f>IF(I8=0, 0, (79*J8)/I8)</f>
        <v>29.23</v>
      </c>
      <c r="O17" s="54"/>
      <c r="Q17" s="70"/>
      <c r="R17" s="71"/>
      <c r="S17" s="72"/>
    </row>
    <row r="18" spans="2:19" x14ac:dyDescent="0.25">
      <c r="B18" s="4" t="s">
        <v>6</v>
      </c>
      <c r="C18" s="3">
        <v>1</v>
      </c>
      <c r="M18" s="12" t="s">
        <v>39</v>
      </c>
      <c r="N18" s="53">
        <f>IF(I9=0, 0, (Q7*J9)/I9)</f>
        <v>22.080000000000002</v>
      </c>
      <c r="O18" s="54"/>
      <c r="Q18" s="73"/>
      <c r="R18" s="74"/>
      <c r="S18" s="75"/>
    </row>
    <row r="19" spans="2:19" x14ac:dyDescent="0.25">
      <c r="B19" s="4" t="s">
        <v>7</v>
      </c>
      <c r="C19" s="3">
        <v>1</v>
      </c>
      <c r="M19" s="5" t="s">
        <v>55</v>
      </c>
      <c r="N19" s="61">
        <f>SUM(N15:O18)</f>
        <v>89.71</v>
      </c>
      <c r="O19" s="62"/>
    </row>
    <row r="20" spans="2:19" x14ac:dyDescent="0.25">
      <c r="B20" s="4" t="s">
        <v>8</v>
      </c>
      <c r="C20" s="3">
        <v>1</v>
      </c>
    </row>
    <row r="21" spans="2:19" x14ac:dyDescent="0.25">
      <c r="M21" s="63" t="s">
        <v>57</v>
      </c>
      <c r="N21" s="64"/>
      <c r="O21" s="65"/>
      <c r="Q21" s="63" t="s">
        <v>60</v>
      </c>
      <c r="R21" s="64"/>
      <c r="S21" s="65"/>
    </row>
    <row r="22" spans="2:19" x14ac:dyDescent="0.25">
      <c r="B22" s="46" t="s">
        <v>32</v>
      </c>
      <c r="C22" s="47"/>
      <c r="M22" s="9" t="s">
        <v>62</v>
      </c>
      <c r="N22" s="53">
        <f>N15/Dados!D35</f>
        <v>28.799999999999997</v>
      </c>
      <c r="O22" s="54"/>
      <c r="Q22" s="76">
        <f>N33*Q16</f>
        <v>15463.039999999999</v>
      </c>
      <c r="R22" s="56"/>
      <c r="S22" s="57"/>
    </row>
    <row r="23" spans="2:19" x14ac:dyDescent="0.25">
      <c r="B23" s="5" t="s">
        <v>22</v>
      </c>
      <c r="C23" s="6" t="s">
        <v>33</v>
      </c>
      <c r="M23" s="10" t="s">
        <v>34</v>
      </c>
      <c r="N23" s="53">
        <f>N16/Dados!D36</f>
        <v>24</v>
      </c>
      <c r="O23" s="54"/>
      <c r="Q23" s="77"/>
      <c r="R23" s="78"/>
      <c r="S23" s="79"/>
    </row>
    <row r="24" spans="2:19" x14ac:dyDescent="0.25">
      <c r="B24" s="4" t="s">
        <v>6</v>
      </c>
      <c r="C24" s="3">
        <v>1</v>
      </c>
      <c r="M24" s="11" t="s">
        <v>35</v>
      </c>
      <c r="N24" s="53">
        <f>N17/Dados!D37</f>
        <v>19.486666666666668</v>
      </c>
      <c r="O24" s="54"/>
      <c r="Q24" s="58"/>
      <c r="R24" s="59"/>
      <c r="S24" s="60"/>
    </row>
    <row r="25" spans="2:19" x14ac:dyDescent="0.25">
      <c r="B25" s="4" t="s">
        <v>7</v>
      </c>
      <c r="C25" s="3">
        <v>1</v>
      </c>
      <c r="M25" s="12" t="s">
        <v>39</v>
      </c>
      <c r="N25" s="53">
        <f>N18/Dados!D38</f>
        <v>11.040000000000001</v>
      </c>
      <c r="O25" s="54"/>
    </row>
    <row r="26" spans="2:19" x14ac:dyDescent="0.25">
      <c r="B26" s="4" t="s">
        <v>8</v>
      </c>
      <c r="C26" s="3">
        <v>1</v>
      </c>
      <c r="M26" s="5" t="s">
        <v>55</v>
      </c>
      <c r="N26" s="61">
        <f>SUM(N22:O25)</f>
        <v>83.326666666666668</v>
      </c>
      <c r="O26" s="62"/>
    </row>
    <row r="28" spans="2:19" x14ac:dyDescent="0.25">
      <c r="M28" s="63" t="s">
        <v>59</v>
      </c>
      <c r="N28" s="64"/>
      <c r="O28" s="65"/>
    </row>
    <row r="29" spans="2:19" x14ac:dyDescent="0.25">
      <c r="M29" s="9" t="s">
        <v>62</v>
      </c>
      <c r="N29" s="80">
        <f>I6*(Dados!E35/30)</f>
        <v>53.966666666666669</v>
      </c>
      <c r="O29" s="81"/>
    </row>
    <row r="30" spans="2:19" x14ac:dyDescent="0.25">
      <c r="M30" s="10" t="s">
        <v>34</v>
      </c>
      <c r="N30" s="80">
        <f>I7*(Dados!E36/30)</f>
        <v>120</v>
      </c>
      <c r="O30" s="81"/>
    </row>
    <row r="31" spans="2:19" x14ac:dyDescent="0.25">
      <c r="M31" s="11" t="s">
        <v>35</v>
      </c>
      <c r="N31" s="80">
        <f>I8*(Dados!E37/30)</f>
        <v>239.73333333333332</v>
      </c>
      <c r="O31" s="81"/>
    </row>
    <row r="32" spans="2:19" x14ac:dyDescent="0.25">
      <c r="M32" s="12" t="s">
        <v>39</v>
      </c>
      <c r="N32" s="80">
        <f>I9*(Dados!E38/30)</f>
        <v>391.66666666666669</v>
      </c>
      <c r="O32" s="81"/>
    </row>
    <row r="33" spans="13:15" x14ac:dyDescent="0.25">
      <c r="M33" s="5" t="s">
        <v>55</v>
      </c>
      <c r="N33" s="66">
        <f>SUM(N29:O32)</f>
        <v>805.36666666666667</v>
      </c>
      <c r="O33" s="25"/>
    </row>
  </sheetData>
  <mergeCells count="39">
    <mergeCell ref="N33:O33"/>
    <mergeCell ref="Q15:S15"/>
    <mergeCell ref="Q16:S18"/>
    <mergeCell ref="Q21:S21"/>
    <mergeCell ref="Q22:S24"/>
    <mergeCell ref="N29:O29"/>
    <mergeCell ref="N30:O30"/>
    <mergeCell ref="N31:O31"/>
    <mergeCell ref="N32:O32"/>
    <mergeCell ref="N26:O26"/>
    <mergeCell ref="N22:O22"/>
    <mergeCell ref="N23:O23"/>
    <mergeCell ref="N24:O24"/>
    <mergeCell ref="N25:O25"/>
    <mergeCell ref="M28:O28"/>
    <mergeCell ref="M21:O21"/>
    <mergeCell ref="N10:O10"/>
    <mergeCell ref="N19:O19"/>
    <mergeCell ref="M14:O14"/>
    <mergeCell ref="N15:O15"/>
    <mergeCell ref="N16:O16"/>
    <mergeCell ref="N17:O17"/>
    <mergeCell ref="N18:O18"/>
    <mergeCell ref="B16:C16"/>
    <mergeCell ref="B10:C10"/>
    <mergeCell ref="B22:C22"/>
    <mergeCell ref="C2:H2"/>
    <mergeCell ref="M2:R2"/>
    <mergeCell ref="N5:O5"/>
    <mergeCell ref="H4:J4"/>
    <mergeCell ref="B4:C4"/>
    <mergeCell ref="E4:F4"/>
    <mergeCell ref="N11:O11"/>
    <mergeCell ref="Q6:S6"/>
    <mergeCell ref="Q7:S8"/>
    <mergeCell ref="M4:O4"/>
    <mergeCell ref="N6:O6"/>
    <mergeCell ref="M8:O8"/>
    <mergeCell ref="N9:O9"/>
  </mergeCells>
  <conditionalFormatting sqref="B6:B8">
    <cfRule type="containsText" dxfId="14" priority="33" operator="containsText" text="Alta">
      <formula>NOT(ISERROR(SEARCH("Alta",B6)))</formula>
    </cfRule>
    <cfRule type="containsText" dxfId="13" priority="34" operator="containsText" text="Média">
      <formula>NOT(ISERROR(SEARCH("Média",B6)))</formula>
    </cfRule>
    <cfRule type="containsText" dxfId="12" priority="35" operator="containsText" text="Baixa">
      <formula>NOT(ISERROR(SEARCH("Baixa",B6)))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4">
    <cfRule type="containsText" dxfId="11" priority="1" operator="containsText" text="Alta">
      <formula>NOT(ISERROR(SEARCH("Alta",B12)))</formula>
    </cfRule>
    <cfRule type="containsText" dxfId="10" priority="2" operator="containsText" text="Média">
      <formula>NOT(ISERROR(SEARCH("Média",B12)))</formula>
    </cfRule>
    <cfRule type="containsText" dxfId="9" priority="3" operator="containsText" text="Baixa">
      <formula>NOT(ISERROR(SEARCH("Baixa",B12)))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0">
    <cfRule type="containsText" dxfId="8" priority="13" operator="containsText" text="Alta">
      <formula>NOT(ISERROR(SEARCH("Alta",B18)))</formula>
    </cfRule>
    <cfRule type="containsText" dxfId="7" priority="14" operator="containsText" text="Média">
      <formula>NOT(ISERROR(SEARCH("Média",B18)))</formula>
    </cfRule>
    <cfRule type="containsText" dxfId="6" priority="15" operator="containsText" text="Baixa">
      <formula>NOT(ISERROR(SEARCH("Baixa",B18)))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6">
    <cfRule type="containsText" dxfId="5" priority="9" operator="containsText" text="Alta">
      <formula>NOT(ISERROR(SEARCH("Alta",B24)))</formula>
    </cfRule>
    <cfRule type="containsText" dxfId="4" priority="10" operator="containsText" text="Média">
      <formula>NOT(ISERROR(SEARCH("Média",B24)))</formula>
    </cfRule>
    <cfRule type="containsText" dxfId="3" priority="11" operator="containsText" text="Baixa">
      <formula>NOT(ISERROR(SEARCH("Baixa",B24)))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ntainsText" dxfId="2" priority="29" operator="containsText" text="Alta">
      <formula>NOT(ISERROR(SEARCH("Alta",E6)))</formula>
    </cfRule>
    <cfRule type="containsText" dxfId="1" priority="30" operator="containsText" text="Média">
      <formula>NOT(ISERROR(SEARCH("Média",E6)))</formula>
    </cfRule>
    <cfRule type="containsText" dxfId="0" priority="31" operator="containsText" text="Baixa">
      <formula>NOT(ISERROR(SEARCH("Baixa",E6)))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F7C8-5598-4431-BD73-8EF0F507AF94}">
  <dimension ref="B3:Z35"/>
  <sheetViews>
    <sheetView topLeftCell="A3" zoomScale="80" zoomScaleNormal="80" workbookViewId="0">
      <selection activeCell="AJ32" sqref="AJ32"/>
    </sheetView>
  </sheetViews>
  <sheetFormatPr defaultRowHeight="15" x14ac:dyDescent="0.25"/>
  <cols>
    <col min="1" max="16384" width="9.140625" style="18"/>
  </cols>
  <sheetData>
    <row r="3" spans="2:26" ht="93.75" x14ac:dyDescent="0.25">
      <c r="B3" s="85" t="s">
        <v>63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</row>
    <row r="7" spans="2:26" ht="15" customHeight="1" x14ac:dyDescent="0.25">
      <c r="T7" s="90" t="s">
        <v>64</v>
      </c>
      <c r="U7" s="91"/>
      <c r="V7" s="91"/>
      <c r="W7" s="91"/>
      <c r="X7" s="91"/>
      <c r="Y7" s="91"/>
    </row>
    <row r="8" spans="2:26" ht="15" customHeight="1" x14ac:dyDescent="0.25">
      <c r="T8" s="91"/>
      <c r="U8" s="91"/>
      <c r="V8" s="91"/>
      <c r="W8" s="91"/>
      <c r="X8" s="91"/>
      <c r="Y8" s="91"/>
    </row>
    <row r="9" spans="2:26" ht="15" customHeight="1" x14ac:dyDescent="0.25">
      <c r="T9" s="91"/>
      <c r="U9" s="91"/>
      <c r="V9" s="91"/>
      <c r="W9" s="91"/>
      <c r="X9" s="91"/>
      <c r="Y9" s="91"/>
    </row>
    <row r="10" spans="2:26" ht="15" customHeight="1" x14ac:dyDescent="0.25">
      <c r="T10" s="82">
        <f>Input!Q7</f>
        <v>96</v>
      </c>
      <c r="U10" s="82"/>
      <c r="V10" s="82"/>
      <c r="W10" s="82"/>
      <c r="X10" s="82"/>
      <c r="Y10" s="82"/>
    </row>
    <row r="11" spans="2:26" ht="15" customHeight="1" x14ac:dyDescent="0.25">
      <c r="T11" s="82"/>
      <c r="U11" s="82"/>
      <c r="V11" s="82"/>
      <c r="W11" s="82"/>
      <c r="X11" s="82"/>
      <c r="Y11" s="82"/>
    </row>
    <row r="12" spans="2:26" ht="15" customHeight="1" x14ac:dyDescent="0.25">
      <c r="T12" s="82"/>
      <c r="U12" s="82"/>
      <c r="V12" s="82"/>
      <c r="W12" s="82"/>
      <c r="X12" s="82"/>
      <c r="Y12" s="82"/>
    </row>
    <row r="13" spans="2:26" ht="15" customHeight="1" x14ac:dyDescent="0.25">
      <c r="T13" s="82"/>
      <c r="U13" s="82"/>
      <c r="V13" s="82"/>
      <c r="W13" s="82"/>
      <c r="X13" s="82"/>
      <c r="Y13" s="82"/>
    </row>
    <row r="18" spans="20:25" ht="15" customHeight="1" x14ac:dyDescent="0.25">
      <c r="T18" s="88" t="s">
        <v>65</v>
      </c>
      <c r="U18" s="88"/>
      <c r="V18" s="88"/>
      <c r="W18" s="88"/>
      <c r="X18" s="88"/>
      <c r="Y18" s="88"/>
    </row>
    <row r="19" spans="20:25" ht="15" customHeight="1" x14ac:dyDescent="0.25">
      <c r="T19" s="88"/>
      <c r="U19" s="88"/>
      <c r="V19" s="88"/>
      <c r="W19" s="88"/>
      <c r="X19" s="88"/>
      <c r="Y19" s="88"/>
    </row>
    <row r="20" spans="20:25" ht="15" customHeight="1" x14ac:dyDescent="0.25">
      <c r="T20" s="88"/>
      <c r="U20" s="88"/>
      <c r="V20" s="88"/>
      <c r="W20" s="88"/>
      <c r="X20" s="88"/>
      <c r="Y20" s="88"/>
    </row>
    <row r="21" spans="20:25" x14ac:dyDescent="0.25">
      <c r="T21" s="89">
        <f>Input!Q16</f>
        <v>19.2</v>
      </c>
      <c r="U21" s="89"/>
      <c r="V21" s="89"/>
      <c r="W21" s="89"/>
      <c r="X21" s="89"/>
      <c r="Y21" s="89"/>
    </row>
    <row r="22" spans="20:25" x14ac:dyDescent="0.25">
      <c r="T22" s="89"/>
      <c r="U22" s="89"/>
      <c r="V22" s="89"/>
      <c r="W22" s="89"/>
      <c r="X22" s="89"/>
      <c r="Y22" s="89"/>
    </row>
    <row r="23" spans="20:25" x14ac:dyDescent="0.25">
      <c r="T23" s="89"/>
      <c r="U23" s="89"/>
      <c r="V23" s="89"/>
      <c r="W23" s="89"/>
      <c r="X23" s="89"/>
      <c r="Y23" s="89"/>
    </row>
    <row r="24" spans="20:25" x14ac:dyDescent="0.25">
      <c r="T24" s="89"/>
      <c r="U24" s="89"/>
      <c r="V24" s="89"/>
      <c r="W24" s="89"/>
      <c r="X24" s="89"/>
      <c r="Y24" s="89"/>
    </row>
    <row r="29" spans="20:25" ht="15" customHeight="1" x14ac:dyDescent="0.25">
      <c r="T29" s="83" t="s">
        <v>66</v>
      </c>
      <c r="U29" s="83"/>
      <c r="V29" s="83"/>
      <c r="W29" s="83"/>
      <c r="X29" s="83"/>
      <c r="Y29" s="83"/>
    </row>
    <row r="30" spans="20:25" ht="15" customHeight="1" x14ac:dyDescent="0.25">
      <c r="T30" s="83"/>
      <c r="U30" s="83"/>
      <c r="V30" s="83"/>
      <c r="W30" s="83"/>
      <c r="X30" s="83"/>
      <c r="Y30" s="83"/>
    </row>
    <row r="31" spans="20:25" ht="15" customHeight="1" x14ac:dyDescent="0.25">
      <c r="T31" s="83"/>
      <c r="U31" s="83"/>
      <c r="V31" s="83"/>
      <c r="W31" s="83"/>
      <c r="X31" s="83"/>
      <c r="Y31" s="83"/>
    </row>
    <row r="32" spans="20:25" ht="15" customHeight="1" x14ac:dyDescent="0.25">
      <c r="T32" s="84">
        <f>Input!Q22</f>
        <v>15463.039999999999</v>
      </c>
      <c r="U32" s="84"/>
      <c r="V32" s="84"/>
      <c r="W32" s="84"/>
      <c r="X32" s="84"/>
      <c r="Y32" s="84"/>
    </row>
    <row r="33" spans="20:25" ht="15" customHeight="1" x14ac:dyDescent="0.25">
      <c r="T33" s="84"/>
      <c r="U33" s="84"/>
      <c r="V33" s="84"/>
      <c r="W33" s="84"/>
      <c r="X33" s="84"/>
      <c r="Y33" s="84"/>
    </row>
    <row r="34" spans="20:25" ht="15" customHeight="1" x14ac:dyDescent="0.25">
      <c r="T34" s="84"/>
      <c r="U34" s="84"/>
      <c r="V34" s="84"/>
      <c r="W34" s="84"/>
      <c r="X34" s="84"/>
      <c r="Y34" s="84"/>
    </row>
    <row r="35" spans="20:25" ht="15" customHeight="1" x14ac:dyDescent="0.25">
      <c r="T35" s="84"/>
      <c r="U35" s="84"/>
      <c r="V35" s="84"/>
      <c r="W35" s="84"/>
      <c r="X35" s="84"/>
      <c r="Y35" s="84"/>
    </row>
  </sheetData>
  <mergeCells count="7">
    <mergeCell ref="T10:Y13"/>
    <mergeCell ref="T29:Y31"/>
    <mergeCell ref="T32:Y35"/>
    <mergeCell ref="B3:Z3"/>
    <mergeCell ref="T18:Y20"/>
    <mergeCell ref="T21:Y24"/>
    <mergeCell ref="T7:Y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Input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 COSTA SCHIBELSKY</dc:creator>
  <cp:lastModifiedBy>HYAN COSTA SCHIBELSKY</cp:lastModifiedBy>
  <dcterms:created xsi:type="dcterms:W3CDTF">2024-10-12T23:14:32Z</dcterms:created>
  <dcterms:modified xsi:type="dcterms:W3CDTF">2024-11-13T22:26:57Z</dcterms:modified>
</cp:coreProperties>
</file>