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239913\Documents\CRA\"/>
    </mc:Choice>
  </mc:AlternateContent>
  <xr:revisionPtr revIDLastSave="0" documentId="13_ncr:1_{3BDFF12B-94CB-4F77-BE8F-0D49CF5F0D9F}" xr6:coauthVersionLast="45" xr6:coauthVersionMax="45" xr10:uidLastSave="{00000000-0000-0000-0000-000000000000}"/>
  <bookViews>
    <workbookView xWindow="-108" yWindow="-108" windowWidth="23256" windowHeight="12576" activeTab="1" xr2:uid="{1BD21C22-B518-4DFF-84A9-F15B771AF791}"/>
  </bookViews>
  <sheets>
    <sheet name="Pressupostos" sheetId="1" r:id="rId1"/>
    <sheet name="Modelo" sheetId="2" r:id="rId2"/>
    <sheet name="calculation" sheetId="9" state="hidden" r:id="rId3"/>
    <sheet name="Tabela de respostas" sheetId="3" state="hidden" r:id="rId4"/>
    <sheet name="Nacionalidades" sheetId="5" state="hidden" r:id="rId5"/>
    <sheet name="MZ PBB Products" sheetId="6" state="hidden" r:id="rId6"/>
    <sheet name="Sheet8" sheetId="8" state="hidden" r:id="rId7"/>
    <sheet name="T24 Bussiness Activity" sheetId="7" state="hidden" r:id="rId8"/>
  </sheets>
  <externalReferences>
    <externalReference r:id="rId9"/>
  </externalReferences>
  <definedNames>
    <definedName name="_xlnm._FilterDatabase" localSheetId="5" hidden="1">'MZ PBB Products'!$D$3:$E$49</definedName>
    <definedName name="_xlnm._FilterDatabase" localSheetId="7" hidden="1">'T24 Bussiness Activity'!$A$1:$C$24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2" l="1"/>
  <c r="C32" i="2" s="1"/>
  <c r="E5" i="2"/>
  <c r="E16" i="2" l="1"/>
  <c r="E17" i="2"/>
  <c r="E15" i="2"/>
  <c r="D32" i="2"/>
  <c r="E13" i="2"/>
  <c r="F13" i="2" s="1"/>
  <c r="C31" i="2" s="1"/>
  <c r="D31" i="2" s="1"/>
  <c r="E12" i="2"/>
  <c r="F12" i="2" s="1"/>
  <c r="C30" i="2" s="1"/>
  <c r="D30" i="2" s="1"/>
  <c r="E9" i="2"/>
  <c r="E8" i="2"/>
  <c r="E7" i="2"/>
  <c r="E6" i="2"/>
  <c r="F17" i="2" l="1"/>
  <c r="C33" i="2" s="1"/>
  <c r="D33" i="2" s="1"/>
  <c r="E4" i="2"/>
  <c r="E3" i="2"/>
  <c r="E10" i="2" l="1"/>
  <c r="E11" i="2" s="1"/>
  <c r="F11" i="2" s="1"/>
  <c r="C29" i="2" l="1"/>
  <c r="D29" i="2" s="1"/>
  <c r="F18" i="2"/>
  <c r="D20" i="2" s="1"/>
  <c r="D21" i="2" s="1"/>
  <c r="D22" i="2" l="1"/>
  <c r="D23" i="2" s="1"/>
  <c r="C34" i="2"/>
  <c r="D34" i="2" s="1"/>
  <c r="J124" i="5" l="1"/>
</calcChain>
</file>

<file path=xl/sharedStrings.xml><?xml version="1.0" encoding="utf-8"?>
<sst xmlns="http://schemas.openxmlformats.org/spreadsheetml/2006/main" count="1098" uniqueCount="756">
  <si>
    <t>Nacionalidade</t>
  </si>
  <si>
    <t>PRESENÇA NO PAÍS (RESIDENTE OU NÃO)</t>
  </si>
  <si>
    <t xml:space="preserve">STATUS DE PEP </t>
  </si>
  <si>
    <t>PEP LOCAL OU ESTRANGEIRO</t>
  </si>
  <si>
    <t xml:space="preserve">INDIVÍDUOS COM ALTO PATRIMÔNIO LÍQUIDO  </t>
  </si>
  <si>
    <t>PBB Product</t>
  </si>
  <si>
    <t>Transactional Channel</t>
  </si>
  <si>
    <t>Método de Cálculo</t>
  </si>
  <si>
    <t>Factor de Risco</t>
  </si>
  <si>
    <t>Tipo de Cliente</t>
  </si>
  <si>
    <t>Tipo de Jurisdição</t>
  </si>
  <si>
    <t>Canal de Distribuição</t>
  </si>
  <si>
    <t>Produtos e Serviços</t>
  </si>
  <si>
    <t>Peso (CRA)</t>
  </si>
  <si>
    <t>Ocupação/Actividade de Negócio</t>
  </si>
  <si>
    <t>Elementos de Risco</t>
  </si>
  <si>
    <t>,</t>
  </si>
  <si>
    <t>Residente</t>
  </si>
  <si>
    <t>Não Residente</t>
  </si>
  <si>
    <t>Respostas</t>
  </si>
  <si>
    <t>PEP</t>
  </si>
  <si>
    <t>Não PEP</t>
  </si>
  <si>
    <t>Acima de 1 milhão de Dólares</t>
  </si>
  <si>
    <t>Abaixo de 1 milhão de Dólares</t>
  </si>
  <si>
    <t>Ocupação</t>
  </si>
  <si>
    <t>Trabalhador por contra de Outrem</t>
  </si>
  <si>
    <t>Low</t>
  </si>
  <si>
    <t>Trabalhador por conta própria – Comerciante</t>
  </si>
  <si>
    <t>High</t>
  </si>
  <si>
    <t>Desempregado sem rendimentos regulares</t>
  </si>
  <si>
    <t>Estudante</t>
  </si>
  <si>
    <t>Reformado, pensionista</t>
  </si>
  <si>
    <t>medium</t>
  </si>
  <si>
    <t>Empresário em nome individual</t>
  </si>
  <si>
    <t>Jurisdiction Risk Score Table</t>
  </si>
  <si>
    <t>Country Code</t>
  </si>
  <si>
    <t>Country</t>
  </si>
  <si>
    <t>Overall AML/CFT Risk Rating</t>
  </si>
  <si>
    <t>Score / 30</t>
  </si>
  <si>
    <t>MZ</t>
  </si>
  <si>
    <t>Mozambique</t>
  </si>
  <si>
    <t>Moçambique</t>
  </si>
  <si>
    <t>Medium</t>
  </si>
  <si>
    <t>Alterado de 15.6</t>
  </si>
  <si>
    <t>AF</t>
  </si>
  <si>
    <t>Afghanistan</t>
  </si>
  <si>
    <t>Afeganistão</t>
  </si>
  <si>
    <t>AL</t>
  </si>
  <si>
    <t>Albania</t>
  </si>
  <si>
    <t>Albânia</t>
  </si>
  <si>
    <t>DZ</t>
  </si>
  <si>
    <t>Algeria</t>
  </si>
  <si>
    <t>Argélia</t>
  </si>
  <si>
    <t>SBG</t>
  </si>
  <si>
    <t>Andorra</t>
  </si>
  <si>
    <t>AO</t>
  </si>
  <si>
    <t>Angola</t>
  </si>
  <si>
    <t>AG</t>
  </si>
  <si>
    <t>Antigua &amp; Barbuda</t>
  </si>
  <si>
    <t>Antígua e Barbuda</t>
  </si>
  <si>
    <t>AR</t>
  </si>
  <si>
    <t>Argentina</t>
  </si>
  <si>
    <t>AM</t>
  </si>
  <si>
    <t>Armenia</t>
  </si>
  <si>
    <t>Armênia</t>
  </si>
  <si>
    <t>AW</t>
  </si>
  <si>
    <t>Aruba</t>
  </si>
  <si>
    <t>AU</t>
  </si>
  <si>
    <t>Australia</t>
  </si>
  <si>
    <t>Austrália</t>
  </si>
  <si>
    <t>AT</t>
  </si>
  <si>
    <t>Austria</t>
  </si>
  <si>
    <t>Áustria</t>
  </si>
  <si>
    <t>AZ</t>
  </si>
  <si>
    <t>Azerbaijan</t>
  </si>
  <si>
    <t>Azerbaijão</t>
  </si>
  <si>
    <t>BS</t>
  </si>
  <si>
    <t>Bahamas</t>
  </si>
  <si>
    <t>BH</t>
  </si>
  <si>
    <t>Bahrain</t>
  </si>
  <si>
    <t>BD</t>
  </si>
  <si>
    <t>Bangladesh</t>
  </si>
  <si>
    <t>BB</t>
  </si>
  <si>
    <t>Barbados</t>
  </si>
  <si>
    <t>BY</t>
  </si>
  <si>
    <t>Belarus</t>
  </si>
  <si>
    <t>BE</t>
  </si>
  <si>
    <t>Belgium</t>
  </si>
  <si>
    <t>Bélgica</t>
  </si>
  <si>
    <t>BZ</t>
  </si>
  <si>
    <t>Belize</t>
  </si>
  <si>
    <t>BJ</t>
  </si>
  <si>
    <t>Benin</t>
  </si>
  <si>
    <t>BM</t>
  </si>
  <si>
    <t>Bermuda</t>
  </si>
  <si>
    <t>Bermudas</t>
  </si>
  <si>
    <t>BO</t>
  </si>
  <si>
    <t>Bolivia</t>
  </si>
  <si>
    <t>Bolívia</t>
  </si>
  <si>
    <t>BA</t>
  </si>
  <si>
    <t>Bosnia and Herzegovina</t>
  </si>
  <si>
    <t>Bósnia e Herzegovina</t>
  </si>
  <si>
    <t>BW</t>
  </si>
  <si>
    <t>Botswana</t>
  </si>
  <si>
    <t>Botsuana</t>
  </si>
  <si>
    <t>BR</t>
  </si>
  <si>
    <t>Brazil</t>
  </si>
  <si>
    <t>Brasil</t>
  </si>
  <si>
    <t>VG</t>
  </si>
  <si>
    <t>British Virgin Islands</t>
  </si>
  <si>
    <t>Ilhas Virgens Britânicas</t>
  </si>
  <si>
    <t>BN</t>
  </si>
  <si>
    <t>Brunei Darussalam</t>
  </si>
  <si>
    <t>BG</t>
  </si>
  <si>
    <t>Bulgaria</t>
  </si>
  <si>
    <t>Bulgária</t>
  </si>
  <si>
    <t>BF</t>
  </si>
  <si>
    <t>Burkina Faso</t>
  </si>
  <si>
    <t>KH</t>
  </si>
  <si>
    <t>Cambodia</t>
  </si>
  <si>
    <t>Camboja</t>
  </si>
  <si>
    <t>CM</t>
  </si>
  <si>
    <t>Cameroon</t>
  </si>
  <si>
    <t>Camarões</t>
  </si>
  <si>
    <t>CA</t>
  </si>
  <si>
    <t>Canada</t>
  </si>
  <si>
    <t>Canadá</t>
  </si>
  <si>
    <t xml:space="preserve">Cape Verde </t>
  </si>
  <si>
    <t>Cabo Verde</t>
  </si>
  <si>
    <t>KY</t>
  </si>
  <si>
    <t>Cayman Islands</t>
  </si>
  <si>
    <t>Ilhas Cayman</t>
  </si>
  <si>
    <t>Central African Republic</t>
  </si>
  <si>
    <t>República Centro-Africana</t>
  </si>
  <si>
    <t>TD</t>
  </si>
  <si>
    <t>Chad</t>
  </si>
  <si>
    <t>Chade</t>
  </si>
  <si>
    <t>CL</t>
  </si>
  <si>
    <t>Chile</t>
  </si>
  <si>
    <t>CN</t>
  </si>
  <si>
    <t>China</t>
  </si>
  <si>
    <t>CO</t>
  </si>
  <si>
    <t>Colombia</t>
  </si>
  <si>
    <t>Colômbia</t>
  </si>
  <si>
    <t>CD</t>
  </si>
  <si>
    <t>Congo, Democratic Republic</t>
  </si>
  <si>
    <t>República Democrática do Congo</t>
  </si>
  <si>
    <t>CG</t>
  </si>
  <si>
    <t>Congo, Republic</t>
  </si>
  <si>
    <t>República do Congo</t>
  </si>
  <si>
    <t>CK</t>
  </si>
  <si>
    <t>Cook Islands</t>
  </si>
  <si>
    <t>Ilhas Cook</t>
  </si>
  <si>
    <t>CR</t>
  </si>
  <si>
    <t>Costa Rica</t>
  </si>
  <si>
    <t>HR</t>
  </si>
  <si>
    <t>Croatia</t>
  </si>
  <si>
    <t>Croácia</t>
  </si>
  <si>
    <t>CU</t>
  </si>
  <si>
    <t>Cuba</t>
  </si>
  <si>
    <t>Curacao</t>
  </si>
  <si>
    <t>Curaçao</t>
  </si>
  <si>
    <t>CY</t>
  </si>
  <si>
    <t>Cyprus</t>
  </si>
  <si>
    <t>Chipre</t>
  </si>
  <si>
    <t>CZ</t>
  </si>
  <si>
    <t>Czech Republic</t>
  </si>
  <si>
    <t>República Checa</t>
  </si>
  <si>
    <t>DK</t>
  </si>
  <si>
    <t>Denmark</t>
  </si>
  <si>
    <t>Dinamarca</t>
  </si>
  <si>
    <t>DJ</t>
  </si>
  <si>
    <t>Djibouti</t>
  </si>
  <si>
    <t>DM</t>
  </si>
  <si>
    <t>Dominica</t>
  </si>
  <si>
    <t>DO</t>
  </si>
  <si>
    <t>Dominican Republic</t>
  </si>
  <si>
    <t>República Dominicana</t>
  </si>
  <si>
    <t>EC</t>
  </si>
  <si>
    <t>Ecuador</t>
  </si>
  <si>
    <t>Equador</t>
  </si>
  <si>
    <t>EG</t>
  </si>
  <si>
    <t>Egypt</t>
  </si>
  <si>
    <t>Egito</t>
  </si>
  <si>
    <t>SV</t>
  </si>
  <si>
    <t>El Salvador</t>
  </si>
  <si>
    <t>ER</t>
  </si>
  <si>
    <t>Eritrea</t>
  </si>
  <si>
    <t>Eritréia</t>
  </si>
  <si>
    <t>EE</t>
  </si>
  <si>
    <t>Estonia</t>
  </si>
  <si>
    <t>Estônia</t>
  </si>
  <si>
    <t>ET</t>
  </si>
  <si>
    <t>Ethiopia</t>
  </si>
  <si>
    <t>Etiópia</t>
  </si>
  <si>
    <t>FI</t>
  </si>
  <si>
    <t>Finland</t>
  </si>
  <si>
    <t>Finlândia</t>
  </si>
  <si>
    <t>FR</t>
  </si>
  <si>
    <t>France</t>
  </si>
  <si>
    <t>França</t>
  </si>
  <si>
    <t>GA</t>
  </si>
  <si>
    <t>Gabon</t>
  </si>
  <si>
    <t>Gabão</t>
  </si>
  <si>
    <t>GM</t>
  </si>
  <si>
    <t>Gambia</t>
  </si>
  <si>
    <t>Gâmbia</t>
  </si>
  <si>
    <t>GE</t>
  </si>
  <si>
    <t>Georgia</t>
  </si>
  <si>
    <t>Geórgia</t>
  </si>
  <si>
    <t>DE</t>
  </si>
  <si>
    <t>Germany</t>
  </si>
  <si>
    <t>Alemanha</t>
  </si>
  <si>
    <t>GH</t>
  </si>
  <si>
    <t>Ghana</t>
  </si>
  <si>
    <t>Gana</t>
  </si>
  <si>
    <t>GI</t>
  </si>
  <si>
    <t>Gibraltar</t>
  </si>
  <si>
    <t>GR</t>
  </si>
  <si>
    <t>Greece</t>
  </si>
  <si>
    <t>Grécia</t>
  </si>
  <si>
    <t>GD</t>
  </si>
  <si>
    <t>Grenada</t>
  </si>
  <si>
    <t>Granada</t>
  </si>
  <si>
    <t>GT</t>
  </si>
  <si>
    <t>Guatemala</t>
  </si>
  <si>
    <t>GG</t>
  </si>
  <si>
    <t>Guernsey</t>
  </si>
  <si>
    <t>GN</t>
  </si>
  <si>
    <t>Guinea</t>
  </si>
  <si>
    <t>Guiné</t>
  </si>
  <si>
    <t>Guinea-Bissau</t>
  </si>
  <si>
    <t>Guiné-Bissau</t>
  </si>
  <si>
    <t>GY</t>
  </si>
  <si>
    <t>Guyana</t>
  </si>
  <si>
    <t>Guiana</t>
  </si>
  <si>
    <t>HT</t>
  </si>
  <si>
    <t>Haiti</t>
  </si>
  <si>
    <t>HN</t>
  </si>
  <si>
    <t>Honduras</t>
  </si>
  <si>
    <t>HK</t>
  </si>
  <si>
    <t>Hong Kong</t>
  </si>
  <si>
    <t>HU</t>
  </si>
  <si>
    <t>Hungary</t>
  </si>
  <si>
    <t>Hungria</t>
  </si>
  <si>
    <t>IS</t>
  </si>
  <si>
    <t>Iceland</t>
  </si>
  <si>
    <t>Islândia</t>
  </si>
  <si>
    <t>IN</t>
  </si>
  <si>
    <t>India</t>
  </si>
  <si>
    <t>Índia</t>
  </si>
  <si>
    <t>ID</t>
  </si>
  <si>
    <t>Indonesia</t>
  </si>
  <si>
    <t>Indonésia</t>
  </si>
  <si>
    <t>IR</t>
  </si>
  <si>
    <t>Iran</t>
  </si>
  <si>
    <t>Irão</t>
  </si>
  <si>
    <t>IQ</t>
  </si>
  <si>
    <t>Iraq</t>
  </si>
  <si>
    <t>Iraque</t>
  </si>
  <si>
    <t>IE</t>
  </si>
  <si>
    <t>Ireland</t>
  </si>
  <si>
    <t>Irlanda</t>
  </si>
  <si>
    <t>IM</t>
  </si>
  <si>
    <t>Isle of Man</t>
  </si>
  <si>
    <t>Ilha de Man</t>
  </si>
  <si>
    <t>IL</t>
  </si>
  <si>
    <t>Israel</t>
  </si>
  <si>
    <t>IT</t>
  </si>
  <si>
    <t>Italy</t>
  </si>
  <si>
    <t>Itália</t>
  </si>
  <si>
    <t>CI</t>
  </si>
  <si>
    <t xml:space="preserve">Ivory Coast / Cote d'Ivoire </t>
  </si>
  <si>
    <t>Costa do Marfim / Costa do Marfim</t>
  </si>
  <si>
    <t>JM</t>
  </si>
  <si>
    <t>Jamaica</t>
  </si>
  <si>
    <t>JP</t>
  </si>
  <si>
    <t>Japan</t>
  </si>
  <si>
    <t>Japão</t>
  </si>
  <si>
    <t>JE</t>
  </si>
  <si>
    <t>Jersey</t>
  </si>
  <si>
    <t>JO</t>
  </si>
  <si>
    <t>Jordan</t>
  </si>
  <si>
    <t>Jordânia</t>
  </si>
  <si>
    <t>KZ</t>
  </si>
  <si>
    <t>Kazakhstan</t>
  </si>
  <si>
    <t>Cazaquistão</t>
  </si>
  <si>
    <t>KE</t>
  </si>
  <si>
    <t>Kenya</t>
  </si>
  <si>
    <t>Quênia</t>
  </si>
  <si>
    <t>Kosovo (Serbia)</t>
  </si>
  <si>
    <t>Kosovo (Sérvia)</t>
  </si>
  <si>
    <t>KW</t>
  </si>
  <si>
    <t>Kuwait</t>
  </si>
  <si>
    <t>KG</t>
  </si>
  <si>
    <t>Kyrgyzstan</t>
  </si>
  <si>
    <t>Quirguistão</t>
  </si>
  <si>
    <t>LA</t>
  </si>
  <si>
    <t>Lao People's Democratic Republic</t>
  </si>
  <si>
    <t>República Democrática Popular do Laos</t>
  </si>
  <si>
    <t>LV</t>
  </si>
  <si>
    <t>Latvia</t>
  </si>
  <si>
    <t>Letônia</t>
  </si>
  <si>
    <t>LB</t>
  </si>
  <si>
    <t>Lebanon</t>
  </si>
  <si>
    <t>Líbano</t>
  </si>
  <si>
    <t>LS</t>
  </si>
  <si>
    <t>Lesotho</t>
  </si>
  <si>
    <t>Lesoto</t>
  </si>
  <si>
    <t>LR</t>
  </si>
  <si>
    <t>Liberia</t>
  </si>
  <si>
    <t>Libéria</t>
  </si>
  <si>
    <t>LY</t>
  </si>
  <si>
    <t>Libya</t>
  </si>
  <si>
    <t>Líbia</t>
  </si>
  <si>
    <t>LI</t>
  </si>
  <si>
    <t>Liechtenstein</t>
  </si>
  <si>
    <t>LT</t>
  </si>
  <si>
    <t>Lithuania</t>
  </si>
  <si>
    <t>Lituânia</t>
  </si>
  <si>
    <t>LU</t>
  </si>
  <si>
    <t>Luxembourg</t>
  </si>
  <si>
    <t>Luxemburgo</t>
  </si>
  <si>
    <t>MO</t>
  </si>
  <si>
    <t>Macao</t>
  </si>
  <si>
    <t>Macau</t>
  </si>
  <si>
    <t>MK</t>
  </si>
  <si>
    <t>Macedonia</t>
  </si>
  <si>
    <t>Macedônia</t>
  </si>
  <si>
    <t>MG</t>
  </si>
  <si>
    <t>Madagascar</t>
  </si>
  <si>
    <t>Madagáscar</t>
  </si>
  <si>
    <t>MW</t>
  </si>
  <si>
    <t>Malawi</t>
  </si>
  <si>
    <t>Malaui</t>
  </si>
  <si>
    <t>MY</t>
  </si>
  <si>
    <t>Malaysia</t>
  </si>
  <si>
    <t>Malásia</t>
  </si>
  <si>
    <t>MV</t>
  </si>
  <si>
    <t>Maldives</t>
  </si>
  <si>
    <t>Maldivas</t>
  </si>
  <si>
    <t>ML</t>
  </si>
  <si>
    <t>Mali</t>
  </si>
  <si>
    <t>MT</t>
  </si>
  <si>
    <t>Malta</t>
  </si>
  <si>
    <t>MH</t>
  </si>
  <si>
    <t>Marshall Islands</t>
  </si>
  <si>
    <t>Ilhas Marshall</t>
  </si>
  <si>
    <t>MR</t>
  </si>
  <si>
    <t>Mauritania</t>
  </si>
  <si>
    <t>Mauritânia</t>
  </si>
  <si>
    <t>MU</t>
  </si>
  <si>
    <t>Mauritius</t>
  </si>
  <si>
    <t>Maurício</t>
  </si>
  <si>
    <t>MX</t>
  </si>
  <si>
    <t>Mexico</t>
  </si>
  <si>
    <t>México</t>
  </si>
  <si>
    <t>MD</t>
  </si>
  <si>
    <t>Moldova</t>
  </si>
  <si>
    <t>Moldávia</t>
  </si>
  <si>
    <t>MC</t>
  </si>
  <si>
    <t>Monaco</t>
  </si>
  <si>
    <t>Mônaco</t>
  </si>
  <si>
    <t>x</t>
  </si>
  <si>
    <t>MN</t>
  </si>
  <si>
    <t>Mongolia</t>
  </si>
  <si>
    <t>Mongólia</t>
  </si>
  <si>
    <t>ME</t>
  </si>
  <si>
    <t>Montenegro</t>
  </si>
  <si>
    <t>MA</t>
  </si>
  <si>
    <t>Morocco</t>
  </si>
  <si>
    <t>Marrocos</t>
  </si>
  <si>
    <t>MM</t>
  </si>
  <si>
    <t>Myanmar/Burma</t>
  </si>
  <si>
    <t>Mianmar / Birmânia</t>
  </si>
  <si>
    <t>NA</t>
  </si>
  <si>
    <t>Namibia</t>
  </si>
  <si>
    <t>Namíbia</t>
  </si>
  <si>
    <t>NR</t>
  </si>
  <si>
    <t>Nauru</t>
  </si>
  <si>
    <t>NP</t>
  </si>
  <si>
    <t>Nepal</t>
  </si>
  <si>
    <t>NL</t>
  </si>
  <si>
    <t>Netherlands</t>
  </si>
  <si>
    <t>Países Baixos</t>
  </si>
  <si>
    <t>AN</t>
  </si>
  <si>
    <t>Netherlands Antilles</t>
  </si>
  <si>
    <t>Antilhas holandesas</t>
  </si>
  <si>
    <t>NZ</t>
  </si>
  <si>
    <t>New Zealand</t>
  </si>
  <si>
    <t>Nova Zelândia</t>
  </si>
  <si>
    <t>NI</t>
  </si>
  <si>
    <t>Nicaragua</t>
  </si>
  <si>
    <t>Nicarágua</t>
  </si>
  <si>
    <t>NE</t>
  </si>
  <si>
    <t>Niger</t>
  </si>
  <si>
    <t>Níger</t>
  </si>
  <si>
    <t>NG</t>
  </si>
  <si>
    <t>Nigeria</t>
  </si>
  <si>
    <t>Nigéria</t>
  </si>
  <si>
    <t>KP</t>
  </si>
  <si>
    <t>North Korea (Democratic Republic of Korea)</t>
  </si>
  <si>
    <t>Coreia do Norte (República Democrática da Coreia)</t>
  </si>
  <si>
    <t>NO</t>
  </si>
  <si>
    <t>Norway</t>
  </si>
  <si>
    <t>Noruega</t>
  </si>
  <si>
    <t>OM</t>
  </si>
  <si>
    <t>Oman</t>
  </si>
  <si>
    <t>Omã</t>
  </si>
  <si>
    <t>PK</t>
  </si>
  <si>
    <t>Pakistan</t>
  </si>
  <si>
    <t>Paquistão</t>
  </si>
  <si>
    <t>PS</t>
  </si>
  <si>
    <t>Palestine</t>
  </si>
  <si>
    <t>Palestina</t>
  </si>
  <si>
    <t>PA</t>
  </si>
  <si>
    <t>Panama</t>
  </si>
  <si>
    <t>Panamá</t>
  </si>
  <si>
    <t>PG</t>
  </si>
  <si>
    <t>Papua New Guinea</t>
  </si>
  <si>
    <t>Papua Nova Guiné</t>
  </si>
  <si>
    <t>PY</t>
  </si>
  <si>
    <t>Paraguay</t>
  </si>
  <si>
    <t>Paraguai</t>
  </si>
  <si>
    <t>PE</t>
  </si>
  <si>
    <t>Peru</t>
  </si>
  <si>
    <t>PH</t>
  </si>
  <si>
    <t>Phillipines</t>
  </si>
  <si>
    <t>Filipinas</t>
  </si>
  <si>
    <t>PL</t>
  </si>
  <si>
    <t>Poland</t>
  </si>
  <si>
    <t>Polônia</t>
  </si>
  <si>
    <t>PT</t>
  </si>
  <si>
    <t>Portugal</t>
  </si>
  <si>
    <t>PR</t>
  </si>
  <si>
    <t>Puerto Rico</t>
  </si>
  <si>
    <t>Porto Rico</t>
  </si>
  <si>
    <t>QA</t>
  </si>
  <si>
    <t>Qatar</t>
  </si>
  <si>
    <t>Catar</t>
  </si>
  <si>
    <t>RO</t>
  </si>
  <si>
    <t>Romania</t>
  </si>
  <si>
    <t>RU</t>
  </si>
  <si>
    <t>Russia Federation</t>
  </si>
  <si>
    <t>Federação Russa</t>
  </si>
  <si>
    <t>RW</t>
  </si>
  <si>
    <t>Rwanda</t>
  </si>
  <si>
    <t>Ruanda</t>
  </si>
  <si>
    <t>WS</t>
  </si>
  <si>
    <t>Samoa</t>
  </si>
  <si>
    <t>ST</t>
  </si>
  <si>
    <t>Sao Tome &amp; Principe</t>
  </si>
  <si>
    <t>São Tomé e Príncipe</t>
  </si>
  <si>
    <t>SA</t>
  </si>
  <si>
    <t>Saudi Arabia</t>
  </si>
  <si>
    <t>Arábia Saudita</t>
  </si>
  <si>
    <t>SN</t>
  </si>
  <si>
    <t>Senegal</t>
  </si>
  <si>
    <t>RS</t>
  </si>
  <si>
    <t>Serbia (former Yugoslavia)</t>
  </si>
  <si>
    <t>Sérvia (ex-Jugoslávia)</t>
  </si>
  <si>
    <t>SC</t>
  </si>
  <si>
    <t>Seychelles</t>
  </si>
  <si>
    <t>SL</t>
  </si>
  <si>
    <t>Sierra Leone</t>
  </si>
  <si>
    <t>Serra Leoa</t>
  </si>
  <si>
    <t>SG</t>
  </si>
  <si>
    <t>Singapore</t>
  </si>
  <si>
    <t>Cingapura</t>
  </si>
  <si>
    <t>SK</t>
  </si>
  <si>
    <t>Slovakia</t>
  </si>
  <si>
    <t>Eslováquia</t>
  </si>
  <si>
    <t>SI</t>
  </si>
  <si>
    <t>Slovenia</t>
  </si>
  <si>
    <t>Eslovênia</t>
  </si>
  <si>
    <t>SO</t>
  </si>
  <si>
    <t>Somalia</t>
  </si>
  <si>
    <t>Somália</t>
  </si>
  <si>
    <t>ZA</t>
  </si>
  <si>
    <t>South Africa</t>
  </si>
  <si>
    <t>África do Sul</t>
  </si>
  <si>
    <t>KR</t>
  </si>
  <si>
    <t>South Korea</t>
  </si>
  <si>
    <t>Coreia do Sul</t>
  </si>
  <si>
    <t>South Sudan</t>
  </si>
  <si>
    <t>Sudão do Sul</t>
  </si>
  <si>
    <t>ES</t>
  </si>
  <si>
    <t>Spain</t>
  </si>
  <si>
    <t>Espanha</t>
  </si>
  <si>
    <t>LK</t>
  </si>
  <si>
    <t>Sri Lanka</t>
  </si>
  <si>
    <t>KN</t>
  </si>
  <si>
    <t>St Kitts &amp; Nevis</t>
  </si>
  <si>
    <t>São Cristóvão e Névis</t>
  </si>
  <si>
    <t>VC</t>
  </si>
  <si>
    <t>St Lucia</t>
  </si>
  <si>
    <t>Santa Lúcia</t>
  </si>
  <si>
    <t>St Maarten</t>
  </si>
  <si>
    <t>St Vincent &amp; the Grenadines</t>
  </si>
  <si>
    <t>São Vicente e Granadinas</t>
  </si>
  <si>
    <t>SD</t>
  </si>
  <si>
    <t>Sudan (North)</t>
  </si>
  <si>
    <t>Sudão (norte)</t>
  </si>
  <si>
    <t xml:space="preserve">Suriname </t>
  </si>
  <si>
    <t>Suriname</t>
  </si>
  <si>
    <t>SZ</t>
  </si>
  <si>
    <t>Swaziland</t>
  </si>
  <si>
    <t>Suazilândia</t>
  </si>
  <si>
    <t>SE</t>
  </si>
  <si>
    <t>Sweden</t>
  </si>
  <si>
    <t>Suécia</t>
  </si>
  <si>
    <t>CH</t>
  </si>
  <si>
    <t>Switzerland</t>
  </si>
  <si>
    <t>Suíça</t>
  </si>
  <si>
    <t>SY</t>
  </si>
  <si>
    <t>Syria</t>
  </si>
  <si>
    <t>Síria</t>
  </si>
  <si>
    <t>TW</t>
  </si>
  <si>
    <t>Taiwan</t>
  </si>
  <si>
    <t>TJ</t>
  </si>
  <si>
    <t>Tajikistan</t>
  </si>
  <si>
    <t>Tajiquistão</t>
  </si>
  <si>
    <t>TZ</t>
  </si>
  <si>
    <t>Tanzania</t>
  </si>
  <si>
    <t>Tanzânia</t>
  </si>
  <si>
    <t>TH</t>
  </si>
  <si>
    <t>Thailand</t>
  </si>
  <si>
    <t>Tailândia</t>
  </si>
  <si>
    <t xml:space="preserve">Timor Leste </t>
  </si>
  <si>
    <t>Timor Leste</t>
  </si>
  <si>
    <t>TG</t>
  </si>
  <si>
    <t>Togo</t>
  </si>
  <si>
    <t>TT</t>
  </si>
  <si>
    <t>Trinidad and Tobago</t>
  </si>
  <si>
    <t>Trinidad e Tobago</t>
  </si>
  <si>
    <t>TN</t>
  </si>
  <si>
    <t>Tunisia</t>
  </si>
  <si>
    <t>Tunísia</t>
  </si>
  <si>
    <t>TR</t>
  </si>
  <si>
    <t>Turkey</t>
  </si>
  <si>
    <t>Turkish Republic of Northern Cyprus</t>
  </si>
  <si>
    <t>República Turca do Norte de Chipre</t>
  </si>
  <si>
    <t>TM</t>
  </si>
  <si>
    <t>Turkmenistan</t>
  </si>
  <si>
    <t>Turcomenistão</t>
  </si>
  <si>
    <t>UG</t>
  </si>
  <si>
    <t>Uganda</t>
  </si>
  <si>
    <t>UA</t>
  </si>
  <si>
    <t>Ukraine</t>
  </si>
  <si>
    <t>Ucrânia</t>
  </si>
  <si>
    <t>AE</t>
  </si>
  <si>
    <t>United Arab Emirates</t>
  </si>
  <si>
    <t>Emirados Árabes Unidos</t>
  </si>
  <si>
    <t>GB</t>
  </si>
  <si>
    <t>United Kingdom</t>
  </si>
  <si>
    <t>Reino Unido</t>
  </si>
  <si>
    <t>UY</t>
  </si>
  <si>
    <t>Uruguay</t>
  </si>
  <si>
    <t>Uruguai</t>
  </si>
  <si>
    <t>US</t>
  </si>
  <si>
    <t>USA</t>
  </si>
  <si>
    <t>EUA</t>
  </si>
  <si>
    <t>UZ</t>
  </si>
  <si>
    <t>Uzbekistan</t>
  </si>
  <si>
    <t>Uzbequistão</t>
  </si>
  <si>
    <t>VU</t>
  </si>
  <si>
    <t>Vanuatu</t>
  </si>
  <si>
    <t>VE</t>
  </si>
  <si>
    <t>Venezuela</t>
  </si>
  <si>
    <t>VN</t>
  </si>
  <si>
    <t>Vietnam</t>
  </si>
  <si>
    <t>Vietname</t>
  </si>
  <si>
    <t>YE</t>
  </si>
  <si>
    <t>Yemen</t>
  </si>
  <si>
    <t>Iémen</t>
  </si>
  <si>
    <t>ZM</t>
  </si>
  <si>
    <t>Zambia</t>
  </si>
  <si>
    <t>Zâmbia</t>
  </si>
  <si>
    <t>ZW</t>
  </si>
  <si>
    <t>Zimbabwe</t>
  </si>
  <si>
    <t>Zimbábwe</t>
  </si>
  <si>
    <t>Tranacciona no  Balcão apenas</t>
  </si>
  <si>
    <t>Tranacciona no Balcão e remotamente, através de canais digitais (NetPlus, Quick, USSD)</t>
  </si>
  <si>
    <t>Tranacciona remotamente apenas, através de canais digitais (NetPlus, Quick, USSD)</t>
  </si>
  <si>
    <r>
      <t xml:space="preserve">Cliente no estrangeiro, com </t>
    </r>
    <r>
      <rPr>
        <i/>
        <sz val="20"/>
        <color rgb="FF000000"/>
        <rFont val="Arial"/>
        <family val="2"/>
      </rPr>
      <t>indemnity Letter</t>
    </r>
  </si>
  <si>
    <t>Invoice discounting</t>
  </si>
  <si>
    <t>Instant Loan (30 day OD)</t>
  </si>
  <si>
    <t>Overdraft Salary advance</t>
  </si>
  <si>
    <t>Overdraft</t>
  </si>
  <si>
    <t>PBB</t>
  </si>
  <si>
    <t>Leaseback</t>
  </si>
  <si>
    <t>VAF</t>
  </si>
  <si>
    <t>Access Bond</t>
  </si>
  <si>
    <t>Rehabilitation loan</t>
  </si>
  <si>
    <t>Equity release</t>
  </si>
  <si>
    <t>Commercial Property Loan</t>
  </si>
  <si>
    <t>Mortgage Loan</t>
  </si>
  <si>
    <t>Home Loan</t>
  </si>
  <si>
    <t>Term Loan</t>
  </si>
  <si>
    <t>Consumer Loan</t>
  </si>
  <si>
    <t>Short and Medium term Lending</t>
  </si>
  <si>
    <t>Direct insurance</t>
  </si>
  <si>
    <t>VAF insurance</t>
  </si>
  <si>
    <t>Credit card protection plan</t>
  </si>
  <si>
    <t>Loan Instalment protection</t>
  </si>
  <si>
    <t>Home loan life insurance</t>
  </si>
  <si>
    <t>Home owners fire insurance</t>
  </si>
  <si>
    <t>Trade sure</t>
  </si>
  <si>
    <t>Biz sure</t>
  </si>
  <si>
    <t>Prop sure</t>
  </si>
  <si>
    <t>Travel Insurance</t>
  </si>
  <si>
    <t>Personal Life Insurance</t>
  </si>
  <si>
    <t>Funeral Plan</t>
  </si>
  <si>
    <t>Hospital Plan</t>
  </si>
  <si>
    <t>Bancassurance</t>
  </si>
  <si>
    <t>Credit Card</t>
  </si>
  <si>
    <t>Distributor Card</t>
  </si>
  <si>
    <t>Deposit Card</t>
  </si>
  <si>
    <t>Debit Card Personalised</t>
  </si>
  <si>
    <t>Debit Card Instant</t>
  </si>
  <si>
    <t>Card</t>
  </si>
  <si>
    <t>Fixed Deposits (period: 1m, 3m, 6m, 12m)</t>
  </si>
  <si>
    <t>Savings and Investments product</t>
  </si>
  <si>
    <t>Trade</t>
  </si>
  <si>
    <t>Advance Payments</t>
  </si>
  <si>
    <t>Documentary Remittances</t>
  </si>
  <si>
    <t>Bank Guarantees</t>
  </si>
  <si>
    <t>Letters of credit</t>
  </si>
  <si>
    <t>Sale of currency</t>
  </si>
  <si>
    <t>Purchase of currency</t>
  </si>
  <si>
    <t xml:space="preserve">Payment to suppliers by reference </t>
  </si>
  <si>
    <t>Maputo Municipal Tax Payment (IPRA/TAE)</t>
  </si>
  <si>
    <t>EDM</t>
  </si>
  <si>
    <t>IPS (Instituto Politecnico Superior)</t>
  </si>
  <si>
    <t>TDM</t>
  </si>
  <si>
    <t>TV Cabo</t>
  </si>
  <si>
    <t>SEW (Janela Unica Electronica)</t>
  </si>
  <si>
    <t>INSS (National Social Security Institute)</t>
  </si>
  <si>
    <t>DSTV/GOTV (Multichoice)</t>
  </si>
  <si>
    <t>Recharge buying (Real Time Recharge)</t>
  </si>
  <si>
    <t>Recharge buying (Mcel, Vodacom, Movitel, TDM - Blabla, ZAP, @IN)</t>
  </si>
  <si>
    <t>Credelec (EDM)</t>
  </si>
  <si>
    <t>Mukuru</t>
  </si>
  <si>
    <t>Shoprite Remittances (still to be launched)</t>
  </si>
  <si>
    <t>Moneygram</t>
  </si>
  <si>
    <t>Swift</t>
  </si>
  <si>
    <t>Telegraphic transfer</t>
  </si>
  <si>
    <t>Direct debit services</t>
  </si>
  <si>
    <t>Account sweeping</t>
  </si>
  <si>
    <t>Standing Payment Orders</t>
  </si>
  <si>
    <t>Mpesa transfer</t>
  </si>
  <si>
    <t>Third party transfer (Intrabank, Interbank)</t>
  </si>
  <si>
    <t>Own account transfer</t>
  </si>
  <si>
    <t>Cheque Bancario</t>
  </si>
  <si>
    <t>Cheque visado</t>
  </si>
  <si>
    <t>Cheque a vulso</t>
  </si>
  <si>
    <t>Cheque book (10, 40, 100)</t>
  </si>
  <si>
    <t>Aluguer de cofres</t>
  </si>
  <si>
    <t>Cash in Transit services</t>
  </si>
  <si>
    <t>Servicos de custodia</t>
  </si>
  <si>
    <t>Servicos de corretagem</t>
  </si>
  <si>
    <t>Carta abonatoria</t>
  </si>
  <si>
    <t>carta para auditoria</t>
  </si>
  <si>
    <t>Electronic statement</t>
  </si>
  <si>
    <t>Account statements - 30 days, 60 days, 90 days, Own date selection</t>
  </si>
  <si>
    <t>Account balance enquiry (MZN, EUR, USD, ZAR)</t>
  </si>
  <si>
    <t>Cheque withrawal</t>
  </si>
  <si>
    <t>Cash withdrawal</t>
  </si>
  <si>
    <t>Cheque deposit</t>
  </si>
  <si>
    <t>Cash deposit</t>
  </si>
  <si>
    <t>Transactional product and services</t>
  </si>
  <si>
    <t>CRA SCORE/15</t>
  </si>
  <si>
    <t>Score out of 50</t>
  </si>
  <si>
    <t>Product Name</t>
  </si>
  <si>
    <t>BU</t>
  </si>
  <si>
    <t>#</t>
  </si>
  <si>
    <r>
      <t xml:space="preserve">Canal de </t>
    </r>
    <r>
      <rPr>
        <b/>
        <i/>
        <sz val="18"/>
        <color rgb="FFFFFFFF"/>
        <rFont val="Arial"/>
        <family val="2"/>
      </rPr>
      <t>Onboarding</t>
    </r>
  </si>
  <si>
    <t>Canal de OnBoarding</t>
  </si>
  <si>
    <t>Conta Corrente com cartão de débito, cartão de crédito e Netplus</t>
  </si>
  <si>
    <t>Conta Poupança  (Não movimentada por cheques, Netplus)</t>
  </si>
  <si>
    <t>Conta Corrente com cartão de débito apenas</t>
  </si>
  <si>
    <t>Conta Corrente com cartão de débito, cartão de crédito, Netplus e Deposito a Prazo</t>
  </si>
  <si>
    <t>Conta Salário</t>
  </si>
  <si>
    <t>Presença no País (Residente Ou Não)</t>
  </si>
  <si>
    <t>Status De PEP</t>
  </si>
  <si>
    <t>PEP Local ou Estrangeiro</t>
  </si>
  <si>
    <t xml:space="preserve">Indivíduos Com Alto Patrimônio Líquido  </t>
  </si>
  <si>
    <t>Score</t>
  </si>
  <si>
    <t>Listado na Bolsa de Valores</t>
  </si>
  <si>
    <t>Fundações ou Não</t>
  </si>
  <si>
    <t xml:space="preserve">Organizações Sem Fins Lucrativos </t>
  </si>
  <si>
    <t>Complexidade Para Determinar Último Beneficiário Efectivo (UBO)</t>
  </si>
  <si>
    <t>Listada na Bolsa de Valores</t>
  </si>
  <si>
    <t>Não Listada na Bolsa de Valores</t>
  </si>
  <si>
    <t>É Fundação</t>
  </si>
  <si>
    <t>Não é Fundação</t>
  </si>
  <si>
    <t xml:space="preserve">Organizações COM Fins Lucrativos </t>
  </si>
  <si>
    <t xml:space="preserve">Organizações SEM Fins Lucrativos </t>
  </si>
  <si>
    <t>É Possivel Identificar o Beneficiario Efectivo (Pessoa Fisica) Ao Nivel 1</t>
  </si>
  <si>
    <t>É Possivel Identificar o Beneficiario Efectivo (Pessoa Fisica) Ao Nivel 2</t>
  </si>
  <si>
    <t>É Possivel Identificar o Beneficiario Efectivo (Pessoa Fisica) Ao Nivel 3</t>
  </si>
  <si>
    <t>É Possivel Identificar o Beneficiario Efectivo (Pessoa Fisica) Acima Do Nivel 4</t>
  </si>
  <si>
    <t>INDU_Desc</t>
  </si>
  <si>
    <t>Risk Rating</t>
  </si>
  <si>
    <t>Minas</t>
  </si>
  <si>
    <t>Pedras preciosas</t>
  </si>
  <si>
    <t>Imobiliaria</t>
  </si>
  <si>
    <t xml:space="preserve">Construção Civil </t>
  </si>
  <si>
    <t>Obras Públicas</t>
  </si>
  <si>
    <t>Jogos de Azar</t>
  </si>
  <si>
    <t>Casinos</t>
  </si>
  <si>
    <t>Caça</t>
  </si>
  <si>
    <t>Cambios (compra e venda de moeda estrangeira)</t>
  </si>
  <si>
    <t>Bebidas e Cigarros (Comercio)</t>
  </si>
  <si>
    <t>Agricultura</t>
  </si>
  <si>
    <t>Pecuaria</t>
  </si>
  <si>
    <t>Função pública</t>
  </si>
  <si>
    <t>Turismo e Hotelaria</t>
  </si>
  <si>
    <t>Indústria</t>
  </si>
  <si>
    <t>Pescas</t>
  </si>
  <si>
    <t>Comerciante por conta própria</t>
  </si>
  <si>
    <t>Comércio Geral</t>
  </si>
  <si>
    <t>Texteis, Vestuario e Calcado</t>
  </si>
  <si>
    <t>Transportes e Comunicacoes</t>
  </si>
  <si>
    <t>Industria de Turismo</t>
  </si>
  <si>
    <t>Outros</t>
  </si>
  <si>
    <t>Products</t>
  </si>
  <si>
    <t>Pagamentos internacionais (Pagamentos antecipados, Receitas de Exportação)</t>
  </si>
  <si>
    <t>Sem Pagamentos internacionais</t>
  </si>
  <si>
    <t>Grandes depósitos em numerário (ex: BNA, CIT, Grandes Depósitos, ZARP)</t>
  </si>
  <si>
    <t>SEM remessa de dinheiro (ex: MoneyGram, Mukuro, Mpesa)</t>
  </si>
  <si>
    <t>COM Remessa de Dinheiro (ex: MoneyGram, Mukuro, Mpesa)</t>
  </si>
  <si>
    <t>Componente Numerário</t>
  </si>
  <si>
    <t>Componente internacional</t>
  </si>
  <si>
    <t>Componente de Remessa de Valores</t>
  </si>
  <si>
    <t xml:space="preserve">Apenas Cheques e Transferencias, Sem Grandes depósitos em numerário </t>
  </si>
  <si>
    <t>Sub-Total</t>
  </si>
  <si>
    <t>Total de Tipo de Cliente</t>
  </si>
  <si>
    <t>Actividade de Negócio</t>
  </si>
  <si>
    <t>Jurisdição</t>
  </si>
  <si>
    <t>Total Score</t>
  </si>
  <si>
    <t>Risk</t>
  </si>
  <si>
    <t>Risk Grade</t>
  </si>
  <si>
    <t>A</t>
  </si>
  <si>
    <t>B</t>
  </si>
  <si>
    <t>C</t>
  </si>
  <si>
    <t>Total Score (Out of 100)</t>
  </si>
  <si>
    <t>Nome da Empresa</t>
  </si>
  <si>
    <t xml:space="preserve">LOCAL </t>
  </si>
  <si>
    <t>ESTRANGEIRO</t>
  </si>
  <si>
    <t>N/A</t>
  </si>
  <si>
    <t>Venda de Viauras de segunda mao</t>
  </si>
  <si>
    <t>Overrall</t>
  </si>
  <si>
    <t>Presencial</t>
  </si>
  <si>
    <t>Remoto</t>
  </si>
  <si>
    <t>STB MOZ 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</si>
</sst>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rgb="FFFFFFFF"/>
      <name val="Arial"/>
      <family val="2"/>
    </font>
    <font>
      <sz val="20"/>
      <color rgb="FF000000"/>
      <name val="Arial"/>
      <family val="2"/>
    </font>
    <font>
      <sz val="18"/>
      <name val="Arial"/>
      <family val="2"/>
    </font>
    <font>
      <b/>
      <u/>
      <sz val="14"/>
      <color theme="0"/>
      <name val="Calibri"/>
      <family val="2"/>
      <scheme val="minor"/>
    </font>
    <font>
      <i/>
      <sz val="20"/>
      <color rgb="FF000000"/>
      <name val="Arial"/>
      <family val="2"/>
    </font>
    <font>
      <b/>
      <i/>
      <sz val="18"/>
      <color rgb="FFFFFFFF"/>
      <name val="Arial"/>
      <family val="2"/>
    </font>
    <font>
      <b/>
      <sz val="11"/>
      <color rgb="FFFFFFFF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20"/>
      <color rgb="FFFFFFFF"/>
      <name val="Arial"/>
      <family val="2"/>
    </font>
    <font>
      <sz val="20"/>
      <color theme="0"/>
      <name val="Calibri"/>
      <family val="2"/>
      <scheme val="minor"/>
    </font>
    <font>
      <sz val="20"/>
      <color theme="0"/>
      <name val="Arial"/>
      <family val="2"/>
    </font>
    <font>
      <sz val="20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0"/>
      <name val="Arial"/>
      <family val="2"/>
    </font>
    <font>
      <b/>
      <sz val="20"/>
      <color rgb="FF000000"/>
      <name val="Arial"/>
      <family val="2"/>
    </font>
    <font>
      <b/>
      <sz val="20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2367A"/>
        <bgColor indexed="64"/>
      </patternFill>
    </fill>
    <fill>
      <patternFill patternType="solid">
        <fgColor rgb="FFCBCED7"/>
        <bgColor indexed="64"/>
      </patternFill>
    </fill>
    <fill>
      <patternFill patternType="solid">
        <fgColor rgb="FFE7E8E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</fills>
  <borders count="3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medium">
        <color rgb="FFFFFFFF"/>
      </left>
      <right/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102">
    <xf numFmtId="0" fontId="0" fillId="0" borderId="0" xfId="0"/>
    <xf numFmtId="0" fontId="4" fillId="2" borderId="1" xfId="0" applyFont="1" applyFill="1" applyBorder="1" applyAlignment="1">
      <alignment horizontal="left" vertical="center" wrapText="1" readingOrder="1"/>
    </xf>
    <xf numFmtId="0" fontId="5" fillId="3" borderId="2" xfId="0" applyFont="1" applyFill="1" applyBorder="1" applyAlignment="1">
      <alignment horizontal="left" vertical="center" wrapText="1" readingOrder="1"/>
    </xf>
    <xf numFmtId="0" fontId="5" fillId="4" borderId="3" xfId="0" applyFont="1" applyFill="1" applyBorder="1" applyAlignment="1">
      <alignment horizontal="left" vertical="center" wrapText="1" readingOrder="1"/>
    </xf>
    <xf numFmtId="9" fontId="5" fillId="4" borderId="3" xfId="0" applyNumberFormat="1" applyFont="1" applyFill="1" applyBorder="1" applyAlignment="1">
      <alignment horizontal="left" vertical="center" wrapText="1" readingOrder="1"/>
    </xf>
    <xf numFmtId="0" fontId="5" fillId="3" borderId="3" xfId="0" applyFont="1" applyFill="1" applyBorder="1" applyAlignment="1">
      <alignment horizontal="left" vertical="center" wrapText="1" readingOrder="1"/>
    </xf>
    <xf numFmtId="9" fontId="5" fillId="3" borderId="3" xfId="0" applyNumberFormat="1" applyFont="1" applyFill="1" applyBorder="1" applyAlignment="1">
      <alignment horizontal="left" vertical="center" wrapText="1" readingOrder="1"/>
    </xf>
    <xf numFmtId="0" fontId="6" fillId="2" borderId="1" xfId="0" applyFont="1" applyFill="1" applyBorder="1" applyAlignment="1">
      <alignment vertical="top" wrapText="1"/>
    </xf>
    <xf numFmtId="0" fontId="5" fillId="3" borderId="0" xfId="0" applyFont="1" applyFill="1" applyBorder="1" applyAlignment="1">
      <alignment horizontal="left" vertical="center" wrapText="1" readingOrder="1"/>
    </xf>
    <xf numFmtId="0" fontId="0" fillId="5" borderId="0" xfId="0" applyFill="1" applyProtection="1">
      <protection locked="0"/>
    </xf>
    <xf numFmtId="0" fontId="4" fillId="2" borderId="7" xfId="0" applyFont="1" applyFill="1" applyBorder="1" applyAlignment="1">
      <alignment horizontal="left" vertical="center" wrapText="1" readingOrder="1"/>
    </xf>
    <xf numFmtId="0" fontId="1" fillId="6" borderId="11" xfId="0" applyFont="1" applyFill="1" applyBorder="1" applyAlignment="1">
      <alignment wrapText="1"/>
    </xf>
    <xf numFmtId="0" fontId="1" fillId="6" borderId="12" xfId="0" applyFont="1" applyFill="1" applyBorder="1" applyAlignment="1">
      <alignment horizontal="left" vertical="center"/>
    </xf>
    <xf numFmtId="0" fontId="0" fillId="0" borderId="13" xfId="0" applyBorder="1"/>
    <xf numFmtId="0" fontId="0" fillId="0" borderId="14" xfId="0" applyFill="1" applyBorder="1"/>
    <xf numFmtId="0" fontId="0" fillId="0" borderId="15" xfId="0" applyBorder="1"/>
    <xf numFmtId="0" fontId="0" fillId="7" borderId="15" xfId="0" applyFill="1" applyBorder="1"/>
    <xf numFmtId="0" fontId="0" fillId="0" borderId="16" xfId="0" applyFill="1" applyBorder="1"/>
    <xf numFmtId="0" fontId="0" fillId="0" borderId="17" xfId="0" applyBorder="1"/>
    <xf numFmtId="0" fontId="0" fillId="0" borderId="18" xfId="0" applyFill="1" applyBorder="1"/>
    <xf numFmtId="0" fontId="0" fillId="0" borderId="19" xfId="0" applyBorder="1"/>
    <xf numFmtId="0" fontId="0" fillId="0" borderId="13" xfId="0" applyFill="1" applyBorder="1"/>
    <xf numFmtId="0" fontId="0" fillId="0" borderId="20" xfId="0" applyBorder="1"/>
    <xf numFmtId="0" fontId="0" fillId="0" borderId="21" xfId="0" applyFill="1" applyBorder="1"/>
    <xf numFmtId="0" fontId="0" fillId="0" borderId="22" xfId="0" applyFill="1" applyBorder="1"/>
    <xf numFmtId="0" fontId="0" fillId="0" borderId="0" xfId="0" applyAlignment="1">
      <alignment horizontal="center"/>
    </xf>
    <xf numFmtId="0" fontId="0" fillId="0" borderId="23" xfId="0" applyBorder="1"/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/>
    <xf numFmtId="0" fontId="0" fillId="0" borderId="0" xfId="0" applyBorder="1" applyAlignment="1">
      <alignment horizontal="center"/>
    </xf>
    <xf numFmtId="0" fontId="0" fillId="0" borderId="27" xfId="0" applyBorder="1" applyAlignment="1">
      <alignment horizontal="center"/>
    </xf>
    <xf numFmtId="0" fontId="3" fillId="8" borderId="9" xfId="0" applyFont="1" applyFill="1" applyBorder="1"/>
    <xf numFmtId="0" fontId="2" fillId="9" borderId="9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10" borderId="24" xfId="0" applyFill="1" applyBorder="1"/>
    <xf numFmtId="0" fontId="0" fillId="0" borderId="0" xfId="0" applyBorder="1"/>
    <xf numFmtId="0" fontId="0" fillId="10" borderId="0" xfId="0" applyFill="1" applyBorder="1"/>
    <xf numFmtId="0" fontId="0" fillId="0" borderId="24" xfId="0" applyBorder="1"/>
    <xf numFmtId="0" fontId="3" fillId="8" borderId="0" xfId="0" applyFont="1" applyFill="1" applyBorder="1"/>
    <xf numFmtId="0" fontId="0" fillId="0" borderId="9" xfId="0" applyBorder="1"/>
    <xf numFmtId="0" fontId="2" fillId="9" borderId="8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2" fillId="0" borderId="28" xfId="0" applyFont="1" applyBorder="1" applyAlignment="1">
      <alignment wrapText="1"/>
    </xf>
    <xf numFmtId="0" fontId="2" fillId="0" borderId="30" xfId="0" applyFont="1" applyBorder="1" applyAlignment="1">
      <alignment horizontal="center" wrapText="1"/>
    </xf>
    <xf numFmtId="0" fontId="2" fillId="0" borderId="29" xfId="0" applyFont="1" applyBorder="1" applyAlignment="1">
      <alignment horizontal="center" wrapText="1"/>
    </xf>
    <xf numFmtId="0" fontId="0" fillId="5" borderId="0" xfId="0" applyFill="1" applyBorder="1" applyProtection="1">
      <protection locked="0"/>
    </xf>
    <xf numFmtId="0" fontId="10" fillId="8" borderId="15" xfId="0" applyFont="1" applyFill="1" applyBorder="1" applyAlignment="1">
      <alignment horizontal="center" vertical="center" wrapText="1"/>
    </xf>
    <xf numFmtId="0" fontId="11" fillId="0" borderId="15" xfId="0" applyFont="1" applyBorder="1" applyAlignment="1">
      <alignment horizontal="justify" vertical="center" wrapText="1"/>
    </xf>
    <xf numFmtId="0" fontId="11" fillId="11" borderId="15" xfId="0" applyFont="1" applyFill="1" applyBorder="1" applyAlignment="1">
      <alignment horizontal="justify" vertical="center" wrapText="1"/>
    </xf>
    <xf numFmtId="0" fontId="0" fillId="7" borderId="0" xfId="0" applyFill="1" applyBorder="1"/>
    <xf numFmtId="0" fontId="11" fillId="0" borderId="15" xfId="0" applyFont="1" applyFill="1" applyBorder="1" applyAlignment="1">
      <alignment horizontal="justify" vertical="center" wrapText="1"/>
    </xf>
    <xf numFmtId="0" fontId="13" fillId="2" borderId="34" xfId="0" applyFont="1" applyFill="1" applyBorder="1" applyAlignment="1">
      <alignment horizontal="left" vertical="center" wrapText="1" readingOrder="1"/>
    </xf>
    <xf numFmtId="0" fontId="14" fillId="8" borderId="15" xfId="0" applyFont="1" applyFill="1" applyBorder="1"/>
    <xf numFmtId="0" fontId="14" fillId="8" borderId="15" xfId="0" applyFont="1" applyFill="1" applyBorder="1" applyAlignment="1">
      <alignment horizontal="right"/>
    </xf>
    <xf numFmtId="0" fontId="16" fillId="0" borderId="0" xfId="0" applyFont="1"/>
    <xf numFmtId="9" fontId="14" fillId="8" borderId="15" xfId="1" applyFont="1" applyFill="1" applyBorder="1"/>
    <xf numFmtId="9" fontId="14" fillId="8" borderId="15" xfId="0" applyNumberFormat="1" applyFont="1" applyFill="1" applyBorder="1"/>
    <xf numFmtId="2" fontId="14" fillId="8" borderId="15" xfId="0" applyNumberFormat="1" applyFont="1" applyFill="1" applyBorder="1"/>
    <xf numFmtId="0" fontId="17" fillId="12" borderId="0" xfId="0" applyFont="1" applyFill="1" applyProtection="1"/>
    <xf numFmtId="0" fontId="18" fillId="8" borderId="1" xfId="0" applyFont="1" applyFill="1" applyBorder="1" applyAlignment="1">
      <alignment horizontal="left" vertical="center" wrapText="1" readingOrder="1"/>
    </xf>
    <xf numFmtId="0" fontId="15" fillId="8" borderId="5" xfId="0" applyFont="1" applyFill="1" applyBorder="1" applyAlignment="1">
      <alignment horizontal="left" vertical="center" wrapText="1" readingOrder="1"/>
    </xf>
    <xf numFmtId="9" fontId="15" fillId="8" borderId="5" xfId="0" applyNumberFormat="1" applyFont="1" applyFill="1" applyBorder="1" applyAlignment="1">
      <alignment horizontal="left" vertical="center" wrapText="1" readingOrder="1"/>
    </xf>
    <xf numFmtId="0" fontId="15" fillId="8" borderId="3" xfId="0" applyFont="1" applyFill="1" applyBorder="1" applyAlignment="1">
      <alignment horizontal="left" vertical="center" wrapText="1" readingOrder="1"/>
    </xf>
    <xf numFmtId="9" fontId="15" fillId="8" borderId="3" xfId="0" applyNumberFormat="1" applyFont="1" applyFill="1" applyBorder="1" applyAlignment="1">
      <alignment horizontal="left" vertical="center" wrapText="1" readingOrder="1"/>
    </xf>
    <xf numFmtId="0" fontId="15" fillId="8" borderId="31" xfId="0" applyFont="1" applyFill="1" applyBorder="1" applyAlignment="1">
      <alignment horizontal="left" vertical="center" wrapText="1" readingOrder="1"/>
    </xf>
    <xf numFmtId="9" fontId="15" fillId="8" borderId="31" xfId="0" applyNumberFormat="1" applyFont="1" applyFill="1" applyBorder="1" applyAlignment="1">
      <alignment horizontal="left" vertical="center" wrapText="1" readingOrder="1"/>
    </xf>
    <xf numFmtId="0" fontId="5" fillId="4" borderId="31" xfId="0" applyFont="1" applyFill="1" applyBorder="1" applyAlignment="1">
      <alignment horizontal="left" vertical="center" wrapText="1" readingOrder="1"/>
    </xf>
    <xf numFmtId="0" fontId="5" fillId="4" borderId="5" xfId="0" applyFont="1" applyFill="1" applyBorder="1" applyAlignment="1">
      <alignment horizontal="left" vertical="center" wrapText="1" readingOrder="1"/>
    </xf>
    <xf numFmtId="9" fontId="5" fillId="4" borderId="31" xfId="0" applyNumberFormat="1" applyFont="1" applyFill="1" applyBorder="1" applyAlignment="1">
      <alignment horizontal="left" vertical="center" wrapText="1" readingOrder="1"/>
    </xf>
    <xf numFmtId="9" fontId="5" fillId="4" borderId="5" xfId="0" applyNumberFormat="1" applyFont="1" applyFill="1" applyBorder="1" applyAlignment="1">
      <alignment horizontal="left" vertical="center" wrapText="1" readingOrder="1"/>
    </xf>
    <xf numFmtId="0" fontId="5" fillId="3" borderId="6" xfId="0" applyFont="1" applyFill="1" applyBorder="1" applyAlignment="1">
      <alignment horizontal="left" vertical="center" wrapText="1" readingOrder="1"/>
    </xf>
    <xf numFmtId="0" fontId="5" fillId="3" borderId="7" xfId="0" applyFont="1" applyFill="1" applyBorder="1" applyAlignment="1">
      <alignment horizontal="left" vertical="center" wrapText="1" readingOrder="1"/>
    </xf>
    <xf numFmtId="0" fontId="5" fillId="3" borderId="5" xfId="0" applyFont="1" applyFill="1" applyBorder="1" applyAlignment="1">
      <alignment horizontal="left" vertical="center" wrapText="1" readingOrder="1"/>
    </xf>
    <xf numFmtId="9" fontId="5" fillId="4" borderId="6" xfId="0" applyNumberFormat="1" applyFont="1" applyFill="1" applyBorder="1" applyAlignment="1">
      <alignment horizontal="left" vertical="center" wrapText="1" readingOrder="1"/>
    </xf>
    <xf numFmtId="9" fontId="5" fillId="4" borderId="7" xfId="0" applyNumberFormat="1" applyFont="1" applyFill="1" applyBorder="1" applyAlignment="1">
      <alignment horizontal="left" vertical="center" wrapText="1" readingOrder="1"/>
    </xf>
    <xf numFmtId="9" fontId="15" fillId="8" borderId="6" xfId="0" applyNumberFormat="1" applyFont="1" applyFill="1" applyBorder="1" applyAlignment="1">
      <alignment horizontal="left" vertical="center" wrapText="1" readingOrder="1"/>
    </xf>
    <xf numFmtId="9" fontId="15" fillId="8" borderId="7" xfId="0" applyNumberFormat="1" applyFont="1" applyFill="1" applyBorder="1" applyAlignment="1">
      <alignment horizontal="left" vertical="center" wrapText="1" readingOrder="1"/>
    </xf>
    <xf numFmtId="9" fontId="15" fillId="8" borderId="5" xfId="0" applyNumberFormat="1" applyFont="1" applyFill="1" applyBorder="1" applyAlignment="1">
      <alignment horizontal="left" vertical="center" wrapText="1" readingOrder="1"/>
    </xf>
    <xf numFmtId="0" fontId="15" fillId="8" borderId="6" xfId="0" applyFont="1" applyFill="1" applyBorder="1" applyAlignment="1">
      <alignment horizontal="left" vertical="center" wrapText="1" readingOrder="1"/>
    </xf>
    <xf numFmtId="0" fontId="15" fillId="8" borderId="7" xfId="0" applyFont="1" applyFill="1" applyBorder="1" applyAlignment="1">
      <alignment horizontal="left" vertical="center" wrapText="1" readingOrder="1"/>
    </xf>
    <xf numFmtId="0" fontId="15" fillId="8" borderId="5" xfId="0" applyFont="1" applyFill="1" applyBorder="1" applyAlignment="1">
      <alignment horizontal="left" vertical="center" wrapText="1" readingOrder="1"/>
    </xf>
    <xf numFmtId="9" fontId="15" fillId="8" borderId="32" xfId="0" applyNumberFormat="1" applyFont="1" applyFill="1" applyBorder="1" applyAlignment="1">
      <alignment horizontal="left" vertical="center" wrapText="1" readingOrder="1"/>
    </xf>
    <xf numFmtId="9" fontId="15" fillId="8" borderId="33" xfId="0" applyNumberFormat="1" applyFont="1" applyFill="1" applyBorder="1" applyAlignment="1">
      <alignment horizontal="left" vertical="center" wrapText="1" readingOrder="1"/>
    </xf>
    <xf numFmtId="0" fontId="15" fillId="8" borderId="4" xfId="0" applyFont="1" applyFill="1" applyBorder="1" applyAlignment="1">
      <alignment horizontal="left" vertical="center" wrapText="1" readingOrder="1"/>
    </xf>
    <xf numFmtId="0" fontId="15" fillId="8" borderId="0" xfId="0" applyFont="1" applyFill="1" applyBorder="1" applyAlignment="1">
      <alignment horizontal="left" vertical="center" wrapText="1" readingOrder="1"/>
    </xf>
    <xf numFmtId="0" fontId="7" fillId="6" borderId="8" xfId="0" applyFont="1" applyFill="1" applyBorder="1" applyAlignment="1">
      <alignment horizontal="center"/>
    </xf>
    <xf numFmtId="0" fontId="7" fillId="6" borderId="9" xfId="0" applyFont="1" applyFill="1" applyBorder="1" applyAlignment="1">
      <alignment horizontal="center"/>
    </xf>
    <xf numFmtId="0" fontId="7" fillId="6" borderId="10" xfId="0" applyFont="1" applyFill="1" applyBorder="1" applyAlignment="1">
      <alignment horizontal="center"/>
    </xf>
    <xf numFmtId="0" fontId="5" fillId="13" borderId="0" xfId="0" applyFont="1" applyFill="1" applyBorder="1" applyAlignment="1">
      <alignment horizontal="left" vertical="center" wrapText="1" readingOrder="1"/>
    </xf>
    <xf numFmtId="0" fontId="0" fillId="0" borderId="0" xfId="0" applyAlignment="1">
      <alignment vertical="center"/>
    </xf>
    <xf numFmtId="0" fontId="14" fillId="8" borderId="15" xfId="0" applyFont="1" applyFill="1" applyBorder="1" applyAlignment="1">
      <alignment horizontal="right" vertical="center"/>
    </xf>
    <xf numFmtId="0" fontId="15" fillId="13" borderId="2" xfId="0" applyFont="1" applyFill="1" applyBorder="1" applyAlignment="1">
      <alignment horizontal="left" vertical="center" wrapText="1" readingOrder="1"/>
    </xf>
    <xf numFmtId="0" fontId="5" fillId="3" borderId="35" xfId="0" applyFont="1" applyFill="1" applyBorder="1" applyAlignment="1">
      <alignment horizontal="left" vertical="center" wrapText="1" readingOrder="1"/>
    </xf>
    <xf numFmtId="0" fontId="5" fillId="4" borderId="36" xfId="0" applyFont="1" applyFill="1" applyBorder="1" applyAlignment="1">
      <alignment horizontal="left" vertical="center" wrapText="1" readingOrder="1"/>
    </xf>
    <xf numFmtId="0" fontId="5" fillId="3" borderId="36" xfId="0" applyFont="1" applyFill="1" applyBorder="1" applyAlignment="1">
      <alignment horizontal="left" vertical="center" wrapText="1" readingOrder="1"/>
    </xf>
    <xf numFmtId="0" fontId="14" fillId="8" borderId="37" xfId="0" applyFont="1" applyFill="1" applyBorder="1"/>
    <xf numFmtId="0" fontId="14" fillId="8" borderId="19" xfId="0" applyFont="1" applyFill="1" applyBorder="1" applyAlignment="1">
      <alignment horizontal="right" vertical="center"/>
    </xf>
    <xf numFmtId="0" fontId="5" fillId="0" borderId="15" xfId="0" applyFont="1" applyFill="1" applyBorder="1" applyAlignment="1">
      <alignment horizontal="left" vertical="center" wrapText="1" readingOrder="1"/>
    </xf>
    <xf numFmtId="0" fontId="15" fillId="0" borderId="15" xfId="0" applyFont="1" applyFill="1" applyBorder="1" applyAlignment="1">
      <alignment horizontal="left" vertical="center" wrapText="1" readingOrder="1"/>
    </xf>
    <xf numFmtId="0" fontId="19" fillId="14" borderId="2" xfId="0" applyFont="1" applyFill="1" applyBorder="1" applyAlignment="1">
      <alignment horizontal="left" vertical="center" wrapText="1" readingOrder="1"/>
    </xf>
    <xf numFmtId="0" fontId="20" fillId="12" borderId="0" xfId="0" applyFont="1" applyFill="1" applyAlignment="1" applyProtection="1">
      <alignment vertical="center"/>
    </xf>
  </cellXfs>
  <cellStyles count="2">
    <cellStyle name="Normal" xfId="0" builtinId="0"/>
    <cellStyle name="Percent" xfId="1" builtinId="5"/>
  </cellStyles>
  <dxfs count="9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18</xdr:row>
      <xdr:rowOff>272144</xdr:rowOff>
    </xdr:from>
    <xdr:ext cx="6610349" cy="688637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59A7FEF-F964-4E6B-BA7B-46FCE6679001}"/>
            </a:ext>
          </a:extLst>
        </xdr:cNvPr>
        <xdr:cNvSpPr txBox="1"/>
      </xdr:nvSpPr>
      <xdr:spPr>
        <a:xfrm>
          <a:off x="0" y="5047344"/>
          <a:ext cx="6610349" cy="688637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rtl="0" eaLnBrk="0" fontAlgn="base" hangingPunct="0"/>
          <a:r>
            <a:rPr lang="pt-BR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 solução deve alocar automaticamente a categoria de risco do cliente com base nos dados que o consultor de abertura de conta / membro da equipe que abre a conta entra em determinados campos.                                                    </a:t>
          </a:r>
        </a:p>
        <a:p>
          <a:pPr rtl="0" eaLnBrk="0" fontAlgn="base" hangingPunct="0"/>
          <a:endParaRPr lang="en-ZA" sz="1400">
            <a:effectLst/>
          </a:endParaRPr>
        </a:p>
        <a:p>
          <a:pPr rtl="0" eaLnBrk="0" fontAlgn="base" hangingPunct="0"/>
          <a:r>
            <a:rPr lang="pt-BR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 pontuação de risco base para cada cliente será calculada de um total de 100 pontos. O nível de risco (além de certas regras automáticas) é calculado pelos pontos totais alocados da seguinte forma:</a:t>
          </a:r>
        </a:p>
        <a:p>
          <a:pPr rtl="0" eaLnBrk="0" fontAlgn="base" hangingPunct="0"/>
          <a:endParaRPr lang="en-ZA" sz="1400">
            <a:effectLst/>
          </a:endParaRPr>
        </a:p>
        <a:p>
          <a:pPr rtl="0" eaLnBrk="0" fontAlgn="base" hangingPunct="0"/>
          <a:r>
            <a:rPr lang="pt-BR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• Baixo Risco: Menos de 40</a:t>
          </a:r>
          <a:endParaRPr lang="en-ZA" sz="1400">
            <a:effectLst/>
          </a:endParaRPr>
        </a:p>
        <a:p>
          <a:pPr rtl="0" eaLnBrk="0" fontAlgn="base" hangingPunct="0"/>
          <a:r>
            <a:rPr lang="pt-BR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• Risco Médio: 40 ou mais, mas menos de 75</a:t>
          </a:r>
          <a:endParaRPr lang="en-ZA" sz="1400">
            <a:effectLst/>
          </a:endParaRPr>
        </a:p>
        <a:p>
          <a:pPr rtl="0" eaLnBrk="0" fontAlgn="base" hangingPunct="0"/>
          <a:r>
            <a:rPr lang="pt-BR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• Alto risco: 75 ou mais</a:t>
          </a:r>
        </a:p>
        <a:p>
          <a:pPr rtl="0" eaLnBrk="0" fontAlgn="base" hangingPunct="0"/>
          <a:endParaRPr lang="en-ZA" sz="1400">
            <a:effectLst/>
          </a:endParaRPr>
        </a:p>
        <a:p>
          <a:pPr rtl="0" eaLnBrk="0" fontAlgn="base" hangingPunct="0"/>
          <a:r>
            <a:rPr lang="pt-BR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 pontuação total de risco é calculada com base na pontuação de risco atribuída a cada um dos elementos de risco abaixo mencionados, da seguinte forma:</a:t>
          </a:r>
        </a:p>
        <a:p>
          <a:pPr rtl="0" eaLnBrk="0" fontAlgn="base" hangingPunct="0"/>
          <a:endParaRPr lang="en-ZA" sz="1400">
            <a:effectLst/>
          </a:endParaRPr>
        </a:p>
        <a:p>
          <a:pPr rtl="0" eaLnBrk="0" fontAlgn="base" hangingPunct="0"/>
          <a:r>
            <a:rPr lang="pt-BR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• Produtos e serviços - pontuação máxima  de 100 pontos;</a:t>
          </a:r>
          <a:endParaRPr lang="en-ZA" sz="1400">
            <a:effectLst/>
          </a:endParaRPr>
        </a:p>
        <a:p>
          <a:pPr rtl="0" eaLnBrk="0" fontAlgn="base" hangingPunct="0"/>
          <a:r>
            <a:rPr lang="pt-BR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• Canal de distribuição - pontuação máxima 100;</a:t>
          </a:r>
          <a:endParaRPr lang="en-ZA" sz="1400">
            <a:effectLst/>
          </a:endParaRPr>
        </a:p>
        <a:p>
          <a:pPr rtl="0" eaLnBrk="0" fontAlgn="base" hangingPunct="0"/>
          <a:r>
            <a:rPr lang="pt-BR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• Tipo de cliente - pontuação máxima de 100 pontos;</a:t>
          </a:r>
          <a:endParaRPr lang="en-ZA" sz="1400">
            <a:effectLst/>
          </a:endParaRPr>
        </a:p>
        <a:p>
          <a:pPr rtl="0" eaLnBrk="0" fontAlgn="base" hangingPunct="0"/>
          <a:r>
            <a:rPr lang="pt-BR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• Atividade empresarial / Ocupação - pontuação máxima de 100 pontos; e</a:t>
          </a:r>
          <a:endParaRPr lang="en-ZA" sz="1400">
            <a:effectLst/>
          </a:endParaRPr>
        </a:p>
        <a:p>
          <a:pPr rtl="0" eaLnBrk="0" fontAlgn="base" hangingPunct="0"/>
          <a:r>
            <a:rPr lang="pt-BR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• Jurisdição - pontuação máxima de 100 pontos.</a:t>
          </a:r>
        </a:p>
        <a:p>
          <a:pPr rtl="0" eaLnBrk="0" fontAlgn="base" hangingPunct="0"/>
          <a:endParaRPr lang="en-ZA" sz="1400">
            <a:effectLst/>
          </a:endParaRPr>
        </a:p>
        <a:p>
          <a:pPr rtl="0" eaLnBrk="0" fontAlgn="base" hangingPunct="0"/>
          <a:r>
            <a:rPr lang="pt-BR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 cálculo para obter a pontuação final de risco de um cliente é:</a:t>
          </a:r>
        </a:p>
        <a:p>
          <a:pPr rtl="0" eaLnBrk="0" fontAlgn="base" hangingPunct="0"/>
          <a:endParaRPr lang="en-ZA" sz="1400">
            <a:effectLst/>
          </a:endParaRPr>
        </a:p>
        <a:p>
          <a:pPr rtl="0" eaLnBrk="0" fontAlgn="base" hangingPunct="0"/>
          <a:r>
            <a:rPr lang="pt-BR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Score final=</a:t>
          </a:r>
          <a:r>
            <a:rPr lang="pt-BR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Pontos de Produto e Serviços *(peso especifico) + Pontos de Canal de Distribuição *(peso especifico) + Pontos de Tipo de Cliente *(peso especifico) + Pontos de Atividade de Negócio ou Ocupação *(peso especifico) + Pontos de Jurisdição *(peso especifico) = 100 maximo</a:t>
          </a:r>
        </a:p>
        <a:p>
          <a:pPr rtl="0" eaLnBrk="0" fontAlgn="base" hangingPunct="0"/>
          <a:endParaRPr lang="en-ZA" sz="1400">
            <a:effectLst/>
          </a:endParaRPr>
        </a:p>
        <a:p>
          <a:pPr rtl="0" eaLnBrk="0" fontAlgn="base" hangingPunct="0"/>
          <a:r>
            <a:rPr lang="pt-BR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NOTA: Portanto, é um cálculo baseado em uma combinação de todos os fatores (com base no risco) e não em elementos individuais isolados (baseados em regras).</a:t>
          </a:r>
          <a:endParaRPr lang="en-ZA" sz="1400">
            <a:effectLst/>
          </a:endParaRPr>
        </a:p>
        <a:p>
          <a:endParaRPr lang="en-ZA" sz="1400"/>
        </a:p>
      </xdr:txBody>
    </xdr:sp>
    <xdr:clientData/>
  </xdr:oneCellAnchor>
  <xdr:oneCellAnchor>
    <xdr:from>
      <xdr:col>2</xdr:col>
      <xdr:colOff>1583377</xdr:colOff>
      <xdr:row>15</xdr:row>
      <xdr:rowOff>536040</xdr:rowOff>
    </xdr:from>
    <xdr:ext cx="6610349" cy="688637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D9318DF-33FF-489C-BA88-AE4AA0D0BAEB}"/>
            </a:ext>
          </a:extLst>
        </xdr:cNvPr>
        <xdr:cNvSpPr txBox="1"/>
      </xdr:nvSpPr>
      <xdr:spPr>
        <a:xfrm>
          <a:off x="6993247" y="6374741"/>
          <a:ext cx="6610349" cy="688637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rtl="0" eaLnBrk="0" fontAlgn="base" hangingPunct="0"/>
          <a:r>
            <a:rPr lang="pt-BR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 solução deve alocar automaticamente a categoria de risco do cliente com base nos dados que o consultor de abertura de conta / membro da equipe que abre a conta entra em determinados campos.                                                    </a:t>
          </a:r>
        </a:p>
        <a:p>
          <a:pPr rtl="0" eaLnBrk="0" fontAlgn="base" hangingPunct="0"/>
          <a:endParaRPr lang="en-ZA" sz="1400">
            <a:effectLst/>
          </a:endParaRPr>
        </a:p>
        <a:p>
          <a:pPr rtl="0" eaLnBrk="0" fontAlgn="base" hangingPunct="0"/>
          <a:r>
            <a:rPr lang="pt-BR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 pontuação de risco base para cada cliente será calculada de um total de 100 pontos. O nível de risco (além de certas regras automáticas) é calculado pelos pontos totais alocados da seguinte forma:</a:t>
          </a:r>
        </a:p>
        <a:p>
          <a:pPr rtl="0" eaLnBrk="0" fontAlgn="base" hangingPunct="0"/>
          <a:endParaRPr lang="en-ZA" sz="1400">
            <a:effectLst/>
          </a:endParaRPr>
        </a:p>
        <a:p>
          <a:pPr rtl="0" eaLnBrk="0" fontAlgn="base" hangingPunct="0"/>
          <a:r>
            <a:rPr lang="pt-BR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• Baixo Risco: Menos de 40</a:t>
          </a:r>
          <a:endParaRPr lang="en-ZA" sz="1400">
            <a:effectLst/>
          </a:endParaRPr>
        </a:p>
        <a:p>
          <a:pPr rtl="0" eaLnBrk="0" fontAlgn="base" hangingPunct="0"/>
          <a:r>
            <a:rPr lang="pt-BR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• Risco Médio: 40 ou mais, mas menos de 75</a:t>
          </a:r>
          <a:endParaRPr lang="en-ZA" sz="1400">
            <a:effectLst/>
          </a:endParaRPr>
        </a:p>
        <a:p>
          <a:pPr rtl="0" eaLnBrk="0" fontAlgn="base" hangingPunct="0"/>
          <a:r>
            <a:rPr lang="pt-BR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• Alto risco: 75 ou mais</a:t>
          </a:r>
        </a:p>
        <a:p>
          <a:pPr rtl="0" eaLnBrk="0" fontAlgn="base" hangingPunct="0"/>
          <a:endParaRPr lang="en-ZA" sz="1400">
            <a:effectLst/>
          </a:endParaRPr>
        </a:p>
        <a:p>
          <a:pPr rtl="0" eaLnBrk="0" fontAlgn="base" hangingPunct="0"/>
          <a:r>
            <a:rPr lang="pt-BR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 pontuação total de risco é calculada com base na pontuação de risco atribuída a cada um dos elementos de risco abaixo mencionados, da seguinte forma:</a:t>
          </a:r>
        </a:p>
        <a:p>
          <a:pPr rtl="0" eaLnBrk="0" fontAlgn="base" hangingPunct="0"/>
          <a:endParaRPr lang="en-ZA" sz="1400">
            <a:effectLst/>
          </a:endParaRPr>
        </a:p>
        <a:p>
          <a:pPr rtl="0" eaLnBrk="0" fontAlgn="base" hangingPunct="0"/>
          <a:r>
            <a:rPr lang="pt-BR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• Produtos e serviços - pontuação máxima  de 100 pontos;</a:t>
          </a:r>
          <a:endParaRPr lang="en-ZA" sz="1400">
            <a:effectLst/>
          </a:endParaRPr>
        </a:p>
        <a:p>
          <a:pPr rtl="0" eaLnBrk="0" fontAlgn="base" hangingPunct="0"/>
          <a:r>
            <a:rPr lang="pt-BR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• Canal de distribuição - pontuação máxima 100;</a:t>
          </a:r>
          <a:endParaRPr lang="en-ZA" sz="1400">
            <a:effectLst/>
          </a:endParaRPr>
        </a:p>
        <a:p>
          <a:pPr rtl="0" eaLnBrk="0" fontAlgn="base" hangingPunct="0"/>
          <a:r>
            <a:rPr lang="pt-BR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• Tipo de cliente - pontuação máxima de 100 pontos;</a:t>
          </a:r>
          <a:endParaRPr lang="en-ZA" sz="1400">
            <a:effectLst/>
          </a:endParaRPr>
        </a:p>
        <a:p>
          <a:pPr rtl="0" eaLnBrk="0" fontAlgn="base" hangingPunct="0"/>
          <a:r>
            <a:rPr lang="pt-BR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• Atividade empresarial / Ocupação - pontuação máxima de 100 pontos; e</a:t>
          </a:r>
          <a:endParaRPr lang="en-ZA" sz="1400">
            <a:effectLst/>
          </a:endParaRPr>
        </a:p>
        <a:p>
          <a:pPr rtl="0" eaLnBrk="0" fontAlgn="base" hangingPunct="0"/>
          <a:r>
            <a:rPr lang="pt-BR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• Jurisdição - pontuação máxima de 100 pontos.</a:t>
          </a:r>
        </a:p>
        <a:p>
          <a:pPr rtl="0" eaLnBrk="0" fontAlgn="base" hangingPunct="0"/>
          <a:endParaRPr lang="en-ZA" sz="1400">
            <a:effectLst/>
          </a:endParaRPr>
        </a:p>
        <a:p>
          <a:pPr rtl="0" eaLnBrk="0" fontAlgn="base" hangingPunct="0"/>
          <a:r>
            <a:rPr lang="pt-BR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 cálculo para obter a pontuação final de risco de um cliente é:</a:t>
          </a:r>
        </a:p>
        <a:p>
          <a:pPr rtl="0" eaLnBrk="0" fontAlgn="base" hangingPunct="0"/>
          <a:endParaRPr lang="en-ZA" sz="1400">
            <a:effectLst/>
          </a:endParaRPr>
        </a:p>
        <a:p>
          <a:pPr rtl="0" eaLnBrk="0" fontAlgn="base" hangingPunct="0"/>
          <a:r>
            <a:rPr lang="pt-BR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Score final=</a:t>
          </a:r>
          <a:r>
            <a:rPr lang="pt-BR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Pontos de Produto e Serviços *(peso especifico) + Pontos de Canal de Distribuição *(peso especifico) + Pontos de Tipo de Cliente *(peso especifico) + Pontos de Atividade de Negócio ou Ocupação *(peso especifico) + Pontos de Jurisdição *(peso especifico) = 100 maximo</a:t>
          </a:r>
        </a:p>
        <a:p>
          <a:pPr rtl="0" eaLnBrk="0" fontAlgn="base" hangingPunct="0"/>
          <a:endParaRPr lang="en-ZA" sz="1400">
            <a:effectLst/>
          </a:endParaRPr>
        </a:p>
        <a:p>
          <a:pPr rtl="0" eaLnBrk="0" fontAlgn="base" hangingPunct="0"/>
          <a:r>
            <a:rPr lang="pt-BR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NOTA: Portanto, é um cálculo baseado em uma combinação de todos os fatores (com base no risco) e não em elementos individuais isolados (baseados em regras).</a:t>
          </a:r>
          <a:endParaRPr lang="en-ZA" sz="1400">
            <a:effectLst/>
          </a:endParaRPr>
        </a:p>
        <a:p>
          <a:endParaRPr lang="en-ZA" sz="14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330200</xdr:colOff>
      <xdr:row>26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0DAD1C-19F8-4D9B-B9B4-D1495D7CDE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864600" cy="4940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169988/Desktop/Compliance/AML%202019/Inspeccao/CRA/Modelo%20CRA%20Versao4%20Particulares%20tes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Z PBB Products"/>
      <sheetName val="Pressupostos"/>
      <sheetName val="Modeling"/>
      <sheetName val="Classificacao Clientes Particul"/>
      <sheetName val="Tabela d Criterios"/>
      <sheetName val="Action Plan"/>
      <sheetName val="Channel"/>
      <sheetName val="Juurisdition Table"/>
      <sheetName val="T24 Bussiness Activity"/>
      <sheetName val="Business Act_ISIC Code summary"/>
      <sheetName val="Product PBB Ratings"/>
      <sheetName val="Products Empresas e Particula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76CB8-EFFE-4AB6-AFF9-29EAF9C923AC}">
  <dimension ref="A1:M24"/>
  <sheetViews>
    <sheetView showGridLines="0" topLeftCell="D37" zoomScale="77" zoomScaleNormal="77" workbookViewId="0">
      <selection activeCell="H15" sqref="H15"/>
    </sheetView>
  </sheetViews>
  <sheetFormatPr defaultRowHeight="14.4" x14ac:dyDescent="0.3"/>
  <cols>
    <col min="1" max="1" width="53.21875" bestFit="1" customWidth="1"/>
    <col min="2" max="2" width="24.21875" bestFit="1" customWidth="1"/>
    <col min="3" max="3" width="22.77734375" customWidth="1"/>
    <col min="4" max="4" width="55.88671875" bestFit="1" customWidth="1"/>
    <col min="5" max="5" width="19.33203125" bestFit="1" customWidth="1"/>
    <col min="6" max="6" width="66.77734375" bestFit="1" customWidth="1"/>
    <col min="7" max="7" width="16.5546875" customWidth="1"/>
    <col min="8" max="8" width="23" bestFit="1" customWidth="1"/>
    <col min="9" max="9" width="16" customWidth="1"/>
    <col min="10" max="10" width="13.44140625" customWidth="1"/>
    <col min="11" max="11" width="17.21875" customWidth="1"/>
    <col min="12" max="12" width="21.21875" customWidth="1"/>
    <col min="13" max="13" width="12.44140625" customWidth="1"/>
    <col min="14" max="14" width="11" customWidth="1"/>
    <col min="15" max="15" width="11.5546875" customWidth="1"/>
    <col min="16" max="16" width="13.21875" customWidth="1"/>
    <col min="17" max="17" width="14.77734375" customWidth="1"/>
  </cols>
  <sheetData>
    <row r="1" spans="4:6" ht="30" customHeight="1" thickBot="1" x14ac:dyDescent="0.35">
      <c r="D1" s="1" t="s">
        <v>8</v>
      </c>
      <c r="E1" s="1" t="s">
        <v>13</v>
      </c>
      <c r="F1" s="1" t="s">
        <v>15</v>
      </c>
    </row>
    <row r="2" spans="4:6" ht="30" customHeight="1" thickTop="1" thickBot="1" x14ac:dyDescent="0.35">
      <c r="D2" s="71" t="s">
        <v>9</v>
      </c>
      <c r="E2" s="74">
        <v>0.2</v>
      </c>
      <c r="F2" s="2" t="s">
        <v>683</v>
      </c>
    </row>
    <row r="3" spans="4:6" ht="30" customHeight="1" x14ac:dyDescent="0.3">
      <c r="D3" s="72"/>
      <c r="E3" s="75"/>
      <c r="F3" s="8" t="s">
        <v>684</v>
      </c>
    </row>
    <row r="4" spans="4:6" ht="30" customHeight="1" x14ac:dyDescent="0.3">
      <c r="D4" s="72"/>
      <c r="E4" s="75"/>
      <c r="F4" s="8" t="s">
        <v>685</v>
      </c>
    </row>
    <row r="5" spans="4:6" ht="30" customHeight="1" thickBot="1" x14ac:dyDescent="0.35">
      <c r="D5" s="73"/>
      <c r="E5" s="70"/>
      <c r="F5" s="8" t="s">
        <v>686</v>
      </c>
    </row>
    <row r="6" spans="4:6" ht="91.95" customHeight="1" thickBot="1" x14ac:dyDescent="0.35">
      <c r="D6" s="3" t="s">
        <v>14</v>
      </c>
      <c r="E6" s="4">
        <v>0.3</v>
      </c>
      <c r="F6" s="3" t="s">
        <v>14</v>
      </c>
    </row>
    <row r="7" spans="4:6" ht="25.2" thickBot="1" x14ac:dyDescent="0.35">
      <c r="D7" s="5" t="s">
        <v>10</v>
      </c>
      <c r="E7" s="6">
        <v>0.3</v>
      </c>
      <c r="F7" s="8" t="s">
        <v>0</v>
      </c>
    </row>
    <row r="8" spans="4:6" ht="30" customHeight="1" thickBot="1" x14ac:dyDescent="0.35">
      <c r="D8" s="67" t="s">
        <v>11</v>
      </c>
      <c r="E8" s="69">
        <v>0.05</v>
      </c>
      <c r="F8" s="3" t="s">
        <v>11</v>
      </c>
    </row>
    <row r="9" spans="4:6" ht="30" customHeight="1" thickBot="1" x14ac:dyDescent="0.35">
      <c r="D9" s="68"/>
      <c r="E9" s="70"/>
      <c r="F9" s="3" t="s">
        <v>677</v>
      </c>
    </row>
    <row r="10" spans="4:6" ht="30" customHeight="1" thickBot="1" x14ac:dyDescent="0.35">
      <c r="D10" s="5" t="s">
        <v>12</v>
      </c>
      <c r="E10" s="6">
        <v>0.15</v>
      </c>
      <c r="F10" s="5" t="s">
        <v>12</v>
      </c>
    </row>
    <row r="11" spans="4:6" ht="30" customHeight="1" x14ac:dyDescent="0.3"/>
    <row r="12" spans="4:6" ht="30" customHeight="1" x14ac:dyDescent="0.3"/>
    <row r="15" spans="4:6" ht="15" thickBot="1" x14ac:dyDescent="0.35"/>
    <row r="16" spans="4:6" ht="23.4" thickBot="1" x14ac:dyDescent="0.35">
      <c r="D16" s="1" t="s">
        <v>7</v>
      </c>
      <c r="E16" s="7"/>
    </row>
    <row r="17" spans="1:13" ht="15" thickTop="1" x14ac:dyDescent="0.3"/>
    <row r="18" spans="1:13" ht="15" thickBot="1" x14ac:dyDescent="0.35"/>
    <row r="19" spans="1:13" ht="23.4" thickBot="1" x14ac:dyDescent="0.35">
      <c r="A19" s="1" t="s">
        <v>7</v>
      </c>
      <c r="B19" s="7"/>
      <c r="C19" s="7"/>
    </row>
    <row r="20" spans="1:13" ht="15" thickTop="1" x14ac:dyDescent="0.3"/>
    <row r="23" spans="1:13" ht="75.45" customHeight="1" x14ac:dyDescent="0.3"/>
    <row r="24" spans="1:13" x14ac:dyDescent="0.3">
      <c r="M24" t="s">
        <v>16</v>
      </c>
    </row>
  </sheetData>
  <mergeCells count="4">
    <mergeCell ref="D8:D9"/>
    <mergeCell ref="E8:E9"/>
    <mergeCell ref="D2:D5"/>
    <mergeCell ref="E2:E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8461A-184E-44DE-BAEE-812708A1F71B}">
  <dimension ref="A1:F35"/>
  <sheetViews>
    <sheetView showGridLines="0" tabSelected="1" topLeftCell="C1" zoomScale="60" zoomScaleNormal="60" workbookViewId="0">
      <selection activeCell="G23" sqref="G23"/>
    </sheetView>
  </sheetViews>
  <sheetFormatPr defaultRowHeight="14.4" x14ac:dyDescent="0.3"/>
  <cols>
    <col min="1" max="1" width="60" hidden="1" customWidth="1"/>
    <col min="2" max="2" width="22.33203125" hidden="1" customWidth="1"/>
    <col min="3" max="3" width="64.88671875" customWidth="1"/>
    <col min="4" max="4" width="117.109375" customWidth="1"/>
    <col min="5" max="5" width="20" hidden="1" customWidth="1"/>
    <col min="6" max="6" width="16.44140625" hidden="1" customWidth="1"/>
  </cols>
  <sheetData>
    <row r="1" spans="1:6" ht="40.200000000000003" customHeight="1" thickTop="1" thickBot="1" x14ac:dyDescent="0.35">
      <c r="C1" s="100" t="s">
        <v>747</v>
      </c>
      <c r="D1" s="92" t="s">
        <v>755</v>
      </c>
    </row>
    <row r="2" spans="1:6" ht="30" customHeight="1" thickBot="1" x14ac:dyDescent="0.35">
      <c r="A2" s="60" t="s">
        <v>8</v>
      </c>
      <c r="B2" s="60" t="s">
        <v>13</v>
      </c>
      <c r="C2" s="1" t="s">
        <v>15</v>
      </c>
      <c r="D2" s="10" t="s">
        <v>19</v>
      </c>
      <c r="E2" s="52" t="s">
        <v>687</v>
      </c>
    </row>
    <row r="3" spans="1:6" ht="30" customHeight="1" thickTop="1" thickBot="1" x14ac:dyDescent="0.55000000000000004">
      <c r="A3" s="79" t="s">
        <v>9</v>
      </c>
      <c r="B3" s="76">
        <v>0.2</v>
      </c>
      <c r="C3" s="93" t="s">
        <v>683</v>
      </c>
      <c r="D3" s="98" t="s">
        <v>18</v>
      </c>
      <c r="E3" s="96">
        <f>IF(D3="Não Residente",5,-5)</f>
        <v>5</v>
      </c>
      <c r="F3" s="54"/>
    </row>
    <row r="4" spans="1:6" ht="30" customHeight="1" x14ac:dyDescent="0.5">
      <c r="A4" s="80"/>
      <c r="B4" s="77"/>
      <c r="C4" s="8" t="s">
        <v>684</v>
      </c>
      <c r="D4" s="98" t="s">
        <v>21</v>
      </c>
      <c r="E4" s="96">
        <f>IF(D4="Não PEP",0,15)</f>
        <v>0</v>
      </c>
      <c r="F4" s="54"/>
    </row>
    <row r="5" spans="1:6" ht="30" customHeight="1" x14ac:dyDescent="0.5">
      <c r="A5" s="80"/>
      <c r="B5" s="77"/>
      <c r="C5" s="8" t="s">
        <v>685</v>
      </c>
      <c r="D5" s="98" t="s">
        <v>750</v>
      </c>
      <c r="E5" s="96">
        <f>IF(D5="ESTRANGEIRO",5,0)</f>
        <v>0</v>
      </c>
      <c r="F5" s="54"/>
    </row>
    <row r="6" spans="1:6" ht="30" customHeight="1" x14ac:dyDescent="0.5">
      <c r="A6" s="80"/>
      <c r="B6" s="77"/>
      <c r="C6" s="8" t="s">
        <v>688</v>
      </c>
      <c r="D6" s="98" t="s">
        <v>693</v>
      </c>
      <c r="E6" s="96">
        <f>IF(D6="Listada na Bolsa de Valores",-15,0)</f>
        <v>0</v>
      </c>
      <c r="F6" s="54"/>
    </row>
    <row r="7" spans="1:6" ht="30" customHeight="1" x14ac:dyDescent="0.5">
      <c r="A7" s="80"/>
      <c r="B7" s="77"/>
      <c r="C7" s="8" t="s">
        <v>689</v>
      </c>
      <c r="D7" s="98" t="s">
        <v>695</v>
      </c>
      <c r="E7" s="96">
        <f>IF(D7="É Fundação",15,0)</f>
        <v>0</v>
      </c>
      <c r="F7" s="54"/>
    </row>
    <row r="8" spans="1:6" ht="30" customHeight="1" x14ac:dyDescent="0.5">
      <c r="A8" s="80"/>
      <c r="B8" s="77"/>
      <c r="C8" s="8" t="s">
        <v>690</v>
      </c>
      <c r="D8" s="98" t="s">
        <v>697</v>
      </c>
      <c r="E8" s="96">
        <f>IF(D8="Organizações COM Fins Lucrativos ",0,15)</f>
        <v>15</v>
      </c>
      <c r="F8" s="54"/>
    </row>
    <row r="9" spans="1:6" ht="67.2" customHeight="1" thickBot="1" x14ac:dyDescent="0.55000000000000004">
      <c r="A9" s="81"/>
      <c r="B9" s="78"/>
      <c r="C9" s="8" t="s">
        <v>691</v>
      </c>
      <c r="D9" s="98" t="s">
        <v>699</v>
      </c>
      <c r="E9" s="96">
        <f>VLOOKUP(D9,'Tabela de respostas'!$A$70:$B$73,2,FALSE)</f>
        <v>2</v>
      </c>
      <c r="F9" s="54"/>
    </row>
    <row r="10" spans="1:6" ht="30" hidden="1" customHeight="1" thickTop="1" thickBot="1" x14ac:dyDescent="0.55000000000000004">
      <c r="A10" s="61"/>
      <c r="B10" s="62"/>
      <c r="C10" s="89"/>
      <c r="D10" s="99" t="s">
        <v>736</v>
      </c>
      <c r="E10" s="96">
        <f>(20+SUM(E3:E9))*20/80</f>
        <v>10.5</v>
      </c>
      <c r="F10" s="54"/>
    </row>
    <row r="11" spans="1:6" ht="30" hidden="1" customHeight="1" thickTop="1" thickBot="1" x14ac:dyDescent="0.55000000000000004">
      <c r="A11" s="61"/>
      <c r="B11" s="62"/>
      <c r="C11" s="89"/>
      <c r="D11" s="99" t="s">
        <v>737</v>
      </c>
      <c r="E11" s="96">
        <f>IF(D4="PEP",20,E10)</f>
        <v>10.5</v>
      </c>
      <c r="F11" s="54">
        <f>SUM(E11)</f>
        <v>10.5</v>
      </c>
    </row>
    <row r="12" spans="1:6" ht="30" customHeight="1" thickBot="1" x14ac:dyDescent="0.55000000000000004">
      <c r="A12" s="63" t="s">
        <v>738</v>
      </c>
      <c r="B12" s="64">
        <v>0.3</v>
      </c>
      <c r="C12" s="94" t="s">
        <v>738</v>
      </c>
      <c r="D12" s="98" t="s">
        <v>725</v>
      </c>
      <c r="E12" s="96">
        <f>VLOOKUP(D12,'T24 Bussiness Activity'!A2:C24,3,FALSE)</f>
        <v>3</v>
      </c>
      <c r="F12" s="54">
        <f>SUM(E12)</f>
        <v>3</v>
      </c>
    </row>
    <row r="13" spans="1:6" ht="30" customHeight="1" thickBot="1" x14ac:dyDescent="0.55000000000000004">
      <c r="A13" s="63" t="s">
        <v>10</v>
      </c>
      <c r="B13" s="64">
        <v>0.3</v>
      </c>
      <c r="C13" s="8" t="s">
        <v>739</v>
      </c>
      <c r="D13" s="98" t="s">
        <v>41</v>
      </c>
      <c r="E13" s="96">
        <f>VLOOKUP(D13,Nacionalidades!C3:E202,3,FALSE)</f>
        <v>0</v>
      </c>
      <c r="F13" s="54">
        <f>SUM(E13)</f>
        <v>0</v>
      </c>
    </row>
    <row r="14" spans="1:6" ht="30" customHeight="1" thickBot="1" x14ac:dyDescent="0.55000000000000004">
      <c r="A14" s="65" t="s">
        <v>11</v>
      </c>
      <c r="B14" s="66">
        <v>0.05</v>
      </c>
      <c r="C14" s="94" t="s">
        <v>11</v>
      </c>
      <c r="D14" s="98" t="s">
        <v>753</v>
      </c>
      <c r="E14" s="96">
        <f>VLOOKUP(D14,'Tabela de respostas'!A38:B40,2,FALSE)</f>
        <v>0</v>
      </c>
      <c r="F14" s="54"/>
    </row>
    <row r="15" spans="1:6" ht="55.8" customHeight="1" thickBot="1" x14ac:dyDescent="0.55000000000000004">
      <c r="A15" s="84" t="s">
        <v>12</v>
      </c>
      <c r="B15" s="82">
        <v>0.15</v>
      </c>
      <c r="C15" s="95" t="s">
        <v>732</v>
      </c>
      <c r="D15" s="98" t="s">
        <v>735</v>
      </c>
      <c r="E15" s="96">
        <f>VLOOKUP(D15,'Tabela de respostas'!$A$76:$B$82,2,FALSE)</f>
        <v>0</v>
      </c>
      <c r="F15" s="54"/>
    </row>
    <row r="16" spans="1:6" ht="39.6" customHeight="1" thickBot="1" x14ac:dyDescent="0.55000000000000004">
      <c r="A16" s="85"/>
      <c r="B16" s="83"/>
      <c r="C16" s="95" t="s">
        <v>733</v>
      </c>
      <c r="D16" s="98" t="s">
        <v>728</v>
      </c>
      <c r="E16" s="96">
        <f>VLOOKUP(D16,'Tabela de respostas'!$A$76:$B$82,2,FALSE)</f>
        <v>0</v>
      </c>
      <c r="F16" s="54"/>
    </row>
    <row r="17" spans="1:6" ht="39" customHeight="1" thickBot="1" x14ac:dyDescent="0.55000000000000004">
      <c r="A17" s="85"/>
      <c r="B17" s="83"/>
      <c r="C17" s="95" t="s">
        <v>734</v>
      </c>
      <c r="D17" s="98" t="s">
        <v>731</v>
      </c>
      <c r="E17" s="96">
        <f>VLOOKUP(D17,'Tabela de respostas'!$A$76:$B$82,2,FALSE)</f>
        <v>5</v>
      </c>
      <c r="F17" s="54">
        <f>SUM(E15:E17)</f>
        <v>5</v>
      </c>
    </row>
    <row r="18" spans="1:6" s="90" customFormat="1" ht="39" hidden="1" customHeight="1" x14ac:dyDescent="0.3">
      <c r="D18" s="97" t="s">
        <v>740</v>
      </c>
      <c r="E18" s="91"/>
      <c r="F18" s="91">
        <f>SUM(F11:F17)</f>
        <v>18.5</v>
      </c>
    </row>
    <row r="19" spans="1:6" ht="30" hidden="1" customHeight="1" x14ac:dyDescent="0.3"/>
    <row r="20" spans="1:6" ht="30" hidden="1" customHeight="1" x14ac:dyDescent="0.5">
      <c r="C20" s="53"/>
      <c r="D20" s="53">
        <f>F18</f>
        <v>18.5</v>
      </c>
    </row>
    <row r="21" spans="1:6" ht="30" hidden="1" customHeight="1" thickBot="1" x14ac:dyDescent="0.55000000000000004">
      <c r="C21" s="53" t="s">
        <v>687</v>
      </c>
      <c r="D21" s="53">
        <f>IF(D4="PEP",80,D20)</f>
        <v>18.5</v>
      </c>
    </row>
    <row r="22" spans="1:6" s="90" customFormat="1" ht="43.2" customHeight="1" thickBot="1" x14ac:dyDescent="0.35">
      <c r="C22" s="3" t="s">
        <v>741</v>
      </c>
      <c r="D22" s="101" t="str">
        <f>IF(D21&lt;=40,"Low",IF(D21&lt;=75,"Medium","High"))</f>
        <v>Low</v>
      </c>
    </row>
    <row r="23" spans="1:6" s="90" customFormat="1" ht="43.2" customHeight="1" thickBot="1" x14ac:dyDescent="0.35">
      <c r="C23" s="5" t="s">
        <v>742</v>
      </c>
      <c r="D23" s="5" t="str">
        <f>VLOOKUP(D22,'Tabela de respostas'!$A$85:$B$87,2,FALSE)</f>
        <v>C</v>
      </c>
    </row>
    <row r="25" spans="1:6" hidden="1" x14ac:dyDescent="0.3"/>
    <row r="26" spans="1:6" hidden="1" x14ac:dyDescent="0.3"/>
    <row r="27" spans="1:6" hidden="1" x14ac:dyDescent="0.3"/>
    <row r="28" spans="1:6" ht="25.8" hidden="1" x14ac:dyDescent="0.5">
      <c r="A28" s="53" t="s">
        <v>8</v>
      </c>
      <c r="B28" s="53" t="s">
        <v>13</v>
      </c>
      <c r="C28" s="58" t="s">
        <v>746</v>
      </c>
      <c r="D28" s="53" t="s">
        <v>741</v>
      </c>
    </row>
    <row r="29" spans="1:6" ht="25.8" hidden="1" x14ac:dyDescent="0.5">
      <c r="A29" s="53" t="s">
        <v>9</v>
      </c>
      <c r="B29" s="56">
        <v>0.2</v>
      </c>
      <c r="C29" s="58">
        <f>F11*100/20</f>
        <v>52.5</v>
      </c>
      <c r="D29" s="59" t="str">
        <f t="shared" ref="D29:D34" si="0">IF(C29&lt;=40,"Low",IF(C29&lt;=75,"Medium","High"))</f>
        <v>Medium</v>
      </c>
    </row>
    <row r="30" spans="1:6" ht="25.8" hidden="1" x14ac:dyDescent="0.5">
      <c r="A30" s="53" t="s">
        <v>738</v>
      </c>
      <c r="B30" s="56">
        <v>0.3</v>
      </c>
      <c r="C30" s="58">
        <f>F12*100/30</f>
        <v>10</v>
      </c>
      <c r="D30" s="59" t="str">
        <f t="shared" si="0"/>
        <v>Low</v>
      </c>
    </row>
    <row r="31" spans="1:6" ht="25.8" hidden="1" x14ac:dyDescent="0.5">
      <c r="A31" s="53" t="s">
        <v>10</v>
      </c>
      <c r="B31" s="56">
        <v>0.3</v>
      </c>
      <c r="C31" s="58">
        <f>F13*100/30</f>
        <v>0</v>
      </c>
      <c r="D31" s="59" t="str">
        <f t="shared" si="0"/>
        <v>Low</v>
      </c>
    </row>
    <row r="32" spans="1:6" ht="25.8" hidden="1" x14ac:dyDescent="0.5">
      <c r="A32" s="53" t="s">
        <v>11</v>
      </c>
      <c r="B32" s="56">
        <v>0.05</v>
      </c>
      <c r="C32" s="58">
        <f>E14*100/5</f>
        <v>0</v>
      </c>
      <c r="D32" s="59" t="str">
        <f t="shared" si="0"/>
        <v>Low</v>
      </c>
    </row>
    <row r="33" spans="1:4" ht="25.8" hidden="1" x14ac:dyDescent="0.5">
      <c r="A33" s="53" t="s">
        <v>12</v>
      </c>
      <c r="B33" s="56">
        <v>0.15</v>
      </c>
      <c r="C33" s="58">
        <f>F17*100/15</f>
        <v>33.333333333333336</v>
      </c>
      <c r="D33" s="59" t="str">
        <f t="shared" si="0"/>
        <v>Low</v>
      </c>
    </row>
    <row r="34" spans="1:4" ht="25.8" hidden="1" x14ac:dyDescent="0.5">
      <c r="A34" s="53" t="s">
        <v>752</v>
      </c>
      <c r="B34" s="57">
        <v>1</v>
      </c>
      <c r="C34" s="58">
        <f>D21</f>
        <v>18.5</v>
      </c>
      <c r="D34" s="59" t="str">
        <f t="shared" si="0"/>
        <v>Low</v>
      </c>
    </row>
    <row r="35" spans="1:4" hidden="1" x14ac:dyDescent="0.3"/>
  </sheetData>
  <mergeCells count="4">
    <mergeCell ref="B3:B9"/>
    <mergeCell ref="A3:A9"/>
    <mergeCell ref="B15:B17"/>
    <mergeCell ref="A15:A17"/>
  </mergeCells>
  <conditionalFormatting sqref="D22">
    <cfRule type="containsText" dxfId="8" priority="7" operator="containsText" text="low">
      <formula>NOT(ISERROR(SEARCH("low",D22)))</formula>
    </cfRule>
    <cfRule type="containsText" dxfId="7" priority="8" operator="containsText" text="medium">
      <formula>NOT(ISERROR(SEARCH("medium",D22)))</formula>
    </cfRule>
    <cfRule type="containsText" dxfId="6" priority="9" operator="containsText" text="high">
      <formula>NOT(ISERROR(SEARCH("high",D22)))</formula>
    </cfRule>
  </conditionalFormatting>
  <conditionalFormatting sqref="D29:D33">
    <cfRule type="containsText" dxfId="5" priority="4" operator="containsText" text="low">
      <formula>NOT(ISERROR(SEARCH("low",D29)))</formula>
    </cfRule>
    <cfRule type="containsText" dxfId="4" priority="5" operator="containsText" text="medium">
      <formula>NOT(ISERROR(SEARCH("medium",D29)))</formula>
    </cfRule>
    <cfRule type="containsText" dxfId="3" priority="6" operator="containsText" text="high">
      <formula>NOT(ISERROR(SEARCH("high",D29)))</formula>
    </cfRule>
  </conditionalFormatting>
  <conditionalFormatting sqref="D34">
    <cfRule type="containsText" dxfId="2" priority="1" operator="containsText" text="low">
      <formula>NOT(ISERROR(SEARCH("low",D34)))</formula>
    </cfRule>
    <cfRule type="containsText" dxfId="1" priority="2" operator="containsText" text="medium">
      <formula>NOT(ISERROR(SEARCH("medium",D34)))</formula>
    </cfRule>
    <cfRule type="containsText" dxfId="0" priority="3" operator="containsText" text="high">
      <formula>NOT(ISERROR(SEARCH("high",D34)))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7D7B6C88-60CB-4853-9B0B-860CBEE9011C}">
          <x14:formula1>
            <xm:f>'Tabela de respostas'!$A$2:$A$3</xm:f>
          </x14:formula1>
          <xm:sqref>D3</xm:sqref>
        </x14:dataValidation>
        <x14:dataValidation type="list" allowBlank="1" showInputMessage="1" showErrorMessage="1" xr:uid="{BEBF1BBE-DCA6-42B6-A301-E3C7B201BAC6}">
          <x14:formula1>
            <xm:f>'Tabela de respostas'!$A$7:$A$9</xm:f>
          </x14:formula1>
          <xm:sqref>D5</xm:sqref>
        </x14:dataValidation>
        <x14:dataValidation type="list" allowBlank="1" showInputMessage="1" showErrorMessage="1" xr:uid="{64B95183-BE56-4357-8B4A-D8B73F673846}">
          <x14:formula1>
            <xm:f>'Tabela de respostas'!$A$12:$A$13</xm:f>
          </x14:formula1>
          <xm:sqref>D4</xm:sqref>
        </x14:dataValidation>
        <x14:dataValidation type="list" allowBlank="1" showInputMessage="1" showErrorMessage="1" xr:uid="{C4F72474-7100-4117-AE7A-1FC0578E6897}">
          <x14:formula1>
            <xm:f>'T24 Bussiness Activity'!$A$2:$A$24</xm:f>
          </x14:formula1>
          <xm:sqref>D12</xm:sqref>
        </x14:dataValidation>
        <x14:dataValidation type="list" allowBlank="1" showInputMessage="1" showErrorMessage="1" xr:uid="{B19A7275-51FD-40A1-BC51-343BC28EE7FA}">
          <x14:formula1>
            <xm:f>Nacionalidades!$C$3:$C$202</xm:f>
          </x14:formula1>
          <xm:sqref>D13</xm:sqref>
        </x14:dataValidation>
        <x14:dataValidation type="list" allowBlank="1" showInputMessage="1" showErrorMessage="1" xr:uid="{7D479D94-4CCB-4ABB-BC3D-2506F499F667}">
          <x14:formula1>
            <xm:f>'Tabela de respostas'!$A$39:$A$40</xm:f>
          </x14:formula1>
          <xm:sqref>D14</xm:sqref>
        </x14:dataValidation>
        <x14:dataValidation type="list" allowBlank="1" showInputMessage="1" showErrorMessage="1" xr:uid="{AEF640FB-EEC9-4A0C-8A2E-BCBAEA710A20}">
          <x14:formula1>
            <xm:f>'Tabela de respostas'!$A$52:$A$53</xm:f>
          </x14:formula1>
          <xm:sqref>D6</xm:sqref>
        </x14:dataValidation>
        <x14:dataValidation type="list" allowBlank="1" showInputMessage="1" showErrorMessage="1" xr:uid="{F4797B15-EA66-4DEA-9ABE-087BDADF0D17}">
          <x14:formula1>
            <xm:f>'Tabela de respostas'!$A$58:$A$59</xm:f>
          </x14:formula1>
          <xm:sqref>D7</xm:sqref>
        </x14:dataValidation>
        <x14:dataValidation type="list" allowBlank="1" showInputMessage="1" showErrorMessage="1" xr:uid="{9D6AE050-CD42-4E43-A0BF-A884453EE8E0}">
          <x14:formula1>
            <xm:f>'Tabela de respostas'!$A$63:$A$64</xm:f>
          </x14:formula1>
          <xm:sqref>D8</xm:sqref>
        </x14:dataValidation>
        <x14:dataValidation type="list" allowBlank="1" showInputMessage="1" showErrorMessage="1" xr:uid="{1779E0E5-8112-4DC2-9469-6968D6777E66}">
          <x14:formula1>
            <xm:f>'Tabela de respostas'!$A$70:$A$73</xm:f>
          </x14:formula1>
          <xm:sqref>D9</xm:sqref>
        </x14:dataValidation>
        <x14:dataValidation type="list" allowBlank="1" showInputMessage="1" showErrorMessage="1" xr:uid="{36F39112-B7D4-4878-A07B-B9C66B2D61B1}">
          <x14:formula1>
            <xm:f>'Tabela de respostas'!$A$79:$A$80</xm:f>
          </x14:formula1>
          <xm:sqref>D15</xm:sqref>
        </x14:dataValidation>
        <x14:dataValidation type="list" allowBlank="1" showInputMessage="1" showErrorMessage="1" xr:uid="{BDEEC44B-EA79-40D1-B9F7-4F376D813F74}">
          <x14:formula1>
            <xm:f>'Tabela de respostas'!$A$81:$A$82</xm:f>
          </x14:formula1>
          <xm:sqref>D16</xm:sqref>
        </x14:dataValidation>
        <x14:dataValidation type="list" allowBlank="1" showInputMessage="1" showErrorMessage="1" xr:uid="{233CBD8A-0EBE-4761-8CDC-292F945BE645}">
          <x14:formula1>
            <xm:f>'Tabela de respostas'!$A$77:$A$78</xm:f>
          </x14:formula1>
          <xm:sqref>D17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4F8E4-D8EA-4CD3-A3BC-A45A73D5994E}">
  <dimension ref="A1"/>
  <sheetViews>
    <sheetView workbookViewId="0">
      <selection activeCell="J9" sqref="J9"/>
    </sheetView>
  </sheetViews>
  <sheetFormatPr defaultRowHeight="14.4" x14ac:dyDescent="0.3"/>
  <cols>
    <col min="1" max="1" width="8.77734375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4C65B-A369-41DB-AEBB-2FC140BC6AE6}">
  <dimension ref="A1:C87"/>
  <sheetViews>
    <sheetView topLeftCell="A28" workbookViewId="0">
      <selection activeCell="B39" sqref="B39"/>
    </sheetView>
  </sheetViews>
  <sheetFormatPr defaultRowHeight="14.4" x14ac:dyDescent="0.3"/>
  <cols>
    <col min="1" max="1" width="143.77734375" customWidth="1"/>
    <col min="2" max="2" width="7.77734375" bestFit="1" customWidth="1"/>
    <col min="3" max="3" width="2.77734375" bestFit="1" customWidth="1"/>
  </cols>
  <sheetData>
    <row r="1" spans="1:2" ht="30" customHeight="1" thickBot="1" x14ac:dyDescent="0.35">
      <c r="A1" s="1" t="s">
        <v>1</v>
      </c>
      <c r="B1" t="s">
        <v>687</v>
      </c>
    </row>
    <row r="2" spans="1:2" ht="30" customHeight="1" thickTop="1" thickBot="1" x14ac:dyDescent="0.35">
      <c r="A2" s="2" t="s">
        <v>17</v>
      </c>
      <c r="B2">
        <v>-5</v>
      </c>
    </row>
    <row r="3" spans="1:2" ht="30" customHeight="1" thickTop="1" thickBot="1" x14ac:dyDescent="0.35">
      <c r="A3" s="2" t="s">
        <v>18</v>
      </c>
      <c r="B3">
        <v>5</v>
      </c>
    </row>
    <row r="5" spans="1:2" ht="15" thickBot="1" x14ac:dyDescent="0.35"/>
    <row r="6" spans="1:2" ht="23.4" thickBot="1" x14ac:dyDescent="0.35">
      <c r="A6" s="1" t="s">
        <v>3</v>
      </c>
    </row>
    <row r="7" spans="1:2" ht="25.8" thickTop="1" thickBot="1" x14ac:dyDescent="0.35">
      <c r="A7" s="2" t="s">
        <v>748</v>
      </c>
    </row>
    <row r="8" spans="1:2" ht="25.8" thickTop="1" thickBot="1" x14ac:dyDescent="0.35">
      <c r="A8" s="2" t="s">
        <v>749</v>
      </c>
    </row>
    <row r="9" spans="1:2" ht="25.8" thickTop="1" thickBot="1" x14ac:dyDescent="0.35">
      <c r="A9" s="2" t="s">
        <v>750</v>
      </c>
    </row>
    <row r="10" spans="1:2" ht="15" thickBot="1" x14ac:dyDescent="0.35"/>
    <row r="11" spans="1:2" ht="23.4" thickBot="1" x14ac:dyDescent="0.35">
      <c r="A11" s="1" t="s">
        <v>2</v>
      </c>
    </row>
    <row r="12" spans="1:2" ht="25.8" thickTop="1" thickBot="1" x14ac:dyDescent="0.35">
      <c r="A12" s="2" t="s">
        <v>20</v>
      </c>
    </row>
    <row r="13" spans="1:2" ht="25.8" thickTop="1" thickBot="1" x14ac:dyDescent="0.35">
      <c r="A13" s="2" t="s">
        <v>21</v>
      </c>
    </row>
    <row r="15" spans="1:2" ht="15" thickBot="1" x14ac:dyDescent="0.35"/>
    <row r="16" spans="1:2" ht="23.4" thickBot="1" x14ac:dyDescent="0.35">
      <c r="A16" s="1" t="s">
        <v>4</v>
      </c>
    </row>
    <row r="17" spans="1:3" ht="25.8" thickTop="1" thickBot="1" x14ac:dyDescent="0.35">
      <c r="A17" s="2" t="s">
        <v>22</v>
      </c>
    </row>
    <row r="18" spans="1:3" ht="25.8" thickTop="1" thickBot="1" x14ac:dyDescent="0.35">
      <c r="A18" s="2" t="s">
        <v>23</v>
      </c>
    </row>
    <row r="20" spans="1:3" ht="15" thickBot="1" x14ac:dyDescent="0.35"/>
    <row r="21" spans="1:3" ht="23.4" thickBot="1" x14ac:dyDescent="0.35">
      <c r="A21" s="1" t="s">
        <v>24</v>
      </c>
    </row>
    <row r="22" spans="1:3" ht="25.8" thickTop="1" thickBot="1" x14ac:dyDescent="0.35">
      <c r="A22" s="2" t="s">
        <v>25</v>
      </c>
      <c r="B22" t="s">
        <v>26</v>
      </c>
      <c r="C22">
        <v>5</v>
      </c>
    </row>
    <row r="23" spans="1:3" ht="25.8" thickTop="1" thickBot="1" x14ac:dyDescent="0.35">
      <c r="A23" s="2" t="s">
        <v>27</v>
      </c>
      <c r="B23" t="s">
        <v>28</v>
      </c>
      <c r="C23">
        <v>30</v>
      </c>
    </row>
    <row r="24" spans="1:3" ht="25.8" thickTop="1" thickBot="1" x14ac:dyDescent="0.35">
      <c r="A24" s="2" t="s">
        <v>29</v>
      </c>
      <c r="B24" t="s">
        <v>28</v>
      </c>
      <c r="C24">
        <v>30</v>
      </c>
    </row>
    <row r="25" spans="1:3" ht="25.8" thickTop="1" thickBot="1" x14ac:dyDescent="0.35">
      <c r="A25" s="2" t="s">
        <v>30</v>
      </c>
      <c r="B25" t="s">
        <v>28</v>
      </c>
      <c r="C25">
        <v>20</v>
      </c>
    </row>
    <row r="26" spans="1:3" ht="25.8" thickTop="1" thickBot="1" x14ac:dyDescent="0.35">
      <c r="A26" s="2" t="s">
        <v>31</v>
      </c>
      <c r="B26" t="s">
        <v>32</v>
      </c>
      <c r="C26">
        <v>15</v>
      </c>
    </row>
    <row r="27" spans="1:3" ht="25.8" thickTop="1" thickBot="1" x14ac:dyDescent="0.35">
      <c r="A27" s="2" t="s">
        <v>33</v>
      </c>
      <c r="B27" t="s">
        <v>28</v>
      </c>
      <c r="C27">
        <v>30</v>
      </c>
    </row>
    <row r="30" spans="1:3" ht="15" thickBot="1" x14ac:dyDescent="0.35"/>
    <row r="31" spans="1:3" ht="23.4" thickBot="1" x14ac:dyDescent="0.35">
      <c r="A31" s="1" t="s">
        <v>6</v>
      </c>
    </row>
    <row r="32" spans="1:3" ht="31.05" customHeight="1" thickTop="1" thickBot="1" x14ac:dyDescent="0.35">
      <c r="A32" s="2" t="s">
        <v>582</v>
      </c>
    </row>
    <row r="33" spans="1:2" ht="26.4" thickTop="1" thickBot="1" x14ac:dyDescent="0.35">
      <c r="A33" s="2" t="s">
        <v>584</v>
      </c>
    </row>
    <row r="34" spans="1:2" ht="25.8" thickTop="1" thickBot="1" x14ac:dyDescent="0.35">
      <c r="A34" s="2" t="s">
        <v>581</v>
      </c>
    </row>
    <row r="35" spans="1:2" ht="25.8" thickTop="1" thickBot="1" x14ac:dyDescent="0.35">
      <c r="A35" s="2" t="s">
        <v>583</v>
      </c>
    </row>
    <row r="37" spans="1:2" ht="15" thickBot="1" x14ac:dyDescent="0.35"/>
    <row r="38" spans="1:2" ht="23.4" thickBot="1" x14ac:dyDescent="0.35">
      <c r="A38" s="1" t="s">
        <v>676</v>
      </c>
    </row>
    <row r="39" spans="1:2" ht="25.8" thickTop="1" thickBot="1" x14ac:dyDescent="0.35">
      <c r="A39" s="2" t="s">
        <v>754</v>
      </c>
      <c r="B39">
        <v>5</v>
      </c>
    </row>
    <row r="40" spans="1:2" ht="25.8" thickTop="1" thickBot="1" x14ac:dyDescent="0.35">
      <c r="A40" s="2" t="s">
        <v>753</v>
      </c>
      <c r="B40">
        <v>0</v>
      </c>
    </row>
    <row r="42" spans="1:2" ht="15" thickBot="1" x14ac:dyDescent="0.35"/>
    <row r="43" spans="1:2" ht="23.4" thickBot="1" x14ac:dyDescent="0.35">
      <c r="A43" s="1" t="s">
        <v>5</v>
      </c>
    </row>
    <row r="44" spans="1:2" ht="25.8" thickTop="1" thickBot="1" x14ac:dyDescent="0.35">
      <c r="A44" s="2" t="s">
        <v>678</v>
      </c>
    </row>
    <row r="45" spans="1:2" ht="25.8" thickTop="1" thickBot="1" x14ac:dyDescent="0.35">
      <c r="A45" s="2" t="s">
        <v>679</v>
      </c>
    </row>
    <row r="46" spans="1:2" ht="25.8" thickTop="1" thickBot="1" x14ac:dyDescent="0.35">
      <c r="A46" s="2" t="s">
        <v>680</v>
      </c>
    </row>
    <row r="47" spans="1:2" ht="25.8" thickTop="1" thickBot="1" x14ac:dyDescent="0.35">
      <c r="A47" s="2" t="s">
        <v>681</v>
      </c>
    </row>
    <row r="48" spans="1:2" ht="25.8" thickTop="1" thickBot="1" x14ac:dyDescent="0.35">
      <c r="A48" s="2" t="s">
        <v>682</v>
      </c>
    </row>
    <row r="50" spans="1:1" ht="15" thickBot="1" x14ac:dyDescent="0.35"/>
    <row r="51" spans="1:1" ht="23.4" thickBot="1" x14ac:dyDescent="0.35">
      <c r="A51" s="1" t="s">
        <v>688</v>
      </c>
    </row>
    <row r="52" spans="1:1" ht="25.8" thickTop="1" thickBot="1" x14ac:dyDescent="0.35">
      <c r="A52" s="2" t="s">
        <v>692</v>
      </c>
    </row>
    <row r="53" spans="1:1" ht="25.8" thickTop="1" thickBot="1" x14ac:dyDescent="0.35">
      <c r="A53" s="2" t="s">
        <v>693</v>
      </c>
    </row>
    <row r="56" spans="1:1" ht="15" thickBot="1" x14ac:dyDescent="0.35"/>
    <row r="57" spans="1:1" ht="23.4" thickBot="1" x14ac:dyDescent="0.35">
      <c r="A57" s="1" t="s">
        <v>689</v>
      </c>
    </row>
    <row r="58" spans="1:1" ht="25.8" thickTop="1" thickBot="1" x14ac:dyDescent="0.35">
      <c r="A58" s="2" t="s">
        <v>694</v>
      </c>
    </row>
    <row r="59" spans="1:1" ht="25.8" thickTop="1" thickBot="1" x14ac:dyDescent="0.35">
      <c r="A59" s="2" t="s">
        <v>695</v>
      </c>
    </row>
    <row r="61" spans="1:1" ht="15" thickBot="1" x14ac:dyDescent="0.35"/>
    <row r="62" spans="1:1" ht="23.4" thickBot="1" x14ac:dyDescent="0.35">
      <c r="A62" s="1" t="s">
        <v>690</v>
      </c>
    </row>
    <row r="63" spans="1:1" ht="25.8" thickTop="1" thickBot="1" x14ac:dyDescent="0.35">
      <c r="A63" s="2" t="s">
        <v>696</v>
      </c>
    </row>
    <row r="64" spans="1:1" ht="25.8" thickTop="1" thickBot="1" x14ac:dyDescent="0.35">
      <c r="A64" s="2" t="s">
        <v>697</v>
      </c>
    </row>
    <row r="68" spans="1:2" ht="15" thickBot="1" x14ac:dyDescent="0.35"/>
    <row r="69" spans="1:2" ht="23.4" thickBot="1" x14ac:dyDescent="0.35">
      <c r="A69" s="1" t="s">
        <v>691</v>
      </c>
    </row>
    <row r="70" spans="1:2" ht="25.8" thickTop="1" thickBot="1" x14ac:dyDescent="0.35">
      <c r="A70" s="2" t="s">
        <v>698</v>
      </c>
      <c r="B70">
        <v>0</v>
      </c>
    </row>
    <row r="71" spans="1:2" ht="25.8" thickTop="1" thickBot="1" x14ac:dyDescent="0.35">
      <c r="A71" s="2" t="s">
        <v>699</v>
      </c>
      <c r="B71">
        <v>2</v>
      </c>
    </row>
    <row r="72" spans="1:2" ht="25.8" thickTop="1" thickBot="1" x14ac:dyDescent="0.35">
      <c r="A72" s="2" t="s">
        <v>700</v>
      </c>
      <c r="B72">
        <v>3</v>
      </c>
    </row>
    <row r="73" spans="1:2" ht="25.8" thickTop="1" thickBot="1" x14ac:dyDescent="0.35">
      <c r="A73" s="2" t="s">
        <v>701</v>
      </c>
      <c r="B73">
        <v>5</v>
      </c>
    </row>
    <row r="75" spans="1:2" ht="15" thickBot="1" x14ac:dyDescent="0.35"/>
    <row r="76" spans="1:2" ht="23.4" thickBot="1" x14ac:dyDescent="0.35">
      <c r="A76" s="1" t="s">
        <v>726</v>
      </c>
    </row>
    <row r="77" spans="1:2" ht="15" thickTop="1" x14ac:dyDescent="0.3">
      <c r="A77" s="9" t="s">
        <v>730</v>
      </c>
      <c r="B77">
        <v>0</v>
      </c>
    </row>
    <row r="78" spans="1:2" x14ac:dyDescent="0.3">
      <c r="A78" s="9" t="s">
        <v>731</v>
      </c>
      <c r="B78">
        <v>5</v>
      </c>
    </row>
    <row r="79" spans="1:2" x14ac:dyDescent="0.3">
      <c r="A79" s="9" t="s">
        <v>735</v>
      </c>
      <c r="B79">
        <v>0</v>
      </c>
    </row>
    <row r="80" spans="1:2" x14ac:dyDescent="0.3">
      <c r="A80" s="9" t="s">
        <v>729</v>
      </c>
      <c r="B80">
        <v>5</v>
      </c>
    </row>
    <row r="81" spans="1:2" x14ac:dyDescent="0.3">
      <c r="A81" s="9" t="s">
        <v>727</v>
      </c>
      <c r="B81">
        <v>5</v>
      </c>
    </row>
    <row r="82" spans="1:2" x14ac:dyDescent="0.3">
      <c r="A82" s="46" t="s">
        <v>728</v>
      </c>
      <c r="B82">
        <v>0</v>
      </c>
    </row>
    <row r="85" spans="1:2" ht="25.8" x14ac:dyDescent="0.5">
      <c r="A85" s="55" t="s">
        <v>28</v>
      </c>
      <c r="B85" s="55" t="s">
        <v>743</v>
      </c>
    </row>
    <row r="86" spans="1:2" ht="25.8" x14ac:dyDescent="0.5">
      <c r="A86" s="55" t="s">
        <v>42</v>
      </c>
      <c r="B86" s="55" t="s">
        <v>744</v>
      </c>
    </row>
    <row r="87" spans="1:2" ht="25.8" x14ac:dyDescent="0.5">
      <c r="A87" s="55" t="s">
        <v>26</v>
      </c>
      <c r="B87" s="55" t="s">
        <v>745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E43032A-1428-45A4-A671-BF2B98972D95}">
          <x14:formula1>
            <xm:f>'C:\Users\a169988\Desktop\Compliance\AML 2019\Inspeccao\CRA\[Modelo CRA Versao4 Particulares teste.xlsx]Tabela d Criterios'!#REF!</xm:f>
          </x14:formula1>
          <xm:sqref>A12:A13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2ABE2-AE8F-4FA8-B5DB-48BBBA4ED2B1}">
  <dimension ref="A1:K202"/>
  <sheetViews>
    <sheetView topLeftCell="A190" workbookViewId="0">
      <selection activeCell="B151" sqref="B151"/>
    </sheetView>
  </sheetViews>
  <sheetFormatPr defaultRowHeight="14.4" x14ac:dyDescent="0.3"/>
  <cols>
    <col min="1" max="1" width="13.44140625" customWidth="1"/>
    <col min="2" max="3" width="44" customWidth="1"/>
    <col min="4" max="4" width="27.44140625" customWidth="1"/>
    <col min="5" max="5" width="14.21875" customWidth="1"/>
  </cols>
  <sheetData>
    <row r="1" spans="1:6" ht="18.600000000000001" thickBot="1" x14ac:dyDescent="0.4">
      <c r="A1" s="86" t="s">
        <v>34</v>
      </c>
      <c r="B1" s="87"/>
      <c r="C1" s="87"/>
      <c r="D1" s="87"/>
      <c r="E1" s="88"/>
    </row>
    <row r="2" spans="1:6" ht="15" thickBot="1" x14ac:dyDescent="0.35">
      <c r="A2" s="11" t="s">
        <v>35</v>
      </c>
      <c r="B2" s="12" t="s">
        <v>36</v>
      </c>
      <c r="C2" s="12"/>
      <c r="D2" s="12" t="s">
        <v>37</v>
      </c>
      <c r="E2" s="12" t="s">
        <v>38</v>
      </c>
    </row>
    <row r="3" spans="1:6" x14ac:dyDescent="0.3">
      <c r="A3" s="13" t="s">
        <v>39</v>
      </c>
      <c r="B3" s="14" t="s">
        <v>40</v>
      </c>
      <c r="C3" s="14" t="s">
        <v>41</v>
      </c>
      <c r="D3" s="15" t="s">
        <v>42</v>
      </c>
      <c r="E3" s="16">
        <v>0</v>
      </c>
      <c r="F3" s="17" t="s">
        <v>43</v>
      </c>
    </row>
    <row r="4" spans="1:6" x14ac:dyDescent="0.3">
      <c r="A4" s="18" t="s">
        <v>44</v>
      </c>
      <c r="B4" s="19" t="s">
        <v>45</v>
      </c>
      <c r="C4" s="19" t="s">
        <v>46</v>
      </c>
      <c r="D4" s="20" t="s">
        <v>28</v>
      </c>
      <c r="E4" s="20">
        <v>28.799999999999997</v>
      </c>
    </row>
    <row r="5" spans="1:6" x14ac:dyDescent="0.3">
      <c r="A5" s="13" t="s">
        <v>47</v>
      </c>
      <c r="B5" s="14" t="s">
        <v>48</v>
      </c>
      <c r="C5" s="14" t="s">
        <v>49</v>
      </c>
      <c r="D5" s="15" t="s">
        <v>42</v>
      </c>
      <c r="E5" s="15">
        <v>14.1</v>
      </c>
    </row>
    <row r="6" spans="1:6" x14ac:dyDescent="0.3">
      <c r="A6" s="13" t="s">
        <v>50</v>
      </c>
      <c r="B6" s="14" t="s">
        <v>51</v>
      </c>
      <c r="C6" s="14" t="s">
        <v>52</v>
      </c>
      <c r="D6" s="15" t="s">
        <v>28</v>
      </c>
      <c r="E6" s="15">
        <v>30</v>
      </c>
    </row>
    <row r="7" spans="1:6" x14ac:dyDescent="0.3">
      <c r="A7" s="13" t="s">
        <v>53</v>
      </c>
      <c r="B7" s="14" t="s">
        <v>54</v>
      </c>
      <c r="C7" s="14" t="s">
        <v>54</v>
      </c>
      <c r="D7" s="15" t="s">
        <v>26</v>
      </c>
      <c r="E7" s="15">
        <v>5.7</v>
      </c>
    </row>
    <row r="8" spans="1:6" x14ac:dyDescent="0.3">
      <c r="A8" s="13" t="s">
        <v>55</v>
      </c>
      <c r="B8" s="14" t="s">
        <v>56</v>
      </c>
      <c r="C8" s="14" t="s">
        <v>56</v>
      </c>
      <c r="D8" s="15" t="s">
        <v>42</v>
      </c>
      <c r="E8" s="15">
        <v>17.399999999999999</v>
      </c>
    </row>
    <row r="9" spans="1:6" x14ac:dyDescent="0.3">
      <c r="A9" s="13" t="s">
        <v>57</v>
      </c>
      <c r="B9" s="14" t="s">
        <v>58</v>
      </c>
      <c r="C9" s="14" t="s">
        <v>59</v>
      </c>
      <c r="D9" s="15" t="s">
        <v>26</v>
      </c>
      <c r="E9" s="15">
        <v>8.4</v>
      </c>
    </row>
    <row r="10" spans="1:6" x14ac:dyDescent="0.3">
      <c r="A10" s="13" t="s">
        <v>60</v>
      </c>
      <c r="B10" s="14" t="s">
        <v>61</v>
      </c>
      <c r="C10" s="14" t="s">
        <v>61</v>
      </c>
      <c r="D10" s="15" t="s">
        <v>42</v>
      </c>
      <c r="E10" s="15">
        <v>18</v>
      </c>
    </row>
    <row r="11" spans="1:6" x14ac:dyDescent="0.3">
      <c r="A11" s="13" t="s">
        <v>62</v>
      </c>
      <c r="B11" s="14" t="s">
        <v>63</v>
      </c>
      <c r="C11" s="14" t="s">
        <v>64</v>
      </c>
      <c r="D11" s="15" t="s">
        <v>42</v>
      </c>
      <c r="E11" s="15">
        <v>13.2</v>
      </c>
    </row>
    <row r="12" spans="1:6" x14ac:dyDescent="0.3">
      <c r="A12" s="13" t="s">
        <v>65</v>
      </c>
      <c r="B12" s="14" t="s">
        <v>66</v>
      </c>
      <c r="C12" s="14" t="s">
        <v>66</v>
      </c>
      <c r="D12" s="15" t="s">
        <v>26</v>
      </c>
      <c r="E12" s="15">
        <v>5.7</v>
      </c>
    </row>
    <row r="13" spans="1:6" x14ac:dyDescent="0.3">
      <c r="A13" s="13" t="s">
        <v>67</v>
      </c>
      <c r="B13" s="14" t="s">
        <v>68</v>
      </c>
      <c r="C13" s="14" t="s">
        <v>69</v>
      </c>
      <c r="D13" s="15" t="s">
        <v>26</v>
      </c>
      <c r="E13" s="15">
        <v>9.6</v>
      </c>
    </row>
    <row r="14" spans="1:6" x14ac:dyDescent="0.3">
      <c r="A14" s="13" t="s">
        <v>70</v>
      </c>
      <c r="B14" s="14" t="s">
        <v>71</v>
      </c>
      <c r="C14" s="14" t="s">
        <v>72</v>
      </c>
      <c r="D14" s="15" t="s">
        <v>42</v>
      </c>
      <c r="E14" s="15">
        <v>10.200000000000001</v>
      </c>
    </row>
    <row r="15" spans="1:6" x14ac:dyDescent="0.3">
      <c r="A15" s="13" t="s">
        <v>73</v>
      </c>
      <c r="B15" s="14" t="s">
        <v>74</v>
      </c>
      <c r="C15" s="14" t="s">
        <v>75</v>
      </c>
      <c r="D15" s="15" t="s">
        <v>42</v>
      </c>
      <c r="E15" s="15">
        <v>13.8</v>
      </c>
    </row>
    <row r="16" spans="1:6" x14ac:dyDescent="0.3">
      <c r="A16" s="13" t="s">
        <v>76</v>
      </c>
      <c r="B16" s="14" t="s">
        <v>77</v>
      </c>
      <c r="C16" s="14" t="s">
        <v>77</v>
      </c>
      <c r="D16" s="15" t="s">
        <v>42</v>
      </c>
      <c r="E16" s="15">
        <v>12.6</v>
      </c>
    </row>
    <row r="17" spans="1:5" x14ac:dyDescent="0.3">
      <c r="A17" s="13" t="s">
        <v>78</v>
      </c>
      <c r="B17" s="14" t="s">
        <v>79</v>
      </c>
      <c r="C17" s="14" t="s">
        <v>79</v>
      </c>
      <c r="D17" s="15" t="s">
        <v>42</v>
      </c>
      <c r="E17" s="15">
        <v>14.399999999999999</v>
      </c>
    </row>
    <row r="18" spans="1:5" x14ac:dyDescent="0.3">
      <c r="A18" s="13" t="s">
        <v>80</v>
      </c>
      <c r="B18" s="14" t="s">
        <v>81</v>
      </c>
      <c r="C18" s="14" t="s">
        <v>81</v>
      </c>
      <c r="D18" s="15" t="s">
        <v>42</v>
      </c>
      <c r="E18" s="15">
        <v>16.5</v>
      </c>
    </row>
    <row r="19" spans="1:5" x14ac:dyDescent="0.3">
      <c r="A19" s="13" t="s">
        <v>82</v>
      </c>
      <c r="B19" s="14" t="s">
        <v>83</v>
      </c>
      <c r="C19" s="14" t="s">
        <v>83</v>
      </c>
      <c r="D19" s="15" t="s">
        <v>42</v>
      </c>
      <c r="E19" s="15">
        <v>11.1</v>
      </c>
    </row>
    <row r="20" spans="1:5" x14ac:dyDescent="0.3">
      <c r="A20" s="13" t="s">
        <v>84</v>
      </c>
      <c r="B20" s="14" t="s">
        <v>85</v>
      </c>
      <c r="C20" s="14" t="s">
        <v>85</v>
      </c>
      <c r="D20" s="15" t="s">
        <v>28</v>
      </c>
      <c r="E20" s="15">
        <v>19.8</v>
      </c>
    </row>
    <row r="21" spans="1:5" x14ac:dyDescent="0.3">
      <c r="A21" s="13" t="s">
        <v>86</v>
      </c>
      <c r="B21" s="14" t="s">
        <v>87</v>
      </c>
      <c r="C21" s="14" t="s">
        <v>88</v>
      </c>
      <c r="D21" s="15" t="s">
        <v>42</v>
      </c>
      <c r="E21" s="15">
        <v>10.200000000000001</v>
      </c>
    </row>
    <row r="22" spans="1:5" x14ac:dyDescent="0.3">
      <c r="A22" s="13" t="s">
        <v>89</v>
      </c>
      <c r="B22" s="14" t="s">
        <v>90</v>
      </c>
      <c r="C22" s="14" t="s">
        <v>90</v>
      </c>
      <c r="D22" s="15" t="s">
        <v>28</v>
      </c>
      <c r="E22" s="15">
        <v>30</v>
      </c>
    </row>
    <row r="23" spans="1:5" x14ac:dyDescent="0.3">
      <c r="A23" s="13" t="s">
        <v>91</v>
      </c>
      <c r="B23" s="14" t="s">
        <v>92</v>
      </c>
      <c r="C23" s="14" t="s">
        <v>92</v>
      </c>
      <c r="D23" s="15" t="s">
        <v>42</v>
      </c>
      <c r="E23" s="15">
        <v>15</v>
      </c>
    </row>
    <row r="24" spans="1:5" x14ac:dyDescent="0.3">
      <c r="A24" s="13" t="s">
        <v>93</v>
      </c>
      <c r="B24" s="14" t="s">
        <v>94</v>
      </c>
      <c r="C24" s="14" t="s">
        <v>95</v>
      </c>
      <c r="D24" s="15" t="s">
        <v>26</v>
      </c>
      <c r="E24" s="15">
        <v>8.6999999999999993</v>
      </c>
    </row>
    <row r="25" spans="1:5" x14ac:dyDescent="0.3">
      <c r="A25" s="13" t="s">
        <v>96</v>
      </c>
      <c r="B25" s="14" t="s">
        <v>97</v>
      </c>
      <c r="C25" s="14" t="s">
        <v>98</v>
      </c>
      <c r="D25" s="15" t="s">
        <v>42</v>
      </c>
      <c r="E25" s="15">
        <v>16.5</v>
      </c>
    </row>
    <row r="26" spans="1:5" x14ac:dyDescent="0.3">
      <c r="A26" s="13" t="s">
        <v>99</v>
      </c>
      <c r="B26" s="14" t="s">
        <v>100</v>
      </c>
      <c r="C26" s="14" t="s">
        <v>101</v>
      </c>
      <c r="D26" s="15" t="s">
        <v>42</v>
      </c>
      <c r="E26" s="15">
        <v>18</v>
      </c>
    </row>
    <row r="27" spans="1:5" x14ac:dyDescent="0.3">
      <c r="A27" s="13" t="s">
        <v>102</v>
      </c>
      <c r="B27" s="14" t="s">
        <v>103</v>
      </c>
      <c r="C27" s="14" t="s">
        <v>104</v>
      </c>
      <c r="D27" s="15" t="s">
        <v>26</v>
      </c>
      <c r="E27" s="15">
        <v>9.3000000000000007</v>
      </c>
    </row>
    <row r="28" spans="1:5" x14ac:dyDescent="0.3">
      <c r="A28" s="13" t="s">
        <v>105</v>
      </c>
      <c r="B28" s="14" t="s">
        <v>106</v>
      </c>
      <c r="C28" s="14" t="s">
        <v>107</v>
      </c>
      <c r="D28" s="15" t="s">
        <v>42</v>
      </c>
      <c r="E28" s="15">
        <v>12.9</v>
      </c>
    </row>
    <row r="29" spans="1:5" x14ac:dyDescent="0.3">
      <c r="A29" s="13" t="s">
        <v>108</v>
      </c>
      <c r="B29" s="14" t="s">
        <v>109</v>
      </c>
      <c r="C29" s="14" t="s">
        <v>110</v>
      </c>
      <c r="D29" s="15" t="s">
        <v>26</v>
      </c>
      <c r="E29" s="15">
        <v>8.6999999999999993</v>
      </c>
    </row>
    <row r="30" spans="1:5" x14ac:dyDescent="0.3">
      <c r="A30" s="13" t="s">
        <v>111</v>
      </c>
      <c r="B30" s="14" t="s">
        <v>112</v>
      </c>
      <c r="C30" s="14" t="s">
        <v>112</v>
      </c>
      <c r="D30" s="15" t="s">
        <v>26</v>
      </c>
      <c r="E30" s="15">
        <v>5.7</v>
      </c>
    </row>
    <row r="31" spans="1:5" x14ac:dyDescent="0.3">
      <c r="A31" s="13" t="s">
        <v>113</v>
      </c>
      <c r="B31" s="14" t="s">
        <v>114</v>
      </c>
      <c r="C31" s="14" t="s">
        <v>115</v>
      </c>
      <c r="D31" s="15" t="s">
        <v>42</v>
      </c>
      <c r="E31" s="15">
        <v>10.5</v>
      </c>
    </row>
    <row r="32" spans="1:5" x14ac:dyDescent="0.3">
      <c r="A32" s="13" t="s">
        <v>116</v>
      </c>
      <c r="B32" s="14" t="s">
        <v>117</v>
      </c>
      <c r="C32" s="14" t="s">
        <v>117</v>
      </c>
      <c r="D32" s="15" t="s">
        <v>42</v>
      </c>
      <c r="E32" s="15">
        <v>14.1</v>
      </c>
    </row>
    <row r="33" spans="1:5" x14ac:dyDescent="0.3">
      <c r="A33" s="13" t="s">
        <v>118</v>
      </c>
      <c r="B33" s="14" t="s">
        <v>119</v>
      </c>
      <c r="C33" s="14" t="s">
        <v>120</v>
      </c>
      <c r="D33" s="15" t="s">
        <v>42</v>
      </c>
      <c r="E33" s="15">
        <v>17.099999999999998</v>
      </c>
    </row>
    <row r="34" spans="1:5" x14ac:dyDescent="0.3">
      <c r="A34" s="13" t="s">
        <v>121</v>
      </c>
      <c r="B34" s="14" t="s">
        <v>122</v>
      </c>
      <c r="C34" s="14" t="s">
        <v>123</v>
      </c>
      <c r="D34" s="15" t="s">
        <v>42</v>
      </c>
      <c r="E34" s="15">
        <v>13.8</v>
      </c>
    </row>
    <row r="35" spans="1:5" x14ac:dyDescent="0.3">
      <c r="A35" s="13" t="s">
        <v>124</v>
      </c>
      <c r="B35" s="14" t="s">
        <v>125</v>
      </c>
      <c r="C35" s="14" t="s">
        <v>126</v>
      </c>
      <c r="D35" s="15" t="s">
        <v>26</v>
      </c>
      <c r="E35" s="15">
        <v>9</v>
      </c>
    </row>
    <row r="36" spans="1:5" x14ac:dyDescent="0.3">
      <c r="A36" s="13" t="s">
        <v>53</v>
      </c>
      <c r="B36" s="14" t="s">
        <v>127</v>
      </c>
      <c r="C36" s="14" t="s">
        <v>128</v>
      </c>
      <c r="D36" s="15" t="s">
        <v>26</v>
      </c>
      <c r="E36" s="15">
        <v>4.5</v>
      </c>
    </row>
    <row r="37" spans="1:5" x14ac:dyDescent="0.3">
      <c r="A37" s="13" t="s">
        <v>129</v>
      </c>
      <c r="B37" s="14" t="s">
        <v>130</v>
      </c>
      <c r="C37" s="14" t="s">
        <v>131</v>
      </c>
      <c r="D37" s="15" t="s">
        <v>26</v>
      </c>
      <c r="E37" s="15">
        <v>9.6</v>
      </c>
    </row>
    <row r="38" spans="1:5" x14ac:dyDescent="0.3">
      <c r="A38" s="13" t="s">
        <v>53</v>
      </c>
      <c r="B38" s="14" t="s">
        <v>132</v>
      </c>
      <c r="C38" s="14" t="s">
        <v>133</v>
      </c>
      <c r="D38" s="15" t="s">
        <v>28</v>
      </c>
      <c r="E38" s="15">
        <v>23.1</v>
      </c>
    </row>
    <row r="39" spans="1:5" x14ac:dyDescent="0.3">
      <c r="A39" s="13" t="s">
        <v>134</v>
      </c>
      <c r="B39" s="14" t="s">
        <v>135</v>
      </c>
      <c r="C39" s="14" t="s">
        <v>136</v>
      </c>
      <c r="D39" s="15" t="s">
        <v>42</v>
      </c>
      <c r="E39" s="15">
        <v>15.9</v>
      </c>
    </row>
    <row r="40" spans="1:5" x14ac:dyDescent="0.3">
      <c r="A40" s="13" t="s">
        <v>137</v>
      </c>
      <c r="B40" s="14" t="s">
        <v>138</v>
      </c>
      <c r="C40" s="14" t="s">
        <v>138</v>
      </c>
      <c r="D40" s="15" t="s">
        <v>26</v>
      </c>
      <c r="E40" s="15">
        <v>8.6999999999999993</v>
      </c>
    </row>
    <row r="41" spans="1:5" x14ac:dyDescent="0.3">
      <c r="A41" s="13" t="s">
        <v>139</v>
      </c>
      <c r="B41" s="14" t="s">
        <v>140</v>
      </c>
      <c r="C41" s="14" t="s">
        <v>140</v>
      </c>
      <c r="D41" s="15" t="s">
        <v>42</v>
      </c>
      <c r="E41" s="15">
        <v>18</v>
      </c>
    </row>
    <row r="42" spans="1:5" x14ac:dyDescent="0.3">
      <c r="A42" s="13" t="s">
        <v>141</v>
      </c>
      <c r="B42" s="14" t="s">
        <v>142</v>
      </c>
      <c r="C42" s="14" t="s">
        <v>143</v>
      </c>
      <c r="D42" s="15" t="s">
        <v>42</v>
      </c>
      <c r="E42" s="15">
        <v>13.8</v>
      </c>
    </row>
    <row r="43" spans="1:5" x14ac:dyDescent="0.3">
      <c r="A43" s="13" t="s">
        <v>144</v>
      </c>
      <c r="B43" s="14" t="s">
        <v>145</v>
      </c>
      <c r="C43" s="14" t="s">
        <v>146</v>
      </c>
      <c r="D43" s="15" t="s">
        <v>28</v>
      </c>
      <c r="E43" s="15">
        <v>21</v>
      </c>
    </row>
    <row r="44" spans="1:5" x14ac:dyDescent="0.3">
      <c r="A44" s="13" t="s">
        <v>147</v>
      </c>
      <c r="B44" s="14" t="s">
        <v>148</v>
      </c>
      <c r="C44" s="14" t="s">
        <v>149</v>
      </c>
      <c r="D44" s="15" t="s">
        <v>42</v>
      </c>
      <c r="E44" s="15">
        <v>13.8</v>
      </c>
    </row>
    <row r="45" spans="1:5" x14ac:dyDescent="0.3">
      <c r="A45" s="13" t="s">
        <v>150</v>
      </c>
      <c r="B45" s="14" t="s">
        <v>151</v>
      </c>
      <c r="C45" s="14" t="s">
        <v>152</v>
      </c>
      <c r="D45" s="15" t="s">
        <v>26</v>
      </c>
      <c r="E45" s="15">
        <v>6.6</v>
      </c>
    </row>
    <row r="46" spans="1:5" x14ac:dyDescent="0.3">
      <c r="A46" s="13" t="s">
        <v>153</v>
      </c>
      <c r="B46" s="14" t="s">
        <v>154</v>
      </c>
      <c r="C46" s="14" t="s">
        <v>154</v>
      </c>
      <c r="D46" s="15" t="s">
        <v>42</v>
      </c>
      <c r="E46" s="15">
        <v>12.299999999999999</v>
      </c>
    </row>
    <row r="47" spans="1:5" x14ac:dyDescent="0.3">
      <c r="A47" s="13" t="s">
        <v>155</v>
      </c>
      <c r="B47" s="14" t="s">
        <v>156</v>
      </c>
      <c r="C47" s="14" t="s">
        <v>157</v>
      </c>
      <c r="D47" s="15" t="s">
        <v>42</v>
      </c>
      <c r="E47" s="15">
        <v>12</v>
      </c>
    </row>
    <row r="48" spans="1:5" x14ac:dyDescent="0.3">
      <c r="A48" s="13" t="s">
        <v>158</v>
      </c>
      <c r="B48" s="14" t="s">
        <v>159</v>
      </c>
      <c r="C48" s="14" t="s">
        <v>159</v>
      </c>
      <c r="D48" s="15" t="s">
        <v>42</v>
      </c>
      <c r="E48" s="15">
        <v>17.399999999999999</v>
      </c>
    </row>
    <row r="49" spans="1:5" x14ac:dyDescent="0.3">
      <c r="A49" s="13" t="s">
        <v>53</v>
      </c>
      <c r="B49" s="14" t="s">
        <v>160</v>
      </c>
      <c r="C49" s="14" t="s">
        <v>161</v>
      </c>
      <c r="D49" s="15" t="s">
        <v>26</v>
      </c>
      <c r="E49" s="15">
        <v>7.1999999999999993</v>
      </c>
    </row>
    <row r="50" spans="1:5" x14ac:dyDescent="0.3">
      <c r="A50" s="13" t="s">
        <v>162</v>
      </c>
      <c r="B50" s="14" t="s">
        <v>163</v>
      </c>
      <c r="C50" s="14" t="s">
        <v>164</v>
      </c>
      <c r="D50" s="15" t="s">
        <v>42</v>
      </c>
      <c r="E50" s="15">
        <v>10.5</v>
      </c>
    </row>
    <row r="51" spans="1:5" x14ac:dyDescent="0.3">
      <c r="A51" s="13" t="s">
        <v>165</v>
      </c>
      <c r="B51" s="14" t="s">
        <v>166</v>
      </c>
      <c r="C51" s="14" t="s">
        <v>167</v>
      </c>
      <c r="D51" s="15" t="s">
        <v>42</v>
      </c>
      <c r="E51" s="15">
        <v>11.4</v>
      </c>
    </row>
    <row r="52" spans="1:5" x14ac:dyDescent="0.3">
      <c r="A52" s="13" t="s">
        <v>168</v>
      </c>
      <c r="B52" s="14" t="s">
        <v>169</v>
      </c>
      <c r="C52" s="14" t="s">
        <v>170</v>
      </c>
      <c r="D52" s="15" t="s">
        <v>26</v>
      </c>
      <c r="E52" s="15">
        <v>6</v>
      </c>
    </row>
    <row r="53" spans="1:5" x14ac:dyDescent="0.3">
      <c r="A53" s="13" t="s">
        <v>171</v>
      </c>
      <c r="B53" s="14" t="s">
        <v>172</v>
      </c>
      <c r="C53" s="14" t="s">
        <v>172</v>
      </c>
      <c r="D53" s="15" t="s">
        <v>42</v>
      </c>
      <c r="E53" s="15">
        <v>15.3</v>
      </c>
    </row>
    <row r="54" spans="1:5" x14ac:dyDescent="0.3">
      <c r="A54" s="13" t="s">
        <v>173</v>
      </c>
      <c r="B54" s="14" t="s">
        <v>174</v>
      </c>
      <c r="C54" s="14" t="s">
        <v>174</v>
      </c>
      <c r="D54" s="15" t="s">
        <v>42</v>
      </c>
      <c r="E54" s="15">
        <v>11.1</v>
      </c>
    </row>
    <row r="55" spans="1:5" x14ac:dyDescent="0.3">
      <c r="A55" s="13" t="s">
        <v>175</v>
      </c>
      <c r="B55" s="14" t="s">
        <v>176</v>
      </c>
      <c r="C55" s="14" t="s">
        <v>177</v>
      </c>
      <c r="D55" s="15" t="s">
        <v>42</v>
      </c>
      <c r="E55" s="15">
        <v>16.200000000000003</v>
      </c>
    </row>
    <row r="56" spans="1:5" x14ac:dyDescent="0.3">
      <c r="A56" s="13" t="s">
        <v>178</v>
      </c>
      <c r="B56" s="14" t="s">
        <v>179</v>
      </c>
      <c r="C56" s="14" t="s">
        <v>180</v>
      </c>
      <c r="D56" s="15" t="s">
        <v>28</v>
      </c>
      <c r="E56" s="15">
        <v>30</v>
      </c>
    </row>
    <row r="57" spans="1:5" x14ac:dyDescent="0.3">
      <c r="A57" s="13" t="s">
        <v>181</v>
      </c>
      <c r="B57" s="14" t="s">
        <v>182</v>
      </c>
      <c r="C57" s="14" t="s">
        <v>183</v>
      </c>
      <c r="D57" s="15" t="s">
        <v>28</v>
      </c>
      <c r="E57" s="15">
        <v>19.8</v>
      </c>
    </row>
    <row r="58" spans="1:5" x14ac:dyDescent="0.3">
      <c r="A58" s="13" t="s">
        <v>184</v>
      </c>
      <c r="B58" s="14" t="s">
        <v>185</v>
      </c>
      <c r="C58" s="14" t="s">
        <v>185</v>
      </c>
      <c r="D58" s="15" t="s">
        <v>42</v>
      </c>
      <c r="E58" s="15">
        <v>14.1</v>
      </c>
    </row>
    <row r="59" spans="1:5" x14ac:dyDescent="0.3">
      <c r="A59" s="13" t="s">
        <v>186</v>
      </c>
      <c r="B59" s="14" t="s">
        <v>187</v>
      </c>
      <c r="C59" s="14" t="s">
        <v>188</v>
      </c>
      <c r="D59" s="15" t="s">
        <v>28</v>
      </c>
      <c r="E59" s="15">
        <v>22.2</v>
      </c>
    </row>
    <row r="60" spans="1:5" x14ac:dyDescent="0.3">
      <c r="A60" s="13" t="s">
        <v>189</v>
      </c>
      <c r="B60" s="14" t="s">
        <v>190</v>
      </c>
      <c r="C60" s="14" t="s">
        <v>191</v>
      </c>
      <c r="D60" s="15" t="s">
        <v>26</v>
      </c>
      <c r="E60" s="15">
        <v>6.6</v>
      </c>
    </row>
    <row r="61" spans="1:5" x14ac:dyDescent="0.3">
      <c r="A61" s="13" t="s">
        <v>192</v>
      </c>
      <c r="B61" s="14" t="s">
        <v>193</v>
      </c>
      <c r="C61" s="14" t="s">
        <v>194</v>
      </c>
      <c r="D61" s="15" t="s">
        <v>42</v>
      </c>
      <c r="E61" s="15">
        <v>13.8</v>
      </c>
    </row>
    <row r="62" spans="1:5" x14ac:dyDescent="0.3">
      <c r="A62" s="13" t="s">
        <v>195</v>
      </c>
      <c r="B62" s="14" t="s">
        <v>196</v>
      </c>
      <c r="C62" s="14" t="s">
        <v>197</v>
      </c>
      <c r="D62" s="15" t="s">
        <v>26</v>
      </c>
      <c r="E62" s="15">
        <v>4.8</v>
      </c>
    </row>
    <row r="63" spans="1:5" x14ac:dyDescent="0.3">
      <c r="A63" s="13" t="s">
        <v>198</v>
      </c>
      <c r="B63" s="14" t="s">
        <v>199</v>
      </c>
      <c r="C63" s="14" t="s">
        <v>200</v>
      </c>
      <c r="D63" s="15" t="s">
        <v>42</v>
      </c>
      <c r="E63" s="15">
        <v>10.799999999999999</v>
      </c>
    </row>
    <row r="64" spans="1:5" x14ac:dyDescent="0.3">
      <c r="A64" s="13" t="s">
        <v>201</v>
      </c>
      <c r="B64" s="14" t="s">
        <v>202</v>
      </c>
      <c r="C64" s="14" t="s">
        <v>203</v>
      </c>
      <c r="D64" s="15" t="s">
        <v>42</v>
      </c>
      <c r="E64" s="15">
        <v>13.8</v>
      </c>
    </row>
    <row r="65" spans="1:5" x14ac:dyDescent="0.3">
      <c r="A65" s="13" t="s">
        <v>204</v>
      </c>
      <c r="B65" s="14" t="s">
        <v>205</v>
      </c>
      <c r="C65" s="14" t="s">
        <v>206</v>
      </c>
      <c r="D65" s="15" t="s">
        <v>42</v>
      </c>
      <c r="E65" s="15">
        <v>16.200000000000003</v>
      </c>
    </row>
    <row r="66" spans="1:5" x14ac:dyDescent="0.3">
      <c r="A66" s="13" t="s">
        <v>207</v>
      </c>
      <c r="B66" s="14" t="s">
        <v>208</v>
      </c>
      <c r="C66" s="14" t="s">
        <v>209</v>
      </c>
      <c r="D66" s="15" t="s">
        <v>42</v>
      </c>
      <c r="E66" s="15">
        <v>12</v>
      </c>
    </row>
    <row r="67" spans="1:5" x14ac:dyDescent="0.3">
      <c r="A67" s="13" t="s">
        <v>210</v>
      </c>
      <c r="B67" s="14" t="s">
        <v>211</v>
      </c>
      <c r="C67" s="14" t="s">
        <v>212</v>
      </c>
      <c r="D67" s="15" t="s">
        <v>42</v>
      </c>
      <c r="E67" s="15">
        <v>13.2</v>
      </c>
    </row>
    <row r="68" spans="1:5" x14ac:dyDescent="0.3">
      <c r="A68" s="13" t="s">
        <v>213</v>
      </c>
      <c r="B68" s="14" t="s">
        <v>214</v>
      </c>
      <c r="C68" s="14" t="s">
        <v>215</v>
      </c>
      <c r="D68" s="15" t="s">
        <v>42</v>
      </c>
      <c r="E68" s="15">
        <v>12.9</v>
      </c>
    </row>
    <row r="69" spans="1:5" x14ac:dyDescent="0.3">
      <c r="A69" s="13" t="s">
        <v>216</v>
      </c>
      <c r="B69" s="14" t="s">
        <v>217</v>
      </c>
      <c r="C69" s="14" t="s">
        <v>217</v>
      </c>
      <c r="D69" s="15" t="s">
        <v>42</v>
      </c>
      <c r="E69" s="15">
        <v>12.6</v>
      </c>
    </row>
    <row r="70" spans="1:5" x14ac:dyDescent="0.3">
      <c r="A70" s="13" t="s">
        <v>218</v>
      </c>
      <c r="B70" s="14" t="s">
        <v>219</v>
      </c>
      <c r="C70" s="14" t="s">
        <v>220</v>
      </c>
      <c r="D70" s="15" t="s">
        <v>42</v>
      </c>
      <c r="E70" s="15">
        <v>12.9</v>
      </c>
    </row>
    <row r="71" spans="1:5" x14ac:dyDescent="0.3">
      <c r="A71" s="13" t="s">
        <v>221</v>
      </c>
      <c r="B71" s="14" t="s">
        <v>222</v>
      </c>
      <c r="C71" s="14" t="s">
        <v>223</v>
      </c>
      <c r="D71" s="15" t="s">
        <v>42</v>
      </c>
      <c r="E71" s="15">
        <v>10.5</v>
      </c>
    </row>
    <row r="72" spans="1:5" x14ac:dyDescent="0.3">
      <c r="A72" s="13" t="s">
        <v>224</v>
      </c>
      <c r="B72" s="14" t="s">
        <v>225</v>
      </c>
      <c r="C72" s="14" t="s">
        <v>225</v>
      </c>
      <c r="D72" s="15" t="s">
        <v>42</v>
      </c>
      <c r="E72" s="15">
        <v>13.5</v>
      </c>
    </row>
    <row r="73" spans="1:5" x14ac:dyDescent="0.3">
      <c r="A73" s="13" t="s">
        <v>226</v>
      </c>
      <c r="B73" s="14" t="s">
        <v>227</v>
      </c>
      <c r="C73" s="14" t="s">
        <v>227</v>
      </c>
      <c r="D73" s="15" t="s">
        <v>42</v>
      </c>
      <c r="E73" s="15">
        <v>17.7</v>
      </c>
    </row>
    <row r="74" spans="1:5" x14ac:dyDescent="0.3">
      <c r="A74" s="13" t="s">
        <v>228</v>
      </c>
      <c r="B74" s="14" t="s">
        <v>229</v>
      </c>
      <c r="C74" s="14" t="s">
        <v>230</v>
      </c>
      <c r="D74" s="15" t="s">
        <v>28</v>
      </c>
      <c r="E74" s="15">
        <v>21.599999999999998</v>
      </c>
    </row>
    <row r="75" spans="1:5" x14ac:dyDescent="0.3">
      <c r="A75" s="13" t="s">
        <v>53</v>
      </c>
      <c r="B75" s="14" t="s">
        <v>231</v>
      </c>
      <c r="C75" s="14" t="s">
        <v>232</v>
      </c>
      <c r="D75" s="15" t="s">
        <v>28</v>
      </c>
      <c r="E75" s="15">
        <v>25.5</v>
      </c>
    </row>
    <row r="76" spans="1:5" x14ac:dyDescent="0.3">
      <c r="A76" s="13" t="s">
        <v>233</v>
      </c>
      <c r="B76" s="14" t="s">
        <v>234</v>
      </c>
      <c r="C76" s="14" t="s">
        <v>235</v>
      </c>
      <c r="D76" s="15" t="s">
        <v>42</v>
      </c>
      <c r="E76" s="15">
        <v>14.7</v>
      </c>
    </row>
    <row r="77" spans="1:5" x14ac:dyDescent="0.3">
      <c r="A77" s="13" t="s">
        <v>236</v>
      </c>
      <c r="B77" s="14" t="s">
        <v>237</v>
      </c>
      <c r="C77" s="14" t="s">
        <v>237</v>
      </c>
      <c r="D77" s="15" t="s">
        <v>28</v>
      </c>
      <c r="E77" s="15">
        <v>24.599999999999998</v>
      </c>
    </row>
    <row r="78" spans="1:5" x14ac:dyDescent="0.3">
      <c r="A78" s="13" t="s">
        <v>238</v>
      </c>
      <c r="B78" s="14" t="s">
        <v>239</v>
      </c>
      <c r="C78" s="14" t="s">
        <v>239</v>
      </c>
      <c r="D78" s="15" t="s">
        <v>42</v>
      </c>
      <c r="E78" s="15">
        <v>13.8</v>
      </c>
    </row>
    <row r="79" spans="1:5" x14ac:dyDescent="0.3">
      <c r="A79" s="13" t="s">
        <v>240</v>
      </c>
      <c r="B79" s="14" t="s">
        <v>241</v>
      </c>
      <c r="C79" s="14" t="s">
        <v>241</v>
      </c>
      <c r="D79" s="15" t="s">
        <v>42</v>
      </c>
      <c r="E79" s="15">
        <v>10.5</v>
      </c>
    </row>
    <row r="80" spans="1:5" x14ac:dyDescent="0.3">
      <c r="A80" s="13" t="s">
        <v>242</v>
      </c>
      <c r="B80" s="14" t="s">
        <v>243</v>
      </c>
      <c r="C80" s="14" t="s">
        <v>244</v>
      </c>
      <c r="D80" s="15" t="s">
        <v>42</v>
      </c>
      <c r="E80" s="15">
        <v>10.200000000000001</v>
      </c>
    </row>
    <row r="81" spans="1:5" x14ac:dyDescent="0.3">
      <c r="A81" s="13" t="s">
        <v>245</v>
      </c>
      <c r="B81" s="14" t="s">
        <v>246</v>
      </c>
      <c r="C81" s="14" t="s">
        <v>247</v>
      </c>
      <c r="D81" s="15" t="s">
        <v>26</v>
      </c>
      <c r="E81" s="15">
        <v>6.9</v>
      </c>
    </row>
    <row r="82" spans="1:5" x14ac:dyDescent="0.3">
      <c r="A82" s="13" t="s">
        <v>248</v>
      </c>
      <c r="B82" s="14" t="s">
        <v>249</v>
      </c>
      <c r="C82" s="14" t="s">
        <v>250</v>
      </c>
      <c r="D82" s="15" t="s">
        <v>42</v>
      </c>
      <c r="E82" s="15">
        <v>15</v>
      </c>
    </row>
    <row r="83" spans="1:5" x14ac:dyDescent="0.3">
      <c r="A83" s="13" t="s">
        <v>251</v>
      </c>
      <c r="B83" s="14" t="s">
        <v>252</v>
      </c>
      <c r="C83" s="14" t="s">
        <v>253</v>
      </c>
      <c r="D83" s="15" t="s">
        <v>28</v>
      </c>
      <c r="E83" s="15">
        <v>20.100000000000001</v>
      </c>
    </row>
    <row r="84" spans="1:5" x14ac:dyDescent="0.3">
      <c r="A84" s="13" t="s">
        <v>254</v>
      </c>
      <c r="B84" s="14" t="s">
        <v>255</v>
      </c>
      <c r="C84" s="14" t="s">
        <v>256</v>
      </c>
      <c r="D84" s="15" t="s">
        <v>28</v>
      </c>
      <c r="E84" s="15">
        <v>30</v>
      </c>
    </row>
    <row r="85" spans="1:5" x14ac:dyDescent="0.3">
      <c r="A85" s="13" t="s">
        <v>257</v>
      </c>
      <c r="B85" s="14" t="s">
        <v>258</v>
      </c>
      <c r="C85" s="14" t="s">
        <v>259</v>
      </c>
      <c r="D85" s="15" t="s">
        <v>28</v>
      </c>
      <c r="E85" s="15">
        <v>28.799999999999997</v>
      </c>
    </row>
    <row r="86" spans="1:5" x14ac:dyDescent="0.3">
      <c r="A86" s="13" t="s">
        <v>260</v>
      </c>
      <c r="B86" s="14" t="s">
        <v>261</v>
      </c>
      <c r="C86" s="14" t="s">
        <v>262</v>
      </c>
      <c r="D86" s="15" t="s">
        <v>26</v>
      </c>
      <c r="E86" s="15">
        <v>8.6999999999999993</v>
      </c>
    </row>
    <row r="87" spans="1:5" x14ac:dyDescent="0.3">
      <c r="A87" s="13" t="s">
        <v>263</v>
      </c>
      <c r="B87" s="14" t="s">
        <v>264</v>
      </c>
      <c r="C87" s="14" t="s">
        <v>265</v>
      </c>
      <c r="D87" s="15" t="s">
        <v>42</v>
      </c>
      <c r="E87" s="15">
        <v>15.600000000000001</v>
      </c>
    </row>
    <row r="88" spans="1:5" x14ac:dyDescent="0.3">
      <c r="A88" s="13" t="s">
        <v>266</v>
      </c>
      <c r="B88" s="14" t="s">
        <v>267</v>
      </c>
      <c r="C88" s="14" t="s">
        <v>267</v>
      </c>
      <c r="D88" s="15" t="s">
        <v>42</v>
      </c>
      <c r="E88" s="15">
        <v>18.899999999999999</v>
      </c>
    </row>
    <row r="89" spans="1:5" x14ac:dyDescent="0.3">
      <c r="A89" s="13" t="s">
        <v>268</v>
      </c>
      <c r="B89" s="14" t="s">
        <v>269</v>
      </c>
      <c r="C89" s="14" t="s">
        <v>270</v>
      </c>
      <c r="D89" s="15" t="s">
        <v>42</v>
      </c>
      <c r="E89" s="15">
        <v>12.6</v>
      </c>
    </row>
    <row r="90" spans="1:5" x14ac:dyDescent="0.3">
      <c r="A90" s="13" t="s">
        <v>271</v>
      </c>
      <c r="B90" s="14" t="s">
        <v>272</v>
      </c>
      <c r="C90" s="14" t="s">
        <v>273</v>
      </c>
      <c r="D90" s="15" t="s">
        <v>28</v>
      </c>
      <c r="E90" s="15">
        <v>21</v>
      </c>
    </row>
    <row r="91" spans="1:5" x14ac:dyDescent="0.3">
      <c r="A91" s="13" t="s">
        <v>274</v>
      </c>
      <c r="B91" s="14" t="s">
        <v>275</v>
      </c>
      <c r="C91" s="14" t="s">
        <v>275</v>
      </c>
      <c r="D91" s="15" t="s">
        <v>26</v>
      </c>
      <c r="E91" s="15">
        <v>9.6</v>
      </c>
    </row>
    <row r="92" spans="1:5" x14ac:dyDescent="0.3">
      <c r="A92" s="13" t="s">
        <v>276</v>
      </c>
      <c r="B92" s="14" t="s">
        <v>277</v>
      </c>
      <c r="C92" s="14" t="s">
        <v>278</v>
      </c>
      <c r="D92" s="15" t="s">
        <v>42</v>
      </c>
      <c r="E92" s="15">
        <v>10.5</v>
      </c>
    </row>
    <row r="93" spans="1:5" x14ac:dyDescent="0.3">
      <c r="A93" s="13" t="s">
        <v>279</v>
      </c>
      <c r="B93" s="14" t="s">
        <v>280</v>
      </c>
      <c r="C93" s="14" t="s">
        <v>280</v>
      </c>
      <c r="D93" s="15" t="s">
        <v>42</v>
      </c>
      <c r="E93" s="15">
        <v>17.7</v>
      </c>
    </row>
    <row r="94" spans="1:5" x14ac:dyDescent="0.3">
      <c r="A94" s="13" t="s">
        <v>281</v>
      </c>
      <c r="B94" s="14" t="s">
        <v>282</v>
      </c>
      <c r="C94" s="14" t="s">
        <v>283</v>
      </c>
      <c r="D94" s="15" t="s">
        <v>42</v>
      </c>
      <c r="E94" s="15">
        <v>15.600000000000001</v>
      </c>
    </row>
    <row r="95" spans="1:5" x14ac:dyDescent="0.3">
      <c r="A95" s="13" t="s">
        <v>284</v>
      </c>
      <c r="B95" s="14" t="s">
        <v>285</v>
      </c>
      <c r="C95" s="14" t="s">
        <v>286</v>
      </c>
      <c r="D95" s="15" t="s">
        <v>42</v>
      </c>
      <c r="E95" s="15">
        <v>16.8</v>
      </c>
    </row>
    <row r="96" spans="1:5" x14ac:dyDescent="0.3">
      <c r="A96" s="13" t="s">
        <v>287</v>
      </c>
      <c r="B96" s="14" t="s">
        <v>288</v>
      </c>
      <c r="C96" s="14" t="s">
        <v>289</v>
      </c>
      <c r="D96" s="15" t="s">
        <v>28</v>
      </c>
      <c r="E96" s="15">
        <v>21.599999999999998</v>
      </c>
    </row>
    <row r="97" spans="1:5" x14ac:dyDescent="0.3">
      <c r="A97" s="13" t="s">
        <v>53</v>
      </c>
      <c r="B97" s="14" t="s">
        <v>290</v>
      </c>
      <c r="C97" s="14" t="s">
        <v>291</v>
      </c>
      <c r="D97" s="15" t="s">
        <v>42</v>
      </c>
      <c r="E97" s="15">
        <v>14.1</v>
      </c>
    </row>
    <row r="98" spans="1:5" x14ac:dyDescent="0.3">
      <c r="A98" s="13" t="s">
        <v>292</v>
      </c>
      <c r="B98" s="14" t="s">
        <v>293</v>
      </c>
      <c r="C98" s="14" t="s">
        <v>293</v>
      </c>
      <c r="D98" s="15" t="s">
        <v>42</v>
      </c>
      <c r="E98" s="15">
        <v>15.3</v>
      </c>
    </row>
    <row r="99" spans="1:5" x14ac:dyDescent="0.3">
      <c r="A99" s="13" t="s">
        <v>294</v>
      </c>
      <c r="B99" s="14" t="s">
        <v>295</v>
      </c>
      <c r="C99" s="14" t="s">
        <v>296</v>
      </c>
      <c r="D99" s="15" t="s">
        <v>42</v>
      </c>
      <c r="E99" s="15">
        <v>15.3</v>
      </c>
    </row>
    <row r="100" spans="1:5" x14ac:dyDescent="0.3">
      <c r="A100" s="13" t="s">
        <v>297</v>
      </c>
      <c r="B100" s="14" t="s">
        <v>298</v>
      </c>
      <c r="C100" s="14" t="s">
        <v>299</v>
      </c>
      <c r="D100" s="15" t="s">
        <v>42</v>
      </c>
      <c r="E100" s="15">
        <v>14.7</v>
      </c>
    </row>
    <row r="101" spans="1:5" x14ac:dyDescent="0.3">
      <c r="A101" s="13" t="s">
        <v>300</v>
      </c>
      <c r="B101" s="14" t="s">
        <v>301</v>
      </c>
      <c r="C101" s="14" t="s">
        <v>302</v>
      </c>
      <c r="D101" s="15" t="s">
        <v>42</v>
      </c>
      <c r="E101" s="15">
        <v>10.799999999999999</v>
      </c>
    </row>
    <row r="102" spans="1:5" x14ac:dyDescent="0.3">
      <c r="A102" s="13" t="s">
        <v>303</v>
      </c>
      <c r="B102" s="14" t="s">
        <v>304</v>
      </c>
      <c r="C102" s="14" t="s">
        <v>305</v>
      </c>
      <c r="D102" s="15" t="s">
        <v>28</v>
      </c>
      <c r="E102" s="15">
        <v>22.2</v>
      </c>
    </row>
    <row r="103" spans="1:5" x14ac:dyDescent="0.3">
      <c r="A103" s="13" t="s">
        <v>306</v>
      </c>
      <c r="B103" s="14" t="s">
        <v>307</v>
      </c>
      <c r="C103" s="14" t="s">
        <v>308</v>
      </c>
      <c r="D103" s="15" t="s">
        <v>42</v>
      </c>
      <c r="E103" s="15">
        <v>14.399999999999999</v>
      </c>
    </row>
    <row r="104" spans="1:5" x14ac:dyDescent="0.3">
      <c r="A104" s="13" t="s">
        <v>309</v>
      </c>
      <c r="B104" s="14" t="s">
        <v>310</v>
      </c>
      <c r="C104" s="14" t="s">
        <v>311</v>
      </c>
      <c r="D104" s="15" t="s">
        <v>28</v>
      </c>
      <c r="E104" s="15">
        <v>20.100000000000001</v>
      </c>
    </row>
    <row r="105" spans="1:5" x14ac:dyDescent="0.3">
      <c r="A105" s="13" t="s">
        <v>312</v>
      </c>
      <c r="B105" s="14" t="s">
        <v>313</v>
      </c>
      <c r="C105" s="14" t="s">
        <v>314</v>
      </c>
      <c r="D105" s="15" t="s">
        <v>28</v>
      </c>
      <c r="E105" s="15">
        <v>22.2</v>
      </c>
    </row>
    <row r="106" spans="1:5" x14ac:dyDescent="0.3">
      <c r="A106" s="13" t="s">
        <v>315</v>
      </c>
      <c r="B106" s="14" t="s">
        <v>316</v>
      </c>
      <c r="C106" s="14" t="s">
        <v>316</v>
      </c>
      <c r="D106" s="15" t="s">
        <v>42</v>
      </c>
      <c r="E106" s="15">
        <v>11.700000000000001</v>
      </c>
    </row>
    <row r="107" spans="1:5" x14ac:dyDescent="0.3">
      <c r="A107" s="13" t="s">
        <v>317</v>
      </c>
      <c r="B107" s="14" t="s">
        <v>318</v>
      </c>
      <c r="C107" s="14" t="s">
        <v>319</v>
      </c>
      <c r="D107" s="15" t="s">
        <v>26</v>
      </c>
      <c r="E107" s="15">
        <v>7.8000000000000007</v>
      </c>
    </row>
    <row r="108" spans="1:5" x14ac:dyDescent="0.3">
      <c r="A108" s="13" t="s">
        <v>320</v>
      </c>
      <c r="B108" s="14" t="s">
        <v>321</v>
      </c>
      <c r="C108" s="14" t="s">
        <v>322</v>
      </c>
      <c r="D108" s="15" t="s">
        <v>26</v>
      </c>
      <c r="E108" s="15">
        <v>9.6</v>
      </c>
    </row>
    <row r="109" spans="1:5" x14ac:dyDescent="0.3">
      <c r="A109" s="13" t="s">
        <v>323</v>
      </c>
      <c r="B109" s="14" t="s">
        <v>324</v>
      </c>
      <c r="C109" s="14" t="s">
        <v>325</v>
      </c>
      <c r="D109" s="15" t="s">
        <v>42</v>
      </c>
      <c r="E109" s="15">
        <v>11.700000000000001</v>
      </c>
    </row>
    <row r="110" spans="1:5" x14ac:dyDescent="0.3">
      <c r="A110" s="13" t="s">
        <v>326</v>
      </c>
      <c r="B110" s="14" t="s">
        <v>327</v>
      </c>
      <c r="C110" s="14" t="s">
        <v>328</v>
      </c>
      <c r="D110" s="15" t="s">
        <v>42</v>
      </c>
      <c r="E110" s="15">
        <v>13.5</v>
      </c>
    </row>
    <row r="111" spans="1:5" x14ac:dyDescent="0.3">
      <c r="A111" s="13" t="s">
        <v>329</v>
      </c>
      <c r="B111" s="14" t="s">
        <v>330</v>
      </c>
      <c r="C111" s="14" t="s">
        <v>331</v>
      </c>
      <c r="D111" s="15" t="s">
        <v>42</v>
      </c>
      <c r="E111" s="15">
        <v>15.9</v>
      </c>
    </row>
    <row r="112" spans="1:5" x14ac:dyDescent="0.3">
      <c r="A112" s="13" t="s">
        <v>332</v>
      </c>
      <c r="B112" s="14" t="s">
        <v>333</v>
      </c>
      <c r="C112" s="14" t="s">
        <v>334</v>
      </c>
      <c r="D112" s="15" t="s">
        <v>42</v>
      </c>
      <c r="E112" s="15">
        <v>14.399999999999999</v>
      </c>
    </row>
    <row r="113" spans="1:11" x14ac:dyDescent="0.3">
      <c r="A113" s="13" t="s">
        <v>335</v>
      </c>
      <c r="B113" s="14" t="s">
        <v>336</v>
      </c>
      <c r="C113" s="14" t="s">
        <v>337</v>
      </c>
      <c r="D113" s="15" t="s">
        <v>42</v>
      </c>
      <c r="E113" s="15">
        <v>12.6</v>
      </c>
    </row>
    <row r="114" spans="1:11" x14ac:dyDescent="0.3">
      <c r="A114" s="13" t="s">
        <v>338</v>
      </c>
      <c r="B114" s="14" t="s">
        <v>339</v>
      </c>
      <c r="C114" s="14" t="s">
        <v>340</v>
      </c>
      <c r="D114" s="15" t="s">
        <v>42</v>
      </c>
      <c r="E114" s="15">
        <v>12.9</v>
      </c>
    </row>
    <row r="115" spans="1:11" x14ac:dyDescent="0.3">
      <c r="A115" s="13" t="s">
        <v>341</v>
      </c>
      <c r="B115" s="14" t="s">
        <v>342</v>
      </c>
      <c r="C115" s="14" t="s">
        <v>342</v>
      </c>
      <c r="D115" s="15" t="s">
        <v>28</v>
      </c>
      <c r="E115" s="15">
        <v>24</v>
      </c>
    </row>
    <row r="116" spans="1:11" x14ac:dyDescent="0.3">
      <c r="A116" s="13" t="s">
        <v>343</v>
      </c>
      <c r="B116" s="14" t="s">
        <v>344</v>
      </c>
      <c r="C116" s="14" t="s">
        <v>344</v>
      </c>
      <c r="D116" s="15" t="s">
        <v>42</v>
      </c>
      <c r="E116" s="15">
        <v>10.5</v>
      </c>
    </row>
    <row r="117" spans="1:11" x14ac:dyDescent="0.3">
      <c r="A117" s="13" t="s">
        <v>345</v>
      </c>
      <c r="B117" s="14" t="s">
        <v>346</v>
      </c>
      <c r="C117" s="14" t="s">
        <v>347</v>
      </c>
      <c r="D117" s="15" t="s">
        <v>42</v>
      </c>
      <c r="E117" s="15">
        <v>15</v>
      </c>
    </row>
    <row r="118" spans="1:11" x14ac:dyDescent="0.3">
      <c r="A118" s="13" t="s">
        <v>348</v>
      </c>
      <c r="B118" s="14" t="s">
        <v>349</v>
      </c>
      <c r="C118" s="14" t="s">
        <v>350</v>
      </c>
      <c r="D118" s="15" t="s">
        <v>28</v>
      </c>
      <c r="E118" s="15">
        <v>21</v>
      </c>
    </row>
    <row r="119" spans="1:11" x14ac:dyDescent="0.3">
      <c r="A119" s="13" t="s">
        <v>351</v>
      </c>
      <c r="B119" s="14" t="s">
        <v>352</v>
      </c>
      <c r="C119" s="14" t="s">
        <v>353</v>
      </c>
      <c r="D119" s="15" t="s">
        <v>42</v>
      </c>
      <c r="E119" s="15">
        <v>11.4</v>
      </c>
    </row>
    <row r="120" spans="1:11" x14ac:dyDescent="0.3">
      <c r="A120" s="13" t="s">
        <v>354</v>
      </c>
      <c r="B120" s="14" t="s">
        <v>355</v>
      </c>
      <c r="C120" s="14" t="s">
        <v>356</v>
      </c>
      <c r="D120" s="15" t="s">
        <v>42</v>
      </c>
      <c r="E120" s="15">
        <v>12.9</v>
      </c>
    </row>
    <row r="121" spans="1:11" x14ac:dyDescent="0.3">
      <c r="A121" s="21" t="s">
        <v>357</v>
      </c>
      <c r="B121" s="14" t="s">
        <v>358</v>
      </c>
      <c r="C121" s="14" t="s">
        <v>359</v>
      </c>
      <c r="D121" s="15" t="s">
        <v>42</v>
      </c>
      <c r="E121" s="15">
        <v>13.2</v>
      </c>
    </row>
    <row r="122" spans="1:11" x14ac:dyDescent="0.3">
      <c r="A122" s="13" t="s">
        <v>360</v>
      </c>
      <c r="B122" s="14" t="s">
        <v>361</v>
      </c>
      <c r="C122" s="14" t="s">
        <v>362</v>
      </c>
      <c r="D122" s="15" t="s">
        <v>26</v>
      </c>
      <c r="E122" s="15">
        <v>5.1000000000000005</v>
      </c>
      <c r="J122" t="s">
        <v>363</v>
      </c>
      <c r="K122">
        <v>100</v>
      </c>
    </row>
    <row r="123" spans="1:11" x14ac:dyDescent="0.3">
      <c r="A123" s="13" t="s">
        <v>364</v>
      </c>
      <c r="B123" s="14" t="s">
        <v>365</v>
      </c>
      <c r="C123" s="14" t="s">
        <v>366</v>
      </c>
      <c r="D123" s="15" t="s">
        <v>42</v>
      </c>
      <c r="E123" s="15">
        <v>15</v>
      </c>
      <c r="J123">
        <v>6</v>
      </c>
      <c r="K123">
        <v>30</v>
      </c>
    </row>
    <row r="124" spans="1:11" x14ac:dyDescent="0.3">
      <c r="A124" s="13" t="s">
        <v>367</v>
      </c>
      <c r="B124" s="14" t="s">
        <v>368</v>
      </c>
      <c r="C124" s="14" t="s">
        <v>368</v>
      </c>
      <c r="D124" s="15" t="s">
        <v>42</v>
      </c>
      <c r="E124" s="15">
        <v>15.600000000000001</v>
      </c>
      <c r="J124">
        <f>+J123*K122/K123</f>
        <v>20</v>
      </c>
    </row>
    <row r="125" spans="1:11" x14ac:dyDescent="0.3">
      <c r="A125" s="13" t="s">
        <v>369</v>
      </c>
      <c r="B125" s="14" t="s">
        <v>370</v>
      </c>
      <c r="C125" s="14" t="s">
        <v>371</v>
      </c>
      <c r="D125" s="15" t="s">
        <v>42</v>
      </c>
      <c r="E125" s="15">
        <v>16.200000000000003</v>
      </c>
    </row>
    <row r="126" spans="1:11" x14ac:dyDescent="0.3">
      <c r="A126" s="13" t="s">
        <v>372</v>
      </c>
      <c r="B126" s="14" t="s">
        <v>373</v>
      </c>
      <c r="C126" s="14" t="s">
        <v>374</v>
      </c>
      <c r="D126" s="15" t="s">
        <v>28</v>
      </c>
      <c r="E126" s="15">
        <v>30</v>
      </c>
    </row>
    <row r="127" spans="1:11" x14ac:dyDescent="0.3">
      <c r="A127" s="13" t="s">
        <v>375</v>
      </c>
      <c r="B127" s="14" t="s">
        <v>376</v>
      </c>
      <c r="C127" s="14" t="s">
        <v>377</v>
      </c>
      <c r="D127" s="15" t="s">
        <v>42</v>
      </c>
      <c r="E127" s="15">
        <v>11.4</v>
      </c>
    </row>
    <row r="128" spans="1:11" x14ac:dyDescent="0.3">
      <c r="A128" s="13" t="s">
        <v>378</v>
      </c>
      <c r="B128" s="14" t="s">
        <v>379</v>
      </c>
      <c r="C128" s="14" t="s">
        <v>379</v>
      </c>
      <c r="D128" s="15" t="s">
        <v>26</v>
      </c>
      <c r="E128" s="15">
        <v>7.5</v>
      </c>
    </row>
    <row r="129" spans="1:5" x14ac:dyDescent="0.3">
      <c r="A129" s="13" t="s">
        <v>380</v>
      </c>
      <c r="B129" s="14" t="s">
        <v>381</v>
      </c>
      <c r="C129" s="14" t="s">
        <v>381</v>
      </c>
      <c r="D129" s="15" t="s">
        <v>42</v>
      </c>
      <c r="E129" s="15">
        <v>16.200000000000003</v>
      </c>
    </row>
    <row r="130" spans="1:5" x14ac:dyDescent="0.3">
      <c r="A130" s="13" t="s">
        <v>382</v>
      </c>
      <c r="B130" s="14" t="s">
        <v>383</v>
      </c>
      <c r="C130" s="14" t="s">
        <v>384</v>
      </c>
      <c r="D130" s="15" t="s">
        <v>26</v>
      </c>
      <c r="E130" s="15">
        <v>8.6999999999999993</v>
      </c>
    </row>
    <row r="131" spans="1:5" x14ac:dyDescent="0.3">
      <c r="A131" s="13" t="s">
        <v>385</v>
      </c>
      <c r="B131" s="14" t="s">
        <v>386</v>
      </c>
      <c r="C131" s="14" t="s">
        <v>387</v>
      </c>
      <c r="D131" s="15" t="s">
        <v>26</v>
      </c>
      <c r="E131" s="15">
        <v>1.2</v>
      </c>
    </row>
    <row r="132" spans="1:5" x14ac:dyDescent="0.3">
      <c r="A132" s="13" t="s">
        <v>388</v>
      </c>
      <c r="B132" s="14" t="s">
        <v>389</v>
      </c>
      <c r="C132" s="14" t="s">
        <v>390</v>
      </c>
      <c r="D132" s="15" t="s">
        <v>26</v>
      </c>
      <c r="E132" s="15">
        <v>6</v>
      </c>
    </row>
    <row r="133" spans="1:5" x14ac:dyDescent="0.3">
      <c r="A133" s="13" t="s">
        <v>391</v>
      </c>
      <c r="B133" s="14" t="s">
        <v>392</v>
      </c>
      <c r="C133" s="14" t="s">
        <v>393</v>
      </c>
      <c r="D133" s="15" t="s">
        <v>42</v>
      </c>
      <c r="E133" s="15">
        <v>15.9</v>
      </c>
    </row>
    <row r="134" spans="1:5" x14ac:dyDescent="0.3">
      <c r="A134" s="13" t="s">
        <v>394</v>
      </c>
      <c r="B134" s="14" t="s">
        <v>395</v>
      </c>
      <c r="C134" s="14" t="s">
        <v>396</v>
      </c>
      <c r="D134" s="15" t="s">
        <v>42</v>
      </c>
      <c r="E134" s="15">
        <v>17.399999999999999</v>
      </c>
    </row>
    <row r="135" spans="1:5" x14ac:dyDescent="0.3">
      <c r="A135" s="13" t="s">
        <v>397</v>
      </c>
      <c r="B135" s="14" t="s">
        <v>398</v>
      </c>
      <c r="C135" s="14" t="s">
        <v>399</v>
      </c>
      <c r="D135" s="15" t="s">
        <v>28</v>
      </c>
      <c r="E135" s="15">
        <v>23.400000000000002</v>
      </c>
    </row>
    <row r="136" spans="1:5" x14ac:dyDescent="0.3">
      <c r="A136" s="13" t="s">
        <v>400</v>
      </c>
      <c r="B136" s="14" t="s">
        <v>401</v>
      </c>
      <c r="C136" s="14" t="s">
        <v>402</v>
      </c>
      <c r="D136" s="15" t="s">
        <v>28</v>
      </c>
      <c r="E136" s="15">
        <v>30</v>
      </c>
    </row>
    <row r="137" spans="1:5" x14ac:dyDescent="0.3">
      <c r="A137" s="13" t="s">
        <v>403</v>
      </c>
      <c r="B137" s="14" t="s">
        <v>404</v>
      </c>
      <c r="C137" s="14" t="s">
        <v>405</v>
      </c>
      <c r="D137" s="15" t="s">
        <v>26</v>
      </c>
      <c r="E137" s="15">
        <v>7.5</v>
      </c>
    </row>
    <row r="138" spans="1:5" x14ac:dyDescent="0.3">
      <c r="A138" s="13" t="s">
        <v>406</v>
      </c>
      <c r="B138" s="14" t="s">
        <v>407</v>
      </c>
      <c r="C138" s="14" t="s">
        <v>408</v>
      </c>
      <c r="D138" s="15" t="s">
        <v>26</v>
      </c>
      <c r="E138" s="15">
        <v>9</v>
      </c>
    </row>
    <row r="139" spans="1:5" x14ac:dyDescent="0.3">
      <c r="A139" s="13" t="s">
        <v>409</v>
      </c>
      <c r="B139" s="14" t="s">
        <v>410</v>
      </c>
      <c r="C139" s="14" t="s">
        <v>411</v>
      </c>
      <c r="D139" s="15" t="s">
        <v>28</v>
      </c>
      <c r="E139" s="15">
        <v>23.400000000000002</v>
      </c>
    </row>
    <row r="140" spans="1:5" x14ac:dyDescent="0.3">
      <c r="A140" s="13" t="s">
        <v>412</v>
      </c>
      <c r="B140" s="14" t="s">
        <v>413</v>
      </c>
      <c r="C140" s="14" t="s">
        <v>414</v>
      </c>
      <c r="D140" s="15" t="s">
        <v>28</v>
      </c>
      <c r="E140" s="15">
        <v>21</v>
      </c>
    </row>
    <row r="141" spans="1:5" x14ac:dyDescent="0.3">
      <c r="A141" s="13" t="s">
        <v>415</v>
      </c>
      <c r="B141" s="14" t="s">
        <v>416</v>
      </c>
      <c r="C141" s="14" t="s">
        <v>417</v>
      </c>
      <c r="D141" s="15" t="s">
        <v>42</v>
      </c>
      <c r="E141" s="15">
        <v>16.8</v>
      </c>
    </row>
    <row r="142" spans="1:5" x14ac:dyDescent="0.3">
      <c r="A142" s="13" t="s">
        <v>418</v>
      </c>
      <c r="B142" s="14" t="s">
        <v>419</v>
      </c>
      <c r="C142" s="14" t="s">
        <v>420</v>
      </c>
      <c r="D142" s="15" t="s">
        <v>42</v>
      </c>
      <c r="E142" s="15">
        <v>15.600000000000001</v>
      </c>
    </row>
    <row r="143" spans="1:5" x14ac:dyDescent="0.3">
      <c r="A143" s="13" t="s">
        <v>421</v>
      </c>
      <c r="B143" s="14" t="s">
        <v>422</v>
      </c>
      <c r="C143" s="14" t="s">
        <v>423</v>
      </c>
      <c r="D143" s="15" t="s">
        <v>42</v>
      </c>
      <c r="E143" s="15">
        <v>17.399999999999999</v>
      </c>
    </row>
    <row r="144" spans="1:5" x14ac:dyDescent="0.3">
      <c r="A144" s="13" t="s">
        <v>424</v>
      </c>
      <c r="B144" s="14" t="s">
        <v>425</v>
      </c>
      <c r="C144" s="14" t="s">
        <v>425</v>
      </c>
      <c r="D144" s="15" t="s">
        <v>42</v>
      </c>
      <c r="E144" s="15">
        <v>14.1</v>
      </c>
    </row>
    <row r="145" spans="1:5" x14ac:dyDescent="0.3">
      <c r="A145" s="13" t="s">
        <v>426</v>
      </c>
      <c r="B145" s="14" t="s">
        <v>427</v>
      </c>
      <c r="C145" s="14" t="s">
        <v>428</v>
      </c>
      <c r="D145" s="15" t="s">
        <v>42</v>
      </c>
      <c r="E145" s="15">
        <v>17.7</v>
      </c>
    </row>
    <row r="146" spans="1:5" x14ac:dyDescent="0.3">
      <c r="A146" s="13" t="s">
        <v>429</v>
      </c>
      <c r="B146" s="14" t="s">
        <v>430</v>
      </c>
      <c r="C146" s="14" t="s">
        <v>431</v>
      </c>
      <c r="D146" s="15" t="s">
        <v>26</v>
      </c>
      <c r="E146" s="15">
        <v>9</v>
      </c>
    </row>
    <row r="147" spans="1:5" x14ac:dyDescent="0.3">
      <c r="A147" s="13" t="s">
        <v>432</v>
      </c>
      <c r="B147" s="14" t="s">
        <v>433</v>
      </c>
      <c r="C147" s="14" t="s">
        <v>433</v>
      </c>
      <c r="D147" s="15" t="s">
        <v>26</v>
      </c>
      <c r="E147" s="15">
        <v>7.5</v>
      </c>
    </row>
    <row r="148" spans="1:5" x14ac:dyDescent="0.3">
      <c r="A148" s="13" t="s">
        <v>434</v>
      </c>
      <c r="B148" s="14" t="s">
        <v>435</v>
      </c>
      <c r="C148" s="14" t="s">
        <v>436</v>
      </c>
      <c r="D148" s="15" t="s">
        <v>26</v>
      </c>
      <c r="E148" s="15">
        <v>7.8000000000000007</v>
      </c>
    </row>
    <row r="149" spans="1:5" x14ac:dyDescent="0.3">
      <c r="A149" s="13" t="s">
        <v>437</v>
      </c>
      <c r="B149" s="14" t="s">
        <v>438</v>
      </c>
      <c r="C149" s="14" t="s">
        <v>439</v>
      </c>
      <c r="D149" s="15" t="s">
        <v>42</v>
      </c>
      <c r="E149" s="15">
        <v>12.6</v>
      </c>
    </row>
    <row r="150" spans="1:5" x14ac:dyDescent="0.3">
      <c r="A150" s="13" t="s">
        <v>440</v>
      </c>
      <c r="B150" s="14" t="s">
        <v>441</v>
      </c>
      <c r="C150" s="14" t="s">
        <v>441</v>
      </c>
      <c r="D150" s="15" t="s">
        <v>42</v>
      </c>
      <c r="E150" s="15">
        <v>14.1</v>
      </c>
    </row>
    <row r="151" spans="1:5" x14ac:dyDescent="0.3">
      <c r="A151" s="13" t="s">
        <v>442</v>
      </c>
      <c r="B151" s="14" t="s">
        <v>443</v>
      </c>
      <c r="C151" s="14" t="s">
        <v>444</v>
      </c>
      <c r="D151" s="15" t="s">
        <v>42</v>
      </c>
      <c r="E151" s="15">
        <v>18.600000000000001</v>
      </c>
    </row>
    <row r="152" spans="1:5" x14ac:dyDescent="0.3">
      <c r="A152" s="13" t="s">
        <v>445</v>
      </c>
      <c r="B152" s="14" t="s">
        <v>446</v>
      </c>
      <c r="C152" s="14" t="s">
        <v>447</v>
      </c>
      <c r="D152" s="15" t="s">
        <v>42</v>
      </c>
      <c r="E152" s="15">
        <v>12.299999999999999</v>
      </c>
    </row>
    <row r="153" spans="1:5" x14ac:dyDescent="0.3">
      <c r="A153" s="13" t="s">
        <v>448</v>
      </c>
      <c r="B153" s="14" t="s">
        <v>449</v>
      </c>
      <c r="C153" s="14" t="s">
        <v>449</v>
      </c>
      <c r="D153" s="15" t="s">
        <v>42</v>
      </c>
      <c r="E153" s="15">
        <v>11.700000000000001</v>
      </c>
    </row>
    <row r="154" spans="1:5" x14ac:dyDescent="0.3">
      <c r="A154" s="13" t="s">
        <v>450</v>
      </c>
      <c r="B154" s="14" t="s">
        <v>451</v>
      </c>
      <c r="C154" s="14" t="s">
        <v>452</v>
      </c>
      <c r="D154" s="15" t="s">
        <v>42</v>
      </c>
      <c r="E154" s="15">
        <v>10.799999999999999</v>
      </c>
    </row>
    <row r="155" spans="1:5" x14ac:dyDescent="0.3">
      <c r="A155" s="13" t="s">
        <v>453</v>
      </c>
      <c r="B155" s="14" t="s">
        <v>454</v>
      </c>
      <c r="C155" s="14" t="s">
        <v>455</v>
      </c>
      <c r="D155" s="15" t="s">
        <v>42</v>
      </c>
      <c r="E155" s="15">
        <v>15.9</v>
      </c>
    </row>
    <row r="156" spans="1:5" x14ac:dyDescent="0.3">
      <c r="A156" s="13" t="s">
        <v>456</v>
      </c>
      <c r="B156" s="14" t="s">
        <v>457</v>
      </c>
      <c r="C156" s="14" t="s">
        <v>457</v>
      </c>
      <c r="D156" s="15" t="s">
        <v>42</v>
      </c>
      <c r="E156" s="15">
        <v>14.1</v>
      </c>
    </row>
    <row r="157" spans="1:5" x14ac:dyDescent="0.3">
      <c r="A157" s="13" t="s">
        <v>458</v>
      </c>
      <c r="B157" s="14" t="s">
        <v>459</v>
      </c>
      <c r="C157" s="14" t="s">
        <v>460</v>
      </c>
      <c r="D157" s="15" t="s">
        <v>42</v>
      </c>
      <c r="E157" s="15">
        <v>18.3</v>
      </c>
    </row>
    <row r="158" spans="1:5" x14ac:dyDescent="0.3">
      <c r="A158" s="13" t="s">
        <v>461</v>
      </c>
      <c r="B158" s="14" t="s">
        <v>462</v>
      </c>
      <c r="C158" s="14" t="s">
        <v>462</v>
      </c>
      <c r="D158" s="15" t="s">
        <v>42</v>
      </c>
      <c r="E158" s="15">
        <v>14.399999999999999</v>
      </c>
    </row>
    <row r="159" spans="1:5" x14ac:dyDescent="0.3">
      <c r="A159" s="13" t="s">
        <v>463</v>
      </c>
      <c r="B159" s="14" t="s">
        <v>464</v>
      </c>
      <c r="C159" s="14" t="s">
        <v>465</v>
      </c>
      <c r="D159" s="15" t="s">
        <v>42</v>
      </c>
      <c r="E159" s="15">
        <v>16.5</v>
      </c>
    </row>
    <row r="160" spans="1:5" x14ac:dyDescent="0.3">
      <c r="A160" s="13" t="s">
        <v>466</v>
      </c>
      <c r="B160" s="14" t="s">
        <v>467</v>
      </c>
      <c r="C160" s="14" t="s">
        <v>468</v>
      </c>
      <c r="D160" s="15" t="s">
        <v>26</v>
      </c>
      <c r="E160" s="15">
        <v>9.6</v>
      </c>
    </row>
    <row r="161" spans="1:5" x14ac:dyDescent="0.3">
      <c r="A161" s="13" t="s">
        <v>469</v>
      </c>
      <c r="B161" s="14" t="s">
        <v>470</v>
      </c>
      <c r="C161" s="14" t="s">
        <v>471</v>
      </c>
      <c r="D161" s="15" t="s">
        <v>42</v>
      </c>
      <c r="E161" s="15">
        <v>12.9</v>
      </c>
    </row>
    <row r="162" spans="1:5" x14ac:dyDescent="0.3">
      <c r="A162" s="13" t="s">
        <v>472</v>
      </c>
      <c r="B162" s="14" t="s">
        <v>473</v>
      </c>
      <c r="C162" s="14" t="s">
        <v>474</v>
      </c>
      <c r="D162" s="15" t="s">
        <v>26</v>
      </c>
      <c r="E162" s="15">
        <v>9.6</v>
      </c>
    </row>
    <row r="163" spans="1:5" x14ac:dyDescent="0.3">
      <c r="A163" s="13" t="s">
        <v>475</v>
      </c>
      <c r="B163" s="14" t="s">
        <v>476</v>
      </c>
      <c r="C163" s="14" t="s">
        <v>477</v>
      </c>
      <c r="D163" s="15" t="s">
        <v>28</v>
      </c>
      <c r="E163" s="15">
        <v>28.5</v>
      </c>
    </row>
    <row r="164" spans="1:5" x14ac:dyDescent="0.3">
      <c r="A164" s="13" t="s">
        <v>478</v>
      </c>
      <c r="B164" s="14" t="s">
        <v>479</v>
      </c>
      <c r="C164" s="14" t="s">
        <v>480</v>
      </c>
      <c r="D164" s="15" t="s">
        <v>42</v>
      </c>
      <c r="E164" s="15">
        <v>11.4</v>
      </c>
    </row>
    <row r="165" spans="1:5" x14ac:dyDescent="0.3">
      <c r="A165" s="13" t="s">
        <v>481</v>
      </c>
      <c r="B165" s="14" t="s">
        <v>482</v>
      </c>
      <c r="C165" s="14" t="s">
        <v>483</v>
      </c>
      <c r="D165" s="15" t="s">
        <v>26</v>
      </c>
      <c r="E165" s="15">
        <v>9</v>
      </c>
    </row>
    <row r="166" spans="1:5" x14ac:dyDescent="0.3">
      <c r="A166" s="13" t="s">
        <v>53</v>
      </c>
      <c r="B166" s="14" t="s">
        <v>484</v>
      </c>
      <c r="C166" s="14" t="s">
        <v>485</v>
      </c>
      <c r="D166" s="15" t="s">
        <v>28</v>
      </c>
      <c r="E166" s="15">
        <v>24</v>
      </c>
    </row>
    <row r="167" spans="1:5" x14ac:dyDescent="0.3">
      <c r="A167" s="13" t="s">
        <v>486</v>
      </c>
      <c r="B167" s="14" t="s">
        <v>487</v>
      </c>
      <c r="C167" s="14" t="s">
        <v>488</v>
      </c>
      <c r="D167" s="15" t="s">
        <v>42</v>
      </c>
      <c r="E167" s="15">
        <v>10.200000000000001</v>
      </c>
    </row>
    <row r="168" spans="1:5" x14ac:dyDescent="0.3">
      <c r="A168" s="13" t="s">
        <v>489</v>
      </c>
      <c r="B168" s="14" t="s">
        <v>490</v>
      </c>
      <c r="C168" s="14" t="s">
        <v>490</v>
      </c>
      <c r="D168" s="15" t="s">
        <v>42</v>
      </c>
      <c r="E168" s="15">
        <v>14.1</v>
      </c>
    </row>
    <row r="169" spans="1:5" x14ac:dyDescent="0.3">
      <c r="A169" s="13" t="s">
        <v>491</v>
      </c>
      <c r="B169" s="14" t="s">
        <v>492</v>
      </c>
      <c r="C169" s="14" t="s">
        <v>493</v>
      </c>
      <c r="D169" s="15" t="s">
        <v>26</v>
      </c>
      <c r="E169" s="15">
        <v>8.6999999999999993</v>
      </c>
    </row>
    <row r="170" spans="1:5" x14ac:dyDescent="0.3">
      <c r="A170" s="13" t="s">
        <v>494</v>
      </c>
      <c r="B170" s="14" t="s">
        <v>495</v>
      </c>
      <c r="C170" s="14" t="s">
        <v>496</v>
      </c>
      <c r="D170" s="15" t="s">
        <v>26</v>
      </c>
      <c r="E170" s="15">
        <v>8.6999999999999993</v>
      </c>
    </row>
    <row r="171" spans="1:5" x14ac:dyDescent="0.3">
      <c r="A171" s="13" t="s">
        <v>53</v>
      </c>
      <c r="B171" s="14" t="s">
        <v>497</v>
      </c>
      <c r="C171" s="14" t="s">
        <v>497</v>
      </c>
      <c r="D171" s="15" t="s">
        <v>42</v>
      </c>
      <c r="E171" s="15">
        <v>10.799999999999999</v>
      </c>
    </row>
    <row r="172" spans="1:5" x14ac:dyDescent="0.3">
      <c r="A172" s="13" t="s">
        <v>494</v>
      </c>
      <c r="B172" s="14" t="s">
        <v>498</v>
      </c>
      <c r="C172" s="14" t="s">
        <v>499</v>
      </c>
      <c r="D172" s="15" t="s">
        <v>26</v>
      </c>
      <c r="E172" s="15">
        <v>9.6</v>
      </c>
    </row>
    <row r="173" spans="1:5" x14ac:dyDescent="0.3">
      <c r="A173" s="13" t="s">
        <v>500</v>
      </c>
      <c r="B173" s="14" t="s">
        <v>501</v>
      </c>
      <c r="C173" s="14" t="s">
        <v>502</v>
      </c>
      <c r="D173" s="15" t="s">
        <v>28</v>
      </c>
      <c r="E173" s="15">
        <v>26.1</v>
      </c>
    </row>
    <row r="174" spans="1:5" x14ac:dyDescent="0.3">
      <c r="A174" s="13" t="s">
        <v>53</v>
      </c>
      <c r="B174" s="14" t="s">
        <v>503</v>
      </c>
      <c r="C174" s="14" t="s">
        <v>504</v>
      </c>
      <c r="D174" s="15" t="s">
        <v>42</v>
      </c>
      <c r="E174" s="15">
        <v>14.7</v>
      </c>
    </row>
    <row r="175" spans="1:5" x14ac:dyDescent="0.3">
      <c r="A175" s="13" t="s">
        <v>505</v>
      </c>
      <c r="B175" s="14" t="s">
        <v>506</v>
      </c>
      <c r="C175" s="14" t="s">
        <v>507</v>
      </c>
      <c r="D175" s="15" t="s">
        <v>42</v>
      </c>
      <c r="E175" s="15">
        <v>14.399999999999999</v>
      </c>
    </row>
    <row r="176" spans="1:5" x14ac:dyDescent="0.3">
      <c r="A176" s="13" t="s">
        <v>508</v>
      </c>
      <c r="B176" s="14" t="s">
        <v>509</v>
      </c>
      <c r="C176" s="14" t="s">
        <v>510</v>
      </c>
      <c r="D176" s="15" t="s">
        <v>26</v>
      </c>
      <c r="E176" s="15">
        <v>6</v>
      </c>
    </row>
    <row r="177" spans="1:5" x14ac:dyDescent="0.3">
      <c r="A177" s="13" t="s">
        <v>511</v>
      </c>
      <c r="B177" s="14" t="s">
        <v>512</v>
      </c>
      <c r="C177" s="14" t="s">
        <v>513</v>
      </c>
      <c r="D177" s="15" t="s">
        <v>26</v>
      </c>
      <c r="E177" s="15">
        <v>9.6</v>
      </c>
    </row>
    <row r="178" spans="1:5" x14ac:dyDescent="0.3">
      <c r="A178" s="13" t="s">
        <v>514</v>
      </c>
      <c r="B178" s="14" t="s">
        <v>515</v>
      </c>
      <c r="C178" s="14" t="s">
        <v>516</v>
      </c>
      <c r="D178" s="15" t="s">
        <v>28</v>
      </c>
      <c r="E178" s="15">
        <v>25.5</v>
      </c>
    </row>
    <row r="179" spans="1:5" x14ac:dyDescent="0.3">
      <c r="A179" s="13" t="s">
        <v>517</v>
      </c>
      <c r="B179" s="14" t="s">
        <v>518</v>
      </c>
      <c r="C179" s="14" t="s">
        <v>518</v>
      </c>
      <c r="D179" s="15" t="s">
        <v>42</v>
      </c>
      <c r="E179" s="15">
        <v>12.299999999999999</v>
      </c>
    </row>
    <row r="180" spans="1:5" x14ac:dyDescent="0.3">
      <c r="A180" s="13" t="s">
        <v>519</v>
      </c>
      <c r="B180" s="14" t="s">
        <v>520</v>
      </c>
      <c r="C180" s="14" t="s">
        <v>521</v>
      </c>
      <c r="D180" s="15" t="s">
        <v>42</v>
      </c>
      <c r="E180" s="15">
        <v>17.099999999999998</v>
      </c>
    </row>
    <row r="181" spans="1:5" x14ac:dyDescent="0.3">
      <c r="A181" s="13" t="s">
        <v>522</v>
      </c>
      <c r="B181" s="14" t="s">
        <v>523</v>
      </c>
      <c r="C181" s="14" t="s">
        <v>524</v>
      </c>
      <c r="D181" s="15" t="s">
        <v>42</v>
      </c>
      <c r="E181" s="15">
        <v>16.5</v>
      </c>
    </row>
    <row r="182" spans="1:5" x14ac:dyDescent="0.3">
      <c r="A182" s="13" t="s">
        <v>525</v>
      </c>
      <c r="B182" s="14" t="s">
        <v>526</v>
      </c>
      <c r="C182" s="14" t="s">
        <v>527</v>
      </c>
      <c r="D182" s="15" t="s">
        <v>42</v>
      </c>
      <c r="E182" s="15">
        <v>16.200000000000003</v>
      </c>
    </row>
    <row r="183" spans="1:5" x14ac:dyDescent="0.3">
      <c r="A183" s="13" t="s">
        <v>53</v>
      </c>
      <c r="B183" s="14" t="s">
        <v>528</v>
      </c>
      <c r="C183" s="14" t="s">
        <v>529</v>
      </c>
      <c r="D183" s="15" t="s">
        <v>26</v>
      </c>
      <c r="E183" s="15">
        <v>8.6999999999999993</v>
      </c>
    </row>
    <row r="184" spans="1:5" x14ac:dyDescent="0.3">
      <c r="A184" s="13" t="s">
        <v>530</v>
      </c>
      <c r="B184" s="14" t="s">
        <v>531</v>
      </c>
      <c r="C184" s="14" t="s">
        <v>531</v>
      </c>
      <c r="D184" s="15" t="s">
        <v>42</v>
      </c>
      <c r="E184" s="15">
        <v>15.600000000000001</v>
      </c>
    </row>
    <row r="185" spans="1:5" x14ac:dyDescent="0.3">
      <c r="A185" s="13" t="s">
        <v>532</v>
      </c>
      <c r="B185" s="14" t="s">
        <v>533</v>
      </c>
      <c r="C185" s="14" t="s">
        <v>534</v>
      </c>
      <c r="D185" s="15" t="s">
        <v>42</v>
      </c>
      <c r="E185" s="15">
        <v>13.5</v>
      </c>
    </row>
    <row r="186" spans="1:5" x14ac:dyDescent="0.3">
      <c r="A186" s="13" t="s">
        <v>535</v>
      </c>
      <c r="B186" s="14" t="s">
        <v>536</v>
      </c>
      <c r="C186" s="14" t="s">
        <v>537</v>
      </c>
      <c r="D186" s="15" t="s">
        <v>42</v>
      </c>
      <c r="E186" s="15">
        <v>17.099999999999998</v>
      </c>
    </row>
    <row r="187" spans="1:5" x14ac:dyDescent="0.3">
      <c r="A187" s="13" t="s">
        <v>538</v>
      </c>
      <c r="B187" s="14" t="s">
        <v>539</v>
      </c>
      <c r="C187" s="14" t="s">
        <v>425</v>
      </c>
      <c r="D187" s="15" t="s">
        <v>42</v>
      </c>
      <c r="E187" s="15">
        <v>16.5</v>
      </c>
    </row>
    <row r="188" spans="1:5" x14ac:dyDescent="0.3">
      <c r="A188" s="13" t="s">
        <v>53</v>
      </c>
      <c r="B188" s="14" t="s">
        <v>540</v>
      </c>
      <c r="C188" s="14" t="s">
        <v>541</v>
      </c>
      <c r="D188" s="15" t="s">
        <v>42</v>
      </c>
      <c r="E188" s="15">
        <v>15</v>
      </c>
    </row>
    <row r="189" spans="1:5" x14ac:dyDescent="0.3">
      <c r="A189" s="13" t="s">
        <v>542</v>
      </c>
      <c r="B189" s="14" t="s">
        <v>543</v>
      </c>
      <c r="C189" s="14" t="s">
        <v>544</v>
      </c>
      <c r="D189" s="15" t="s">
        <v>42</v>
      </c>
      <c r="E189" s="15">
        <v>15</v>
      </c>
    </row>
    <row r="190" spans="1:5" x14ac:dyDescent="0.3">
      <c r="A190" s="13" t="s">
        <v>545</v>
      </c>
      <c r="B190" s="14" t="s">
        <v>546</v>
      </c>
      <c r="C190" s="14" t="s">
        <v>546</v>
      </c>
      <c r="D190" s="15" t="s">
        <v>42</v>
      </c>
      <c r="E190" s="15">
        <v>17.099999999999998</v>
      </c>
    </row>
    <row r="191" spans="1:5" x14ac:dyDescent="0.3">
      <c r="A191" s="13" t="s">
        <v>547</v>
      </c>
      <c r="B191" s="14" t="s">
        <v>548</v>
      </c>
      <c r="C191" s="14" t="s">
        <v>549</v>
      </c>
      <c r="D191" s="15" t="s">
        <v>28</v>
      </c>
      <c r="E191" s="15">
        <v>21.599999999999998</v>
      </c>
    </row>
    <row r="192" spans="1:5" x14ac:dyDescent="0.3">
      <c r="A192" s="13" t="s">
        <v>550</v>
      </c>
      <c r="B192" s="14" t="s">
        <v>551</v>
      </c>
      <c r="C192" s="14" t="s">
        <v>552</v>
      </c>
      <c r="D192" s="15" t="s">
        <v>42</v>
      </c>
      <c r="E192" s="15">
        <v>16.200000000000003</v>
      </c>
    </row>
    <row r="193" spans="1:5" x14ac:dyDescent="0.3">
      <c r="A193" s="13" t="s">
        <v>553</v>
      </c>
      <c r="B193" s="14" t="s">
        <v>554</v>
      </c>
      <c r="C193" s="14" t="s">
        <v>555</v>
      </c>
      <c r="D193" s="15" t="s">
        <v>42</v>
      </c>
      <c r="E193" s="15">
        <v>11.4</v>
      </c>
    </row>
    <row r="194" spans="1:5" x14ac:dyDescent="0.3">
      <c r="A194" s="13" t="s">
        <v>556</v>
      </c>
      <c r="B194" s="14" t="s">
        <v>557</v>
      </c>
      <c r="C194" s="14" t="s">
        <v>558</v>
      </c>
      <c r="D194" s="15" t="s">
        <v>42</v>
      </c>
      <c r="E194" s="15">
        <v>10.799999999999999</v>
      </c>
    </row>
    <row r="195" spans="1:5" x14ac:dyDescent="0.3">
      <c r="A195" s="13" t="s">
        <v>559</v>
      </c>
      <c r="B195" s="14" t="s">
        <v>560</v>
      </c>
      <c r="C195" s="14" t="s">
        <v>561</v>
      </c>
      <c r="D195" s="15" t="s">
        <v>42</v>
      </c>
      <c r="E195" s="15">
        <v>14.399999999999999</v>
      </c>
    </row>
    <row r="196" spans="1:5" x14ac:dyDescent="0.3">
      <c r="A196" s="13" t="s">
        <v>562</v>
      </c>
      <c r="B196" s="14" t="s">
        <v>563</v>
      </c>
      <c r="C196" s="14" t="s">
        <v>564</v>
      </c>
      <c r="D196" s="15" t="s">
        <v>42</v>
      </c>
      <c r="E196" s="15">
        <v>14.7</v>
      </c>
    </row>
    <row r="197" spans="1:5" x14ac:dyDescent="0.3">
      <c r="A197" s="21" t="s">
        <v>565</v>
      </c>
      <c r="B197" s="14" t="s">
        <v>566</v>
      </c>
      <c r="C197" s="14" t="s">
        <v>566</v>
      </c>
      <c r="D197" s="15" t="s">
        <v>42</v>
      </c>
      <c r="E197" s="15">
        <v>12.6</v>
      </c>
    </row>
    <row r="198" spans="1:5" x14ac:dyDescent="0.3">
      <c r="A198" s="13" t="s">
        <v>567</v>
      </c>
      <c r="B198" s="14" t="s">
        <v>568</v>
      </c>
      <c r="C198" s="14" t="s">
        <v>568</v>
      </c>
      <c r="D198" s="15" t="s">
        <v>42</v>
      </c>
      <c r="E198" s="15">
        <v>19.2</v>
      </c>
    </row>
    <row r="199" spans="1:5" x14ac:dyDescent="0.3">
      <c r="A199" s="13" t="s">
        <v>569</v>
      </c>
      <c r="B199" s="14" t="s">
        <v>570</v>
      </c>
      <c r="C199" s="14" t="s">
        <v>571</v>
      </c>
      <c r="D199" s="15" t="s">
        <v>42</v>
      </c>
      <c r="E199" s="15">
        <v>15</v>
      </c>
    </row>
    <row r="200" spans="1:5" x14ac:dyDescent="0.3">
      <c r="A200" s="13" t="s">
        <v>572</v>
      </c>
      <c r="B200" s="14" t="s">
        <v>573</v>
      </c>
      <c r="C200" s="14" t="s">
        <v>574</v>
      </c>
      <c r="D200" s="15" t="s">
        <v>28</v>
      </c>
      <c r="E200" s="15">
        <v>24.9</v>
      </c>
    </row>
    <row r="201" spans="1:5" x14ac:dyDescent="0.3">
      <c r="A201" s="13" t="s">
        <v>575</v>
      </c>
      <c r="B201" s="14" t="s">
        <v>576</v>
      </c>
      <c r="C201" s="14" t="s">
        <v>577</v>
      </c>
      <c r="D201" s="15" t="s">
        <v>42</v>
      </c>
      <c r="E201" s="15">
        <v>12.9</v>
      </c>
    </row>
    <row r="202" spans="1:5" ht="15" thickBot="1" x14ac:dyDescent="0.35">
      <c r="A202" s="22" t="s">
        <v>578</v>
      </c>
      <c r="B202" s="23" t="s">
        <v>579</v>
      </c>
      <c r="C202" s="24" t="s">
        <v>580</v>
      </c>
      <c r="D202" s="15" t="s">
        <v>28</v>
      </c>
      <c r="E202" s="15">
        <v>22.2</v>
      </c>
    </row>
  </sheetData>
  <mergeCells count="1">
    <mergeCell ref="A1:E1"/>
  </mergeCells>
  <pageMargins left="0.7" right="0.7" top="0.75" bottom="0.75" header="0.3" footer="0.3"/>
  <pageSetup paperSize="9" orientation="portrait" verticalDpi="598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CDB79-C817-44C4-9084-55FA6477170F}">
  <dimension ref="A1:E98"/>
  <sheetViews>
    <sheetView showGridLines="0" topLeftCell="C1" zoomScale="110" zoomScaleNormal="110" workbookViewId="0">
      <pane ySplit="2" topLeftCell="A24" activePane="bottomLeft" state="frozen"/>
      <selection pane="bottomLeft" activeCell="C94" sqref="A94:XFD94"/>
    </sheetView>
  </sheetViews>
  <sheetFormatPr defaultRowHeight="14.4" x14ac:dyDescent="0.3"/>
  <cols>
    <col min="1" max="1" width="4.21875" style="25" customWidth="1"/>
    <col min="2" max="2" width="6.21875" style="25" customWidth="1"/>
    <col min="3" max="3" width="57.21875" bestFit="1" customWidth="1"/>
    <col min="4" max="4" width="8.77734375" bestFit="1" customWidth="1"/>
    <col min="5" max="5" width="13.77734375" bestFit="1" customWidth="1"/>
  </cols>
  <sheetData>
    <row r="1" spans="1:5" ht="15" thickBot="1" x14ac:dyDescent="0.35"/>
    <row r="2" spans="1:5" s="42" customFormat="1" ht="29.4" thickBot="1" x14ac:dyDescent="0.35">
      <c r="A2" s="45" t="s">
        <v>675</v>
      </c>
      <c r="B2" s="44" t="s">
        <v>674</v>
      </c>
      <c r="C2" s="43" t="s">
        <v>673</v>
      </c>
      <c r="D2" s="43" t="s">
        <v>672</v>
      </c>
      <c r="E2" s="43" t="s">
        <v>671</v>
      </c>
    </row>
    <row r="3" spans="1:5" x14ac:dyDescent="0.3">
      <c r="A3" s="41">
        <v>1</v>
      </c>
      <c r="B3" s="33" t="s">
        <v>589</v>
      </c>
      <c r="C3" s="32" t="s">
        <v>670</v>
      </c>
    </row>
    <row r="4" spans="1:5" x14ac:dyDescent="0.3">
      <c r="A4" s="31"/>
      <c r="B4" s="30"/>
      <c r="C4" s="36" t="s">
        <v>669</v>
      </c>
      <c r="D4">
        <v>45</v>
      </c>
      <c r="E4">
        <v>13.5</v>
      </c>
    </row>
    <row r="5" spans="1:5" x14ac:dyDescent="0.3">
      <c r="A5" s="31"/>
      <c r="B5" s="30"/>
      <c r="C5" s="36" t="s">
        <v>668</v>
      </c>
      <c r="D5">
        <v>45</v>
      </c>
      <c r="E5">
        <v>13.5</v>
      </c>
    </row>
    <row r="6" spans="1:5" x14ac:dyDescent="0.3">
      <c r="A6" s="31"/>
      <c r="B6" s="30"/>
      <c r="C6" s="36" t="s">
        <v>667</v>
      </c>
      <c r="D6">
        <v>25</v>
      </c>
      <c r="E6">
        <v>7.5</v>
      </c>
    </row>
    <row r="7" spans="1:5" x14ac:dyDescent="0.3">
      <c r="A7" s="31"/>
      <c r="B7" s="30"/>
      <c r="C7" s="36" t="s">
        <v>666</v>
      </c>
      <c r="D7">
        <v>25</v>
      </c>
      <c r="E7">
        <v>7.5</v>
      </c>
    </row>
    <row r="8" spans="1:5" x14ac:dyDescent="0.3">
      <c r="A8" s="31"/>
      <c r="B8" s="30"/>
      <c r="C8" s="36" t="s">
        <v>665</v>
      </c>
      <c r="D8">
        <v>45</v>
      </c>
      <c r="E8">
        <v>13.5</v>
      </c>
    </row>
    <row r="9" spans="1:5" x14ac:dyDescent="0.3">
      <c r="A9" s="31"/>
      <c r="B9" s="30"/>
      <c r="C9" s="36" t="s">
        <v>664</v>
      </c>
      <c r="D9">
        <v>21</v>
      </c>
      <c r="E9">
        <v>6.3</v>
      </c>
    </row>
    <row r="10" spans="1:5" x14ac:dyDescent="0.3">
      <c r="A10" s="31"/>
      <c r="B10" s="30"/>
      <c r="C10" s="36" t="s">
        <v>663</v>
      </c>
      <c r="D10">
        <v>25</v>
      </c>
      <c r="E10">
        <v>7.5</v>
      </c>
    </row>
    <row r="11" spans="1:5" x14ac:dyDescent="0.3">
      <c r="A11" s="31"/>
      <c r="B11" s="30"/>
      <c r="C11" s="36" t="s">
        <v>662</v>
      </c>
      <c r="D11">
        <v>21</v>
      </c>
      <c r="E11">
        <v>6.3</v>
      </c>
    </row>
    <row r="12" spans="1:5" x14ac:dyDescent="0.3">
      <c r="A12" s="31"/>
      <c r="B12" s="30"/>
      <c r="C12" s="36" t="s">
        <v>661</v>
      </c>
      <c r="D12">
        <v>21</v>
      </c>
      <c r="E12">
        <v>6.3</v>
      </c>
    </row>
    <row r="13" spans="1:5" x14ac:dyDescent="0.3">
      <c r="A13" s="31"/>
      <c r="B13" s="30"/>
      <c r="C13" s="36" t="s">
        <v>660</v>
      </c>
      <c r="D13">
        <v>21</v>
      </c>
      <c r="E13">
        <v>6.3</v>
      </c>
    </row>
    <row r="14" spans="1:5" x14ac:dyDescent="0.3">
      <c r="A14" s="31"/>
      <c r="B14" s="30"/>
      <c r="C14" s="36" t="s">
        <v>659</v>
      </c>
      <c r="D14">
        <v>25</v>
      </c>
      <c r="E14">
        <v>7.5</v>
      </c>
    </row>
    <row r="15" spans="1:5" x14ac:dyDescent="0.3">
      <c r="A15" s="31"/>
      <c r="B15" s="30"/>
      <c r="C15" s="36" t="s">
        <v>658</v>
      </c>
      <c r="D15">
        <v>21</v>
      </c>
      <c r="E15">
        <v>6.3</v>
      </c>
    </row>
    <row r="16" spans="1:5" x14ac:dyDescent="0.3">
      <c r="A16" s="31"/>
      <c r="B16" s="30"/>
      <c r="C16" s="36" t="s">
        <v>657</v>
      </c>
      <c r="D16">
        <v>21</v>
      </c>
      <c r="E16">
        <v>6.3</v>
      </c>
    </row>
    <row r="17" spans="1:5" x14ac:dyDescent="0.3">
      <c r="A17" s="31"/>
      <c r="B17" s="30"/>
      <c r="C17" s="36" t="s">
        <v>656</v>
      </c>
      <c r="D17">
        <v>21</v>
      </c>
      <c r="E17">
        <v>6.3</v>
      </c>
    </row>
    <row r="18" spans="1:5" x14ac:dyDescent="0.3">
      <c r="A18" s="31"/>
      <c r="B18" s="30"/>
      <c r="C18" s="36" t="s">
        <v>655</v>
      </c>
      <c r="D18">
        <v>45</v>
      </c>
      <c r="E18">
        <v>13.5</v>
      </c>
    </row>
    <row r="19" spans="1:5" x14ac:dyDescent="0.3">
      <c r="A19" s="31"/>
      <c r="B19" s="30"/>
      <c r="C19" s="36" t="s">
        <v>654</v>
      </c>
      <c r="D19">
        <v>21</v>
      </c>
      <c r="E19">
        <v>6.3</v>
      </c>
    </row>
    <row r="20" spans="1:5" x14ac:dyDescent="0.3">
      <c r="A20" s="31"/>
      <c r="B20" s="30"/>
      <c r="C20" s="36" t="s">
        <v>653</v>
      </c>
      <c r="D20">
        <v>45</v>
      </c>
      <c r="E20">
        <v>13.5</v>
      </c>
    </row>
    <row r="21" spans="1:5" x14ac:dyDescent="0.3">
      <c r="A21" s="31"/>
      <c r="B21" s="30"/>
      <c r="C21" s="36" t="s">
        <v>652</v>
      </c>
      <c r="D21">
        <v>25</v>
      </c>
      <c r="E21">
        <v>7.5</v>
      </c>
    </row>
    <row r="22" spans="1:5" x14ac:dyDescent="0.3">
      <c r="A22" s="31"/>
      <c r="B22" s="30"/>
      <c r="C22" s="36" t="s">
        <v>651</v>
      </c>
      <c r="D22">
        <v>21</v>
      </c>
      <c r="E22">
        <v>6.3</v>
      </c>
    </row>
    <row r="23" spans="1:5" x14ac:dyDescent="0.3">
      <c r="A23" s="31"/>
      <c r="B23" s="30"/>
      <c r="C23" s="36" t="s">
        <v>650</v>
      </c>
      <c r="D23">
        <v>50</v>
      </c>
      <c r="E23">
        <v>15</v>
      </c>
    </row>
    <row r="24" spans="1:5" x14ac:dyDescent="0.3">
      <c r="A24" s="31"/>
      <c r="B24" s="30"/>
      <c r="C24" s="36" t="s">
        <v>649</v>
      </c>
      <c r="D24">
        <v>21</v>
      </c>
      <c r="E24">
        <v>6.3</v>
      </c>
    </row>
    <row r="25" spans="1:5" x14ac:dyDescent="0.3">
      <c r="A25" s="31"/>
      <c r="B25" s="30"/>
      <c r="C25" s="36" t="s">
        <v>648</v>
      </c>
      <c r="D25">
        <v>21</v>
      </c>
      <c r="E25">
        <v>6.3</v>
      </c>
    </row>
    <row r="26" spans="1:5" x14ac:dyDescent="0.3">
      <c r="A26" s="31"/>
      <c r="B26" s="30"/>
      <c r="C26" s="36" t="s">
        <v>647</v>
      </c>
      <c r="D26">
        <v>25</v>
      </c>
      <c r="E26">
        <v>7.5</v>
      </c>
    </row>
    <row r="27" spans="1:5" x14ac:dyDescent="0.3">
      <c r="A27" s="31"/>
      <c r="B27" s="30"/>
      <c r="C27" s="36" t="s">
        <v>646</v>
      </c>
      <c r="D27">
        <v>25</v>
      </c>
      <c r="E27">
        <v>7.5</v>
      </c>
    </row>
    <row r="28" spans="1:5" x14ac:dyDescent="0.3">
      <c r="A28" s="31"/>
      <c r="B28" s="30"/>
      <c r="C28" s="36" t="s">
        <v>645</v>
      </c>
      <c r="D28">
        <v>25</v>
      </c>
      <c r="E28">
        <v>7.5</v>
      </c>
    </row>
    <row r="29" spans="1:5" x14ac:dyDescent="0.3">
      <c r="A29" s="31"/>
      <c r="B29" s="30"/>
      <c r="C29" s="36" t="s">
        <v>644</v>
      </c>
      <c r="D29">
        <v>45</v>
      </c>
      <c r="E29">
        <v>13.5</v>
      </c>
    </row>
    <row r="30" spans="1:5" x14ac:dyDescent="0.3">
      <c r="A30" s="31"/>
      <c r="B30" s="30"/>
      <c r="C30" s="36" t="s">
        <v>643</v>
      </c>
      <c r="D30">
        <v>50</v>
      </c>
      <c r="E30">
        <v>15</v>
      </c>
    </row>
    <row r="31" spans="1:5" x14ac:dyDescent="0.3">
      <c r="A31" s="31"/>
      <c r="B31" s="30"/>
      <c r="C31" s="36" t="s">
        <v>642</v>
      </c>
      <c r="D31">
        <v>21</v>
      </c>
      <c r="E31">
        <v>6.3</v>
      </c>
    </row>
    <row r="32" spans="1:5" x14ac:dyDescent="0.3">
      <c r="A32" s="31"/>
      <c r="B32" s="30"/>
      <c r="C32" s="36" t="s">
        <v>641</v>
      </c>
      <c r="D32">
        <v>21</v>
      </c>
      <c r="E32">
        <v>6.3</v>
      </c>
    </row>
    <row r="33" spans="1:5" x14ac:dyDescent="0.3">
      <c r="A33" s="31"/>
      <c r="B33" s="30"/>
      <c r="C33" s="36" t="s">
        <v>640</v>
      </c>
      <c r="D33">
        <v>45</v>
      </c>
      <c r="E33">
        <v>13.5</v>
      </c>
    </row>
    <row r="34" spans="1:5" x14ac:dyDescent="0.3">
      <c r="A34" s="31"/>
      <c r="B34" s="30"/>
      <c r="C34" s="36" t="s">
        <v>639</v>
      </c>
      <c r="D34">
        <v>21</v>
      </c>
      <c r="E34">
        <v>6.3</v>
      </c>
    </row>
    <row r="35" spans="1:5" x14ac:dyDescent="0.3">
      <c r="A35" s="31"/>
      <c r="B35" s="30"/>
      <c r="C35" s="36" t="s">
        <v>638</v>
      </c>
      <c r="D35">
        <v>21</v>
      </c>
      <c r="E35">
        <v>6.3</v>
      </c>
    </row>
    <row r="36" spans="1:5" x14ac:dyDescent="0.3">
      <c r="A36" s="31"/>
      <c r="B36" s="30"/>
      <c r="C36" s="36" t="s">
        <v>637</v>
      </c>
      <c r="D36">
        <v>45</v>
      </c>
      <c r="E36">
        <v>13.5</v>
      </c>
    </row>
    <row r="37" spans="1:5" ht="16.5" customHeight="1" x14ac:dyDescent="0.3">
      <c r="A37" s="31"/>
      <c r="B37" s="30"/>
      <c r="C37" s="36" t="s">
        <v>636</v>
      </c>
      <c r="D37">
        <v>45</v>
      </c>
      <c r="E37">
        <v>13.5</v>
      </c>
    </row>
    <row r="38" spans="1:5" x14ac:dyDescent="0.3">
      <c r="A38" s="31"/>
      <c r="B38" s="30"/>
      <c r="C38" s="36" t="s">
        <v>635</v>
      </c>
      <c r="D38">
        <v>45</v>
      </c>
      <c r="E38">
        <v>13.5</v>
      </c>
    </row>
    <row r="39" spans="1:5" x14ac:dyDescent="0.3">
      <c r="A39" s="31"/>
      <c r="B39" s="30"/>
      <c r="C39" s="36" t="s">
        <v>634</v>
      </c>
      <c r="D39">
        <v>25</v>
      </c>
      <c r="E39">
        <v>7.5</v>
      </c>
    </row>
    <row r="40" spans="1:5" x14ac:dyDescent="0.3">
      <c r="A40" s="31"/>
      <c r="B40" s="30"/>
      <c r="C40" s="36" t="s">
        <v>633</v>
      </c>
      <c r="D40">
        <v>21</v>
      </c>
      <c r="E40">
        <v>6.3</v>
      </c>
    </row>
    <row r="41" spans="1:5" x14ac:dyDescent="0.3">
      <c r="A41" s="31"/>
      <c r="B41" s="30"/>
      <c r="C41" s="36" t="s">
        <v>632</v>
      </c>
      <c r="D41">
        <v>21</v>
      </c>
      <c r="E41">
        <v>6.3</v>
      </c>
    </row>
    <row r="42" spans="1:5" x14ac:dyDescent="0.3">
      <c r="A42" s="31"/>
      <c r="B42" s="30"/>
      <c r="C42" s="36" t="s">
        <v>631</v>
      </c>
      <c r="D42">
        <v>21</v>
      </c>
      <c r="E42">
        <v>6.3</v>
      </c>
    </row>
    <row r="43" spans="1:5" x14ac:dyDescent="0.3">
      <c r="A43" s="31"/>
      <c r="B43" s="30"/>
      <c r="C43" s="36" t="s">
        <v>630</v>
      </c>
      <c r="D43">
        <v>25</v>
      </c>
      <c r="E43">
        <v>7.5</v>
      </c>
    </row>
    <row r="44" spans="1:5" x14ac:dyDescent="0.3">
      <c r="A44" s="31"/>
      <c r="B44" s="30"/>
      <c r="C44" s="36" t="s">
        <v>629</v>
      </c>
      <c r="D44">
        <v>21</v>
      </c>
      <c r="E44">
        <v>6.3</v>
      </c>
    </row>
    <row r="45" spans="1:5" x14ac:dyDescent="0.3">
      <c r="A45" s="31"/>
      <c r="B45" s="30"/>
      <c r="C45" s="36" t="s">
        <v>628</v>
      </c>
      <c r="D45">
        <v>21</v>
      </c>
      <c r="E45">
        <v>6.3</v>
      </c>
    </row>
    <row r="46" spans="1:5" x14ac:dyDescent="0.3">
      <c r="A46" s="31"/>
      <c r="B46" s="30"/>
      <c r="C46" s="36" t="s">
        <v>627</v>
      </c>
      <c r="D46">
        <v>21</v>
      </c>
      <c r="E46">
        <v>6.3</v>
      </c>
    </row>
    <row r="47" spans="1:5" x14ac:dyDescent="0.3">
      <c r="A47" s="31"/>
      <c r="B47" s="30"/>
      <c r="C47" s="36" t="s">
        <v>626</v>
      </c>
      <c r="D47">
        <v>21</v>
      </c>
      <c r="E47">
        <v>6.3</v>
      </c>
    </row>
    <row r="48" spans="1:5" x14ac:dyDescent="0.3">
      <c r="A48" s="31"/>
      <c r="B48" s="30"/>
      <c r="C48" s="36" t="s">
        <v>625</v>
      </c>
      <c r="D48">
        <v>21</v>
      </c>
      <c r="E48">
        <v>6.3</v>
      </c>
    </row>
    <row r="49" spans="1:5" ht="15" thickBot="1" x14ac:dyDescent="0.35">
      <c r="A49" s="31"/>
      <c r="B49" s="30"/>
      <c r="C49" s="36" t="s">
        <v>624</v>
      </c>
      <c r="D49">
        <v>21</v>
      </c>
      <c r="E49">
        <v>6.3</v>
      </c>
    </row>
    <row r="50" spans="1:5" ht="15" hidden="1" thickBot="1" x14ac:dyDescent="0.35">
      <c r="A50" s="31"/>
      <c r="B50" s="30"/>
      <c r="C50" s="40"/>
    </row>
    <row r="51" spans="1:5" ht="15" hidden="1" thickBot="1" x14ac:dyDescent="0.35">
      <c r="A51" s="31"/>
      <c r="B51" s="30"/>
      <c r="C51" s="36"/>
    </row>
    <row r="52" spans="1:5" ht="15" hidden="1" thickBot="1" x14ac:dyDescent="0.35">
      <c r="A52" s="31"/>
      <c r="B52" s="30"/>
      <c r="C52" s="36"/>
    </row>
    <row r="53" spans="1:5" ht="15" hidden="1" thickBot="1" x14ac:dyDescent="0.35">
      <c r="A53" s="31"/>
      <c r="B53" s="30"/>
      <c r="C53" s="36"/>
    </row>
    <row r="54" spans="1:5" ht="15" hidden="1" thickBot="1" x14ac:dyDescent="0.35">
      <c r="A54" s="31"/>
      <c r="B54" s="30"/>
      <c r="C54" s="36"/>
    </row>
    <row r="55" spans="1:5" ht="15" hidden="1" thickBot="1" x14ac:dyDescent="0.35">
      <c r="A55" s="31"/>
      <c r="B55" s="30"/>
      <c r="C55" s="36"/>
    </row>
    <row r="56" spans="1:5" ht="15" hidden="1" thickBot="1" x14ac:dyDescent="0.35">
      <c r="A56" s="31"/>
      <c r="B56" s="30"/>
      <c r="C56" s="39" t="s">
        <v>623</v>
      </c>
    </row>
    <row r="57" spans="1:5" ht="15" hidden="1" thickBot="1" x14ac:dyDescent="0.35">
      <c r="A57" s="31"/>
      <c r="B57" s="30"/>
      <c r="C57" s="36"/>
    </row>
    <row r="58" spans="1:5" ht="15" hidden="1" thickBot="1" x14ac:dyDescent="0.35">
      <c r="A58" s="28"/>
      <c r="B58" s="27"/>
      <c r="C58" s="38"/>
    </row>
    <row r="59" spans="1:5" ht="6" hidden="1" customHeight="1" thickBot="1" x14ac:dyDescent="0.35"/>
    <row r="60" spans="1:5" x14ac:dyDescent="0.3">
      <c r="A60" s="34">
        <v>2</v>
      </c>
      <c r="B60" s="33" t="s">
        <v>589</v>
      </c>
      <c r="C60" s="32" t="s">
        <v>622</v>
      </c>
      <c r="D60">
        <v>21</v>
      </c>
      <c r="E60">
        <v>6.3</v>
      </c>
    </row>
    <row r="61" spans="1:5" ht="15" thickBot="1" x14ac:dyDescent="0.35">
      <c r="A61" s="28"/>
      <c r="B61" s="27"/>
      <c r="C61" s="26" t="s">
        <v>621</v>
      </c>
      <c r="D61">
        <v>25</v>
      </c>
      <c r="E61">
        <v>7.5</v>
      </c>
    </row>
    <row r="62" spans="1:5" x14ac:dyDescent="0.3">
      <c r="A62" s="34">
        <v>3</v>
      </c>
      <c r="B62" s="33" t="s">
        <v>589</v>
      </c>
      <c r="C62" s="32" t="s">
        <v>620</v>
      </c>
    </row>
    <row r="63" spans="1:5" x14ac:dyDescent="0.3">
      <c r="A63" s="31"/>
      <c r="B63" s="30"/>
      <c r="C63" s="29" t="s">
        <v>619</v>
      </c>
      <c r="D63">
        <v>25</v>
      </c>
      <c r="E63">
        <v>7.5</v>
      </c>
    </row>
    <row r="64" spans="1:5" x14ac:dyDescent="0.3">
      <c r="A64" s="31"/>
      <c r="B64" s="30"/>
      <c r="C64" s="29" t="s">
        <v>618</v>
      </c>
      <c r="D64">
        <v>25</v>
      </c>
      <c r="E64">
        <v>7.5</v>
      </c>
    </row>
    <row r="65" spans="1:5" x14ac:dyDescent="0.3">
      <c r="A65" s="31"/>
      <c r="B65" s="30"/>
      <c r="C65" s="29" t="s">
        <v>617</v>
      </c>
      <c r="D65">
        <v>25</v>
      </c>
      <c r="E65">
        <v>7.5</v>
      </c>
    </row>
    <row r="66" spans="1:5" x14ac:dyDescent="0.3">
      <c r="A66" s="31"/>
      <c r="B66" s="30"/>
      <c r="C66" s="29" t="s">
        <v>616</v>
      </c>
      <c r="D66">
        <v>9</v>
      </c>
      <c r="E66">
        <v>2.6999999999999997</v>
      </c>
    </row>
    <row r="67" spans="1:5" ht="15" thickBot="1" x14ac:dyDescent="0.35">
      <c r="A67" s="31"/>
      <c r="B67" s="30"/>
      <c r="C67" s="29" t="s">
        <v>615</v>
      </c>
      <c r="D67">
        <v>21</v>
      </c>
      <c r="E67">
        <v>6.3</v>
      </c>
    </row>
    <row r="68" spans="1:5" x14ac:dyDescent="0.3">
      <c r="A68" s="34">
        <v>4</v>
      </c>
      <c r="B68" s="33" t="s">
        <v>589</v>
      </c>
      <c r="C68" s="32" t="s">
        <v>614</v>
      </c>
    </row>
    <row r="69" spans="1:5" x14ac:dyDescent="0.3">
      <c r="A69" s="31"/>
      <c r="B69" s="30"/>
      <c r="C69" s="37" t="s">
        <v>613</v>
      </c>
      <c r="D69">
        <v>17</v>
      </c>
      <c r="E69">
        <v>5.1000000000000005</v>
      </c>
    </row>
    <row r="70" spans="1:5" x14ac:dyDescent="0.3">
      <c r="A70" s="31"/>
      <c r="B70" s="30"/>
      <c r="C70" s="36" t="s">
        <v>612</v>
      </c>
      <c r="D70">
        <v>17</v>
      </c>
      <c r="E70">
        <v>5.1000000000000005</v>
      </c>
    </row>
    <row r="71" spans="1:5" x14ac:dyDescent="0.3">
      <c r="A71" s="31"/>
      <c r="B71" s="30"/>
      <c r="C71" s="36" t="s">
        <v>611</v>
      </c>
      <c r="D71">
        <v>17</v>
      </c>
      <c r="E71">
        <v>5.1000000000000005</v>
      </c>
    </row>
    <row r="72" spans="1:5" x14ac:dyDescent="0.3">
      <c r="A72" s="31"/>
      <c r="B72" s="30"/>
      <c r="C72" s="36" t="s">
        <v>610</v>
      </c>
      <c r="D72">
        <v>17</v>
      </c>
      <c r="E72">
        <v>5.1000000000000005</v>
      </c>
    </row>
    <row r="73" spans="1:5" x14ac:dyDescent="0.3">
      <c r="A73" s="31"/>
      <c r="B73" s="30"/>
      <c r="C73" s="36" t="s">
        <v>609</v>
      </c>
      <c r="D73">
        <v>17</v>
      </c>
      <c r="E73">
        <v>5.1000000000000005</v>
      </c>
    </row>
    <row r="74" spans="1:5" x14ac:dyDescent="0.3">
      <c r="A74" s="31"/>
      <c r="B74" s="30"/>
      <c r="C74" s="36" t="s">
        <v>608</v>
      </c>
      <c r="D74">
        <v>17</v>
      </c>
      <c r="E74">
        <v>5.1000000000000005</v>
      </c>
    </row>
    <row r="75" spans="1:5" x14ac:dyDescent="0.3">
      <c r="A75" s="31"/>
      <c r="B75" s="30"/>
      <c r="C75" s="36" t="s">
        <v>607</v>
      </c>
      <c r="D75">
        <v>17</v>
      </c>
      <c r="E75">
        <v>5.1000000000000005</v>
      </c>
    </row>
    <row r="76" spans="1:5" x14ac:dyDescent="0.3">
      <c r="A76" s="31"/>
      <c r="B76" s="30"/>
      <c r="C76" s="37" t="s">
        <v>606</v>
      </c>
      <c r="D76">
        <v>17</v>
      </c>
      <c r="E76">
        <v>5.1000000000000005</v>
      </c>
    </row>
    <row r="77" spans="1:5" x14ac:dyDescent="0.3">
      <c r="A77" s="31"/>
      <c r="B77" s="30"/>
      <c r="C77" s="36" t="s">
        <v>605</v>
      </c>
      <c r="D77">
        <v>17</v>
      </c>
      <c r="E77">
        <v>5.1000000000000005</v>
      </c>
    </row>
    <row r="78" spans="1:5" x14ac:dyDescent="0.3">
      <c r="A78" s="31"/>
      <c r="B78" s="30"/>
      <c r="C78" s="36" t="s">
        <v>604</v>
      </c>
      <c r="D78">
        <v>17</v>
      </c>
      <c r="E78">
        <v>5.1000000000000005</v>
      </c>
    </row>
    <row r="79" spans="1:5" x14ac:dyDescent="0.3">
      <c r="A79" s="31"/>
      <c r="B79" s="30"/>
      <c r="C79" s="36" t="s">
        <v>603</v>
      </c>
      <c r="D79">
        <v>17</v>
      </c>
      <c r="E79">
        <v>5.1000000000000005</v>
      </c>
    </row>
    <row r="80" spans="1:5" x14ac:dyDescent="0.3">
      <c r="A80" s="31"/>
      <c r="B80" s="30"/>
      <c r="C80" s="36" t="s">
        <v>602</v>
      </c>
      <c r="D80">
        <v>17</v>
      </c>
      <c r="E80">
        <v>5.1000000000000005</v>
      </c>
    </row>
    <row r="81" spans="1:5" ht="15" thickBot="1" x14ac:dyDescent="0.35">
      <c r="A81" s="28"/>
      <c r="B81" s="27"/>
      <c r="C81" s="35" t="s">
        <v>601</v>
      </c>
      <c r="D81">
        <v>17</v>
      </c>
      <c r="E81">
        <v>5.1000000000000005</v>
      </c>
    </row>
    <row r="82" spans="1:5" x14ac:dyDescent="0.3">
      <c r="A82" s="34">
        <v>5</v>
      </c>
      <c r="B82" s="33" t="s">
        <v>589</v>
      </c>
      <c r="C82" s="32" t="s">
        <v>600</v>
      </c>
    </row>
    <row r="83" spans="1:5" x14ac:dyDescent="0.3">
      <c r="A83" s="31"/>
      <c r="B83" s="30"/>
      <c r="C83" s="29" t="s">
        <v>599</v>
      </c>
      <c r="D83">
        <v>23</v>
      </c>
      <c r="E83">
        <v>6.9</v>
      </c>
    </row>
    <row r="84" spans="1:5" ht="15" thickBot="1" x14ac:dyDescent="0.35">
      <c r="A84" s="28"/>
      <c r="B84" s="27"/>
      <c r="C84" s="26" t="s">
        <v>598</v>
      </c>
      <c r="D84">
        <v>25</v>
      </c>
      <c r="E84">
        <v>7.5</v>
      </c>
    </row>
    <row r="85" spans="1:5" x14ac:dyDescent="0.3">
      <c r="A85" s="34">
        <v>6</v>
      </c>
      <c r="B85" s="33" t="s">
        <v>589</v>
      </c>
      <c r="C85" s="32" t="s">
        <v>597</v>
      </c>
    </row>
    <row r="86" spans="1:5" x14ac:dyDescent="0.3">
      <c r="A86" s="31"/>
      <c r="B86" s="30"/>
      <c r="C86" s="29" t="s">
        <v>596</v>
      </c>
      <c r="D86">
        <v>25</v>
      </c>
      <c r="E86">
        <v>7.5</v>
      </c>
    </row>
    <row r="87" spans="1:5" x14ac:dyDescent="0.3">
      <c r="A87" s="31"/>
      <c r="B87" s="30"/>
      <c r="C87" s="29" t="s">
        <v>595</v>
      </c>
      <c r="D87">
        <v>25</v>
      </c>
      <c r="E87">
        <v>7.5</v>
      </c>
    </row>
    <row r="88" spans="1:5" x14ac:dyDescent="0.3">
      <c r="A88" s="31"/>
      <c r="B88" s="30"/>
      <c r="C88" s="29" t="s">
        <v>594</v>
      </c>
      <c r="D88">
        <v>25</v>
      </c>
      <c r="E88">
        <v>7.5</v>
      </c>
    </row>
    <row r="89" spans="1:5" x14ac:dyDescent="0.3">
      <c r="A89" s="31"/>
      <c r="B89" s="30"/>
      <c r="C89" s="29" t="s">
        <v>593</v>
      </c>
      <c r="D89">
        <v>25</v>
      </c>
      <c r="E89">
        <v>7.5</v>
      </c>
    </row>
    <row r="90" spans="1:5" ht="15" thickBot="1" x14ac:dyDescent="0.35">
      <c r="A90" s="28"/>
      <c r="B90" s="27"/>
      <c r="C90" s="26" t="s">
        <v>592</v>
      </c>
      <c r="D90">
        <v>25</v>
      </c>
      <c r="E90">
        <v>7.5</v>
      </c>
    </row>
    <row r="91" spans="1:5" x14ac:dyDescent="0.3">
      <c r="A91" s="34">
        <v>7</v>
      </c>
      <c r="B91" s="33" t="s">
        <v>589</v>
      </c>
      <c r="C91" s="32" t="s">
        <v>591</v>
      </c>
    </row>
    <row r="92" spans="1:5" x14ac:dyDescent="0.3">
      <c r="A92" s="31"/>
      <c r="B92" s="30"/>
      <c r="C92" s="29" t="s">
        <v>591</v>
      </c>
      <c r="D92">
        <v>17</v>
      </c>
      <c r="E92">
        <v>5.1000000000000005</v>
      </c>
    </row>
    <row r="93" spans="1:5" ht="15" thickBot="1" x14ac:dyDescent="0.35">
      <c r="A93" s="28"/>
      <c r="B93" s="27"/>
      <c r="C93" s="26" t="s">
        <v>590</v>
      </c>
      <c r="D93">
        <v>13</v>
      </c>
      <c r="E93">
        <v>3.9000000000000004</v>
      </c>
    </row>
    <row r="94" spans="1:5" x14ac:dyDescent="0.3">
      <c r="A94" s="34">
        <v>8</v>
      </c>
      <c r="B94" s="33" t="s">
        <v>589</v>
      </c>
      <c r="C94" s="32" t="s">
        <v>588</v>
      </c>
    </row>
    <row r="95" spans="1:5" x14ac:dyDescent="0.3">
      <c r="A95" s="31"/>
      <c r="B95" s="30"/>
      <c r="C95" s="29" t="s">
        <v>588</v>
      </c>
      <c r="D95">
        <v>25</v>
      </c>
      <c r="E95">
        <v>7.5</v>
      </c>
    </row>
    <row r="96" spans="1:5" x14ac:dyDescent="0.3">
      <c r="A96" s="31"/>
      <c r="B96" s="30"/>
      <c r="C96" s="29" t="s">
        <v>587</v>
      </c>
      <c r="D96">
        <v>13</v>
      </c>
      <c r="E96">
        <v>3.9000000000000004</v>
      </c>
    </row>
    <row r="97" spans="1:5" x14ac:dyDescent="0.3">
      <c r="A97" s="31"/>
      <c r="B97" s="30"/>
      <c r="C97" s="29" t="s">
        <v>586</v>
      </c>
      <c r="D97">
        <v>41</v>
      </c>
      <c r="E97">
        <v>12.299999999999999</v>
      </c>
    </row>
    <row r="98" spans="1:5" ht="15" thickBot="1" x14ac:dyDescent="0.35">
      <c r="A98" s="28"/>
      <c r="B98" s="27"/>
      <c r="C98" s="26" t="s">
        <v>585</v>
      </c>
      <c r="D98">
        <v>13</v>
      </c>
      <c r="E98">
        <v>3.9000000000000004</v>
      </c>
    </row>
  </sheetData>
  <autoFilter ref="D3:E49" xr:uid="{00000000-0009-0000-0000-000000000000}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7A9BD-A6EA-4DF9-9AD7-538227B4A596}">
  <dimension ref="A2:C13"/>
  <sheetViews>
    <sheetView workbookViewId="0">
      <selection activeCell="A3" sqref="A3:A10"/>
    </sheetView>
  </sheetViews>
  <sheetFormatPr defaultRowHeight="14.4" x14ac:dyDescent="0.3"/>
  <cols>
    <col min="1" max="1" width="52.77734375" bestFit="1" customWidth="1"/>
    <col min="2" max="2" width="63.33203125" bestFit="1" customWidth="1"/>
    <col min="3" max="3" width="67" bestFit="1" customWidth="1"/>
  </cols>
  <sheetData>
    <row r="2" spans="1:3" ht="15" thickBot="1" x14ac:dyDescent="0.35"/>
    <row r="3" spans="1:3" ht="23.4" thickBot="1" x14ac:dyDescent="0.35">
      <c r="B3" s="1"/>
      <c r="C3" s="1"/>
    </row>
    <row r="4" spans="1:3" ht="15" thickTop="1" x14ac:dyDescent="0.3">
      <c r="C4" s="9"/>
    </row>
    <row r="5" spans="1:3" x14ac:dyDescent="0.3">
      <c r="C5" s="46"/>
    </row>
    <row r="6" spans="1:3" x14ac:dyDescent="0.3">
      <c r="C6" s="9"/>
    </row>
    <row r="7" spans="1:3" x14ac:dyDescent="0.3">
      <c r="B7" s="46"/>
      <c r="C7" s="46"/>
    </row>
    <row r="8" spans="1:3" x14ac:dyDescent="0.3">
      <c r="B8" s="9"/>
      <c r="C8" s="9"/>
    </row>
    <row r="9" spans="1:3" x14ac:dyDescent="0.3">
      <c r="B9" s="46"/>
      <c r="C9" s="46"/>
    </row>
    <row r="10" spans="1:3" x14ac:dyDescent="0.3">
      <c r="B10" s="9"/>
      <c r="C10" s="9"/>
    </row>
    <row r="11" spans="1:3" x14ac:dyDescent="0.3">
      <c r="A11" s="9"/>
      <c r="B11" s="46"/>
      <c r="C11" s="46"/>
    </row>
    <row r="12" spans="1:3" x14ac:dyDescent="0.3">
      <c r="A12" s="9"/>
      <c r="B12" s="9"/>
      <c r="C12" s="9"/>
    </row>
    <row r="13" spans="1:3" x14ac:dyDescent="0.3">
      <c r="A13" s="9"/>
      <c r="B13" s="46"/>
      <c r="C13" s="4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E23A8-0292-49F4-857E-7A1BF7600B81}">
  <dimension ref="A1:C24"/>
  <sheetViews>
    <sheetView workbookViewId="0">
      <selection activeCell="A14" sqref="A14"/>
    </sheetView>
  </sheetViews>
  <sheetFormatPr defaultRowHeight="14.4" x14ac:dyDescent="0.3"/>
  <cols>
    <col min="1" max="1" width="45.21875" bestFit="1" customWidth="1"/>
    <col min="3" max="3" width="8.21875" customWidth="1"/>
  </cols>
  <sheetData>
    <row r="1" spans="1:3" ht="27.6" x14ac:dyDescent="0.3">
      <c r="A1" s="47" t="s">
        <v>702</v>
      </c>
      <c r="B1" s="47" t="s">
        <v>703</v>
      </c>
      <c r="C1" s="47" t="s">
        <v>687</v>
      </c>
    </row>
    <row r="2" spans="1:3" x14ac:dyDescent="0.3">
      <c r="A2" t="s">
        <v>704</v>
      </c>
      <c r="B2" s="48" t="s">
        <v>28</v>
      </c>
      <c r="C2" s="48">
        <v>30</v>
      </c>
    </row>
    <row r="3" spans="1:3" x14ac:dyDescent="0.3">
      <c r="A3" t="s">
        <v>705</v>
      </c>
      <c r="B3" s="48" t="s">
        <v>28</v>
      </c>
      <c r="C3" s="48">
        <v>30</v>
      </c>
    </row>
    <row r="4" spans="1:3" x14ac:dyDescent="0.3">
      <c r="A4" t="s">
        <v>706</v>
      </c>
      <c r="B4" s="48" t="s">
        <v>28</v>
      </c>
      <c r="C4" s="48">
        <v>30</v>
      </c>
    </row>
    <row r="5" spans="1:3" x14ac:dyDescent="0.3">
      <c r="A5" t="s">
        <v>707</v>
      </c>
      <c r="B5" s="48" t="s">
        <v>28</v>
      </c>
      <c r="C5" s="48">
        <v>30</v>
      </c>
    </row>
    <row r="6" spans="1:3" x14ac:dyDescent="0.3">
      <c r="A6" t="s">
        <v>708</v>
      </c>
      <c r="B6" s="48" t="s">
        <v>28</v>
      </c>
      <c r="C6" s="48">
        <v>30</v>
      </c>
    </row>
    <row r="7" spans="1:3" x14ac:dyDescent="0.3">
      <c r="A7" t="s">
        <v>751</v>
      </c>
      <c r="B7" s="49" t="s">
        <v>28</v>
      </c>
      <c r="C7" s="48">
        <v>30</v>
      </c>
    </row>
    <row r="8" spans="1:3" x14ac:dyDescent="0.3">
      <c r="A8" t="s">
        <v>709</v>
      </c>
      <c r="B8" s="49" t="s">
        <v>28</v>
      </c>
      <c r="C8" s="48">
        <v>30</v>
      </c>
    </row>
    <row r="9" spans="1:3" x14ac:dyDescent="0.3">
      <c r="A9" t="s">
        <v>710</v>
      </c>
      <c r="B9" s="49" t="s">
        <v>28</v>
      </c>
      <c r="C9" s="48">
        <v>30</v>
      </c>
    </row>
    <row r="10" spans="1:3" x14ac:dyDescent="0.3">
      <c r="A10" t="s">
        <v>712</v>
      </c>
      <c r="B10" s="15" t="s">
        <v>28</v>
      </c>
      <c r="C10" s="48">
        <v>30</v>
      </c>
    </row>
    <row r="11" spans="1:3" x14ac:dyDescent="0.3">
      <c r="A11" t="s">
        <v>713</v>
      </c>
      <c r="B11" s="15" t="s">
        <v>28</v>
      </c>
      <c r="C11" s="48">
        <v>30</v>
      </c>
    </row>
    <row r="12" spans="1:3" x14ac:dyDescent="0.3">
      <c r="A12" t="s">
        <v>720</v>
      </c>
      <c r="B12" s="15" t="s">
        <v>28</v>
      </c>
      <c r="C12" s="48">
        <v>30</v>
      </c>
    </row>
    <row r="13" spans="1:3" x14ac:dyDescent="0.3">
      <c r="A13" t="s">
        <v>711</v>
      </c>
      <c r="B13" s="15" t="s">
        <v>42</v>
      </c>
      <c r="C13" s="48">
        <v>15</v>
      </c>
    </row>
    <row r="14" spans="1:3" x14ac:dyDescent="0.3">
      <c r="A14" t="s">
        <v>714</v>
      </c>
      <c r="B14" s="49" t="s">
        <v>28</v>
      </c>
      <c r="C14" s="48">
        <v>15</v>
      </c>
    </row>
    <row r="15" spans="1:3" x14ac:dyDescent="0.3">
      <c r="A15" s="50" t="s">
        <v>715</v>
      </c>
      <c r="B15" s="49" t="s">
        <v>28</v>
      </c>
      <c r="C15" s="48">
        <v>15</v>
      </c>
    </row>
    <row r="16" spans="1:3" x14ac:dyDescent="0.3">
      <c r="A16" s="50" t="s">
        <v>717</v>
      </c>
      <c r="B16" s="49" t="s">
        <v>28</v>
      </c>
      <c r="C16" s="48">
        <v>15</v>
      </c>
    </row>
    <row r="17" spans="1:3" x14ac:dyDescent="0.3">
      <c r="A17" s="50" t="s">
        <v>718</v>
      </c>
      <c r="B17" s="49" t="s">
        <v>28</v>
      </c>
      <c r="C17" s="48">
        <v>15</v>
      </c>
    </row>
    <row r="18" spans="1:3" x14ac:dyDescent="0.3">
      <c r="A18" t="s">
        <v>719</v>
      </c>
      <c r="B18" s="15" t="s">
        <v>42</v>
      </c>
      <c r="C18" s="48">
        <v>15</v>
      </c>
    </row>
    <row r="19" spans="1:3" x14ac:dyDescent="0.3">
      <c r="A19" t="s">
        <v>721</v>
      </c>
      <c r="B19" s="48" t="s">
        <v>42</v>
      </c>
      <c r="C19" s="48">
        <v>15</v>
      </c>
    </row>
    <row r="20" spans="1:3" x14ac:dyDescent="0.3">
      <c r="A20" t="s">
        <v>722</v>
      </c>
      <c r="B20" s="51" t="s">
        <v>42</v>
      </c>
      <c r="C20" s="48">
        <v>15</v>
      </c>
    </row>
    <row r="21" spans="1:3" x14ac:dyDescent="0.3">
      <c r="A21" t="s">
        <v>723</v>
      </c>
      <c r="B21" s="49" t="s">
        <v>42</v>
      </c>
      <c r="C21" s="48">
        <v>15</v>
      </c>
    </row>
    <row r="22" spans="1:3" x14ac:dyDescent="0.3">
      <c r="A22" t="s">
        <v>724</v>
      </c>
      <c r="B22" s="49" t="s">
        <v>42</v>
      </c>
      <c r="C22" s="48">
        <v>15</v>
      </c>
    </row>
    <row r="23" spans="1:3" x14ac:dyDescent="0.3">
      <c r="A23" s="50" t="s">
        <v>716</v>
      </c>
      <c r="B23" s="49" t="s">
        <v>28</v>
      </c>
      <c r="C23" s="48">
        <v>3</v>
      </c>
    </row>
    <row r="24" spans="1:3" x14ac:dyDescent="0.3">
      <c r="A24" t="s">
        <v>725</v>
      </c>
      <c r="B24" s="49" t="s">
        <v>26</v>
      </c>
      <c r="C24" s="48">
        <v>3</v>
      </c>
    </row>
  </sheetData>
  <autoFilter ref="A1:C24" xr:uid="{76A033D6-22F9-4623-B070-711B1F0A670A}">
    <sortState xmlns:xlrd2="http://schemas.microsoft.com/office/spreadsheetml/2017/richdata2" ref="A2:C24">
      <sortCondition descending="1" ref="C1:C24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Pressupostos</vt:lpstr>
      <vt:lpstr>Modelo</vt:lpstr>
      <vt:lpstr>calculation</vt:lpstr>
      <vt:lpstr>Tabela de respostas</vt:lpstr>
      <vt:lpstr>Nacionalidades</vt:lpstr>
      <vt:lpstr>MZ PBB Products</vt:lpstr>
      <vt:lpstr>Sheet8</vt:lpstr>
      <vt:lpstr>T24 Bussiness Activity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Ernesto, Victor</dc:creator>
  <cp:lastModifiedBy>Jaime, Izidine I</cp:lastModifiedBy>
  <dcterms:created xsi:type="dcterms:W3CDTF">2020-08-26T08:53:25Z</dcterms:created>
  <dcterms:modified xsi:type="dcterms:W3CDTF">2021-07-13T07:38:08Z</dcterms:modified>
</cp:coreProperties>
</file>