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AEACCB28-7E30-47C5-8A72-0B9C61C75299}" xr6:coauthVersionLast="47" xr6:coauthVersionMax="47" xr10:uidLastSave="{00000000-0000-0000-0000-000000000000}"/>
  <bookViews>
    <workbookView xWindow="-120" yWindow="-120" windowWidth="20730" windowHeight="11310" tabRatio="540" xr2:uid="{E11B8725-80AF-49C6-BC61-0E053E03DDF3}"/>
  </bookViews>
  <sheets>
    <sheet name="Simulador" sheetId="2" r:id="rId1"/>
    <sheet name="Auxiliar" sheetId="3" r:id="rId2"/>
  </sheets>
  <definedNames>
    <definedName name="aporte">Simulador!$D$20</definedName>
    <definedName name="patrimonio">Simulador!$D$23</definedName>
    <definedName name="qtd_anos">Simulador!$D$21</definedName>
    <definedName name="rendimento_carteira">Simulador!$D$16</definedName>
    <definedName name="salario">Simulador!$D$15</definedName>
    <definedName name="sugestao_investimento">Simulador!$D$17</definedName>
    <definedName name="taxa_mensal">Simulador!$D$22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0" i="2" l="1"/>
  <c r="C41" i="2"/>
  <c r="C42" i="2"/>
  <c r="C43" i="2"/>
  <c r="D43" i="2" s="1"/>
  <c r="C44" i="2"/>
  <c r="C39" i="2"/>
  <c r="H4" i="3"/>
  <c r="A10" i="3"/>
  <c r="A11" i="3"/>
  <c r="A12" i="3"/>
  <c r="A13" i="3"/>
  <c r="A14" i="3"/>
  <c r="A15" i="3"/>
  <c r="A16" i="3"/>
  <c r="A17" i="3"/>
  <c r="A18" i="3"/>
  <c r="A19" i="3"/>
  <c r="A20" i="3"/>
  <c r="A9" i="3"/>
  <c r="A4" i="3"/>
  <c r="A5" i="3"/>
  <c r="A6" i="3"/>
  <c r="A7" i="3"/>
  <c r="A8" i="3"/>
  <c r="A3" i="3"/>
  <c r="C36" i="2"/>
  <c r="D23" i="2"/>
  <c r="D24" i="2" s="1"/>
  <c r="D17" i="2"/>
  <c r="C28" i="2"/>
  <c r="D28" i="2" s="1"/>
  <c r="C29" i="2"/>
  <c r="D29" i="2" s="1"/>
  <c r="C30" i="2"/>
  <c r="D30" i="2" s="1"/>
  <c r="C31" i="2"/>
  <c r="D31" i="2" s="1"/>
  <c r="C32" i="2"/>
  <c r="D32" i="2" s="1"/>
  <c r="C27" i="2"/>
  <c r="D27" i="2" s="1"/>
  <c r="D42" i="2" l="1"/>
  <c r="D39" i="2"/>
  <c r="D41" i="2"/>
  <c r="D44" i="2"/>
  <c r="D40" i="2"/>
  <c r="D45" i="2" l="1"/>
</calcChain>
</file>

<file path=xl/sharedStrings.xml><?xml version="1.0" encoding="utf-8"?>
<sst xmlns="http://schemas.openxmlformats.org/spreadsheetml/2006/main" count="73" uniqueCount="36">
  <si>
    <t>Quanto investir por mês?</t>
  </si>
  <si>
    <t>Por quantos anos?</t>
  </si>
  <si>
    <t>Taxa de Rendimento mensal?</t>
  </si>
  <si>
    <t>Dividentos mensais?</t>
  </si>
  <si>
    <t>Quanto em 2 anos?</t>
  </si>
  <si>
    <t>Quanto em 6 anos?</t>
  </si>
  <si>
    <t>Quanto em 10 anos?</t>
  </si>
  <si>
    <t>Quanto em 15 anos?</t>
  </si>
  <si>
    <t>Quanto em 20 anos?</t>
  </si>
  <si>
    <t>Quanto em 30 anos?</t>
  </si>
  <si>
    <t>Dividendo</t>
  </si>
  <si>
    <t xml:space="preserve">Cenários </t>
  </si>
  <si>
    <t>Rendimento Carteira</t>
  </si>
  <si>
    <t>Salário</t>
  </si>
  <si>
    <t>Patrimônio acumulado?</t>
  </si>
  <si>
    <t>Investimento Mensal</t>
  </si>
  <si>
    <t>Configurações</t>
  </si>
  <si>
    <t>PERFIL</t>
  </si>
  <si>
    <t>Agressivo</t>
  </si>
  <si>
    <t>VALOR A SER INVESTIDO POR MÊS</t>
  </si>
  <si>
    <t>TIPO DE FII</t>
  </si>
  <si>
    <t>Percentual Sugerido</t>
  </si>
  <si>
    <t xml:space="preserve">Valores </t>
  </si>
  <si>
    <t>PAPEL</t>
  </si>
  <si>
    <t>TIJOLO</t>
  </si>
  <si>
    <t>HÍBRIDOS</t>
  </si>
  <si>
    <t>FOFs</t>
  </si>
  <si>
    <t>DESENVOLVIMENTO</t>
  </si>
  <si>
    <t xml:space="preserve">HOTELARIAS   </t>
  </si>
  <si>
    <t>Conservador</t>
  </si>
  <si>
    <t>%</t>
  </si>
  <si>
    <t>CHAVE</t>
  </si>
  <si>
    <t>Moderado</t>
  </si>
  <si>
    <t>Moderado-TIJOLO</t>
  </si>
  <si>
    <t xml:space="preserve"> </t>
  </si>
  <si>
    <t>Sugestão de Investimento(30%)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</si>
</sst>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&quot;R$&quot;\ #,##0.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medium">
        <color indexed="64"/>
      </bottom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5" borderId="0" applyNumberFormat="0" applyBorder="0" applyAlignment="0" applyProtection="0"/>
  </cellStyleXfs>
  <cellXfs count="58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12" fillId="4" borderId="1" xfId="0" applyFont="1" applyFill="1" applyBorder="1" applyAlignment="1">
      <alignment horizontal="center"/>
    </xf>
    <xf numFmtId="0" fontId="12" fillId="4" borderId="2" xfId="0" applyFont="1" applyFill="1" applyBorder="1" applyAlignment="1">
      <alignment horizontal="center"/>
    </xf>
    <xf numFmtId="0" fontId="9" fillId="4" borderId="3" xfId="0" applyFont="1" applyFill="1" applyBorder="1" applyAlignment="1"/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164" fontId="0" fillId="0" borderId="6" xfId="1" applyNumberFormat="1" applyFont="1" applyBorder="1" applyAlignment="1">
      <alignment horizontal="center"/>
    </xf>
    <xf numFmtId="9" fontId="0" fillId="0" borderId="6" xfId="2" applyFont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164" fontId="0" fillId="0" borderId="9" xfId="0" applyNumberFormat="1" applyBorder="1" applyAlignment="1">
      <alignment horizontal="center"/>
    </xf>
    <xf numFmtId="0" fontId="12" fillId="2" borderId="10" xfId="0" applyFont="1" applyFill="1" applyBorder="1" applyAlignment="1">
      <alignment horizontal="center" vertical="center"/>
    </xf>
    <xf numFmtId="0" fontId="12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vertical="center"/>
    </xf>
    <xf numFmtId="0" fontId="5" fillId="0" borderId="13" xfId="0" applyFont="1" applyBorder="1" applyAlignment="1">
      <alignment horizontal="left"/>
    </xf>
    <xf numFmtId="0" fontId="5" fillId="0" borderId="14" xfId="0" applyFont="1" applyBorder="1" applyAlignment="1">
      <alignment horizontal="left"/>
    </xf>
    <xf numFmtId="164" fontId="2" fillId="0" borderId="15" xfId="1" applyNumberFormat="1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10" fontId="2" fillId="0" borderId="15" xfId="0" applyNumberFormat="1" applyFont="1" applyBorder="1" applyAlignment="1">
      <alignment horizontal="center"/>
    </xf>
    <xf numFmtId="0" fontId="6" fillId="3" borderId="13" xfId="0" applyFont="1" applyFill="1" applyBorder="1" applyAlignment="1">
      <alignment horizontal="left"/>
    </xf>
    <xf numFmtId="0" fontId="6" fillId="3" borderId="14" xfId="0" applyFont="1" applyFill="1" applyBorder="1" applyAlignment="1">
      <alignment horizontal="left"/>
    </xf>
    <xf numFmtId="8" fontId="2" fillId="3" borderId="15" xfId="0" applyNumberFormat="1" applyFont="1" applyFill="1" applyBorder="1" applyAlignment="1">
      <alignment horizontal="center"/>
    </xf>
    <xf numFmtId="0" fontId="6" fillId="3" borderId="16" xfId="0" applyFont="1" applyFill="1" applyBorder="1" applyAlignment="1">
      <alignment horizontal="left"/>
    </xf>
    <xf numFmtId="0" fontId="6" fillId="3" borderId="17" xfId="0" applyFont="1" applyFill="1" applyBorder="1" applyAlignment="1">
      <alignment horizontal="left"/>
    </xf>
    <xf numFmtId="8" fontId="2" fillId="3" borderId="18" xfId="0" applyNumberFormat="1" applyFont="1" applyFill="1" applyBorder="1" applyAlignment="1">
      <alignment horizontal="center"/>
    </xf>
    <xf numFmtId="0" fontId="8" fillId="2" borderId="12" xfId="0" applyFont="1" applyFill="1" applyBorder="1" applyAlignment="1">
      <alignment horizontal="center" vertical="center"/>
    </xf>
    <xf numFmtId="0" fontId="0" fillId="3" borderId="13" xfId="0" applyFill="1" applyBorder="1"/>
    <xf numFmtId="8" fontId="0" fillId="3" borderId="14" xfId="0" applyNumberFormat="1" applyFill="1" applyBorder="1" applyAlignment="1">
      <alignment horizontal="center"/>
    </xf>
    <xf numFmtId="8" fontId="0" fillId="3" borderId="15" xfId="0" applyNumberFormat="1" applyFill="1" applyBorder="1"/>
    <xf numFmtId="0" fontId="7" fillId="3" borderId="13" xfId="0" applyFont="1" applyFill="1" applyBorder="1"/>
    <xf numFmtId="0" fontId="0" fillId="3" borderId="16" xfId="0" applyFill="1" applyBorder="1"/>
    <xf numFmtId="8" fontId="0" fillId="3" borderId="17" xfId="0" applyNumberFormat="1" applyFill="1" applyBorder="1" applyAlignment="1">
      <alignment horizontal="center"/>
    </xf>
    <xf numFmtId="8" fontId="0" fillId="3" borderId="18" xfId="0" applyNumberFormat="1" applyFill="1" applyBorder="1"/>
    <xf numFmtId="0" fontId="10" fillId="5" borderId="0" xfId="3"/>
    <xf numFmtId="0" fontId="0" fillId="6" borderId="0" xfId="0" applyFill="1"/>
    <xf numFmtId="0" fontId="2" fillId="6" borderId="0" xfId="0" applyFont="1" applyFill="1"/>
    <xf numFmtId="164" fontId="2" fillId="6" borderId="0" xfId="0" applyNumberFormat="1" applyFont="1" applyFill="1" applyAlignment="1">
      <alignment horizontal="center"/>
    </xf>
    <xf numFmtId="0" fontId="10" fillId="5" borderId="0" xfId="3" applyAlignment="1">
      <alignment horizontal="center"/>
    </xf>
    <xf numFmtId="9" fontId="0" fillId="0" borderId="0" xfId="0" applyNumberFormat="1" applyAlignment="1">
      <alignment horizontal="center"/>
    </xf>
    <xf numFmtId="0" fontId="2" fillId="7" borderId="0" xfId="0" applyFont="1" applyFill="1" applyAlignment="1">
      <alignment horizontal="center"/>
    </xf>
    <xf numFmtId="0" fontId="2" fillId="7" borderId="0" xfId="0" applyFont="1" applyFill="1"/>
    <xf numFmtId="0" fontId="0" fillId="7" borderId="0" xfId="0" applyFill="1"/>
    <xf numFmtId="164" fontId="0" fillId="7" borderId="0" xfId="0" applyNumberFormat="1" applyFill="1"/>
    <xf numFmtId="9" fontId="10" fillId="5" borderId="0" xfId="2" applyFont="1" applyFill="1"/>
    <xf numFmtId="164" fontId="0" fillId="8" borderId="0" xfId="0" applyNumberFormat="1" applyFill="1"/>
    <xf numFmtId="0" fontId="11" fillId="9" borderId="19" xfId="0" applyFont="1" applyFill="1" applyBorder="1"/>
    <xf numFmtId="0" fontId="11" fillId="9" borderId="19" xfId="0" applyFont="1" applyFill="1" applyBorder="1" applyAlignment="1">
      <alignment horizontal="center"/>
    </xf>
    <xf numFmtId="0" fontId="0" fillId="0" borderId="19" xfId="0" applyBorder="1"/>
    <xf numFmtId="0" fontId="0" fillId="0" borderId="19" xfId="0" applyBorder="1" applyAlignment="1">
      <alignment horizontal="center"/>
    </xf>
    <xf numFmtId="9" fontId="0" fillId="0" borderId="19" xfId="0" applyNumberFormat="1" applyBorder="1" applyAlignment="1">
      <alignment horizontal="center"/>
    </xf>
    <xf numFmtId="0" fontId="0" fillId="0" borderId="21" xfId="0" applyBorder="1"/>
    <xf numFmtId="0" fontId="0" fillId="0" borderId="21" xfId="0" applyBorder="1" applyAlignment="1">
      <alignment horizontal="center"/>
    </xf>
    <xf numFmtId="9" fontId="0" fillId="0" borderId="21" xfId="0" applyNumberFormat="1" applyBorder="1" applyAlignment="1">
      <alignment horizontal="center"/>
    </xf>
    <xf numFmtId="0" fontId="0" fillId="0" borderId="20" xfId="0" applyBorder="1"/>
    <xf numFmtId="0" fontId="0" fillId="0" borderId="20" xfId="0" applyBorder="1" applyAlignment="1">
      <alignment horizontal="center"/>
    </xf>
    <xf numFmtId="9" fontId="0" fillId="0" borderId="20" xfId="0" applyNumberFormat="1" applyBorder="1" applyAlignment="1">
      <alignment horizontal="center"/>
    </xf>
  </cellXfs>
  <cellStyles count="4">
    <cellStyle name="Moeda" xfId="1" builtinId="4"/>
    <cellStyle name="Neutro" xfId="3" builtinId="28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Simulador!$C$38</c:f>
              <c:strCache>
                <c:ptCount val="1"/>
                <c:pt idx="0">
                  <c:v>Percentual Sugerido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Simulador!$B$39:$B$44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HÍBRIDOS</c:v>
                </c:pt>
                <c:pt idx="3">
                  <c:v>FOFs</c:v>
                </c:pt>
                <c:pt idx="4">
                  <c:v>DESENVOLVIMENTO</c:v>
                </c:pt>
                <c:pt idx="5">
                  <c:v>HOTELARIAS   </c:v>
                </c:pt>
              </c:strCache>
            </c:strRef>
          </c:cat>
          <c:val>
            <c:numRef>
              <c:f>Simulador!$C$39:$C$44</c:f>
              <c:numCache>
                <c:formatCode>0%</c:formatCode>
                <c:ptCount val="6"/>
                <c:pt idx="0">
                  <c:v>0.5</c:v>
                </c:pt>
                <c:pt idx="1">
                  <c:v>0.2</c:v>
                </c:pt>
                <c:pt idx="2">
                  <c:v>0.05</c:v>
                </c:pt>
                <c:pt idx="3">
                  <c:v>0.05</c:v>
                </c:pt>
                <c:pt idx="4">
                  <c:v>0.15</c:v>
                </c:pt>
                <c:pt idx="5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9E-467C-BAE9-725AA98E6AC4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hyperlink" Target="https://www.quoteinspector.com/images/investing/investment-strategies/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142592</xdr:rowOff>
    </xdr:from>
    <xdr:to>
      <xdr:col>3</xdr:col>
      <xdr:colOff>914400</xdr:colOff>
      <xdr:row>10</xdr:row>
      <xdr:rowOff>28575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7ED57751-AB50-2ED3-5375-B0E928E8682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rcRect r="1242" b="4567"/>
        <a:stretch>
          <a:fillRect/>
        </a:stretch>
      </xdr:blipFill>
      <xdr:spPr>
        <a:xfrm>
          <a:off x="666750" y="142592"/>
          <a:ext cx="5410200" cy="1790983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>
    <xdr:from>
      <xdr:col>1</xdr:col>
      <xdr:colOff>14286</xdr:colOff>
      <xdr:row>45</xdr:row>
      <xdr:rowOff>119062</xdr:rowOff>
    </xdr:from>
    <xdr:to>
      <xdr:col>4</xdr:col>
      <xdr:colOff>9524</xdr:colOff>
      <xdr:row>60</xdr:row>
      <xdr:rowOff>4762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83CD43D-ADE1-BFEF-ADBC-22791FEB62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FE25A-0F34-4509-A005-B239C01F7B90}">
  <dimension ref="A13:H65"/>
  <sheetViews>
    <sheetView showGridLines="0" tabSelected="1" topLeftCell="A37" workbookViewId="0">
      <selection activeCell="D21" sqref="D21"/>
    </sheetView>
  </sheetViews>
  <sheetFormatPr defaultColWidth="0" defaultRowHeight="15" x14ac:dyDescent="0.25"/>
  <cols>
    <col min="1" max="1" width="9.140625" customWidth="1"/>
    <col min="2" max="2" width="37" bestFit="1" customWidth="1"/>
    <col min="3" max="3" width="31.28515625" customWidth="1"/>
    <col min="4" max="4" width="13.85546875" customWidth="1"/>
    <col min="5" max="5" width="24.42578125" hidden="1" customWidth="1"/>
    <col min="6" max="6" width="5.7109375" hidden="1" customWidth="1"/>
    <col min="7" max="7" width="5.140625" customWidth="1"/>
    <col min="8" max="8" width="8.85546875" hidden="1" customWidth="1"/>
    <col min="9" max="16384" width="9.140625" hidden="1"/>
  </cols>
  <sheetData>
    <row r="13" spans="2:4" ht="15.75" thickBot="1" x14ac:dyDescent="0.3"/>
    <row r="14" spans="2:4" ht="23.25" x14ac:dyDescent="0.35">
      <c r="B14" s="3" t="s">
        <v>16</v>
      </c>
      <c r="C14" s="4"/>
      <c r="D14" s="5"/>
    </row>
    <row r="15" spans="2:4" x14ac:dyDescent="0.25">
      <c r="B15" s="6" t="s">
        <v>13</v>
      </c>
      <c r="C15" s="7"/>
      <c r="D15" s="8">
        <v>5000</v>
      </c>
    </row>
    <row r="16" spans="2:4" x14ac:dyDescent="0.25">
      <c r="B16" s="6" t="s">
        <v>12</v>
      </c>
      <c r="C16" s="7"/>
      <c r="D16" s="9">
        <v>8.9999999999999993E-3</v>
      </c>
    </row>
    <row r="17" spans="1:4" ht="15.75" thickBot="1" x14ac:dyDescent="0.3">
      <c r="B17" s="10" t="s">
        <v>35</v>
      </c>
      <c r="C17" s="11"/>
      <c r="D17" s="12">
        <f>D15*30%</f>
        <v>1500</v>
      </c>
    </row>
    <row r="18" spans="1:4" ht="15.75" thickBot="1" x14ac:dyDescent="0.3"/>
    <row r="19" spans="1:4" ht="24.75" customHeight="1" x14ac:dyDescent="0.25">
      <c r="B19" s="13" t="s">
        <v>15</v>
      </c>
      <c r="C19" s="14"/>
      <c r="D19" s="15"/>
    </row>
    <row r="20" spans="1:4" ht="17.25" customHeight="1" x14ac:dyDescent="0.3">
      <c r="B20" s="16" t="s">
        <v>0</v>
      </c>
      <c r="C20" s="17"/>
      <c r="D20" s="18">
        <v>750</v>
      </c>
    </row>
    <row r="21" spans="1:4" ht="17.25" customHeight="1" x14ac:dyDescent="0.3">
      <c r="B21" s="16" t="s">
        <v>1</v>
      </c>
      <c r="C21" s="17"/>
      <c r="D21" s="19">
        <v>5</v>
      </c>
    </row>
    <row r="22" spans="1:4" ht="17.25" customHeight="1" x14ac:dyDescent="0.3">
      <c r="B22" s="16" t="s">
        <v>2</v>
      </c>
      <c r="C22" s="17"/>
      <c r="D22" s="20">
        <v>1.0789999999999999E-2</v>
      </c>
    </row>
    <row r="23" spans="1:4" ht="17.25" customHeight="1" x14ac:dyDescent="0.3">
      <c r="B23" s="21" t="s">
        <v>14</v>
      </c>
      <c r="C23" s="22"/>
      <c r="D23" s="23">
        <f>FV(taxa_mensal,qtd_anos*12,aporte*-1)</f>
        <v>62832.685498865736</v>
      </c>
    </row>
    <row r="24" spans="1:4" ht="17.25" customHeight="1" thickBot="1" x14ac:dyDescent="0.35">
      <c r="B24" s="24" t="s">
        <v>3</v>
      </c>
      <c r="C24" s="25"/>
      <c r="D24" s="26">
        <f>patrimonio*rendimento_carteira</f>
        <v>565.4941694897916</v>
      </c>
    </row>
    <row r="25" spans="1:4" ht="15.75" thickBot="1" x14ac:dyDescent="0.3"/>
    <row r="26" spans="1:4" ht="23.25" x14ac:dyDescent="0.25">
      <c r="B26" s="13" t="s">
        <v>11</v>
      </c>
      <c r="C26" s="14"/>
      <c r="D26" s="27" t="s">
        <v>10</v>
      </c>
    </row>
    <row r="27" spans="1:4" x14ac:dyDescent="0.25">
      <c r="A27" s="1">
        <v>2</v>
      </c>
      <c r="B27" s="28" t="s">
        <v>4</v>
      </c>
      <c r="C27" s="29">
        <f>FV($D$22,$A27*12,$D$20*-1)</f>
        <v>20420.720473233912</v>
      </c>
      <c r="D27" s="30">
        <f t="shared" ref="D27:D32" si="0">C27*rendimento_carteira</f>
        <v>183.78648425910521</v>
      </c>
    </row>
    <row r="28" spans="1:4" x14ac:dyDescent="0.25">
      <c r="A28" s="1">
        <v>6</v>
      </c>
      <c r="B28" s="28" t="s">
        <v>5</v>
      </c>
      <c r="C28" s="29">
        <f>FV($D$22,$A28*12,$D$20*-1)</f>
        <v>81022.650743699938</v>
      </c>
      <c r="D28" s="30">
        <f t="shared" si="0"/>
        <v>729.20385669329937</v>
      </c>
    </row>
    <row r="29" spans="1:4" x14ac:dyDescent="0.25">
      <c r="A29" s="1">
        <v>10</v>
      </c>
      <c r="B29" s="28" t="s">
        <v>6</v>
      </c>
      <c r="C29" s="29">
        <f>FV($D$22,$A29*12,$D$20*-1)</f>
        <v>182463.15939762915</v>
      </c>
      <c r="D29" s="30">
        <f t="shared" si="0"/>
        <v>1642.1684345786623</v>
      </c>
    </row>
    <row r="30" spans="1:4" x14ac:dyDescent="0.25">
      <c r="A30" s="1">
        <v>15</v>
      </c>
      <c r="B30" s="31" t="s">
        <v>7</v>
      </c>
      <c r="C30" s="29">
        <f>FV($D$22,$A30*12,$D$20*-1)</f>
        <v>410233.94735004066</v>
      </c>
      <c r="D30" s="30">
        <f t="shared" si="0"/>
        <v>3692.1055261503657</v>
      </c>
    </row>
    <row r="31" spans="1:4" x14ac:dyDescent="0.25">
      <c r="A31" s="1">
        <v>20</v>
      </c>
      <c r="B31" s="28" t="s">
        <v>8</v>
      </c>
      <c r="C31" s="29">
        <f>FV($D$22,$A31*12,$D$20*-1)</f>
        <v>843898.8000728105</v>
      </c>
      <c r="D31" s="30">
        <f t="shared" si="0"/>
        <v>7595.089200655294</v>
      </c>
    </row>
    <row r="32" spans="1:4" ht="15.75" thickBot="1" x14ac:dyDescent="0.3">
      <c r="A32" s="1">
        <v>30</v>
      </c>
      <c r="B32" s="32" t="s">
        <v>9</v>
      </c>
      <c r="C32" s="33">
        <f>FV($D$22,$A32*12,$D$20*-1)</f>
        <v>3241627.2412535357</v>
      </c>
      <c r="D32" s="34">
        <f t="shared" si="0"/>
        <v>29174.64517128182</v>
      </c>
    </row>
    <row r="35" spans="2:4" x14ac:dyDescent="0.25">
      <c r="B35" s="35" t="s">
        <v>17</v>
      </c>
      <c r="C35" s="39" t="s">
        <v>18</v>
      </c>
      <c r="D35" s="35"/>
    </row>
    <row r="36" spans="2:4" x14ac:dyDescent="0.25">
      <c r="B36" s="37" t="s">
        <v>19</v>
      </c>
      <c r="C36" s="38">
        <f>aporte</f>
        <v>750</v>
      </c>
      <c r="D36" s="36"/>
    </row>
    <row r="38" spans="2:4" x14ac:dyDescent="0.25">
      <c r="B38" s="41" t="s">
        <v>20</v>
      </c>
      <c r="C38" s="41" t="s">
        <v>21</v>
      </c>
      <c r="D38" s="42" t="s">
        <v>22</v>
      </c>
    </row>
    <row r="39" spans="2:4" x14ac:dyDescent="0.25">
      <c r="B39" s="2" t="s">
        <v>23</v>
      </c>
      <c r="C39" s="40">
        <f>VLOOKUP($C$35&amp;"-"&amp;B39,Auxiliar!$A:$D,4,)</f>
        <v>0.5</v>
      </c>
      <c r="D39" s="46">
        <f>C39*$C$36</f>
        <v>375</v>
      </c>
    </row>
    <row r="40" spans="2:4" x14ac:dyDescent="0.25">
      <c r="B40" s="2" t="s">
        <v>24</v>
      </c>
      <c r="C40" s="40">
        <f>VLOOKUP($C$35&amp;"-"&amp;B40,Auxiliar!$A:$D,4,)</f>
        <v>0.2</v>
      </c>
      <c r="D40" s="46">
        <f t="shared" ref="D40:D44" si="1">C40*$C$36</f>
        <v>150</v>
      </c>
    </row>
    <row r="41" spans="2:4" x14ac:dyDescent="0.25">
      <c r="B41" s="2" t="s">
        <v>25</v>
      </c>
      <c r="C41" s="40">
        <f>VLOOKUP($C$35&amp;"-"&amp;B41,Auxiliar!$A:$D,4,)</f>
        <v>0.05</v>
      </c>
      <c r="D41" s="46">
        <f t="shared" si="1"/>
        <v>37.5</v>
      </c>
    </row>
    <row r="42" spans="2:4" x14ac:dyDescent="0.25">
      <c r="B42" s="2" t="s">
        <v>26</v>
      </c>
      <c r="C42" s="40">
        <f>VLOOKUP($C$35&amp;"-"&amp;B42,Auxiliar!$A:$D,4,)</f>
        <v>0.05</v>
      </c>
      <c r="D42" s="46">
        <f t="shared" si="1"/>
        <v>37.5</v>
      </c>
    </row>
    <row r="43" spans="2:4" x14ac:dyDescent="0.25">
      <c r="B43" s="2" t="s">
        <v>27</v>
      </c>
      <c r="C43" s="40">
        <f>VLOOKUP($C$35&amp;"-"&amp;B43,Auxiliar!$A:$D,4,)</f>
        <v>0.15</v>
      </c>
      <c r="D43" s="46">
        <f t="shared" si="1"/>
        <v>112.5</v>
      </c>
    </row>
    <row r="44" spans="2:4" x14ac:dyDescent="0.25">
      <c r="B44" s="2" t="s">
        <v>28</v>
      </c>
      <c r="C44" s="40">
        <f>VLOOKUP($C$35&amp;"-"&amp;B44,Auxiliar!$A:$D,4,)</f>
        <v>0.05</v>
      </c>
      <c r="D44" s="46">
        <f t="shared" si="1"/>
        <v>37.5</v>
      </c>
    </row>
    <row r="45" spans="2:4" x14ac:dyDescent="0.25">
      <c r="B45" s="43"/>
      <c r="C45" s="43"/>
      <c r="D45" s="44">
        <f>SUM(D39:D44)</f>
        <v>750</v>
      </c>
    </row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</sheetData>
  <mergeCells count="11">
    <mergeCell ref="B15:C15"/>
    <mergeCell ref="B16:C16"/>
    <mergeCell ref="B17:C17"/>
    <mergeCell ref="B14:C14"/>
    <mergeCell ref="B19:C19"/>
    <mergeCell ref="B26:C26"/>
    <mergeCell ref="B20:C20"/>
    <mergeCell ref="B21:C21"/>
    <mergeCell ref="B22:C22"/>
    <mergeCell ref="B23:C23"/>
    <mergeCell ref="B24:C24"/>
  </mergeCells>
  <dataValidations count="1">
    <dataValidation type="list" allowBlank="1" showInputMessage="1" showErrorMessage="1" sqref="C35" xr:uid="{FE81E01A-6115-4677-B933-F1077AD9ACC3}">
      <formula1>"Conservador, Moderado, Agressivo"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DC144-DC37-4DBE-9E66-FEBAF732F66D}">
  <dimension ref="A2:H20"/>
  <sheetViews>
    <sheetView workbookViewId="0">
      <selection activeCell="F12" sqref="F12"/>
    </sheetView>
  </sheetViews>
  <sheetFormatPr defaultRowHeight="15" x14ac:dyDescent="0.25"/>
  <cols>
    <col min="1" max="1" width="31.28515625" bestFit="1" customWidth="1"/>
    <col min="2" max="2" width="12.140625" bestFit="1" customWidth="1"/>
    <col min="3" max="3" width="19" bestFit="1" customWidth="1"/>
    <col min="4" max="4" width="9.140625" style="2"/>
    <col min="7" max="7" width="17" bestFit="1" customWidth="1"/>
  </cols>
  <sheetData>
    <row r="2" spans="1:8" x14ac:dyDescent="0.25">
      <c r="A2" s="47" t="s">
        <v>31</v>
      </c>
      <c r="B2" s="47" t="s">
        <v>17</v>
      </c>
      <c r="C2" s="48" t="s">
        <v>20</v>
      </c>
      <c r="D2" s="48" t="s">
        <v>30</v>
      </c>
    </row>
    <row r="3" spans="1:8" x14ac:dyDescent="0.25">
      <c r="A3" s="49" t="str">
        <f>B3&amp;"-"&amp;C3</f>
        <v>Conservador-PAPEL</v>
      </c>
      <c r="B3" s="49" t="s">
        <v>29</v>
      </c>
      <c r="C3" s="50" t="s">
        <v>23</v>
      </c>
      <c r="D3" s="51">
        <v>0.3</v>
      </c>
      <c r="H3" t="s">
        <v>30</v>
      </c>
    </row>
    <row r="4" spans="1:8" x14ac:dyDescent="0.25">
      <c r="A4" s="49" t="str">
        <f t="shared" ref="A4:A20" si="0">B4&amp;"-"&amp;C4</f>
        <v>Conservador-TIJOLO</v>
      </c>
      <c r="B4" s="49" t="s">
        <v>29</v>
      </c>
      <c r="C4" s="50" t="s">
        <v>24</v>
      </c>
      <c r="D4" s="51">
        <v>0.5</v>
      </c>
      <c r="G4" s="35" t="s">
        <v>33</v>
      </c>
      <c r="H4" s="45">
        <f>VLOOKUP(G4,$A:$D,4,FALSE)</f>
        <v>0.4</v>
      </c>
    </row>
    <row r="5" spans="1:8" x14ac:dyDescent="0.25">
      <c r="A5" s="49" t="str">
        <f t="shared" si="0"/>
        <v>Conservador-HÍBRIDOS</v>
      </c>
      <c r="B5" s="49" t="s">
        <v>29</v>
      </c>
      <c r="C5" s="50" t="s">
        <v>25</v>
      </c>
      <c r="D5" s="51">
        <v>0.1</v>
      </c>
      <c r="H5" t="s">
        <v>34</v>
      </c>
    </row>
    <row r="6" spans="1:8" x14ac:dyDescent="0.25">
      <c r="A6" s="49" t="str">
        <f t="shared" si="0"/>
        <v>Conservador-FOFs</v>
      </c>
      <c r="B6" s="49" t="s">
        <v>29</v>
      </c>
      <c r="C6" s="50" t="s">
        <v>26</v>
      </c>
      <c r="D6" s="51">
        <v>0.1</v>
      </c>
    </row>
    <row r="7" spans="1:8" x14ac:dyDescent="0.25">
      <c r="A7" s="49" t="str">
        <f t="shared" si="0"/>
        <v>Conservador-DESENVOLVIMENTO</v>
      </c>
      <c r="B7" s="49" t="s">
        <v>29</v>
      </c>
      <c r="C7" s="50" t="s">
        <v>27</v>
      </c>
      <c r="D7" s="51">
        <v>0</v>
      </c>
    </row>
    <row r="8" spans="1:8" ht="15.75" thickBot="1" x14ac:dyDescent="0.3">
      <c r="A8" s="55" t="str">
        <f t="shared" si="0"/>
        <v xml:space="preserve">Conservador-HOTELARIAS   </v>
      </c>
      <c r="B8" s="55" t="s">
        <v>29</v>
      </c>
      <c r="C8" s="56" t="s">
        <v>28</v>
      </c>
      <c r="D8" s="57">
        <v>0</v>
      </c>
    </row>
    <row r="9" spans="1:8" x14ac:dyDescent="0.25">
      <c r="A9" s="52" t="str">
        <f t="shared" si="0"/>
        <v>Moderado-PAPEL</v>
      </c>
      <c r="B9" s="52" t="s">
        <v>32</v>
      </c>
      <c r="C9" s="53" t="s">
        <v>23</v>
      </c>
      <c r="D9" s="54">
        <v>0.32</v>
      </c>
    </row>
    <row r="10" spans="1:8" x14ac:dyDescent="0.25">
      <c r="A10" s="49" t="str">
        <f t="shared" si="0"/>
        <v>Moderado-TIJOLO</v>
      </c>
      <c r="B10" s="49" t="s">
        <v>32</v>
      </c>
      <c r="C10" s="50" t="s">
        <v>24</v>
      </c>
      <c r="D10" s="51">
        <v>0.4</v>
      </c>
    </row>
    <row r="11" spans="1:8" x14ac:dyDescent="0.25">
      <c r="A11" s="49" t="str">
        <f t="shared" si="0"/>
        <v>Moderado-HÍBRIDOS</v>
      </c>
      <c r="B11" s="49" t="s">
        <v>32</v>
      </c>
      <c r="C11" s="50" t="s">
        <v>25</v>
      </c>
      <c r="D11" s="51">
        <v>0.08</v>
      </c>
    </row>
    <row r="12" spans="1:8" x14ac:dyDescent="0.25">
      <c r="A12" s="49" t="str">
        <f t="shared" si="0"/>
        <v>Moderado-FOFs</v>
      </c>
      <c r="B12" s="49" t="s">
        <v>32</v>
      </c>
      <c r="C12" s="50" t="s">
        <v>26</v>
      </c>
      <c r="D12" s="51">
        <v>0.1</v>
      </c>
    </row>
    <row r="13" spans="1:8" x14ac:dyDescent="0.25">
      <c r="A13" s="49" t="str">
        <f t="shared" si="0"/>
        <v>Moderado-DESENVOLVIMENTO</v>
      </c>
      <c r="B13" s="49" t="s">
        <v>32</v>
      </c>
      <c r="C13" s="50" t="s">
        <v>27</v>
      </c>
      <c r="D13" s="51">
        <v>0.05</v>
      </c>
    </row>
    <row r="14" spans="1:8" ht="15.75" thickBot="1" x14ac:dyDescent="0.3">
      <c r="A14" s="55" t="str">
        <f t="shared" si="0"/>
        <v xml:space="preserve">Moderado-HOTELARIAS   </v>
      </c>
      <c r="B14" s="55" t="s">
        <v>32</v>
      </c>
      <c r="C14" s="56" t="s">
        <v>28</v>
      </c>
      <c r="D14" s="57">
        <v>0.05</v>
      </c>
    </row>
    <row r="15" spans="1:8" x14ac:dyDescent="0.25">
      <c r="A15" s="52" t="str">
        <f t="shared" si="0"/>
        <v>Agressivo-PAPEL</v>
      </c>
      <c r="B15" s="52" t="s">
        <v>18</v>
      </c>
      <c r="C15" s="53" t="s">
        <v>23</v>
      </c>
      <c r="D15" s="54">
        <v>0.5</v>
      </c>
    </row>
    <row r="16" spans="1:8" x14ac:dyDescent="0.25">
      <c r="A16" s="49" t="str">
        <f t="shared" si="0"/>
        <v>Agressivo-TIJOLO</v>
      </c>
      <c r="B16" s="49" t="s">
        <v>18</v>
      </c>
      <c r="C16" s="50" t="s">
        <v>24</v>
      </c>
      <c r="D16" s="51">
        <v>0.2</v>
      </c>
    </row>
    <row r="17" spans="1:4" x14ac:dyDescent="0.25">
      <c r="A17" s="49" t="str">
        <f t="shared" si="0"/>
        <v>Agressivo-HÍBRIDOS</v>
      </c>
      <c r="B17" s="49" t="s">
        <v>18</v>
      </c>
      <c r="C17" s="50" t="s">
        <v>25</v>
      </c>
      <c r="D17" s="51">
        <v>0.05</v>
      </c>
    </row>
    <row r="18" spans="1:4" x14ac:dyDescent="0.25">
      <c r="A18" s="49" t="str">
        <f t="shared" si="0"/>
        <v>Agressivo-FOFs</v>
      </c>
      <c r="B18" s="49" t="s">
        <v>18</v>
      </c>
      <c r="C18" s="50" t="s">
        <v>26</v>
      </c>
      <c r="D18" s="51">
        <v>0.05</v>
      </c>
    </row>
    <row r="19" spans="1:4" x14ac:dyDescent="0.25">
      <c r="A19" s="49" t="str">
        <f t="shared" si="0"/>
        <v>Agressivo-DESENVOLVIMENTO</v>
      </c>
      <c r="B19" s="49" t="s">
        <v>18</v>
      </c>
      <c r="C19" s="50" t="s">
        <v>27</v>
      </c>
      <c r="D19" s="51">
        <v>0.15</v>
      </c>
    </row>
    <row r="20" spans="1:4" x14ac:dyDescent="0.25">
      <c r="A20" s="49" t="str">
        <f t="shared" si="0"/>
        <v xml:space="preserve">Agressivo-HOTELARIAS   </v>
      </c>
      <c r="B20" s="49" t="s">
        <v>18</v>
      </c>
      <c r="C20" s="50" t="s">
        <v>28</v>
      </c>
      <c r="D20" s="51">
        <v>0.05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7</vt:i4>
      </vt:variant>
    </vt:vector>
  </HeadingPairs>
  <TitlesOfParts>
    <vt:vector size="9" baseType="lpstr">
      <vt:lpstr>Simulador</vt:lpstr>
      <vt:lpstr>Auxiliar</vt:lpstr>
      <vt:lpstr>aporte</vt:lpstr>
      <vt:lpstr>patrimonio</vt:lpstr>
      <vt:lpstr>qtd_anos</vt:lpstr>
      <vt:lpstr>rendimento_carteira</vt:lpstr>
      <vt:lpstr>salario</vt:lpstr>
      <vt:lpstr>sugestao_investimento</vt:lpstr>
      <vt:lpstr>taxa_mensal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Izidoro Henrique Melo</dc:creator>
  <cp:lastModifiedBy>Izidoro Henrique Melo</cp:lastModifiedBy>
  <dcterms:created xsi:type="dcterms:W3CDTF">2025-06-07T00:47:19Z</dcterms:created>
  <dcterms:modified xsi:type="dcterms:W3CDTF">2025-06-10T03:38:54Z</dcterms:modified>
</cp:coreProperties>
</file>