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1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an\CODE\savvyDAP\dap-curriculum\Section02\activities\"/>
    </mc:Choice>
  </mc:AlternateContent>
  <xr:revisionPtr revIDLastSave="0" documentId="8_{825A525C-94AB-4BBD-96F7-4510A10315B6}" xr6:coauthVersionLast="47" xr6:coauthVersionMax="47" xr10:uidLastSave="{00000000-0000-0000-0000-000000000000}"/>
  <bookViews>
    <workbookView xWindow="17172" yWindow="-108" windowWidth="17496" windowHeight="10416" firstSheet="1" activeTab="3" xr2:uid="{8D4C5268-695D-4616-9E91-53744754ABC6}"/>
  </bookViews>
  <sheets>
    <sheet name="Payroll" sheetId="1" r:id="rId1"/>
    <sheet name="Loans" sheetId="2" r:id="rId2"/>
    <sheet name="Roster" sheetId="4" r:id="rId3"/>
    <sheet name="Credit Card" sheetId="5" r:id="rId4"/>
    <sheet name="Functions" sheetId="3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5" l="1"/>
  <c r="G5" i="5"/>
  <c r="G6" i="5"/>
  <c r="G7" i="5"/>
  <c r="G3" i="5"/>
  <c r="F4" i="5"/>
  <c r="F5" i="5"/>
  <c r="F6" i="5"/>
  <c r="F7" i="5"/>
  <c r="F3" i="5"/>
  <c r="E4" i="5"/>
  <c r="E5" i="5"/>
  <c r="E6" i="5"/>
  <c r="E7" i="5"/>
  <c r="E3" i="5"/>
  <c r="D20" i="4"/>
  <c r="D19" i="4"/>
  <c r="D18" i="4"/>
  <c r="D17" i="4"/>
  <c r="D16" i="4"/>
  <c r="D15" i="4"/>
  <c r="C20" i="4"/>
  <c r="C19" i="4"/>
  <c r="C18" i="4"/>
  <c r="C17" i="4"/>
  <c r="C16" i="4"/>
  <c r="C15" i="4"/>
  <c r="I5" i="1"/>
  <c r="I6" i="1"/>
  <c r="I7" i="1"/>
  <c r="I8" i="1"/>
  <c r="I9" i="1"/>
  <c r="I10" i="1"/>
  <c r="I11" i="1"/>
  <c r="I12" i="1"/>
  <c r="I13" i="1"/>
  <c r="I14" i="1"/>
  <c r="I4" i="1"/>
  <c r="K4" i="1"/>
  <c r="L4" i="1"/>
  <c r="M4" i="1"/>
  <c r="N4" i="1"/>
  <c r="K5" i="1"/>
  <c r="L5" i="1"/>
  <c r="M5" i="1"/>
  <c r="N5" i="1"/>
  <c r="K6" i="1"/>
  <c r="L6" i="1"/>
  <c r="M6" i="1"/>
  <c r="N6" i="1"/>
  <c r="K7" i="1"/>
  <c r="L7" i="1"/>
  <c r="M7" i="1"/>
  <c r="N7" i="1"/>
  <c r="K8" i="1"/>
  <c r="L8" i="1"/>
  <c r="M8" i="1"/>
  <c r="N8" i="1"/>
  <c r="K9" i="1"/>
  <c r="L9" i="1"/>
  <c r="M9" i="1"/>
  <c r="N9" i="1"/>
  <c r="K10" i="1"/>
  <c r="L10" i="1"/>
  <c r="M10" i="1"/>
  <c r="N10" i="1"/>
  <c r="K11" i="1"/>
  <c r="L11" i="1"/>
  <c r="M11" i="1"/>
  <c r="N11" i="1"/>
  <c r="K12" i="1"/>
  <c r="L12" i="1"/>
  <c r="M12" i="1"/>
  <c r="N12" i="1"/>
  <c r="K13" i="1"/>
  <c r="L13" i="1"/>
  <c r="M13" i="1"/>
  <c r="N13" i="1"/>
  <c r="K14" i="1"/>
  <c r="L14" i="1"/>
  <c r="M14" i="1"/>
  <c r="N14" i="1"/>
  <c r="G6" i="2"/>
  <c r="G5" i="2"/>
  <c r="G4" i="2"/>
  <c r="G3" i="2"/>
  <c r="E4" i="2"/>
  <c r="E5" i="2"/>
  <c r="E6" i="2"/>
  <c r="F4" i="2"/>
  <c r="F5" i="2"/>
  <c r="F6" i="2"/>
  <c r="F3" i="2"/>
  <c r="E3" i="2"/>
  <c r="D16" i="1"/>
  <c r="D17" i="1"/>
  <c r="D18" i="1"/>
  <c r="D19" i="1"/>
  <c r="I19" i="1"/>
  <c r="I18" i="1"/>
  <c r="I17" i="1"/>
  <c r="I16" i="1"/>
  <c r="J5" i="1"/>
  <c r="O5" i="1" s="1"/>
  <c r="J6" i="1"/>
  <c r="O6" i="1" s="1"/>
  <c r="J7" i="1"/>
  <c r="O7" i="1" s="1"/>
  <c r="J8" i="1"/>
  <c r="O8" i="1" s="1"/>
  <c r="J9" i="1"/>
  <c r="O9" i="1" s="1"/>
  <c r="J10" i="1"/>
  <c r="O10" i="1" s="1"/>
  <c r="J11" i="1"/>
  <c r="O11" i="1" s="1"/>
  <c r="J12" i="1"/>
  <c r="O12" i="1" s="1"/>
  <c r="J13" i="1"/>
  <c r="O13" i="1" s="1"/>
  <c r="J14" i="1"/>
  <c r="O14" i="1" s="1"/>
  <c r="J4" i="1"/>
  <c r="O4" i="1" s="1"/>
  <c r="C19" i="1"/>
  <c r="C18" i="1"/>
  <c r="C17" i="1"/>
  <c r="C16" i="1"/>
  <c r="P4" i="1" l="1"/>
  <c r="P14" i="1"/>
  <c r="P13" i="1"/>
  <c r="P12" i="1"/>
  <c r="P11" i="1"/>
  <c r="P10" i="1"/>
  <c r="P9" i="1"/>
  <c r="P8" i="1"/>
  <c r="P7" i="1"/>
  <c r="P6" i="1"/>
  <c r="P5" i="1"/>
  <c r="J19" i="1"/>
  <c r="J18" i="1"/>
  <c r="J17" i="1"/>
  <c r="J16" i="1"/>
  <c r="P19" i="1" l="1"/>
  <c r="P18" i="1"/>
  <c r="P17" i="1"/>
  <c r="P16" i="1"/>
  <c r="O19" i="1"/>
  <c r="O18" i="1"/>
  <c r="O17" i="1"/>
  <c r="O16" i="1"/>
</calcChain>
</file>

<file path=xl/sharedStrings.xml><?xml version="1.0" encoding="utf-8"?>
<sst xmlns="http://schemas.openxmlformats.org/spreadsheetml/2006/main" count="919" uniqueCount="228">
  <si>
    <t>Employee Payroll</t>
  </si>
  <si>
    <t>Israel Spence</t>
  </si>
  <si>
    <t>Last  Name</t>
  </si>
  <si>
    <t>First Name</t>
  </si>
  <si>
    <t>Hourly Wage</t>
  </si>
  <si>
    <t>Hours Worked</t>
  </si>
  <si>
    <t>Pay</t>
  </si>
  <si>
    <t>Overtime Hours</t>
  </si>
  <si>
    <t>Overtime Bonus</t>
  </si>
  <si>
    <t>Total</t>
  </si>
  <si>
    <t>Walker</t>
  </si>
  <si>
    <t>Lindsay</t>
  </si>
  <si>
    <t>Bell</t>
  </si>
  <si>
    <t>Gary</t>
  </si>
  <si>
    <t>Rogers</t>
  </si>
  <si>
    <t>Phillip</t>
  </si>
  <si>
    <t>Hill</t>
  </si>
  <si>
    <t>Bill</t>
  </si>
  <si>
    <t>Abbott</t>
  </si>
  <si>
    <t>Bryan</t>
  </si>
  <si>
    <t>Young</t>
  </si>
  <si>
    <t>Tammy</t>
  </si>
  <si>
    <t>Hail</t>
  </si>
  <si>
    <t>Aaron</t>
  </si>
  <si>
    <t>Miller</t>
  </si>
  <si>
    <t>Christina</t>
  </si>
  <si>
    <t>Little</t>
  </si>
  <si>
    <t>Matthew</t>
  </si>
  <si>
    <t>Munson</t>
  </si>
  <si>
    <t>Cary</t>
  </si>
  <si>
    <t>Taylor</t>
  </si>
  <si>
    <t>Milton</t>
  </si>
  <si>
    <t>MAX</t>
  </si>
  <si>
    <t>MIN</t>
  </si>
  <si>
    <t>AVG</t>
  </si>
  <si>
    <t>TOTAL</t>
  </si>
  <si>
    <t>Print as landscape</t>
  </si>
  <si>
    <t>Scale to fit on 1 or x pages</t>
  </si>
  <si>
    <t>Principle</t>
  </si>
  <si>
    <t>Interest Rate</t>
  </si>
  <si>
    <t>12 Months</t>
  </si>
  <si>
    <t>Interest Paid</t>
  </si>
  <si>
    <t>Total Loan Cost</t>
  </si>
  <si>
    <t>Monthly Payment</t>
  </si>
  <si>
    <t>Loan A</t>
  </si>
  <si>
    <t>Loan B</t>
  </si>
  <si>
    <t>Loan C</t>
  </si>
  <si>
    <t>Loan D</t>
  </si>
  <si>
    <t>Semester Grades</t>
  </si>
  <si>
    <t>Student Name</t>
  </si>
  <si>
    <t>Age</t>
  </si>
  <si>
    <t>Grade</t>
  </si>
  <si>
    <t>Homeroom</t>
  </si>
  <si>
    <t>o</t>
  </si>
  <si>
    <t>Sarah Ashworth</t>
  </si>
  <si>
    <t>Social Studies</t>
  </si>
  <si>
    <t>Amanda Johnson</t>
  </si>
  <si>
    <t>David Cline</t>
  </si>
  <si>
    <t>Matthew Roberts</t>
  </si>
  <si>
    <t>Sierra Chadwick</t>
  </si>
  <si>
    <t>Ronnie Dangerfield</t>
  </si>
  <si>
    <t>Thomas Cruise</t>
  </si>
  <si>
    <t>Bradley Swickerwrath</t>
  </si>
  <si>
    <t>Gracie Smith</t>
  </si>
  <si>
    <t>John McDonald</t>
  </si>
  <si>
    <t xml:space="preserve">Raymond James </t>
  </si>
  <si>
    <t>MODE</t>
  </si>
  <si>
    <t>MEDIAN</t>
  </si>
  <si>
    <t>COUNT</t>
  </si>
  <si>
    <t>Credit Card Debt</t>
  </si>
  <si>
    <t xml:space="preserve">Credit Card </t>
  </si>
  <si>
    <t>Balance</t>
  </si>
  <si>
    <t xml:space="preserve">Months </t>
  </si>
  <si>
    <t>Total Loan Amount</t>
  </si>
  <si>
    <t>Discover</t>
  </si>
  <si>
    <t>Capital One</t>
  </si>
  <si>
    <t>Citi Card</t>
  </si>
  <si>
    <t>Target</t>
  </si>
  <si>
    <t>Walmart</t>
  </si>
  <si>
    <t>AND</t>
  </si>
  <si>
    <t>IF/AND</t>
  </si>
  <si>
    <t xml:space="preserve">    Name</t>
  </si>
  <si>
    <t>Type 1</t>
  </si>
  <si>
    <t>Speed</t>
  </si>
  <si>
    <t>Fire Type AND more than 70 Speed</t>
  </si>
  <si>
    <t xml:space="preserve">      Bulbasaur</t>
  </si>
  <si>
    <t>Grass</t>
  </si>
  <si>
    <t xml:space="preserve">      Ivysaur</t>
  </si>
  <si>
    <t xml:space="preserve">      Venusaur</t>
  </si>
  <si>
    <t xml:space="preserve">      Charmander</t>
  </si>
  <si>
    <t>Fire</t>
  </si>
  <si>
    <t xml:space="preserve">      Charmeleon</t>
  </si>
  <si>
    <t xml:space="preserve">      Charizard</t>
  </si>
  <si>
    <t xml:space="preserve">      Squirtle</t>
  </si>
  <si>
    <t>Water</t>
  </si>
  <si>
    <t xml:space="preserve">      Wartortle</t>
  </si>
  <si>
    <t xml:space="preserve">      Blastoise</t>
  </si>
  <si>
    <t xml:space="preserve">    </t>
  </si>
  <si>
    <t>AVERAGEIF</t>
  </si>
  <si>
    <t>Type</t>
  </si>
  <si>
    <t>Average Speed</t>
  </si>
  <si>
    <t>AVERAGEIFS</t>
  </si>
  <si>
    <t>Defense</t>
  </si>
  <si>
    <t>Generation</t>
  </si>
  <si>
    <t xml:space="preserve">    Bulbasaur</t>
  </si>
  <si>
    <t>Gen.</t>
  </si>
  <si>
    <t>Average Defense</t>
  </si>
  <si>
    <t xml:space="preserve">    Ivysaur</t>
  </si>
  <si>
    <t xml:space="preserve">    Venusaur</t>
  </si>
  <si>
    <t xml:space="preserve">    Charmander</t>
  </si>
  <si>
    <t xml:space="preserve">    Charmeleon</t>
  </si>
  <si>
    <t xml:space="preserve">    Charizard</t>
  </si>
  <si>
    <t xml:space="preserve">    Chikorita</t>
  </si>
  <si>
    <t xml:space="preserve">    Bayleef</t>
  </si>
  <si>
    <t xml:space="preserve">    Meganium</t>
  </si>
  <si>
    <t xml:space="preserve">    Cyndaquil</t>
  </si>
  <si>
    <t xml:space="preserve">    Quilava</t>
  </si>
  <si>
    <t xml:space="preserve">    Typhlosion</t>
  </si>
  <si>
    <t>COUNTA</t>
  </si>
  <si>
    <t>Type 2</t>
  </si>
  <si>
    <t>Total stats</t>
  </si>
  <si>
    <t xml:space="preserve">    Mankey</t>
  </si>
  <si>
    <t>Fighting</t>
  </si>
  <si>
    <t xml:space="preserve">    Poliwrath</t>
  </si>
  <si>
    <t xml:space="preserve">    Victreebel</t>
  </si>
  <si>
    <t>Poison</t>
  </si>
  <si>
    <t xml:space="preserve">    Tentacool</t>
  </si>
  <si>
    <t xml:space="preserve">    Magneton</t>
  </si>
  <si>
    <t>Electric</t>
  </si>
  <si>
    <t>Steel</t>
  </si>
  <si>
    <t xml:space="preserve">    Dewgong</t>
  </si>
  <si>
    <t>Ice</t>
  </si>
  <si>
    <t xml:space="preserve">    Cloyster</t>
  </si>
  <si>
    <t xml:space="preserve">    Onix</t>
  </si>
  <si>
    <t>Rock</t>
  </si>
  <si>
    <t>Ground</t>
  </si>
  <si>
    <t xml:space="preserve">    Dragonair</t>
  </si>
  <si>
    <t>Dragon</t>
  </si>
  <si>
    <t xml:space="preserve">    Pidgeotto</t>
  </si>
  <si>
    <t>Normal</t>
  </si>
  <si>
    <t>Flying</t>
  </si>
  <si>
    <t xml:space="preserve">    Rattata</t>
  </si>
  <si>
    <t xml:space="preserve">    Beedrill</t>
  </si>
  <si>
    <t>Bug</t>
  </si>
  <si>
    <t xml:space="preserve">    Doduo</t>
  </si>
  <si>
    <t xml:space="preserve">    Kingler</t>
  </si>
  <si>
    <t xml:space="preserve">    Nidoqueen</t>
  </si>
  <si>
    <t xml:space="preserve">    Hitmonchan</t>
  </si>
  <si>
    <t xml:space="preserve">    Arbok</t>
  </si>
  <si>
    <t xml:space="preserve">    Gastly</t>
  </si>
  <si>
    <t>Ghost</t>
  </si>
  <si>
    <t xml:space="preserve">    Magikarp</t>
  </si>
  <si>
    <t>COUNTBLANK</t>
  </si>
  <si>
    <t>COUNTIF</t>
  </si>
  <si>
    <t>COUNTIFS</t>
  </si>
  <si>
    <t>Count</t>
  </si>
  <si>
    <t>IF (equal to)</t>
  </si>
  <si>
    <t>IF (greater than)</t>
  </si>
  <si>
    <t xml:space="preserve">  Name</t>
  </si>
  <si>
    <t>Grass Type</t>
  </si>
  <si>
    <t>More than 500 Total Stats</t>
  </si>
  <si>
    <t xml:space="preserve">  Bulbasaur</t>
  </si>
  <si>
    <t xml:space="preserve">  Ivysaur</t>
  </si>
  <si>
    <t xml:space="preserve">  Venusaur</t>
  </si>
  <si>
    <t xml:space="preserve">  Charmander</t>
  </si>
  <si>
    <t xml:space="preserve">  Charmeleon</t>
  </si>
  <si>
    <t xml:space="preserve">  Charizard</t>
  </si>
  <si>
    <t xml:space="preserve">  Squirtle</t>
  </si>
  <si>
    <t xml:space="preserve">  Wartortle</t>
  </si>
  <si>
    <t xml:space="preserve">  Blastoise</t>
  </si>
  <si>
    <t xml:space="preserve">  </t>
  </si>
  <si>
    <t>IFS</t>
  </si>
  <si>
    <t>Speed Category</t>
  </si>
  <si>
    <t xml:space="preserve">    Squirtle</t>
  </si>
  <si>
    <t xml:space="preserve">    Wartortle</t>
  </si>
  <si>
    <t xml:space="preserve">    Blastoise</t>
  </si>
  <si>
    <t xml:space="preserve">    Trainer</t>
  </si>
  <si>
    <t>Pokeball</t>
  </si>
  <si>
    <t>Great Ball</t>
  </si>
  <si>
    <t>Ultraball</t>
  </si>
  <si>
    <t>Master Ball</t>
  </si>
  <si>
    <t xml:space="preserve">    Iva</t>
  </si>
  <si>
    <t xml:space="preserve">    Liam</t>
  </si>
  <si>
    <t xml:space="preserve">    Jenny</t>
  </si>
  <si>
    <t xml:space="preserve">    Iben</t>
  </si>
  <si>
    <t xml:space="preserve">    Adora</t>
  </si>
  <si>
    <t xml:space="preserve">    Kasper</t>
  </si>
  <si>
    <t xml:space="preserve">    MODE</t>
  </si>
  <si>
    <t>OR</t>
  </si>
  <si>
    <t>OR using IF</t>
  </si>
  <si>
    <t>Water Type OR more than 60 Defense</t>
  </si>
  <si>
    <t>STDEV.P</t>
  </si>
  <si>
    <t>STDEV.S</t>
  </si>
  <si>
    <t xml:space="preserve">    #</t>
  </si>
  <si>
    <t>Name</t>
  </si>
  <si>
    <t>Bulbasaur</t>
  </si>
  <si>
    <t>Ivysaur</t>
  </si>
  <si>
    <t>Venusaur</t>
  </si>
  <si>
    <t>Charmander</t>
  </si>
  <si>
    <t>Charmeleon</t>
  </si>
  <si>
    <t>Charizard</t>
  </si>
  <si>
    <t>Squirtle</t>
  </si>
  <si>
    <t>Wartortle</t>
  </si>
  <si>
    <t>Blastoise</t>
  </si>
  <si>
    <t>Caterpie</t>
  </si>
  <si>
    <t>Metapod</t>
  </si>
  <si>
    <t>Butterfree</t>
  </si>
  <si>
    <t>Weedle</t>
  </si>
  <si>
    <t>Kakuna</t>
  </si>
  <si>
    <t>Beedrill</t>
  </si>
  <si>
    <t>Pidgey</t>
  </si>
  <si>
    <t>Pigeotto</t>
  </si>
  <si>
    <t>Pidgeotto</t>
  </si>
  <si>
    <t>Pideot</t>
  </si>
  <si>
    <t>Pidgeot</t>
  </si>
  <si>
    <t>Rattata</t>
  </si>
  <si>
    <t>Raticate</t>
  </si>
  <si>
    <t>Spearow</t>
  </si>
  <si>
    <t>Fearow</t>
  </si>
  <si>
    <t>SUMIF</t>
  </si>
  <si>
    <t>Total Sum</t>
  </si>
  <si>
    <t>SUMIFS</t>
  </si>
  <si>
    <t>VLOOKUP</t>
  </si>
  <si>
    <t>ID#</t>
  </si>
  <si>
    <t>Search ID#</t>
  </si>
  <si>
    <t>XOR</t>
  </si>
  <si>
    <t>HP</t>
  </si>
  <si>
    <t>EITHER Fire Type OR less than 60 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</si>
</sst>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yyyy\-mm\-dd;@"/>
    <numFmt numFmtId="166" formatCode="0.0"/>
  </numFmts>
  <fonts count="4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FFF2CC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50">
    <xf numFmtId="0" fontId="0" fillId="0" borderId="0" xfId="0"/>
    <xf numFmtId="164" fontId="0" fillId="0" borderId="0" xfId="0" applyNumberFormat="1"/>
    <xf numFmtId="0" fontId="2" fillId="0" borderId="0" xfId="0" applyFont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0" fontId="2" fillId="0" borderId="3" xfId="0" applyFont="1" applyBorder="1" applyAlignment="1">
      <alignment horizontal="left" vertical="top"/>
    </xf>
    <xf numFmtId="0" fontId="2" fillId="0" borderId="4" xfId="0" applyFont="1" applyBorder="1" applyAlignment="1">
      <alignment horizontal="left" vertical="top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top"/>
    </xf>
    <xf numFmtId="0" fontId="2" fillId="0" borderId="5" xfId="0" applyFont="1" applyBorder="1" applyAlignment="1">
      <alignment horizontal="left" vertical="top"/>
    </xf>
    <xf numFmtId="0" fontId="2" fillId="0" borderId="6" xfId="0" applyFont="1" applyBorder="1" applyAlignment="1">
      <alignment horizontal="left" vertical="top"/>
    </xf>
    <xf numFmtId="0" fontId="2" fillId="0" borderId="7" xfId="0" applyFont="1" applyBorder="1" applyAlignment="1">
      <alignment horizontal="left" vertical="top"/>
    </xf>
    <xf numFmtId="0" fontId="2" fillId="2" borderId="4" xfId="0" applyFont="1" applyFill="1" applyBorder="1" applyAlignment="1">
      <alignment horizontal="left" vertical="top"/>
    </xf>
    <xf numFmtId="0" fontId="2" fillId="2" borderId="0" xfId="0" applyFont="1" applyFill="1" applyAlignment="1">
      <alignment horizontal="left" vertical="top"/>
    </xf>
    <xf numFmtId="0" fontId="2" fillId="0" borderId="8" xfId="0" applyFont="1" applyBorder="1" applyAlignment="1">
      <alignment horizontal="left" vertical="top"/>
    </xf>
    <xf numFmtId="0" fontId="2" fillId="2" borderId="9" xfId="0" applyFont="1" applyFill="1" applyBorder="1" applyAlignment="1">
      <alignment horizontal="left" vertical="top"/>
    </xf>
    <xf numFmtId="0" fontId="2" fillId="2" borderId="2" xfId="0" applyFont="1" applyFill="1" applyBorder="1" applyAlignment="1">
      <alignment horizontal="left" vertical="top"/>
    </xf>
    <xf numFmtId="0" fontId="2" fillId="0" borderId="2" xfId="0" applyFont="1" applyBorder="1" applyAlignment="1">
      <alignment horizontal="left" vertical="top"/>
    </xf>
    <xf numFmtId="0" fontId="2" fillId="0" borderId="10" xfId="0" applyFont="1" applyBorder="1" applyAlignment="1">
      <alignment horizontal="left" vertical="top"/>
    </xf>
    <xf numFmtId="0" fontId="2" fillId="4" borderId="1" xfId="0" applyFont="1" applyFill="1" applyBorder="1" applyAlignment="1">
      <alignment horizontal="left" vertical="top"/>
    </xf>
    <xf numFmtId="0" fontId="2" fillId="0" borderId="0" xfId="0" quotePrefix="1" applyFont="1" applyAlignment="1">
      <alignment horizontal="left" vertical="top"/>
    </xf>
    <xf numFmtId="165" fontId="0" fillId="0" borderId="0" xfId="0" applyNumberFormat="1"/>
    <xf numFmtId="1" fontId="0" fillId="0" borderId="0" xfId="0" applyNumberFormat="1"/>
    <xf numFmtId="10" fontId="0" fillId="0" borderId="0" xfId="0" applyNumberFormat="1"/>
    <xf numFmtId="0" fontId="1" fillId="3" borderId="0" xfId="0" applyFont="1" applyFill="1" applyAlignment="1">
      <alignment horizontal="center" vertical="top"/>
    </xf>
    <xf numFmtId="0" fontId="1" fillId="3" borderId="2" xfId="0" applyFont="1" applyFill="1" applyBorder="1" applyAlignment="1">
      <alignment horizontal="center" vertical="top"/>
    </xf>
    <xf numFmtId="0" fontId="0" fillId="7" borderId="11" xfId="0" applyFill="1" applyBorder="1"/>
    <xf numFmtId="164" fontId="0" fillId="5" borderId="11" xfId="0" applyNumberFormat="1" applyFill="1" applyBorder="1"/>
    <xf numFmtId="1" fontId="0" fillId="6" borderId="11" xfId="0" applyNumberFormat="1" applyFill="1" applyBorder="1"/>
    <xf numFmtId="164" fontId="0" fillId="2" borderId="11" xfId="0" applyNumberFormat="1" applyFill="1" applyBorder="1"/>
    <xf numFmtId="164" fontId="0" fillId="0" borderId="11" xfId="0" applyNumberFormat="1" applyBorder="1"/>
    <xf numFmtId="0" fontId="0" fillId="0" borderId="11" xfId="0" applyBorder="1"/>
    <xf numFmtId="164" fontId="0" fillId="0" borderId="12" xfId="0" applyNumberFormat="1" applyBorder="1"/>
    <xf numFmtId="165" fontId="0" fillId="0" borderId="13" xfId="0" applyNumberFormat="1" applyBorder="1"/>
    <xf numFmtId="0" fontId="3" fillId="0" borderId="11" xfId="0" applyFont="1" applyFill="1" applyBorder="1"/>
    <xf numFmtId="164" fontId="3" fillId="0" borderId="11" xfId="0" applyNumberFormat="1" applyFont="1" applyFill="1" applyBorder="1"/>
    <xf numFmtId="0" fontId="0" fillId="0" borderId="0" xfId="0" applyFill="1"/>
    <xf numFmtId="0" fontId="0" fillId="0" borderId="0" xfId="0" applyBorder="1"/>
    <xf numFmtId="0" fontId="0" fillId="0" borderId="0" xfId="0" applyFill="1" applyBorder="1"/>
    <xf numFmtId="0" fontId="3" fillId="0" borderId="12" xfId="0" applyFont="1" applyFill="1" applyBorder="1"/>
    <xf numFmtId="164" fontId="0" fillId="2" borderId="12" xfId="0" applyNumberFormat="1" applyFill="1" applyBorder="1"/>
    <xf numFmtId="0" fontId="0" fillId="8" borderId="14" xfId="0" applyFill="1" applyBorder="1" applyAlignment="1">
      <alignment horizontal="center"/>
    </xf>
    <xf numFmtId="0" fontId="0" fillId="0" borderId="13" xfId="0" applyBorder="1"/>
    <xf numFmtId="0" fontId="0" fillId="0" borderId="15" xfId="0" applyBorder="1"/>
    <xf numFmtId="0" fontId="0" fillId="0" borderId="14" xfId="0" applyBorder="1"/>
    <xf numFmtId="166" fontId="0" fillId="0" borderId="11" xfId="0" applyNumberFormat="1" applyBorder="1"/>
    <xf numFmtId="0" fontId="0" fillId="9" borderId="11" xfId="0" applyFill="1" applyBorder="1"/>
    <xf numFmtId="0" fontId="0" fillId="2" borderId="11" xfId="0" applyFill="1" applyBorder="1"/>
    <xf numFmtId="0" fontId="0" fillId="3" borderId="0" xfId="0" applyFill="1" applyAlignment="1">
      <alignment horizontal="center"/>
    </xf>
    <xf numFmtId="9" fontId="0" fillId="0" borderId="11" xfId="0" applyNumberFormat="1" applyBorder="1"/>
    <xf numFmtId="0" fontId="0" fillId="10" borderId="1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Robbery Simulator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Loans!$A$3</c:f>
              <c:strCache>
                <c:ptCount val="1"/>
                <c:pt idx="0">
                  <c:v>Loan 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Loans!$B$3</c:f>
              <c:numCache>
                <c:formatCode>"$"#,##0.00</c:formatCode>
                <c:ptCount val="1"/>
                <c:pt idx="0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949-4B5F-92D9-4DF39607269C}"/>
            </c:ext>
          </c:extLst>
        </c:ser>
        <c:ser>
          <c:idx val="1"/>
          <c:order val="1"/>
          <c:tx>
            <c:strRef>
              <c:f>Loans!$A$4</c:f>
              <c:strCache>
                <c:ptCount val="1"/>
                <c:pt idx="0">
                  <c:v>Loan 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Loans!$B$4</c:f>
              <c:numCache>
                <c:formatCode>"$"#,##0.00</c:formatCode>
                <c:ptCount val="1"/>
                <c:pt idx="0">
                  <c:v>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949-4B5F-92D9-4DF39607269C}"/>
            </c:ext>
          </c:extLst>
        </c:ser>
        <c:ser>
          <c:idx val="2"/>
          <c:order val="2"/>
          <c:tx>
            <c:strRef>
              <c:f>Loans!$A$5</c:f>
              <c:strCache>
                <c:ptCount val="1"/>
                <c:pt idx="0">
                  <c:v>Loan 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Loans!$B$5</c:f>
              <c:numCache>
                <c:formatCode>"$"#,##0.00</c:formatCode>
                <c:ptCount val="1"/>
                <c:pt idx="0">
                  <c:v>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949-4B5F-92D9-4DF39607269C}"/>
            </c:ext>
          </c:extLst>
        </c:ser>
        <c:ser>
          <c:idx val="3"/>
          <c:order val="3"/>
          <c:tx>
            <c:strRef>
              <c:f>Loans!$A$6</c:f>
              <c:strCache>
                <c:ptCount val="1"/>
                <c:pt idx="0">
                  <c:v>Loan 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Loans!$B$6</c:f>
              <c:numCache>
                <c:formatCode>"$"#,##0.00</c:formatCode>
                <c:ptCount val="1"/>
                <c:pt idx="0">
                  <c:v>60000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949-4B5F-92D9-4DF3960726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9676648"/>
        <c:axId val="425780695"/>
      </c:barChart>
      <c:catAx>
        <c:axId val="2139676648"/>
        <c:scaling>
          <c:orientation val="minMax"/>
        </c:scaling>
        <c:delete val="0"/>
        <c:axPos val="b"/>
        <c:numFmt formatCode="&quot;$&quot;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780695"/>
        <c:crosses val="autoZero"/>
        <c:auto val="1"/>
        <c:lblAlgn val="ctr"/>
        <c:lblOffset val="100"/>
        <c:noMultiLvlLbl val="0"/>
      </c:catAx>
      <c:valAx>
        <c:axId val="425780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9676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'Credit Card'!$G$2</c:f>
              <c:strCache>
                <c:ptCount val="1"/>
                <c:pt idx="0">
                  <c:v>Monthly Payment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'Credit Card'!$A$3:$A$7</c:f>
              <c:strCache>
                <c:ptCount val="5"/>
                <c:pt idx="0">
                  <c:v>Discover</c:v>
                </c:pt>
                <c:pt idx="1">
                  <c:v>Capital One</c:v>
                </c:pt>
                <c:pt idx="2">
                  <c:v>Citi Card</c:v>
                </c:pt>
                <c:pt idx="3">
                  <c:v>Target</c:v>
                </c:pt>
                <c:pt idx="4">
                  <c:v>Walmart</c:v>
                </c:pt>
              </c:strCache>
            </c:strRef>
          </c:cat>
          <c:val>
            <c:numRef>
              <c:f>'Credit Card'!$G$3:$G$7</c:f>
              <c:numCache>
                <c:formatCode>"$"#,##0.00</c:formatCode>
                <c:ptCount val="5"/>
                <c:pt idx="0">
                  <c:v>806.66666666666663</c:v>
                </c:pt>
                <c:pt idx="1">
                  <c:v>187.5</c:v>
                </c:pt>
                <c:pt idx="2">
                  <c:v>412.75</c:v>
                </c:pt>
                <c:pt idx="3">
                  <c:v>575</c:v>
                </c:pt>
                <c:pt idx="4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78-4339-B862-DDFE866FBB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1220664"/>
        <c:axId val="1539103480"/>
      </c:barChart>
      <c:catAx>
        <c:axId val="2111220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9103480"/>
        <c:crosses val="autoZero"/>
        <c:auto val="1"/>
        <c:lblAlgn val="ctr"/>
        <c:lblOffset val="100"/>
        <c:noMultiLvlLbl val="0"/>
      </c:catAx>
      <c:valAx>
        <c:axId val="1539103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1220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Card Payments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'Credit Card'!$B$2</c:f>
              <c:strCache>
                <c:ptCount val="1"/>
                <c:pt idx="0">
                  <c:v>Balance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'Credit Card'!$A$3:$A$7</c:f>
              <c:strCache>
                <c:ptCount val="5"/>
                <c:pt idx="0">
                  <c:v>Discover</c:v>
                </c:pt>
                <c:pt idx="1">
                  <c:v>Capital One</c:v>
                </c:pt>
                <c:pt idx="2">
                  <c:v>Citi Card</c:v>
                </c:pt>
                <c:pt idx="3">
                  <c:v>Target</c:v>
                </c:pt>
                <c:pt idx="4">
                  <c:v>Walmart</c:v>
                </c:pt>
              </c:strCache>
            </c:strRef>
          </c:cat>
          <c:val>
            <c:numRef>
              <c:f>'Credit Card'!$B$3:$B$7</c:f>
              <c:numCache>
                <c:formatCode>"$"#,##0.00</c:formatCode>
                <c:ptCount val="5"/>
                <c:pt idx="0">
                  <c:v>2000</c:v>
                </c:pt>
                <c:pt idx="1">
                  <c:v>450</c:v>
                </c:pt>
                <c:pt idx="2">
                  <c:v>975</c:v>
                </c:pt>
                <c:pt idx="3">
                  <c:v>1500</c:v>
                </c:pt>
                <c:pt idx="4">
                  <c:v>780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0C-49DE-A408-0DD11A3A348A}"/>
            </c:ext>
          </c:extLst>
        </c:ser>
        <c:ser>
          <c:idx val="1"/>
          <c:order val="1"/>
          <c:tx>
            <c:strRef>
              <c:f>'Credit Card'!$G$2</c:f>
              <c:strCache>
                <c:ptCount val="1"/>
                <c:pt idx="0">
                  <c:v>Monthly Payment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'Credit Card'!$A$3:$A$7</c:f>
              <c:strCache>
                <c:ptCount val="5"/>
                <c:pt idx="0">
                  <c:v>Discover</c:v>
                </c:pt>
                <c:pt idx="1">
                  <c:v>Capital One</c:v>
                </c:pt>
                <c:pt idx="2">
                  <c:v>Citi Card</c:v>
                </c:pt>
                <c:pt idx="3">
                  <c:v>Target</c:v>
                </c:pt>
                <c:pt idx="4">
                  <c:v>Walmart</c:v>
                </c:pt>
              </c:strCache>
            </c:strRef>
          </c:cat>
          <c:val>
            <c:numRef>
              <c:f>'Credit Card'!$G$3:$G$7</c:f>
              <c:numCache>
                <c:formatCode>"$"#,##0.00</c:formatCode>
                <c:ptCount val="5"/>
                <c:pt idx="0">
                  <c:v>806.66666666666663</c:v>
                </c:pt>
                <c:pt idx="1">
                  <c:v>187.5</c:v>
                </c:pt>
                <c:pt idx="2">
                  <c:v>412.75</c:v>
                </c:pt>
                <c:pt idx="3">
                  <c:v>575</c:v>
                </c:pt>
                <c:pt idx="4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C0C-49DE-A408-0DD11A3A34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2849576"/>
        <c:axId val="1440444344"/>
      </c:barChart>
      <c:catAx>
        <c:axId val="832849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0444344"/>
        <c:crosses val="autoZero"/>
        <c:auto val="1"/>
        <c:lblAlgn val="ctr"/>
        <c:lblOffset val="100"/>
        <c:noMultiLvlLbl val="0"/>
      </c:catAx>
      <c:valAx>
        <c:axId val="1440444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849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6</xdr:row>
      <xdr:rowOff>171450</xdr:rowOff>
    </xdr:from>
    <xdr:to>
      <xdr:col>6</xdr:col>
      <xdr:colOff>76200</xdr:colOff>
      <xdr:row>22</xdr:row>
      <xdr:rowOff>19050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E818E94-C739-6457-D8B9-A0BD3A3E02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8</xdr:row>
      <xdr:rowOff>123825</xdr:rowOff>
    </xdr:from>
    <xdr:to>
      <xdr:col>5</xdr:col>
      <xdr:colOff>1114425</xdr:colOff>
      <xdr:row>23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344B5F-B4F1-ABCA-E6DA-FB6C023152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9525</xdr:colOff>
      <xdr:row>8</xdr:row>
      <xdr:rowOff>123825</xdr:rowOff>
    </xdr:from>
    <xdr:to>
      <xdr:col>12</xdr:col>
      <xdr:colOff>409575</xdr:colOff>
      <xdr:row>23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3E1CBBE-163E-FC96-D1A0-C3C6293CA15C}"/>
            </a:ext>
            <a:ext uri="{147F2762-F138-4A5C-976F-8EAC2B608ADB}">
              <a16:predDERef xmlns:a16="http://schemas.microsoft.com/office/drawing/2014/main" pred="{01344B5F-B4F1-ABCA-E6DA-FB6C023152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2CA6A-7C7B-42A2-BC97-252980B3146C}">
  <sheetPr>
    <pageSetUpPr fitToPage="1"/>
  </sheetPr>
  <dimension ref="A1:X24"/>
  <sheetViews>
    <sheetView topLeftCell="A9" workbookViewId="0">
      <selection activeCell="A24" sqref="A24"/>
    </sheetView>
  </sheetViews>
  <sheetFormatPr defaultRowHeight="14.45"/>
  <cols>
    <col min="1" max="1" width="15.140625" bestFit="1" customWidth="1"/>
    <col min="2" max="2" width="11.7109375" customWidth="1"/>
    <col min="3" max="3" width="13.28515625" style="1" customWidth="1"/>
    <col min="4" max="8" width="14.7109375" customWidth="1"/>
    <col min="9" max="9" width="10.85546875" style="1" bestFit="1" customWidth="1"/>
    <col min="10" max="10" width="15.140625" bestFit="1" customWidth="1"/>
    <col min="11" max="14" width="15.140625" customWidth="1"/>
    <col min="15" max="15" width="15.28515625" bestFit="1" customWidth="1"/>
    <col min="16" max="16" width="10.85546875" bestFit="1" customWidth="1"/>
  </cols>
  <sheetData>
    <row r="1" spans="1:24" ht="15">
      <c r="A1" s="30" t="s">
        <v>0</v>
      </c>
      <c r="C1" s="31" t="s">
        <v>1</v>
      </c>
      <c r="D1" s="32">
        <v>44853</v>
      </c>
      <c r="E1" s="20"/>
      <c r="F1" s="20"/>
      <c r="G1" s="20"/>
      <c r="H1" s="20"/>
      <c r="Q1" s="35"/>
    </row>
    <row r="2" spans="1:24">
      <c r="Q2" s="37"/>
      <c r="R2" s="36"/>
      <c r="S2" s="36"/>
      <c r="T2" s="36"/>
      <c r="U2" s="36"/>
      <c r="V2" s="36"/>
      <c r="W2" s="36"/>
      <c r="X2" s="36"/>
    </row>
    <row r="3" spans="1:24" s="35" customFormat="1" ht="15">
      <c r="A3" s="33" t="s">
        <v>2</v>
      </c>
      <c r="B3" s="33" t="s">
        <v>3</v>
      </c>
      <c r="C3" s="34" t="s">
        <v>4</v>
      </c>
      <c r="D3" s="33" t="s">
        <v>5</v>
      </c>
      <c r="E3" s="33" t="s">
        <v>5</v>
      </c>
      <c r="F3" s="33" t="s">
        <v>5</v>
      </c>
      <c r="G3" s="33" t="s">
        <v>5</v>
      </c>
      <c r="H3" s="33" t="s">
        <v>5</v>
      </c>
      <c r="I3" s="34" t="s">
        <v>6</v>
      </c>
      <c r="J3" s="33" t="s">
        <v>7</v>
      </c>
      <c r="K3" s="33" t="s">
        <v>7</v>
      </c>
      <c r="L3" s="33" t="s">
        <v>7</v>
      </c>
      <c r="M3" s="33" t="s">
        <v>7</v>
      </c>
      <c r="N3" s="33" t="s">
        <v>7</v>
      </c>
      <c r="O3" s="38" t="s">
        <v>8</v>
      </c>
      <c r="P3" s="33" t="s">
        <v>9</v>
      </c>
      <c r="Q3" s="37"/>
      <c r="R3" s="37"/>
      <c r="S3" s="37"/>
      <c r="T3" s="37"/>
      <c r="U3" s="37"/>
      <c r="V3" s="37"/>
      <c r="W3" s="37"/>
      <c r="X3" s="37"/>
    </row>
    <row r="4" spans="1:24" ht="15">
      <c r="A4" s="25" t="s">
        <v>10</v>
      </c>
      <c r="B4" s="25" t="s">
        <v>11</v>
      </c>
      <c r="C4" s="26">
        <v>10</v>
      </c>
      <c r="D4" s="27">
        <v>40</v>
      </c>
      <c r="E4" s="27">
        <v>40</v>
      </c>
      <c r="F4" s="27">
        <v>40</v>
      </c>
      <c r="G4" s="27">
        <v>40</v>
      </c>
      <c r="H4" s="27">
        <v>40</v>
      </c>
      <c r="I4" s="28">
        <f>(($C4*D4)+(C4*E4)+(F4*C4)+(G4*C4)+(H4*C4))</f>
        <v>2000</v>
      </c>
      <c r="J4" s="27">
        <f>IF(D4&gt;40,D4-40,0)</f>
        <v>0</v>
      </c>
      <c r="K4" s="27">
        <f t="shared" ref="K4:N14" si="0">IF(E4&gt;40,E4-40,0)</f>
        <v>0</v>
      </c>
      <c r="L4" s="27">
        <f t="shared" si="0"/>
        <v>0</v>
      </c>
      <c r="M4" s="27">
        <f t="shared" si="0"/>
        <v>0</v>
      </c>
      <c r="N4" s="27">
        <f t="shared" si="0"/>
        <v>0</v>
      </c>
      <c r="O4" s="39">
        <f xml:space="preserve"> 0.5*(C4*(J4+K4+L4+M4+N4))</f>
        <v>0</v>
      </c>
      <c r="P4" s="28">
        <f>I4+O4</f>
        <v>2000</v>
      </c>
      <c r="Q4" s="37"/>
      <c r="R4" s="36"/>
      <c r="S4" s="36"/>
      <c r="T4" s="36"/>
      <c r="U4" s="36"/>
      <c r="V4" s="36"/>
      <c r="W4" s="36"/>
      <c r="X4" s="36"/>
    </row>
    <row r="5" spans="1:24" ht="15">
      <c r="A5" s="25" t="s">
        <v>12</v>
      </c>
      <c r="B5" s="25" t="s">
        <v>13</v>
      </c>
      <c r="C5" s="26">
        <v>15</v>
      </c>
      <c r="D5" s="27">
        <v>35</v>
      </c>
      <c r="E5" s="27">
        <v>35</v>
      </c>
      <c r="F5" s="27">
        <v>35</v>
      </c>
      <c r="G5" s="27">
        <v>35</v>
      </c>
      <c r="H5" s="27">
        <v>35</v>
      </c>
      <c r="I5" s="28">
        <f t="shared" ref="I5:I14" si="1">(($C5*D5)+(C5*E5)+(F5*C5)+(G5*C5)+(H5*C5))</f>
        <v>2625</v>
      </c>
      <c r="J5" s="27">
        <f t="shared" ref="J5:J14" si="2">IF(D5&gt;40,D5-40,0)</f>
        <v>0</v>
      </c>
      <c r="K5" s="27">
        <f t="shared" si="0"/>
        <v>0</v>
      </c>
      <c r="L5" s="27">
        <f t="shared" si="0"/>
        <v>0</v>
      </c>
      <c r="M5" s="27">
        <f t="shared" si="0"/>
        <v>0</v>
      </c>
      <c r="N5" s="27">
        <f t="shared" si="0"/>
        <v>0</v>
      </c>
      <c r="O5" s="39">
        <f t="shared" ref="O5:O14" si="3" xml:space="preserve"> 0.5*(C5*(J5+K5+L5+M5+N5))</f>
        <v>0</v>
      </c>
      <c r="P5" s="28">
        <f t="shared" ref="P5:P14" si="4">I5+O5</f>
        <v>2625</v>
      </c>
      <c r="Q5" s="37"/>
      <c r="R5" s="36"/>
      <c r="S5" s="36"/>
      <c r="T5" s="36"/>
      <c r="U5" s="36"/>
      <c r="V5" s="36"/>
      <c r="W5" s="36"/>
      <c r="X5" s="36"/>
    </row>
    <row r="6" spans="1:24" ht="15">
      <c r="A6" s="25" t="s">
        <v>14</v>
      </c>
      <c r="B6" s="25" t="s">
        <v>15</v>
      </c>
      <c r="C6" s="26">
        <v>3.5</v>
      </c>
      <c r="D6" s="27">
        <v>30</v>
      </c>
      <c r="E6" s="27">
        <v>30</v>
      </c>
      <c r="F6" s="27">
        <v>30</v>
      </c>
      <c r="G6" s="27">
        <v>30</v>
      </c>
      <c r="H6" s="27">
        <v>30</v>
      </c>
      <c r="I6" s="28">
        <f t="shared" si="1"/>
        <v>525</v>
      </c>
      <c r="J6" s="27">
        <f t="shared" si="2"/>
        <v>0</v>
      </c>
      <c r="K6" s="27">
        <f t="shared" si="0"/>
        <v>0</v>
      </c>
      <c r="L6" s="27">
        <f t="shared" si="0"/>
        <v>0</v>
      </c>
      <c r="M6" s="27">
        <f t="shared" si="0"/>
        <v>0</v>
      </c>
      <c r="N6" s="27">
        <f t="shared" si="0"/>
        <v>0</v>
      </c>
      <c r="O6" s="39">
        <f t="shared" si="3"/>
        <v>0</v>
      </c>
      <c r="P6" s="28">
        <f t="shared" si="4"/>
        <v>525</v>
      </c>
      <c r="Q6" s="36"/>
      <c r="R6" s="36"/>
      <c r="S6" s="36"/>
      <c r="T6" s="36"/>
      <c r="U6" s="36"/>
      <c r="V6" s="36"/>
      <c r="W6" s="36"/>
      <c r="X6" s="36"/>
    </row>
    <row r="7" spans="1:24" ht="15">
      <c r="A7" s="25" t="s">
        <v>16</v>
      </c>
      <c r="B7" s="25" t="s">
        <v>17</v>
      </c>
      <c r="C7" s="26">
        <v>20.100000000000001</v>
      </c>
      <c r="D7" s="27">
        <v>50</v>
      </c>
      <c r="E7" s="27">
        <v>50</v>
      </c>
      <c r="F7" s="27">
        <v>50</v>
      </c>
      <c r="G7" s="27">
        <v>50</v>
      </c>
      <c r="H7" s="27">
        <v>50</v>
      </c>
      <c r="I7" s="28">
        <f t="shared" si="1"/>
        <v>5025.0000000000009</v>
      </c>
      <c r="J7" s="27">
        <f t="shared" si="2"/>
        <v>10</v>
      </c>
      <c r="K7" s="27">
        <f t="shared" si="0"/>
        <v>10</v>
      </c>
      <c r="L7" s="27">
        <f t="shared" si="0"/>
        <v>10</v>
      </c>
      <c r="M7" s="27">
        <f t="shared" si="0"/>
        <v>10</v>
      </c>
      <c r="N7" s="27">
        <f t="shared" si="0"/>
        <v>10</v>
      </c>
      <c r="O7" s="39">
        <f t="shared" si="3"/>
        <v>502.50000000000006</v>
      </c>
      <c r="P7" s="28">
        <f t="shared" si="4"/>
        <v>5527.5000000000009</v>
      </c>
      <c r="Q7" s="36"/>
      <c r="R7" s="36"/>
      <c r="S7" s="36"/>
      <c r="T7" s="36"/>
      <c r="U7" s="36"/>
      <c r="V7" s="36"/>
      <c r="W7" s="36"/>
      <c r="X7" s="36"/>
    </row>
    <row r="8" spans="1:24" ht="15">
      <c r="A8" s="25" t="s">
        <v>18</v>
      </c>
      <c r="B8" s="25" t="s">
        <v>19</v>
      </c>
      <c r="C8" s="26">
        <v>5.75</v>
      </c>
      <c r="D8" s="27">
        <v>55</v>
      </c>
      <c r="E8" s="27">
        <v>55</v>
      </c>
      <c r="F8" s="27">
        <v>55</v>
      </c>
      <c r="G8" s="27">
        <v>55</v>
      </c>
      <c r="H8" s="27">
        <v>55</v>
      </c>
      <c r="I8" s="28">
        <f t="shared" si="1"/>
        <v>1581.25</v>
      </c>
      <c r="J8" s="27">
        <f t="shared" si="2"/>
        <v>15</v>
      </c>
      <c r="K8" s="27">
        <f t="shared" si="0"/>
        <v>15</v>
      </c>
      <c r="L8" s="27">
        <f t="shared" si="0"/>
        <v>15</v>
      </c>
      <c r="M8" s="27">
        <f t="shared" si="0"/>
        <v>15</v>
      </c>
      <c r="N8" s="27">
        <f t="shared" si="0"/>
        <v>15</v>
      </c>
      <c r="O8" s="39">
        <f t="shared" si="3"/>
        <v>215.625</v>
      </c>
      <c r="P8" s="28">
        <f t="shared" si="4"/>
        <v>1796.875</v>
      </c>
      <c r="Q8" s="36"/>
      <c r="R8" s="36"/>
      <c r="S8" s="36"/>
      <c r="T8" s="36"/>
      <c r="U8" s="36"/>
      <c r="V8" s="36"/>
      <c r="W8" s="36"/>
      <c r="X8" s="36"/>
    </row>
    <row r="9" spans="1:24" ht="15">
      <c r="A9" s="25" t="s">
        <v>20</v>
      </c>
      <c r="B9" s="25" t="s">
        <v>21</v>
      </c>
      <c r="C9" s="26">
        <v>12</v>
      </c>
      <c r="D9" s="27">
        <v>45</v>
      </c>
      <c r="E9" s="27">
        <v>45</v>
      </c>
      <c r="F9" s="27">
        <v>45</v>
      </c>
      <c r="G9" s="27">
        <v>45</v>
      </c>
      <c r="H9" s="27">
        <v>45</v>
      </c>
      <c r="I9" s="28">
        <f t="shared" si="1"/>
        <v>2700</v>
      </c>
      <c r="J9" s="27">
        <f t="shared" si="2"/>
        <v>5</v>
      </c>
      <c r="K9" s="27">
        <f t="shared" si="0"/>
        <v>5</v>
      </c>
      <c r="L9" s="27">
        <f t="shared" si="0"/>
        <v>5</v>
      </c>
      <c r="M9" s="27">
        <f t="shared" si="0"/>
        <v>5</v>
      </c>
      <c r="N9" s="27">
        <f t="shared" si="0"/>
        <v>5</v>
      </c>
      <c r="O9" s="39">
        <f t="shared" si="3"/>
        <v>150</v>
      </c>
      <c r="P9" s="28">
        <f t="shared" si="4"/>
        <v>2850</v>
      </c>
      <c r="Q9" s="36"/>
      <c r="R9" s="36"/>
      <c r="S9" s="36"/>
      <c r="T9" s="36"/>
      <c r="U9" s="36"/>
      <c r="V9" s="36"/>
      <c r="W9" s="36"/>
      <c r="X9" s="36"/>
    </row>
    <row r="10" spans="1:24" ht="15">
      <c r="A10" s="25" t="s">
        <v>22</v>
      </c>
      <c r="B10" s="25" t="s">
        <v>23</v>
      </c>
      <c r="C10" s="26">
        <v>6.55</v>
      </c>
      <c r="D10" s="27">
        <v>25</v>
      </c>
      <c r="E10" s="27">
        <v>25</v>
      </c>
      <c r="F10" s="27">
        <v>25</v>
      </c>
      <c r="G10" s="27">
        <v>25</v>
      </c>
      <c r="H10" s="27">
        <v>25</v>
      </c>
      <c r="I10" s="28">
        <f t="shared" si="1"/>
        <v>818.75</v>
      </c>
      <c r="J10" s="27">
        <f t="shared" si="2"/>
        <v>0</v>
      </c>
      <c r="K10" s="27">
        <f t="shared" si="0"/>
        <v>0</v>
      </c>
      <c r="L10" s="27">
        <f t="shared" si="0"/>
        <v>0</v>
      </c>
      <c r="M10" s="27">
        <f t="shared" si="0"/>
        <v>0</v>
      </c>
      <c r="N10" s="27">
        <f t="shared" si="0"/>
        <v>0</v>
      </c>
      <c r="O10" s="39">
        <f t="shared" si="3"/>
        <v>0</v>
      </c>
      <c r="P10" s="28">
        <f t="shared" si="4"/>
        <v>818.75</v>
      </c>
      <c r="Q10" s="36"/>
      <c r="R10" s="36"/>
      <c r="S10" s="36"/>
      <c r="T10" s="36"/>
      <c r="U10" s="36"/>
      <c r="V10" s="36"/>
      <c r="W10" s="36"/>
      <c r="X10" s="36"/>
    </row>
    <row r="11" spans="1:24" ht="15">
      <c r="A11" s="25" t="s">
        <v>24</v>
      </c>
      <c r="B11" s="25" t="s">
        <v>25</v>
      </c>
      <c r="C11" s="26">
        <v>30</v>
      </c>
      <c r="D11" s="27">
        <v>29</v>
      </c>
      <c r="E11" s="27">
        <v>29</v>
      </c>
      <c r="F11" s="27">
        <v>29</v>
      </c>
      <c r="G11" s="27">
        <v>29</v>
      </c>
      <c r="H11" s="27">
        <v>29</v>
      </c>
      <c r="I11" s="28">
        <f t="shared" si="1"/>
        <v>4350</v>
      </c>
      <c r="J11" s="27">
        <f t="shared" si="2"/>
        <v>0</v>
      </c>
      <c r="K11" s="27">
        <f t="shared" si="0"/>
        <v>0</v>
      </c>
      <c r="L11" s="27">
        <f t="shared" si="0"/>
        <v>0</v>
      </c>
      <c r="M11" s="27">
        <f t="shared" si="0"/>
        <v>0</v>
      </c>
      <c r="N11" s="27">
        <f t="shared" si="0"/>
        <v>0</v>
      </c>
      <c r="O11" s="39">
        <f t="shared" si="3"/>
        <v>0</v>
      </c>
      <c r="P11" s="28">
        <f t="shared" si="4"/>
        <v>4350</v>
      </c>
      <c r="Q11" s="36"/>
      <c r="R11" s="36"/>
      <c r="S11" s="36"/>
      <c r="T11" s="36"/>
      <c r="U11" s="36"/>
      <c r="V11" s="36"/>
      <c r="W11" s="36"/>
      <c r="X11" s="36"/>
    </row>
    <row r="12" spans="1:24" ht="15">
      <c r="A12" s="25" t="s">
        <v>26</v>
      </c>
      <c r="B12" s="25" t="s">
        <v>27</v>
      </c>
      <c r="C12" s="26">
        <v>75</v>
      </c>
      <c r="D12" s="27">
        <v>32</v>
      </c>
      <c r="E12" s="27">
        <v>32</v>
      </c>
      <c r="F12" s="27">
        <v>32</v>
      </c>
      <c r="G12" s="27">
        <v>32</v>
      </c>
      <c r="H12" s="27">
        <v>32</v>
      </c>
      <c r="I12" s="28">
        <f t="shared" si="1"/>
        <v>12000</v>
      </c>
      <c r="J12" s="27">
        <f t="shared" si="2"/>
        <v>0</v>
      </c>
      <c r="K12" s="27">
        <f t="shared" si="0"/>
        <v>0</v>
      </c>
      <c r="L12" s="27">
        <f t="shared" si="0"/>
        <v>0</v>
      </c>
      <c r="M12" s="27">
        <f t="shared" si="0"/>
        <v>0</v>
      </c>
      <c r="N12" s="27">
        <f t="shared" si="0"/>
        <v>0</v>
      </c>
      <c r="O12" s="39">
        <f t="shared" si="3"/>
        <v>0</v>
      </c>
      <c r="P12" s="28">
        <f t="shared" si="4"/>
        <v>12000</v>
      </c>
      <c r="Q12" s="36"/>
      <c r="R12" s="36"/>
      <c r="S12" s="36"/>
      <c r="T12" s="36"/>
      <c r="U12" s="36"/>
      <c r="V12" s="36"/>
      <c r="W12" s="36"/>
      <c r="X12" s="36"/>
    </row>
    <row r="13" spans="1:24" ht="15">
      <c r="A13" s="25" t="s">
        <v>28</v>
      </c>
      <c r="B13" s="25" t="s">
        <v>29</v>
      </c>
      <c r="C13" s="26">
        <v>40</v>
      </c>
      <c r="D13" s="27">
        <v>44</v>
      </c>
      <c r="E13" s="27">
        <v>44</v>
      </c>
      <c r="F13" s="27">
        <v>44</v>
      </c>
      <c r="G13" s="27">
        <v>44</v>
      </c>
      <c r="H13" s="27">
        <v>44</v>
      </c>
      <c r="I13" s="28">
        <f t="shared" si="1"/>
        <v>8800</v>
      </c>
      <c r="J13" s="27">
        <f t="shared" si="2"/>
        <v>4</v>
      </c>
      <c r="K13" s="27">
        <f t="shared" si="0"/>
        <v>4</v>
      </c>
      <c r="L13" s="27">
        <f t="shared" si="0"/>
        <v>4</v>
      </c>
      <c r="M13" s="27">
        <f t="shared" si="0"/>
        <v>4</v>
      </c>
      <c r="N13" s="27">
        <f t="shared" si="0"/>
        <v>4</v>
      </c>
      <c r="O13" s="39">
        <f t="shared" si="3"/>
        <v>400</v>
      </c>
      <c r="P13" s="28">
        <f t="shared" si="4"/>
        <v>9200</v>
      </c>
      <c r="Q13" s="36"/>
      <c r="R13" s="36"/>
      <c r="S13" s="36"/>
      <c r="T13" s="36"/>
      <c r="U13" s="36"/>
      <c r="V13" s="36"/>
      <c r="W13" s="36"/>
      <c r="X13" s="36"/>
    </row>
    <row r="14" spans="1:24" ht="15">
      <c r="A14" s="25" t="s">
        <v>30</v>
      </c>
      <c r="B14" s="25" t="s">
        <v>31</v>
      </c>
      <c r="C14" s="26">
        <v>25</v>
      </c>
      <c r="D14" s="27">
        <v>22</v>
      </c>
      <c r="E14" s="27">
        <v>22</v>
      </c>
      <c r="F14" s="27">
        <v>22</v>
      </c>
      <c r="G14" s="27">
        <v>22</v>
      </c>
      <c r="H14" s="27">
        <v>22</v>
      </c>
      <c r="I14" s="28">
        <f t="shared" si="1"/>
        <v>2750</v>
      </c>
      <c r="J14" s="27">
        <f t="shared" si="2"/>
        <v>0</v>
      </c>
      <c r="K14" s="27">
        <f t="shared" si="0"/>
        <v>0</v>
      </c>
      <c r="L14" s="27">
        <f t="shared" si="0"/>
        <v>0</v>
      </c>
      <c r="M14" s="27">
        <f t="shared" si="0"/>
        <v>0</v>
      </c>
      <c r="N14" s="27">
        <f t="shared" si="0"/>
        <v>0</v>
      </c>
      <c r="O14" s="39">
        <f t="shared" si="3"/>
        <v>0</v>
      </c>
      <c r="P14" s="28">
        <f t="shared" si="4"/>
        <v>2750</v>
      </c>
      <c r="Q14" s="36"/>
      <c r="R14" s="36"/>
      <c r="S14" s="36"/>
      <c r="T14" s="36"/>
      <c r="U14" s="36"/>
      <c r="V14" s="36"/>
      <c r="W14" s="36"/>
      <c r="X14" s="36"/>
    </row>
    <row r="15" spans="1:24" ht="15">
      <c r="D15" s="21"/>
      <c r="E15" s="21"/>
      <c r="F15" s="21"/>
      <c r="G15" s="21"/>
      <c r="H15" s="21"/>
      <c r="J15" s="21"/>
      <c r="K15" s="21"/>
      <c r="L15" s="21"/>
      <c r="M15" s="21"/>
      <c r="N15" s="21"/>
      <c r="Q15" s="36"/>
      <c r="R15" s="36"/>
      <c r="S15" s="36"/>
      <c r="T15" s="36"/>
      <c r="U15" s="36"/>
      <c r="V15" s="36"/>
      <c r="W15" s="36"/>
      <c r="X15" s="36"/>
    </row>
    <row r="16" spans="1:24" ht="15">
      <c r="A16" s="25" t="s">
        <v>32</v>
      </c>
      <c r="C16" s="26">
        <f>MAX(C4:C14)</f>
        <v>75</v>
      </c>
      <c r="D16" s="27">
        <f t="shared" ref="D16:P16" si="5">MAX(D4:D14)</f>
        <v>55</v>
      </c>
      <c r="E16" s="21"/>
      <c r="F16" s="21"/>
      <c r="G16" s="21"/>
      <c r="H16" s="21"/>
      <c r="I16" s="28">
        <f t="shared" si="5"/>
        <v>12000</v>
      </c>
      <c r="J16" s="27">
        <f t="shared" si="5"/>
        <v>15</v>
      </c>
      <c r="K16" s="21"/>
      <c r="L16" s="21"/>
      <c r="M16" s="21"/>
      <c r="N16" s="21"/>
      <c r="O16" s="28">
        <f t="shared" si="5"/>
        <v>502.50000000000006</v>
      </c>
      <c r="P16" s="28">
        <f t="shared" si="5"/>
        <v>12000</v>
      </c>
    </row>
    <row r="17" spans="1:16" ht="15">
      <c r="A17" s="25" t="s">
        <v>33</v>
      </c>
      <c r="C17" s="26">
        <f>MIN(C4:C14)</f>
        <v>3.5</v>
      </c>
      <c r="D17" s="27">
        <f t="shared" ref="D17:P17" si="6">MIN(D4:D14)</f>
        <v>22</v>
      </c>
      <c r="E17" s="21"/>
      <c r="F17" s="21"/>
      <c r="G17" s="21"/>
      <c r="H17" s="21"/>
      <c r="I17" s="28">
        <f t="shared" si="6"/>
        <v>525</v>
      </c>
      <c r="J17" s="27">
        <f t="shared" si="6"/>
        <v>0</v>
      </c>
      <c r="K17" s="21"/>
      <c r="L17" s="21"/>
      <c r="M17" s="21"/>
      <c r="N17" s="21"/>
      <c r="O17" s="28">
        <f t="shared" si="6"/>
        <v>0</v>
      </c>
      <c r="P17" s="28">
        <f t="shared" si="6"/>
        <v>525</v>
      </c>
    </row>
    <row r="18" spans="1:16" ht="15">
      <c r="A18" s="25" t="s">
        <v>34</v>
      </c>
      <c r="C18" s="26">
        <f>AVERAGE(C4:C14)</f>
        <v>22.081818181818178</v>
      </c>
      <c r="D18" s="27">
        <f t="shared" ref="D18:P18" si="7">AVERAGE(D4:D14)</f>
        <v>37</v>
      </c>
      <c r="E18" s="21"/>
      <c r="F18" s="21"/>
      <c r="G18" s="21"/>
      <c r="H18" s="21"/>
      <c r="I18" s="28">
        <f t="shared" si="7"/>
        <v>3925</v>
      </c>
      <c r="J18" s="27">
        <f t="shared" si="7"/>
        <v>3.0909090909090908</v>
      </c>
      <c r="K18" s="21"/>
      <c r="L18" s="21"/>
      <c r="M18" s="21"/>
      <c r="N18" s="21"/>
      <c r="O18" s="28">
        <f t="shared" si="7"/>
        <v>115.28409090909091</v>
      </c>
      <c r="P18" s="28">
        <f t="shared" si="7"/>
        <v>4040.284090909091</v>
      </c>
    </row>
    <row r="19" spans="1:16" ht="15">
      <c r="A19" s="25" t="s">
        <v>35</v>
      </c>
      <c r="C19" s="26">
        <f>SUM(C4:C14)</f>
        <v>242.89999999999998</v>
      </c>
      <c r="D19" s="27">
        <f t="shared" ref="D19:P19" si="8">SUM(D4:D14)</f>
        <v>407</v>
      </c>
      <c r="E19" s="21"/>
      <c r="F19" s="21"/>
      <c r="G19" s="21"/>
      <c r="H19" s="21"/>
      <c r="I19" s="28">
        <f t="shared" si="8"/>
        <v>43175</v>
      </c>
      <c r="J19" s="27">
        <f t="shared" si="8"/>
        <v>34</v>
      </c>
      <c r="K19" s="21"/>
      <c r="L19" s="21"/>
      <c r="M19" s="21"/>
      <c r="N19" s="21"/>
      <c r="O19" s="28">
        <f t="shared" si="8"/>
        <v>1268.125</v>
      </c>
      <c r="P19" s="28">
        <f t="shared" si="8"/>
        <v>44443.125</v>
      </c>
    </row>
    <row r="23" spans="1:16">
      <c r="A23" t="s">
        <v>36</v>
      </c>
    </row>
    <row r="24" spans="1:16">
      <c r="A24" t="s">
        <v>37</v>
      </c>
    </row>
  </sheetData>
  <pageMargins left="0.7" right="0.7" top="0.75" bottom="0.75" header="0.3" footer="0.3"/>
  <pageSetup orientation="landscape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AA2E7-F047-42D2-AD6F-D303D1F75E1A}">
  <dimension ref="A2:G6"/>
  <sheetViews>
    <sheetView workbookViewId="0">
      <selection activeCell="E14" sqref="E14"/>
    </sheetView>
  </sheetViews>
  <sheetFormatPr defaultRowHeight="14.45"/>
  <cols>
    <col min="1" max="1" width="7.140625" bestFit="1" customWidth="1"/>
    <col min="2" max="2" width="10.85546875" bestFit="1" customWidth="1"/>
    <col min="3" max="3" width="12.42578125" bestFit="1" customWidth="1"/>
    <col min="4" max="4" width="10.5703125" bestFit="1" customWidth="1"/>
    <col min="5" max="5" width="12.140625" bestFit="1" customWidth="1"/>
    <col min="6" max="6" width="14.7109375" bestFit="1" customWidth="1"/>
    <col min="7" max="7" width="16.85546875" bestFit="1" customWidth="1"/>
  </cols>
  <sheetData>
    <row r="2" spans="1:7">
      <c r="B2" t="s">
        <v>38</v>
      </c>
      <c r="C2" t="s">
        <v>39</v>
      </c>
      <c r="D2" t="s">
        <v>40</v>
      </c>
      <c r="E2" t="s">
        <v>41</v>
      </c>
      <c r="F2" t="s">
        <v>42</v>
      </c>
      <c r="G2" t="s">
        <v>43</v>
      </c>
    </row>
    <row r="3" spans="1:7">
      <c r="A3" t="s">
        <v>44</v>
      </c>
      <c r="B3" s="1">
        <v>20000</v>
      </c>
      <c r="C3" s="22">
        <v>6.0999999999999999E-2</v>
      </c>
      <c r="D3">
        <v>12</v>
      </c>
      <c r="E3" s="1">
        <f>PRODUCT(B3,C3)</f>
        <v>1220</v>
      </c>
      <c r="F3" s="1">
        <f>SUM(B3,E3)</f>
        <v>21220</v>
      </c>
      <c r="G3" s="1">
        <f>F3/D3</f>
        <v>1768.3333333333333</v>
      </c>
    </row>
    <row r="4" spans="1:7">
      <c r="A4" t="s">
        <v>45</v>
      </c>
      <c r="B4" s="1">
        <v>15000</v>
      </c>
      <c r="C4" s="22">
        <v>5.3999999999999999E-2</v>
      </c>
      <c r="D4">
        <v>12</v>
      </c>
      <c r="E4" s="1">
        <f t="shared" ref="E4:E6" si="0">PRODUCT(B4,C4)</f>
        <v>810</v>
      </c>
      <c r="F4" s="1">
        <f t="shared" ref="F4:F6" si="1">SUM(B4,E4)</f>
        <v>15810</v>
      </c>
      <c r="G4" s="1">
        <f>F4/D4</f>
        <v>1317.5</v>
      </c>
    </row>
    <row r="5" spans="1:7">
      <c r="A5" t="s">
        <v>46</v>
      </c>
      <c r="B5" s="1">
        <v>10000</v>
      </c>
      <c r="C5" s="22">
        <v>2.5000000000000001E-2</v>
      </c>
      <c r="D5">
        <v>12</v>
      </c>
      <c r="E5" s="1">
        <f t="shared" si="0"/>
        <v>250</v>
      </c>
      <c r="F5" s="1">
        <f t="shared" si="1"/>
        <v>10250</v>
      </c>
      <c r="G5" s="1">
        <f>F5/D5</f>
        <v>854.16666666666663</v>
      </c>
    </row>
    <row r="6" spans="1:7">
      <c r="A6" t="s">
        <v>47</v>
      </c>
      <c r="B6" s="1">
        <v>60000</v>
      </c>
      <c r="C6" s="22">
        <v>0.246</v>
      </c>
      <c r="D6">
        <v>12</v>
      </c>
      <c r="E6" s="1">
        <f t="shared" si="0"/>
        <v>14760</v>
      </c>
      <c r="F6" s="1">
        <f t="shared" si="1"/>
        <v>74760</v>
      </c>
      <c r="G6" s="1">
        <f>F6/D6</f>
        <v>6230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425AB-7481-4BB1-A781-BE0054645615}">
  <dimension ref="A1:F20"/>
  <sheetViews>
    <sheetView workbookViewId="0">
      <selection activeCell="E20" sqref="E20"/>
    </sheetView>
  </sheetViews>
  <sheetFormatPr defaultRowHeight="15"/>
  <cols>
    <col min="2" max="2" width="20.28515625" bestFit="1" customWidth="1"/>
    <col min="3" max="3" width="4.42578125" bestFit="1" customWidth="1"/>
  </cols>
  <sheetData>
    <row r="1" spans="1:6">
      <c r="A1" s="40" t="s">
        <v>48</v>
      </c>
      <c r="B1" s="40"/>
      <c r="C1" s="40"/>
      <c r="D1" s="40"/>
      <c r="E1" s="40"/>
      <c r="F1" s="40"/>
    </row>
    <row r="2" spans="1:6">
      <c r="A2" s="30"/>
      <c r="B2" s="41" t="s">
        <v>49</v>
      </c>
      <c r="C2" s="30" t="s">
        <v>50</v>
      </c>
      <c r="D2" s="30" t="s">
        <v>51</v>
      </c>
      <c r="E2" s="30" t="s">
        <v>52</v>
      </c>
      <c r="F2" s="30"/>
    </row>
    <row r="3" spans="1:6">
      <c r="A3" s="42" t="s">
        <v>53</v>
      </c>
      <c r="B3" s="30" t="s">
        <v>54</v>
      </c>
      <c r="C3" s="30">
        <v>12</v>
      </c>
      <c r="D3" s="30">
        <v>85</v>
      </c>
      <c r="E3" s="30" t="s">
        <v>55</v>
      </c>
      <c r="F3" s="30"/>
    </row>
    <row r="4" spans="1:6">
      <c r="A4" s="30" t="s">
        <v>53</v>
      </c>
      <c r="B4" s="30" t="s">
        <v>56</v>
      </c>
      <c r="C4" s="30">
        <v>11</v>
      </c>
      <c r="D4" s="30">
        <v>72</v>
      </c>
      <c r="E4" s="30" t="s">
        <v>55</v>
      </c>
      <c r="F4" s="30"/>
    </row>
    <row r="5" spans="1:6">
      <c r="A5" s="30" t="s">
        <v>53</v>
      </c>
      <c r="B5" s="30" t="s">
        <v>57</v>
      </c>
      <c r="C5" s="30">
        <v>13</v>
      </c>
      <c r="D5" s="30">
        <v>60</v>
      </c>
      <c r="E5" s="30" t="s">
        <v>55</v>
      </c>
      <c r="F5" s="30"/>
    </row>
    <row r="6" spans="1:6">
      <c r="A6" s="30" t="s">
        <v>53</v>
      </c>
      <c r="B6" s="30" t="s">
        <v>58</v>
      </c>
      <c r="C6" s="30">
        <v>12</v>
      </c>
      <c r="D6" s="30">
        <v>95</v>
      </c>
      <c r="E6" s="30" t="s">
        <v>55</v>
      </c>
      <c r="F6" s="30"/>
    </row>
    <row r="7" spans="1:6">
      <c r="A7" s="30" t="s">
        <v>53</v>
      </c>
      <c r="B7" s="30" t="s">
        <v>59</v>
      </c>
      <c r="C7" s="30">
        <v>14</v>
      </c>
      <c r="D7" s="30">
        <v>88</v>
      </c>
      <c r="E7" s="30" t="s">
        <v>55</v>
      </c>
      <c r="F7" s="30"/>
    </row>
    <row r="8" spans="1:6">
      <c r="A8" s="30" t="s">
        <v>53</v>
      </c>
      <c r="B8" s="30" t="s">
        <v>60</v>
      </c>
      <c r="C8" s="30">
        <v>12</v>
      </c>
      <c r="D8" s="30">
        <v>99</v>
      </c>
      <c r="E8" s="30" t="s">
        <v>55</v>
      </c>
      <c r="F8" s="30"/>
    </row>
    <row r="9" spans="1:6">
      <c r="A9" s="30" t="s">
        <v>53</v>
      </c>
      <c r="B9" s="30" t="s">
        <v>61</v>
      </c>
      <c r="C9" s="30">
        <v>11</v>
      </c>
      <c r="D9" s="30">
        <v>75</v>
      </c>
      <c r="E9" s="30" t="s">
        <v>55</v>
      </c>
      <c r="F9" s="30"/>
    </row>
    <row r="10" spans="1:6">
      <c r="A10" s="30" t="s">
        <v>53</v>
      </c>
      <c r="B10" s="30" t="s">
        <v>62</v>
      </c>
      <c r="C10" s="30">
        <v>13</v>
      </c>
      <c r="D10" s="30">
        <v>100</v>
      </c>
      <c r="E10" s="30" t="s">
        <v>55</v>
      </c>
      <c r="F10" s="30"/>
    </row>
    <row r="11" spans="1:6">
      <c r="A11" s="30" t="s">
        <v>53</v>
      </c>
      <c r="B11" s="30" t="s">
        <v>63</v>
      </c>
      <c r="C11" s="30">
        <v>13</v>
      </c>
      <c r="D11" s="30">
        <v>75</v>
      </c>
      <c r="E11" s="30" t="s">
        <v>55</v>
      </c>
      <c r="F11" s="30"/>
    </row>
    <row r="12" spans="1:6">
      <c r="A12" s="43" t="s">
        <v>53</v>
      </c>
      <c r="B12" s="43" t="s">
        <v>64</v>
      </c>
      <c r="C12" s="43">
        <v>15</v>
      </c>
      <c r="D12" s="43">
        <v>85</v>
      </c>
      <c r="E12" s="43" t="s">
        <v>55</v>
      </c>
      <c r="F12" s="43"/>
    </row>
    <row r="13" spans="1:6">
      <c r="A13" s="30" t="s">
        <v>53</v>
      </c>
      <c r="B13" s="30" t="s">
        <v>65</v>
      </c>
      <c r="C13" s="30">
        <v>11</v>
      </c>
      <c r="D13" s="30">
        <v>85</v>
      </c>
      <c r="E13" s="30" t="s">
        <v>55</v>
      </c>
      <c r="F13" s="30"/>
    </row>
    <row r="14" spans="1:6">
      <c r="A14" s="36"/>
      <c r="B14" s="36"/>
      <c r="C14" s="36"/>
      <c r="D14" s="36"/>
      <c r="E14" s="36"/>
      <c r="F14" s="36"/>
    </row>
    <row r="15" spans="1:6">
      <c r="A15" s="30" t="s">
        <v>33</v>
      </c>
      <c r="C15" s="30">
        <f>MIN(C3:C13)</f>
        <v>11</v>
      </c>
      <c r="D15" s="45">
        <f>MIN(D3:D13)</f>
        <v>60</v>
      </c>
    </row>
    <row r="16" spans="1:6">
      <c r="A16" s="30" t="s">
        <v>32</v>
      </c>
      <c r="C16" s="30">
        <f>MAX(C3:C13)</f>
        <v>15</v>
      </c>
      <c r="D16" s="46">
        <f>MAX(D3:D13)</f>
        <v>100</v>
      </c>
    </row>
    <row r="17" spans="1:4">
      <c r="A17" s="30" t="s">
        <v>34</v>
      </c>
      <c r="C17" s="30">
        <f>AVERAGE(C3:C13)</f>
        <v>12.454545454545455</v>
      </c>
      <c r="D17" s="44">
        <f>AVERAGE(D3:D13)</f>
        <v>83.545454545454547</v>
      </c>
    </row>
    <row r="18" spans="1:4">
      <c r="A18" s="30" t="s">
        <v>66</v>
      </c>
      <c r="C18" s="30">
        <f>MODE(C3:C13)</f>
        <v>12</v>
      </c>
      <c r="D18" s="30">
        <f>MODE(D3:D13)</f>
        <v>85</v>
      </c>
    </row>
    <row r="19" spans="1:4">
      <c r="A19" s="30" t="s">
        <v>67</v>
      </c>
      <c r="C19" s="30">
        <f>MEDIAN(C3:C13)</f>
        <v>12</v>
      </c>
      <c r="D19" s="30">
        <f>MEDIAN(D3:D13)</f>
        <v>85</v>
      </c>
    </row>
    <row r="20" spans="1:4">
      <c r="A20" s="30" t="s">
        <v>68</v>
      </c>
      <c r="C20" s="30">
        <f>COUNT(C3:C13)</f>
        <v>11</v>
      </c>
      <c r="D20" s="30">
        <f>COUNT(D3:D13)</f>
        <v>11</v>
      </c>
    </row>
  </sheetData>
  <mergeCells count="1">
    <mergeCell ref="A1:F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CA331-CE0C-4D60-8DC3-DB68DDEADEA8}">
  <dimension ref="A1:G7"/>
  <sheetViews>
    <sheetView tabSelected="1" workbookViewId="0">
      <selection activeCell="G2" sqref="A2:G2"/>
    </sheetView>
  </sheetViews>
  <sheetFormatPr defaultRowHeight="15"/>
  <cols>
    <col min="1" max="1" width="11.42578125" bestFit="1" customWidth="1"/>
    <col min="2" max="2" width="9.85546875" bestFit="1" customWidth="1"/>
    <col min="3" max="3" width="12.42578125" bestFit="1" customWidth="1"/>
    <col min="4" max="4" width="8.42578125" bestFit="1" customWidth="1"/>
    <col min="5" max="5" width="12.140625" bestFit="1" customWidth="1"/>
    <col min="6" max="6" width="18" bestFit="1" customWidth="1"/>
    <col min="7" max="7" width="16.85546875" bestFit="1" customWidth="1"/>
  </cols>
  <sheetData>
    <row r="1" spans="1:7">
      <c r="A1" s="47" t="s">
        <v>69</v>
      </c>
      <c r="B1" s="47"/>
      <c r="C1" s="47"/>
      <c r="D1" s="47"/>
      <c r="E1" s="47"/>
      <c r="F1" s="47"/>
      <c r="G1" s="47"/>
    </row>
    <row r="2" spans="1:7">
      <c r="A2" s="49" t="s">
        <v>70</v>
      </c>
      <c r="B2" s="49" t="s">
        <v>71</v>
      </c>
      <c r="C2" s="49" t="s">
        <v>39</v>
      </c>
      <c r="D2" s="49" t="s">
        <v>72</v>
      </c>
      <c r="E2" s="49" t="s">
        <v>41</v>
      </c>
      <c r="F2" s="49" t="s">
        <v>73</v>
      </c>
      <c r="G2" s="49" t="s">
        <v>43</v>
      </c>
    </row>
    <row r="3" spans="1:7">
      <c r="A3" s="30" t="s">
        <v>74</v>
      </c>
      <c r="B3" s="29">
        <v>2000</v>
      </c>
      <c r="C3" s="48">
        <v>0.21</v>
      </c>
      <c r="D3" s="30">
        <v>3</v>
      </c>
      <c r="E3" s="29">
        <f>B3*C3</f>
        <v>420</v>
      </c>
      <c r="F3" s="29">
        <f>SUM(B3,E3)</f>
        <v>2420</v>
      </c>
      <c r="G3" s="29">
        <f>F3/D3</f>
        <v>806.66666666666663</v>
      </c>
    </row>
    <row r="4" spans="1:7">
      <c r="A4" s="30" t="s">
        <v>75</v>
      </c>
      <c r="B4" s="29">
        <v>450</v>
      </c>
      <c r="C4" s="48">
        <v>0.25</v>
      </c>
      <c r="D4" s="30">
        <v>3</v>
      </c>
      <c r="E4" s="29">
        <f t="shared" ref="E4:E7" si="0">B4*C4</f>
        <v>112.5</v>
      </c>
      <c r="F4" s="29">
        <f t="shared" ref="F4:F7" si="1">SUM(B4,E4)</f>
        <v>562.5</v>
      </c>
      <c r="G4" s="29">
        <f t="shared" ref="G4:G7" si="2">F4/D4</f>
        <v>187.5</v>
      </c>
    </row>
    <row r="5" spans="1:7">
      <c r="A5" s="30" t="s">
        <v>76</v>
      </c>
      <c r="B5" s="29">
        <v>975</v>
      </c>
      <c r="C5" s="48">
        <v>0.27</v>
      </c>
      <c r="D5" s="30">
        <v>3</v>
      </c>
      <c r="E5" s="29">
        <f t="shared" si="0"/>
        <v>263.25</v>
      </c>
      <c r="F5" s="29">
        <f t="shared" si="1"/>
        <v>1238.25</v>
      </c>
      <c r="G5" s="29">
        <f t="shared" si="2"/>
        <v>412.75</v>
      </c>
    </row>
    <row r="6" spans="1:7">
      <c r="A6" s="30" t="s">
        <v>77</v>
      </c>
      <c r="B6" s="29">
        <v>1500</v>
      </c>
      <c r="C6" s="48">
        <v>0.15</v>
      </c>
      <c r="D6" s="30">
        <v>3</v>
      </c>
      <c r="E6" s="29">
        <f t="shared" si="0"/>
        <v>225</v>
      </c>
      <c r="F6" s="29">
        <f t="shared" si="1"/>
        <v>1725</v>
      </c>
      <c r="G6" s="29">
        <f t="shared" si="2"/>
        <v>575</v>
      </c>
    </row>
    <row r="7" spans="1:7">
      <c r="A7" s="30" t="s">
        <v>78</v>
      </c>
      <c r="B7" s="29">
        <v>780</v>
      </c>
      <c r="C7" s="48">
        <v>0.25</v>
      </c>
      <c r="D7" s="30">
        <v>3</v>
      </c>
      <c r="E7" s="29">
        <f t="shared" si="0"/>
        <v>195</v>
      </c>
      <c r="F7" s="29">
        <f t="shared" si="1"/>
        <v>975</v>
      </c>
      <c r="G7" s="29">
        <f t="shared" si="2"/>
        <v>325</v>
      </c>
    </row>
  </sheetData>
  <mergeCells count="1">
    <mergeCell ref="A1:G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70C1B-75BF-4BA5-9170-95D94596A40F}">
  <dimension ref="A1:N240"/>
  <sheetViews>
    <sheetView topLeftCell="A192" zoomScale="90" zoomScaleNormal="90" workbookViewId="0">
      <selection activeCell="D6" sqref="D6"/>
    </sheetView>
  </sheetViews>
  <sheetFormatPr defaultColWidth="9.140625" defaultRowHeight="15.6"/>
  <cols>
    <col min="1" max="1" width="20.85546875" style="2" bestFit="1" customWidth="1"/>
    <col min="2" max="2" width="19.42578125" style="2" bestFit="1" customWidth="1"/>
    <col min="3" max="3" width="13.140625" style="2" bestFit="1" customWidth="1"/>
    <col min="4" max="4" width="48.7109375" style="2" bestFit="1" customWidth="1"/>
    <col min="5" max="5" width="19.42578125" style="2" bestFit="1" customWidth="1"/>
    <col min="6" max="6" width="20.85546875" style="2" bestFit="1" customWidth="1"/>
    <col min="7" max="7" width="31.7109375" style="2" customWidth="1"/>
    <col min="8" max="8" width="21.85546875" style="2" bestFit="1" customWidth="1"/>
    <col min="9" max="9" width="45.28515625" style="2" bestFit="1" customWidth="1"/>
    <col min="10" max="10" width="10.42578125" style="2" bestFit="1" customWidth="1"/>
    <col min="11" max="11" width="11.140625" style="2" bestFit="1" customWidth="1"/>
    <col min="12" max="13" width="11.5703125" style="2" bestFit="1" customWidth="1"/>
    <col min="14" max="14" width="11.28515625" style="2" bestFit="1" customWidth="1"/>
    <col min="15" max="16384" width="9.140625" style="2"/>
  </cols>
  <sheetData>
    <row r="1" spans="1:9">
      <c r="A1" s="24" t="s">
        <v>79</v>
      </c>
      <c r="B1" s="24"/>
      <c r="C1" s="24"/>
      <c r="D1" s="24"/>
      <c r="F1" s="24" t="s">
        <v>80</v>
      </c>
      <c r="G1" s="24"/>
      <c r="H1" s="24"/>
      <c r="I1" s="24"/>
    </row>
    <row r="2" spans="1:9">
      <c r="A2" s="3" t="s">
        <v>81</v>
      </c>
      <c r="B2" s="3" t="s">
        <v>82</v>
      </c>
      <c r="C2" s="3" t="s">
        <v>83</v>
      </c>
      <c r="D2" s="3" t="s">
        <v>84</v>
      </c>
      <c r="F2" s="3" t="s">
        <v>81</v>
      </c>
      <c r="G2" s="3" t="s">
        <v>82</v>
      </c>
      <c r="H2" s="3" t="s">
        <v>83</v>
      </c>
      <c r="I2" s="3" t="s">
        <v>84</v>
      </c>
    </row>
    <row r="3" spans="1:9">
      <c r="A3" s="3" t="s">
        <v>85</v>
      </c>
      <c r="B3" s="3" t="s">
        <v>86</v>
      </c>
      <c r="C3" s="3">
        <v>45</v>
      </c>
      <c r="D3" s="3"/>
      <c r="F3" s="3" t="s">
        <v>85</v>
      </c>
      <c r="G3" s="3" t="s">
        <v>86</v>
      </c>
      <c r="H3" s="3">
        <v>45</v>
      </c>
      <c r="I3" s="3"/>
    </row>
    <row r="4" spans="1:9">
      <c r="A4" s="3" t="s">
        <v>87</v>
      </c>
      <c r="B4" s="3" t="s">
        <v>86</v>
      </c>
      <c r="C4" s="3">
        <v>60</v>
      </c>
      <c r="D4" s="3"/>
      <c r="F4" s="3" t="s">
        <v>87</v>
      </c>
      <c r="G4" s="3" t="s">
        <v>86</v>
      </c>
      <c r="H4" s="3">
        <v>60</v>
      </c>
      <c r="I4" s="3"/>
    </row>
    <row r="5" spans="1:9">
      <c r="A5" s="3" t="s">
        <v>88</v>
      </c>
      <c r="B5" s="3" t="s">
        <v>86</v>
      </c>
      <c r="C5" s="3">
        <v>80</v>
      </c>
      <c r="D5" s="3"/>
      <c r="F5" s="3" t="s">
        <v>88</v>
      </c>
      <c r="G5" s="3" t="s">
        <v>86</v>
      </c>
      <c r="H5" s="3">
        <v>80</v>
      </c>
      <c r="I5" s="3"/>
    </row>
    <row r="6" spans="1:9">
      <c r="A6" s="3" t="s">
        <v>89</v>
      </c>
      <c r="B6" s="3" t="s">
        <v>90</v>
      </c>
      <c r="C6" s="3">
        <v>65</v>
      </c>
      <c r="D6" s="3"/>
      <c r="F6" s="3" t="s">
        <v>89</v>
      </c>
      <c r="G6" s="3" t="s">
        <v>90</v>
      </c>
      <c r="H6" s="3">
        <v>65</v>
      </c>
      <c r="I6" s="3"/>
    </row>
    <row r="7" spans="1:9">
      <c r="A7" s="3" t="s">
        <v>91</v>
      </c>
      <c r="B7" s="3" t="s">
        <v>90</v>
      </c>
      <c r="C7" s="3">
        <v>80</v>
      </c>
      <c r="D7" s="3"/>
      <c r="F7" s="3" t="s">
        <v>91</v>
      </c>
      <c r="G7" s="3" t="s">
        <v>90</v>
      </c>
      <c r="H7" s="3">
        <v>80</v>
      </c>
      <c r="I7" s="3"/>
    </row>
    <row r="8" spans="1:9">
      <c r="A8" s="3" t="s">
        <v>92</v>
      </c>
      <c r="B8" s="3" t="s">
        <v>90</v>
      </c>
      <c r="C8" s="3">
        <v>100</v>
      </c>
      <c r="D8" s="3"/>
      <c r="F8" s="3" t="s">
        <v>92</v>
      </c>
      <c r="G8" s="3" t="s">
        <v>90</v>
      </c>
      <c r="H8" s="3">
        <v>100</v>
      </c>
      <c r="I8" s="3"/>
    </row>
    <row r="9" spans="1:9">
      <c r="A9" s="3" t="s">
        <v>93</v>
      </c>
      <c r="B9" s="3" t="s">
        <v>94</v>
      </c>
      <c r="C9" s="3">
        <v>43</v>
      </c>
      <c r="D9" s="3"/>
      <c r="F9" s="3" t="s">
        <v>93</v>
      </c>
      <c r="G9" s="3" t="s">
        <v>94</v>
      </c>
      <c r="H9" s="3">
        <v>43</v>
      </c>
      <c r="I9" s="3"/>
    </row>
    <row r="10" spans="1:9">
      <c r="A10" s="3" t="s">
        <v>95</v>
      </c>
      <c r="B10" s="3" t="s">
        <v>94</v>
      </c>
      <c r="C10" s="3">
        <v>58</v>
      </c>
      <c r="D10" s="3"/>
      <c r="F10" s="3" t="s">
        <v>95</v>
      </c>
      <c r="G10" s="3" t="s">
        <v>94</v>
      </c>
      <c r="H10" s="3">
        <v>58</v>
      </c>
      <c r="I10" s="3"/>
    </row>
    <row r="11" spans="1:9">
      <c r="A11" s="3" t="s">
        <v>96</v>
      </c>
      <c r="B11" s="3" t="s">
        <v>94</v>
      </c>
      <c r="C11" s="3">
        <v>78</v>
      </c>
      <c r="D11" s="3"/>
      <c r="F11" s="3" t="s">
        <v>96</v>
      </c>
      <c r="G11" s="3" t="s">
        <v>94</v>
      </c>
      <c r="H11" s="3">
        <v>78</v>
      </c>
      <c r="I11" s="3"/>
    </row>
    <row r="12" spans="1:9">
      <c r="A12" s="2" t="s">
        <v>97</v>
      </c>
    </row>
    <row r="13" spans="1:9">
      <c r="A13" s="23" t="s">
        <v>98</v>
      </c>
      <c r="B13" s="23"/>
      <c r="C13" s="23"/>
      <c r="D13" s="23"/>
      <c r="E13" s="23"/>
    </row>
    <row r="14" spans="1:9">
      <c r="A14" s="3" t="s">
        <v>81</v>
      </c>
      <c r="B14" s="3" t="s">
        <v>82</v>
      </c>
      <c r="C14" s="4" t="s">
        <v>83</v>
      </c>
      <c r="D14" s="5"/>
    </row>
    <row r="15" spans="1:9">
      <c r="A15" s="3" t="s">
        <v>85</v>
      </c>
      <c r="B15" s="3" t="s">
        <v>86</v>
      </c>
      <c r="C15" s="4">
        <v>45</v>
      </c>
      <c r="D15" s="5"/>
    </row>
    <row r="16" spans="1:9">
      <c r="A16" s="3" t="s">
        <v>87</v>
      </c>
      <c r="B16" s="3" t="s">
        <v>86</v>
      </c>
      <c r="C16" s="4">
        <v>60</v>
      </c>
      <c r="D16" s="6" t="s">
        <v>99</v>
      </c>
      <c r="E16" s="6" t="s">
        <v>100</v>
      </c>
    </row>
    <row r="17" spans="1:9">
      <c r="A17" s="3" t="s">
        <v>88</v>
      </c>
      <c r="B17" s="3" t="s">
        <v>86</v>
      </c>
      <c r="C17" s="4">
        <v>80</v>
      </c>
      <c r="D17" s="7" t="s">
        <v>86</v>
      </c>
      <c r="E17" s="3"/>
    </row>
    <row r="18" spans="1:9">
      <c r="A18" s="3" t="s">
        <v>89</v>
      </c>
      <c r="B18" s="3" t="s">
        <v>90</v>
      </c>
      <c r="C18" s="4">
        <v>65</v>
      </c>
      <c r="D18" s="7" t="s">
        <v>90</v>
      </c>
      <c r="E18" s="3"/>
    </row>
    <row r="19" spans="1:9">
      <c r="A19" s="3" t="s">
        <v>91</v>
      </c>
      <c r="B19" s="3" t="s">
        <v>90</v>
      </c>
      <c r="C19" s="4">
        <v>80</v>
      </c>
      <c r="D19" s="7" t="s">
        <v>94</v>
      </c>
      <c r="E19" s="3"/>
    </row>
    <row r="20" spans="1:9">
      <c r="A20" s="3" t="s">
        <v>92</v>
      </c>
      <c r="B20" s="3" t="s">
        <v>90</v>
      </c>
      <c r="C20" s="4">
        <v>100</v>
      </c>
      <c r="D20" s="5"/>
    </row>
    <row r="21" spans="1:9">
      <c r="A21" s="3" t="s">
        <v>93</v>
      </c>
      <c r="B21" s="3" t="s">
        <v>94</v>
      </c>
      <c r="C21" s="4">
        <v>43</v>
      </c>
      <c r="D21" s="5"/>
    </row>
    <row r="22" spans="1:9">
      <c r="A22" s="3" t="s">
        <v>95</v>
      </c>
      <c r="B22" s="3" t="s">
        <v>94</v>
      </c>
      <c r="C22" s="4">
        <v>58</v>
      </c>
      <c r="D22" s="5"/>
    </row>
    <row r="23" spans="1:9">
      <c r="A23" s="3" t="s">
        <v>96</v>
      </c>
      <c r="B23" s="3" t="s">
        <v>94</v>
      </c>
      <c r="C23" s="4">
        <v>78</v>
      </c>
      <c r="D23" s="5"/>
    </row>
    <row r="25" spans="1:9">
      <c r="A25" s="23" t="s">
        <v>101</v>
      </c>
      <c r="B25" s="23"/>
      <c r="C25" s="23"/>
      <c r="D25" s="23"/>
      <c r="E25" s="23"/>
      <c r="F25" s="23"/>
      <c r="G25" s="23"/>
      <c r="H25" s="23"/>
      <c r="I25" s="23"/>
    </row>
    <row r="26" spans="1:9">
      <c r="A26" s="3" t="s">
        <v>81</v>
      </c>
      <c r="B26" s="3" t="s">
        <v>82</v>
      </c>
      <c r="C26" s="3" t="s">
        <v>102</v>
      </c>
      <c r="D26" s="3" t="s">
        <v>103</v>
      </c>
    </row>
    <row r="27" spans="1:9">
      <c r="A27" s="3" t="s">
        <v>104</v>
      </c>
      <c r="B27" s="3" t="s">
        <v>86</v>
      </c>
      <c r="C27" s="3">
        <v>49</v>
      </c>
      <c r="D27" s="3">
        <v>1</v>
      </c>
      <c r="F27" s="8" t="s">
        <v>99</v>
      </c>
      <c r="G27" s="9" t="s">
        <v>105</v>
      </c>
      <c r="H27" s="9" t="s">
        <v>106</v>
      </c>
      <c r="I27" s="10"/>
    </row>
    <row r="28" spans="1:9">
      <c r="A28" s="3" t="s">
        <v>107</v>
      </c>
      <c r="B28" s="3" t="s">
        <v>86</v>
      </c>
      <c r="C28" s="3">
        <v>63</v>
      </c>
      <c r="D28" s="3">
        <v>1</v>
      </c>
      <c r="F28" s="11" t="s">
        <v>86</v>
      </c>
      <c r="G28" s="12">
        <v>1</v>
      </c>
      <c r="I28" s="13"/>
    </row>
    <row r="29" spans="1:9">
      <c r="A29" s="3" t="s">
        <v>108</v>
      </c>
      <c r="B29" s="3" t="s">
        <v>86</v>
      </c>
      <c r="C29" s="3">
        <v>83</v>
      </c>
      <c r="D29" s="3">
        <v>1</v>
      </c>
      <c r="F29" s="11" t="s">
        <v>90</v>
      </c>
      <c r="G29" s="12">
        <v>1</v>
      </c>
      <c r="I29" s="13"/>
    </row>
    <row r="30" spans="1:9">
      <c r="A30" s="3" t="s">
        <v>109</v>
      </c>
      <c r="B30" s="3" t="s">
        <v>90</v>
      </c>
      <c r="C30" s="3">
        <v>43</v>
      </c>
      <c r="D30" s="3">
        <v>1</v>
      </c>
      <c r="F30" s="11" t="s">
        <v>86</v>
      </c>
      <c r="G30" s="12">
        <v>2</v>
      </c>
      <c r="I30" s="13"/>
    </row>
    <row r="31" spans="1:9">
      <c r="A31" s="3" t="s">
        <v>110</v>
      </c>
      <c r="B31" s="3" t="s">
        <v>90</v>
      </c>
      <c r="C31" s="3">
        <v>58</v>
      </c>
      <c r="D31" s="3">
        <v>1</v>
      </c>
      <c r="F31" s="14" t="s">
        <v>90</v>
      </c>
      <c r="G31" s="15">
        <v>2</v>
      </c>
      <c r="H31" s="16"/>
      <c r="I31" s="17"/>
    </row>
    <row r="32" spans="1:9">
      <c r="A32" s="3" t="s">
        <v>111</v>
      </c>
      <c r="B32" s="3" t="s">
        <v>90</v>
      </c>
      <c r="C32" s="3">
        <v>78</v>
      </c>
      <c r="D32" s="3">
        <v>1</v>
      </c>
    </row>
    <row r="33" spans="1:9">
      <c r="A33" s="3" t="s">
        <v>112</v>
      </c>
      <c r="B33" s="3" t="s">
        <v>86</v>
      </c>
      <c r="C33" s="3">
        <v>65</v>
      </c>
      <c r="D33" s="3">
        <v>2</v>
      </c>
    </row>
    <row r="34" spans="1:9">
      <c r="A34" s="3" t="s">
        <v>113</v>
      </c>
      <c r="B34" s="3" t="s">
        <v>86</v>
      </c>
      <c r="C34" s="3">
        <v>80</v>
      </c>
      <c r="D34" s="3">
        <v>2</v>
      </c>
    </row>
    <row r="35" spans="1:9">
      <c r="A35" s="3" t="s">
        <v>114</v>
      </c>
      <c r="B35" s="3" t="s">
        <v>86</v>
      </c>
      <c r="C35" s="3">
        <v>100</v>
      </c>
      <c r="D35" s="3">
        <v>2</v>
      </c>
    </row>
    <row r="36" spans="1:9">
      <c r="A36" s="3" t="s">
        <v>115</v>
      </c>
      <c r="B36" s="3" t="s">
        <v>90</v>
      </c>
      <c r="C36" s="3">
        <v>43</v>
      </c>
      <c r="D36" s="3">
        <v>2</v>
      </c>
    </row>
    <row r="37" spans="1:9">
      <c r="A37" s="3" t="s">
        <v>116</v>
      </c>
      <c r="B37" s="3" t="s">
        <v>90</v>
      </c>
      <c r="C37" s="3">
        <v>58</v>
      </c>
      <c r="D37" s="3">
        <v>2</v>
      </c>
    </row>
    <row r="38" spans="1:9">
      <c r="A38" s="3" t="s">
        <v>117</v>
      </c>
      <c r="B38" s="3" t="s">
        <v>90</v>
      </c>
      <c r="C38" s="3">
        <v>78</v>
      </c>
      <c r="D38" s="3">
        <v>2</v>
      </c>
    </row>
    <row r="39" spans="1:9">
      <c r="A39" s="2" t="s">
        <v>97</v>
      </c>
    </row>
    <row r="40" spans="1:9">
      <c r="A40" s="23" t="s">
        <v>68</v>
      </c>
      <c r="B40" s="23"/>
      <c r="C40" s="23"/>
      <c r="D40" s="23"/>
      <c r="F40" s="23" t="s">
        <v>118</v>
      </c>
      <c r="G40" s="23"/>
      <c r="H40" s="23"/>
      <c r="I40" s="23"/>
    </row>
    <row r="41" spans="1:9">
      <c r="A41" s="3" t="s">
        <v>81</v>
      </c>
      <c r="B41" s="3" t="s">
        <v>82</v>
      </c>
      <c r="C41" s="3" t="s">
        <v>119</v>
      </c>
      <c r="D41" s="3" t="s">
        <v>120</v>
      </c>
      <c r="F41" s="3" t="s">
        <v>81</v>
      </c>
      <c r="G41" s="3" t="s">
        <v>82</v>
      </c>
      <c r="H41" s="3" t="s">
        <v>119</v>
      </c>
      <c r="I41" s="3" t="s">
        <v>120</v>
      </c>
    </row>
    <row r="42" spans="1:9">
      <c r="A42" s="3" t="s">
        <v>121</v>
      </c>
      <c r="B42" s="3" t="s">
        <v>122</v>
      </c>
      <c r="C42" s="3"/>
      <c r="D42" s="3">
        <v>305</v>
      </c>
      <c r="F42" s="3" t="s">
        <v>121</v>
      </c>
      <c r="G42" s="3" t="s">
        <v>122</v>
      </c>
      <c r="H42" s="3"/>
      <c r="I42" s="3">
        <v>305</v>
      </c>
    </row>
    <row r="43" spans="1:9">
      <c r="A43" s="3" t="s">
        <v>123</v>
      </c>
      <c r="B43" s="3" t="s">
        <v>94</v>
      </c>
      <c r="C43" s="3" t="s">
        <v>122</v>
      </c>
      <c r="D43" s="3">
        <v>510</v>
      </c>
      <c r="F43" s="3" t="s">
        <v>123</v>
      </c>
      <c r="G43" s="3" t="s">
        <v>94</v>
      </c>
      <c r="H43" s="3" t="s">
        <v>122</v>
      </c>
      <c r="I43" s="3">
        <v>510</v>
      </c>
    </row>
    <row r="44" spans="1:9">
      <c r="A44" s="3" t="s">
        <v>124</v>
      </c>
      <c r="B44" s="3" t="s">
        <v>86</v>
      </c>
      <c r="C44" s="3" t="s">
        <v>125</v>
      </c>
      <c r="D44" s="3">
        <v>490</v>
      </c>
      <c r="F44" s="3" t="s">
        <v>124</v>
      </c>
      <c r="G44" s="3" t="s">
        <v>86</v>
      </c>
      <c r="H44" s="3" t="s">
        <v>125</v>
      </c>
      <c r="I44" s="3">
        <v>490</v>
      </c>
    </row>
    <row r="45" spans="1:9">
      <c r="A45" s="3" t="s">
        <v>126</v>
      </c>
      <c r="B45" s="3" t="s">
        <v>94</v>
      </c>
      <c r="C45" s="3" t="s">
        <v>125</v>
      </c>
      <c r="D45" s="3">
        <v>335</v>
      </c>
      <c r="F45" s="3" t="s">
        <v>126</v>
      </c>
      <c r="G45" s="3" t="s">
        <v>94</v>
      </c>
      <c r="H45" s="3" t="s">
        <v>125</v>
      </c>
      <c r="I45" s="3">
        <v>335</v>
      </c>
    </row>
    <row r="46" spans="1:9">
      <c r="A46" s="3" t="s">
        <v>127</v>
      </c>
      <c r="B46" s="3" t="s">
        <v>128</v>
      </c>
      <c r="C46" s="3" t="s">
        <v>129</v>
      </c>
      <c r="D46" s="3">
        <v>465</v>
      </c>
      <c r="F46" s="3" t="s">
        <v>127</v>
      </c>
      <c r="G46" s="3" t="s">
        <v>128</v>
      </c>
      <c r="H46" s="3" t="s">
        <v>129</v>
      </c>
      <c r="I46" s="3">
        <v>465</v>
      </c>
    </row>
    <row r="47" spans="1:9">
      <c r="A47" s="3" t="s">
        <v>130</v>
      </c>
      <c r="B47" s="3" t="s">
        <v>94</v>
      </c>
      <c r="C47" s="3" t="s">
        <v>131</v>
      </c>
      <c r="D47" s="3">
        <v>475</v>
      </c>
      <c r="F47" s="3" t="s">
        <v>130</v>
      </c>
      <c r="G47" s="3" t="s">
        <v>94</v>
      </c>
      <c r="H47" s="3" t="s">
        <v>131</v>
      </c>
      <c r="I47" s="3">
        <v>475</v>
      </c>
    </row>
    <row r="48" spans="1:9">
      <c r="A48" s="3" t="s">
        <v>132</v>
      </c>
      <c r="B48" s="3" t="s">
        <v>94</v>
      </c>
      <c r="C48" s="3" t="s">
        <v>131</v>
      </c>
      <c r="D48" s="3">
        <v>525</v>
      </c>
      <c r="F48" s="3" t="s">
        <v>132</v>
      </c>
      <c r="G48" s="3" t="s">
        <v>94</v>
      </c>
      <c r="H48" s="3" t="s">
        <v>131</v>
      </c>
      <c r="I48" s="3">
        <v>525</v>
      </c>
    </row>
    <row r="49" spans="1:9">
      <c r="A49" s="3" t="s">
        <v>133</v>
      </c>
      <c r="B49" s="3" t="s">
        <v>134</v>
      </c>
      <c r="C49" s="3" t="s">
        <v>135</v>
      </c>
      <c r="D49" s="3">
        <v>385</v>
      </c>
      <c r="F49" s="3" t="s">
        <v>133</v>
      </c>
      <c r="G49" s="3" t="s">
        <v>134</v>
      </c>
      <c r="H49" s="3" t="s">
        <v>135</v>
      </c>
      <c r="I49" s="3">
        <v>385</v>
      </c>
    </row>
    <row r="50" spans="1:9">
      <c r="A50" s="3" t="s">
        <v>136</v>
      </c>
      <c r="B50" s="3" t="s">
        <v>137</v>
      </c>
      <c r="C50" s="3"/>
      <c r="D50" s="3">
        <v>420</v>
      </c>
      <c r="F50" s="3" t="s">
        <v>136</v>
      </c>
      <c r="G50" s="3" t="s">
        <v>137</v>
      </c>
      <c r="H50" s="3"/>
      <c r="I50" s="3">
        <v>420</v>
      </c>
    </row>
    <row r="51" spans="1:9">
      <c r="A51" s="3" t="s">
        <v>138</v>
      </c>
      <c r="B51" s="3" t="s">
        <v>139</v>
      </c>
      <c r="C51" s="3" t="s">
        <v>140</v>
      </c>
      <c r="D51" s="3">
        <v>349</v>
      </c>
      <c r="F51" s="3" t="s">
        <v>138</v>
      </c>
      <c r="G51" s="3" t="s">
        <v>139</v>
      </c>
      <c r="H51" s="3" t="s">
        <v>140</v>
      </c>
      <c r="I51" s="3">
        <v>349</v>
      </c>
    </row>
    <row r="52" spans="1:9">
      <c r="A52" s="3" t="s">
        <v>141</v>
      </c>
      <c r="B52" s="3" t="s">
        <v>139</v>
      </c>
      <c r="C52" s="3"/>
      <c r="D52" s="3">
        <v>253</v>
      </c>
      <c r="F52" s="3" t="s">
        <v>141</v>
      </c>
      <c r="G52" s="3" t="s">
        <v>139</v>
      </c>
      <c r="H52" s="3"/>
      <c r="I52" s="3">
        <v>253</v>
      </c>
    </row>
    <row r="53" spans="1:9">
      <c r="A53" s="3" t="s">
        <v>142</v>
      </c>
      <c r="B53" s="3" t="s">
        <v>143</v>
      </c>
      <c r="C53" s="3" t="s">
        <v>125</v>
      </c>
      <c r="D53" s="3">
        <v>395</v>
      </c>
      <c r="F53" s="3" t="s">
        <v>142</v>
      </c>
      <c r="G53" s="3" t="s">
        <v>143</v>
      </c>
      <c r="H53" s="3" t="s">
        <v>125</v>
      </c>
      <c r="I53" s="3">
        <v>395</v>
      </c>
    </row>
    <row r="54" spans="1:9">
      <c r="A54" s="3" t="s">
        <v>144</v>
      </c>
      <c r="B54" s="3" t="s">
        <v>139</v>
      </c>
      <c r="C54" s="3" t="s">
        <v>140</v>
      </c>
      <c r="D54" s="3">
        <v>310</v>
      </c>
      <c r="F54" s="3" t="s">
        <v>144</v>
      </c>
      <c r="G54" s="3" t="s">
        <v>139</v>
      </c>
      <c r="H54" s="3" t="s">
        <v>140</v>
      </c>
      <c r="I54" s="3">
        <v>310</v>
      </c>
    </row>
    <row r="55" spans="1:9">
      <c r="A55" s="3" t="s">
        <v>145</v>
      </c>
      <c r="B55" s="3" t="s">
        <v>94</v>
      </c>
      <c r="C55" s="3"/>
      <c r="D55" s="3">
        <v>475</v>
      </c>
      <c r="F55" s="3" t="s">
        <v>145</v>
      </c>
      <c r="G55" s="3" t="s">
        <v>94</v>
      </c>
      <c r="H55" s="3"/>
      <c r="I55" s="3">
        <v>475</v>
      </c>
    </row>
    <row r="56" spans="1:9">
      <c r="A56" s="3" t="s">
        <v>146</v>
      </c>
      <c r="B56" s="3" t="s">
        <v>125</v>
      </c>
      <c r="C56" s="3" t="s">
        <v>135</v>
      </c>
      <c r="D56" s="3">
        <v>505</v>
      </c>
      <c r="F56" s="3" t="s">
        <v>146</v>
      </c>
      <c r="G56" s="3" t="s">
        <v>125</v>
      </c>
      <c r="H56" s="3" t="s">
        <v>135</v>
      </c>
      <c r="I56" s="3">
        <v>505</v>
      </c>
    </row>
    <row r="57" spans="1:9">
      <c r="A57" s="3" t="s">
        <v>147</v>
      </c>
      <c r="B57" s="3" t="s">
        <v>122</v>
      </c>
      <c r="C57" s="3"/>
      <c r="D57" s="3">
        <v>455</v>
      </c>
      <c r="F57" s="3" t="s">
        <v>147</v>
      </c>
      <c r="G57" s="3" t="s">
        <v>122</v>
      </c>
      <c r="H57" s="3"/>
      <c r="I57" s="3">
        <v>455</v>
      </c>
    </row>
    <row r="58" spans="1:9">
      <c r="A58" s="3" t="s">
        <v>110</v>
      </c>
      <c r="B58" s="3" t="s">
        <v>90</v>
      </c>
      <c r="C58" s="3"/>
      <c r="D58" s="3">
        <v>405</v>
      </c>
      <c r="F58" s="3" t="s">
        <v>110</v>
      </c>
      <c r="G58" s="3" t="s">
        <v>90</v>
      </c>
      <c r="H58" s="3"/>
      <c r="I58" s="3">
        <v>405</v>
      </c>
    </row>
    <row r="59" spans="1:9">
      <c r="A59" s="3" t="s">
        <v>148</v>
      </c>
      <c r="B59" s="3" t="s">
        <v>125</v>
      </c>
      <c r="C59" s="3"/>
      <c r="D59" s="3">
        <v>438</v>
      </c>
      <c r="F59" s="3" t="s">
        <v>148</v>
      </c>
      <c r="G59" s="3" t="s">
        <v>125</v>
      </c>
      <c r="H59" s="3"/>
      <c r="I59" s="3">
        <v>438</v>
      </c>
    </row>
    <row r="60" spans="1:9">
      <c r="A60" s="3" t="s">
        <v>149</v>
      </c>
      <c r="B60" s="3" t="s">
        <v>150</v>
      </c>
      <c r="C60" s="3" t="s">
        <v>125</v>
      </c>
      <c r="D60" s="3">
        <v>310</v>
      </c>
      <c r="F60" s="3" t="s">
        <v>149</v>
      </c>
      <c r="G60" s="3" t="s">
        <v>150</v>
      </c>
      <c r="H60" s="3" t="s">
        <v>125</v>
      </c>
      <c r="I60" s="3">
        <v>310</v>
      </c>
    </row>
    <row r="61" spans="1:9">
      <c r="A61" s="3" t="s">
        <v>151</v>
      </c>
      <c r="B61" s="3" t="s">
        <v>94</v>
      </c>
      <c r="C61" s="3"/>
      <c r="D61" s="3">
        <v>200</v>
      </c>
      <c r="F61" s="3" t="s">
        <v>151</v>
      </c>
      <c r="G61" s="3" t="s">
        <v>94</v>
      </c>
      <c r="H61" s="3"/>
      <c r="I61" s="3">
        <v>200</v>
      </c>
    </row>
    <row r="64" spans="1:9">
      <c r="A64" s="23" t="s">
        <v>152</v>
      </c>
      <c r="B64" s="23"/>
      <c r="C64" s="23"/>
      <c r="D64" s="23"/>
      <c r="F64" s="24" t="s">
        <v>153</v>
      </c>
      <c r="G64" s="24"/>
      <c r="H64" s="24"/>
      <c r="I64" s="24"/>
    </row>
    <row r="65" spans="1:12">
      <c r="A65" s="3" t="s">
        <v>81</v>
      </c>
      <c r="B65" s="3" t="s">
        <v>82</v>
      </c>
      <c r="C65" s="3" t="s">
        <v>119</v>
      </c>
      <c r="D65" s="3" t="s">
        <v>120</v>
      </c>
      <c r="F65" s="3" t="s">
        <v>81</v>
      </c>
      <c r="G65" s="3" t="s">
        <v>82</v>
      </c>
      <c r="H65" s="3" t="s">
        <v>119</v>
      </c>
      <c r="I65" s="3" t="s">
        <v>120</v>
      </c>
    </row>
    <row r="66" spans="1:12">
      <c r="A66" s="3" t="s">
        <v>121</v>
      </c>
      <c r="B66" s="3" t="s">
        <v>122</v>
      </c>
      <c r="C66" s="3"/>
      <c r="D66" s="3">
        <v>305</v>
      </c>
      <c r="F66" s="3" t="s">
        <v>121</v>
      </c>
      <c r="G66" s="3" t="s">
        <v>122</v>
      </c>
      <c r="H66" s="3"/>
      <c r="I66" s="3">
        <v>305</v>
      </c>
    </row>
    <row r="67" spans="1:12">
      <c r="A67" s="3" t="s">
        <v>123</v>
      </c>
      <c r="B67" s="3" t="s">
        <v>94</v>
      </c>
      <c r="C67" s="3" t="s">
        <v>122</v>
      </c>
      <c r="D67" s="3">
        <v>510</v>
      </c>
      <c r="F67" s="3" t="s">
        <v>123</v>
      </c>
      <c r="G67" s="3" t="s">
        <v>94</v>
      </c>
      <c r="H67" s="3" t="s">
        <v>122</v>
      </c>
      <c r="I67" s="3">
        <v>510</v>
      </c>
    </row>
    <row r="68" spans="1:12">
      <c r="A68" s="3" t="s">
        <v>124</v>
      </c>
      <c r="B68" s="3" t="s">
        <v>86</v>
      </c>
      <c r="C68" s="3" t="s">
        <v>125</v>
      </c>
      <c r="D68" s="3">
        <v>490</v>
      </c>
      <c r="F68" s="3" t="s">
        <v>124</v>
      </c>
      <c r="G68" s="3" t="s">
        <v>86</v>
      </c>
      <c r="H68" s="3" t="s">
        <v>125</v>
      </c>
      <c r="I68" s="3">
        <v>490</v>
      </c>
    </row>
    <row r="69" spans="1:12">
      <c r="A69" s="3" t="s">
        <v>126</v>
      </c>
      <c r="B69" s="3" t="s">
        <v>94</v>
      </c>
      <c r="C69" s="3" t="s">
        <v>125</v>
      </c>
      <c r="D69" s="3">
        <v>335</v>
      </c>
      <c r="F69" s="3" t="s">
        <v>126</v>
      </c>
      <c r="G69" s="3" t="s">
        <v>94</v>
      </c>
      <c r="H69" s="3" t="s">
        <v>125</v>
      </c>
      <c r="I69" s="3">
        <v>335</v>
      </c>
      <c r="K69" s="18" t="s">
        <v>86</v>
      </c>
      <c r="L69" s="3"/>
    </row>
    <row r="70" spans="1:12">
      <c r="A70" s="3" t="s">
        <v>127</v>
      </c>
      <c r="B70" s="3" t="s">
        <v>128</v>
      </c>
      <c r="C70" s="3" t="s">
        <v>129</v>
      </c>
      <c r="D70" s="3">
        <v>465</v>
      </c>
      <c r="F70" s="3" t="s">
        <v>127</v>
      </c>
      <c r="G70" s="3" t="s">
        <v>128</v>
      </c>
      <c r="H70" s="3" t="s">
        <v>129</v>
      </c>
      <c r="I70" s="3">
        <v>465</v>
      </c>
      <c r="K70" s="18" t="s">
        <v>94</v>
      </c>
      <c r="L70" s="3"/>
    </row>
    <row r="71" spans="1:12">
      <c r="A71" s="3" t="s">
        <v>130</v>
      </c>
      <c r="B71" s="3" t="s">
        <v>94</v>
      </c>
      <c r="C71" s="3" t="s">
        <v>131</v>
      </c>
      <c r="D71" s="3">
        <v>475</v>
      </c>
      <c r="F71" s="3" t="s">
        <v>130</v>
      </c>
      <c r="G71" s="3" t="s">
        <v>94</v>
      </c>
      <c r="H71" s="3" t="s">
        <v>131</v>
      </c>
      <c r="I71" s="3">
        <v>475</v>
      </c>
      <c r="K71" s="18" t="s">
        <v>128</v>
      </c>
      <c r="L71" s="3"/>
    </row>
    <row r="72" spans="1:12">
      <c r="A72" s="3" t="s">
        <v>132</v>
      </c>
      <c r="B72" s="3" t="s">
        <v>94</v>
      </c>
      <c r="C72" s="3" t="s">
        <v>131</v>
      </c>
      <c r="D72" s="3">
        <v>525</v>
      </c>
      <c r="F72" s="3" t="s">
        <v>132</v>
      </c>
      <c r="G72" s="3" t="s">
        <v>94</v>
      </c>
      <c r="H72" s="3" t="s">
        <v>131</v>
      </c>
      <c r="I72" s="3">
        <v>525</v>
      </c>
      <c r="K72" s="18" t="s">
        <v>122</v>
      </c>
      <c r="L72" s="3"/>
    </row>
    <row r="73" spans="1:12">
      <c r="A73" s="3" t="s">
        <v>133</v>
      </c>
      <c r="B73" s="3" t="s">
        <v>134</v>
      </c>
      <c r="C73" s="3" t="s">
        <v>135</v>
      </c>
      <c r="D73" s="3">
        <v>385</v>
      </c>
      <c r="F73" s="3" t="s">
        <v>133</v>
      </c>
      <c r="G73" s="3" t="s">
        <v>134</v>
      </c>
      <c r="H73" s="3" t="s">
        <v>135</v>
      </c>
      <c r="I73" s="3">
        <v>385</v>
      </c>
      <c r="K73" s="18" t="s">
        <v>134</v>
      </c>
      <c r="L73" s="3"/>
    </row>
    <row r="74" spans="1:12">
      <c r="A74" s="3" t="s">
        <v>136</v>
      </c>
      <c r="B74" s="3" t="s">
        <v>137</v>
      </c>
      <c r="C74" s="3"/>
      <c r="D74" s="3">
        <v>420</v>
      </c>
      <c r="F74" s="3" t="s">
        <v>136</v>
      </c>
      <c r="G74" s="3" t="s">
        <v>137</v>
      </c>
      <c r="H74" s="3"/>
      <c r="I74" s="3">
        <v>420</v>
      </c>
      <c r="K74" s="18" t="s">
        <v>137</v>
      </c>
      <c r="L74" s="3"/>
    </row>
    <row r="75" spans="1:12">
      <c r="A75" s="3" t="s">
        <v>138</v>
      </c>
      <c r="B75" s="3" t="s">
        <v>139</v>
      </c>
      <c r="C75" s="3" t="s">
        <v>140</v>
      </c>
      <c r="D75" s="3">
        <v>349</v>
      </c>
      <c r="F75" s="3" t="s">
        <v>138</v>
      </c>
      <c r="G75" s="3" t="s">
        <v>139</v>
      </c>
      <c r="H75" s="3" t="s">
        <v>140</v>
      </c>
      <c r="I75" s="3">
        <v>349</v>
      </c>
      <c r="K75" s="18" t="s">
        <v>139</v>
      </c>
      <c r="L75" s="3"/>
    </row>
    <row r="76" spans="1:12">
      <c r="A76" s="3" t="s">
        <v>141</v>
      </c>
      <c r="B76" s="3" t="s">
        <v>139</v>
      </c>
      <c r="C76" s="3"/>
      <c r="D76" s="3">
        <v>253</v>
      </c>
      <c r="F76" s="3" t="s">
        <v>141</v>
      </c>
      <c r="G76" s="3" t="s">
        <v>139</v>
      </c>
      <c r="H76" s="3"/>
      <c r="I76" s="3">
        <v>253</v>
      </c>
      <c r="K76" s="18" t="s">
        <v>143</v>
      </c>
      <c r="L76" s="3"/>
    </row>
    <row r="77" spans="1:12">
      <c r="A77" s="3" t="s">
        <v>142</v>
      </c>
      <c r="B77" s="3" t="s">
        <v>143</v>
      </c>
      <c r="C77" s="3" t="s">
        <v>125</v>
      </c>
      <c r="D77" s="3">
        <v>395</v>
      </c>
      <c r="F77" s="3" t="s">
        <v>142</v>
      </c>
      <c r="G77" s="3" t="s">
        <v>143</v>
      </c>
      <c r="H77" s="3" t="s">
        <v>125</v>
      </c>
      <c r="I77" s="3">
        <v>395</v>
      </c>
      <c r="K77" s="18" t="s">
        <v>125</v>
      </c>
      <c r="L77" s="3"/>
    </row>
    <row r="78" spans="1:12">
      <c r="A78" s="3" t="s">
        <v>144</v>
      </c>
      <c r="B78" s="3" t="s">
        <v>139</v>
      </c>
      <c r="C78" s="3" t="s">
        <v>140</v>
      </c>
      <c r="D78" s="3">
        <v>310</v>
      </c>
      <c r="F78" s="3" t="s">
        <v>144</v>
      </c>
      <c r="G78" s="3" t="s">
        <v>139</v>
      </c>
      <c r="H78" s="3" t="s">
        <v>140</v>
      </c>
      <c r="I78" s="3">
        <v>310</v>
      </c>
      <c r="K78" s="18" t="s">
        <v>90</v>
      </c>
      <c r="L78" s="3"/>
    </row>
    <row r="79" spans="1:12">
      <c r="A79" s="3" t="s">
        <v>145</v>
      </c>
      <c r="B79" s="3" t="s">
        <v>94</v>
      </c>
      <c r="C79" s="3"/>
      <c r="D79" s="3">
        <v>475</v>
      </c>
      <c r="F79" s="3" t="s">
        <v>145</v>
      </c>
      <c r="G79" s="3" t="s">
        <v>94</v>
      </c>
      <c r="H79" s="3"/>
      <c r="I79" s="3">
        <v>475</v>
      </c>
      <c r="K79" s="18" t="s">
        <v>150</v>
      </c>
      <c r="L79" s="3"/>
    </row>
    <row r="80" spans="1:12">
      <c r="A80" s="3" t="s">
        <v>146</v>
      </c>
      <c r="B80" s="3" t="s">
        <v>125</v>
      </c>
      <c r="C80" s="3" t="s">
        <v>135</v>
      </c>
      <c r="D80" s="3">
        <v>505</v>
      </c>
      <c r="F80" s="3" t="s">
        <v>146</v>
      </c>
      <c r="G80" s="3" t="s">
        <v>125</v>
      </c>
      <c r="H80" s="3" t="s">
        <v>135</v>
      </c>
      <c r="I80" s="3">
        <v>505</v>
      </c>
    </row>
    <row r="81" spans="1:9">
      <c r="A81" s="3" t="s">
        <v>147</v>
      </c>
      <c r="B81" s="3" t="s">
        <v>122</v>
      </c>
      <c r="C81" s="3"/>
      <c r="D81" s="3">
        <v>455</v>
      </c>
      <c r="F81" s="3" t="s">
        <v>147</v>
      </c>
      <c r="G81" s="3" t="s">
        <v>122</v>
      </c>
      <c r="H81" s="3"/>
      <c r="I81" s="3">
        <v>455</v>
      </c>
    </row>
    <row r="82" spans="1:9">
      <c r="A82" s="3" t="s">
        <v>110</v>
      </c>
      <c r="B82" s="3" t="s">
        <v>90</v>
      </c>
      <c r="C82" s="3"/>
      <c r="D82" s="3">
        <v>405</v>
      </c>
      <c r="F82" s="3" t="s">
        <v>110</v>
      </c>
      <c r="G82" s="3" t="s">
        <v>90</v>
      </c>
      <c r="H82" s="3"/>
      <c r="I82" s="3">
        <v>405</v>
      </c>
    </row>
    <row r="83" spans="1:9">
      <c r="A83" s="3" t="s">
        <v>148</v>
      </c>
      <c r="B83" s="3" t="s">
        <v>125</v>
      </c>
      <c r="C83" s="3"/>
      <c r="D83" s="3">
        <v>438</v>
      </c>
      <c r="F83" s="3" t="s">
        <v>148</v>
      </c>
      <c r="G83" s="3" t="s">
        <v>125</v>
      </c>
      <c r="H83" s="3"/>
      <c r="I83" s="3">
        <v>438</v>
      </c>
    </row>
    <row r="84" spans="1:9">
      <c r="A84" s="3" t="s">
        <v>149</v>
      </c>
      <c r="B84" s="3" t="s">
        <v>150</v>
      </c>
      <c r="C84" s="3" t="s">
        <v>125</v>
      </c>
      <c r="D84" s="3">
        <v>310</v>
      </c>
      <c r="F84" s="3" t="s">
        <v>149</v>
      </c>
      <c r="G84" s="3" t="s">
        <v>150</v>
      </c>
      <c r="H84" s="3" t="s">
        <v>125</v>
      </c>
      <c r="I84" s="3">
        <v>310</v>
      </c>
    </row>
    <row r="85" spans="1:9">
      <c r="A85" s="3" t="s">
        <v>151</v>
      </c>
      <c r="B85" s="3" t="s">
        <v>94</v>
      </c>
      <c r="C85" s="3"/>
      <c r="D85" s="3">
        <v>200</v>
      </c>
      <c r="F85" s="3" t="s">
        <v>151</v>
      </c>
      <c r="G85" s="3" t="s">
        <v>94</v>
      </c>
      <c r="H85" s="3"/>
      <c r="I85" s="3">
        <v>200</v>
      </c>
    </row>
    <row r="86" spans="1:9">
      <c r="F86" s="2" t="s">
        <v>97</v>
      </c>
    </row>
    <row r="88" spans="1:9">
      <c r="A88" s="23" t="s">
        <v>154</v>
      </c>
      <c r="B88" s="23"/>
      <c r="C88" s="23"/>
      <c r="D88" s="23"/>
      <c r="E88" s="23"/>
      <c r="F88" s="23"/>
      <c r="G88" s="23"/>
      <c r="H88" s="23"/>
    </row>
    <row r="89" spans="1:9">
      <c r="A89" s="3" t="s">
        <v>81</v>
      </c>
      <c r="B89" s="3" t="s">
        <v>82</v>
      </c>
      <c r="C89" s="3" t="s">
        <v>102</v>
      </c>
      <c r="D89" s="3" t="s">
        <v>103</v>
      </c>
    </row>
    <row r="90" spans="1:9">
      <c r="A90" s="3" t="s">
        <v>104</v>
      </c>
      <c r="B90" s="3" t="s">
        <v>86</v>
      </c>
      <c r="C90" s="3">
        <v>49</v>
      </c>
      <c r="D90" s="3">
        <v>1</v>
      </c>
    </row>
    <row r="91" spans="1:9">
      <c r="A91" s="3" t="s">
        <v>107</v>
      </c>
      <c r="B91" s="3" t="s">
        <v>86</v>
      </c>
      <c r="C91" s="3">
        <v>63</v>
      </c>
      <c r="D91" s="3">
        <v>1</v>
      </c>
      <c r="F91" s="8" t="s">
        <v>99</v>
      </c>
      <c r="G91" s="9" t="s">
        <v>105</v>
      </c>
      <c r="H91" s="10" t="s">
        <v>155</v>
      </c>
    </row>
    <row r="92" spans="1:9">
      <c r="A92" s="3" t="s">
        <v>108</v>
      </c>
      <c r="B92" s="3" t="s">
        <v>86</v>
      </c>
      <c r="C92" s="3">
        <v>83</v>
      </c>
      <c r="D92" s="3">
        <v>1</v>
      </c>
      <c r="F92" s="11" t="s">
        <v>86</v>
      </c>
      <c r="G92" s="12">
        <v>1</v>
      </c>
      <c r="H92" s="13"/>
    </row>
    <row r="93" spans="1:9">
      <c r="A93" s="3" t="s">
        <v>109</v>
      </c>
      <c r="B93" s="3" t="s">
        <v>90</v>
      </c>
      <c r="C93" s="3">
        <v>43</v>
      </c>
      <c r="D93" s="3">
        <v>1</v>
      </c>
      <c r="F93" s="14" t="s">
        <v>86</v>
      </c>
      <c r="G93" s="15">
        <v>2</v>
      </c>
      <c r="H93" s="13"/>
    </row>
    <row r="94" spans="1:9">
      <c r="A94" s="3" t="s">
        <v>110</v>
      </c>
      <c r="B94" s="3" t="s">
        <v>90</v>
      </c>
      <c r="C94" s="3">
        <v>58</v>
      </c>
      <c r="D94" s="3">
        <v>1</v>
      </c>
      <c r="F94" s="11" t="s">
        <v>90</v>
      </c>
      <c r="G94" s="12">
        <v>1</v>
      </c>
      <c r="H94" s="13"/>
    </row>
    <row r="95" spans="1:9">
      <c r="A95" s="3" t="s">
        <v>111</v>
      </c>
      <c r="B95" s="3" t="s">
        <v>90</v>
      </c>
      <c r="C95" s="3">
        <v>78</v>
      </c>
      <c r="D95" s="3">
        <v>1</v>
      </c>
      <c r="F95" s="14" t="s">
        <v>90</v>
      </c>
      <c r="G95" s="15">
        <v>2</v>
      </c>
      <c r="H95" s="17"/>
    </row>
    <row r="96" spans="1:9">
      <c r="A96" s="3" t="s">
        <v>112</v>
      </c>
      <c r="B96" s="3" t="s">
        <v>86</v>
      </c>
      <c r="C96" s="3">
        <v>65</v>
      </c>
      <c r="D96" s="3">
        <v>2</v>
      </c>
    </row>
    <row r="97" spans="1:9">
      <c r="A97" s="3" t="s">
        <v>113</v>
      </c>
      <c r="B97" s="3" t="s">
        <v>86</v>
      </c>
      <c r="C97" s="3">
        <v>80</v>
      </c>
      <c r="D97" s="3">
        <v>2</v>
      </c>
    </row>
    <row r="98" spans="1:9">
      <c r="A98" s="3" t="s">
        <v>114</v>
      </c>
      <c r="B98" s="3" t="s">
        <v>86</v>
      </c>
      <c r="C98" s="3">
        <v>100</v>
      </c>
      <c r="D98" s="3">
        <v>2</v>
      </c>
    </row>
    <row r="99" spans="1:9">
      <c r="A99" s="3" t="s">
        <v>115</v>
      </c>
      <c r="B99" s="3" t="s">
        <v>90</v>
      </c>
      <c r="C99" s="3">
        <v>43</v>
      </c>
      <c r="D99" s="3">
        <v>2</v>
      </c>
    </row>
    <row r="100" spans="1:9">
      <c r="A100" s="3" t="s">
        <v>116</v>
      </c>
      <c r="B100" s="3" t="s">
        <v>90</v>
      </c>
      <c r="C100" s="3">
        <v>58</v>
      </c>
      <c r="D100" s="3">
        <v>2</v>
      </c>
    </row>
    <row r="101" spans="1:9">
      <c r="A101" s="3" t="s">
        <v>117</v>
      </c>
      <c r="B101" s="3" t="s">
        <v>90</v>
      </c>
      <c r="C101" s="3">
        <v>78</v>
      </c>
      <c r="D101" s="3">
        <v>2</v>
      </c>
    </row>
    <row r="103" spans="1:9">
      <c r="A103" s="23" t="s">
        <v>156</v>
      </c>
      <c r="B103" s="23"/>
      <c r="C103" s="23"/>
      <c r="D103" s="23"/>
      <c r="F103" s="23" t="s">
        <v>157</v>
      </c>
      <c r="G103" s="23"/>
      <c r="H103" s="23"/>
      <c r="I103" s="23"/>
    </row>
    <row r="104" spans="1:9">
      <c r="A104" s="2" t="s">
        <v>158</v>
      </c>
      <c r="B104" s="2" t="s">
        <v>82</v>
      </c>
      <c r="C104" s="2" t="s">
        <v>9</v>
      </c>
      <c r="D104" s="2" t="s">
        <v>159</v>
      </c>
      <c r="F104" s="2" t="s">
        <v>158</v>
      </c>
      <c r="G104" s="2" t="s">
        <v>82</v>
      </c>
      <c r="H104" s="2" t="s">
        <v>9</v>
      </c>
      <c r="I104" s="2" t="s">
        <v>160</v>
      </c>
    </row>
    <row r="105" spans="1:9">
      <c r="A105" s="2" t="s">
        <v>161</v>
      </c>
      <c r="B105" s="2" t="s">
        <v>86</v>
      </c>
      <c r="C105" s="2">
        <v>318</v>
      </c>
      <c r="F105" s="2" t="s">
        <v>161</v>
      </c>
      <c r="G105" s="2" t="s">
        <v>86</v>
      </c>
      <c r="H105" s="2">
        <v>318</v>
      </c>
    </row>
    <row r="106" spans="1:9">
      <c r="A106" s="2" t="s">
        <v>162</v>
      </c>
      <c r="B106" s="2" t="s">
        <v>86</v>
      </c>
      <c r="C106" s="2">
        <v>405</v>
      </c>
      <c r="F106" s="2" t="s">
        <v>162</v>
      </c>
      <c r="G106" s="2" t="s">
        <v>86</v>
      </c>
      <c r="H106" s="2">
        <v>405</v>
      </c>
    </row>
    <row r="107" spans="1:9">
      <c r="A107" s="2" t="s">
        <v>163</v>
      </c>
      <c r="B107" s="2" t="s">
        <v>86</v>
      </c>
      <c r="C107" s="2">
        <v>525</v>
      </c>
      <c r="F107" s="2" t="s">
        <v>163</v>
      </c>
      <c r="G107" s="2" t="s">
        <v>86</v>
      </c>
      <c r="H107" s="2">
        <v>525</v>
      </c>
    </row>
    <row r="108" spans="1:9">
      <c r="A108" s="2" t="s">
        <v>164</v>
      </c>
      <c r="B108" s="2" t="s">
        <v>90</v>
      </c>
      <c r="C108" s="2">
        <v>309</v>
      </c>
      <c r="F108" s="2" t="s">
        <v>164</v>
      </c>
      <c r="G108" s="2" t="s">
        <v>90</v>
      </c>
      <c r="H108" s="2">
        <v>309</v>
      </c>
    </row>
    <row r="109" spans="1:9">
      <c r="A109" s="2" t="s">
        <v>165</v>
      </c>
      <c r="B109" s="2" t="s">
        <v>90</v>
      </c>
      <c r="C109" s="2">
        <v>405</v>
      </c>
      <c r="F109" s="2" t="s">
        <v>165</v>
      </c>
      <c r="G109" s="2" t="s">
        <v>90</v>
      </c>
      <c r="H109" s="2">
        <v>405</v>
      </c>
    </row>
    <row r="110" spans="1:9">
      <c r="A110" s="2" t="s">
        <v>166</v>
      </c>
      <c r="B110" s="2" t="s">
        <v>90</v>
      </c>
      <c r="C110" s="2">
        <v>534</v>
      </c>
      <c r="F110" s="2" t="s">
        <v>166</v>
      </c>
      <c r="G110" s="2" t="s">
        <v>90</v>
      </c>
      <c r="H110" s="2">
        <v>534</v>
      </c>
    </row>
    <row r="111" spans="1:9">
      <c r="A111" s="2" t="s">
        <v>167</v>
      </c>
      <c r="B111" s="2" t="s">
        <v>94</v>
      </c>
      <c r="C111" s="2">
        <v>314</v>
      </c>
      <c r="F111" s="2" t="s">
        <v>167</v>
      </c>
      <c r="G111" s="2" t="s">
        <v>94</v>
      </c>
      <c r="H111" s="2">
        <v>314</v>
      </c>
    </row>
    <row r="112" spans="1:9">
      <c r="A112" s="2" t="s">
        <v>168</v>
      </c>
      <c r="B112" s="2" t="s">
        <v>94</v>
      </c>
      <c r="C112" s="2">
        <v>405</v>
      </c>
      <c r="F112" s="2" t="s">
        <v>168</v>
      </c>
      <c r="G112" s="2" t="s">
        <v>94</v>
      </c>
      <c r="H112" s="2">
        <v>405</v>
      </c>
    </row>
    <row r="113" spans="1:13">
      <c r="A113" s="2" t="s">
        <v>169</v>
      </c>
      <c r="B113" s="2" t="s">
        <v>94</v>
      </c>
      <c r="C113" s="2">
        <v>530</v>
      </c>
      <c r="F113" s="2" t="s">
        <v>169</v>
      </c>
      <c r="G113" s="2" t="s">
        <v>94</v>
      </c>
      <c r="H113" s="2">
        <v>530</v>
      </c>
    </row>
    <row r="114" spans="1:13">
      <c r="A114" s="2" t="s">
        <v>170</v>
      </c>
      <c r="F114" s="2" t="s">
        <v>170</v>
      </c>
    </row>
    <row r="115" spans="1:13">
      <c r="A115" s="23" t="s">
        <v>171</v>
      </c>
      <c r="B115" s="23"/>
      <c r="C115" s="23"/>
      <c r="D115" s="23"/>
      <c r="F115" s="23" t="s">
        <v>67</v>
      </c>
      <c r="G115" s="23"/>
      <c r="H115" s="23"/>
      <c r="I115" s="23"/>
      <c r="J115" s="23"/>
      <c r="K115" s="23"/>
      <c r="L115" s="23"/>
    </row>
    <row r="116" spans="1:13">
      <c r="A116" s="2" t="s">
        <v>81</v>
      </c>
      <c r="B116" s="2" t="s">
        <v>82</v>
      </c>
      <c r="C116" s="2" t="s">
        <v>83</v>
      </c>
      <c r="D116" s="2" t="s">
        <v>172</v>
      </c>
      <c r="L116" s="2" t="s">
        <v>67</v>
      </c>
    </row>
    <row r="117" spans="1:13">
      <c r="A117" s="2" t="s">
        <v>104</v>
      </c>
      <c r="B117" s="2" t="s">
        <v>86</v>
      </c>
      <c r="C117" s="2">
        <v>45</v>
      </c>
      <c r="F117" s="2">
        <v>1</v>
      </c>
      <c r="G117" s="2">
        <v>2</v>
      </c>
      <c r="H117" s="2">
        <v>3</v>
      </c>
      <c r="I117" s="2">
        <v>4</v>
      </c>
      <c r="J117" s="2">
        <v>5</v>
      </c>
      <c r="K117" s="2">
        <v>6</v>
      </c>
    </row>
    <row r="118" spans="1:13">
      <c r="A118" s="2" t="s">
        <v>107</v>
      </c>
      <c r="B118" s="2" t="s">
        <v>86</v>
      </c>
      <c r="C118" s="2">
        <v>60</v>
      </c>
      <c r="M118" s="2" t="s">
        <v>67</v>
      </c>
    </row>
    <row r="119" spans="1:13">
      <c r="A119" s="2" t="s">
        <v>108</v>
      </c>
      <c r="B119" s="2" t="s">
        <v>86</v>
      </c>
      <c r="C119" s="2">
        <v>80</v>
      </c>
      <c r="F119" s="2">
        <v>2</v>
      </c>
      <c r="G119" s="2">
        <v>2</v>
      </c>
      <c r="H119" s="2">
        <v>3</v>
      </c>
      <c r="I119" s="2">
        <v>3</v>
      </c>
      <c r="J119" s="2">
        <v>4</v>
      </c>
      <c r="K119" s="2">
        <v>5</v>
      </c>
      <c r="L119" s="2">
        <v>5</v>
      </c>
    </row>
    <row r="120" spans="1:13">
      <c r="A120" s="2" t="s">
        <v>109</v>
      </c>
      <c r="B120" s="2" t="s">
        <v>90</v>
      </c>
      <c r="C120" s="2">
        <v>65</v>
      </c>
    </row>
    <row r="121" spans="1:13">
      <c r="A121" s="2" t="s">
        <v>110</v>
      </c>
      <c r="B121" s="2" t="s">
        <v>90</v>
      </c>
      <c r="C121" s="2">
        <v>80</v>
      </c>
    </row>
    <row r="122" spans="1:13">
      <c r="A122" s="2" t="s">
        <v>111</v>
      </c>
      <c r="B122" s="2" t="s">
        <v>90</v>
      </c>
      <c r="C122" s="2">
        <v>100</v>
      </c>
    </row>
    <row r="123" spans="1:13">
      <c r="A123" s="2" t="s">
        <v>173</v>
      </c>
      <c r="B123" s="2" t="s">
        <v>94</v>
      </c>
      <c r="C123" s="2">
        <v>43</v>
      </c>
    </row>
    <row r="124" spans="1:13">
      <c r="A124" s="2" t="s">
        <v>174</v>
      </c>
      <c r="B124" s="2" t="s">
        <v>94</v>
      </c>
      <c r="C124" s="2">
        <v>58</v>
      </c>
    </row>
    <row r="125" spans="1:13">
      <c r="A125" s="2" t="s">
        <v>175</v>
      </c>
      <c r="B125" s="2" t="s">
        <v>94</v>
      </c>
      <c r="C125" s="2">
        <v>78</v>
      </c>
    </row>
    <row r="126" spans="1:13">
      <c r="A126" s="2" t="s">
        <v>97</v>
      </c>
    </row>
    <row r="127" spans="1:13">
      <c r="A127" s="23" t="s">
        <v>66</v>
      </c>
      <c r="B127" s="23"/>
      <c r="C127" s="23"/>
      <c r="D127" s="23"/>
      <c r="E127" s="23"/>
    </row>
    <row r="128" spans="1:13">
      <c r="A128" s="2" t="s">
        <v>176</v>
      </c>
      <c r="B128" s="2" t="s">
        <v>177</v>
      </c>
      <c r="C128" s="2" t="s">
        <v>178</v>
      </c>
      <c r="D128" s="2" t="s">
        <v>179</v>
      </c>
      <c r="E128" s="2" t="s">
        <v>180</v>
      </c>
    </row>
    <row r="129" spans="1:9">
      <c r="A129" s="2" t="s">
        <v>181</v>
      </c>
      <c r="B129" s="2">
        <v>10</v>
      </c>
      <c r="C129" s="2">
        <v>4</v>
      </c>
      <c r="D129" s="2">
        <v>1</v>
      </c>
      <c r="E129" s="2">
        <v>1</v>
      </c>
    </row>
    <row r="130" spans="1:9">
      <c r="A130" s="2" t="s">
        <v>182</v>
      </c>
      <c r="B130" s="2">
        <v>12</v>
      </c>
      <c r="C130" s="2">
        <v>3</v>
      </c>
      <c r="D130" s="2">
        <v>0</v>
      </c>
      <c r="E130" s="2">
        <v>1</v>
      </c>
    </row>
    <row r="131" spans="1:9">
      <c r="A131" s="2" t="s">
        <v>183</v>
      </c>
      <c r="B131" s="2">
        <v>15</v>
      </c>
      <c r="C131" s="2">
        <v>1</v>
      </c>
      <c r="D131" s="2">
        <v>3</v>
      </c>
      <c r="E131" s="2">
        <v>1</v>
      </c>
    </row>
    <row r="132" spans="1:9">
      <c r="A132" s="2" t="s">
        <v>184</v>
      </c>
      <c r="B132" s="2">
        <v>4</v>
      </c>
      <c r="C132" s="2">
        <v>2</v>
      </c>
      <c r="D132" s="2">
        <v>6</v>
      </c>
      <c r="E132" s="2">
        <v>0</v>
      </c>
    </row>
    <row r="133" spans="1:9">
      <c r="A133" s="2" t="s">
        <v>185</v>
      </c>
      <c r="B133" s="2">
        <v>10</v>
      </c>
      <c r="C133" s="2">
        <v>4</v>
      </c>
      <c r="D133" s="2">
        <v>1</v>
      </c>
      <c r="E133" s="2">
        <v>1</v>
      </c>
    </row>
    <row r="134" spans="1:9">
      <c r="A134" s="2" t="s">
        <v>186</v>
      </c>
      <c r="B134" s="2">
        <v>9</v>
      </c>
      <c r="C134" s="2">
        <v>2</v>
      </c>
      <c r="D134" s="2">
        <v>1</v>
      </c>
      <c r="E134" s="2">
        <v>0</v>
      </c>
    </row>
    <row r="136" spans="1:9">
      <c r="A136" s="2" t="s">
        <v>187</v>
      </c>
    </row>
    <row r="137" spans="1:9">
      <c r="A137" s="2" t="s">
        <v>97</v>
      </c>
    </row>
    <row r="138" spans="1:9">
      <c r="A138" s="23" t="s">
        <v>188</v>
      </c>
      <c r="B138" s="23"/>
      <c r="C138" s="23"/>
      <c r="D138" s="23"/>
      <c r="F138" s="23" t="s">
        <v>189</v>
      </c>
      <c r="G138" s="23"/>
      <c r="H138" s="23"/>
      <c r="I138" s="23"/>
    </row>
    <row r="139" spans="1:9">
      <c r="A139" s="2" t="s">
        <v>81</v>
      </c>
      <c r="B139" s="2" t="s">
        <v>82</v>
      </c>
      <c r="C139" s="2" t="s">
        <v>102</v>
      </c>
      <c r="D139" s="2" t="s">
        <v>190</v>
      </c>
      <c r="F139" s="2" t="s">
        <v>81</v>
      </c>
      <c r="G139" s="2" t="s">
        <v>82</v>
      </c>
      <c r="H139" s="2" t="s">
        <v>102</v>
      </c>
      <c r="I139" s="2" t="s">
        <v>190</v>
      </c>
    </row>
    <row r="140" spans="1:9">
      <c r="A140" s="2" t="s">
        <v>104</v>
      </c>
      <c r="B140" s="2" t="s">
        <v>86</v>
      </c>
      <c r="C140" s="2">
        <v>49</v>
      </c>
      <c r="F140" s="2" t="s">
        <v>104</v>
      </c>
      <c r="G140" s="2" t="s">
        <v>86</v>
      </c>
      <c r="H140" s="2">
        <v>49</v>
      </c>
    </row>
    <row r="141" spans="1:9">
      <c r="A141" s="2" t="s">
        <v>107</v>
      </c>
      <c r="B141" s="2" t="s">
        <v>86</v>
      </c>
      <c r="C141" s="2">
        <v>63</v>
      </c>
      <c r="F141" s="2" t="s">
        <v>107</v>
      </c>
      <c r="G141" s="2" t="s">
        <v>86</v>
      </c>
      <c r="H141" s="2">
        <v>63</v>
      </c>
    </row>
    <row r="142" spans="1:9">
      <c r="A142" s="2" t="s">
        <v>108</v>
      </c>
      <c r="B142" s="2" t="s">
        <v>86</v>
      </c>
      <c r="C142" s="2">
        <v>83</v>
      </c>
      <c r="F142" s="2" t="s">
        <v>108</v>
      </c>
      <c r="G142" s="2" t="s">
        <v>86</v>
      </c>
      <c r="H142" s="2">
        <v>83</v>
      </c>
    </row>
    <row r="143" spans="1:9">
      <c r="A143" s="2" t="s">
        <v>109</v>
      </c>
      <c r="B143" s="2" t="s">
        <v>90</v>
      </c>
      <c r="C143" s="2">
        <v>43</v>
      </c>
      <c r="F143" s="2" t="s">
        <v>109</v>
      </c>
      <c r="G143" s="2" t="s">
        <v>90</v>
      </c>
      <c r="H143" s="2">
        <v>43</v>
      </c>
    </row>
    <row r="144" spans="1:9">
      <c r="A144" s="2" t="s">
        <v>110</v>
      </c>
      <c r="B144" s="2" t="s">
        <v>90</v>
      </c>
      <c r="C144" s="2">
        <v>58</v>
      </c>
      <c r="F144" s="2" t="s">
        <v>110</v>
      </c>
      <c r="G144" s="2" t="s">
        <v>90</v>
      </c>
      <c r="H144" s="2">
        <v>58</v>
      </c>
    </row>
    <row r="145" spans="1:14">
      <c r="A145" s="2" t="s">
        <v>111</v>
      </c>
      <c r="B145" s="2" t="s">
        <v>90</v>
      </c>
      <c r="C145" s="2">
        <v>78</v>
      </c>
      <c r="F145" s="2" t="s">
        <v>111</v>
      </c>
      <c r="G145" s="2" t="s">
        <v>90</v>
      </c>
      <c r="H145" s="2">
        <v>78</v>
      </c>
    </row>
    <row r="146" spans="1:14">
      <c r="A146" s="2" t="s">
        <v>173</v>
      </c>
      <c r="B146" s="2" t="s">
        <v>94</v>
      </c>
      <c r="C146" s="2">
        <v>65</v>
      </c>
      <c r="F146" s="2" t="s">
        <v>173</v>
      </c>
      <c r="G146" s="2" t="s">
        <v>94</v>
      </c>
      <c r="H146" s="2">
        <v>65</v>
      </c>
    </row>
    <row r="147" spans="1:14">
      <c r="A147" s="2" t="s">
        <v>174</v>
      </c>
      <c r="B147" s="2" t="s">
        <v>94</v>
      </c>
      <c r="C147" s="2">
        <v>80</v>
      </c>
      <c r="F147" s="2" t="s">
        <v>174</v>
      </c>
      <c r="G147" s="2" t="s">
        <v>94</v>
      </c>
      <c r="H147" s="2">
        <v>80</v>
      </c>
    </row>
    <row r="148" spans="1:14">
      <c r="A148" s="2" t="s">
        <v>175</v>
      </c>
      <c r="B148" s="2" t="s">
        <v>94</v>
      </c>
      <c r="C148" s="2">
        <v>100</v>
      </c>
      <c r="F148" s="2" t="s">
        <v>175</v>
      </c>
      <c r="G148" s="2" t="s">
        <v>94</v>
      </c>
      <c r="H148" s="2">
        <v>100</v>
      </c>
    </row>
    <row r="149" spans="1:14">
      <c r="A149" s="2" t="s">
        <v>97</v>
      </c>
    </row>
    <row r="150" spans="1:14">
      <c r="A150" s="23" t="s">
        <v>191</v>
      </c>
      <c r="B150" s="23"/>
      <c r="C150" s="23"/>
      <c r="D150" s="23"/>
      <c r="E150" s="23"/>
      <c r="F150" s="23"/>
      <c r="H150" s="23" t="s">
        <v>192</v>
      </c>
      <c r="I150" s="23"/>
      <c r="J150" s="23"/>
      <c r="K150" s="23"/>
      <c r="L150" s="23"/>
      <c r="M150" s="23"/>
      <c r="N150" s="23"/>
    </row>
    <row r="151" spans="1:14">
      <c r="A151" s="2" t="s">
        <v>158</v>
      </c>
      <c r="B151" s="2" t="s">
        <v>82</v>
      </c>
      <c r="C151" s="2" t="s">
        <v>119</v>
      </c>
      <c r="D151" s="2" t="s">
        <v>9</v>
      </c>
      <c r="H151" s="2" t="s">
        <v>193</v>
      </c>
      <c r="I151" s="2" t="s">
        <v>194</v>
      </c>
      <c r="J151" s="2" t="s">
        <v>82</v>
      </c>
      <c r="K151" s="2" t="s">
        <v>119</v>
      </c>
      <c r="L151" s="2" t="s">
        <v>9</v>
      </c>
    </row>
    <row r="152" spans="1:14">
      <c r="A152" s="2" t="s">
        <v>161</v>
      </c>
      <c r="B152" s="2" t="s">
        <v>86</v>
      </c>
      <c r="C152" s="2" t="s">
        <v>125</v>
      </c>
      <c r="D152" s="2">
        <v>318</v>
      </c>
      <c r="H152" s="2">
        <v>1</v>
      </c>
      <c r="I152" s="2" t="s">
        <v>195</v>
      </c>
      <c r="J152" s="2" t="s">
        <v>86</v>
      </c>
      <c r="K152" s="2" t="s">
        <v>125</v>
      </c>
      <c r="L152" s="2">
        <v>318</v>
      </c>
    </row>
    <row r="153" spans="1:14">
      <c r="A153" s="2" t="s">
        <v>162</v>
      </c>
      <c r="B153" s="2" t="s">
        <v>86</v>
      </c>
      <c r="C153" s="2" t="s">
        <v>125</v>
      </c>
      <c r="D153" s="2">
        <v>405</v>
      </c>
      <c r="H153" s="2">
        <v>2</v>
      </c>
      <c r="I153" s="2" t="s">
        <v>196</v>
      </c>
      <c r="J153" s="2" t="s">
        <v>86</v>
      </c>
      <c r="K153" s="2" t="s">
        <v>125</v>
      </c>
      <c r="L153" s="2">
        <v>405</v>
      </c>
    </row>
    <row r="154" spans="1:14">
      <c r="A154" s="2" t="s">
        <v>163</v>
      </c>
      <c r="B154" s="2" t="s">
        <v>86</v>
      </c>
      <c r="C154" s="2" t="s">
        <v>125</v>
      </c>
      <c r="D154" s="2">
        <v>525</v>
      </c>
      <c r="H154" s="2">
        <v>3</v>
      </c>
      <c r="I154" s="2" t="s">
        <v>197</v>
      </c>
      <c r="J154" s="2" t="s">
        <v>86</v>
      </c>
      <c r="K154" s="2" t="s">
        <v>125</v>
      </c>
      <c r="L154" s="2">
        <v>525</v>
      </c>
    </row>
    <row r="155" spans="1:14">
      <c r="A155" s="2" t="s">
        <v>164</v>
      </c>
      <c r="B155" s="2" t="s">
        <v>90</v>
      </c>
      <c r="D155" s="2">
        <v>309</v>
      </c>
      <c r="H155" s="2">
        <v>4</v>
      </c>
      <c r="I155" s="2" t="s">
        <v>198</v>
      </c>
      <c r="J155" s="2" t="s">
        <v>90</v>
      </c>
      <c r="L155" s="2">
        <v>309</v>
      </c>
    </row>
    <row r="156" spans="1:14">
      <c r="A156" s="2" t="s">
        <v>165</v>
      </c>
      <c r="B156" s="2" t="s">
        <v>90</v>
      </c>
      <c r="D156" s="2">
        <v>405</v>
      </c>
      <c r="H156" s="2">
        <v>5</v>
      </c>
      <c r="I156" s="2" t="s">
        <v>199</v>
      </c>
      <c r="J156" s="2" t="s">
        <v>90</v>
      </c>
      <c r="L156" s="2">
        <v>405</v>
      </c>
    </row>
    <row r="157" spans="1:14">
      <c r="A157" s="2" t="s">
        <v>166</v>
      </c>
      <c r="B157" s="2" t="s">
        <v>90</v>
      </c>
      <c r="C157" s="2" t="s">
        <v>140</v>
      </c>
      <c r="D157" s="2">
        <v>534</v>
      </c>
      <c r="H157" s="2">
        <v>6</v>
      </c>
      <c r="I157" s="2" t="s">
        <v>200</v>
      </c>
      <c r="J157" s="2" t="s">
        <v>90</v>
      </c>
      <c r="K157" s="2" t="s">
        <v>140</v>
      </c>
      <c r="L157" s="2">
        <v>534</v>
      </c>
    </row>
    <row r="158" spans="1:14">
      <c r="A158" s="2" t="s">
        <v>167</v>
      </c>
      <c r="B158" s="2" t="s">
        <v>94</v>
      </c>
      <c r="D158" s="2">
        <v>314</v>
      </c>
      <c r="H158" s="2">
        <v>7</v>
      </c>
      <c r="I158" s="2" t="s">
        <v>201</v>
      </c>
      <c r="J158" s="2" t="s">
        <v>94</v>
      </c>
      <c r="L158" s="2">
        <v>314</v>
      </c>
    </row>
    <row r="159" spans="1:14">
      <c r="A159" s="2" t="s">
        <v>168</v>
      </c>
      <c r="B159" s="2" t="s">
        <v>94</v>
      </c>
      <c r="D159" s="2">
        <v>405</v>
      </c>
      <c r="H159" s="2">
        <v>8</v>
      </c>
      <c r="I159" s="2" t="s">
        <v>202</v>
      </c>
      <c r="J159" s="2" t="s">
        <v>94</v>
      </c>
      <c r="L159" s="2">
        <v>405</v>
      </c>
    </row>
    <row r="160" spans="1:14">
      <c r="A160" s="2" t="s">
        <v>169</v>
      </c>
      <c r="B160" s="2" t="s">
        <v>94</v>
      </c>
      <c r="D160" s="2">
        <v>530</v>
      </c>
      <c r="H160" s="2">
        <v>9</v>
      </c>
      <c r="I160" s="2" t="s">
        <v>203</v>
      </c>
      <c r="J160" s="2" t="s">
        <v>94</v>
      </c>
      <c r="L160" s="2">
        <v>530</v>
      </c>
    </row>
    <row r="161" spans="1:12">
      <c r="A161" s="2" t="s">
        <v>204</v>
      </c>
      <c r="B161" s="2" t="s">
        <v>143</v>
      </c>
      <c r="D161" s="2">
        <v>195</v>
      </c>
      <c r="H161" s="2">
        <v>10</v>
      </c>
      <c r="I161" s="2" t="s">
        <v>204</v>
      </c>
      <c r="J161" s="2" t="s">
        <v>143</v>
      </c>
      <c r="L161" s="2">
        <v>195</v>
      </c>
    </row>
    <row r="162" spans="1:12">
      <c r="A162" s="2" t="s">
        <v>205</v>
      </c>
      <c r="B162" s="2" t="s">
        <v>143</v>
      </c>
      <c r="D162" s="2">
        <v>205</v>
      </c>
      <c r="H162" s="2">
        <v>11</v>
      </c>
      <c r="I162" s="2" t="s">
        <v>205</v>
      </c>
      <c r="J162" s="2" t="s">
        <v>143</v>
      </c>
      <c r="L162" s="2">
        <v>205</v>
      </c>
    </row>
    <row r="163" spans="1:12">
      <c r="A163" s="2" t="s">
        <v>206</v>
      </c>
      <c r="B163" s="2" t="s">
        <v>143</v>
      </c>
      <c r="C163" s="2" t="s">
        <v>140</v>
      </c>
      <c r="D163" s="2">
        <v>395</v>
      </c>
      <c r="H163" s="2">
        <v>12</v>
      </c>
      <c r="I163" s="2" t="s">
        <v>206</v>
      </c>
      <c r="J163" s="2" t="s">
        <v>143</v>
      </c>
      <c r="K163" s="2" t="s">
        <v>140</v>
      </c>
      <c r="L163" s="2">
        <v>395</v>
      </c>
    </row>
    <row r="164" spans="1:12">
      <c r="A164" s="2" t="s">
        <v>207</v>
      </c>
      <c r="B164" s="2" t="s">
        <v>143</v>
      </c>
      <c r="C164" s="2" t="s">
        <v>125</v>
      </c>
      <c r="D164" s="2">
        <v>195</v>
      </c>
      <c r="H164" s="2">
        <v>13</v>
      </c>
      <c r="I164" s="2" t="s">
        <v>207</v>
      </c>
      <c r="J164" s="2" t="s">
        <v>143</v>
      </c>
      <c r="K164" s="2" t="s">
        <v>125</v>
      </c>
      <c r="L164" s="2">
        <v>195</v>
      </c>
    </row>
    <row r="165" spans="1:12">
      <c r="A165" s="2" t="s">
        <v>208</v>
      </c>
      <c r="B165" s="2" t="s">
        <v>143</v>
      </c>
      <c r="C165" s="2" t="s">
        <v>125</v>
      </c>
      <c r="D165" s="2">
        <v>205</v>
      </c>
      <c r="H165" s="2">
        <v>14</v>
      </c>
      <c r="I165" s="2" t="s">
        <v>208</v>
      </c>
      <c r="J165" s="2" t="s">
        <v>143</v>
      </c>
      <c r="K165" s="2" t="s">
        <v>125</v>
      </c>
      <c r="L165" s="2">
        <v>205</v>
      </c>
    </row>
    <row r="166" spans="1:12">
      <c r="A166" s="2" t="s">
        <v>209</v>
      </c>
      <c r="B166" s="2" t="s">
        <v>143</v>
      </c>
      <c r="C166" s="2" t="s">
        <v>125</v>
      </c>
      <c r="D166" s="2">
        <v>395</v>
      </c>
      <c r="H166" s="2">
        <v>15</v>
      </c>
      <c r="I166" s="2" t="s">
        <v>209</v>
      </c>
      <c r="J166" s="2" t="s">
        <v>143</v>
      </c>
      <c r="K166" s="2" t="s">
        <v>125</v>
      </c>
      <c r="L166" s="2">
        <v>395</v>
      </c>
    </row>
    <row r="167" spans="1:12">
      <c r="A167" s="2" t="s">
        <v>210</v>
      </c>
      <c r="B167" s="2" t="s">
        <v>139</v>
      </c>
      <c r="C167" s="2" t="s">
        <v>140</v>
      </c>
      <c r="D167" s="2">
        <v>251</v>
      </c>
      <c r="H167" s="2">
        <v>16</v>
      </c>
      <c r="I167" s="2" t="s">
        <v>210</v>
      </c>
      <c r="J167" s="2" t="s">
        <v>139</v>
      </c>
      <c r="K167" s="2" t="s">
        <v>140</v>
      </c>
      <c r="L167" s="2">
        <v>251</v>
      </c>
    </row>
    <row r="168" spans="1:12">
      <c r="A168" s="2" t="s">
        <v>211</v>
      </c>
      <c r="B168" s="2" t="s">
        <v>139</v>
      </c>
      <c r="C168" s="2" t="s">
        <v>140</v>
      </c>
      <c r="D168" s="2">
        <v>349</v>
      </c>
      <c r="H168" s="2">
        <v>17</v>
      </c>
      <c r="I168" s="2" t="s">
        <v>212</v>
      </c>
      <c r="J168" s="2" t="s">
        <v>139</v>
      </c>
      <c r="K168" s="2" t="s">
        <v>140</v>
      </c>
      <c r="L168" s="2">
        <v>349</v>
      </c>
    </row>
    <row r="169" spans="1:12">
      <c r="A169" s="2" t="s">
        <v>213</v>
      </c>
      <c r="B169" s="2" t="s">
        <v>139</v>
      </c>
      <c r="C169" s="2" t="s">
        <v>140</v>
      </c>
      <c r="D169" s="2">
        <v>479</v>
      </c>
      <c r="H169" s="2">
        <v>18</v>
      </c>
      <c r="I169" s="2" t="s">
        <v>214</v>
      </c>
      <c r="J169" s="2" t="s">
        <v>139</v>
      </c>
      <c r="K169" s="2" t="s">
        <v>140</v>
      </c>
      <c r="L169" s="2">
        <v>479</v>
      </c>
    </row>
    <row r="170" spans="1:12">
      <c r="A170" s="2" t="s">
        <v>215</v>
      </c>
      <c r="B170" s="2" t="s">
        <v>139</v>
      </c>
      <c r="D170" s="2">
        <v>253</v>
      </c>
      <c r="H170" s="2">
        <v>19</v>
      </c>
      <c r="I170" s="2" t="s">
        <v>215</v>
      </c>
      <c r="J170" s="2" t="s">
        <v>139</v>
      </c>
      <c r="L170" s="2">
        <v>253</v>
      </c>
    </row>
    <row r="171" spans="1:12">
      <c r="A171" s="2" t="s">
        <v>216</v>
      </c>
      <c r="B171" s="2" t="s">
        <v>139</v>
      </c>
      <c r="D171" s="2">
        <v>413</v>
      </c>
      <c r="H171" s="2">
        <v>20</v>
      </c>
      <c r="I171" s="2" t="s">
        <v>216</v>
      </c>
      <c r="J171" s="2" t="s">
        <v>139</v>
      </c>
      <c r="L171" s="2">
        <v>413</v>
      </c>
    </row>
    <row r="172" spans="1:12">
      <c r="A172" s="2" t="s">
        <v>217</v>
      </c>
      <c r="B172" s="2" t="s">
        <v>139</v>
      </c>
      <c r="C172" s="2" t="s">
        <v>140</v>
      </c>
      <c r="D172" s="2">
        <v>262</v>
      </c>
      <c r="H172" s="2" t="s">
        <v>97</v>
      </c>
    </row>
    <row r="173" spans="1:12">
      <c r="A173" s="2" t="s">
        <v>218</v>
      </c>
      <c r="B173" s="2" t="s">
        <v>139</v>
      </c>
      <c r="C173" s="2" t="s">
        <v>140</v>
      </c>
      <c r="D173" s="2">
        <v>442</v>
      </c>
    </row>
    <row r="175" spans="1:12">
      <c r="B175" s="23" t="s">
        <v>219</v>
      </c>
      <c r="C175" s="23"/>
      <c r="D175" s="23"/>
      <c r="E175" s="23"/>
      <c r="F175" s="23"/>
      <c r="G175" s="23"/>
    </row>
    <row r="176" spans="1:12">
      <c r="B176" s="2" t="s">
        <v>81</v>
      </c>
      <c r="C176" s="2" t="s">
        <v>82</v>
      </c>
      <c r="D176" s="2" t="s">
        <v>9</v>
      </c>
    </row>
    <row r="177" spans="2:9">
      <c r="B177" s="2" t="s">
        <v>104</v>
      </c>
      <c r="C177" s="2" t="s">
        <v>86</v>
      </c>
      <c r="D177" s="2">
        <v>318</v>
      </c>
      <c r="F177" s="8" t="s">
        <v>99</v>
      </c>
      <c r="G177" s="10" t="s">
        <v>220</v>
      </c>
    </row>
    <row r="178" spans="2:9">
      <c r="B178" s="2" t="s">
        <v>107</v>
      </c>
      <c r="C178" s="2" t="s">
        <v>86</v>
      </c>
      <c r="D178" s="2">
        <v>405</v>
      </c>
      <c r="F178" s="11" t="s">
        <v>86</v>
      </c>
      <c r="G178" s="13"/>
    </row>
    <row r="179" spans="2:9">
      <c r="B179" s="2" t="s">
        <v>108</v>
      </c>
      <c r="C179" s="2" t="s">
        <v>86</v>
      </c>
      <c r="D179" s="2">
        <v>525</v>
      </c>
      <c r="F179" s="11" t="s">
        <v>90</v>
      </c>
      <c r="G179" s="13"/>
    </row>
    <row r="180" spans="2:9">
      <c r="B180" s="2" t="s">
        <v>109</v>
      </c>
      <c r="C180" s="2" t="s">
        <v>90</v>
      </c>
      <c r="D180" s="2">
        <v>309</v>
      </c>
      <c r="F180" s="14" t="s">
        <v>94</v>
      </c>
      <c r="G180" s="17"/>
    </row>
    <row r="181" spans="2:9">
      <c r="B181" s="2" t="s">
        <v>110</v>
      </c>
      <c r="C181" s="2" t="s">
        <v>90</v>
      </c>
      <c r="D181" s="2">
        <v>405</v>
      </c>
    </row>
    <row r="182" spans="2:9">
      <c r="B182" s="2" t="s">
        <v>111</v>
      </c>
      <c r="C182" s="2" t="s">
        <v>90</v>
      </c>
      <c r="D182" s="2">
        <v>534</v>
      </c>
    </row>
    <row r="183" spans="2:9">
      <c r="B183" s="2" t="s">
        <v>173</v>
      </c>
      <c r="C183" s="2" t="s">
        <v>94</v>
      </c>
      <c r="D183" s="2">
        <v>314</v>
      </c>
    </row>
    <row r="184" spans="2:9">
      <c r="B184" s="2" t="s">
        <v>174</v>
      </c>
      <c r="C184" s="2" t="s">
        <v>94</v>
      </c>
      <c r="D184" s="2">
        <v>405</v>
      </c>
    </row>
    <row r="185" spans="2:9">
      <c r="B185" s="2" t="s">
        <v>175</v>
      </c>
      <c r="C185" s="2" t="s">
        <v>94</v>
      </c>
      <c r="D185" s="2">
        <v>530</v>
      </c>
    </row>
    <row r="186" spans="2:9">
      <c r="B186" s="2" t="s">
        <v>97</v>
      </c>
    </row>
    <row r="187" spans="2:9">
      <c r="B187" s="23" t="s">
        <v>221</v>
      </c>
      <c r="C187" s="23"/>
      <c r="D187" s="23"/>
      <c r="E187" s="23"/>
      <c r="F187" s="23"/>
      <c r="G187" s="23"/>
      <c r="H187" s="23"/>
      <c r="I187" s="23"/>
    </row>
    <row r="188" spans="2:9">
      <c r="B188" s="2" t="s">
        <v>194</v>
      </c>
      <c r="C188" s="2" t="s">
        <v>82</v>
      </c>
      <c r="D188" s="2" t="s">
        <v>9</v>
      </c>
      <c r="E188" s="2" t="s">
        <v>103</v>
      </c>
      <c r="G188" s="8" t="s">
        <v>99</v>
      </c>
      <c r="H188" s="9" t="s">
        <v>105</v>
      </c>
      <c r="I188" s="10" t="s">
        <v>220</v>
      </c>
    </row>
    <row r="189" spans="2:9">
      <c r="B189" s="2" t="s">
        <v>195</v>
      </c>
      <c r="C189" s="2" t="s">
        <v>86</v>
      </c>
      <c r="D189" s="2">
        <v>318</v>
      </c>
      <c r="E189" s="2">
        <v>1</v>
      </c>
      <c r="G189" s="11" t="s">
        <v>94</v>
      </c>
      <c r="H189" s="12">
        <v>1</v>
      </c>
      <c r="I189" s="13"/>
    </row>
    <row r="190" spans="2:9">
      <c r="B190" s="2" t="s">
        <v>196</v>
      </c>
      <c r="C190" s="2" t="s">
        <v>86</v>
      </c>
      <c r="D190" s="2">
        <v>405</v>
      </c>
      <c r="E190" s="2">
        <v>2</v>
      </c>
      <c r="G190" s="11" t="s">
        <v>94</v>
      </c>
      <c r="H190" s="12">
        <v>2</v>
      </c>
      <c r="I190" s="13"/>
    </row>
    <row r="191" spans="2:9">
      <c r="B191" s="2" t="s">
        <v>197</v>
      </c>
      <c r="C191" s="2" t="s">
        <v>86</v>
      </c>
      <c r="D191" s="2">
        <v>525</v>
      </c>
      <c r="E191" s="2">
        <v>3</v>
      </c>
      <c r="G191" s="11" t="s">
        <v>94</v>
      </c>
      <c r="H191" s="12">
        <v>3</v>
      </c>
      <c r="I191" s="13"/>
    </row>
    <row r="192" spans="2:9">
      <c r="B192" s="2" t="s">
        <v>198</v>
      </c>
      <c r="C192" s="2" t="s">
        <v>90</v>
      </c>
      <c r="D192" s="2">
        <v>309</v>
      </c>
      <c r="E192" s="2">
        <v>1</v>
      </c>
      <c r="G192" s="11" t="s">
        <v>86</v>
      </c>
      <c r="H192" s="12">
        <v>1</v>
      </c>
      <c r="I192" s="13"/>
    </row>
    <row r="193" spans="1:9">
      <c r="B193" s="2" t="s">
        <v>199</v>
      </c>
      <c r="C193" s="2" t="s">
        <v>90</v>
      </c>
      <c r="D193" s="2">
        <v>405</v>
      </c>
      <c r="E193" s="2">
        <v>1</v>
      </c>
      <c r="G193" s="11" t="s">
        <v>86</v>
      </c>
      <c r="H193" s="12">
        <v>2</v>
      </c>
      <c r="I193" s="13"/>
    </row>
    <row r="194" spans="1:9">
      <c r="B194" s="2" t="s">
        <v>200</v>
      </c>
      <c r="C194" s="2" t="s">
        <v>90</v>
      </c>
      <c r="D194" s="2">
        <v>534</v>
      </c>
      <c r="E194" s="2">
        <v>2</v>
      </c>
      <c r="G194" s="11" t="s">
        <v>86</v>
      </c>
      <c r="H194" s="12">
        <v>3</v>
      </c>
      <c r="I194" s="13"/>
    </row>
    <row r="195" spans="1:9">
      <c r="B195" s="2" t="s">
        <v>201</v>
      </c>
      <c r="C195" s="2" t="s">
        <v>94</v>
      </c>
      <c r="D195" s="2">
        <v>314</v>
      </c>
      <c r="E195" s="2">
        <v>1</v>
      </c>
      <c r="G195" s="11" t="s">
        <v>90</v>
      </c>
      <c r="H195" s="12">
        <v>1</v>
      </c>
      <c r="I195" s="13"/>
    </row>
    <row r="196" spans="1:9">
      <c r="B196" s="2" t="s">
        <v>202</v>
      </c>
      <c r="C196" s="2" t="s">
        <v>94</v>
      </c>
      <c r="D196" s="2">
        <v>405</v>
      </c>
      <c r="E196" s="2">
        <v>2</v>
      </c>
      <c r="G196" s="11" t="s">
        <v>90</v>
      </c>
      <c r="H196" s="12">
        <v>2</v>
      </c>
      <c r="I196" s="13"/>
    </row>
    <row r="197" spans="1:9">
      <c r="B197" s="2" t="s">
        <v>203</v>
      </c>
      <c r="C197" s="2" t="s">
        <v>94</v>
      </c>
      <c r="D197" s="2">
        <v>530</v>
      </c>
      <c r="E197" s="2">
        <v>3</v>
      </c>
      <c r="G197" s="11" t="s">
        <v>90</v>
      </c>
      <c r="H197" s="12">
        <v>3</v>
      </c>
      <c r="I197" s="13"/>
    </row>
    <row r="198" spans="1:9">
      <c r="B198" s="2" t="s">
        <v>204</v>
      </c>
      <c r="C198" s="2" t="s">
        <v>143</v>
      </c>
      <c r="D198" s="2">
        <v>195</v>
      </c>
      <c r="E198" s="2">
        <v>1</v>
      </c>
      <c r="G198" s="11" t="s">
        <v>143</v>
      </c>
      <c r="H198" s="12">
        <v>1</v>
      </c>
      <c r="I198" s="13"/>
    </row>
    <row r="199" spans="1:9">
      <c r="B199" s="2" t="s">
        <v>205</v>
      </c>
      <c r="C199" s="2" t="s">
        <v>143</v>
      </c>
      <c r="D199" s="2">
        <v>205</v>
      </c>
      <c r="E199" s="2">
        <v>2</v>
      </c>
      <c r="G199" s="11" t="s">
        <v>143</v>
      </c>
      <c r="H199" s="12">
        <v>2</v>
      </c>
      <c r="I199" s="13"/>
    </row>
    <row r="200" spans="1:9">
      <c r="B200" s="2" t="s">
        <v>206</v>
      </c>
      <c r="C200" s="2" t="s">
        <v>143</v>
      </c>
      <c r="D200" s="2">
        <v>395</v>
      </c>
      <c r="E200" s="2">
        <v>2</v>
      </c>
      <c r="G200" s="14" t="s">
        <v>143</v>
      </c>
      <c r="H200" s="15">
        <v>3</v>
      </c>
      <c r="I200" s="17"/>
    </row>
    <row r="201" spans="1:9">
      <c r="B201" s="2" t="s">
        <v>207</v>
      </c>
      <c r="C201" s="2" t="s">
        <v>143</v>
      </c>
      <c r="D201" s="2">
        <v>195</v>
      </c>
      <c r="E201" s="2">
        <v>3</v>
      </c>
    </row>
    <row r="203" spans="1:9">
      <c r="A203" s="23" t="s">
        <v>222</v>
      </c>
      <c r="B203" s="23"/>
      <c r="C203" s="23"/>
      <c r="D203" s="23"/>
      <c r="E203" s="23"/>
      <c r="F203" s="23"/>
      <c r="G203" s="23"/>
    </row>
    <row r="204" spans="1:9">
      <c r="A204" s="2" t="s">
        <v>223</v>
      </c>
      <c r="B204" s="2" t="s">
        <v>158</v>
      </c>
      <c r="C204" s="2" t="s">
        <v>82</v>
      </c>
      <c r="D204" s="2" t="s">
        <v>119</v>
      </c>
      <c r="E204" s="2" t="s">
        <v>9</v>
      </c>
    </row>
    <row r="205" spans="1:9">
      <c r="A205" s="2">
        <v>1</v>
      </c>
      <c r="B205" s="2" t="s">
        <v>161</v>
      </c>
      <c r="C205" s="2" t="s">
        <v>86</v>
      </c>
      <c r="D205" s="2" t="s">
        <v>125</v>
      </c>
      <c r="E205" s="2">
        <v>318</v>
      </c>
    </row>
    <row r="206" spans="1:9">
      <c r="A206" s="2">
        <v>2</v>
      </c>
      <c r="B206" s="2" t="s">
        <v>162</v>
      </c>
      <c r="C206" s="2" t="s">
        <v>86</v>
      </c>
      <c r="D206" s="2" t="s">
        <v>125</v>
      </c>
      <c r="E206" s="2">
        <v>405</v>
      </c>
    </row>
    <row r="207" spans="1:9">
      <c r="A207" s="2">
        <v>3</v>
      </c>
      <c r="B207" s="2" t="s">
        <v>163</v>
      </c>
      <c r="C207" s="2" t="s">
        <v>86</v>
      </c>
      <c r="D207" s="2" t="s">
        <v>125</v>
      </c>
      <c r="E207" s="2">
        <v>525</v>
      </c>
      <c r="F207" s="12" t="s">
        <v>224</v>
      </c>
    </row>
    <row r="208" spans="1:9">
      <c r="A208" s="2">
        <v>4</v>
      </c>
      <c r="B208" s="2" t="s">
        <v>164</v>
      </c>
      <c r="C208" s="2" t="s">
        <v>90</v>
      </c>
      <c r="E208" s="2">
        <v>309</v>
      </c>
      <c r="F208" s="12" t="s">
        <v>194</v>
      </c>
      <c r="G208" s="19"/>
    </row>
    <row r="209" spans="1:5">
      <c r="A209" s="2">
        <v>5</v>
      </c>
      <c r="B209" s="2" t="s">
        <v>165</v>
      </c>
      <c r="C209" s="2" t="s">
        <v>90</v>
      </c>
      <c r="E209" s="2">
        <v>405</v>
      </c>
    </row>
    <row r="210" spans="1:5">
      <c r="A210" s="2">
        <v>6</v>
      </c>
      <c r="B210" s="2" t="s">
        <v>166</v>
      </c>
      <c r="C210" s="2" t="s">
        <v>90</v>
      </c>
      <c r="D210" s="2" t="s">
        <v>140</v>
      </c>
      <c r="E210" s="2">
        <v>534</v>
      </c>
    </row>
    <row r="211" spans="1:5">
      <c r="A211" s="2">
        <v>7</v>
      </c>
      <c r="B211" s="2" t="s">
        <v>167</v>
      </c>
      <c r="C211" s="2" t="s">
        <v>94</v>
      </c>
      <c r="E211" s="2">
        <v>314</v>
      </c>
    </row>
    <row r="212" spans="1:5">
      <c r="A212" s="2">
        <v>8</v>
      </c>
      <c r="B212" s="2" t="s">
        <v>168</v>
      </c>
      <c r="C212" s="2" t="s">
        <v>94</v>
      </c>
      <c r="E212" s="2">
        <v>405</v>
      </c>
    </row>
    <row r="213" spans="1:5">
      <c r="A213" s="2">
        <v>9</v>
      </c>
      <c r="B213" s="2" t="s">
        <v>169</v>
      </c>
      <c r="C213" s="2" t="s">
        <v>94</v>
      </c>
      <c r="E213" s="2">
        <v>530</v>
      </c>
    </row>
    <row r="214" spans="1:5">
      <c r="A214" s="2">
        <v>10</v>
      </c>
      <c r="B214" s="2" t="s">
        <v>204</v>
      </c>
      <c r="C214" s="2" t="s">
        <v>143</v>
      </c>
      <c r="E214" s="2">
        <v>195</v>
      </c>
    </row>
    <row r="215" spans="1:5">
      <c r="A215" s="2">
        <v>11</v>
      </c>
      <c r="B215" s="2" t="s">
        <v>205</v>
      </c>
      <c r="C215" s="2" t="s">
        <v>143</v>
      </c>
      <c r="E215" s="2">
        <v>205</v>
      </c>
    </row>
    <row r="216" spans="1:5">
      <c r="A216" s="2">
        <v>12</v>
      </c>
      <c r="B216" s="2" t="s">
        <v>206</v>
      </c>
      <c r="C216" s="2" t="s">
        <v>143</v>
      </c>
      <c r="D216" s="2" t="s">
        <v>140</v>
      </c>
      <c r="E216" s="2">
        <v>395</v>
      </c>
    </row>
    <row r="217" spans="1:5">
      <c r="A217" s="2">
        <v>13</v>
      </c>
      <c r="B217" s="2" t="s">
        <v>207</v>
      </c>
      <c r="C217" s="2" t="s">
        <v>143</v>
      </c>
      <c r="D217" s="2" t="s">
        <v>125</v>
      </c>
      <c r="E217" s="2">
        <v>195</v>
      </c>
    </row>
    <row r="218" spans="1:5">
      <c r="A218" s="2">
        <v>14</v>
      </c>
      <c r="B218" s="2" t="s">
        <v>208</v>
      </c>
      <c r="C218" s="2" t="s">
        <v>143</v>
      </c>
      <c r="D218" s="2" t="s">
        <v>125</v>
      </c>
      <c r="E218" s="2">
        <v>205</v>
      </c>
    </row>
    <row r="219" spans="1:5">
      <c r="A219" s="2">
        <v>15</v>
      </c>
      <c r="B219" s="2" t="s">
        <v>209</v>
      </c>
      <c r="C219" s="2" t="s">
        <v>143</v>
      </c>
      <c r="D219" s="2" t="s">
        <v>125</v>
      </c>
      <c r="E219" s="2">
        <v>395</v>
      </c>
    </row>
    <row r="220" spans="1:5">
      <c r="A220" s="2">
        <v>16</v>
      </c>
      <c r="B220" s="2" t="s">
        <v>210</v>
      </c>
      <c r="C220" s="2" t="s">
        <v>139</v>
      </c>
      <c r="D220" s="2" t="s">
        <v>140</v>
      </c>
      <c r="E220" s="2">
        <v>251</v>
      </c>
    </row>
    <row r="221" spans="1:5">
      <c r="A221" s="2">
        <v>17</v>
      </c>
      <c r="B221" s="2" t="s">
        <v>211</v>
      </c>
      <c r="C221" s="2" t="s">
        <v>139</v>
      </c>
      <c r="D221" s="2" t="s">
        <v>140</v>
      </c>
      <c r="E221" s="2">
        <v>349</v>
      </c>
    </row>
    <row r="222" spans="1:5">
      <c r="A222" s="2">
        <v>18</v>
      </c>
      <c r="B222" s="2" t="s">
        <v>213</v>
      </c>
      <c r="C222" s="2" t="s">
        <v>139</v>
      </c>
      <c r="D222" s="2" t="s">
        <v>140</v>
      </c>
      <c r="E222" s="2">
        <v>479</v>
      </c>
    </row>
    <row r="223" spans="1:5">
      <c r="A223" s="2">
        <v>19</v>
      </c>
      <c r="B223" s="2" t="s">
        <v>215</v>
      </c>
      <c r="C223" s="2" t="s">
        <v>139</v>
      </c>
      <c r="E223" s="2">
        <v>253</v>
      </c>
    </row>
    <row r="224" spans="1:5">
      <c r="A224" s="2">
        <v>20</v>
      </c>
      <c r="B224" s="2" t="s">
        <v>216</v>
      </c>
      <c r="C224" s="2" t="s">
        <v>139</v>
      </c>
      <c r="E224" s="2">
        <v>413</v>
      </c>
    </row>
    <row r="225" spans="1:5">
      <c r="A225" s="2">
        <v>21</v>
      </c>
      <c r="B225" s="2" t="s">
        <v>217</v>
      </c>
      <c r="C225" s="2" t="s">
        <v>139</v>
      </c>
      <c r="D225" s="2" t="s">
        <v>140</v>
      </c>
      <c r="E225" s="2">
        <v>262</v>
      </c>
    </row>
    <row r="226" spans="1:5">
      <c r="A226" s="2">
        <v>22</v>
      </c>
      <c r="B226" s="2" t="s">
        <v>218</v>
      </c>
      <c r="C226" s="2" t="s">
        <v>139</v>
      </c>
      <c r="D226" s="2" t="s">
        <v>140</v>
      </c>
      <c r="E226" s="2">
        <v>442</v>
      </c>
    </row>
    <row r="229" spans="1:5">
      <c r="A229" s="23" t="s">
        <v>225</v>
      </c>
      <c r="B229" s="23"/>
      <c r="C229" s="23"/>
      <c r="D229" s="23"/>
    </row>
    <row r="230" spans="1:5">
      <c r="A230" s="2" t="s">
        <v>81</v>
      </c>
      <c r="B230" s="2" t="s">
        <v>82</v>
      </c>
      <c r="C230" s="2" t="s">
        <v>226</v>
      </c>
      <c r="D230" s="2" t="s">
        <v>227</v>
      </c>
    </row>
    <row r="231" spans="1:5">
      <c r="A231" s="2" t="s">
        <v>104</v>
      </c>
      <c r="B231" s="2" t="s">
        <v>86</v>
      </c>
      <c r="C231" s="2">
        <v>45</v>
      </c>
    </row>
    <row r="232" spans="1:5">
      <c r="A232" s="2" t="s">
        <v>107</v>
      </c>
      <c r="B232" s="2" t="s">
        <v>86</v>
      </c>
      <c r="C232" s="2">
        <v>60</v>
      </c>
    </row>
    <row r="233" spans="1:5">
      <c r="A233" s="2" t="s">
        <v>108</v>
      </c>
      <c r="B233" s="2" t="s">
        <v>86</v>
      </c>
      <c r="C233" s="2">
        <v>80</v>
      </c>
    </row>
    <row r="234" spans="1:5">
      <c r="A234" s="2" t="s">
        <v>109</v>
      </c>
      <c r="B234" s="2" t="s">
        <v>90</v>
      </c>
      <c r="C234" s="2">
        <v>39</v>
      </c>
    </row>
    <row r="235" spans="1:5">
      <c r="A235" s="2" t="s">
        <v>110</v>
      </c>
      <c r="B235" s="2" t="s">
        <v>90</v>
      </c>
      <c r="C235" s="2">
        <v>58</v>
      </c>
    </row>
    <row r="236" spans="1:5">
      <c r="A236" s="2" t="s">
        <v>111</v>
      </c>
      <c r="B236" s="2" t="s">
        <v>90</v>
      </c>
      <c r="C236" s="2">
        <v>78</v>
      </c>
    </row>
    <row r="237" spans="1:5">
      <c r="A237" s="2" t="s">
        <v>173</v>
      </c>
      <c r="B237" s="2" t="s">
        <v>94</v>
      </c>
      <c r="C237" s="2">
        <v>44</v>
      </c>
    </row>
    <row r="238" spans="1:5">
      <c r="A238" s="2" t="s">
        <v>174</v>
      </c>
      <c r="B238" s="2" t="s">
        <v>94</v>
      </c>
      <c r="C238" s="2">
        <v>59</v>
      </c>
    </row>
    <row r="239" spans="1:5">
      <c r="A239" s="2" t="s">
        <v>175</v>
      </c>
      <c r="B239" s="2" t="s">
        <v>94</v>
      </c>
      <c r="C239" s="2">
        <v>79</v>
      </c>
    </row>
    <row r="240" spans="1:5">
      <c r="A240" s="2" t="s">
        <v>97</v>
      </c>
    </row>
  </sheetData>
  <mergeCells count="22">
    <mergeCell ref="B175:G175"/>
    <mergeCell ref="B187:I187"/>
    <mergeCell ref="A203:G203"/>
    <mergeCell ref="A229:D229"/>
    <mergeCell ref="A127:E127"/>
    <mergeCell ref="A138:D138"/>
    <mergeCell ref="F138:I138"/>
    <mergeCell ref="A150:F150"/>
    <mergeCell ref="H150:N150"/>
    <mergeCell ref="A115:D115"/>
    <mergeCell ref="F115:L115"/>
    <mergeCell ref="A1:D1"/>
    <mergeCell ref="F1:I1"/>
    <mergeCell ref="A13:E13"/>
    <mergeCell ref="A25:I25"/>
    <mergeCell ref="A40:D40"/>
    <mergeCell ref="F40:I40"/>
    <mergeCell ref="A64:D64"/>
    <mergeCell ref="F64:I64"/>
    <mergeCell ref="A88:H88"/>
    <mergeCell ref="A103:D103"/>
    <mergeCell ref="F103:I10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/>
  <cp:revision/>
  <dcterms:created xsi:type="dcterms:W3CDTF">2022-04-06T01:14:13Z</dcterms:created>
  <dcterms:modified xsi:type="dcterms:W3CDTF">2022-10-20T16:49:36Z</dcterms:modified>
  <cp:category/>
  <cp:contentStatus/>
</cp:coreProperties>
</file>