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EAM" sheetId="1" r:id="rId1"/>
    <sheet name="EAM_BUT" sheetId="5" r:id="rId2"/>
    <sheet name="StreamData" sheetId="2" r:id="rId3"/>
    <sheet name="EconomicData" sheetId="3" r:id="rId4"/>
    <sheet name="ManualParameter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" l="1"/>
  <c r="K15" i="2"/>
  <c r="K16" i="2"/>
  <c r="K17" i="2"/>
  <c r="K20" i="2"/>
  <c r="K10" i="2"/>
  <c r="K9" i="2"/>
  <c r="K6" i="2"/>
  <c r="K7" i="2"/>
  <c r="K8" i="2"/>
  <c r="N10" i="2" l="1"/>
  <c r="N11" i="2" l="1"/>
  <c r="N20" i="2"/>
  <c r="N21" i="2"/>
  <c r="P11" i="2" l="1"/>
  <c r="K21" i="2" l="1"/>
  <c r="K19" i="2" l="1"/>
  <c r="K4" i="2"/>
  <c r="K11" i="2"/>
  <c r="K3" i="2" l="1"/>
  <c r="K5" i="2"/>
  <c r="K12" i="2"/>
  <c r="K13" i="2"/>
  <c r="K18" i="2"/>
  <c r="K2" i="2"/>
</calcChain>
</file>

<file path=xl/sharedStrings.xml><?xml version="1.0" encoding="utf-8"?>
<sst xmlns="http://schemas.openxmlformats.org/spreadsheetml/2006/main" count="78" uniqueCount="45">
  <si>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</si>
  <si>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</si>
  <si>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</si>
  <si>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</si>
  <si>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</si>
  <si>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</si>
  <si>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</si>
  <si>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</si>
  <si>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</si>
  <si>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</si>
  <si>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</si>
  <si>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</si>
  <si>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Pump</t>
  </si>
  <si>
    <t>Item</t>
  </si>
  <si>
    <t>SpecificCost</t>
  </si>
  <si>
    <t>ConstantCost</t>
  </si>
  <si>
    <t>DegressionFactor</t>
  </si>
  <si>
    <t>MaxSplitsPerk</t>
  </si>
  <si>
    <t>tstart</t>
  </si>
  <si>
    <t>tend</t>
  </si>
  <si>
    <t>m_dot</t>
  </si>
  <si>
    <t>cp</t>
  </si>
  <si>
    <t>dTUb</t>
  </si>
  <si>
    <t>Repipe</t>
  </si>
  <si>
    <t>PlantLife</t>
  </si>
  <si>
    <t>Interestrate</t>
  </si>
  <si>
    <t>dTLb</t>
  </si>
  <si>
    <t>c_A</t>
  </si>
  <si>
    <t>c_0</t>
  </si>
  <si>
    <t>d_f</t>
  </si>
  <si>
    <t>OC</t>
  </si>
  <si>
    <t>Q</t>
  </si>
  <si>
    <t>UtilityCostperkWh</t>
  </si>
  <si>
    <t>etaPump</t>
  </si>
  <si>
    <t>ad_hs</t>
  </si>
  <si>
    <t>ad_cs</t>
  </si>
  <si>
    <t>A_ex</t>
  </si>
  <si>
    <t>BalUtilityWeight</t>
  </si>
  <si>
    <t>GA_TAC_Penalty</t>
  </si>
  <si>
    <t>Bypass</t>
  </si>
  <si>
    <t>Admixing</t>
  </si>
  <si>
    <t>Q_UT_existent</t>
  </si>
  <si>
    <t>MaxBypass</t>
  </si>
  <si>
    <t>Split</t>
  </si>
  <si>
    <t>MinimalHeatLoad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</si>
</sst>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pane ySplit="1" topLeftCell="A2" activePane="bottomLeft" state="frozen"/>
      <selection pane="bottomLeft" activeCell="H7" sqref="H7"/>
    </sheetView>
  </sheetViews>
  <sheetFormatPr baseColWidth="10" defaultColWidth="9.140625" defaultRowHeight="15" x14ac:dyDescent="0.25"/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34</v>
      </c>
      <c r="F1" s="1" t="s">
        <v>35</v>
      </c>
      <c r="G1" s="1" t="s">
        <v>4</v>
      </c>
      <c r="H1" s="1" t="s">
        <v>28</v>
      </c>
      <c r="I1" s="1" t="s">
        <v>27</v>
      </c>
      <c r="J1" s="1" t="s">
        <v>29</v>
      </c>
      <c r="K1" s="1" t="s">
        <v>36</v>
      </c>
    </row>
    <row r="2" spans="1:11" x14ac:dyDescent="0.25">
      <c r="A2">
        <v>1</v>
      </c>
      <c r="B2">
        <v>1</v>
      </c>
      <c r="C2">
        <v>4</v>
      </c>
      <c r="D2">
        <v>4</v>
      </c>
      <c r="E2">
        <v>1</v>
      </c>
      <c r="F2">
        <v>1</v>
      </c>
      <c r="G2">
        <v>1</v>
      </c>
      <c r="H2">
        <v>0</v>
      </c>
      <c r="I2">
        <v>1474</v>
      </c>
      <c r="J2">
        <v>0.63</v>
      </c>
      <c r="K2">
        <v>319.7</v>
      </c>
    </row>
    <row r="3" spans="1:11" x14ac:dyDescent="0.25">
      <c r="A3">
        <v>2</v>
      </c>
      <c r="B3">
        <v>1</v>
      </c>
      <c r="C3">
        <v>6</v>
      </c>
      <c r="D3">
        <v>3</v>
      </c>
      <c r="E3">
        <v>2</v>
      </c>
      <c r="F3">
        <v>1</v>
      </c>
      <c r="G3">
        <v>1</v>
      </c>
      <c r="H3">
        <v>0</v>
      </c>
      <c r="I3">
        <v>1474</v>
      </c>
      <c r="J3">
        <v>0.63</v>
      </c>
      <c r="K3">
        <v>12.3</v>
      </c>
    </row>
    <row r="4" spans="1:11" x14ac:dyDescent="0.25">
      <c r="A4">
        <v>3</v>
      </c>
      <c r="B4">
        <v>1</v>
      </c>
      <c r="C4">
        <v>1</v>
      </c>
      <c r="D4">
        <v>2</v>
      </c>
      <c r="E4">
        <v>1</v>
      </c>
      <c r="F4">
        <v>1</v>
      </c>
      <c r="G4">
        <v>1</v>
      </c>
      <c r="H4">
        <v>0</v>
      </c>
      <c r="I4">
        <v>1474</v>
      </c>
      <c r="J4">
        <v>0.63</v>
      </c>
      <c r="K4">
        <v>8.1999999999999993</v>
      </c>
    </row>
    <row r="5" spans="1:11" x14ac:dyDescent="0.25">
      <c r="A5">
        <v>4</v>
      </c>
      <c r="B5">
        <v>1</v>
      </c>
      <c r="C5">
        <v>3</v>
      </c>
      <c r="D5">
        <v>2</v>
      </c>
      <c r="E5">
        <v>1</v>
      </c>
      <c r="F5">
        <v>1</v>
      </c>
      <c r="G5">
        <v>1</v>
      </c>
      <c r="H5">
        <v>0</v>
      </c>
      <c r="I5">
        <v>1474</v>
      </c>
      <c r="J5">
        <v>0.63</v>
      </c>
      <c r="K5">
        <v>41.3</v>
      </c>
    </row>
    <row r="6" spans="1:11" x14ac:dyDescent="0.25">
      <c r="A6">
        <v>5</v>
      </c>
      <c r="B6">
        <v>1</v>
      </c>
      <c r="C6">
        <v>2</v>
      </c>
      <c r="D6">
        <v>1</v>
      </c>
      <c r="E6">
        <v>1</v>
      </c>
      <c r="F6">
        <v>1</v>
      </c>
      <c r="G6">
        <v>1</v>
      </c>
      <c r="H6">
        <v>0</v>
      </c>
      <c r="I6">
        <v>1474</v>
      </c>
      <c r="J6">
        <v>0.63</v>
      </c>
      <c r="K6">
        <v>4.4000000000000004</v>
      </c>
    </row>
    <row r="7" spans="1:11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18920</v>
      </c>
      <c r="I7">
        <v>1474</v>
      </c>
      <c r="J7">
        <v>0.63</v>
      </c>
      <c r="K7">
        <v>0</v>
      </c>
    </row>
    <row r="8" spans="1:11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18920</v>
      </c>
      <c r="I8">
        <v>1474</v>
      </c>
      <c r="J8">
        <v>0.63</v>
      </c>
      <c r="K8">
        <v>0</v>
      </c>
    </row>
    <row r="9" spans="1:11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18920</v>
      </c>
      <c r="I9">
        <v>1474</v>
      </c>
      <c r="J9">
        <v>0.63</v>
      </c>
      <c r="K9">
        <v>0</v>
      </c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3"/>
      <c r="B13" s="3"/>
      <c r="C13" s="3"/>
      <c r="D13" s="3"/>
    </row>
    <row r="14" spans="1:11" x14ac:dyDescent="0.25">
      <c r="A14" s="3"/>
      <c r="B14" s="3"/>
      <c r="C14" s="3"/>
      <c r="D14" s="3"/>
    </row>
    <row r="15" spans="1:11" x14ac:dyDescent="0.25">
      <c r="A15" s="3"/>
      <c r="B15" s="3"/>
      <c r="C15" s="3"/>
      <c r="D15" s="3"/>
    </row>
    <row r="16" spans="1:11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31" sqref="C31"/>
    </sheetView>
  </sheetViews>
  <sheetFormatPr baseColWidth="10" defaultRowHeight="15" x14ac:dyDescent="0.25"/>
  <cols>
    <col min="3" max="3" width="11.42578125" customWidth="1"/>
  </cols>
  <sheetData>
    <row r="1" spans="1:7" s="1" customFormat="1" x14ac:dyDescent="0.25">
      <c r="A1" s="1" t="s">
        <v>0</v>
      </c>
      <c r="B1" s="1" t="s">
        <v>5</v>
      </c>
      <c r="C1" s="1" t="s">
        <v>9</v>
      </c>
      <c r="D1" s="1" t="s">
        <v>28</v>
      </c>
      <c r="E1" s="1" t="s">
        <v>27</v>
      </c>
      <c r="F1" s="1" t="s">
        <v>29</v>
      </c>
      <c r="G1" s="1" t="s">
        <v>36</v>
      </c>
    </row>
    <row r="2" spans="1:7" x14ac:dyDescent="0.25">
      <c r="A2">
        <v>1</v>
      </c>
      <c r="B2">
        <v>1</v>
      </c>
      <c r="C2" t="s">
        <v>11</v>
      </c>
      <c r="D2">
        <v>0</v>
      </c>
      <c r="E2">
        <v>1474</v>
      </c>
      <c r="F2">
        <v>0.63</v>
      </c>
      <c r="G2">
        <v>75.2</v>
      </c>
    </row>
    <row r="3" spans="1:7" x14ac:dyDescent="0.25">
      <c r="A3">
        <v>2</v>
      </c>
      <c r="B3">
        <v>2</v>
      </c>
      <c r="C3" t="s">
        <v>11</v>
      </c>
      <c r="D3">
        <v>0</v>
      </c>
      <c r="E3">
        <v>1474</v>
      </c>
      <c r="F3">
        <v>0.63</v>
      </c>
      <c r="G3">
        <v>3.2</v>
      </c>
    </row>
    <row r="4" spans="1:7" x14ac:dyDescent="0.25">
      <c r="A4">
        <v>3</v>
      </c>
      <c r="B4">
        <v>1</v>
      </c>
      <c r="C4" t="s">
        <v>10</v>
      </c>
      <c r="D4">
        <v>0</v>
      </c>
      <c r="E4">
        <v>1474</v>
      </c>
      <c r="F4">
        <v>0.63</v>
      </c>
      <c r="G4">
        <v>0.1</v>
      </c>
    </row>
    <row r="5" spans="1:7" x14ac:dyDescent="0.25">
      <c r="A5">
        <v>4</v>
      </c>
      <c r="B5">
        <v>2</v>
      </c>
      <c r="C5" t="s">
        <v>10</v>
      </c>
      <c r="D5">
        <v>18920</v>
      </c>
      <c r="E5">
        <v>1474</v>
      </c>
      <c r="F5">
        <v>0.63</v>
      </c>
      <c r="G5">
        <v>0</v>
      </c>
    </row>
    <row r="6" spans="1:7" x14ac:dyDescent="0.25">
      <c r="A6">
        <v>5</v>
      </c>
      <c r="B6">
        <v>3</v>
      </c>
      <c r="C6" t="s">
        <v>10</v>
      </c>
      <c r="D6">
        <v>0</v>
      </c>
      <c r="E6">
        <v>1474</v>
      </c>
      <c r="F6">
        <v>0.63</v>
      </c>
      <c r="G6">
        <v>4.9000000000000004</v>
      </c>
    </row>
    <row r="7" spans="1:7" x14ac:dyDescent="0.25">
      <c r="A7">
        <v>6</v>
      </c>
      <c r="B7">
        <v>4</v>
      </c>
      <c r="C7" t="s">
        <v>10</v>
      </c>
      <c r="D7">
        <v>0</v>
      </c>
      <c r="E7">
        <v>1474</v>
      </c>
      <c r="F7">
        <v>0.63</v>
      </c>
      <c r="G7">
        <v>27.9</v>
      </c>
    </row>
    <row r="8" spans="1:7" x14ac:dyDescent="0.25">
      <c r="A8">
        <v>7</v>
      </c>
      <c r="B8">
        <v>5</v>
      </c>
      <c r="C8" t="s">
        <v>10</v>
      </c>
      <c r="D8">
        <v>0</v>
      </c>
      <c r="E8">
        <v>1474</v>
      </c>
      <c r="F8">
        <v>0.63</v>
      </c>
      <c r="G8">
        <v>5.0999999999999996</v>
      </c>
    </row>
    <row r="9" spans="1:7" x14ac:dyDescent="0.25">
      <c r="A9">
        <v>8</v>
      </c>
      <c r="B9">
        <v>6</v>
      </c>
      <c r="C9" t="s">
        <v>10</v>
      </c>
      <c r="D9">
        <v>18920</v>
      </c>
      <c r="E9">
        <v>1474</v>
      </c>
      <c r="F9">
        <v>0.63</v>
      </c>
      <c r="G9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pane ySplit="1" topLeftCell="A2" activePane="bottomLeft" state="frozen"/>
      <selection pane="bottomLeft" activeCell="G7" sqref="G7"/>
    </sheetView>
  </sheetViews>
  <sheetFormatPr baseColWidth="10" defaultRowHeight="15" x14ac:dyDescent="0.25"/>
  <cols>
    <col min="12" max="12" width="17.42578125" bestFit="1" customWidth="1"/>
    <col min="13" max="13" width="14" bestFit="1" customWidth="1"/>
  </cols>
  <sheetData>
    <row r="1" spans="1:16" s="1" customFormat="1" x14ac:dyDescent="0.25">
      <c r="A1" s="1" t="s">
        <v>5</v>
      </c>
      <c r="B1" s="1" t="s">
        <v>30</v>
      </c>
      <c r="C1" s="1" t="s">
        <v>9</v>
      </c>
      <c r="D1" s="1" t="s">
        <v>6</v>
      </c>
      <c r="E1" s="1" t="s">
        <v>7</v>
      </c>
      <c r="F1" s="1" t="s">
        <v>8</v>
      </c>
      <c r="G1" s="1" t="s">
        <v>21</v>
      </c>
      <c r="H1" s="1" t="s">
        <v>20</v>
      </c>
      <c r="I1" s="1" t="s">
        <v>18</v>
      </c>
      <c r="J1" s="1" t="s">
        <v>19</v>
      </c>
      <c r="K1" s="1" t="s">
        <v>31</v>
      </c>
      <c r="L1" s="1" t="s">
        <v>32</v>
      </c>
      <c r="M1" s="1" t="s">
        <v>41</v>
      </c>
    </row>
    <row r="2" spans="1:16" x14ac:dyDescent="0.25">
      <c r="A2">
        <v>1</v>
      </c>
      <c r="B2">
        <v>1</v>
      </c>
      <c r="C2" t="s">
        <v>11</v>
      </c>
      <c r="D2">
        <v>161.4</v>
      </c>
      <c r="E2">
        <v>176</v>
      </c>
      <c r="F2">
        <v>0.4</v>
      </c>
      <c r="G2">
        <v>2.4049999999999998</v>
      </c>
      <c r="H2">
        <v>86.4</v>
      </c>
      <c r="I2">
        <v>0</v>
      </c>
      <c r="J2">
        <v>4410</v>
      </c>
      <c r="K2">
        <f>(D2-E2)*G2*H2</f>
        <v>-3033.763199999999</v>
      </c>
    </row>
    <row r="3" spans="1:16" x14ac:dyDescent="0.25">
      <c r="A3">
        <v>2</v>
      </c>
      <c r="B3">
        <v>1</v>
      </c>
      <c r="C3" t="s">
        <v>11</v>
      </c>
      <c r="D3">
        <v>136</v>
      </c>
      <c r="E3">
        <v>229</v>
      </c>
      <c r="F3">
        <v>0.4</v>
      </c>
      <c r="G3">
        <v>1.75</v>
      </c>
      <c r="H3">
        <v>1.4359999999999999</v>
      </c>
      <c r="I3">
        <v>0</v>
      </c>
      <c r="J3">
        <v>4410</v>
      </c>
      <c r="K3">
        <f t="shared" ref="K3:K18" si="0">(D3-E3)*G3*H3</f>
        <v>-233.709</v>
      </c>
    </row>
    <row r="4" spans="1:16" x14ac:dyDescent="0.25">
      <c r="A4">
        <v>3</v>
      </c>
      <c r="B4">
        <v>1</v>
      </c>
      <c r="C4" t="s">
        <v>11</v>
      </c>
      <c r="D4">
        <v>10</v>
      </c>
      <c r="E4">
        <v>40</v>
      </c>
      <c r="F4">
        <v>0.1</v>
      </c>
      <c r="G4">
        <v>1.018</v>
      </c>
      <c r="H4">
        <v>1.49</v>
      </c>
      <c r="I4">
        <v>0</v>
      </c>
      <c r="J4">
        <v>4410</v>
      </c>
      <c r="K4">
        <f>(D4-E4)*G4*H4</f>
        <v>-45.504599999999996</v>
      </c>
    </row>
    <row r="5" spans="1:16" x14ac:dyDescent="0.25">
      <c r="A5">
        <v>4</v>
      </c>
      <c r="B5">
        <v>1</v>
      </c>
      <c r="C5" t="s">
        <v>11</v>
      </c>
      <c r="D5">
        <v>24</v>
      </c>
      <c r="E5">
        <v>176</v>
      </c>
      <c r="F5">
        <v>0.4</v>
      </c>
      <c r="G5">
        <v>2.4049999999999998</v>
      </c>
      <c r="H5">
        <v>0.154</v>
      </c>
      <c r="I5">
        <v>0</v>
      </c>
      <c r="J5">
        <v>4410</v>
      </c>
      <c r="K5">
        <f t="shared" si="0"/>
        <v>-56.29623999999999</v>
      </c>
    </row>
    <row r="6" spans="1:16" x14ac:dyDescent="0.25">
      <c r="A6">
        <v>5</v>
      </c>
      <c r="B6">
        <v>1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4410</v>
      </c>
      <c r="K6">
        <f t="shared" si="0"/>
        <v>0</v>
      </c>
    </row>
    <row r="7" spans="1:16" x14ac:dyDescent="0.25">
      <c r="A7">
        <v>6</v>
      </c>
      <c r="B7">
        <v>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4410</v>
      </c>
      <c r="K7">
        <f t="shared" si="0"/>
        <v>0</v>
      </c>
    </row>
    <row r="8" spans="1:16" x14ac:dyDescent="0.25">
      <c r="A8">
        <v>1</v>
      </c>
      <c r="B8">
        <v>1</v>
      </c>
      <c r="C8" t="s">
        <v>10</v>
      </c>
      <c r="D8">
        <v>280</v>
      </c>
      <c r="E8">
        <v>30</v>
      </c>
      <c r="F8">
        <v>0.4</v>
      </c>
      <c r="G8">
        <v>4.97</v>
      </c>
      <c r="H8">
        <v>2.98</v>
      </c>
      <c r="I8">
        <v>0</v>
      </c>
      <c r="J8">
        <v>4410</v>
      </c>
      <c r="K8">
        <f t="shared" si="0"/>
        <v>3702.65</v>
      </c>
    </row>
    <row r="9" spans="1:16" x14ac:dyDescent="0.25">
      <c r="A9">
        <v>2</v>
      </c>
      <c r="B9">
        <v>1</v>
      </c>
      <c r="C9" t="s">
        <v>10</v>
      </c>
      <c r="D9">
        <v>151</v>
      </c>
      <c r="E9">
        <v>24</v>
      </c>
      <c r="F9">
        <v>0.6</v>
      </c>
      <c r="G9">
        <v>1.8</v>
      </c>
      <c r="H9">
        <v>0.44</v>
      </c>
      <c r="I9">
        <v>0</v>
      </c>
      <c r="J9">
        <v>4410</v>
      </c>
      <c r="K9">
        <f t="shared" si="0"/>
        <v>100.584</v>
      </c>
    </row>
    <row r="10" spans="1:16" s="4" customFormat="1" x14ac:dyDescent="0.25">
      <c r="A10" s="4">
        <v>3</v>
      </c>
      <c r="B10" s="4">
        <v>1</v>
      </c>
      <c r="C10" s="4" t="s">
        <v>10</v>
      </c>
      <c r="D10" s="4">
        <v>300</v>
      </c>
      <c r="E10" s="2">
        <v>299</v>
      </c>
      <c r="F10" s="2">
        <v>5</v>
      </c>
      <c r="G10" s="2">
        <v>220000</v>
      </c>
      <c r="I10" s="4">
        <v>0</v>
      </c>
      <c r="J10">
        <v>4410</v>
      </c>
      <c r="K10" s="4">
        <f>(D10-E10)*G10*H10</f>
        <v>0</v>
      </c>
      <c r="L10" s="4">
        <v>7.0000000000000007E-2</v>
      </c>
      <c r="M10" s="2">
        <v>3400</v>
      </c>
      <c r="N10" s="4">
        <f>M10*L10*(J10-I10)</f>
        <v>1049580.0000000002</v>
      </c>
    </row>
    <row r="11" spans="1:16" s="1" customFormat="1" x14ac:dyDescent="0.25">
      <c r="A11" s="1">
        <v>7</v>
      </c>
      <c r="B11" s="1">
        <v>1</v>
      </c>
      <c r="C11" s="1" t="s">
        <v>11</v>
      </c>
      <c r="D11" s="1">
        <v>0</v>
      </c>
      <c r="E11" s="1">
        <v>1</v>
      </c>
      <c r="F11" s="1">
        <v>2</v>
      </c>
      <c r="G11" s="1">
        <v>4.18</v>
      </c>
      <c r="I11" s="1">
        <v>0</v>
      </c>
      <c r="J11" s="1">
        <v>4410</v>
      </c>
      <c r="K11" s="1">
        <f t="shared" si="0"/>
        <v>0</v>
      </c>
      <c r="L11" s="1">
        <v>0.04</v>
      </c>
      <c r="M11" s="1">
        <v>8400</v>
      </c>
      <c r="N11" s="1">
        <f>M11*L11*(J11-I11)</f>
        <v>1481760</v>
      </c>
      <c r="P11" s="1">
        <f>N10+N11+N20+N21</f>
        <v>3088836</v>
      </c>
    </row>
    <row r="12" spans="1:16" x14ac:dyDescent="0.25">
      <c r="A12">
        <v>1</v>
      </c>
      <c r="B12" s="2">
        <v>2</v>
      </c>
      <c r="C12" t="s">
        <v>11</v>
      </c>
      <c r="D12" s="2">
        <v>154.69999999999999</v>
      </c>
      <c r="E12" s="2">
        <v>166</v>
      </c>
      <c r="F12" s="2">
        <v>0.4</v>
      </c>
      <c r="G12" s="2">
        <v>2.375</v>
      </c>
      <c r="H12" s="2">
        <v>87.1</v>
      </c>
      <c r="I12" s="2">
        <v>4410</v>
      </c>
      <c r="J12" s="2">
        <v>7020</v>
      </c>
      <c r="K12">
        <f t="shared" si="0"/>
        <v>-2337.5462500000021</v>
      </c>
      <c r="N12" s="4"/>
    </row>
    <row r="13" spans="1:16" x14ac:dyDescent="0.25">
      <c r="A13">
        <v>2</v>
      </c>
      <c r="B13" s="2">
        <v>2</v>
      </c>
      <c r="C13" t="s">
        <v>11</v>
      </c>
      <c r="D13" s="2">
        <v>125.9</v>
      </c>
      <c r="E13" s="2">
        <v>226.1</v>
      </c>
      <c r="F13" s="2">
        <v>0.4</v>
      </c>
      <c r="G13" s="2">
        <v>1.69</v>
      </c>
      <c r="H13" s="2">
        <v>1.448</v>
      </c>
      <c r="I13">
        <v>4410</v>
      </c>
      <c r="J13" s="2">
        <v>7020</v>
      </c>
      <c r="K13">
        <f t="shared" si="0"/>
        <v>-245.20142399999995</v>
      </c>
      <c r="N13" s="4"/>
    </row>
    <row r="14" spans="1:16" x14ac:dyDescent="0.25">
      <c r="A14">
        <v>3</v>
      </c>
      <c r="B14" s="2">
        <v>2</v>
      </c>
      <c r="C14" t="s">
        <v>11</v>
      </c>
      <c r="D14" s="2">
        <v>10</v>
      </c>
      <c r="E14" s="2">
        <v>40</v>
      </c>
      <c r="F14" s="2">
        <v>0.2</v>
      </c>
      <c r="G14" s="2">
        <v>1.018</v>
      </c>
      <c r="H14" s="2">
        <v>1.456</v>
      </c>
      <c r="I14">
        <v>4410</v>
      </c>
      <c r="J14" s="2">
        <v>7020</v>
      </c>
      <c r="K14">
        <f t="shared" si="0"/>
        <v>-44.466239999999999</v>
      </c>
      <c r="N14" s="4"/>
    </row>
    <row r="15" spans="1:16" x14ac:dyDescent="0.25">
      <c r="A15">
        <v>4</v>
      </c>
      <c r="B15" s="2">
        <v>2</v>
      </c>
      <c r="C15" t="s">
        <v>11</v>
      </c>
      <c r="D15" s="2">
        <v>24</v>
      </c>
      <c r="E15" s="2">
        <v>166</v>
      </c>
      <c r="F15" s="2">
        <v>0.4</v>
      </c>
      <c r="G15" s="2">
        <v>2.375</v>
      </c>
      <c r="H15" s="2">
        <v>7.6999999999999999E-2</v>
      </c>
      <c r="I15">
        <v>4410</v>
      </c>
      <c r="J15" s="2">
        <v>7020</v>
      </c>
      <c r="K15">
        <f t="shared" si="0"/>
        <v>-25.968250000000001</v>
      </c>
      <c r="N15" s="4"/>
    </row>
    <row r="16" spans="1:16" x14ac:dyDescent="0.25">
      <c r="A16">
        <v>5</v>
      </c>
      <c r="B16" s="2">
        <v>2</v>
      </c>
      <c r="C16" t="s">
        <v>11</v>
      </c>
      <c r="D16" s="2">
        <v>163.4</v>
      </c>
      <c r="E16" s="2">
        <v>174</v>
      </c>
      <c r="F16" s="2">
        <v>0.4</v>
      </c>
      <c r="G16" s="2">
        <v>2.5499999999999998</v>
      </c>
      <c r="H16" s="2">
        <v>9.14</v>
      </c>
      <c r="I16">
        <v>4410</v>
      </c>
      <c r="J16" s="2">
        <v>7020</v>
      </c>
      <c r="K16">
        <f t="shared" si="0"/>
        <v>-247.05419999999987</v>
      </c>
      <c r="N16" s="4"/>
    </row>
    <row r="17" spans="1:14" x14ac:dyDescent="0.25">
      <c r="A17">
        <v>6</v>
      </c>
      <c r="B17" s="2">
        <v>2</v>
      </c>
      <c r="C17" t="s">
        <v>11</v>
      </c>
      <c r="D17" s="2">
        <v>144.9</v>
      </c>
      <c r="E17" s="2">
        <v>145.1</v>
      </c>
      <c r="F17" s="2">
        <v>0.4</v>
      </c>
      <c r="G17" s="2">
        <v>13623</v>
      </c>
      <c r="H17" s="2">
        <v>6.9000000000000006E-2</v>
      </c>
      <c r="I17">
        <v>4410</v>
      </c>
      <c r="J17" s="2">
        <v>7020</v>
      </c>
      <c r="K17">
        <f t="shared" si="0"/>
        <v>-187.99739999998934</v>
      </c>
      <c r="N17" s="4"/>
    </row>
    <row r="18" spans="1:14" x14ac:dyDescent="0.25">
      <c r="A18">
        <v>1</v>
      </c>
      <c r="B18" s="2">
        <v>2</v>
      </c>
      <c r="C18" t="s">
        <v>10</v>
      </c>
      <c r="D18" s="2">
        <v>270.39999999999998</v>
      </c>
      <c r="E18" s="2">
        <v>30</v>
      </c>
      <c r="F18" s="2">
        <v>0.4</v>
      </c>
      <c r="G18" s="2">
        <v>4.83</v>
      </c>
      <c r="H18" s="2">
        <v>2.96</v>
      </c>
      <c r="I18">
        <v>4410</v>
      </c>
      <c r="J18" s="2">
        <v>7020</v>
      </c>
      <c r="K18">
        <f t="shared" si="0"/>
        <v>3436.9507199999994</v>
      </c>
      <c r="N18" s="4"/>
    </row>
    <row r="19" spans="1:14" x14ac:dyDescent="0.25">
      <c r="A19">
        <v>2</v>
      </c>
      <c r="B19">
        <v>2</v>
      </c>
      <c r="C19" t="s">
        <v>10</v>
      </c>
      <c r="D19" s="2">
        <v>150</v>
      </c>
      <c r="E19" s="2">
        <v>24</v>
      </c>
      <c r="F19" s="2">
        <v>0.6</v>
      </c>
      <c r="G19" s="2">
        <v>1.71</v>
      </c>
      <c r="H19" s="2">
        <v>0.32</v>
      </c>
      <c r="I19">
        <v>4410</v>
      </c>
      <c r="J19" s="2">
        <v>7020</v>
      </c>
      <c r="K19">
        <f t="shared" ref="K19:K21" si="1">(D19-E19)*G19*H19</f>
        <v>68.947200000000009</v>
      </c>
      <c r="N19" s="4"/>
    </row>
    <row r="20" spans="1:14" s="4" customFormat="1" x14ac:dyDescent="0.25">
      <c r="A20" s="4">
        <v>3</v>
      </c>
      <c r="B20" s="4">
        <v>2</v>
      </c>
      <c r="C20" s="4" t="s">
        <v>10</v>
      </c>
      <c r="D20" s="2">
        <v>300</v>
      </c>
      <c r="E20" s="2">
        <v>299</v>
      </c>
      <c r="F20" s="2">
        <v>5</v>
      </c>
      <c r="G20" s="2">
        <v>220000</v>
      </c>
      <c r="I20" s="2">
        <v>4410</v>
      </c>
      <c r="J20" s="2">
        <v>7020</v>
      </c>
      <c r="K20" s="4">
        <f>(D20-E20)*G20*H20</f>
        <v>0</v>
      </c>
      <c r="L20" s="4">
        <v>0.08</v>
      </c>
      <c r="M20" s="2">
        <v>1800</v>
      </c>
      <c r="N20" s="4">
        <f>M20*L20*(J20-I20)</f>
        <v>375840</v>
      </c>
    </row>
    <row r="21" spans="1:14" s="1" customFormat="1" x14ac:dyDescent="0.25">
      <c r="A21" s="1">
        <v>7</v>
      </c>
      <c r="B21" s="1">
        <v>2</v>
      </c>
      <c r="C21" s="1" t="s">
        <v>11</v>
      </c>
      <c r="D21" s="1">
        <v>0</v>
      </c>
      <c r="E21" s="1">
        <v>1</v>
      </c>
      <c r="F21" s="1">
        <v>2</v>
      </c>
      <c r="G21" s="1">
        <v>4.18</v>
      </c>
      <c r="I21" s="1">
        <v>4410</v>
      </c>
      <c r="J21" s="1">
        <v>7020</v>
      </c>
      <c r="K21" s="1">
        <f t="shared" si="1"/>
        <v>0</v>
      </c>
      <c r="L21" s="1">
        <v>8.0000000000000002E-3</v>
      </c>
      <c r="M21" s="1">
        <v>8700</v>
      </c>
      <c r="N21" s="1">
        <f>M21*L21*(J21-I21)</f>
        <v>181656.00000000003</v>
      </c>
    </row>
    <row r="22" spans="1:14" x14ac:dyDescent="0.25">
      <c r="B22" s="2"/>
    </row>
    <row r="23" spans="1:14" x14ac:dyDescent="0.25">
      <c r="B23" s="2"/>
    </row>
    <row r="24" spans="1:14" x14ac:dyDescent="0.25">
      <c r="B24" s="2"/>
    </row>
    <row r="26" spans="1:14" s="4" customFormat="1" x14ac:dyDescent="0.25"/>
    <row r="27" spans="1:14" s="4" customFormat="1" x14ac:dyDescent="0.25"/>
  </sheetData>
  <pageMargins left="0.7" right="0.7" top="0.78740157499999996" bottom="0.78740157499999996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pane ySplit="1" topLeftCell="A2" activePane="bottomLeft" state="frozen"/>
      <selection pane="bottomLeft" activeCell="D12" sqref="D12"/>
    </sheetView>
  </sheetViews>
  <sheetFormatPr baseColWidth="10" defaultRowHeight="15" x14ac:dyDescent="0.25"/>
  <cols>
    <col min="1" max="1" width="14.7109375" bestFit="1" customWidth="1"/>
  </cols>
  <sheetData>
    <row r="1" spans="1:5" s="1" customFormat="1" x14ac:dyDescent="0.25">
      <c r="A1" t="s">
        <v>13</v>
      </c>
      <c r="B1" s="1" t="s">
        <v>15</v>
      </c>
      <c r="C1" s="1" t="s">
        <v>14</v>
      </c>
      <c r="D1" s="1" t="s">
        <v>16</v>
      </c>
      <c r="E1" s="1" t="s">
        <v>33</v>
      </c>
    </row>
    <row r="2" spans="1:5" x14ac:dyDescent="0.25">
      <c r="A2" t="s">
        <v>12</v>
      </c>
      <c r="B2">
        <v>2000</v>
      </c>
      <c r="C2">
        <v>5</v>
      </c>
      <c r="D2">
        <v>0.68</v>
      </c>
      <c r="E2">
        <v>0.7</v>
      </c>
    </row>
    <row r="3" spans="1:5" x14ac:dyDescent="0.25">
      <c r="A3" t="s">
        <v>43</v>
      </c>
      <c r="B3">
        <v>4000</v>
      </c>
      <c r="C3">
        <v>0</v>
      </c>
      <c r="D3">
        <v>0</v>
      </c>
    </row>
    <row r="4" spans="1:5" x14ac:dyDescent="0.25">
      <c r="A4" t="s">
        <v>23</v>
      </c>
      <c r="B4">
        <v>4000</v>
      </c>
      <c r="C4">
        <v>0</v>
      </c>
      <c r="D4">
        <v>0</v>
      </c>
    </row>
    <row r="5" spans="1:5" x14ac:dyDescent="0.25">
      <c r="A5" t="s">
        <v>39</v>
      </c>
      <c r="B5">
        <v>4000</v>
      </c>
      <c r="C5">
        <v>0</v>
      </c>
      <c r="D5">
        <v>0</v>
      </c>
    </row>
    <row r="6" spans="1:5" x14ac:dyDescent="0.25">
      <c r="A6" t="s">
        <v>40</v>
      </c>
      <c r="B6">
        <v>4000</v>
      </c>
      <c r="C6">
        <v>0</v>
      </c>
      <c r="D6">
        <v>0</v>
      </c>
    </row>
    <row r="7" spans="1:5" x14ac:dyDescent="0.25">
      <c r="A7" t="s">
        <v>24</v>
      </c>
      <c r="B7">
        <v>10</v>
      </c>
      <c r="C7">
        <v>0</v>
      </c>
      <c r="D7">
        <v>0</v>
      </c>
    </row>
    <row r="8" spans="1:5" x14ac:dyDescent="0.25">
      <c r="A8" t="s">
        <v>25</v>
      </c>
      <c r="B8">
        <v>0</v>
      </c>
      <c r="C8">
        <v>0.01</v>
      </c>
      <c r="D8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pane="bottomLeft" activeCell="G3" sqref="G3"/>
    </sheetView>
  </sheetViews>
  <sheetFormatPr baseColWidth="10" defaultRowHeight="15" x14ac:dyDescent="0.25"/>
  <cols>
    <col min="1" max="1" width="13.5703125" bestFit="1" customWidth="1"/>
    <col min="5" max="5" width="15.5703125" bestFit="1" customWidth="1"/>
    <col min="6" max="6" width="16.7109375" bestFit="1" customWidth="1"/>
    <col min="7" max="7" width="17.5703125" customWidth="1"/>
  </cols>
  <sheetData>
    <row r="1" spans="1:7" s="1" customFormat="1" x14ac:dyDescent="0.25">
      <c r="A1" s="1" t="s">
        <v>17</v>
      </c>
      <c r="B1" s="1" t="s">
        <v>22</v>
      </c>
      <c r="C1" s="1" t="s">
        <v>26</v>
      </c>
      <c r="D1" s="1" t="s">
        <v>42</v>
      </c>
      <c r="E1" s="1" t="s">
        <v>37</v>
      </c>
      <c r="F1" s="1" t="s">
        <v>44</v>
      </c>
      <c r="G1" s="1" t="s">
        <v>38</v>
      </c>
    </row>
    <row r="2" spans="1:7" x14ac:dyDescent="0.25">
      <c r="A2">
        <v>1</v>
      </c>
      <c r="B2">
        <v>100</v>
      </c>
      <c r="C2">
        <v>2</v>
      </c>
      <c r="D2">
        <v>0.8</v>
      </c>
      <c r="E2">
        <v>5</v>
      </c>
      <c r="F2">
        <v>10</v>
      </c>
      <c r="G2">
        <v>100000000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EAM</vt:lpstr>
      <vt:lpstr>EAM_BUT</vt:lpstr>
      <vt:lpstr>StreamData</vt:lpstr>
      <vt:lpstr>EconomicData</vt:lpstr>
      <vt:lpstr>ManualParameters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2020-07-06T13:48:13Z</dcterms:modified>
</cp:coreProperties>
</file>