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PAYMENT" sheetId="1" r:id="rId1"/>
    <sheet name="CREDIT LIST" sheetId="2" r:id="rId2"/>
    <sheet name="Sheet3" sheetId="3" r:id="rId3"/>
  </sheets>
  <externalReferences>
    <externalReference r:id="rId4"/>
    <externalReference r:id="rId5"/>
  </externalReferences>
  <calcPr calcId="124519"/>
</workbook>
</file>

<file path=xl/calcChain.xml><?xml version="1.0" encoding="utf-8"?>
<calcChain xmlns="http://schemas.openxmlformats.org/spreadsheetml/2006/main">
  <c r="D4" i="1"/>
  <c r="D54" s="1"/>
  <c r="C24"/>
  <c r="E24" s="1"/>
  <c r="H24" s="1"/>
  <c r="AL24" s="1"/>
  <c r="C25"/>
  <c r="C26"/>
  <c r="C27"/>
  <c r="C28"/>
  <c r="E28" s="1"/>
  <c r="H28" s="1"/>
  <c r="C29"/>
  <c r="C30"/>
  <c r="C31"/>
  <c r="C32"/>
  <c r="E32" s="1"/>
  <c r="H32" s="1"/>
  <c r="C33"/>
  <c r="C34"/>
  <c r="C35"/>
  <c r="C36"/>
  <c r="E36" s="1"/>
  <c r="H36" s="1"/>
  <c r="C37"/>
  <c r="C38"/>
  <c r="C39"/>
  <c r="C40"/>
  <c r="E40" s="1"/>
  <c r="H40" s="1"/>
  <c r="C41"/>
  <c r="E41" s="1"/>
  <c r="H41" s="1"/>
  <c r="C42"/>
  <c r="C43"/>
  <c r="C44"/>
  <c r="C45"/>
  <c r="C46"/>
  <c r="C47"/>
  <c r="C48"/>
  <c r="C49"/>
  <c r="C50"/>
  <c r="C51"/>
  <c r="C52"/>
  <c r="E52" s="1"/>
  <c r="H52" s="1"/>
  <c r="C53"/>
  <c r="C5"/>
  <c r="C6"/>
  <c r="C7"/>
  <c r="E7" s="1"/>
  <c r="H7" s="1"/>
  <c r="C8"/>
  <c r="C9"/>
  <c r="C10"/>
  <c r="E10" s="1"/>
  <c r="H10" s="1"/>
  <c r="AL10" s="1"/>
  <c r="C11"/>
  <c r="C12"/>
  <c r="C13"/>
  <c r="C14"/>
  <c r="E14" s="1"/>
  <c r="H14" s="1"/>
  <c r="C15"/>
  <c r="E15" s="1"/>
  <c r="C16"/>
  <c r="C17"/>
  <c r="C18"/>
  <c r="E18" s="1"/>
  <c r="H18" s="1"/>
  <c r="C19"/>
  <c r="E19" s="1"/>
  <c r="H19" s="1"/>
  <c r="C20"/>
  <c r="C21"/>
  <c r="C22"/>
  <c r="E22" s="1"/>
  <c r="C23"/>
  <c r="E23" s="1"/>
  <c r="H23" s="1"/>
  <c r="C4"/>
  <c r="G5"/>
  <c r="G6"/>
  <c r="G7"/>
  <c r="G8"/>
  <c r="G9"/>
  <c r="G10"/>
  <c r="G11"/>
  <c r="G12"/>
  <c r="G13"/>
  <c r="G14"/>
  <c r="G15"/>
  <c r="G16"/>
  <c r="G17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4"/>
  <c r="H77"/>
  <c r="G77"/>
  <c r="H76"/>
  <c r="G76"/>
  <c r="H75"/>
  <c r="G75"/>
  <c r="H74"/>
  <c r="G74"/>
  <c r="H73"/>
  <c r="G73"/>
  <c r="H72"/>
  <c r="G72"/>
  <c r="I71"/>
  <c r="H71"/>
  <c r="G71"/>
  <c r="J54"/>
  <c r="K54"/>
  <c r="I54"/>
  <c r="AK26"/>
  <c r="E26"/>
  <c r="AK43"/>
  <c r="E43"/>
  <c r="H43" s="1"/>
  <c r="AL43" s="1"/>
  <c r="AK7"/>
  <c r="AK48"/>
  <c r="E48"/>
  <c r="H48" s="1"/>
  <c r="AK10"/>
  <c r="AK51"/>
  <c r="H51"/>
  <c r="AM51" s="1"/>
  <c r="E51"/>
  <c r="AK53"/>
  <c r="F54"/>
  <c r="E53"/>
  <c r="AK41"/>
  <c r="AK40"/>
  <c r="AK24"/>
  <c r="AK19"/>
  <c r="F37"/>
  <c r="F38"/>
  <c r="F30"/>
  <c r="F25"/>
  <c r="F15"/>
  <c r="AH14"/>
  <c r="F12"/>
  <c r="H12" s="1"/>
  <c r="W5"/>
  <c r="AK5" s="1"/>
  <c r="F4"/>
  <c r="H25"/>
  <c r="E8"/>
  <c r="H8" s="1"/>
  <c r="E9"/>
  <c r="H9" s="1"/>
  <c r="E11"/>
  <c r="H11" s="1"/>
  <c r="E13"/>
  <c r="H13" s="1"/>
  <c r="E16"/>
  <c r="H16" s="1"/>
  <c r="E17"/>
  <c r="H17" s="1"/>
  <c r="E20"/>
  <c r="H20" s="1"/>
  <c r="E21"/>
  <c r="H21" s="1"/>
  <c r="E25"/>
  <c r="E27"/>
  <c r="H27" s="1"/>
  <c r="E29"/>
  <c r="H29" s="1"/>
  <c r="E30"/>
  <c r="E31"/>
  <c r="H31" s="1"/>
  <c r="E33"/>
  <c r="H33" s="1"/>
  <c r="E34"/>
  <c r="E35"/>
  <c r="H35" s="1"/>
  <c r="E37"/>
  <c r="E38"/>
  <c r="E39"/>
  <c r="H39" s="1"/>
  <c r="E42"/>
  <c r="E44"/>
  <c r="H44" s="1"/>
  <c r="AL44" s="1"/>
  <c r="E45"/>
  <c r="H45" s="1"/>
  <c r="E46"/>
  <c r="E47"/>
  <c r="E49"/>
  <c r="H49" s="1"/>
  <c r="E50"/>
  <c r="E5"/>
  <c r="H5" s="1"/>
  <c r="AK6"/>
  <c r="V54"/>
  <c r="U54"/>
  <c r="T54"/>
  <c r="S54"/>
  <c r="R54"/>
  <c r="Q54"/>
  <c r="P54"/>
  <c r="O54"/>
  <c r="M54"/>
  <c r="L54"/>
  <c r="AK52"/>
  <c r="AK50"/>
  <c r="AK49"/>
  <c r="AK47"/>
  <c r="AK46"/>
  <c r="AK45"/>
  <c r="AK44"/>
  <c r="AK39"/>
  <c r="AK38"/>
  <c r="AK37"/>
  <c r="AK36"/>
  <c r="AK35"/>
  <c r="AK34"/>
  <c r="AK33"/>
  <c r="AK32"/>
  <c r="AK31"/>
  <c r="AK30"/>
  <c r="AK29"/>
  <c r="AK28"/>
  <c r="AK27"/>
  <c r="AK25"/>
  <c r="AK23"/>
  <c r="AK22"/>
  <c r="AK21"/>
  <c r="AK20"/>
  <c r="AK18"/>
  <c r="AK17"/>
  <c r="AK16"/>
  <c r="AK15"/>
  <c r="AK14"/>
  <c r="AK13"/>
  <c r="AK12"/>
  <c r="AK11"/>
  <c r="AK9"/>
  <c r="AK8"/>
  <c r="AK4"/>
  <c r="E4" l="1"/>
  <c r="E54" s="1"/>
  <c r="AL40"/>
  <c r="AM40"/>
  <c r="AL41"/>
  <c r="AM41"/>
  <c r="AL48"/>
  <c r="AM48"/>
  <c r="AL51"/>
  <c r="H53"/>
  <c r="H30"/>
  <c r="AL30" s="1"/>
  <c r="H26"/>
  <c r="AM26" s="1"/>
  <c r="C54"/>
  <c r="AM19"/>
  <c r="AL19"/>
  <c r="AM7"/>
  <c r="AL7"/>
  <c r="H15"/>
  <c r="AM15" s="1"/>
  <c r="E6"/>
  <c r="H6" s="1"/>
  <c r="AL26"/>
  <c r="AL53"/>
  <c r="AM53"/>
  <c r="H47"/>
  <c r="AL47" s="1"/>
  <c r="H42"/>
  <c r="H22"/>
  <c r="AM22" s="1"/>
  <c r="G54"/>
  <c r="H50"/>
  <c r="AM50" s="1"/>
  <c r="H38"/>
  <c r="H34"/>
  <c r="AL34" s="1"/>
  <c r="AM24"/>
  <c r="AM10"/>
  <c r="AM43"/>
  <c r="H46"/>
  <c r="AL46" s="1"/>
  <c r="AM18"/>
  <c r="H37"/>
  <c r="AL37" s="1"/>
  <c r="AL52"/>
  <c r="AM8"/>
  <c r="AL9"/>
  <c r="AL14"/>
  <c r="AL23"/>
  <c r="AL29"/>
  <c r="AL33"/>
  <c r="N54"/>
  <c r="AM13"/>
  <c r="AM17"/>
  <c r="AM5"/>
  <c r="AM45"/>
  <c r="AM28"/>
  <c r="AM32"/>
  <c r="AM36"/>
  <c r="AM49"/>
  <c r="AM27"/>
  <c r="AL27"/>
  <c r="AM31"/>
  <c r="AL31"/>
  <c r="AM12"/>
  <c r="AL12"/>
  <c r="AM16"/>
  <c r="AL16"/>
  <c r="AM21"/>
  <c r="AL21"/>
  <c r="AM35"/>
  <c r="AL35"/>
  <c r="AM39"/>
  <c r="AL39"/>
  <c r="AL5"/>
  <c r="AL49"/>
  <c r="AL11"/>
  <c r="AM11"/>
  <c r="AL15"/>
  <c r="AL20"/>
  <c r="AM20"/>
  <c r="AM34"/>
  <c r="AL38"/>
  <c r="AM38"/>
  <c r="AL25"/>
  <c r="AM25"/>
  <c r="AM9"/>
  <c r="AM14"/>
  <c r="AM29"/>
  <c r="AM46"/>
  <c r="AL8"/>
  <c r="AL13"/>
  <c r="AL17"/>
  <c r="AL22"/>
  <c r="AL28"/>
  <c r="AL32"/>
  <c r="AL36"/>
  <c r="AK42"/>
  <c r="AK54" s="1"/>
  <c r="AL45"/>
  <c r="AM23"/>
  <c r="AM33"/>
  <c r="AM52"/>
  <c r="H4" l="1"/>
  <c r="AM4" s="1"/>
  <c r="AM30"/>
  <c r="AL50"/>
  <c r="AM47"/>
  <c r="AM37"/>
  <c r="AL18"/>
  <c r="AM42"/>
  <c r="AM44"/>
  <c r="AL42"/>
  <c r="AM6"/>
  <c r="AL6"/>
  <c r="AL4" l="1"/>
  <c r="H54"/>
  <c r="AM54"/>
  <c r="AL54"/>
  <c r="Y54" l="1"/>
  <c r="AD54"/>
  <c r="AE54"/>
  <c r="Z54"/>
  <c r="X54"/>
  <c r="AA54"/>
  <c r="W54"/>
  <c r="AF54"/>
  <c r="AJ54"/>
  <c r="AH54"/>
  <c r="AB54"/>
  <c r="AG54"/>
  <c r="AC54"/>
  <c r="AI54"/>
</calcChain>
</file>

<file path=xl/sharedStrings.xml><?xml version="1.0" encoding="utf-8"?>
<sst xmlns="http://schemas.openxmlformats.org/spreadsheetml/2006/main" count="107" uniqueCount="78">
  <si>
    <t>C ID</t>
  </si>
  <si>
    <t xml:space="preserve"> CUSTOMER NAME</t>
  </si>
  <si>
    <t>NET AMOUNT</t>
  </si>
  <si>
    <t>OLD BALANCE</t>
  </si>
  <si>
    <t>CURRENT BALANCE</t>
  </si>
  <si>
    <t>ADVANCE</t>
  </si>
  <si>
    <t>TOTAL BALANCE</t>
  </si>
  <si>
    <t>CASH RECEIVED</t>
  </si>
  <si>
    <t>SEF</t>
  </si>
  <si>
    <t>BRUCE</t>
  </si>
  <si>
    <t>PRABHU</t>
  </si>
  <si>
    <t>CASH REC</t>
  </si>
  <si>
    <t>TOTAL RECEIVED</t>
  </si>
  <si>
    <t>CLOSING BALANCE</t>
  </si>
  <si>
    <t>ALLWIN-PRAVEEN</t>
  </si>
  <si>
    <t>APR TILES</t>
  </si>
  <si>
    <t>CNR</t>
  </si>
  <si>
    <t>DHAS</t>
  </si>
  <si>
    <t>IYYAPPAN M</t>
  </si>
  <si>
    <t>JANAKI</t>
  </si>
  <si>
    <t>KANNAN KANNAN</t>
  </si>
  <si>
    <t>KARIKALAN</t>
  </si>
  <si>
    <t>KINCY</t>
  </si>
  <si>
    <t>KITTU</t>
  </si>
  <si>
    <t>KRISHNAN</t>
  </si>
  <si>
    <t>LINGAM</t>
  </si>
  <si>
    <t>MKV</t>
  </si>
  <si>
    <t>MURUGAN SAHADEVAN</t>
  </si>
  <si>
    <t>NADARAJAN</t>
  </si>
  <si>
    <t>NAGARAJAN</t>
  </si>
  <si>
    <t>NARAYANAN</t>
  </si>
  <si>
    <t>PANNEER</t>
  </si>
  <si>
    <t>PAREETH</t>
  </si>
  <si>
    <t>CHEQUE</t>
  </si>
  <si>
    <t>PARTHIBEN SEETHAPAL</t>
  </si>
  <si>
    <t>PARTHIPAN</t>
  </si>
  <si>
    <t>PRAVEEN</t>
  </si>
  <si>
    <t>RAJAN THIDAL</t>
  </si>
  <si>
    <t>RAJARETHINAM</t>
  </si>
  <si>
    <t>RAZZAK</t>
  </si>
  <si>
    <t>REENA TRADERS</t>
  </si>
  <si>
    <t>RKL</t>
  </si>
  <si>
    <t>SHEK</t>
  </si>
  <si>
    <t>SUBASH</t>
  </si>
  <si>
    <t>SUGUMARAN</t>
  </si>
  <si>
    <t>THANGAMANI</t>
  </si>
  <si>
    <t>THANGASELVAN</t>
  </si>
  <si>
    <t>VIJAY</t>
  </si>
  <si>
    <t xml:space="preserve">Grand Total </t>
  </si>
  <si>
    <t>ASIRVATHAM</t>
  </si>
  <si>
    <t>KUMAR ARAL</t>
  </si>
  <si>
    <t>MANOGAR</t>
  </si>
  <si>
    <t>RAJAN</t>
  </si>
  <si>
    <t>SURESH TAMIL RAJ</t>
  </si>
  <si>
    <t>SUYAMBU</t>
  </si>
  <si>
    <t>23/8/2025</t>
  </si>
  <si>
    <t>17/8/2025</t>
  </si>
  <si>
    <t>18/8/2026</t>
  </si>
  <si>
    <t>19/8/2025</t>
  </si>
  <si>
    <t>20/8/2025</t>
  </si>
  <si>
    <t>21/8/2025</t>
  </si>
  <si>
    <t>17/08/25 - 23/08/25</t>
  </si>
  <si>
    <t>DISCOUNT</t>
  </si>
  <si>
    <t>23/8/25</t>
  </si>
  <si>
    <t>KUMARTHALAKUDI</t>
  </si>
  <si>
    <t>MURUGAPPAN</t>
  </si>
  <si>
    <t>RS PRABHU</t>
  </si>
  <si>
    <t>SARAVANAN</t>
  </si>
  <si>
    <t>VM VIGNESH</t>
  </si>
  <si>
    <t>T. MURUGAN</t>
  </si>
  <si>
    <t>DSR RAJAN</t>
  </si>
  <si>
    <t>THAMIRAPARANI</t>
  </si>
  <si>
    <t>STALIN</t>
  </si>
  <si>
    <t>NAGALAXMI</t>
  </si>
  <si>
    <t>DATE</t>
  </si>
  <si>
    <t>CASH</t>
  </si>
  <si>
    <t>TOTAL</t>
  </si>
  <si>
    <t>22/8/2025</t>
  </si>
</sst>
</file>

<file path=xl/styles.xml><?xml version="1.0" encoding="utf-8"?>
<styleSheet xmlns="http://schemas.openxmlformats.org/spreadsheetml/2006/main">
  <numFmts count="5">
    <numFmt numFmtId="164" formatCode="0;[Red]0"/>
    <numFmt numFmtId="165" formatCode="0_);\(0\)"/>
    <numFmt numFmtId="166" formatCode="#"/>
    <numFmt numFmtId="167" formatCode="#."/>
    <numFmt numFmtId="168" formatCode="#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0" borderId="0" xfId="0" applyFont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5" fillId="2" borderId="7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1" fontId="3" fillId="2" borderId="4" xfId="0" applyNumberFormat="1" applyFont="1" applyFill="1" applyBorder="1" applyAlignment="1">
      <alignment vertical="top"/>
    </xf>
    <xf numFmtId="0" fontId="1" fillId="3" borderId="9" xfId="0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horizontal="center" vertical="center" wrapText="1"/>
    </xf>
    <xf numFmtId="1" fontId="5" fillId="3" borderId="9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166" fontId="3" fillId="5" borderId="10" xfId="0" applyNumberFormat="1" applyFont="1" applyFill="1" applyBorder="1" applyAlignment="1">
      <alignment vertical="top"/>
    </xf>
    <xf numFmtId="0" fontId="3" fillId="4" borderId="10" xfId="0" applyFont="1" applyFill="1" applyBorder="1" applyAlignment="1">
      <alignment vertical="top"/>
    </xf>
    <xf numFmtId="1" fontId="3" fillId="5" borderId="11" xfId="0" applyNumberFormat="1" applyFont="1" applyFill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5" borderId="13" xfId="0" applyFont="1" applyFill="1" applyBorder="1" applyAlignment="1">
      <alignment vertical="top"/>
    </xf>
    <xf numFmtId="1" fontId="3" fillId="5" borderId="10" xfId="0" applyNumberFormat="1" applyFont="1" applyFill="1" applyBorder="1" applyAlignment="1">
      <alignment vertical="top"/>
    </xf>
    <xf numFmtId="164" fontId="5" fillId="5" borderId="10" xfId="0" applyNumberFormat="1" applyFont="1" applyFill="1" applyBorder="1" applyAlignment="1">
      <alignment vertical="justify"/>
    </xf>
    <xf numFmtId="0" fontId="3" fillId="4" borderId="9" xfId="0" applyFont="1" applyFill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5" borderId="17" xfId="0" applyFont="1" applyFill="1" applyBorder="1" applyAlignment="1">
      <alignment vertical="top"/>
    </xf>
    <xf numFmtId="1" fontId="3" fillId="5" borderId="9" xfId="0" applyNumberFormat="1" applyFont="1" applyFill="1" applyBorder="1" applyAlignment="1">
      <alignment vertical="top"/>
    </xf>
    <xf numFmtId="164" fontId="5" fillId="5" borderId="9" xfId="0" applyNumberFormat="1" applyFont="1" applyFill="1" applyBorder="1" applyAlignment="1">
      <alignment vertical="justify"/>
    </xf>
    <xf numFmtId="14" fontId="3" fillId="0" borderId="0" xfId="0" applyNumberFormat="1" applyFont="1" applyAlignment="1">
      <alignment vertical="top"/>
    </xf>
    <xf numFmtId="0" fontId="6" fillId="3" borderId="9" xfId="0" applyFont="1" applyFill="1" applyBorder="1" applyAlignment="1">
      <alignment horizontal="center" vertical="center" wrapText="1"/>
    </xf>
    <xf numFmtId="167" fontId="6" fillId="3" borderId="9" xfId="0" applyNumberFormat="1" applyFont="1" applyFill="1" applyBorder="1" applyAlignment="1">
      <alignment horizontal="center" vertical="center" wrapText="1"/>
    </xf>
    <xf numFmtId="164" fontId="6" fillId="3" borderId="15" xfId="0" applyNumberFormat="1" applyFont="1" applyFill="1" applyBorder="1" applyAlignment="1">
      <alignment horizontal="center" vertical="center" wrapText="1"/>
    </xf>
    <xf numFmtId="1" fontId="6" fillId="3" borderId="15" xfId="0" applyNumberFormat="1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1" fontId="6" fillId="3" borderId="20" xfId="0" applyNumberFormat="1" applyFont="1" applyFill="1" applyBorder="1" applyAlignment="1">
      <alignment horizontal="center" vertical="center" wrapText="1"/>
    </xf>
    <xf numFmtId="164" fontId="6" fillId="3" borderId="9" xfId="0" applyNumberFormat="1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3" fillId="4" borderId="9" xfId="0" applyFont="1" applyFill="1" applyBorder="1" applyAlignment="1">
      <alignment horizontal="left" vertical="top" indent="4"/>
    </xf>
    <xf numFmtId="165" fontId="7" fillId="0" borderId="9" xfId="0" applyNumberFormat="1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3" borderId="9" xfId="0" applyFill="1" applyBorder="1" applyAlignment="1">
      <alignment vertical="top"/>
    </xf>
    <xf numFmtId="0" fontId="0" fillId="0" borderId="9" xfId="0" applyFill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8" fillId="3" borderId="29" xfId="0" applyFont="1" applyFill="1" applyBorder="1" applyAlignment="1">
      <alignment vertical="center"/>
    </xf>
    <xf numFmtId="0" fontId="8" fillId="3" borderId="30" xfId="0" applyFont="1" applyFill="1" applyBorder="1" applyAlignment="1">
      <alignment vertical="center"/>
    </xf>
    <xf numFmtId="0" fontId="8" fillId="3" borderId="31" xfId="0" applyFont="1" applyFill="1" applyBorder="1" applyAlignment="1">
      <alignment vertical="center"/>
    </xf>
    <xf numFmtId="14" fontId="8" fillId="3" borderId="16" xfId="0" applyNumberFormat="1" applyFont="1" applyFill="1" applyBorder="1" applyAlignment="1">
      <alignment vertical="center" wrapText="1"/>
    </xf>
    <xf numFmtId="0" fontId="0" fillId="0" borderId="18" xfId="0" applyBorder="1" applyAlignment="1">
      <alignment vertical="top"/>
    </xf>
    <xf numFmtId="0" fontId="8" fillId="3" borderId="16" xfId="0" applyFont="1" applyFill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6" fillId="3" borderId="15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14" fontId="4" fillId="2" borderId="6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8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68" fontId="7" fillId="5" borderId="9" xfId="0" applyNumberFormat="1" applyFont="1" applyFill="1" applyBorder="1" applyAlignment="1">
      <alignment vertical="top"/>
    </xf>
    <xf numFmtId="1" fontId="9" fillId="5" borderId="11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GUST%202025/WEEK10-8-25TO16-8-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UGUST%2025/WEEK10-8-25TO16-8-25-2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YMENT"/>
      <sheetName val="CREDIT LIST"/>
      <sheetName val="Sheet3"/>
    </sheetNames>
    <sheetDataSet>
      <sheetData sheetId="0">
        <row r="1">
          <cell r="B1"/>
          <cell r="C1"/>
          <cell r="D1"/>
          <cell r="E1"/>
          <cell r="F1"/>
          <cell r="G1"/>
          <cell r="H1"/>
          <cell r="I1"/>
          <cell r="J1"/>
          <cell r="K1"/>
          <cell r="L1"/>
          <cell r="M1"/>
          <cell r="N1"/>
          <cell r="O1"/>
          <cell r="P1"/>
          <cell r="Q1"/>
          <cell r="R1"/>
          <cell r="S1"/>
          <cell r="T1"/>
          <cell r="U1"/>
          <cell r="V1"/>
          <cell r="W1"/>
          <cell r="X1"/>
          <cell r="Y1"/>
          <cell r="Z1"/>
          <cell r="AA1"/>
          <cell r="AB1"/>
          <cell r="AC1"/>
          <cell r="AD1"/>
          <cell r="AE1"/>
          <cell r="AF1"/>
          <cell r="AG1"/>
          <cell r="AH1"/>
          <cell r="AI1"/>
          <cell r="AJ1"/>
          <cell r="AK1"/>
          <cell r="AL1"/>
          <cell r="AM1"/>
          <cell r="AN1"/>
          <cell r="AO1"/>
          <cell r="AP1"/>
          <cell r="AQ1"/>
          <cell r="AR1"/>
          <cell r="AS1"/>
          <cell r="AT1"/>
        </row>
        <row r="2">
          <cell r="B2"/>
          <cell r="C2"/>
          <cell r="D2"/>
          <cell r="E2"/>
          <cell r="F2"/>
          <cell r="G2"/>
          <cell r="H2"/>
          <cell r="I2">
            <v>45938</v>
          </cell>
          <cell r="J2"/>
          <cell r="K2"/>
          <cell r="L2"/>
          <cell r="M2"/>
          <cell r="N2">
            <v>45969</v>
          </cell>
          <cell r="O2"/>
          <cell r="P2"/>
          <cell r="Q2"/>
          <cell r="R2"/>
          <cell r="S2">
            <v>45999</v>
          </cell>
          <cell r="T2"/>
          <cell r="U2"/>
          <cell r="V2"/>
          <cell r="W2"/>
          <cell r="X2" t="str">
            <v>13/8/25</v>
          </cell>
          <cell r="Y2"/>
          <cell r="Z2"/>
          <cell r="AA2"/>
          <cell r="AB2"/>
          <cell r="AC2" t="str">
            <v>14/8/25</v>
          </cell>
          <cell r="AD2"/>
          <cell r="AE2"/>
          <cell r="AF2"/>
          <cell r="AG2"/>
          <cell r="AH2" t="str">
            <v>15/8/25</v>
          </cell>
          <cell r="AI2"/>
          <cell r="AJ2"/>
          <cell r="AK2"/>
          <cell r="AL2"/>
          <cell r="AM2" t="str">
            <v>16/8/2025</v>
          </cell>
          <cell r="AN2"/>
          <cell r="AO2"/>
          <cell r="AP2"/>
          <cell r="AQ2"/>
          <cell r="AR2"/>
          <cell r="AS2"/>
          <cell r="AT2"/>
        </row>
        <row r="3">
          <cell r="B3" t="str">
            <v xml:space="preserve"> CUSTOMER NAME</v>
          </cell>
          <cell r="C3" t="str">
            <v>NET AMOUNT</v>
          </cell>
          <cell r="D3" t="str">
            <v>OLD BALANCE</v>
          </cell>
          <cell r="E3" t="str">
            <v>CURRENT BALANCE</v>
          </cell>
          <cell r="F3" t="str">
            <v>DISCOUNT</v>
          </cell>
          <cell r="G3" t="str">
            <v>OPENING ADVANCE</v>
          </cell>
          <cell r="H3" t="str">
            <v>TOTAL BALANCE</v>
          </cell>
          <cell r="I3" t="str">
            <v>CASH RECEIVED</v>
          </cell>
          <cell r="J3" t="str">
            <v>SEF</v>
          </cell>
          <cell r="K3" t="str">
            <v>BRUCE</v>
          </cell>
          <cell r="L3" t="str">
            <v>PRABHU</v>
          </cell>
          <cell r="M3" t="str">
            <v>CHEQUE</v>
          </cell>
          <cell r="N3" t="str">
            <v>CASH REC</v>
          </cell>
          <cell r="O3" t="str">
            <v>SEF</v>
          </cell>
          <cell r="P3" t="str">
            <v>BRUCE</v>
          </cell>
          <cell r="Q3" t="str">
            <v>PRABHU</v>
          </cell>
          <cell r="R3" t="str">
            <v>CHEQUE</v>
          </cell>
          <cell r="S3" t="str">
            <v>CASH REC</v>
          </cell>
          <cell r="T3" t="str">
            <v>SEF</v>
          </cell>
          <cell r="U3" t="str">
            <v>BRUCE</v>
          </cell>
          <cell r="V3" t="str">
            <v>PRABHU</v>
          </cell>
          <cell r="W3" t="str">
            <v>CHEQUE</v>
          </cell>
          <cell r="X3" t="str">
            <v>CASH REC</v>
          </cell>
          <cell r="Y3" t="str">
            <v>SEF</v>
          </cell>
          <cell r="Z3" t="str">
            <v>BRUCE</v>
          </cell>
          <cell r="AA3" t="str">
            <v>PRABHU</v>
          </cell>
          <cell r="AB3" t="str">
            <v>CHEQUE</v>
          </cell>
          <cell r="AC3" t="str">
            <v>CASH REC</v>
          </cell>
          <cell r="AD3" t="str">
            <v>SEF</v>
          </cell>
          <cell r="AE3" t="str">
            <v>BRUCE</v>
          </cell>
          <cell r="AF3" t="str">
            <v>PRABHU</v>
          </cell>
          <cell r="AG3" t="str">
            <v>CHEQUE</v>
          </cell>
          <cell r="AH3" t="str">
            <v>CASH RECEIVED</v>
          </cell>
          <cell r="AI3" t="str">
            <v>SEF</v>
          </cell>
          <cell r="AJ3" t="str">
            <v>BRUCE</v>
          </cell>
          <cell r="AK3" t="str">
            <v>PRABHU</v>
          </cell>
          <cell r="AL3" t="str">
            <v>CHEQUE</v>
          </cell>
          <cell r="AM3" t="str">
            <v>CASH REC</v>
          </cell>
          <cell r="AN3" t="str">
            <v>SEF</v>
          </cell>
          <cell r="AO3" t="str">
            <v>BRUCE</v>
          </cell>
          <cell r="AP3" t="str">
            <v>PRABHU</v>
          </cell>
          <cell r="AQ3" t="str">
            <v>CHEQUE</v>
          </cell>
          <cell r="AR3" t="str">
            <v>TOTAL RECEIVED</v>
          </cell>
          <cell r="AS3" t="str">
            <v>CLOSING BALANCE</v>
          </cell>
          <cell r="AT3" t="str">
            <v>CLOSING ADVANCE</v>
          </cell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  <cell r="Z4"/>
          <cell r="AA4"/>
          <cell r="AB4"/>
          <cell r="AC4"/>
          <cell r="AD4"/>
          <cell r="AE4"/>
          <cell r="AF4"/>
          <cell r="AG4"/>
          <cell r="AH4"/>
          <cell r="AI4"/>
          <cell r="AJ4"/>
          <cell r="AK4"/>
          <cell r="AL4"/>
          <cell r="AM4"/>
          <cell r="AN4"/>
          <cell r="AO4"/>
          <cell r="AP4"/>
          <cell r="AQ4"/>
          <cell r="AR4"/>
          <cell r="AS4"/>
          <cell r="AT4"/>
        </row>
        <row r="5">
          <cell r="B5" t="str">
            <v>ALLWIN-PRAVEEN</v>
          </cell>
          <cell r="C5">
            <v>25220</v>
          </cell>
          <cell r="D5">
            <v>820</v>
          </cell>
          <cell r="E5">
            <v>26040</v>
          </cell>
          <cell r="F5">
            <v>1450</v>
          </cell>
          <cell r="G5">
            <v>0</v>
          </cell>
          <cell r="H5">
            <v>24590</v>
          </cell>
          <cell r="I5"/>
          <cell r="J5"/>
          <cell r="K5"/>
          <cell r="L5"/>
          <cell r="M5"/>
          <cell r="N5"/>
          <cell r="O5"/>
          <cell r="P5"/>
          <cell r="Q5"/>
          <cell r="R5"/>
          <cell r="S5"/>
          <cell r="T5"/>
          <cell r="U5"/>
          <cell r="V5"/>
          <cell r="W5"/>
          <cell r="X5"/>
          <cell r="Y5"/>
          <cell r="Z5"/>
          <cell r="AA5"/>
          <cell r="AB5"/>
          <cell r="AC5"/>
          <cell r="AD5"/>
          <cell r="AE5"/>
          <cell r="AF5"/>
          <cell r="AG5"/>
          <cell r="AH5"/>
          <cell r="AI5"/>
          <cell r="AJ5"/>
          <cell r="AK5"/>
          <cell r="AL5"/>
          <cell r="AM5">
            <v>9600</v>
          </cell>
          <cell r="AN5">
            <v>15000</v>
          </cell>
          <cell r="AO5"/>
          <cell r="AP5"/>
          <cell r="AQ5"/>
          <cell r="AR5">
            <v>24600</v>
          </cell>
          <cell r="AS5">
            <v>0</v>
          </cell>
          <cell r="AT5">
            <v>10</v>
          </cell>
        </row>
        <row r="6">
          <cell r="B6" t="str">
            <v>AMAR</v>
          </cell>
          <cell r="C6">
            <v>6360</v>
          </cell>
          <cell r="D6">
            <v>0</v>
          </cell>
          <cell r="E6">
            <v>6360</v>
          </cell>
          <cell r="F6">
            <v>600</v>
          </cell>
          <cell r="G6">
            <v>0</v>
          </cell>
          <cell r="H6">
            <v>5760</v>
          </cell>
          <cell r="I6"/>
          <cell r="J6"/>
          <cell r="K6"/>
          <cell r="L6"/>
          <cell r="M6"/>
          <cell r="N6"/>
          <cell r="O6"/>
          <cell r="P6"/>
          <cell r="Q6"/>
          <cell r="R6"/>
          <cell r="S6"/>
          <cell r="T6"/>
          <cell r="U6"/>
          <cell r="V6"/>
          <cell r="W6"/>
          <cell r="X6"/>
          <cell r="Y6"/>
          <cell r="Z6"/>
          <cell r="AA6"/>
          <cell r="AB6"/>
          <cell r="AC6"/>
          <cell r="AD6"/>
          <cell r="AE6"/>
          <cell r="AF6"/>
          <cell r="AG6"/>
          <cell r="AH6"/>
          <cell r="AI6"/>
          <cell r="AJ6"/>
          <cell r="AK6"/>
          <cell r="AL6"/>
          <cell r="AM6"/>
          <cell r="AN6"/>
          <cell r="AO6"/>
          <cell r="AP6"/>
          <cell r="AQ6"/>
          <cell r="AR6">
            <v>0</v>
          </cell>
          <cell r="AS6">
            <v>5760</v>
          </cell>
          <cell r="AT6">
            <v>0</v>
          </cell>
        </row>
        <row r="7">
          <cell r="B7" t="str">
            <v>APR TILES</v>
          </cell>
          <cell r="C7" t="str">
            <v>No load</v>
          </cell>
          <cell r="D7">
            <v>0</v>
          </cell>
          <cell r="E7">
            <v>0</v>
          </cell>
          <cell r="F7">
            <v>0</v>
          </cell>
          <cell r="G7">
            <v>10</v>
          </cell>
          <cell r="H7">
            <v>0</v>
          </cell>
          <cell r="I7"/>
          <cell r="J7"/>
          <cell r="K7"/>
          <cell r="L7"/>
          <cell r="M7"/>
          <cell r="N7"/>
          <cell r="O7"/>
          <cell r="P7"/>
          <cell r="Q7"/>
          <cell r="R7"/>
          <cell r="S7"/>
          <cell r="T7"/>
          <cell r="U7"/>
          <cell r="V7"/>
          <cell r="W7"/>
          <cell r="X7"/>
          <cell r="Y7"/>
          <cell r="Z7"/>
          <cell r="AA7"/>
          <cell r="AB7"/>
          <cell r="AC7"/>
          <cell r="AD7"/>
          <cell r="AE7"/>
          <cell r="AF7"/>
          <cell r="AG7"/>
          <cell r="AH7"/>
          <cell r="AI7"/>
          <cell r="AJ7"/>
          <cell r="AK7"/>
          <cell r="AL7"/>
          <cell r="AM7"/>
          <cell r="AN7"/>
          <cell r="AO7"/>
          <cell r="AP7"/>
          <cell r="AQ7"/>
          <cell r="AR7">
            <v>0</v>
          </cell>
          <cell r="AS7">
            <v>0</v>
          </cell>
          <cell r="AT7">
            <v>10</v>
          </cell>
        </row>
        <row r="8">
          <cell r="B8" t="str">
            <v>ARAL PRAVEEN</v>
          </cell>
          <cell r="C8" t="str">
            <v>No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/>
          <cell r="J8"/>
          <cell r="K8"/>
          <cell r="L8"/>
          <cell r="M8"/>
          <cell r="N8"/>
          <cell r="O8"/>
          <cell r="P8"/>
          <cell r="Q8"/>
          <cell r="R8"/>
          <cell r="S8"/>
          <cell r="T8"/>
          <cell r="U8"/>
          <cell r="V8"/>
          <cell r="W8"/>
          <cell r="X8"/>
          <cell r="Y8"/>
          <cell r="Z8"/>
          <cell r="AA8"/>
          <cell r="AB8"/>
          <cell r="AC8"/>
          <cell r="AD8"/>
          <cell r="AE8"/>
          <cell r="AF8"/>
          <cell r="AG8"/>
          <cell r="AH8"/>
          <cell r="AI8"/>
          <cell r="AJ8"/>
          <cell r="AK8"/>
          <cell r="AL8"/>
          <cell r="AM8"/>
          <cell r="AN8"/>
          <cell r="AO8"/>
          <cell r="AP8"/>
          <cell r="AQ8"/>
          <cell r="AR8">
            <v>0</v>
          </cell>
          <cell r="AS8">
            <v>0</v>
          </cell>
          <cell r="AT8">
            <v>0</v>
          </cell>
        </row>
        <row r="9">
          <cell r="B9" t="str">
            <v>ARUL</v>
          </cell>
          <cell r="C9">
            <v>4070</v>
          </cell>
          <cell r="D9">
            <v>0</v>
          </cell>
          <cell r="E9">
            <v>4070</v>
          </cell>
          <cell r="F9">
            <v>200</v>
          </cell>
          <cell r="G9">
            <v>0</v>
          </cell>
          <cell r="H9">
            <v>3870</v>
          </cell>
          <cell r="I9"/>
          <cell r="J9"/>
          <cell r="K9"/>
          <cell r="L9"/>
          <cell r="M9"/>
          <cell r="N9"/>
          <cell r="O9"/>
          <cell r="P9"/>
          <cell r="Q9"/>
          <cell r="R9"/>
          <cell r="S9"/>
          <cell r="T9"/>
          <cell r="U9"/>
          <cell r="V9"/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>
            <v>0</v>
          </cell>
          <cell r="AS9">
            <v>3870</v>
          </cell>
          <cell r="AT9">
            <v>0</v>
          </cell>
        </row>
        <row r="10">
          <cell r="B10" t="str">
            <v>ASIRVATHAM</v>
          </cell>
          <cell r="C10">
            <v>182000</v>
          </cell>
          <cell r="D10">
            <v>3000</v>
          </cell>
          <cell r="E10">
            <v>185000</v>
          </cell>
          <cell r="F10">
            <v>1390</v>
          </cell>
          <cell r="G10">
            <v>0</v>
          </cell>
          <cell r="H10">
            <v>183610</v>
          </cell>
          <cell r="I10"/>
          <cell r="J10"/>
          <cell r="K10"/>
          <cell r="L10"/>
          <cell r="M10"/>
          <cell r="N10"/>
          <cell r="O10"/>
          <cell r="P10"/>
          <cell r="Q10"/>
          <cell r="R10"/>
          <cell r="S10"/>
          <cell r="T10">
            <v>2000</v>
          </cell>
          <cell r="U10"/>
          <cell r="V10"/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>
            <v>14000</v>
          </cell>
          <cell r="AN10"/>
          <cell r="AO10"/>
          <cell r="AP10"/>
          <cell r="AQ10"/>
          <cell r="AR10">
            <v>16000</v>
          </cell>
          <cell r="AS10">
            <v>167610</v>
          </cell>
          <cell r="AT10">
            <v>0</v>
          </cell>
        </row>
        <row r="11">
          <cell r="B11" t="str">
            <v>BALAN</v>
          </cell>
          <cell r="C11" t="str">
            <v>No load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>
            <v>0</v>
          </cell>
          <cell r="AS11">
            <v>0</v>
          </cell>
          <cell r="AT11">
            <v>0</v>
          </cell>
        </row>
        <row r="12">
          <cell r="B12" t="str">
            <v>BRUCE</v>
          </cell>
          <cell r="C12" t="str">
            <v>No load</v>
          </cell>
          <cell r="D12">
            <v>6410</v>
          </cell>
          <cell r="E12">
            <v>6410</v>
          </cell>
          <cell r="F12">
            <v>0</v>
          </cell>
          <cell r="G12">
            <v>0</v>
          </cell>
          <cell r="H12">
            <v>6410</v>
          </cell>
          <cell r="I12"/>
          <cell r="J12"/>
          <cell r="K12"/>
          <cell r="L12"/>
          <cell r="M12"/>
          <cell r="N12"/>
          <cell r="O12"/>
          <cell r="P12"/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>
            <v>0</v>
          </cell>
          <cell r="AS12">
            <v>6410</v>
          </cell>
          <cell r="AT12">
            <v>0</v>
          </cell>
        </row>
        <row r="13">
          <cell r="B13" t="str">
            <v>CLINTON</v>
          </cell>
          <cell r="C13" t="str">
            <v>No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/>
          <cell r="J13"/>
          <cell r="K13"/>
          <cell r="L13"/>
          <cell r="M13"/>
          <cell r="N13"/>
          <cell r="O13"/>
          <cell r="P13"/>
          <cell r="Q13"/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>
            <v>0</v>
          </cell>
          <cell r="AS13">
            <v>0</v>
          </cell>
          <cell r="AT13">
            <v>0</v>
          </cell>
        </row>
        <row r="14">
          <cell r="B14" t="str">
            <v>CNR</v>
          </cell>
          <cell r="C14">
            <v>73920</v>
          </cell>
          <cell r="D14">
            <v>27010</v>
          </cell>
          <cell r="E14">
            <v>100930</v>
          </cell>
          <cell r="F14">
            <v>4110</v>
          </cell>
          <cell r="G14">
            <v>0</v>
          </cell>
          <cell r="H14">
            <v>96820</v>
          </cell>
          <cell r="I14">
            <v>23000</v>
          </cell>
          <cell r="J14"/>
          <cell r="K14"/>
          <cell r="L14"/>
          <cell r="M14"/>
          <cell r="N14"/>
          <cell r="O14"/>
          <cell r="P14"/>
          <cell r="Q14"/>
          <cell r="R14"/>
          <cell r="S14">
            <v>2400</v>
          </cell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>
            <v>50000</v>
          </cell>
          <cell r="AP14"/>
          <cell r="AQ14"/>
          <cell r="AR14">
            <v>75400</v>
          </cell>
          <cell r="AS14">
            <v>21420</v>
          </cell>
          <cell r="AT14">
            <v>0</v>
          </cell>
        </row>
        <row r="15">
          <cell r="B15" t="str">
            <v>CNR KUMAR</v>
          </cell>
          <cell r="C15">
            <v>4060</v>
          </cell>
          <cell r="D15">
            <v>0</v>
          </cell>
          <cell r="E15">
            <v>4060</v>
          </cell>
          <cell r="F15">
            <v>50</v>
          </cell>
          <cell r="G15">
            <v>0</v>
          </cell>
          <cell r="H15">
            <v>4010</v>
          </cell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>
            <v>0</v>
          </cell>
          <cell r="AS15">
            <v>4010</v>
          </cell>
          <cell r="AT15">
            <v>0</v>
          </cell>
        </row>
        <row r="16">
          <cell r="B16" t="str">
            <v>DHAS</v>
          </cell>
          <cell r="C16" t="str">
            <v>No load</v>
          </cell>
          <cell r="D16">
            <v>290</v>
          </cell>
          <cell r="E16">
            <v>290</v>
          </cell>
          <cell r="F16">
            <v>0</v>
          </cell>
          <cell r="G16">
            <v>0</v>
          </cell>
          <cell r="H16">
            <v>290</v>
          </cell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>
            <v>0</v>
          </cell>
          <cell r="AS16">
            <v>290</v>
          </cell>
          <cell r="AT16">
            <v>0</v>
          </cell>
        </row>
        <row r="17">
          <cell r="B17" t="str">
            <v>DSR RAJAN</v>
          </cell>
          <cell r="C17" t="str">
            <v>No load</v>
          </cell>
          <cell r="D17">
            <v>10910</v>
          </cell>
          <cell r="E17">
            <v>10910</v>
          </cell>
          <cell r="F17">
            <v>0</v>
          </cell>
          <cell r="G17">
            <v>0</v>
          </cell>
          <cell r="H17">
            <v>10910</v>
          </cell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>
            <v>0</v>
          </cell>
          <cell r="AS17">
            <v>10910</v>
          </cell>
          <cell r="AT17">
            <v>0</v>
          </cell>
        </row>
        <row r="18">
          <cell r="B18" t="str">
            <v>IYYAPPAN M</v>
          </cell>
          <cell r="C18" t="str">
            <v>No load</v>
          </cell>
          <cell r="D18">
            <v>50</v>
          </cell>
          <cell r="E18">
            <v>50</v>
          </cell>
          <cell r="F18">
            <v>0</v>
          </cell>
          <cell r="G18">
            <v>0</v>
          </cell>
          <cell r="H18">
            <v>50</v>
          </cell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>
            <v>0</v>
          </cell>
          <cell r="AS18">
            <v>50</v>
          </cell>
          <cell r="AT18">
            <v>0</v>
          </cell>
        </row>
        <row r="19">
          <cell r="B19" t="str">
            <v>JANAKI</v>
          </cell>
          <cell r="C19">
            <v>219410</v>
          </cell>
          <cell r="D19">
            <v>111850</v>
          </cell>
          <cell r="E19">
            <v>331260</v>
          </cell>
          <cell r="F19">
            <v>12750</v>
          </cell>
          <cell r="G19">
            <v>0</v>
          </cell>
          <cell r="H19">
            <v>318510</v>
          </cell>
          <cell r="I19"/>
          <cell r="J19"/>
          <cell r="K19"/>
          <cell r="L19"/>
          <cell r="M19"/>
          <cell r="N19">
            <v>111850</v>
          </cell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>
            <v>111850</v>
          </cell>
          <cell r="AS19">
            <v>206660</v>
          </cell>
          <cell r="AT19">
            <v>0</v>
          </cell>
        </row>
        <row r="20">
          <cell r="B20" t="str">
            <v>JEGAN JKT</v>
          </cell>
          <cell r="C20" t="str">
            <v>No load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>
            <v>0</v>
          </cell>
          <cell r="AS20">
            <v>0</v>
          </cell>
          <cell r="AT20">
            <v>0</v>
          </cell>
        </row>
        <row r="21">
          <cell r="B21" t="str">
            <v>JEYARAJ INTERLOCK</v>
          </cell>
          <cell r="C21" t="str">
            <v>No load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>
            <v>0</v>
          </cell>
          <cell r="AS21">
            <v>0</v>
          </cell>
          <cell r="AT21">
            <v>0</v>
          </cell>
        </row>
        <row r="22">
          <cell r="B22" t="str">
            <v>KANNAN KANNAN</v>
          </cell>
          <cell r="C22">
            <v>139530</v>
          </cell>
          <cell r="D22">
            <v>0</v>
          </cell>
          <cell r="E22">
            <v>139530</v>
          </cell>
          <cell r="F22">
            <v>4870</v>
          </cell>
          <cell r="G22">
            <v>0</v>
          </cell>
          <cell r="H22">
            <v>134660</v>
          </cell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>
            <v>0</v>
          </cell>
          <cell r="AS22">
            <v>134660</v>
          </cell>
          <cell r="AT22">
            <v>0</v>
          </cell>
        </row>
        <row r="23">
          <cell r="B23" t="str">
            <v>KARIKALAN</v>
          </cell>
          <cell r="C23">
            <v>16640</v>
          </cell>
          <cell r="D23">
            <v>0</v>
          </cell>
          <cell r="E23">
            <v>16640</v>
          </cell>
          <cell r="F23">
            <v>150</v>
          </cell>
          <cell r="G23">
            <v>30</v>
          </cell>
          <cell r="H23">
            <v>16460</v>
          </cell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>
            <v>16460</v>
          </cell>
          <cell r="AN23"/>
          <cell r="AO23"/>
          <cell r="AP23"/>
          <cell r="AQ23"/>
          <cell r="AR23">
            <v>16460</v>
          </cell>
          <cell r="AS23">
            <v>0</v>
          </cell>
          <cell r="AT23">
            <v>0</v>
          </cell>
        </row>
        <row r="24">
          <cell r="B24" t="str">
            <v>KINCY</v>
          </cell>
          <cell r="C24">
            <v>24180</v>
          </cell>
          <cell r="D24">
            <v>27350</v>
          </cell>
          <cell r="E24">
            <v>51530</v>
          </cell>
          <cell r="F24">
            <v>1410</v>
          </cell>
          <cell r="G24">
            <v>0</v>
          </cell>
          <cell r="H24">
            <v>50120</v>
          </cell>
          <cell r="I24"/>
          <cell r="J24"/>
          <cell r="K24"/>
          <cell r="L24"/>
          <cell r="M24"/>
          <cell r="N24"/>
          <cell r="O24"/>
          <cell r="P24">
            <v>27350</v>
          </cell>
          <cell r="Q24"/>
          <cell r="R24"/>
          <cell r="S24"/>
          <cell r="T24"/>
          <cell r="U24"/>
          <cell r="V24"/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>
            <v>27350</v>
          </cell>
          <cell r="AS24">
            <v>22770</v>
          </cell>
          <cell r="AT24">
            <v>0</v>
          </cell>
        </row>
        <row r="25">
          <cell r="B25" t="str">
            <v>KITTU</v>
          </cell>
          <cell r="C25">
            <v>38720</v>
          </cell>
          <cell r="D25">
            <v>0</v>
          </cell>
          <cell r="E25">
            <v>38720</v>
          </cell>
          <cell r="F25">
            <v>3510</v>
          </cell>
          <cell r="G25">
            <v>10</v>
          </cell>
          <cell r="H25">
            <v>35200</v>
          </cell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>
            <v>35200</v>
          </cell>
          <cell r="AN25"/>
          <cell r="AO25"/>
          <cell r="AP25"/>
          <cell r="AQ25"/>
          <cell r="AR25">
            <v>35200</v>
          </cell>
          <cell r="AS25">
            <v>0</v>
          </cell>
          <cell r="AT25">
            <v>0</v>
          </cell>
        </row>
        <row r="26">
          <cell r="B26" t="str">
            <v>KRISHNAN</v>
          </cell>
          <cell r="C26">
            <v>1970</v>
          </cell>
          <cell r="D26">
            <v>5760</v>
          </cell>
          <cell r="E26">
            <v>7730</v>
          </cell>
          <cell r="F26">
            <v>0</v>
          </cell>
          <cell r="G26">
            <v>0</v>
          </cell>
          <cell r="H26">
            <v>7730</v>
          </cell>
          <cell r="I26">
            <v>5800</v>
          </cell>
          <cell r="J26">
            <v>0</v>
          </cell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>
            <v>0</v>
          </cell>
          <cell r="AN26"/>
          <cell r="AO26"/>
          <cell r="AP26"/>
          <cell r="AQ26"/>
          <cell r="AR26">
            <v>5800</v>
          </cell>
          <cell r="AS26">
            <v>1930</v>
          </cell>
          <cell r="AT26">
            <v>0</v>
          </cell>
        </row>
        <row r="27">
          <cell r="B27" t="str">
            <v>KUMAR ARAL</v>
          </cell>
          <cell r="C27">
            <v>4430</v>
          </cell>
          <cell r="D27">
            <v>0</v>
          </cell>
          <cell r="E27">
            <v>4430</v>
          </cell>
          <cell r="F27">
            <v>0</v>
          </cell>
          <cell r="G27">
            <v>0</v>
          </cell>
          <cell r="H27">
            <v>4430</v>
          </cell>
          <cell r="I27"/>
          <cell r="J27"/>
          <cell r="K27"/>
          <cell r="L27"/>
          <cell r="M27"/>
          <cell r="N27"/>
          <cell r="O27"/>
          <cell r="P27"/>
          <cell r="Q27"/>
          <cell r="R27"/>
          <cell r="S27"/>
          <cell r="T27"/>
          <cell r="U27"/>
          <cell r="V27"/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>
            <v>0</v>
          </cell>
          <cell r="AS27">
            <v>4430</v>
          </cell>
          <cell r="AT27">
            <v>0</v>
          </cell>
        </row>
        <row r="28">
          <cell r="B28" t="str">
            <v>KUMAR THAZHAKUDY</v>
          </cell>
          <cell r="C28">
            <v>83420</v>
          </cell>
          <cell r="D28">
            <v>6380</v>
          </cell>
          <cell r="E28">
            <v>89800</v>
          </cell>
          <cell r="F28">
            <v>650</v>
          </cell>
          <cell r="G28">
            <v>0</v>
          </cell>
          <cell r="H28">
            <v>89150</v>
          </cell>
          <cell r="I28"/>
          <cell r="J28"/>
          <cell r="K28">
            <v>5000</v>
          </cell>
          <cell r="L28"/>
          <cell r="M28"/>
          <cell r="N28"/>
          <cell r="O28"/>
          <cell r="P28"/>
          <cell r="Q28"/>
          <cell r="R28"/>
          <cell r="S28"/>
          <cell r="T28"/>
          <cell r="U28"/>
          <cell r="V28"/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>
            <v>35000</v>
          </cell>
          <cell r="AP28"/>
          <cell r="AQ28"/>
          <cell r="AR28">
            <v>40000</v>
          </cell>
          <cell r="AS28">
            <v>49150</v>
          </cell>
          <cell r="AT28">
            <v>0</v>
          </cell>
        </row>
        <row r="29">
          <cell r="B29" t="str">
            <v>LEON</v>
          </cell>
          <cell r="C29" t="str">
            <v>No load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/>
          <cell r="J29"/>
          <cell r="K29"/>
          <cell r="L29"/>
          <cell r="M29"/>
          <cell r="N29"/>
          <cell r="O29"/>
          <cell r="P29"/>
          <cell r="Q29"/>
          <cell r="R29"/>
          <cell r="S29"/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>
            <v>0</v>
          </cell>
          <cell r="AS29">
            <v>0</v>
          </cell>
          <cell r="AT29">
            <v>0</v>
          </cell>
        </row>
        <row r="30">
          <cell r="B30" t="str">
            <v>LINGAM</v>
          </cell>
          <cell r="C30">
            <v>5580</v>
          </cell>
          <cell r="D30">
            <v>15280</v>
          </cell>
          <cell r="E30">
            <v>20860</v>
          </cell>
          <cell r="F30">
            <v>50</v>
          </cell>
          <cell r="G30">
            <v>0</v>
          </cell>
          <cell r="H30">
            <v>20810</v>
          </cell>
          <cell r="I30">
            <v>15300</v>
          </cell>
          <cell r="J30"/>
          <cell r="K30"/>
          <cell r="L30"/>
          <cell r="M30"/>
          <cell r="N30"/>
          <cell r="O30"/>
          <cell r="P30"/>
          <cell r="Q30"/>
          <cell r="R30"/>
          <cell r="S30"/>
          <cell r="T30"/>
          <cell r="U30"/>
          <cell r="V30"/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>
            <v>15300</v>
          </cell>
          <cell r="AS30">
            <v>5510</v>
          </cell>
          <cell r="AT30">
            <v>0</v>
          </cell>
        </row>
        <row r="31">
          <cell r="B31" t="str">
            <v>MANOGAR</v>
          </cell>
          <cell r="C31">
            <v>62050</v>
          </cell>
          <cell r="D31">
            <v>8850</v>
          </cell>
          <cell r="E31">
            <v>70900</v>
          </cell>
          <cell r="F31">
            <v>520</v>
          </cell>
          <cell r="G31">
            <v>0</v>
          </cell>
          <cell r="H31">
            <v>70380</v>
          </cell>
          <cell r="I31"/>
          <cell r="J31"/>
          <cell r="K31"/>
          <cell r="L31"/>
          <cell r="M31"/>
          <cell r="N31"/>
          <cell r="O31"/>
          <cell r="P31">
            <v>8850</v>
          </cell>
          <cell r="Q31"/>
          <cell r="R31"/>
          <cell r="S31"/>
          <cell r="T31"/>
          <cell r="U31"/>
          <cell r="V31"/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>
            <v>8850</v>
          </cell>
          <cell r="AS31">
            <v>61530</v>
          </cell>
          <cell r="AT31">
            <v>0</v>
          </cell>
        </row>
        <row r="32">
          <cell r="B32" t="str">
            <v>MKV</v>
          </cell>
          <cell r="C32">
            <v>174150</v>
          </cell>
          <cell r="D32">
            <v>2840</v>
          </cell>
          <cell r="E32">
            <v>176990</v>
          </cell>
          <cell r="F32">
            <v>1550</v>
          </cell>
          <cell r="G32">
            <v>0</v>
          </cell>
          <cell r="H32">
            <v>175440</v>
          </cell>
          <cell r="I32"/>
          <cell r="J32"/>
          <cell r="K32"/>
          <cell r="L32"/>
          <cell r="M32"/>
          <cell r="N32"/>
          <cell r="O32"/>
          <cell r="P32"/>
          <cell r="Q32"/>
          <cell r="R32"/>
          <cell r="S32"/>
          <cell r="T32"/>
          <cell r="U32"/>
          <cell r="V32"/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>
            <v>172600</v>
          </cell>
          <cell r="AN32"/>
          <cell r="AO32"/>
          <cell r="AP32"/>
          <cell r="AQ32"/>
          <cell r="AR32">
            <v>172600</v>
          </cell>
          <cell r="AS32">
            <v>2840</v>
          </cell>
          <cell r="AT32">
            <v>0</v>
          </cell>
        </row>
        <row r="33">
          <cell r="B33" t="str">
            <v>MURUGAN QUARRY</v>
          </cell>
          <cell r="C33" t="str">
            <v>No load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/>
          <cell r="J33"/>
          <cell r="K33"/>
          <cell r="L33"/>
          <cell r="M33"/>
          <cell r="N33"/>
          <cell r="O33"/>
          <cell r="P33"/>
          <cell r="Q33"/>
          <cell r="R33"/>
          <cell r="S33"/>
          <cell r="T33"/>
          <cell r="U33"/>
          <cell r="V33"/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>
            <v>0</v>
          </cell>
          <cell r="AS33">
            <v>0</v>
          </cell>
          <cell r="AT33">
            <v>0</v>
          </cell>
        </row>
        <row r="34">
          <cell r="B34" t="str">
            <v>MURUGAN SAHADEVAN</v>
          </cell>
          <cell r="C34">
            <v>100650</v>
          </cell>
          <cell r="D34">
            <v>0</v>
          </cell>
          <cell r="E34">
            <v>100650</v>
          </cell>
          <cell r="F34">
            <v>0</v>
          </cell>
          <cell r="G34">
            <v>0</v>
          </cell>
          <cell r="H34">
            <v>100650</v>
          </cell>
          <cell r="I34"/>
          <cell r="J34"/>
          <cell r="K34"/>
          <cell r="L34"/>
          <cell r="M34"/>
          <cell r="N34"/>
          <cell r="O34"/>
          <cell r="P34"/>
          <cell r="Q34"/>
          <cell r="R34"/>
          <cell r="S34"/>
          <cell r="T34"/>
          <cell r="U34"/>
          <cell r="V34"/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>
            <v>100650</v>
          </cell>
          <cell r="AN34"/>
          <cell r="AO34"/>
          <cell r="AP34"/>
          <cell r="AQ34"/>
          <cell r="AR34">
            <v>100650</v>
          </cell>
          <cell r="AS34">
            <v>0</v>
          </cell>
          <cell r="AT34">
            <v>0</v>
          </cell>
        </row>
        <row r="35">
          <cell r="B35" t="str">
            <v>MURUGAPPAN</v>
          </cell>
          <cell r="C35">
            <v>7650</v>
          </cell>
          <cell r="D35">
            <v>30080</v>
          </cell>
          <cell r="E35">
            <v>37730</v>
          </cell>
          <cell r="F35">
            <v>50</v>
          </cell>
          <cell r="G35">
            <v>0</v>
          </cell>
          <cell r="H35">
            <v>37680</v>
          </cell>
          <cell r="I35"/>
          <cell r="J35"/>
          <cell r="K35"/>
          <cell r="L35"/>
          <cell r="M35"/>
          <cell r="N35"/>
          <cell r="O35"/>
          <cell r="P35"/>
          <cell r="Q35"/>
          <cell r="R35"/>
          <cell r="S35">
            <v>29000</v>
          </cell>
          <cell r="T35"/>
          <cell r="U35"/>
          <cell r="V35"/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>
            <v>29000</v>
          </cell>
          <cell r="AS35">
            <v>8680</v>
          </cell>
          <cell r="AT35">
            <v>0</v>
          </cell>
        </row>
        <row r="36">
          <cell r="B36" t="str">
            <v>NADARAJAN</v>
          </cell>
          <cell r="C36">
            <v>94400</v>
          </cell>
          <cell r="D36">
            <v>25750</v>
          </cell>
          <cell r="E36">
            <v>120150</v>
          </cell>
          <cell r="F36">
            <v>5530</v>
          </cell>
          <cell r="G36">
            <v>0</v>
          </cell>
          <cell r="H36">
            <v>114620</v>
          </cell>
          <cell r="I36"/>
          <cell r="J36"/>
          <cell r="K36"/>
          <cell r="L36"/>
          <cell r="M36"/>
          <cell r="N36">
            <v>100750</v>
          </cell>
          <cell r="O36"/>
          <cell r="P36"/>
          <cell r="Q36"/>
          <cell r="R36"/>
          <cell r="S36"/>
          <cell r="T36"/>
          <cell r="U36"/>
          <cell r="V36"/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>
            <v>100750</v>
          </cell>
          <cell r="AS36">
            <v>13870</v>
          </cell>
          <cell r="AT36">
            <v>0</v>
          </cell>
        </row>
        <row r="37">
          <cell r="B37" t="str">
            <v>NAGALAXMI</v>
          </cell>
          <cell r="C37" t="str">
            <v>No load</v>
          </cell>
          <cell r="D37">
            <v>6120</v>
          </cell>
          <cell r="E37">
            <v>6120</v>
          </cell>
          <cell r="F37">
            <v>0</v>
          </cell>
          <cell r="G37">
            <v>0</v>
          </cell>
          <cell r="H37">
            <v>6120</v>
          </cell>
          <cell r="I37"/>
          <cell r="J37"/>
          <cell r="K37">
            <v>6100</v>
          </cell>
          <cell r="L37"/>
          <cell r="M37"/>
          <cell r="N37"/>
          <cell r="O37"/>
          <cell r="P37"/>
          <cell r="Q37"/>
          <cell r="R37"/>
          <cell r="S37"/>
          <cell r="T37"/>
          <cell r="U37"/>
          <cell r="V37"/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>
            <v>6100</v>
          </cell>
          <cell r="AS37">
            <v>20</v>
          </cell>
          <cell r="AT37">
            <v>0</v>
          </cell>
        </row>
        <row r="38">
          <cell r="B38" t="str">
            <v>NAGARAJAN</v>
          </cell>
          <cell r="C38">
            <v>44590</v>
          </cell>
          <cell r="D38">
            <v>0</v>
          </cell>
          <cell r="E38">
            <v>44590</v>
          </cell>
          <cell r="F38">
            <v>300</v>
          </cell>
          <cell r="G38">
            <v>0</v>
          </cell>
          <cell r="H38">
            <v>44290</v>
          </cell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>
            <v>42200</v>
          </cell>
          <cell r="AN38"/>
          <cell r="AO38"/>
          <cell r="AP38"/>
          <cell r="AQ38"/>
          <cell r="AR38">
            <v>42200</v>
          </cell>
          <cell r="AS38">
            <v>2090</v>
          </cell>
          <cell r="AT38">
            <v>0</v>
          </cell>
        </row>
        <row r="39">
          <cell r="B39" t="str">
            <v>NARAYANAN</v>
          </cell>
          <cell r="C39">
            <v>11520</v>
          </cell>
          <cell r="D39">
            <v>0</v>
          </cell>
          <cell r="E39">
            <v>11520</v>
          </cell>
          <cell r="F39">
            <v>220</v>
          </cell>
          <cell r="G39">
            <v>0</v>
          </cell>
          <cell r="H39">
            <v>11300</v>
          </cell>
          <cell r="I39"/>
          <cell r="J39"/>
          <cell r="K39"/>
          <cell r="L39"/>
          <cell r="M39"/>
          <cell r="N39"/>
          <cell r="O39"/>
          <cell r="P39"/>
          <cell r="Q39"/>
          <cell r="R39"/>
          <cell r="S39"/>
          <cell r="T39"/>
          <cell r="U39"/>
          <cell r="V39"/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>
            <v>0</v>
          </cell>
          <cell r="AS39">
            <v>11300</v>
          </cell>
          <cell r="AT39">
            <v>0</v>
          </cell>
        </row>
        <row r="40">
          <cell r="B40" t="str">
            <v>PANNEER</v>
          </cell>
          <cell r="C40">
            <v>48760</v>
          </cell>
          <cell r="D40">
            <v>8090</v>
          </cell>
          <cell r="E40">
            <v>56850</v>
          </cell>
          <cell r="F40">
            <v>580</v>
          </cell>
          <cell r="G40">
            <v>0</v>
          </cell>
          <cell r="H40">
            <v>56270</v>
          </cell>
          <cell r="I40"/>
          <cell r="J40"/>
          <cell r="K40"/>
          <cell r="L40"/>
          <cell r="M40"/>
          <cell r="N40"/>
          <cell r="O40"/>
          <cell r="P40">
            <v>8090</v>
          </cell>
          <cell r="Q40"/>
          <cell r="R40"/>
          <cell r="S40"/>
          <cell r="T40"/>
          <cell r="U40"/>
          <cell r="V40"/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>
            <v>8090</v>
          </cell>
          <cell r="AS40">
            <v>48180</v>
          </cell>
          <cell r="AT40">
            <v>0</v>
          </cell>
        </row>
        <row r="41">
          <cell r="B41" t="str">
            <v>PAREETH</v>
          </cell>
          <cell r="C41">
            <v>161350</v>
          </cell>
          <cell r="D41">
            <v>0</v>
          </cell>
          <cell r="E41">
            <v>161350</v>
          </cell>
          <cell r="F41">
            <v>7350</v>
          </cell>
          <cell r="G41">
            <v>0</v>
          </cell>
          <cell r="H41">
            <v>154000</v>
          </cell>
          <cell r="I41"/>
          <cell r="J41"/>
          <cell r="K41"/>
          <cell r="L41"/>
          <cell r="M41"/>
          <cell r="N41"/>
          <cell r="O41"/>
          <cell r="P41"/>
          <cell r="Q41"/>
          <cell r="R41"/>
          <cell r="S41"/>
          <cell r="T41"/>
          <cell r="U41"/>
          <cell r="V41"/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>
            <v>64000</v>
          </cell>
          <cell r="AN41"/>
          <cell r="AO41"/>
          <cell r="AP41"/>
          <cell r="AQ41">
            <v>90000</v>
          </cell>
          <cell r="AR41">
            <v>154000</v>
          </cell>
          <cell r="AS41">
            <v>0</v>
          </cell>
          <cell r="AT41">
            <v>0</v>
          </cell>
        </row>
        <row r="42">
          <cell r="B42" t="str">
            <v>PARTHIBEN SEETHAPAL</v>
          </cell>
          <cell r="C42">
            <v>44500</v>
          </cell>
          <cell r="D42">
            <v>0</v>
          </cell>
          <cell r="E42">
            <v>44500</v>
          </cell>
          <cell r="F42">
            <v>400</v>
          </cell>
          <cell r="G42">
            <v>40</v>
          </cell>
          <cell r="H42">
            <v>44060</v>
          </cell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>
            <v>14000</v>
          </cell>
          <cell r="AN42">
            <v>30000</v>
          </cell>
          <cell r="AO42"/>
          <cell r="AP42"/>
          <cell r="AQ42"/>
          <cell r="AR42">
            <v>44000</v>
          </cell>
          <cell r="AS42">
            <v>60</v>
          </cell>
          <cell r="AT42">
            <v>0</v>
          </cell>
        </row>
        <row r="43">
          <cell r="B43" t="str">
            <v>PARTHIPAN</v>
          </cell>
          <cell r="C43">
            <v>692200</v>
          </cell>
          <cell r="D43">
            <v>5910570</v>
          </cell>
          <cell r="E43">
            <v>6602770</v>
          </cell>
          <cell r="F43">
            <v>0</v>
          </cell>
          <cell r="G43">
            <v>0</v>
          </cell>
          <cell r="H43">
            <v>6602770</v>
          </cell>
          <cell r="I43"/>
          <cell r="J43"/>
          <cell r="K43"/>
          <cell r="L43"/>
          <cell r="M43"/>
          <cell r="N43"/>
          <cell r="O43"/>
          <cell r="P43"/>
          <cell r="Q43"/>
          <cell r="R43"/>
          <cell r="S43"/>
          <cell r="T43"/>
          <cell r="U43"/>
          <cell r="V43"/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>
            <v>0</v>
          </cell>
          <cell r="AS43">
            <v>6602770</v>
          </cell>
          <cell r="AT43">
            <v>0</v>
          </cell>
        </row>
        <row r="44">
          <cell r="B44" t="str">
            <v>PRAVEEN</v>
          </cell>
          <cell r="C44">
            <v>127970</v>
          </cell>
          <cell r="D44">
            <v>91690</v>
          </cell>
          <cell r="E44">
            <v>219660</v>
          </cell>
          <cell r="F44">
            <v>1220</v>
          </cell>
          <cell r="G44">
            <v>0</v>
          </cell>
          <cell r="H44">
            <v>218440</v>
          </cell>
          <cell r="I44">
            <v>70000</v>
          </cell>
          <cell r="J44">
            <v>20000</v>
          </cell>
          <cell r="K44"/>
          <cell r="L44"/>
          <cell r="M44"/>
          <cell r="N44"/>
          <cell r="O44"/>
          <cell r="P44"/>
          <cell r="Q44"/>
          <cell r="R44"/>
          <cell r="S44"/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>
            <v>90000</v>
          </cell>
          <cell r="AS44">
            <v>128440</v>
          </cell>
          <cell r="AT44">
            <v>0</v>
          </cell>
        </row>
        <row r="45">
          <cell r="B45" t="str">
            <v>PRAVEEN ARAL</v>
          </cell>
          <cell r="C45" t="str">
            <v>No load</v>
          </cell>
          <cell r="D45">
            <v>0</v>
          </cell>
          <cell r="E45">
            <v>0</v>
          </cell>
          <cell r="F45">
            <v>0</v>
          </cell>
          <cell r="G45">
            <v>10</v>
          </cell>
          <cell r="H45">
            <v>0</v>
          </cell>
          <cell r="I45"/>
          <cell r="J45"/>
          <cell r="K45"/>
          <cell r="L45"/>
          <cell r="M45"/>
          <cell r="N45"/>
          <cell r="O45"/>
          <cell r="P45"/>
          <cell r="Q45"/>
          <cell r="R45"/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>
            <v>0</v>
          </cell>
          <cell r="AS45">
            <v>0</v>
          </cell>
          <cell r="AT45">
            <v>10</v>
          </cell>
        </row>
        <row r="46">
          <cell r="B46" t="str">
            <v>PSK</v>
          </cell>
          <cell r="C46">
            <v>13400</v>
          </cell>
          <cell r="D46">
            <v>18000</v>
          </cell>
          <cell r="E46">
            <v>31400</v>
          </cell>
          <cell r="F46">
            <v>150</v>
          </cell>
          <cell r="G46">
            <v>0</v>
          </cell>
          <cell r="H46">
            <v>31250</v>
          </cell>
          <cell r="I46"/>
          <cell r="J46"/>
          <cell r="K46">
            <v>18000</v>
          </cell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>
            <v>18000</v>
          </cell>
          <cell r="AS46">
            <v>13250</v>
          </cell>
          <cell r="AT46">
            <v>0</v>
          </cell>
        </row>
        <row r="47">
          <cell r="B47" t="str">
            <v>RAJAN</v>
          </cell>
          <cell r="C47">
            <v>27710</v>
          </cell>
          <cell r="D47">
            <v>2430</v>
          </cell>
          <cell r="E47">
            <v>30140</v>
          </cell>
          <cell r="F47">
            <v>200</v>
          </cell>
          <cell r="G47">
            <v>0</v>
          </cell>
          <cell r="H47">
            <v>29940</v>
          </cell>
          <cell r="I47"/>
          <cell r="J47"/>
          <cell r="K47"/>
          <cell r="L47"/>
          <cell r="M47"/>
          <cell r="N47"/>
          <cell r="O47"/>
          <cell r="P47"/>
          <cell r="Q47"/>
          <cell r="R47"/>
          <cell r="S47"/>
          <cell r="T47"/>
          <cell r="U47"/>
          <cell r="V47"/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>
            <v>0</v>
          </cell>
          <cell r="AS47">
            <v>29940</v>
          </cell>
          <cell r="AT47">
            <v>0</v>
          </cell>
        </row>
        <row r="48">
          <cell r="B48" t="str">
            <v>RAJAN THIDAL</v>
          </cell>
          <cell r="C48">
            <v>17710</v>
          </cell>
          <cell r="D48">
            <v>9840</v>
          </cell>
          <cell r="E48">
            <v>27550</v>
          </cell>
          <cell r="F48">
            <v>100</v>
          </cell>
          <cell r="G48">
            <v>0</v>
          </cell>
          <cell r="H48">
            <v>27450</v>
          </cell>
          <cell r="I48"/>
          <cell r="J48"/>
          <cell r="K48"/>
          <cell r="L48"/>
          <cell r="M48"/>
          <cell r="N48"/>
          <cell r="O48"/>
          <cell r="P48">
            <v>9000</v>
          </cell>
          <cell r="Q48"/>
          <cell r="R48"/>
          <cell r="S48">
            <v>840</v>
          </cell>
          <cell r="T48"/>
          <cell r="U48"/>
          <cell r="V48"/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>
            <v>9840</v>
          </cell>
          <cell r="AS48">
            <v>17610</v>
          </cell>
          <cell r="AT48">
            <v>0</v>
          </cell>
        </row>
        <row r="49">
          <cell r="B49" t="str">
            <v>RAJARETHINAM</v>
          </cell>
          <cell r="C49">
            <v>103330</v>
          </cell>
          <cell r="D49">
            <v>59170</v>
          </cell>
          <cell r="E49">
            <v>162500</v>
          </cell>
          <cell r="F49">
            <v>800</v>
          </cell>
          <cell r="G49">
            <v>0</v>
          </cell>
          <cell r="H49">
            <v>161700</v>
          </cell>
          <cell r="I49">
            <v>58000</v>
          </cell>
          <cell r="J49"/>
          <cell r="K49"/>
          <cell r="L49"/>
          <cell r="M49"/>
          <cell r="N49"/>
          <cell r="O49"/>
          <cell r="P49"/>
          <cell r="Q49"/>
          <cell r="R49"/>
          <cell r="S49"/>
          <cell r="T49"/>
          <cell r="U49">
            <v>25000</v>
          </cell>
          <cell r="V49"/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>
            <v>83000</v>
          </cell>
          <cell r="AS49">
            <v>78700</v>
          </cell>
          <cell r="AT49">
            <v>0</v>
          </cell>
        </row>
        <row r="50">
          <cell r="B50" t="str">
            <v>RAMACHANDRAN</v>
          </cell>
          <cell r="C50" t="str">
            <v>No load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>
            <v>0</v>
          </cell>
          <cell r="AS50">
            <v>0</v>
          </cell>
          <cell r="AT50">
            <v>0</v>
          </cell>
        </row>
        <row r="51">
          <cell r="B51" t="str">
            <v>RAMAIYA HARDWARS</v>
          </cell>
          <cell r="C51">
            <v>13310</v>
          </cell>
          <cell r="D51">
            <v>0</v>
          </cell>
          <cell r="E51">
            <v>13310</v>
          </cell>
          <cell r="F51">
            <v>0</v>
          </cell>
          <cell r="G51">
            <v>0</v>
          </cell>
          <cell r="H51">
            <v>13310</v>
          </cell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>
            <v>0</v>
          </cell>
          <cell r="AS51">
            <v>13310</v>
          </cell>
          <cell r="AT51">
            <v>0</v>
          </cell>
        </row>
        <row r="52">
          <cell r="B52" t="str">
            <v>RAMIYYA</v>
          </cell>
          <cell r="C52" t="str">
            <v>No load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>
            <v>0</v>
          </cell>
          <cell r="AS52">
            <v>0</v>
          </cell>
          <cell r="AT52">
            <v>0</v>
          </cell>
        </row>
        <row r="53">
          <cell r="B53" t="str">
            <v>RAJKUMAR BULK</v>
          </cell>
          <cell r="C53" t="str">
            <v>No load</v>
          </cell>
          <cell r="D53">
            <v>4480</v>
          </cell>
          <cell r="E53">
            <v>4480</v>
          </cell>
          <cell r="F53">
            <v>0</v>
          </cell>
          <cell r="G53">
            <v>0</v>
          </cell>
          <cell r="H53">
            <v>4480</v>
          </cell>
          <cell r="I53"/>
          <cell r="J53"/>
          <cell r="K53"/>
          <cell r="L53"/>
          <cell r="M53"/>
          <cell r="N53"/>
          <cell r="O53"/>
          <cell r="P53"/>
          <cell r="Q53"/>
          <cell r="R53"/>
          <cell r="S53"/>
          <cell r="T53"/>
          <cell r="U53"/>
          <cell r="V53"/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>
            <v>0</v>
          </cell>
          <cell r="AS53">
            <v>4480</v>
          </cell>
          <cell r="AT53">
            <v>0</v>
          </cell>
        </row>
        <row r="54">
          <cell r="B54" t="str">
            <v>RAZZAK</v>
          </cell>
          <cell r="C54">
            <v>168540</v>
          </cell>
          <cell r="D54">
            <v>114180</v>
          </cell>
          <cell r="E54">
            <v>282720</v>
          </cell>
          <cell r="F54">
            <v>9030</v>
          </cell>
          <cell r="G54">
            <v>0</v>
          </cell>
          <cell r="H54">
            <v>273690</v>
          </cell>
          <cell r="I54">
            <v>114190</v>
          </cell>
          <cell r="J54"/>
          <cell r="K54"/>
          <cell r="L54"/>
          <cell r="M54"/>
          <cell r="N54"/>
          <cell r="O54"/>
          <cell r="P54"/>
          <cell r="Q54"/>
          <cell r="R54"/>
          <cell r="S54"/>
          <cell r="T54"/>
          <cell r="U54"/>
          <cell r="V54"/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>
            <v>114190</v>
          </cell>
          <cell r="AS54">
            <v>159500</v>
          </cell>
          <cell r="AT54">
            <v>0</v>
          </cell>
        </row>
        <row r="55">
          <cell r="B55" t="str">
            <v>REENA TRADERS</v>
          </cell>
          <cell r="C55">
            <v>109840</v>
          </cell>
          <cell r="D55">
            <v>250</v>
          </cell>
          <cell r="E55">
            <v>110090</v>
          </cell>
          <cell r="F55">
            <v>1200</v>
          </cell>
          <cell r="G55">
            <v>0</v>
          </cell>
          <cell r="H55">
            <v>108890</v>
          </cell>
          <cell r="I55"/>
          <cell r="J55"/>
          <cell r="K55"/>
          <cell r="L55"/>
          <cell r="M55"/>
          <cell r="N55"/>
          <cell r="O55"/>
          <cell r="P55"/>
          <cell r="Q55"/>
          <cell r="R55"/>
          <cell r="S55"/>
          <cell r="T55"/>
          <cell r="U55"/>
          <cell r="V55"/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>
            <v>105500</v>
          </cell>
          <cell r="AN55"/>
          <cell r="AO55"/>
          <cell r="AP55"/>
          <cell r="AQ55"/>
          <cell r="AR55">
            <v>105500</v>
          </cell>
          <cell r="AS55">
            <v>3390</v>
          </cell>
          <cell r="AT55">
            <v>0</v>
          </cell>
        </row>
        <row r="56">
          <cell r="B56" t="str">
            <v>REES BLUE METALS</v>
          </cell>
          <cell r="C56" t="str">
            <v>No load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/>
          <cell r="J56"/>
          <cell r="K56"/>
          <cell r="L56"/>
          <cell r="M56"/>
          <cell r="N56"/>
          <cell r="O56"/>
          <cell r="P56"/>
          <cell r="Q56"/>
          <cell r="R56"/>
          <cell r="S56"/>
          <cell r="T56"/>
          <cell r="U56"/>
          <cell r="V56"/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>
            <v>0</v>
          </cell>
          <cell r="AS56">
            <v>0</v>
          </cell>
          <cell r="AT56">
            <v>0</v>
          </cell>
        </row>
        <row r="57">
          <cell r="B57" t="str">
            <v>RKL</v>
          </cell>
          <cell r="C57">
            <v>13010</v>
          </cell>
          <cell r="D57">
            <v>180810</v>
          </cell>
          <cell r="E57">
            <v>193820</v>
          </cell>
          <cell r="F57">
            <v>0</v>
          </cell>
          <cell r="G57">
            <v>0</v>
          </cell>
          <cell r="H57">
            <v>193820</v>
          </cell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>
            <v>0</v>
          </cell>
          <cell r="AS57">
            <v>193820</v>
          </cell>
          <cell r="AT57">
            <v>0</v>
          </cell>
        </row>
        <row r="58">
          <cell r="B58" t="str">
            <v>ROYAL PEARLS CONSTRUCTION</v>
          </cell>
          <cell r="C58" t="str">
            <v>No load</v>
          </cell>
          <cell r="D58">
            <v>11270</v>
          </cell>
          <cell r="E58">
            <v>11270</v>
          </cell>
          <cell r="F58">
            <v>0</v>
          </cell>
          <cell r="G58">
            <v>0</v>
          </cell>
          <cell r="H58">
            <v>11270</v>
          </cell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>
            <v>0</v>
          </cell>
          <cell r="AS58">
            <v>11270</v>
          </cell>
          <cell r="AT58">
            <v>0</v>
          </cell>
        </row>
        <row r="59">
          <cell r="B59" t="str">
            <v>RS PRABHU</v>
          </cell>
          <cell r="C59">
            <v>18720</v>
          </cell>
          <cell r="D59">
            <v>0</v>
          </cell>
          <cell r="E59">
            <v>18720</v>
          </cell>
          <cell r="F59">
            <v>0</v>
          </cell>
          <cell r="G59">
            <v>0</v>
          </cell>
          <cell r="H59">
            <v>18720</v>
          </cell>
          <cell r="I59"/>
          <cell r="J59"/>
          <cell r="K59"/>
          <cell r="L59"/>
          <cell r="M59"/>
          <cell r="N59"/>
          <cell r="O59"/>
          <cell r="P59"/>
          <cell r="Q59"/>
          <cell r="R59"/>
          <cell r="S59"/>
          <cell r="T59"/>
          <cell r="U59"/>
          <cell r="V59"/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>
            <v>0</v>
          </cell>
          <cell r="AS59">
            <v>18720</v>
          </cell>
          <cell r="AT59">
            <v>0</v>
          </cell>
        </row>
        <row r="60">
          <cell r="B60" t="str">
            <v>SARAVANAN</v>
          </cell>
          <cell r="C60">
            <v>24030</v>
          </cell>
          <cell r="D60">
            <v>29850</v>
          </cell>
          <cell r="E60">
            <v>53880</v>
          </cell>
          <cell r="F60">
            <v>200</v>
          </cell>
          <cell r="G60">
            <v>0</v>
          </cell>
          <cell r="H60">
            <v>53680</v>
          </cell>
          <cell r="I60"/>
          <cell r="J60"/>
          <cell r="K60"/>
          <cell r="L60"/>
          <cell r="M60"/>
          <cell r="N60">
            <v>20000</v>
          </cell>
          <cell r="O60"/>
          <cell r="P60">
            <v>9850</v>
          </cell>
          <cell r="Q60"/>
          <cell r="R60"/>
          <cell r="S60"/>
          <cell r="T60"/>
          <cell r="U60"/>
          <cell r="V60"/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>
            <v>29850</v>
          </cell>
          <cell r="AS60">
            <v>23830</v>
          </cell>
          <cell r="AT60">
            <v>0</v>
          </cell>
        </row>
        <row r="61">
          <cell r="B61" t="str">
            <v>SATHISH SA</v>
          </cell>
          <cell r="C61" t="str">
            <v>No load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/>
          <cell r="J61"/>
          <cell r="K61"/>
          <cell r="L61"/>
          <cell r="M61"/>
          <cell r="N61"/>
          <cell r="O61"/>
          <cell r="P61"/>
          <cell r="Q61"/>
          <cell r="R61"/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>
            <v>0</v>
          </cell>
          <cell r="AS61">
            <v>0</v>
          </cell>
          <cell r="AT61">
            <v>0</v>
          </cell>
        </row>
        <row r="62">
          <cell r="B62" t="str">
            <v>SHEK</v>
          </cell>
          <cell r="C62">
            <v>110780</v>
          </cell>
          <cell r="D62">
            <v>1910</v>
          </cell>
          <cell r="E62">
            <v>112690</v>
          </cell>
          <cell r="F62">
            <v>4690</v>
          </cell>
          <cell r="G62">
            <v>0</v>
          </cell>
          <cell r="H62">
            <v>108000</v>
          </cell>
          <cell r="I62"/>
          <cell r="J62"/>
          <cell r="K62"/>
          <cell r="L62"/>
          <cell r="M62"/>
          <cell r="N62"/>
          <cell r="O62"/>
          <cell r="P62"/>
          <cell r="Q62"/>
          <cell r="R62"/>
          <cell r="S62"/>
          <cell r="T62"/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>
            <v>0</v>
          </cell>
          <cell r="AS62">
            <v>108000</v>
          </cell>
          <cell r="AT62">
            <v>0</v>
          </cell>
        </row>
        <row r="63">
          <cell r="B63" t="str">
            <v>SOOSAI MICHEAL</v>
          </cell>
          <cell r="C63" t="str">
            <v>No load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/>
          <cell r="J63"/>
          <cell r="K63"/>
          <cell r="L63"/>
          <cell r="M63"/>
          <cell r="N63"/>
          <cell r="O63"/>
          <cell r="P63"/>
          <cell r="Q63"/>
          <cell r="R63"/>
          <cell r="S63"/>
          <cell r="T63"/>
          <cell r="U63"/>
          <cell r="V63"/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>
            <v>0</v>
          </cell>
          <cell r="AS63">
            <v>0</v>
          </cell>
          <cell r="AT63">
            <v>0</v>
          </cell>
        </row>
        <row r="64">
          <cell r="B64" t="str">
            <v>STALIN</v>
          </cell>
          <cell r="C64" t="str">
            <v>No load</v>
          </cell>
          <cell r="D64">
            <v>6490</v>
          </cell>
          <cell r="E64">
            <v>6490</v>
          </cell>
          <cell r="F64">
            <v>0</v>
          </cell>
          <cell r="G64">
            <v>0</v>
          </cell>
          <cell r="H64">
            <v>6490</v>
          </cell>
          <cell r="I64"/>
          <cell r="J64"/>
          <cell r="K64"/>
          <cell r="L64"/>
          <cell r="M64"/>
          <cell r="N64"/>
          <cell r="O64"/>
          <cell r="P64"/>
          <cell r="Q64"/>
          <cell r="R64"/>
          <cell r="S64"/>
          <cell r="T64"/>
          <cell r="U64"/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>
            <v>0</v>
          </cell>
          <cell r="AS64">
            <v>6490</v>
          </cell>
          <cell r="AT64">
            <v>0</v>
          </cell>
        </row>
        <row r="65">
          <cell r="B65" t="str">
            <v>SUBASH</v>
          </cell>
          <cell r="C65">
            <v>12290</v>
          </cell>
          <cell r="D65">
            <v>5110</v>
          </cell>
          <cell r="E65">
            <v>17400</v>
          </cell>
          <cell r="F65">
            <v>100</v>
          </cell>
          <cell r="G65">
            <v>0</v>
          </cell>
          <cell r="H65">
            <v>17300</v>
          </cell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  <cell r="Z65"/>
          <cell r="AA65"/>
          <cell r="AB65"/>
          <cell r="AC65">
            <v>5100</v>
          </cell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>
            <v>5100</v>
          </cell>
          <cell r="AS65">
            <v>12200</v>
          </cell>
          <cell r="AT65">
            <v>0</v>
          </cell>
        </row>
        <row r="66">
          <cell r="B66" t="str">
            <v>SUGUMARAN</v>
          </cell>
          <cell r="C66">
            <v>6680</v>
          </cell>
          <cell r="D66">
            <v>3940</v>
          </cell>
          <cell r="E66">
            <v>10620</v>
          </cell>
          <cell r="F66">
            <v>0</v>
          </cell>
          <cell r="G66">
            <v>0</v>
          </cell>
          <cell r="H66">
            <v>10620</v>
          </cell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>
            <v>0</v>
          </cell>
          <cell r="AS66">
            <v>10620</v>
          </cell>
          <cell r="AT66">
            <v>0</v>
          </cell>
        </row>
        <row r="67">
          <cell r="B67" t="str">
            <v>SURESH TAMIL RAJ</v>
          </cell>
          <cell r="C67" t="str">
            <v>No load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/>
          <cell r="J67"/>
          <cell r="K67"/>
          <cell r="L67"/>
          <cell r="M67"/>
          <cell r="N67"/>
          <cell r="O67"/>
          <cell r="P67"/>
          <cell r="Q67"/>
          <cell r="R67"/>
          <cell r="S67"/>
          <cell r="T67"/>
          <cell r="U67"/>
          <cell r="V67"/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>
            <v>0</v>
          </cell>
          <cell r="AS67">
            <v>0</v>
          </cell>
          <cell r="AT67">
            <v>0</v>
          </cell>
        </row>
        <row r="68">
          <cell r="B68" t="str">
            <v>SUYAMBU</v>
          </cell>
          <cell r="C68" t="str">
            <v>No load</v>
          </cell>
          <cell r="D68">
            <v>620</v>
          </cell>
          <cell r="E68">
            <v>620</v>
          </cell>
          <cell r="F68">
            <v>0</v>
          </cell>
          <cell r="G68">
            <v>0</v>
          </cell>
          <cell r="H68">
            <v>620</v>
          </cell>
          <cell r="I68"/>
          <cell r="J68"/>
          <cell r="K68"/>
          <cell r="L68"/>
          <cell r="M68"/>
          <cell r="N68"/>
          <cell r="O68"/>
          <cell r="P68"/>
          <cell r="Q68"/>
          <cell r="R68"/>
          <cell r="S68"/>
          <cell r="T68"/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>
            <v>0</v>
          </cell>
          <cell r="AS68">
            <v>620</v>
          </cell>
          <cell r="AT68">
            <v>0</v>
          </cell>
        </row>
        <row r="69">
          <cell r="B69" t="str">
            <v>SUYAMBURAJAN</v>
          </cell>
          <cell r="C69" t="str">
            <v>No load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/>
          <cell r="J69"/>
          <cell r="K69"/>
          <cell r="L69"/>
          <cell r="M69"/>
          <cell r="N69"/>
          <cell r="O69"/>
          <cell r="P69"/>
          <cell r="Q69"/>
          <cell r="R69"/>
          <cell r="S69"/>
          <cell r="T69"/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>
            <v>0</v>
          </cell>
          <cell r="AS69">
            <v>0</v>
          </cell>
          <cell r="AT69">
            <v>0</v>
          </cell>
        </row>
        <row r="70">
          <cell r="B70" t="str">
            <v>T.MURUGAN</v>
          </cell>
          <cell r="C70" t="str">
            <v>No load</v>
          </cell>
          <cell r="D70">
            <v>950</v>
          </cell>
          <cell r="E70">
            <v>950</v>
          </cell>
          <cell r="F70">
            <v>0</v>
          </cell>
          <cell r="G70">
            <v>0</v>
          </cell>
          <cell r="H70">
            <v>950</v>
          </cell>
          <cell r="I70"/>
          <cell r="J70"/>
          <cell r="K70"/>
          <cell r="L70"/>
          <cell r="M70"/>
          <cell r="N70"/>
          <cell r="O70"/>
          <cell r="P70"/>
          <cell r="Q70"/>
          <cell r="R70"/>
          <cell r="S70"/>
          <cell r="T70"/>
          <cell r="U70"/>
          <cell r="V70"/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>
            <v>0</v>
          </cell>
          <cell r="AS70">
            <v>950</v>
          </cell>
          <cell r="AT70">
            <v>0</v>
          </cell>
        </row>
        <row r="71">
          <cell r="B71" t="str">
            <v>THAMIRAPARANI CONCREAT PLANT</v>
          </cell>
          <cell r="C71" t="str">
            <v>No load</v>
          </cell>
          <cell r="D71">
            <v>576230</v>
          </cell>
          <cell r="E71">
            <v>576230</v>
          </cell>
          <cell r="F71">
            <v>0</v>
          </cell>
          <cell r="G71">
            <v>0</v>
          </cell>
          <cell r="H71">
            <v>576230</v>
          </cell>
          <cell r="I71"/>
          <cell r="J71"/>
          <cell r="K71"/>
          <cell r="L71"/>
          <cell r="M71"/>
          <cell r="N71"/>
          <cell r="O71"/>
          <cell r="P71"/>
          <cell r="Q71"/>
          <cell r="R71"/>
          <cell r="S71">
            <v>100000</v>
          </cell>
          <cell r="T71"/>
          <cell r="U71"/>
          <cell r="V71"/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>
            <v>100000</v>
          </cell>
          <cell r="AN71"/>
          <cell r="AO71"/>
          <cell r="AP71"/>
          <cell r="AQ71"/>
          <cell r="AR71">
            <v>200000</v>
          </cell>
          <cell r="AS71">
            <v>376230</v>
          </cell>
          <cell r="AT71">
            <v>0</v>
          </cell>
        </row>
        <row r="72">
          <cell r="B72" t="str">
            <v>THANGAMANI</v>
          </cell>
          <cell r="C72">
            <v>45180</v>
          </cell>
          <cell r="D72">
            <v>0</v>
          </cell>
          <cell r="E72">
            <v>45180</v>
          </cell>
          <cell r="F72">
            <v>400</v>
          </cell>
          <cell r="G72">
            <v>0</v>
          </cell>
          <cell r="H72">
            <v>44780</v>
          </cell>
          <cell r="I72"/>
          <cell r="J72"/>
          <cell r="K72"/>
          <cell r="L72"/>
          <cell r="M72"/>
          <cell r="N72"/>
          <cell r="O72"/>
          <cell r="P72"/>
          <cell r="Q72"/>
          <cell r="R72"/>
          <cell r="S72"/>
          <cell r="T72"/>
          <cell r="U72"/>
          <cell r="V72"/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>
            <v>0</v>
          </cell>
          <cell r="AS72">
            <v>44780</v>
          </cell>
          <cell r="AT72">
            <v>0</v>
          </cell>
        </row>
        <row r="73">
          <cell r="B73" t="str">
            <v>THANGASELVAN</v>
          </cell>
          <cell r="C73">
            <v>9820</v>
          </cell>
          <cell r="D73">
            <v>2670</v>
          </cell>
          <cell r="E73">
            <v>12490</v>
          </cell>
          <cell r="F73">
            <v>100</v>
          </cell>
          <cell r="G73">
            <v>0</v>
          </cell>
          <cell r="H73">
            <v>12390</v>
          </cell>
          <cell r="I73"/>
          <cell r="J73"/>
          <cell r="K73"/>
          <cell r="L73"/>
          <cell r="M73"/>
          <cell r="N73"/>
          <cell r="O73"/>
          <cell r="P73"/>
          <cell r="Q73"/>
          <cell r="R73"/>
          <cell r="S73">
            <v>3000</v>
          </cell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>
            <v>3000</v>
          </cell>
          <cell r="AS73">
            <v>9390</v>
          </cell>
          <cell r="AT73">
            <v>0</v>
          </cell>
        </row>
        <row r="74">
          <cell r="B74" t="str">
            <v>VETHIESH</v>
          </cell>
          <cell r="C74">
            <v>6990</v>
          </cell>
          <cell r="D74">
            <v>55090</v>
          </cell>
          <cell r="E74">
            <v>62080</v>
          </cell>
          <cell r="F74">
            <v>0</v>
          </cell>
          <cell r="G74">
            <v>0</v>
          </cell>
          <cell r="H74">
            <v>62080</v>
          </cell>
          <cell r="I74"/>
          <cell r="J74"/>
          <cell r="K74"/>
          <cell r="L74"/>
          <cell r="M74"/>
          <cell r="N74">
            <v>40000</v>
          </cell>
          <cell r="O74"/>
          <cell r="P74"/>
          <cell r="Q74"/>
          <cell r="R74"/>
          <cell r="S74"/>
          <cell r="T74"/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>
            <v>10000</v>
          </cell>
          <cell r="AN74"/>
          <cell r="AO74"/>
          <cell r="AP74"/>
          <cell r="AQ74"/>
          <cell r="AR74">
            <v>50000</v>
          </cell>
          <cell r="AS74">
            <v>12080</v>
          </cell>
          <cell r="AT74">
            <v>0</v>
          </cell>
        </row>
        <row r="75">
          <cell r="B75" t="str">
            <v>VIJAY</v>
          </cell>
          <cell r="C75">
            <v>194930</v>
          </cell>
          <cell r="D75">
            <v>130600</v>
          </cell>
          <cell r="E75">
            <v>325530</v>
          </cell>
          <cell r="F75">
            <v>1420</v>
          </cell>
          <cell r="G75">
            <v>0</v>
          </cell>
          <cell r="H75">
            <v>324110</v>
          </cell>
          <cell r="I75">
            <v>50000</v>
          </cell>
          <cell r="J75">
            <v>80600</v>
          </cell>
          <cell r="K75"/>
          <cell r="L75"/>
          <cell r="M75"/>
          <cell r="N75"/>
          <cell r="O75"/>
          <cell r="P75"/>
          <cell r="Q75"/>
          <cell r="R75"/>
          <cell r="S75"/>
          <cell r="T75"/>
          <cell r="U75"/>
          <cell r="V75"/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>
            <v>130600</v>
          </cell>
          <cell r="AS75">
            <v>193510</v>
          </cell>
          <cell r="AT75">
            <v>0</v>
          </cell>
        </row>
        <row r="76">
          <cell r="B76" t="str">
            <v>VKR</v>
          </cell>
          <cell r="C76" t="str">
            <v>No load</v>
          </cell>
          <cell r="D76">
            <v>0</v>
          </cell>
          <cell r="E76">
            <v>0</v>
          </cell>
          <cell r="F76">
            <v>0</v>
          </cell>
          <cell r="G76">
            <v>30</v>
          </cell>
          <cell r="H76">
            <v>0</v>
          </cell>
          <cell r="I76"/>
          <cell r="J76"/>
          <cell r="K76"/>
          <cell r="L76"/>
          <cell r="M76"/>
          <cell r="N76"/>
          <cell r="O76"/>
          <cell r="P76"/>
          <cell r="Q76"/>
          <cell r="R76"/>
          <cell r="S76"/>
          <cell r="T76"/>
          <cell r="U76"/>
          <cell r="V76"/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>
            <v>0</v>
          </cell>
          <cell r="AS76">
            <v>0</v>
          </cell>
          <cell r="AT76">
            <v>30</v>
          </cell>
        </row>
        <row r="77">
          <cell r="B77" t="str">
            <v>V.M.VIGNESH</v>
          </cell>
          <cell r="C77" t="str">
            <v>No load</v>
          </cell>
          <cell r="D77">
            <v>37350</v>
          </cell>
          <cell r="E77">
            <v>37350</v>
          </cell>
          <cell r="F77">
            <v>0</v>
          </cell>
          <cell r="G77">
            <v>0</v>
          </cell>
          <cell r="H77">
            <v>37350</v>
          </cell>
          <cell r="I77"/>
          <cell r="J77"/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  <cell r="V77"/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>
            <v>0</v>
          </cell>
          <cell r="AS77">
            <v>37350</v>
          </cell>
          <cell r="AT77">
            <v>0</v>
          </cell>
        </row>
        <row r="78">
          <cell r="B78"/>
          <cell r="C78">
            <v>3295570</v>
          </cell>
          <cell r="D78">
            <v>7550340</v>
          </cell>
          <cell r="E78">
            <v>10845910</v>
          </cell>
          <cell r="F78">
            <v>67300</v>
          </cell>
          <cell r="G78">
            <v>130</v>
          </cell>
          <cell r="H78">
            <v>10778530</v>
          </cell>
          <cell r="I78">
            <v>336290</v>
          </cell>
          <cell r="J78">
            <v>100600</v>
          </cell>
          <cell r="K78">
            <v>29100</v>
          </cell>
          <cell r="L78">
            <v>0</v>
          </cell>
          <cell r="M78">
            <v>0</v>
          </cell>
          <cell r="N78">
            <v>272600</v>
          </cell>
          <cell r="O78">
            <v>0</v>
          </cell>
          <cell r="P78">
            <v>63140</v>
          </cell>
          <cell r="Q78">
            <v>0</v>
          </cell>
          <cell r="R78">
            <v>0</v>
          </cell>
          <cell r="S78">
            <v>135240</v>
          </cell>
          <cell r="T78">
            <v>2000</v>
          </cell>
          <cell r="U78">
            <v>25000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5100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684210</v>
          </cell>
          <cell r="AN78">
            <v>45000</v>
          </cell>
          <cell r="AO78">
            <v>85000</v>
          </cell>
          <cell r="AP78">
            <v>0</v>
          </cell>
          <cell r="AQ78">
            <v>90000</v>
          </cell>
          <cell r="AR78">
            <v>1873280</v>
          </cell>
          <cell r="AS78">
            <v>8905260</v>
          </cell>
          <cell r="AT78">
            <v>60</v>
          </cell>
        </row>
        <row r="84">
          <cell r="G84" t="str">
            <v>DATE</v>
          </cell>
          <cell r="H84" t="str">
            <v>CASH</v>
          </cell>
          <cell r="I84" t="str">
            <v>SEF</v>
          </cell>
          <cell r="J84" t="str">
            <v>BRUCE</v>
          </cell>
          <cell r="K84" t="str">
            <v>PRABHU</v>
          </cell>
          <cell r="L84" t="str">
            <v>CHEQUE</v>
          </cell>
          <cell r="M84" t="str">
            <v>TOTAL</v>
          </cell>
        </row>
        <row r="85">
          <cell r="G85">
            <v>45938</v>
          </cell>
          <cell r="H85">
            <v>336290</v>
          </cell>
          <cell r="I85">
            <v>100600</v>
          </cell>
          <cell r="J85">
            <v>29100</v>
          </cell>
          <cell r="K85">
            <v>0</v>
          </cell>
          <cell r="L85">
            <v>0</v>
          </cell>
          <cell r="M85">
            <v>465990</v>
          </cell>
        </row>
        <row r="86">
          <cell r="G86">
            <v>45969</v>
          </cell>
          <cell r="H86">
            <v>272600</v>
          </cell>
          <cell r="I86">
            <v>0</v>
          </cell>
          <cell r="J86">
            <v>63140</v>
          </cell>
          <cell r="K86">
            <v>0</v>
          </cell>
          <cell r="L86">
            <v>0</v>
          </cell>
          <cell r="M86">
            <v>335740</v>
          </cell>
        </row>
        <row r="87">
          <cell r="G87">
            <v>45999</v>
          </cell>
          <cell r="H87">
            <v>135240</v>
          </cell>
          <cell r="I87">
            <v>2000</v>
          </cell>
          <cell r="J87">
            <v>25000</v>
          </cell>
          <cell r="K87">
            <v>0</v>
          </cell>
          <cell r="L87">
            <v>0</v>
          </cell>
          <cell r="M87">
            <v>162240</v>
          </cell>
        </row>
        <row r="88">
          <cell r="G88" t="str">
            <v>13/8/2025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G89" t="str">
            <v>14/8/2025</v>
          </cell>
          <cell r="H89">
            <v>5100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5100</v>
          </cell>
        </row>
        <row r="90">
          <cell r="G90" t="str">
            <v>15/8/2025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G91" t="str">
            <v>16/8/2025</v>
          </cell>
          <cell r="H91">
            <v>684210</v>
          </cell>
          <cell r="I91">
            <v>45000</v>
          </cell>
          <cell r="J91">
            <v>85000</v>
          </cell>
          <cell r="K91">
            <v>0</v>
          </cell>
          <cell r="L91">
            <v>90000</v>
          </cell>
          <cell r="M91">
            <v>904210</v>
          </cell>
        </row>
        <row r="92">
          <cell r="G92" t="str">
            <v>TOTAL</v>
          </cell>
          <cell r="H92">
            <v>1433440</v>
          </cell>
          <cell r="I92">
            <v>147600</v>
          </cell>
          <cell r="J92">
            <v>202240</v>
          </cell>
          <cell r="K92">
            <v>0</v>
          </cell>
          <cell r="L92">
            <v>90000</v>
          </cell>
          <cell r="M92">
            <v>1873280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YMENT"/>
      <sheetName val="CREDIT LIST"/>
      <sheetName val="Sheet3"/>
    </sheetNames>
    <sheetDataSet>
      <sheetData sheetId="0">
        <row r="1">
          <cell r="B1"/>
          <cell r="C1"/>
          <cell r="D1"/>
          <cell r="E1"/>
          <cell r="F1"/>
          <cell r="G1"/>
          <cell r="H1"/>
          <cell r="I1"/>
          <cell r="J1"/>
          <cell r="K1"/>
          <cell r="L1"/>
          <cell r="M1"/>
          <cell r="N1"/>
          <cell r="O1"/>
          <cell r="P1"/>
          <cell r="Q1"/>
          <cell r="R1"/>
          <cell r="S1"/>
          <cell r="T1"/>
          <cell r="U1"/>
          <cell r="V1"/>
          <cell r="W1"/>
          <cell r="X1"/>
          <cell r="Y1"/>
          <cell r="Z1"/>
          <cell r="AA1"/>
          <cell r="AB1"/>
          <cell r="AC1"/>
          <cell r="AD1"/>
          <cell r="AE1"/>
          <cell r="AF1"/>
          <cell r="AG1"/>
          <cell r="AH1"/>
          <cell r="AI1"/>
          <cell r="AJ1"/>
          <cell r="AK1"/>
          <cell r="AL1"/>
          <cell r="AM1"/>
          <cell r="AN1"/>
          <cell r="AO1"/>
          <cell r="AP1"/>
          <cell r="AQ1"/>
          <cell r="AR1"/>
          <cell r="AS1"/>
        </row>
        <row r="2">
          <cell r="B2"/>
          <cell r="C2"/>
          <cell r="D2"/>
          <cell r="E2"/>
          <cell r="F2"/>
          <cell r="G2"/>
          <cell r="H2"/>
          <cell r="I2">
            <v>45938</v>
          </cell>
          <cell r="J2"/>
          <cell r="K2"/>
          <cell r="L2"/>
          <cell r="M2"/>
          <cell r="N2">
            <v>45969</v>
          </cell>
          <cell r="O2"/>
          <cell r="P2"/>
          <cell r="Q2"/>
          <cell r="R2"/>
          <cell r="S2">
            <v>45999</v>
          </cell>
          <cell r="T2"/>
          <cell r="U2"/>
          <cell r="V2"/>
          <cell r="W2"/>
          <cell r="X2" t="str">
            <v>13/8/25</v>
          </cell>
          <cell r="Y2"/>
          <cell r="Z2"/>
          <cell r="AA2"/>
          <cell r="AB2"/>
          <cell r="AC2" t="str">
            <v>14/8/25</v>
          </cell>
          <cell r="AD2"/>
          <cell r="AE2"/>
          <cell r="AF2"/>
          <cell r="AG2"/>
          <cell r="AH2" t="str">
            <v>15/8/25</v>
          </cell>
          <cell r="AI2"/>
          <cell r="AJ2"/>
          <cell r="AK2"/>
          <cell r="AL2"/>
          <cell r="AM2" t="str">
            <v>16/8/2025</v>
          </cell>
          <cell r="AN2"/>
          <cell r="AO2"/>
          <cell r="AP2"/>
          <cell r="AQ2"/>
          <cell r="AR2"/>
          <cell r="AS2"/>
        </row>
        <row r="3">
          <cell r="B3" t="str">
            <v xml:space="preserve"> CUSTOMER NAME</v>
          </cell>
          <cell r="C3" t="str">
            <v>NET AMOUNT</v>
          </cell>
          <cell r="D3" t="str">
            <v>OLD BALANCE</v>
          </cell>
          <cell r="E3" t="str">
            <v>CURRENT BALANCE</v>
          </cell>
          <cell r="F3" t="str">
            <v>DISCOUNT</v>
          </cell>
          <cell r="G3" t="str">
            <v>OPENING ADVANCE</v>
          </cell>
          <cell r="H3" t="str">
            <v>TOTAL BALANCE</v>
          </cell>
          <cell r="I3" t="str">
            <v>CASH RECEIVED</v>
          </cell>
          <cell r="J3" t="str">
            <v>SEF</v>
          </cell>
          <cell r="K3" t="str">
            <v>BRUCE</v>
          </cell>
          <cell r="L3" t="str">
            <v>PRABHU</v>
          </cell>
          <cell r="M3" t="str">
            <v>CHEQUE</v>
          </cell>
          <cell r="N3" t="str">
            <v>CASH REC</v>
          </cell>
          <cell r="O3" t="str">
            <v>SEF</v>
          </cell>
          <cell r="P3" t="str">
            <v>BRUCE</v>
          </cell>
          <cell r="Q3" t="str">
            <v>PRABHU</v>
          </cell>
          <cell r="R3" t="str">
            <v>CHEQUE</v>
          </cell>
          <cell r="S3" t="str">
            <v>CASH REC</v>
          </cell>
          <cell r="T3" t="str">
            <v>SEF</v>
          </cell>
          <cell r="U3" t="str">
            <v>BRUCE</v>
          </cell>
          <cell r="V3" t="str">
            <v>PRABHU</v>
          </cell>
          <cell r="W3" t="str">
            <v>CHEQUE</v>
          </cell>
          <cell r="X3" t="str">
            <v>CASH REC</v>
          </cell>
          <cell r="Y3" t="str">
            <v>SEF</v>
          </cell>
          <cell r="Z3" t="str">
            <v>BRUCE</v>
          </cell>
          <cell r="AA3" t="str">
            <v>PRABHU</v>
          </cell>
          <cell r="AB3" t="str">
            <v>CHEQUE</v>
          </cell>
          <cell r="AC3" t="str">
            <v>CASH REC</v>
          </cell>
          <cell r="AD3" t="str">
            <v>SEF</v>
          </cell>
          <cell r="AE3" t="str">
            <v>BRUCE</v>
          </cell>
          <cell r="AF3" t="str">
            <v>PRABHU</v>
          </cell>
          <cell r="AG3" t="str">
            <v>CHEQUE</v>
          </cell>
          <cell r="AH3" t="str">
            <v>CASH RECEIVED</v>
          </cell>
          <cell r="AI3" t="str">
            <v>SEF</v>
          </cell>
          <cell r="AJ3" t="str">
            <v>BRUCE</v>
          </cell>
          <cell r="AK3" t="str">
            <v>PRABHU</v>
          </cell>
          <cell r="AL3" t="str">
            <v>CHEQUE</v>
          </cell>
          <cell r="AM3" t="str">
            <v>CASH REC</v>
          </cell>
          <cell r="AN3" t="str">
            <v>SEF</v>
          </cell>
          <cell r="AO3" t="str">
            <v>BRUCE</v>
          </cell>
          <cell r="AP3" t="str">
            <v>PRABHU</v>
          </cell>
          <cell r="AQ3" t="str">
            <v>CHEQUE</v>
          </cell>
          <cell r="AR3" t="str">
            <v>TOTAL RECEIVED</v>
          </cell>
          <cell r="AS3" t="str">
            <v>CLOSING BALANCE</v>
          </cell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  <cell r="Z4"/>
          <cell r="AA4"/>
          <cell r="AB4"/>
          <cell r="AC4"/>
          <cell r="AD4"/>
          <cell r="AE4"/>
          <cell r="AF4"/>
          <cell r="AG4"/>
          <cell r="AH4"/>
          <cell r="AI4"/>
          <cell r="AJ4"/>
          <cell r="AK4"/>
          <cell r="AL4"/>
          <cell r="AM4"/>
          <cell r="AN4"/>
          <cell r="AO4"/>
          <cell r="AP4"/>
          <cell r="AQ4"/>
          <cell r="AR4"/>
          <cell r="AS4"/>
        </row>
        <row r="5">
          <cell r="B5" t="str">
            <v>ALLWIN-PRAVEEN</v>
          </cell>
          <cell r="C5">
            <v>25220</v>
          </cell>
          <cell r="D5">
            <v>820</v>
          </cell>
          <cell r="E5">
            <v>26040</v>
          </cell>
          <cell r="F5">
            <v>1450</v>
          </cell>
          <cell r="G5">
            <v>0</v>
          </cell>
          <cell r="H5">
            <v>24590</v>
          </cell>
          <cell r="I5"/>
          <cell r="J5"/>
          <cell r="K5"/>
          <cell r="L5"/>
          <cell r="M5"/>
          <cell r="N5"/>
          <cell r="O5"/>
          <cell r="P5"/>
          <cell r="Q5"/>
          <cell r="R5"/>
          <cell r="S5"/>
          <cell r="T5"/>
          <cell r="U5"/>
          <cell r="V5"/>
          <cell r="W5"/>
          <cell r="X5"/>
          <cell r="Y5"/>
          <cell r="Z5"/>
          <cell r="AA5"/>
          <cell r="AB5"/>
          <cell r="AC5"/>
          <cell r="AD5"/>
          <cell r="AE5"/>
          <cell r="AF5"/>
          <cell r="AG5"/>
          <cell r="AH5"/>
          <cell r="AI5"/>
          <cell r="AJ5"/>
          <cell r="AK5"/>
          <cell r="AL5"/>
          <cell r="AM5">
            <v>9600</v>
          </cell>
          <cell r="AN5">
            <v>15000</v>
          </cell>
          <cell r="AO5"/>
          <cell r="AP5"/>
          <cell r="AQ5"/>
          <cell r="AR5">
            <v>24600</v>
          </cell>
          <cell r="AS5">
            <v>0</v>
          </cell>
        </row>
        <row r="6">
          <cell r="B6" t="str">
            <v>AMAR</v>
          </cell>
          <cell r="C6">
            <v>6360</v>
          </cell>
          <cell r="D6">
            <v>0</v>
          </cell>
          <cell r="E6">
            <v>6360</v>
          </cell>
          <cell r="F6">
            <v>600</v>
          </cell>
          <cell r="G6">
            <v>0</v>
          </cell>
          <cell r="H6">
            <v>5760</v>
          </cell>
          <cell r="I6"/>
          <cell r="J6"/>
          <cell r="K6"/>
          <cell r="L6"/>
          <cell r="M6"/>
          <cell r="N6"/>
          <cell r="O6"/>
          <cell r="P6"/>
          <cell r="Q6"/>
          <cell r="R6"/>
          <cell r="S6"/>
          <cell r="T6"/>
          <cell r="U6"/>
          <cell r="V6"/>
          <cell r="W6"/>
          <cell r="X6"/>
          <cell r="Y6"/>
          <cell r="Z6"/>
          <cell r="AA6"/>
          <cell r="AB6"/>
          <cell r="AC6"/>
          <cell r="AD6"/>
          <cell r="AE6"/>
          <cell r="AF6"/>
          <cell r="AG6"/>
          <cell r="AH6"/>
          <cell r="AI6"/>
          <cell r="AJ6"/>
          <cell r="AK6"/>
          <cell r="AL6"/>
          <cell r="AM6"/>
          <cell r="AN6"/>
          <cell r="AO6"/>
          <cell r="AP6"/>
          <cell r="AQ6"/>
          <cell r="AR6">
            <v>0</v>
          </cell>
          <cell r="AS6">
            <v>5760</v>
          </cell>
        </row>
        <row r="7">
          <cell r="B7" t="str">
            <v>APR TILES</v>
          </cell>
          <cell r="C7" t="str">
            <v>No load</v>
          </cell>
          <cell r="D7">
            <v>0</v>
          </cell>
          <cell r="E7">
            <v>0</v>
          </cell>
          <cell r="F7">
            <v>0</v>
          </cell>
          <cell r="G7">
            <v>10</v>
          </cell>
          <cell r="H7">
            <v>0</v>
          </cell>
          <cell r="I7"/>
          <cell r="J7"/>
          <cell r="K7"/>
          <cell r="L7"/>
          <cell r="M7"/>
          <cell r="N7"/>
          <cell r="O7"/>
          <cell r="P7"/>
          <cell r="Q7"/>
          <cell r="R7"/>
          <cell r="S7"/>
          <cell r="T7"/>
          <cell r="U7"/>
          <cell r="V7"/>
          <cell r="W7"/>
          <cell r="X7"/>
          <cell r="Y7"/>
          <cell r="Z7"/>
          <cell r="AA7"/>
          <cell r="AB7"/>
          <cell r="AC7"/>
          <cell r="AD7"/>
          <cell r="AE7"/>
          <cell r="AF7"/>
          <cell r="AG7"/>
          <cell r="AH7"/>
          <cell r="AI7"/>
          <cell r="AJ7"/>
          <cell r="AK7"/>
          <cell r="AL7"/>
          <cell r="AM7"/>
          <cell r="AN7"/>
          <cell r="AO7"/>
          <cell r="AP7"/>
          <cell r="AQ7"/>
          <cell r="AR7">
            <v>0</v>
          </cell>
          <cell r="AS7">
            <v>0</v>
          </cell>
        </row>
        <row r="8">
          <cell r="B8" t="str">
            <v>ARAL PRAVEEN</v>
          </cell>
          <cell r="C8" t="str">
            <v>No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/>
          <cell r="J8"/>
          <cell r="K8"/>
          <cell r="L8"/>
          <cell r="M8"/>
          <cell r="N8"/>
          <cell r="O8"/>
          <cell r="P8"/>
          <cell r="Q8"/>
          <cell r="R8"/>
          <cell r="S8"/>
          <cell r="T8"/>
          <cell r="U8"/>
          <cell r="V8"/>
          <cell r="W8"/>
          <cell r="X8"/>
          <cell r="Y8"/>
          <cell r="Z8"/>
          <cell r="AA8"/>
          <cell r="AB8"/>
          <cell r="AC8"/>
          <cell r="AD8"/>
          <cell r="AE8"/>
          <cell r="AF8"/>
          <cell r="AG8"/>
          <cell r="AH8"/>
          <cell r="AI8"/>
          <cell r="AJ8"/>
          <cell r="AK8"/>
          <cell r="AL8"/>
          <cell r="AM8"/>
          <cell r="AN8"/>
          <cell r="AO8"/>
          <cell r="AP8"/>
          <cell r="AQ8"/>
          <cell r="AR8">
            <v>0</v>
          </cell>
          <cell r="AS8">
            <v>0</v>
          </cell>
        </row>
        <row r="9">
          <cell r="B9" t="str">
            <v>ARUL</v>
          </cell>
          <cell r="C9">
            <v>4070</v>
          </cell>
          <cell r="D9">
            <v>0</v>
          </cell>
          <cell r="E9">
            <v>4070</v>
          </cell>
          <cell r="F9">
            <v>200</v>
          </cell>
          <cell r="G9">
            <v>0</v>
          </cell>
          <cell r="H9">
            <v>3870</v>
          </cell>
          <cell r="I9"/>
          <cell r="J9"/>
          <cell r="K9"/>
          <cell r="L9"/>
          <cell r="M9"/>
          <cell r="N9"/>
          <cell r="O9"/>
          <cell r="P9"/>
          <cell r="Q9"/>
          <cell r="R9"/>
          <cell r="S9"/>
          <cell r="T9"/>
          <cell r="U9"/>
          <cell r="V9"/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>
            <v>0</v>
          </cell>
          <cell r="AS9">
            <v>3870</v>
          </cell>
        </row>
        <row r="10">
          <cell r="B10" t="str">
            <v>ASIRVATHAM</v>
          </cell>
          <cell r="C10">
            <v>182000</v>
          </cell>
          <cell r="D10">
            <v>3000</v>
          </cell>
          <cell r="E10">
            <v>185000</v>
          </cell>
          <cell r="F10">
            <v>1390</v>
          </cell>
          <cell r="G10">
            <v>0</v>
          </cell>
          <cell r="H10">
            <v>183610</v>
          </cell>
          <cell r="I10"/>
          <cell r="J10"/>
          <cell r="K10"/>
          <cell r="L10"/>
          <cell r="M10"/>
          <cell r="N10"/>
          <cell r="O10"/>
          <cell r="P10"/>
          <cell r="Q10"/>
          <cell r="R10"/>
          <cell r="S10"/>
          <cell r="T10">
            <v>2000</v>
          </cell>
          <cell r="U10"/>
          <cell r="V10"/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>
            <v>14000</v>
          </cell>
          <cell r="AN10"/>
          <cell r="AO10"/>
          <cell r="AP10"/>
          <cell r="AQ10"/>
          <cell r="AR10">
            <v>16000</v>
          </cell>
          <cell r="AS10">
            <v>167610</v>
          </cell>
        </row>
        <row r="11">
          <cell r="B11" t="str">
            <v>BALAN</v>
          </cell>
          <cell r="C11" t="str">
            <v>No load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>
            <v>0</v>
          </cell>
          <cell r="AS11">
            <v>0</v>
          </cell>
        </row>
        <row r="12">
          <cell r="B12" t="str">
            <v>BRUCE</v>
          </cell>
          <cell r="C12" t="str">
            <v>No load</v>
          </cell>
          <cell r="D12">
            <v>6410</v>
          </cell>
          <cell r="E12">
            <v>6410</v>
          </cell>
          <cell r="F12">
            <v>0</v>
          </cell>
          <cell r="G12">
            <v>0</v>
          </cell>
          <cell r="H12">
            <v>6410</v>
          </cell>
          <cell r="I12"/>
          <cell r="J12"/>
          <cell r="K12"/>
          <cell r="L12"/>
          <cell r="M12"/>
          <cell r="N12"/>
          <cell r="O12"/>
          <cell r="P12"/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>
            <v>0</v>
          </cell>
          <cell r="AS12">
            <v>6410</v>
          </cell>
        </row>
        <row r="13">
          <cell r="B13" t="str">
            <v>CLINTON</v>
          </cell>
          <cell r="C13" t="str">
            <v>No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/>
          <cell r="J13"/>
          <cell r="K13"/>
          <cell r="L13"/>
          <cell r="M13"/>
          <cell r="N13"/>
          <cell r="O13"/>
          <cell r="P13"/>
          <cell r="Q13"/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>
            <v>0</v>
          </cell>
          <cell r="AS13">
            <v>0</v>
          </cell>
        </row>
        <row r="14">
          <cell r="B14" t="str">
            <v>CNR</v>
          </cell>
          <cell r="C14">
            <v>73920</v>
          </cell>
          <cell r="D14">
            <v>27010</v>
          </cell>
          <cell r="E14">
            <v>100930</v>
          </cell>
          <cell r="F14">
            <v>4110</v>
          </cell>
          <cell r="G14">
            <v>0</v>
          </cell>
          <cell r="H14">
            <v>96820</v>
          </cell>
          <cell r="I14">
            <v>23000</v>
          </cell>
          <cell r="J14"/>
          <cell r="K14"/>
          <cell r="L14"/>
          <cell r="M14"/>
          <cell r="N14"/>
          <cell r="O14"/>
          <cell r="P14"/>
          <cell r="Q14"/>
          <cell r="R14"/>
          <cell r="S14">
            <v>2400</v>
          </cell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>
            <v>50000</v>
          </cell>
          <cell r="AP14"/>
          <cell r="AQ14"/>
          <cell r="AR14">
            <v>75400</v>
          </cell>
          <cell r="AS14">
            <v>21420</v>
          </cell>
        </row>
        <row r="15">
          <cell r="B15" t="str">
            <v>CNR KUMAR</v>
          </cell>
          <cell r="C15">
            <v>4060</v>
          </cell>
          <cell r="D15">
            <v>0</v>
          </cell>
          <cell r="E15">
            <v>4060</v>
          </cell>
          <cell r="F15">
            <v>50</v>
          </cell>
          <cell r="G15">
            <v>0</v>
          </cell>
          <cell r="H15">
            <v>4010</v>
          </cell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>
            <v>0</v>
          </cell>
          <cell r="AS15">
            <v>4010</v>
          </cell>
        </row>
        <row r="16">
          <cell r="B16" t="str">
            <v>DHAS</v>
          </cell>
          <cell r="C16" t="str">
            <v>No load</v>
          </cell>
          <cell r="D16">
            <v>290</v>
          </cell>
          <cell r="E16">
            <v>290</v>
          </cell>
          <cell r="F16">
            <v>0</v>
          </cell>
          <cell r="G16">
            <v>0</v>
          </cell>
          <cell r="H16">
            <v>290</v>
          </cell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>
            <v>0</v>
          </cell>
          <cell r="AS16">
            <v>290</v>
          </cell>
        </row>
        <row r="17">
          <cell r="B17" t="str">
            <v>DSR RAJAN</v>
          </cell>
          <cell r="C17" t="str">
            <v>No load</v>
          </cell>
          <cell r="D17">
            <v>10910</v>
          </cell>
          <cell r="E17">
            <v>10910</v>
          </cell>
          <cell r="F17">
            <v>0</v>
          </cell>
          <cell r="G17">
            <v>0</v>
          </cell>
          <cell r="H17">
            <v>10910</v>
          </cell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>
            <v>0</v>
          </cell>
          <cell r="AS17">
            <v>10910</v>
          </cell>
        </row>
        <row r="18">
          <cell r="B18" t="str">
            <v>IYYAPPAN M</v>
          </cell>
          <cell r="C18" t="str">
            <v>No load</v>
          </cell>
          <cell r="D18">
            <v>50</v>
          </cell>
          <cell r="E18">
            <v>50</v>
          </cell>
          <cell r="F18">
            <v>0</v>
          </cell>
          <cell r="G18">
            <v>0</v>
          </cell>
          <cell r="H18">
            <v>50</v>
          </cell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>
            <v>0</v>
          </cell>
          <cell r="AS18">
            <v>50</v>
          </cell>
        </row>
        <row r="19">
          <cell r="B19" t="str">
            <v>JANAKI</v>
          </cell>
          <cell r="C19">
            <v>219410</v>
          </cell>
          <cell r="D19">
            <v>111850</v>
          </cell>
          <cell r="E19">
            <v>331260</v>
          </cell>
          <cell r="F19">
            <v>12750</v>
          </cell>
          <cell r="G19">
            <v>0</v>
          </cell>
          <cell r="H19">
            <v>318510</v>
          </cell>
          <cell r="I19"/>
          <cell r="J19"/>
          <cell r="K19"/>
          <cell r="L19"/>
          <cell r="M19"/>
          <cell r="N19">
            <v>111850</v>
          </cell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>
            <v>111850</v>
          </cell>
          <cell r="AS19">
            <v>206660</v>
          </cell>
        </row>
        <row r="20">
          <cell r="B20" t="str">
            <v>JEGAN JKT</v>
          </cell>
          <cell r="C20" t="str">
            <v>No load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>
            <v>0</v>
          </cell>
          <cell r="AS20">
            <v>0</v>
          </cell>
        </row>
        <row r="21">
          <cell r="B21" t="str">
            <v>JEYARAJ INTERLOCK</v>
          </cell>
          <cell r="C21" t="str">
            <v>No load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>
            <v>0</v>
          </cell>
          <cell r="AS21">
            <v>0</v>
          </cell>
        </row>
        <row r="22">
          <cell r="B22" t="str">
            <v>KANNAN KANNAN</v>
          </cell>
          <cell r="C22">
            <v>139530</v>
          </cell>
          <cell r="D22">
            <v>0</v>
          </cell>
          <cell r="E22">
            <v>139530</v>
          </cell>
          <cell r="F22">
            <v>4870</v>
          </cell>
          <cell r="G22">
            <v>0</v>
          </cell>
          <cell r="H22">
            <v>134660</v>
          </cell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>
            <v>0</v>
          </cell>
          <cell r="AS22">
            <v>134660</v>
          </cell>
        </row>
        <row r="23">
          <cell r="B23" t="str">
            <v>KARIKALAN</v>
          </cell>
          <cell r="C23">
            <v>16640</v>
          </cell>
          <cell r="D23">
            <v>0</v>
          </cell>
          <cell r="E23">
            <v>16640</v>
          </cell>
          <cell r="F23">
            <v>150</v>
          </cell>
          <cell r="G23">
            <v>30</v>
          </cell>
          <cell r="H23">
            <v>16460</v>
          </cell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>
            <v>16460</v>
          </cell>
          <cell r="AN23"/>
          <cell r="AO23"/>
          <cell r="AP23"/>
          <cell r="AQ23"/>
          <cell r="AR23">
            <v>16460</v>
          </cell>
          <cell r="AS23">
            <v>0</v>
          </cell>
        </row>
        <row r="24">
          <cell r="B24" t="str">
            <v>KINCY</v>
          </cell>
          <cell r="C24">
            <v>24180</v>
          </cell>
          <cell r="D24">
            <v>27350</v>
          </cell>
          <cell r="E24">
            <v>51530</v>
          </cell>
          <cell r="F24">
            <v>1410</v>
          </cell>
          <cell r="G24">
            <v>0</v>
          </cell>
          <cell r="H24">
            <v>50120</v>
          </cell>
          <cell r="I24"/>
          <cell r="J24"/>
          <cell r="K24"/>
          <cell r="L24"/>
          <cell r="M24"/>
          <cell r="N24"/>
          <cell r="O24"/>
          <cell r="P24">
            <v>27350</v>
          </cell>
          <cell r="Q24"/>
          <cell r="R24"/>
          <cell r="S24"/>
          <cell r="T24"/>
          <cell r="U24"/>
          <cell r="V24"/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>
            <v>27350</v>
          </cell>
          <cell r="AS24">
            <v>22770</v>
          </cell>
        </row>
        <row r="25">
          <cell r="B25" t="str">
            <v>KITTU</v>
          </cell>
          <cell r="C25">
            <v>38720</v>
          </cell>
          <cell r="D25">
            <v>0</v>
          </cell>
          <cell r="E25">
            <v>38720</v>
          </cell>
          <cell r="F25">
            <v>3510</v>
          </cell>
          <cell r="G25">
            <v>10</v>
          </cell>
          <cell r="H25">
            <v>35200</v>
          </cell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>
            <v>35200</v>
          </cell>
          <cell r="AN25"/>
          <cell r="AO25"/>
          <cell r="AP25"/>
          <cell r="AQ25"/>
          <cell r="AR25">
            <v>35200</v>
          </cell>
          <cell r="AS25">
            <v>0</v>
          </cell>
        </row>
        <row r="26">
          <cell r="B26" t="str">
            <v>KRISHNAN</v>
          </cell>
          <cell r="C26">
            <v>1970</v>
          </cell>
          <cell r="D26">
            <v>5760</v>
          </cell>
          <cell r="E26">
            <v>7730</v>
          </cell>
          <cell r="F26">
            <v>0</v>
          </cell>
          <cell r="G26">
            <v>0</v>
          </cell>
          <cell r="H26">
            <v>7730</v>
          </cell>
          <cell r="I26">
            <v>5800</v>
          </cell>
          <cell r="J26">
            <v>0</v>
          </cell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>
            <v>0</v>
          </cell>
          <cell r="AN26"/>
          <cell r="AO26"/>
          <cell r="AP26"/>
          <cell r="AQ26"/>
          <cell r="AR26">
            <v>5800</v>
          </cell>
          <cell r="AS26">
            <v>1930</v>
          </cell>
        </row>
        <row r="27">
          <cell r="B27" t="str">
            <v>KUMAR ARAL</v>
          </cell>
          <cell r="C27">
            <v>4430</v>
          </cell>
          <cell r="D27">
            <v>0</v>
          </cell>
          <cell r="E27">
            <v>4430</v>
          </cell>
          <cell r="F27">
            <v>0</v>
          </cell>
          <cell r="G27">
            <v>0</v>
          </cell>
          <cell r="H27">
            <v>4430</v>
          </cell>
          <cell r="I27"/>
          <cell r="J27"/>
          <cell r="K27"/>
          <cell r="L27"/>
          <cell r="M27"/>
          <cell r="N27"/>
          <cell r="O27"/>
          <cell r="P27"/>
          <cell r="Q27"/>
          <cell r="R27"/>
          <cell r="S27"/>
          <cell r="T27"/>
          <cell r="U27"/>
          <cell r="V27"/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>
            <v>0</v>
          </cell>
          <cell r="AS27">
            <v>4430</v>
          </cell>
        </row>
        <row r="28">
          <cell r="B28" t="str">
            <v>KUMAR THAZHAKUDY</v>
          </cell>
          <cell r="C28">
            <v>83420</v>
          </cell>
          <cell r="D28">
            <v>6380</v>
          </cell>
          <cell r="E28">
            <v>89800</v>
          </cell>
          <cell r="F28">
            <v>650</v>
          </cell>
          <cell r="G28">
            <v>0</v>
          </cell>
          <cell r="H28">
            <v>89150</v>
          </cell>
          <cell r="I28"/>
          <cell r="J28"/>
          <cell r="K28">
            <v>5000</v>
          </cell>
          <cell r="L28"/>
          <cell r="M28"/>
          <cell r="N28"/>
          <cell r="O28"/>
          <cell r="P28"/>
          <cell r="Q28"/>
          <cell r="R28"/>
          <cell r="S28"/>
          <cell r="T28"/>
          <cell r="U28"/>
          <cell r="V28"/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>
            <v>35000</v>
          </cell>
          <cell r="AP28"/>
          <cell r="AQ28"/>
          <cell r="AR28">
            <v>40000</v>
          </cell>
          <cell r="AS28">
            <v>49150</v>
          </cell>
        </row>
        <row r="29">
          <cell r="B29" t="str">
            <v>LEON</v>
          </cell>
          <cell r="C29" t="str">
            <v>No load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/>
          <cell r="J29"/>
          <cell r="K29"/>
          <cell r="L29"/>
          <cell r="M29"/>
          <cell r="N29"/>
          <cell r="O29"/>
          <cell r="P29"/>
          <cell r="Q29"/>
          <cell r="R29"/>
          <cell r="S29"/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>
            <v>0</v>
          </cell>
          <cell r="AS29">
            <v>0</v>
          </cell>
        </row>
        <row r="30">
          <cell r="B30" t="str">
            <v>LINGAM</v>
          </cell>
          <cell r="C30">
            <v>5580</v>
          </cell>
          <cell r="D30">
            <v>15280</v>
          </cell>
          <cell r="E30">
            <v>20860</v>
          </cell>
          <cell r="F30">
            <v>50</v>
          </cell>
          <cell r="G30">
            <v>0</v>
          </cell>
          <cell r="H30">
            <v>20810</v>
          </cell>
          <cell r="I30">
            <v>15300</v>
          </cell>
          <cell r="J30"/>
          <cell r="K30"/>
          <cell r="L30"/>
          <cell r="M30"/>
          <cell r="N30"/>
          <cell r="O30"/>
          <cell r="P30"/>
          <cell r="Q30"/>
          <cell r="R30"/>
          <cell r="S30"/>
          <cell r="T30"/>
          <cell r="U30"/>
          <cell r="V30"/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>
            <v>15300</v>
          </cell>
          <cell r="AS30">
            <v>5510</v>
          </cell>
        </row>
        <row r="31">
          <cell r="B31" t="str">
            <v>MANOGAR</v>
          </cell>
          <cell r="C31">
            <v>62050</v>
          </cell>
          <cell r="D31">
            <v>8850</v>
          </cell>
          <cell r="E31">
            <v>70900</v>
          </cell>
          <cell r="F31">
            <v>520</v>
          </cell>
          <cell r="G31">
            <v>0</v>
          </cell>
          <cell r="H31">
            <v>70380</v>
          </cell>
          <cell r="I31"/>
          <cell r="J31"/>
          <cell r="K31"/>
          <cell r="L31"/>
          <cell r="M31"/>
          <cell r="N31"/>
          <cell r="O31"/>
          <cell r="P31">
            <v>8850</v>
          </cell>
          <cell r="Q31"/>
          <cell r="R31"/>
          <cell r="S31"/>
          <cell r="T31"/>
          <cell r="U31"/>
          <cell r="V31"/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>
            <v>8850</v>
          </cell>
          <cell r="AS31">
            <v>61530</v>
          </cell>
        </row>
        <row r="32">
          <cell r="B32" t="str">
            <v>MKV</v>
          </cell>
          <cell r="C32">
            <v>174150</v>
          </cell>
          <cell r="D32">
            <v>2840</v>
          </cell>
          <cell r="E32">
            <v>176990</v>
          </cell>
          <cell r="F32">
            <v>1550</v>
          </cell>
          <cell r="G32">
            <v>0</v>
          </cell>
          <cell r="H32">
            <v>175440</v>
          </cell>
          <cell r="I32"/>
          <cell r="J32"/>
          <cell r="K32"/>
          <cell r="L32"/>
          <cell r="M32"/>
          <cell r="N32"/>
          <cell r="O32"/>
          <cell r="P32"/>
          <cell r="Q32"/>
          <cell r="R32"/>
          <cell r="S32"/>
          <cell r="T32"/>
          <cell r="U32"/>
          <cell r="V32"/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>
            <v>172600</v>
          </cell>
          <cell r="AN32"/>
          <cell r="AO32"/>
          <cell r="AP32"/>
          <cell r="AQ32"/>
          <cell r="AR32">
            <v>172600</v>
          </cell>
          <cell r="AS32">
            <v>2840</v>
          </cell>
        </row>
        <row r="33">
          <cell r="B33" t="str">
            <v>MURUGAN QUARRY</v>
          </cell>
          <cell r="C33" t="str">
            <v>No load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/>
          <cell r="J33"/>
          <cell r="K33"/>
          <cell r="L33"/>
          <cell r="M33"/>
          <cell r="N33"/>
          <cell r="O33"/>
          <cell r="P33"/>
          <cell r="Q33"/>
          <cell r="R33"/>
          <cell r="S33"/>
          <cell r="T33"/>
          <cell r="U33"/>
          <cell r="V33"/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>
            <v>0</v>
          </cell>
          <cell r="AS33">
            <v>0</v>
          </cell>
        </row>
        <row r="34">
          <cell r="B34" t="str">
            <v>MURUGAN SAHADEVAN</v>
          </cell>
          <cell r="C34">
            <v>100650</v>
          </cell>
          <cell r="D34">
            <v>0</v>
          </cell>
          <cell r="E34">
            <v>100650</v>
          </cell>
          <cell r="F34">
            <v>0</v>
          </cell>
          <cell r="G34">
            <v>0</v>
          </cell>
          <cell r="H34">
            <v>100650</v>
          </cell>
          <cell r="I34"/>
          <cell r="J34"/>
          <cell r="K34"/>
          <cell r="L34"/>
          <cell r="M34"/>
          <cell r="N34"/>
          <cell r="O34"/>
          <cell r="P34"/>
          <cell r="Q34"/>
          <cell r="R34"/>
          <cell r="S34"/>
          <cell r="T34"/>
          <cell r="U34"/>
          <cell r="V34"/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>
            <v>100650</v>
          </cell>
          <cell r="AN34"/>
          <cell r="AO34"/>
          <cell r="AP34"/>
          <cell r="AQ34"/>
          <cell r="AR34">
            <v>100650</v>
          </cell>
          <cell r="AS34">
            <v>0</v>
          </cell>
        </row>
        <row r="35">
          <cell r="B35" t="str">
            <v>MURUGAPPAN</v>
          </cell>
          <cell r="C35">
            <v>7650</v>
          </cell>
          <cell r="D35">
            <v>30080</v>
          </cell>
          <cell r="E35">
            <v>37730</v>
          </cell>
          <cell r="F35">
            <v>50</v>
          </cell>
          <cell r="G35">
            <v>0</v>
          </cell>
          <cell r="H35">
            <v>37680</v>
          </cell>
          <cell r="I35"/>
          <cell r="J35"/>
          <cell r="K35"/>
          <cell r="L35"/>
          <cell r="M35"/>
          <cell r="N35"/>
          <cell r="O35"/>
          <cell r="P35"/>
          <cell r="Q35"/>
          <cell r="R35"/>
          <cell r="S35">
            <v>29000</v>
          </cell>
          <cell r="T35"/>
          <cell r="U35"/>
          <cell r="V35"/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>
            <v>29000</v>
          </cell>
          <cell r="AS35">
            <v>8680</v>
          </cell>
        </row>
        <row r="36">
          <cell r="B36" t="str">
            <v>NADARAJAN</v>
          </cell>
          <cell r="C36">
            <v>94400</v>
          </cell>
          <cell r="D36">
            <v>25750</v>
          </cell>
          <cell r="E36">
            <v>120150</v>
          </cell>
          <cell r="F36">
            <v>5530</v>
          </cell>
          <cell r="G36">
            <v>0</v>
          </cell>
          <cell r="H36">
            <v>114620</v>
          </cell>
          <cell r="I36"/>
          <cell r="J36"/>
          <cell r="K36"/>
          <cell r="L36"/>
          <cell r="M36"/>
          <cell r="N36">
            <v>100750</v>
          </cell>
          <cell r="O36"/>
          <cell r="P36"/>
          <cell r="Q36"/>
          <cell r="R36"/>
          <cell r="S36"/>
          <cell r="T36"/>
          <cell r="U36"/>
          <cell r="V36"/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>
            <v>100750</v>
          </cell>
          <cell r="AS36">
            <v>13870</v>
          </cell>
        </row>
        <row r="37">
          <cell r="B37" t="str">
            <v>NAGALAXMI</v>
          </cell>
          <cell r="C37" t="str">
            <v>No load</v>
          </cell>
          <cell r="D37">
            <v>6120</v>
          </cell>
          <cell r="E37">
            <v>6120</v>
          </cell>
          <cell r="F37">
            <v>0</v>
          </cell>
          <cell r="G37">
            <v>0</v>
          </cell>
          <cell r="H37">
            <v>6120</v>
          </cell>
          <cell r="I37"/>
          <cell r="J37"/>
          <cell r="K37">
            <v>6100</v>
          </cell>
          <cell r="L37"/>
          <cell r="M37"/>
          <cell r="N37"/>
          <cell r="O37"/>
          <cell r="P37"/>
          <cell r="Q37"/>
          <cell r="R37"/>
          <cell r="S37"/>
          <cell r="T37"/>
          <cell r="U37"/>
          <cell r="V37"/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>
            <v>6100</v>
          </cell>
          <cell r="AS37">
            <v>20</v>
          </cell>
        </row>
        <row r="38">
          <cell r="B38" t="str">
            <v>NAGARAJAN</v>
          </cell>
          <cell r="C38">
            <v>44590</v>
          </cell>
          <cell r="D38">
            <v>0</v>
          </cell>
          <cell r="E38">
            <v>44590</v>
          </cell>
          <cell r="F38">
            <v>300</v>
          </cell>
          <cell r="G38">
            <v>0</v>
          </cell>
          <cell r="H38">
            <v>44290</v>
          </cell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>
            <v>42200</v>
          </cell>
          <cell r="AN38"/>
          <cell r="AO38"/>
          <cell r="AP38"/>
          <cell r="AQ38"/>
          <cell r="AR38">
            <v>42200</v>
          </cell>
          <cell r="AS38">
            <v>2090</v>
          </cell>
        </row>
        <row r="39">
          <cell r="B39" t="str">
            <v>NARAYANAN</v>
          </cell>
          <cell r="C39">
            <v>11520</v>
          </cell>
          <cell r="D39">
            <v>0</v>
          </cell>
          <cell r="E39">
            <v>11520</v>
          </cell>
          <cell r="F39">
            <v>220</v>
          </cell>
          <cell r="G39">
            <v>0</v>
          </cell>
          <cell r="H39">
            <v>11300</v>
          </cell>
          <cell r="I39"/>
          <cell r="J39"/>
          <cell r="K39"/>
          <cell r="L39"/>
          <cell r="M39"/>
          <cell r="N39"/>
          <cell r="O39"/>
          <cell r="P39"/>
          <cell r="Q39"/>
          <cell r="R39"/>
          <cell r="S39"/>
          <cell r="T39"/>
          <cell r="U39"/>
          <cell r="V39"/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>
            <v>0</v>
          </cell>
          <cell r="AS39">
            <v>11300</v>
          </cell>
        </row>
        <row r="40">
          <cell r="B40" t="str">
            <v>PANNEER</v>
          </cell>
          <cell r="C40">
            <v>48760</v>
          </cell>
          <cell r="D40">
            <v>8090</v>
          </cell>
          <cell r="E40">
            <v>56850</v>
          </cell>
          <cell r="F40">
            <v>580</v>
          </cell>
          <cell r="G40">
            <v>0</v>
          </cell>
          <cell r="H40">
            <v>56270</v>
          </cell>
          <cell r="I40"/>
          <cell r="J40"/>
          <cell r="K40"/>
          <cell r="L40"/>
          <cell r="M40"/>
          <cell r="N40"/>
          <cell r="O40"/>
          <cell r="P40">
            <v>8090</v>
          </cell>
          <cell r="Q40"/>
          <cell r="R40"/>
          <cell r="S40"/>
          <cell r="T40"/>
          <cell r="U40"/>
          <cell r="V40"/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>
            <v>8090</v>
          </cell>
          <cell r="AS40">
            <v>48180</v>
          </cell>
        </row>
        <row r="41">
          <cell r="B41" t="str">
            <v>PAREETH</v>
          </cell>
          <cell r="C41">
            <v>161350</v>
          </cell>
          <cell r="D41">
            <v>0</v>
          </cell>
          <cell r="E41">
            <v>161350</v>
          </cell>
          <cell r="F41">
            <v>7350</v>
          </cell>
          <cell r="G41">
            <v>0</v>
          </cell>
          <cell r="H41">
            <v>154000</v>
          </cell>
          <cell r="I41"/>
          <cell r="J41"/>
          <cell r="K41"/>
          <cell r="L41"/>
          <cell r="M41"/>
          <cell r="N41"/>
          <cell r="O41"/>
          <cell r="P41"/>
          <cell r="Q41"/>
          <cell r="R41"/>
          <cell r="S41"/>
          <cell r="T41"/>
          <cell r="U41"/>
          <cell r="V41"/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>
            <v>64000</v>
          </cell>
          <cell r="AN41"/>
          <cell r="AO41"/>
          <cell r="AP41"/>
          <cell r="AQ41">
            <v>90000</v>
          </cell>
          <cell r="AR41">
            <v>154000</v>
          </cell>
          <cell r="AS41">
            <v>0</v>
          </cell>
        </row>
        <row r="42">
          <cell r="B42" t="str">
            <v>PARTHIBEN SEETHAPAL</v>
          </cell>
          <cell r="C42">
            <v>44500</v>
          </cell>
          <cell r="D42">
            <v>0</v>
          </cell>
          <cell r="E42">
            <v>44500</v>
          </cell>
          <cell r="F42">
            <v>400</v>
          </cell>
          <cell r="G42">
            <v>40</v>
          </cell>
          <cell r="H42">
            <v>44060</v>
          </cell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>
            <v>14000</v>
          </cell>
          <cell r="AN42">
            <v>30000</v>
          </cell>
          <cell r="AO42"/>
          <cell r="AP42"/>
          <cell r="AQ42"/>
          <cell r="AR42">
            <v>44000</v>
          </cell>
          <cell r="AS42">
            <v>60</v>
          </cell>
        </row>
        <row r="43">
          <cell r="B43" t="str">
            <v>PARTHIPAN</v>
          </cell>
          <cell r="C43">
            <v>692200</v>
          </cell>
          <cell r="D43">
            <v>5910570</v>
          </cell>
          <cell r="E43">
            <v>6602770</v>
          </cell>
          <cell r="F43">
            <v>0</v>
          </cell>
          <cell r="G43">
            <v>0</v>
          </cell>
          <cell r="H43">
            <v>6602770</v>
          </cell>
          <cell r="I43"/>
          <cell r="J43"/>
          <cell r="K43"/>
          <cell r="L43"/>
          <cell r="M43"/>
          <cell r="N43"/>
          <cell r="O43"/>
          <cell r="P43"/>
          <cell r="Q43"/>
          <cell r="R43"/>
          <cell r="S43"/>
          <cell r="T43"/>
          <cell r="U43"/>
          <cell r="V43"/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>
            <v>0</v>
          </cell>
          <cell r="AS43">
            <v>6602770</v>
          </cell>
        </row>
        <row r="44">
          <cell r="B44" t="str">
            <v>PRAVEEN</v>
          </cell>
          <cell r="C44">
            <v>127970</v>
          </cell>
          <cell r="D44">
            <v>91690</v>
          </cell>
          <cell r="E44">
            <v>219660</v>
          </cell>
          <cell r="F44">
            <v>1220</v>
          </cell>
          <cell r="G44">
            <v>0</v>
          </cell>
          <cell r="H44">
            <v>218440</v>
          </cell>
          <cell r="I44">
            <v>70000</v>
          </cell>
          <cell r="J44">
            <v>20000</v>
          </cell>
          <cell r="K44"/>
          <cell r="L44"/>
          <cell r="M44"/>
          <cell r="N44"/>
          <cell r="O44"/>
          <cell r="P44"/>
          <cell r="Q44"/>
          <cell r="R44"/>
          <cell r="S44"/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>
            <v>90000</v>
          </cell>
          <cell r="AS44">
            <v>128440</v>
          </cell>
        </row>
        <row r="45">
          <cell r="B45" t="str">
            <v>PRAVEEN ARAL</v>
          </cell>
          <cell r="C45" t="str">
            <v>No load</v>
          </cell>
          <cell r="D45">
            <v>0</v>
          </cell>
          <cell r="E45">
            <v>0</v>
          </cell>
          <cell r="F45">
            <v>0</v>
          </cell>
          <cell r="G45">
            <v>10</v>
          </cell>
          <cell r="H45">
            <v>0</v>
          </cell>
          <cell r="I45"/>
          <cell r="J45"/>
          <cell r="K45"/>
          <cell r="L45"/>
          <cell r="M45"/>
          <cell r="N45"/>
          <cell r="O45"/>
          <cell r="P45"/>
          <cell r="Q45"/>
          <cell r="R45"/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>
            <v>0</v>
          </cell>
          <cell r="AS45">
            <v>0</v>
          </cell>
        </row>
        <row r="46">
          <cell r="B46" t="str">
            <v>PSK</v>
          </cell>
          <cell r="C46">
            <v>13400</v>
          </cell>
          <cell r="D46">
            <v>18000</v>
          </cell>
          <cell r="E46">
            <v>31400</v>
          </cell>
          <cell r="F46">
            <v>150</v>
          </cell>
          <cell r="G46">
            <v>0</v>
          </cell>
          <cell r="H46">
            <v>31250</v>
          </cell>
          <cell r="I46"/>
          <cell r="J46"/>
          <cell r="K46">
            <v>18000</v>
          </cell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>
            <v>18000</v>
          </cell>
          <cell r="AS46">
            <v>13250</v>
          </cell>
        </row>
        <row r="47">
          <cell r="B47" t="str">
            <v>RAJAN</v>
          </cell>
          <cell r="C47">
            <v>27710</v>
          </cell>
          <cell r="D47">
            <v>2430</v>
          </cell>
          <cell r="E47">
            <v>30140</v>
          </cell>
          <cell r="F47">
            <v>200</v>
          </cell>
          <cell r="G47">
            <v>0</v>
          </cell>
          <cell r="H47">
            <v>29940</v>
          </cell>
          <cell r="I47"/>
          <cell r="J47"/>
          <cell r="K47"/>
          <cell r="L47"/>
          <cell r="M47"/>
          <cell r="N47"/>
          <cell r="O47"/>
          <cell r="P47"/>
          <cell r="Q47"/>
          <cell r="R47"/>
          <cell r="S47"/>
          <cell r="T47"/>
          <cell r="U47"/>
          <cell r="V47"/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>
            <v>0</v>
          </cell>
          <cell r="AS47">
            <v>29940</v>
          </cell>
        </row>
        <row r="48">
          <cell r="B48" t="str">
            <v>RAJAN THIDAL</v>
          </cell>
          <cell r="C48">
            <v>17710</v>
          </cell>
          <cell r="D48">
            <v>9840</v>
          </cell>
          <cell r="E48">
            <v>27550</v>
          </cell>
          <cell r="F48">
            <v>100</v>
          </cell>
          <cell r="G48">
            <v>0</v>
          </cell>
          <cell r="H48">
            <v>27450</v>
          </cell>
          <cell r="I48"/>
          <cell r="J48"/>
          <cell r="K48"/>
          <cell r="L48"/>
          <cell r="M48"/>
          <cell r="N48"/>
          <cell r="O48"/>
          <cell r="P48">
            <v>9000</v>
          </cell>
          <cell r="Q48"/>
          <cell r="R48"/>
          <cell r="S48">
            <v>840</v>
          </cell>
          <cell r="T48"/>
          <cell r="U48"/>
          <cell r="V48"/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>
            <v>9840</v>
          </cell>
          <cell r="AS48">
            <v>17610</v>
          </cell>
        </row>
        <row r="49">
          <cell r="B49" t="str">
            <v>RAJARETHINAM</v>
          </cell>
          <cell r="C49">
            <v>103330</v>
          </cell>
          <cell r="D49">
            <v>59170</v>
          </cell>
          <cell r="E49">
            <v>162500</v>
          </cell>
          <cell r="F49">
            <v>800</v>
          </cell>
          <cell r="G49">
            <v>0</v>
          </cell>
          <cell r="H49">
            <v>161700</v>
          </cell>
          <cell r="I49">
            <v>58000</v>
          </cell>
          <cell r="J49"/>
          <cell r="K49"/>
          <cell r="L49"/>
          <cell r="M49"/>
          <cell r="N49"/>
          <cell r="O49"/>
          <cell r="P49"/>
          <cell r="Q49"/>
          <cell r="R49"/>
          <cell r="S49"/>
          <cell r="T49"/>
          <cell r="U49">
            <v>25000</v>
          </cell>
          <cell r="V49"/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>
            <v>83000</v>
          </cell>
          <cell r="AS49">
            <v>78700</v>
          </cell>
        </row>
        <row r="50">
          <cell r="B50" t="str">
            <v>RAMACHANDRAN</v>
          </cell>
          <cell r="C50" t="str">
            <v>No load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>
            <v>0</v>
          </cell>
          <cell r="AS50">
            <v>0</v>
          </cell>
        </row>
        <row r="51">
          <cell r="B51" t="str">
            <v>RAMAIYA HARDWARS</v>
          </cell>
          <cell r="C51">
            <v>13310</v>
          </cell>
          <cell r="D51">
            <v>0</v>
          </cell>
          <cell r="E51">
            <v>13310</v>
          </cell>
          <cell r="F51">
            <v>0</v>
          </cell>
          <cell r="G51">
            <v>0</v>
          </cell>
          <cell r="H51">
            <v>13310</v>
          </cell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>
            <v>0</v>
          </cell>
          <cell r="AS51">
            <v>13310</v>
          </cell>
        </row>
        <row r="52">
          <cell r="B52" t="str">
            <v>RAMIYYA</v>
          </cell>
          <cell r="C52" t="str">
            <v>No load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>
            <v>0</v>
          </cell>
          <cell r="AS52">
            <v>0</v>
          </cell>
        </row>
        <row r="53">
          <cell r="B53" t="str">
            <v>RAJKUMAR BULK</v>
          </cell>
          <cell r="C53" t="str">
            <v>No load</v>
          </cell>
          <cell r="D53">
            <v>4480</v>
          </cell>
          <cell r="E53">
            <v>4480</v>
          </cell>
          <cell r="F53">
            <v>0</v>
          </cell>
          <cell r="G53">
            <v>0</v>
          </cell>
          <cell r="H53">
            <v>4480</v>
          </cell>
          <cell r="I53"/>
          <cell r="J53"/>
          <cell r="K53"/>
          <cell r="L53"/>
          <cell r="M53"/>
          <cell r="N53"/>
          <cell r="O53"/>
          <cell r="P53"/>
          <cell r="Q53"/>
          <cell r="R53"/>
          <cell r="S53"/>
          <cell r="T53"/>
          <cell r="U53"/>
          <cell r="V53"/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>
            <v>0</v>
          </cell>
          <cell r="AS53">
            <v>4480</v>
          </cell>
        </row>
        <row r="54">
          <cell r="B54" t="str">
            <v>RAZZAK</v>
          </cell>
          <cell r="C54">
            <v>168540</v>
          </cell>
          <cell r="D54">
            <v>114180</v>
          </cell>
          <cell r="E54">
            <v>282720</v>
          </cell>
          <cell r="F54">
            <v>9030</v>
          </cell>
          <cell r="G54">
            <v>0</v>
          </cell>
          <cell r="H54">
            <v>273690</v>
          </cell>
          <cell r="I54">
            <v>114190</v>
          </cell>
          <cell r="J54"/>
          <cell r="K54"/>
          <cell r="L54"/>
          <cell r="M54"/>
          <cell r="N54"/>
          <cell r="O54"/>
          <cell r="P54"/>
          <cell r="Q54"/>
          <cell r="R54"/>
          <cell r="S54"/>
          <cell r="T54"/>
          <cell r="U54"/>
          <cell r="V54"/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>
            <v>114190</v>
          </cell>
          <cell r="AS54">
            <v>159500</v>
          </cell>
        </row>
        <row r="55">
          <cell r="B55" t="str">
            <v>REENA TRADERS</v>
          </cell>
          <cell r="C55">
            <v>109840</v>
          </cell>
          <cell r="D55">
            <v>250</v>
          </cell>
          <cell r="E55">
            <v>110090</v>
          </cell>
          <cell r="F55">
            <v>1200</v>
          </cell>
          <cell r="G55">
            <v>0</v>
          </cell>
          <cell r="H55">
            <v>108890</v>
          </cell>
          <cell r="I55"/>
          <cell r="J55"/>
          <cell r="K55"/>
          <cell r="L55"/>
          <cell r="M55"/>
          <cell r="N55"/>
          <cell r="O55"/>
          <cell r="P55"/>
          <cell r="Q55"/>
          <cell r="R55"/>
          <cell r="S55"/>
          <cell r="T55"/>
          <cell r="U55"/>
          <cell r="V55"/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>
            <v>105500</v>
          </cell>
          <cell r="AN55"/>
          <cell r="AO55"/>
          <cell r="AP55"/>
          <cell r="AQ55"/>
          <cell r="AR55">
            <v>105500</v>
          </cell>
          <cell r="AS55">
            <v>3390</v>
          </cell>
        </row>
        <row r="56">
          <cell r="B56" t="str">
            <v>REES BLUE METALS</v>
          </cell>
          <cell r="C56" t="str">
            <v>No load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/>
          <cell r="J56"/>
          <cell r="K56"/>
          <cell r="L56"/>
          <cell r="M56"/>
          <cell r="N56"/>
          <cell r="O56"/>
          <cell r="P56"/>
          <cell r="Q56"/>
          <cell r="R56"/>
          <cell r="S56"/>
          <cell r="T56"/>
          <cell r="U56"/>
          <cell r="V56"/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>
            <v>0</v>
          </cell>
          <cell r="AS56">
            <v>0</v>
          </cell>
        </row>
        <row r="57">
          <cell r="B57" t="str">
            <v>RKL</v>
          </cell>
          <cell r="C57">
            <v>13010</v>
          </cell>
          <cell r="D57">
            <v>180810</v>
          </cell>
          <cell r="E57">
            <v>193820</v>
          </cell>
          <cell r="F57">
            <v>0</v>
          </cell>
          <cell r="G57">
            <v>0</v>
          </cell>
          <cell r="H57">
            <v>193820</v>
          </cell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>
            <v>0</v>
          </cell>
          <cell r="AS57">
            <v>193820</v>
          </cell>
        </row>
        <row r="58">
          <cell r="B58" t="str">
            <v>ROYAL PEARLS CONSTRUCTION</v>
          </cell>
          <cell r="C58" t="str">
            <v>No load</v>
          </cell>
          <cell r="D58">
            <v>11270</v>
          </cell>
          <cell r="E58">
            <v>11270</v>
          </cell>
          <cell r="F58">
            <v>0</v>
          </cell>
          <cell r="G58">
            <v>0</v>
          </cell>
          <cell r="H58">
            <v>11270</v>
          </cell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>
            <v>0</v>
          </cell>
          <cell r="AS58">
            <v>11270</v>
          </cell>
        </row>
        <row r="59">
          <cell r="B59" t="str">
            <v>RS PRABHU</v>
          </cell>
          <cell r="C59">
            <v>18720</v>
          </cell>
          <cell r="D59">
            <v>0</v>
          </cell>
          <cell r="E59">
            <v>18720</v>
          </cell>
          <cell r="F59">
            <v>0</v>
          </cell>
          <cell r="G59">
            <v>0</v>
          </cell>
          <cell r="H59">
            <v>18720</v>
          </cell>
          <cell r="I59"/>
          <cell r="J59"/>
          <cell r="K59"/>
          <cell r="L59"/>
          <cell r="M59"/>
          <cell r="N59"/>
          <cell r="O59"/>
          <cell r="P59"/>
          <cell r="Q59"/>
          <cell r="R59"/>
          <cell r="S59"/>
          <cell r="T59"/>
          <cell r="U59"/>
          <cell r="V59"/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>
            <v>0</v>
          </cell>
          <cell r="AS59">
            <v>18720</v>
          </cell>
        </row>
        <row r="60">
          <cell r="B60" t="str">
            <v>SARAVANAN</v>
          </cell>
          <cell r="C60">
            <v>24030</v>
          </cell>
          <cell r="D60">
            <v>29850</v>
          </cell>
          <cell r="E60">
            <v>53880</v>
          </cell>
          <cell r="F60">
            <v>200</v>
          </cell>
          <cell r="G60">
            <v>0</v>
          </cell>
          <cell r="H60">
            <v>53680</v>
          </cell>
          <cell r="I60"/>
          <cell r="J60"/>
          <cell r="K60"/>
          <cell r="L60"/>
          <cell r="M60"/>
          <cell r="N60">
            <v>20000</v>
          </cell>
          <cell r="O60"/>
          <cell r="P60">
            <v>9850</v>
          </cell>
          <cell r="Q60"/>
          <cell r="R60"/>
          <cell r="S60"/>
          <cell r="T60"/>
          <cell r="U60"/>
          <cell r="V60"/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>
            <v>29850</v>
          </cell>
          <cell r="AS60">
            <v>23830</v>
          </cell>
        </row>
        <row r="61">
          <cell r="B61" t="str">
            <v>SATHISH SA</v>
          </cell>
          <cell r="C61" t="str">
            <v>No load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/>
          <cell r="J61"/>
          <cell r="K61"/>
          <cell r="L61"/>
          <cell r="M61"/>
          <cell r="N61"/>
          <cell r="O61"/>
          <cell r="P61"/>
          <cell r="Q61"/>
          <cell r="R61"/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>
            <v>0</v>
          </cell>
          <cell r="AS61">
            <v>0</v>
          </cell>
        </row>
        <row r="62">
          <cell r="B62" t="str">
            <v>SHEK</v>
          </cell>
          <cell r="C62">
            <v>110780</v>
          </cell>
          <cell r="D62">
            <v>1910</v>
          </cell>
          <cell r="E62">
            <v>112690</v>
          </cell>
          <cell r="F62">
            <v>4690</v>
          </cell>
          <cell r="G62">
            <v>0</v>
          </cell>
          <cell r="H62">
            <v>108000</v>
          </cell>
          <cell r="I62"/>
          <cell r="J62"/>
          <cell r="K62"/>
          <cell r="L62"/>
          <cell r="M62"/>
          <cell r="N62"/>
          <cell r="O62"/>
          <cell r="P62"/>
          <cell r="Q62"/>
          <cell r="R62"/>
          <cell r="S62"/>
          <cell r="T62"/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>
            <v>0</v>
          </cell>
          <cell r="AS62">
            <v>108000</v>
          </cell>
        </row>
        <row r="63">
          <cell r="B63" t="str">
            <v>SOOSAI MICHEAL</v>
          </cell>
          <cell r="C63" t="str">
            <v>No load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/>
          <cell r="J63"/>
          <cell r="K63"/>
          <cell r="L63"/>
          <cell r="M63"/>
          <cell r="N63"/>
          <cell r="O63"/>
          <cell r="P63"/>
          <cell r="Q63"/>
          <cell r="R63"/>
          <cell r="S63"/>
          <cell r="T63"/>
          <cell r="U63"/>
          <cell r="V63"/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>
            <v>0</v>
          </cell>
          <cell r="AS63">
            <v>0</v>
          </cell>
        </row>
        <row r="64">
          <cell r="B64" t="str">
            <v>STALIN</v>
          </cell>
          <cell r="C64" t="str">
            <v>No load</v>
          </cell>
          <cell r="D64">
            <v>6490</v>
          </cell>
          <cell r="E64">
            <v>6490</v>
          </cell>
          <cell r="F64">
            <v>0</v>
          </cell>
          <cell r="G64">
            <v>0</v>
          </cell>
          <cell r="H64">
            <v>6490</v>
          </cell>
          <cell r="I64"/>
          <cell r="J64"/>
          <cell r="K64"/>
          <cell r="L64"/>
          <cell r="M64"/>
          <cell r="N64"/>
          <cell r="O64"/>
          <cell r="P64"/>
          <cell r="Q64"/>
          <cell r="R64"/>
          <cell r="S64"/>
          <cell r="T64"/>
          <cell r="U64"/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>
            <v>0</v>
          </cell>
          <cell r="AS64">
            <v>6490</v>
          </cell>
        </row>
        <row r="65">
          <cell r="B65" t="str">
            <v>SUBASH</v>
          </cell>
          <cell r="C65">
            <v>12290</v>
          </cell>
          <cell r="D65">
            <v>5110</v>
          </cell>
          <cell r="E65">
            <v>17400</v>
          </cell>
          <cell r="F65">
            <v>100</v>
          </cell>
          <cell r="G65">
            <v>0</v>
          </cell>
          <cell r="H65">
            <v>17300</v>
          </cell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  <cell r="Z65"/>
          <cell r="AA65"/>
          <cell r="AB65"/>
          <cell r="AC65">
            <v>5100</v>
          </cell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>
            <v>5100</v>
          </cell>
          <cell r="AS65">
            <v>12200</v>
          </cell>
        </row>
        <row r="66">
          <cell r="B66" t="str">
            <v>SUGUMARAN</v>
          </cell>
          <cell r="C66">
            <v>6680</v>
          </cell>
          <cell r="D66">
            <v>3940</v>
          </cell>
          <cell r="E66">
            <v>10620</v>
          </cell>
          <cell r="F66">
            <v>0</v>
          </cell>
          <cell r="G66">
            <v>0</v>
          </cell>
          <cell r="H66">
            <v>10620</v>
          </cell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>
            <v>0</v>
          </cell>
          <cell r="AS66">
            <v>10620</v>
          </cell>
        </row>
        <row r="67">
          <cell r="B67" t="str">
            <v>SURESH TAMIL RAJ</v>
          </cell>
          <cell r="C67" t="str">
            <v>No load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/>
          <cell r="J67"/>
          <cell r="K67"/>
          <cell r="L67"/>
          <cell r="M67"/>
          <cell r="N67"/>
          <cell r="O67"/>
          <cell r="P67"/>
          <cell r="Q67"/>
          <cell r="R67"/>
          <cell r="S67"/>
          <cell r="T67"/>
          <cell r="U67"/>
          <cell r="V67"/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>
            <v>0</v>
          </cell>
          <cell r="AS67">
            <v>0</v>
          </cell>
        </row>
        <row r="68">
          <cell r="B68" t="str">
            <v>SUYAMBU</v>
          </cell>
          <cell r="C68" t="str">
            <v>No load</v>
          </cell>
          <cell r="D68">
            <v>620</v>
          </cell>
          <cell r="E68">
            <v>620</v>
          </cell>
          <cell r="F68">
            <v>0</v>
          </cell>
          <cell r="G68">
            <v>0</v>
          </cell>
          <cell r="H68">
            <v>620</v>
          </cell>
          <cell r="I68"/>
          <cell r="J68"/>
          <cell r="K68"/>
          <cell r="L68"/>
          <cell r="M68"/>
          <cell r="N68"/>
          <cell r="O68"/>
          <cell r="P68"/>
          <cell r="Q68"/>
          <cell r="R68"/>
          <cell r="S68"/>
          <cell r="T68"/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>
            <v>0</v>
          </cell>
          <cell r="AS68">
            <v>620</v>
          </cell>
        </row>
        <row r="69">
          <cell r="B69" t="str">
            <v>SUYAMBURAJAN</v>
          </cell>
          <cell r="C69" t="str">
            <v>No load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/>
          <cell r="J69"/>
          <cell r="K69"/>
          <cell r="L69"/>
          <cell r="M69"/>
          <cell r="N69"/>
          <cell r="O69"/>
          <cell r="P69"/>
          <cell r="Q69"/>
          <cell r="R69"/>
          <cell r="S69"/>
          <cell r="T69"/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>
            <v>0</v>
          </cell>
          <cell r="AS69">
            <v>0</v>
          </cell>
        </row>
        <row r="70">
          <cell r="B70" t="str">
            <v>T.MURUGAN</v>
          </cell>
          <cell r="C70" t="str">
            <v>No load</v>
          </cell>
          <cell r="D70">
            <v>950</v>
          </cell>
          <cell r="E70">
            <v>950</v>
          </cell>
          <cell r="F70">
            <v>0</v>
          </cell>
          <cell r="G70">
            <v>0</v>
          </cell>
          <cell r="H70">
            <v>950</v>
          </cell>
          <cell r="I70"/>
          <cell r="J70"/>
          <cell r="K70"/>
          <cell r="L70"/>
          <cell r="M70"/>
          <cell r="N70"/>
          <cell r="O70"/>
          <cell r="P70"/>
          <cell r="Q70"/>
          <cell r="R70"/>
          <cell r="S70"/>
          <cell r="T70"/>
          <cell r="U70"/>
          <cell r="V70"/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>
            <v>0</v>
          </cell>
          <cell r="AS70">
            <v>950</v>
          </cell>
        </row>
        <row r="71">
          <cell r="B71" t="str">
            <v>THAMIRAPARANI CONCREAT PLANT</v>
          </cell>
          <cell r="C71" t="str">
            <v>No load</v>
          </cell>
          <cell r="D71">
            <v>576230</v>
          </cell>
          <cell r="E71">
            <v>576230</v>
          </cell>
          <cell r="F71">
            <v>0</v>
          </cell>
          <cell r="G71">
            <v>0</v>
          </cell>
          <cell r="H71">
            <v>576230</v>
          </cell>
          <cell r="I71"/>
          <cell r="J71"/>
          <cell r="K71"/>
          <cell r="L71"/>
          <cell r="M71"/>
          <cell r="N71"/>
          <cell r="O71"/>
          <cell r="P71"/>
          <cell r="Q71"/>
          <cell r="R71"/>
          <cell r="S71">
            <v>100000</v>
          </cell>
          <cell r="T71"/>
          <cell r="U71"/>
          <cell r="V71"/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>
            <v>100000</v>
          </cell>
          <cell r="AN71"/>
          <cell r="AO71"/>
          <cell r="AP71"/>
          <cell r="AQ71"/>
          <cell r="AR71">
            <v>200000</v>
          </cell>
          <cell r="AS71">
            <v>376230</v>
          </cell>
        </row>
        <row r="72">
          <cell r="B72" t="str">
            <v>THANGAMANI</v>
          </cell>
          <cell r="C72">
            <v>45180</v>
          </cell>
          <cell r="D72">
            <v>0</v>
          </cell>
          <cell r="E72">
            <v>45180</v>
          </cell>
          <cell r="F72">
            <v>400</v>
          </cell>
          <cell r="G72">
            <v>0</v>
          </cell>
          <cell r="H72">
            <v>44780</v>
          </cell>
          <cell r="I72"/>
          <cell r="J72"/>
          <cell r="K72"/>
          <cell r="L72"/>
          <cell r="M72"/>
          <cell r="N72"/>
          <cell r="O72"/>
          <cell r="P72"/>
          <cell r="Q72"/>
          <cell r="R72"/>
          <cell r="S72"/>
          <cell r="T72"/>
          <cell r="U72"/>
          <cell r="V72"/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>
            <v>0</v>
          </cell>
          <cell r="AS72">
            <v>44780</v>
          </cell>
        </row>
        <row r="73">
          <cell r="B73" t="str">
            <v>THANGASELVAN</v>
          </cell>
          <cell r="C73">
            <v>9820</v>
          </cell>
          <cell r="D73">
            <v>2670</v>
          </cell>
          <cell r="E73">
            <v>12490</v>
          </cell>
          <cell r="F73">
            <v>100</v>
          </cell>
          <cell r="G73">
            <v>0</v>
          </cell>
          <cell r="H73">
            <v>12390</v>
          </cell>
          <cell r="I73"/>
          <cell r="J73"/>
          <cell r="K73"/>
          <cell r="L73"/>
          <cell r="M73"/>
          <cell r="N73"/>
          <cell r="O73"/>
          <cell r="P73"/>
          <cell r="Q73"/>
          <cell r="R73"/>
          <cell r="S73">
            <v>3000</v>
          </cell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>
            <v>3000</v>
          </cell>
          <cell r="AS73">
            <v>9390</v>
          </cell>
        </row>
        <row r="74">
          <cell r="B74" t="str">
            <v>VETHIESH</v>
          </cell>
          <cell r="C74">
            <v>6990</v>
          </cell>
          <cell r="D74">
            <v>55090</v>
          </cell>
          <cell r="E74">
            <v>62080</v>
          </cell>
          <cell r="F74">
            <v>0</v>
          </cell>
          <cell r="G74">
            <v>0</v>
          </cell>
          <cell r="H74">
            <v>62080</v>
          </cell>
          <cell r="I74"/>
          <cell r="J74"/>
          <cell r="K74"/>
          <cell r="L74"/>
          <cell r="M74"/>
          <cell r="N74">
            <v>40000</v>
          </cell>
          <cell r="O74"/>
          <cell r="P74"/>
          <cell r="Q74"/>
          <cell r="R74"/>
          <cell r="S74"/>
          <cell r="T74"/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>
            <v>10000</v>
          </cell>
          <cell r="AN74"/>
          <cell r="AO74"/>
          <cell r="AP74"/>
          <cell r="AQ74"/>
          <cell r="AR74">
            <v>50000</v>
          </cell>
          <cell r="AS74">
            <v>12080</v>
          </cell>
        </row>
        <row r="75">
          <cell r="B75" t="str">
            <v>VIJAY</v>
          </cell>
          <cell r="C75">
            <v>194930</v>
          </cell>
          <cell r="D75">
            <v>130600</v>
          </cell>
          <cell r="E75">
            <v>325530</v>
          </cell>
          <cell r="F75">
            <v>1420</v>
          </cell>
          <cell r="G75">
            <v>0</v>
          </cell>
          <cell r="H75">
            <v>324110</v>
          </cell>
          <cell r="I75">
            <v>50000</v>
          </cell>
          <cell r="J75">
            <v>80600</v>
          </cell>
          <cell r="K75"/>
          <cell r="L75"/>
          <cell r="M75"/>
          <cell r="N75"/>
          <cell r="O75"/>
          <cell r="P75"/>
          <cell r="Q75"/>
          <cell r="R75"/>
          <cell r="S75"/>
          <cell r="T75"/>
          <cell r="U75"/>
          <cell r="V75"/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>
            <v>130600</v>
          </cell>
          <cell r="AS75">
            <v>193510</v>
          </cell>
        </row>
        <row r="76">
          <cell r="B76" t="str">
            <v>VKR</v>
          </cell>
          <cell r="C76" t="str">
            <v>No load</v>
          </cell>
          <cell r="D76">
            <v>0</v>
          </cell>
          <cell r="E76">
            <v>0</v>
          </cell>
          <cell r="F76">
            <v>0</v>
          </cell>
          <cell r="G76">
            <v>30</v>
          </cell>
          <cell r="H76">
            <v>0</v>
          </cell>
          <cell r="I76"/>
          <cell r="J76"/>
          <cell r="K76"/>
          <cell r="L76"/>
          <cell r="M76"/>
          <cell r="N76"/>
          <cell r="O76"/>
          <cell r="P76"/>
          <cell r="Q76"/>
          <cell r="R76"/>
          <cell r="S76"/>
          <cell r="T76"/>
          <cell r="U76"/>
          <cell r="V76"/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>
            <v>0</v>
          </cell>
          <cell r="AS76">
            <v>0</v>
          </cell>
        </row>
        <row r="77">
          <cell r="B77" t="str">
            <v>V.M.VIGNESH</v>
          </cell>
          <cell r="C77" t="str">
            <v>No load</v>
          </cell>
          <cell r="D77">
            <v>37350</v>
          </cell>
          <cell r="E77">
            <v>37350</v>
          </cell>
          <cell r="F77">
            <v>0</v>
          </cell>
          <cell r="G77">
            <v>0</v>
          </cell>
          <cell r="H77">
            <v>37350</v>
          </cell>
          <cell r="I77"/>
          <cell r="J77"/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  <cell r="V77"/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>
            <v>0</v>
          </cell>
          <cell r="AS77">
            <v>37350</v>
          </cell>
        </row>
        <row r="78">
          <cell r="B78"/>
          <cell r="C78">
            <v>3295570</v>
          </cell>
          <cell r="D78">
            <v>7550340</v>
          </cell>
          <cell r="E78">
            <v>10845910</v>
          </cell>
          <cell r="F78">
            <v>67300</v>
          </cell>
          <cell r="G78">
            <v>130</v>
          </cell>
          <cell r="H78">
            <v>10778530</v>
          </cell>
          <cell r="I78">
            <v>336290</v>
          </cell>
          <cell r="J78">
            <v>100600</v>
          </cell>
          <cell r="K78">
            <v>29100</v>
          </cell>
          <cell r="L78">
            <v>0</v>
          </cell>
          <cell r="M78">
            <v>0</v>
          </cell>
          <cell r="N78">
            <v>272600</v>
          </cell>
          <cell r="O78">
            <v>0</v>
          </cell>
          <cell r="P78">
            <v>63140</v>
          </cell>
          <cell r="Q78">
            <v>0</v>
          </cell>
          <cell r="R78">
            <v>0</v>
          </cell>
          <cell r="S78">
            <v>135240</v>
          </cell>
          <cell r="T78">
            <v>2000</v>
          </cell>
          <cell r="U78">
            <v>25000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5100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684210</v>
          </cell>
          <cell r="AN78">
            <v>45000</v>
          </cell>
          <cell r="AO78">
            <v>85000</v>
          </cell>
          <cell r="AP78">
            <v>0</v>
          </cell>
          <cell r="AQ78">
            <v>90000</v>
          </cell>
          <cell r="AR78">
            <v>1873280</v>
          </cell>
          <cell r="AS78">
            <v>8905260</v>
          </cell>
        </row>
        <row r="84">
          <cell r="G84" t="str">
            <v>DATE</v>
          </cell>
          <cell r="H84" t="str">
            <v>CASH</v>
          </cell>
          <cell r="I84" t="str">
            <v>SEF</v>
          </cell>
          <cell r="J84" t="str">
            <v>BRUCE</v>
          </cell>
          <cell r="K84" t="str">
            <v>PRABHU</v>
          </cell>
          <cell r="L84" t="str">
            <v>CHEQUE</v>
          </cell>
          <cell r="M84" t="str">
            <v>TOTAL</v>
          </cell>
        </row>
        <row r="85">
          <cell r="G85">
            <v>45938</v>
          </cell>
          <cell r="H85">
            <v>336290</v>
          </cell>
          <cell r="I85">
            <v>100600</v>
          </cell>
          <cell r="J85">
            <v>29100</v>
          </cell>
          <cell r="K85">
            <v>0</v>
          </cell>
          <cell r="L85">
            <v>0</v>
          </cell>
          <cell r="M85">
            <v>465990</v>
          </cell>
        </row>
        <row r="86">
          <cell r="G86">
            <v>45969</v>
          </cell>
          <cell r="H86">
            <v>272600</v>
          </cell>
          <cell r="I86">
            <v>0</v>
          </cell>
          <cell r="J86">
            <v>63140</v>
          </cell>
          <cell r="K86">
            <v>0</v>
          </cell>
          <cell r="L86">
            <v>0</v>
          </cell>
          <cell r="M86">
            <v>335740</v>
          </cell>
        </row>
        <row r="87">
          <cell r="G87">
            <v>45999</v>
          </cell>
          <cell r="H87">
            <v>135240</v>
          </cell>
          <cell r="I87">
            <v>2000</v>
          </cell>
          <cell r="J87">
            <v>25000</v>
          </cell>
          <cell r="K87">
            <v>0</v>
          </cell>
          <cell r="L87">
            <v>0</v>
          </cell>
          <cell r="M87">
            <v>162240</v>
          </cell>
        </row>
        <row r="88">
          <cell r="G88" t="str">
            <v>13/8/2025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G89" t="str">
            <v>14/8/2025</v>
          </cell>
          <cell r="H89">
            <v>5100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5100</v>
          </cell>
        </row>
        <row r="90">
          <cell r="G90" t="str">
            <v>15/8/2025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G91" t="str">
            <v>16/8/2025</v>
          </cell>
          <cell r="H91">
            <v>684210</v>
          </cell>
          <cell r="I91">
            <v>45000</v>
          </cell>
          <cell r="J91">
            <v>85000</v>
          </cell>
          <cell r="K91">
            <v>0</v>
          </cell>
          <cell r="L91">
            <v>90000</v>
          </cell>
          <cell r="M91">
            <v>904210</v>
          </cell>
        </row>
        <row r="92">
          <cell r="G92" t="str">
            <v>TOTAL</v>
          </cell>
          <cell r="H92">
            <v>1433440</v>
          </cell>
          <cell r="I92">
            <v>147600</v>
          </cell>
          <cell r="J92">
            <v>202240</v>
          </cell>
          <cell r="K92">
            <v>0</v>
          </cell>
          <cell r="L92">
            <v>90000</v>
          </cell>
          <cell r="M92">
            <v>1873280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79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defaultRowHeight="15"/>
  <cols>
    <col min="2" max="2" width="13.42578125" customWidth="1"/>
    <col min="3" max="3" width="10.5703125" customWidth="1"/>
    <col min="5" max="5" width="9.140625" customWidth="1"/>
    <col min="6" max="6" width="10" customWidth="1"/>
  </cols>
  <sheetData>
    <row r="1" spans="1:42" ht="19.5" thickBot="1">
      <c r="A1" s="71" t="s">
        <v>61</v>
      </c>
      <c r="B1" s="72"/>
      <c r="C1" s="72"/>
      <c r="D1" s="72"/>
      <c r="E1" s="72"/>
      <c r="F1" s="72"/>
      <c r="G1" s="72"/>
      <c r="H1" s="72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4"/>
      <c r="AN1" s="1"/>
      <c r="AO1" s="1"/>
      <c r="AP1" s="1"/>
    </row>
    <row r="2" spans="1:42" ht="15.75">
      <c r="A2" s="2"/>
      <c r="B2" s="2"/>
      <c r="C2" s="2"/>
      <c r="D2" s="2"/>
      <c r="E2" s="2"/>
      <c r="F2" s="2"/>
      <c r="G2" s="3"/>
      <c r="H2" s="3"/>
      <c r="I2" s="67" t="s">
        <v>56</v>
      </c>
      <c r="J2" s="68"/>
      <c r="K2" s="69"/>
      <c r="L2" s="70"/>
      <c r="M2" s="67" t="s">
        <v>57</v>
      </c>
      <c r="N2" s="68"/>
      <c r="O2" s="69"/>
      <c r="P2" s="70"/>
      <c r="Q2" s="67" t="s">
        <v>58</v>
      </c>
      <c r="R2" s="68"/>
      <c r="S2" s="69"/>
      <c r="T2" s="70"/>
      <c r="U2" s="67" t="s">
        <v>59</v>
      </c>
      <c r="V2" s="68"/>
      <c r="W2" s="69"/>
      <c r="X2" s="70"/>
      <c r="Y2" s="67" t="s">
        <v>60</v>
      </c>
      <c r="Z2" s="68"/>
      <c r="AA2" s="69"/>
      <c r="AB2" s="70"/>
      <c r="AC2" s="67" t="s">
        <v>77</v>
      </c>
      <c r="AD2" s="68"/>
      <c r="AE2" s="69"/>
      <c r="AF2" s="70"/>
      <c r="AG2" s="67" t="s">
        <v>55</v>
      </c>
      <c r="AH2" s="68"/>
      <c r="AI2" s="69"/>
      <c r="AJ2" s="70"/>
      <c r="AK2" s="4"/>
      <c r="AL2" s="5"/>
      <c r="AM2" s="6"/>
      <c r="AN2" s="1"/>
      <c r="AO2" s="1"/>
      <c r="AP2" s="1"/>
    </row>
    <row r="3" spans="1:42" ht="4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62</v>
      </c>
      <c r="G3" s="8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8</v>
      </c>
      <c r="O3" s="7" t="s">
        <v>9</v>
      </c>
      <c r="P3" s="7" t="s">
        <v>10</v>
      </c>
      <c r="Q3" s="7" t="s">
        <v>11</v>
      </c>
      <c r="R3" s="7" t="s">
        <v>8</v>
      </c>
      <c r="S3" s="7" t="s">
        <v>9</v>
      </c>
      <c r="T3" s="7" t="s">
        <v>10</v>
      </c>
      <c r="U3" s="7" t="s">
        <v>11</v>
      </c>
      <c r="V3" s="7" t="s">
        <v>8</v>
      </c>
      <c r="W3" s="7" t="s">
        <v>9</v>
      </c>
      <c r="X3" s="7" t="s">
        <v>9</v>
      </c>
      <c r="Y3" s="7" t="s">
        <v>11</v>
      </c>
      <c r="Z3" s="7" t="s">
        <v>8</v>
      </c>
      <c r="AA3" s="7" t="s">
        <v>9</v>
      </c>
      <c r="AB3" s="7" t="s">
        <v>10</v>
      </c>
      <c r="AC3" s="7" t="s">
        <v>7</v>
      </c>
      <c r="AD3" s="7" t="s">
        <v>8</v>
      </c>
      <c r="AE3" s="7" t="s">
        <v>9</v>
      </c>
      <c r="AF3" s="7" t="s">
        <v>10</v>
      </c>
      <c r="AG3" s="7" t="s">
        <v>11</v>
      </c>
      <c r="AH3" s="7" t="s">
        <v>8</v>
      </c>
      <c r="AI3" s="7" t="s">
        <v>9</v>
      </c>
      <c r="AJ3" s="7" t="s">
        <v>10</v>
      </c>
      <c r="AK3" s="7" t="s">
        <v>12</v>
      </c>
      <c r="AL3" s="7" t="s">
        <v>13</v>
      </c>
      <c r="AM3" s="9" t="s">
        <v>5</v>
      </c>
      <c r="AN3" s="10"/>
      <c r="AO3" s="11"/>
      <c r="AP3" s="11"/>
    </row>
    <row r="4" spans="1:42">
      <c r="A4" s="46">
        <v>1</v>
      </c>
      <c r="B4" s="47" t="s">
        <v>14</v>
      </c>
      <c r="C4" s="73" t="str">
        <f>IFERROR(IF(VLOOKUP(B5, 'CREDIT LIST'!$B:$C, 2, FALSE)="TRUE", "no load", VLOOKUP(B5, 'CREDIT LIST'!$B:$C, 2, FALSE)), "No load")</f>
        <v>No load</v>
      </c>
      <c r="D4" s="30">
        <f>VLOOKUP(B5,[2]PAYMENT!$B:$AS,44,FALSE)</f>
        <v>0</v>
      </c>
      <c r="E4" s="12" t="e">
        <f>IF(OR(C4="", D4=""), "INCOMP", C4+D4)</f>
        <v>#VALUE!</v>
      </c>
      <c r="F4" s="13">
        <f>650+4230</f>
        <v>4880</v>
      </c>
      <c r="G4" s="74">
        <f>VLOOKUP(B5,[1]PAYMENT!$B:$AT,45,FALSE)</f>
        <v>10</v>
      </c>
      <c r="H4" s="14" t="e">
        <f>IF(OR(D4="", E4="", F4=""),C4, E4-F4-G4)</f>
        <v>#VALUE!</v>
      </c>
      <c r="I4" s="15"/>
      <c r="J4" s="16"/>
      <c r="K4" s="17"/>
      <c r="L4" s="18"/>
      <c r="M4" s="15"/>
      <c r="N4" s="16"/>
      <c r="O4" s="17"/>
      <c r="P4" s="19"/>
      <c r="Q4" s="15"/>
      <c r="R4" s="16"/>
      <c r="S4" s="17"/>
      <c r="T4" s="18"/>
      <c r="U4" s="15"/>
      <c r="V4" s="16"/>
      <c r="W4" s="17"/>
      <c r="X4" s="17"/>
      <c r="Y4" s="15"/>
      <c r="Z4" s="16"/>
      <c r="AA4" s="17"/>
      <c r="AB4" s="18"/>
      <c r="AC4" s="15"/>
      <c r="AD4" s="16"/>
      <c r="AE4" s="17"/>
      <c r="AF4" s="18"/>
      <c r="AG4" s="15"/>
      <c r="AH4" s="16">
        <v>72000</v>
      </c>
      <c r="AI4" s="17"/>
      <c r="AJ4" s="18"/>
      <c r="AK4" s="20">
        <f>SUM(I4:AJ4)</f>
        <v>72000</v>
      </c>
      <c r="AL4" s="21" t="e">
        <f>IF((H4-AK4&lt;0),0,H4-AK4)</f>
        <v>#VALUE!</v>
      </c>
      <c r="AM4" s="22" t="e">
        <f>IF((H4-AK4&lt;0),H4-AK4,0)</f>
        <v>#VALUE!</v>
      </c>
      <c r="AN4" s="1"/>
      <c r="AO4" s="1"/>
      <c r="AP4" s="1"/>
    </row>
    <row r="5" spans="1:42">
      <c r="A5" s="46">
        <v>2</v>
      </c>
      <c r="B5" s="47" t="s">
        <v>15</v>
      </c>
      <c r="C5" s="73" t="str">
        <f>IFERROR(IF(VLOOKUP(B6, 'CREDIT LIST'!$B:$C, 2, FALSE)="TRUE", "no load", VLOOKUP(B6, 'CREDIT LIST'!$B:$C, 2, FALSE)), "No load")</f>
        <v>No load</v>
      </c>
      <c r="D5" s="30">
        <v>0</v>
      </c>
      <c r="E5" s="12" t="e">
        <f>IF(OR(C5="", D5=""), "INCOMP", C5+D5)</f>
        <v>#VALUE!</v>
      </c>
      <c r="F5" s="23">
        <v>6700</v>
      </c>
      <c r="G5" s="74">
        <f>VLOOKUP(B6,[1]PAYMENT!$B:$AT,45,FALSE)</f>
        <v>0</v>
      </c>
      <c r="H5" s="14" t="e">
        <f t="shared" ref="H5:H53" si="0">IF(OR(D5="", E5="", F5=""),C5, E5-F5-G5)</f>
        <v>#VALUE!</v>
      </c>
      <c r="I5" s="24"/>
      <c r="J5" s="25"/>
      <c r="K5" s="26"/>
      <c r="L5" s="27"/>
      <c r="M5" s="24"/>
      <c r="N5" s="25"/>
      <c r="O5" s="26"/>
      <c r="P5" s="28"/>
      <c r="Q5" s="24"/>
      <c r="R5" s="25"/>
      <c r="S5" s="26"/>
      <c r="T5" s="27"/>
      <c r="U5" s="24"/>
      <c r="V5" s="25"/>
      <c r="W5" s="26">
        <f>20000+2200+7000</f>
        <v>29200</v>
      </c>
      <c r="X5" s="26"/>
      <c r="Y5" s="24"/>
      <c r="Z5" s="25"/>
      <c r="AA5" s="26"/>
      <c r="AB5" s="27"/>
      <c r="AC5" s="24"/>
      <c r="AD5" s="25"/>
      <c r="AE5" s="26"/>
      <c r="AF5" s="27"/>
      <c r="AG5" s="24"/>
      <c r="AH5" s="25"/>
      <c r="AI5" s="26">
        <v>10000</v>
      </c>
      <c r="AJ5" s="27"/>
      <c r="AK5" s="29">
        <f t="shared" ref="AK5:AK53" si="1">SUM(I5:AJ5)</f>
        <v>39200</v>
      </c>
      <c r="AL5" s="30" t="e">
        <f t="shared" ref="AL5:AL53" si="2">IF((H5-AK5&lt;0),0,H5-AK5)</f>
        <v>#VALUE!</v>
      </c>
      <c r="AM5" s="31" t="e">
        <f t="shared" ref="AM5:AM53" si="3">IF((H5-AK5&lt;0),H5-AK5,0)</f>
        <v>#VALUE!</v>
      </c>
      <c r="AN5" s="1"/>
      <c r="AO5" s="1"/>
      <c r="AP5" s="1"/>
    </row>
    <row r="6" spans="1:42">
      <c r="A6" s="46">
        <v>3</v>
      </c>
      <c r="B6" s="47" t="s">
        <v>49</v>
      </c>
      <c r="C6" s="73" t="str">
        <f>IFERROR(IF(VLOOKUP(B7, 'CREDIT LIST'!$B:$C, 2, FALSE)="TRUE", "no load", VLOOKUP(B7, 'CREDIT LIST'!$B:$C, 2, FALSE)), "No load")</f>
        <v>No load</v>
      </c>
      <c r="D6" s="30">
        <v>610</v>
      </c>
      <c r="E6" s="12" t="e">
        <f t="shared" ref="E6:E53" si="4">IF(OR(C6="", D6=""), "INCOMP", C6+D6)</f>
        <v>#VALUE!</v>
      </c>
      <c r="F6" s="23">
        <v>530</v>
      </c>
      <c r="G6" s="74">
        <f>VLOOKUP(B7,[1]PAYMENT!$B:$AT,45,FALSE)</f>
        <v>0</v>
      </c>
      <c r="H6" s="14" t="e">
        <f t="shared" si="0"/>
        <v>#VALUE!</v>
      </c>
      <c r="I6" s="24"/>
      <c r="J6" s="25"/>
      <c r="K6" s="26"/>
      <c r="L6" s="27"/>
      <c r="M6" s="24"/>
      <c r="N6" s="25"/>
      <c r="O6" s="26"/>
      <c r="P6" s="28"/>
      <c r="Q6" s="24"/>
      <c r="R6" s="25"/>
      <c r="S6" s="26"/>
      <c r="T6" s="27"/>
      <c r="U6" s="24"/>
      <c r="V6" s="25"/>
      <c r="W6" s="26"/>
      <c r="X6" s="26"/>
      <c r="Y6" s="24"/>
      <c r="Z6" s="25"/>
      <c r="AA6" s="26"/>
      <c r="AB6" s="27"/>
      <c r="AC6" s="24"/>
      <c r="AD6" s="25"/>
      <c r="AE6" s="26"/>
      <c r="AF6" s="27"/>
      <c r="AG6" s="24"/>
      <c r="AH6" s="25"/>
      <c r="AI6" s="26"/>
      <c r="AJ6" s="27"/>
      <c r="AK6" s="29">
        <f t="shared" si="1"/>
        <v>0</v>
      </c>
      <c r="AL6" s="30" t="e">
        <f t="shared" si="2"/>
        <v>#VALUE!</v>
      </c>
      <c r="AM6" s="31" t="e">
        <f t="shared" si="3"/>
        <v>#VALUE!</v>
      </c>
      <c r="AN6" s="1"/>
      <c r="AO6" s="1"/>
      <c r="AP6" s="1"/>
    </row>
    <row r="7" spans="1:42">
      <c r="A7" s="46">
        <v>4</v>
      </c>
      <c r="B7" s="47" t="s">
        <v>9</v>
      </c>
      <c r="C7" s="73" t="str">
        <f>IFERROR(IF(VLOOKUP(B8, 'CREDIT LIST'!$B:$C, 2, FALSE)="TRUE", "no load", VLOOKUP(B8, 'CREDIT LIST'!$B:$C, 2, FALSE)), "No load")</f>
        <v>No load</v>
      </c>
      <c r="D7" s="30">
        <v>6410</v>
      </c>
      <c r="E7" s="12" t="e">
        <f t="shared" si="4"/>
        <v>#VALUE!</v>
      </c>
      <c r="F7" s="23">
        <v>0</v>
      </c>
      <c r="G7" s="74">
        <f>VLOOKUP(B8,[1]PAYMENT!$B:$AT,45,FALSE)</f>
        <v>0</v>
      </c>
      <c r="H7" s="14" t="e">
        <f t="shared" si="0"/>
        <v>#VALUE!</v>
      </c>
      <c r="I7" s="24"/>
      <c r="J7" s="25"/>
      <c r="K7" s="26"/>
      <c r="L7" s="27"/>
      <c r="M7" s="24"/>
      <c r="N7" s="25"/>
      <c r="O7" s="26"/>
      <c r="P7" s="28"/>
      <c r="Q7" s="24"/>
      <c r="R7" s="25"/>
      <c r="S7" s="26"/>
      <c r="T7" s="27"/>
      <c r="U7" s="24"/>
      <c r="V7" s="25"/>
      <c r="W7" s="26"/>
      <c r="X7" s="26"/>
      <c r="Y7" s="24"/>
      <c r="Z7" s="25"/>
      <c r="AA7" s="26"/>
      <c r="AB7" s="27"/>
      <c r="AC7" s="24"/>
      <c r="AD7" s="25"/>
      <c r="AE7" s="26"/>
      <c r="AF7" s="27"/>
      <c r="AG7" s="24"/>
      <c r="AH7" s="25"/>
      <c r="AI7" s="26"/>
      <c r="AJ7" s="27"/>
      <c r="AK7" s="29">
        <f t="shared" si="1"/>
        <v>0</v>
      </c>
      <c r="AL7" s="30" t="e">
        <f t="shared" si="2"/>
        <v>#VALUE!</v>
      </c>
      <c r="AM7" s="31" t="e">
        <f t="shared" si="3"/>
        <v>#VALUE!</v>
      </c>
      <c r="AN7" s="1"/>
      <c r="AO7" s="1"/>
      <c r="AP7" s="1"/>
    </row>
    <row r="8" spans="1:42">
      <c r="A8" s="46">
        <v>4</v>
      </c>
      <c r="B8" s="47" t="s">
        <v>16</v>
      </c>
      <c r="C8" s="73" t="str">
        <f>IFERROR(IF(VLOOKUP(B9, 'CREDIT LIST'!$B:$C, 2, FALSE)="TRUE", "no load", VLOOKUP(B9, 'CREDIT LIST'!$B:$C, 2, FALSE)), "No load")</f>
        <v>No load</v>
      </c>
      <c r="D8" s="30">
        <v>1640</v>
      </c>
      <c r="E8" s="12" t="e">
        <f t="shared" si="4"/>
        <v>#VALUE!</v>
      </c>
      <c r="F8" s="23">
        <v>940</v>
      </c>
      <c r="G8" s="74">
        <f>VLOOKUP(B9,[1]PAYMENT!$B:$AT,45,FALSE)</f>
        <v>0</v>
      </c>
      <c r="H8" s="14" t="e">
        <f t="shared" si="0"/>
        <v>#VALUE!</v>
      </c>
      <c r="I8" s="24"/>
      <c r="J8" s="25"/>
      <c r="K8" s="26"/>
      <c r="L8" s="27"/>
      <c r="M8" s="24"/>
      <c r="N8" s="25"/>
      <c r="O8" s="26"/>
      <c r="P8" s="28"/>
      <c r="Q8" s="24"/>
      <c r="R8" s="25"/>
      <c r="S8" s="26"/>
      <c r="T8" s="27"/>
      <c r="U8" s="24"/>
      <c r="V8" s="25"/>
      <c r="W8" s="26"/>
      <c r="X8" s="26"/>
      <c r="Y8" s="24"/>
      <c r="Z8" s="25"/>
      <c r="AA8" s="26"/>
      <c r="AB8" s="27"/>
      <c r="AC8" s="24"/>
      <c r="AD8" s="25"/>
      <c r="AE8" s="26"/>
      <c r="AF8" s="27"/>
      <c r="AG8" s="24"/>
      <c r="AH8" s="25"/>
      <c r="AI8" s="26"/>
      <c r="AJ8" s="27"/>
      <c r="AK8" s="29">
        <f>SUM(I8:AJ8)</f>
        <v>0</v>
      </c>
      <c r="AL8" s="30" t="e">
        <f t="shared" si="2"/>
        <v>#VALUE!</v>
      </c>
      <c r="AM8" s="31" t="e">
        <f t="shared" si="3"/>
        <v>#VALUE!</v>
      </c>
      <c r="AN8" s="1"/>
      <c r="AO8" s="1"/>
      <c r="AP8" s="1"/>
    </row>
    <row r="9" spans="1:42">
      <c r="A9" s="46">
        <v>5</v>
      </c>
      <c r="B9" s="47" t="s">
        <v>17</v>
      </c>
      <c r="C9" s="73" t="str">
        <f>IFERROR(IF(VLOOKUP(B10, 'CREDIT LIST'!$B:$C, 2, FALSE)="TRUE", "no load", VLOOKUP(B10, 'CREDIT LIST'!$B:$C, 2, FALSE)), "No load")</f>
        <v>No load</v>
      </c>
      <c r="D9" s="30">
        <v>290</v>
      </c>
      <c r="E9" s="12" t="e">
        <f t="shared" si="4"/>
        <v>#VALUE!</v>
      </c>
      <c r="F9" s="23">
        <v>400</v>
      </c>
      <c r="G9" s="74">
        <f>VLOOKUP(B10,[1]PAYMENT!$B:$AT,45,FALSE)</f>
        <v>0</v>
      </c>
      <c r="H9" s="14" t="e">
        <f t="shared" si="0"/>
        <v>#VALUE!</v>
      </c>
      <c r="I9" s="24"/>
      <c r="J9" s="25"/>
      <c r="K9" s="26"/>
      <c r="L9" s="27"/>
      <c r="M9" s="24"/>
      <c r="N9" s="25"/>
      <c r="O9" s="26"/>
      <c r="P9" s="28"/>
      <c r="Q9" s="24"/>
      <c r="R9" s="25"/>
      <c r="S9" s="26"/>
      <c r="T9" s="27"/>
      <c r="U9" s="24"/>
      <c r="V9" s="25"/>
      <c r="W9" s="26"/>
      <c r="X9" s="26"/>
      <c r="Y9" s="24"/>
      <c r="Z9" s="25"/>
      <c r="AA9" s="26"/>
      <c r="AB9" s="27"/>
      <c r="AC9" s="24"/>
      <c r="AD9" s="25"/>
      <c r="AE9" s="26"/>
      <c r="AF9" s="27"/>
      <c r="AG9" s="24">
        <v>55200</v>
      </c>
      <c r="AH9" s="25">
        <v>10000</v>
      </c>
      <c r="AI9" s="26"/>
      <c r="AJ9" s="27"/>
      <c r="AK9" s="29">
        <f t="shared" si="1"/>
        <v>65200</v>
      </c>
      <c r="AL9" s="30" t="e">
        <f t="shared" si="2"/>
        <v>#VALUE!</v>
      </c>
      <c r="AM9" s="31" t="e">
        <f t="shared" si="3"/>
        <v>#VALUE!</v>
      </c>
      <c r="AN9" s="1"/>
      <c r="AO9" s="1"/>
      <c r="AP9" s="1"/>
    </row>
    <row r="10" spans="1:42">
      <c r="A10" s="46">
        <v>5</v>
      </c>
      <c r="B10" s="47" t="s">
        <v>70</v>
      </c>
      <c r="C10" s="73" t="str">
        <f>IFERROR(IF(VLOOKUP(B11, 'CREDIT LIST'!$B:$C, 2, FALSE)="TRUE", "no load", VLOOKUP(B11, 'CREDIT LIST'!$B:$C, 2, FALSE)), "No load")</f>
        <v>No load</v>
      </c>
      <c r="D10" s="30">
        <v>10910</v>
      </c>
      <c r="E10" s="12" t="e">
        <f t="shared" si="4"/>
        <v>#VALUE!</v>
      </c>
      <c r="F10" s="23">
        <v>0</v>
      </c>
      <c r="G10" s="74">
        <f>VLOOKUP(B11,[1]PAYMENT!$B:$AT,45,FALSE)</f>
        <v>0</v>
      </c>
      <c r="H10" s="14" t="e">
        <f>IF(OR(D10="", E10="", F10=""),C10, E10-F10-G10)</f>
        <v>#VALUE!</v>
      </c>
      <c r="I10" s="24"/>
      <c r="J10" s="25"/>
      <c r="K10" s="26"/>
      <c r="L10" s="27"/>
      <c r="M10" s="24"/>
      <c r="N10" s="25"/>
      <c r="O10" s="26"/>
      <c r="P10" s="28"/>
      <c r="Q10" s="24"/>
      <c r="R10" s="25"/>
      <c r="S10" s="26"/>
      <c r="T10" s="27"/>
      <c r="U10" s="24"/>
      <c r="V10" s="25"/>
      <c r="W10" s="26"/>
      <c r="X10" s="26"/>
      <c r="Y10" s="24"/>
      <c r="Z10" s="25"/>
      <c r="AA10" s="26"/>
      <c r="AB10" s="27"/>
      <c r="AC10" s="24"/>
      <c r="AD10" s="25"/>
      <c r="AE10" s="26"/>
      <c r="AF10" s="27"/>
      <c r="AG10" s="24"/>
      <c r="AH10" s="25"/>
      <c r="AI10" s="26"/>
      <c r="AJ10" s="27"/>
      <c r="AK10" s="29">
        <f t="shared" si="1"/>
        <v>0</v>
      </c>
      <c r="AL10" s="30" t="e">
        <f t="shared" si="2"/>
        <v>#VALUE!</v>
      </c>
      <c r="AM10" s="31" t="e">
        <f t="shared" si="3"/>
        <v>#VALUE!</v>
      </c>
      <c r="AN10" s="1"/>
      <c r="AO10" s="1"/>
      <c r="AP10" s="1"/>
    </row>
    <row r="11" spans="1:42">
      <c r="A11" s="46">
        <v>6</v>
      </c>
      <c r="B11" s="47" t="s">
        <v>18</v>
      </c>
      <c r="C11" s="73" t="str">
        <f>IFERROR(IF(VLOOKUP(B12, 'CREDIT LIST'!$B:$C, 2, FALSE)="TRUE", "no load", VLOOKUP(B12, 'CREDIT LIST'!$B:$C, 2, FALSE)), "No load")</f>
        <v>No load</v>
      </c>
      <c r="D11" s="30">
        <v>0</v>
      </c>
      <c r="E11" s="12" t="e">
        <f t="shared" si="4"/>
        <v>#VALUE!</v>
      </c>
      <c r="F11" s="45">
        <v>100</v>
      </c>
      <c r="G11" s="74">
        <f>VLOOKUP(B12,[1]PAYMENT!$B:$AT,45,FALSE)</f>
        <v>0</v>
      </c>
      <c r="H11" s="14" t="e">
        <f t="shared" si="0"/>
        <v>#VALUE!</v>
      </c>
      <c r="I11" s="24"/>
      <c r="J11" s="25"/>
      <c r="K11" s="26"/>
      <c r="L11" s="27"/>
      <c r="M11" s="24"/>
      <c r="N11" s="25"/>
      <c r="O11" s="26"/>
      <c r="P11" s="28"/>
      <c r="Q11" s="24"/>
      <c r="R11" s="25"/>
      <c r="S11" s="26"/>
      <c r="T11" s="27"/>
      <c r="U11" s="24"/>
      <c r="V11" s="25"/>
      <c r="W11" s="26"/>
      <c r="X11" s="26"/>
      <c r="Y11" s="24"/>
      <c r="Z11" s="25"/>
      <c r="AA11" s="26"/>
      <c r="AB11" s="27"/>
      <c r="AC11" s="24"/>
      <c r="AD11" s="25"/>
      <c r="AE11" s="26"/>
      <c r="AF11" s="27"/>
      <c r="AG11" s="24"/>
      <c r="AH11" s="25"/>
      <c r="AI11" s="26">
        <v>7380</v>
      </c>
      <c r="AJ11" s="27"/>
      <c r="AK11" s="29">
        <f t="shared" si="1"/>
        <v>7380</v>
      </c>
      <c r="AL11" s="30" t="e">
        <f t="shared" si="2"/>
        <v>#VALUE!</v>
      </c>
      <c r="AM11" s="31" t="e">
        <f t="shared" si="3"/>
        <v>#VALUE!</v>
      </c>
      <c r="AN11" s="1"/>
      <c r="AO11" s="1"/>
      <c r="AP11" s="1"/>
    </row>
    <row r="12" spans="1:42">
      <c r="A12" s="46">
        <v>7</v>
      </c>
      <c r="B12" s="47" t="s">
        <v>19</v>
      </c>
      <c r="C12" s="73" t="str">
        <f>IFERROR(IF(VLOOKUP(B13, 'CREDIT LIST'!$B:$C, 2, FALSE)="TRUE", "no load", VLOOKUP(B13, 'CREDIT LIST'!$B:$C, 2, FALSE)), "No load")</f>
        <v>No load</v>
      </c>
      <c r="D12" s="30">
        <v>0</v>
      </c>
      <c r="E12" s="12">
        <v>376200</v>
      </c>
      <c r="F12" s="23">
        <f>17200+4730</f>
        <v>21930</v>
      </c>
      <c r="G12" s="74">
        <f>VLOOKUP(B13,[1]PAYMENT!$B:$AT,45,FALSE)</f>
        <v>0</v>
      </c>
      <c r="H12" s="14">
        <f t="shared" si="0"/>
        <v>354270</v>
      </c>
      <c r="I12" s="24"/>
      <c r="J12" s="25"/>
      <c r="K12" s="26"/>
      <c r="L12" s="27"/>
      <c r="M12" s="24"/>
      <c r="N12" s="25"/>
      <c r="O12" s="26"/>
      <c r="P12" s="28"/>
      <c r="Q12" s="24"/>
      <c r="R12" s="25"/>
      <c r="S12" s="26"/>
      <c r="T12" s="27"/>
      <c r="U12" s="24"/>
      <c r="V12" s="25"/>
      <c r="W12" s="26"/>
      <c r="X12" s="26"/>
      <c r="Y12" s="24"/>
      <c r="Z12" s="25"/>
      <c r="AA12" s="26"/>
      <c r="AB12" s="27"/>
      <c r="AC12" s="24"/>
      <c r="AD12" s="25"/>
      <c r="AE12" s="26"/>
      <c r="AF12" s="27"/>
      <c r="AG12" s="24"/>
      <c r="AH12" s="25"/>
      <c r="AI12" s="26"/>
      <c r="AJ12" s="27"/>
      <c r="AK12" s="29">
        <f t="shared" si="1"/>
        <v>0</v>
      </c>
      <c r="AL12" s="30">
        <f t="shared" si="2"/>
        <v>354270</v>
      </c>
      <c r="AM12" s="31">
        <f t="shared" si="3"/>
        <v>0</v>
      </c>
      <c r="AN12" s="1"/>
      <c r="AO12" s="1"/>
      <c r="AP12" s="1"/>
    </row>
    <row r="13" spans="1:42">
      <c r="A13" s="46">
        <v>8</v>
      </c>
      <c r="B13" s="48" t="s">
        <v>20</v>
      </c>
      <c r="C13" s="73" t="str">
        <f>IFERROR(IF(VLOOKUP(B14, 'CREDIT LIST'!$B:$C, 2, FALSE)="TRUE", "no load", VLOOKUP(B14, 'CREDIT LIST'!$B:$C, 2, FALSE)), "No load")</f>
        <v>No load</v>
      </c>
      <c r="D13" s="30">
        <v>0</v>
      </c>
      <c r="E13" s="12" t="e">
        <f t="shared" si="4"/>
        <v>#VALUE!</v>
      </c>
      <c r="F13" s="23"/>
      <c r="G13" s="74">
        <f>VLOOKUP(B14,[1]PAYMENT!$B:$AT,45,FALSE)</f>
        <v>0</v>
      </c>
      <c r="H13" s="14" t="e">
        <f t="shared" si="0"/>
        <v>#VALUE!</v>
      </c>
      <c r="I13" s="24"/>
      <c r="J13" s="25"/>
      <c r="K13" s="26"/>
      <c r="L13" s="27"/>
      <c r="M13" s="24"/>
      <c r="N13" s="25"/>
      <c r="O13" s="26"/>
      <c r="P13" s="28"/>
      <c r="Q13" s="24"/>
      <c r="R13" s="25"/>
      <c r="S13" s="26"/>
      <c r="T13" s="27"/>
      <c r="U13" s="24"/>
      <c r="V13" s="25"/>
      <c r="W13" s="26"/>
      <c r="X13" s="26"/>
      <c r="Y13" s="24"/>
      <c r="Z13" s="25"/>
      <c r="AA13" s="26"/>
      <c r="AB13" s="27"/>
      <c r="AC13" s="24"/>
      <c r="AD13" s="25"/>
      <c r="AE13" s="26"/>
      <c r="AF13" s="27"/>
      <c r="AG13" s="24"/>
      <c r="AH13" s="25"/>
      <c r="AI13" s="26"/>
      <c r="AJ13" s="27"/>
      <c r="AK13" s="29">
        <f t="shared" si="1"/>
        <v>0</v>
      </c>
      <c r="AL13" s="30" t="e">
        <f t="shared" si="2"/>
        <v>#VALUE!</v>
      </c>
      <c r="AM13" s="31" t="e">
        <f t="shared" si="3"/>
        <v>#VALUE!</v>
      </c>
      <c r="AN13" s="1"/>
      <c r="AO13" s="1"/>
      <c r="AP13" s="1"/>
    </row>
    <row r="14" spans="1:42">
      <c r="A14" s="46">
        <v>9</v>
      </c>
      <c r="B14" s="47" t="s">
        <v>21</v>
      </c>
      <c r="C14" s="73" t="str">
        <f>IFERROR(IF(VLOOKUP(B15, 'CREDIT LIST'!$B:$C, 2, FALSE)="TRUE", "no load", VLOOKUP(B15, 'CREDIT LIST'!$B:$C, 2, FALSE)), "No load")</f>
        <v>No load</v>
      </c>
      <c r="D14" s="30">
        <v>0</v>
      </c>
      <c r="E14" s="12" t="e">
        <f t="shared" si="4"/>
        <v>#VALUE!</v>
      </c>
      <c r="F14" s="23">
        <v>590</v>
      </c>
      <c r="G14" s="74">
        <f>VLOOKUP(B15,[1]PAYMENT!$B:$AT,45,FALSE)</f>
        <v>0</v>
      </c>
      <c r="H14" s="14" t="e">
        <f t="shared" si="0"/>
        <v>#VALUE!</v>
      </c>
      <c r="I14" s="24"/>
      <c r="J14" s="25"/>
      <c r="K14" s="26"/>
      <c r="L14" s="27"/>
      <c r="M14" s="24"/>
      <c r="N14" s="25"/>
      <c r="O14" s="26"/>
      <c r="P14" s="28"/>
      <c r="Q14" s="24"/>
      <c r="R14" s="25"/>
      <c r="S14" s="26"/>
      <c r="T14" s="27"/>
      <c r="U14" s="24"/>
      <c r="V14" s="25"/>
      <c r="W14" s="26"/>
      <c r="X14" s="26"/>
      <c r="Y14" s="24"/>
      <c r="Z14" s="25"/>
      <c r="AA14" s="26"/>
      <c r="AB14" s="27"/>
      <c r="AC14" s="24"/>
      <c r="AD14" s="25"/>
      <c r="AE14" s="26"/>
      <c r="AF14" s="27"/>
      <c r="AG14" s="24"/>
      <c r="AH14" s="25">
        <f>43000+26250</f>
        <v>69250</v>
      </c>
      <c r="AI14" s="26"/>
      <c r="AJ14" s="27"/>
      <c r="AK14" s="29">
        <f t="shared" si="1"/>
        <v>69250</v>
      </c>
      <c r="AL14" s="30" t="e">
        <f t="shared" si="2"/>
        <v>#VALUE!</v>
      </c>
      <c r="AM14" s="31" t="e">
        <f t="shared" si="3"/>
        <v>#VALUE!</v>
      </c>
      <c r="AN14" s="1"/>
      <c r="AO14" s="1"/>
      <c r="AP14" s="1"/>
    </row>
    <row r="15" spans="1:42">
      <c r="A15" s="46">
        <v>10</v>
      </c>
      <c r="B15" s="47" t="s">
        <v>22</v>
      </c>
      <c r="C15" s="73" t="str">
        <f>IFERROR(IF(VLOOKUP(B16, 'CREDIT LIST'!$B:$C, 2, FALSE)="TRUE", "no load", VLOOKUP(B16, 'CREDIT LIST'!$B:$C, 2, FALSE)), "No load")</f>
        <v>No load</v>
      </c>
      <c r="D15" s="30">
        <v>770</v>
      </c>
      <c r="E15" s="12" t="e">
        <f t="shared" si="4"/>
        <v>#VALUE!</v>
      </c>
      <c r="F15" s="23">
        <f>350+2180</f>
        <v>2530</v>
      </c>
      <c r="G15" s="74">
        <f>VLOOKUP(B16,[1]PAYMENT!$B:$AT,45,FALSE)</f>
        <v>0</v>
      </c>
      <c r="H15" s="14" t="e">
        <f t="shared" si="0"/>
        <v>#VALUE!</v>
      </c>
      <c r="I15" s="24"/>
      <c r="J15" s="25"/>
      <c r="K15" s="26"/>
      <c r="L15" s="27"/>
      <c r="M15" s="24"/>
      <c r="N15" s="25"/>
      <c r="O15" s="26"/>
      <c r="P15" s="28"/>
      <c r="Q15" s="24"/>
      <c r="R15" s="25"/>
      <c r="S15" s="26"/>
      <c r="T15" s="27"/>
      <c r="U15" s="24"/>
      <c r="V15" s="25"/>
      <c r="W15" s="26"/>
      <c r="X15" s="26"/>
      <c r="Y15" s="24"/>
      <c r="Z15" s="25"/>
      <c r="AA15" s="26"/>
      <c r="AB15" s="27"/>
      <c r="AC15" s="24"/>
      <c r="AD15" s="25"/>
      <c r="AE15" s="26"/>
      <c r="AF15" s="27"/>
      <c r="AG15" s="24"/>
      <c r="AH15" s="25"/>
      <c r="AI15" s="26">
        <v>40000</v>
      </c>
      <c r="AJ15" s="27"/>
      <c r="AK15" s="29">
        <f t="shared" si="1"/>
        <v>40000</v>
      </c>
      <c r="AL15" s="30" t="e">
        <f t="shared" si="2"/>
        <v>#VALUE!</v>
      </c>
      <c r="AM15" s="31" t="e">
        <f t="shared" si="3"/>
        <v>#VALUE!</v>
      </c>
      <c r="AN15" s="1"/>
      <c r="AO15" s="1"/>
      <c r="AP15" s="1"/>
    </row>
    <row r="16" spans="1:42">
      <c r="A16" s="46">
        <v>11</v>
      </c>
      <c r="B16" s="47" t="s">
        <v>23</v>
      </c>
      <c r="C16" s="73" t="str">
        <f>IFERROR(IF(VLOOKUP(B17, 'CREDIT LIST'!$B:$C, 2, FALSE)="TRUE", "no load", VLOOKUP(B17, 'CREDIT LIST'!$B:$C, 2, FALSE)), "No load")</f>
        <v>No load</v>
      </c>
      <c r="D16" s="30">
        <v>0</v>
      </c>
      <c r="E16" s="12" t="e">
        <f t="shared" si="4"/>
        <v>#VALUE!</v>
      </c>
      <c r="F16" s="23">
        <v>250</v>
      </c>
      <c r="G16" s="74">
        <f>VLOOKUP(B17,[1]PAYMENT!$B:$AT,45,FALSE)</f>
        <v>0</v>
      </c>
      <c r="H16" s="14" t="e">
        <f t="shared" si="0"/>
        <v>#VALUE!</v>
      </c>
      <c r="I16" s="24"/>
      <c r="J16" s="25"/>
      <c r="K16" s="26"/>
      <c r="L16" s="27"/>
      <c r="M16" s="24"/>
      <c r="N16" s="25"/>
      <c r="O16" s="26"/>
      <c r="P16" s="28"/>
      <c r="Q16" s="24"/>
      <c r="R16" s="25"/>
      <c r="S16" s="26"/>
      <c r="T16" s="27"/>
      <c r="U16" s="24"/>
      <c r="V16" s="25"/>
      <c r="W16" s="26"/>
      <c r="X16" s="26"/>
      <c r="Y16" s="24"/>
      <c r="Z16" s="25"/>
      <c r="AA16" s="26"/>
      <c r="AB16" s="27"/>
      <c r="AC16" s="24"/>
      <c r="AD16" s="25"/>
      <c r="AE16" s="26"/>
      <c r="AF16" s="27"/>
      <c r="AG16" s="24">
        <v>27880</v>
      </c>
      <c r="AH16" s="25"/>
      <c r="AI16" s="26"/>
      <c r="AJ16" s="27"/>
      <c r="AK16" s="29">
        <f t="shared" si="1"/>
        <v>27880</v>
      </c>
      <c r="AL16" s="30" t="e">
        <f t="shared" si="2"/>
        <v>#VALUE!</v>
      </c>
      <c r="AM16" s="31" t="e">
        <f t="shared" si="3"/>
        <v>#VALUE!</v>
      </c>
      <c r="AN16" s="1"/>
      <c r="AO16" s="1"/>
      <c r="AP16" s="1"/>
    </row>
    <row r="17" spans="1:42">
      <c r="A17" s="46">
        <v>12</v>
      </c>
      <c r="B17" s="47" t="s">
        <v>24</v>
      </c>
      <c r="C17" s="73" t="str">
        <f>IFERROR(IF(VLOOKUP(B18, 'CREDIT LIST'!$B:$C, 2, FALSE)="TRUE", "no load", VLOOKUP(B18, 'CREDIT LIST'!$B:$C, 2, FALSE)), "No load")</f>
        <v>No load</v>
      </c>
      <c r="D17" s="30">
        <v>0</v>
      </c>
      <c r="E17" s="12" t="e">
        <f t="shared" si="4"/>
        <v>#VALUE!</v>
      </c>
      <c r="F17" s="23">
        <v>120</v>
      </c>
      <c r="G17" s="74">
        <f>VLOOKUP(B18,[1]PAYMENT!$B:$AT,45,FALSE)</f>
        <v>0</v>
      </c>
      <c r="H17" s="14" t="e">
        <f t="shared" si="0"/>
        <v>#VALUE!</v>
      </c>
      <c r="I17" s="24"/>
      <c r="J17" s="25"/>
      <c r="K17" s="26"/>
      <c r="L17" s="27"/>
      <c r="M17" s="24"/>
      <c r="N17" s="25"/>
      <c r="O17" s="26"/>
      <c r="P17" s="28"/>
      <c r="Q17" s="24"/>
      <c r="R17" s="25"/>
      <c r="S17" s="26"/>
      <c r="T17" s="27"/>
      <c r="U17" s="24"/>
      <c r="V17" s="25"/>
      <c r="W17" s="26"/>
      <c r="X17" s="26"/>
      <c r="Y17" s="24"/>
      <c r="Z17" s="25"/>
      <c r="AA17" s="26"/>
      <c r="AB17" s="27"/>
      <c r="AC17" s="24"/>
      <c r="AD17" s="25"/>
      <c r="AE17" s="26"/>
      <c r="AF17" s="27"/>
      <c r="AG17" s="24"/>
      <c r="AH17" s="25"/>
      <c r="AI17" s="26"/>
      <c r="AJ17" s="27"/>
      <c r="AK17" s="29">
        <f t="shared" si="1"/>
        <v>0</v>
      </c>
      <c r="AL17" s="30" t="e">
        <f t="shared" si="2"/>
        <v>#VALUE!</v>
      </c>
      <c r="AM17" s="31" t="e">
        <f t="shared" si="3"/>
        <v>#VALUE!</v>
      </c>
      <c r="AN17" s="1"/>
      <c r="AO17" s="1"/>
      <c r="AP17" s="1"/>
    </row>
    <row r="18" spans="1:42">
      <c r="A18" s="46">
        <v>13</v>
      </c>
      <c r="B18" s="47" t="s">
        <v>50</v>
      </c>
      <c r="C18" s="73" t="str">
        <f>IFERROR(IF(VLOOKUP(B19, 'CREDIT LIST'!$B:$C, 2, FALSE)="TRUE", "no load", VLOOKUP(B19, 'CREDIT LIST'!$B:$C, 2, FALSE)), "No load")</f>
        <v>No load</v>
      </c>
      <c r="D18" s="30">
        <v>0</v>
      </c>
      <c r="E18" s="12" t="e">
        <f t="shared" si="4"/>
        <v>#VALUE!</v>
      </c>
      <c r="F18" s="23">
        <v>1080</v>
      </c>
      <c r="G18" s="74">
        <v>0</v>
      </c>
      <c r="H18" s="14" t="e">
        <f t="shared" si="0"/>
        <v>#VALUE!</v>
      </c>
      <c r="I18" s="24"/>
      <c r="J18" s="25"/>
      <c r="K18" s="26"/>
      <c r="L18" s="27"/>
      <c r="M18" s="24"/>
      <c r="N18" s="25"/>
      <c r="O18" s="26"/>
      <c r="P18" s="28"/>
      <c r="Q18" s="24"/>
      <c r="R18" s="25"/>
      <c r="S18" s="26"/>
      <c r="T18" s="27"/>
      <c r="U18" s="24"/>
      <c r="V18" s="25"/>
      <c r="W18" s="26"/>
      <c r="X18" s="26"/>
      <c r="Y18" s="24"/>
      <c r="Z18" s="25"/>
      <c r="AA18" s="26"/>
      <c r="AB18" s="27"/>
      <c r="AC18" s="24"/>
      <c r="AD18" s="25"/>
      <c r="AE18" s="26"/>
      <c r="AF18" s="27"/>
      <c r="AG18" s="24"/>
      <c r="AH18" s="25"/>
      <c r="AI18" s="26"/>
      <c r="AJ18" s="27"/>
      <c r="AK18" s="29">
        <f t="shared" si="1"/>
        <v>0</v>
      </c>
      <c r="AL18" s="30" t="e">
        <f t="shared" si="2"/>
        <v>#VALUE!</v>
      </c>
      <c r="AM18" s="31" t="e">
        <f t="shared" si="3"/>
        <v>#VALUE!</v>
      </c>
      <c r="AN18" s="1"/>
      <c r="AO18" s="1"/>
      <c r="AP18" s="1"/>
    </row>
    <row r="19" spans="1:42">
      <c r="A19" s="46">
        <v>13</v>
      </c>
      <c r="B19" s="47" t="s">
        <v>64</v>
      </c>
      <c r="C19" s="73" t="str">
        <f>IFERROR(IF(VLOOKUP(B20, 'CREDIT LIST'!$B:$C, 2, FALSE)="TRUE", "no load", VLOOKUP(B20, 'CREDIT LIST'!$B:$C, 2, FALSE)), "No load")</f>
        <v>No load</v>
      </c>
      <c r="D19" s="30">
        <v>9150</v>
      </c>
      <c r="E19" s="12" t="e">
        <f t="shared" si="4"/>
        <v>#VALUE!</v>
      </c>
      <c r="F19" s="23">
        <v>0</v>
      </c>
      <c r="G19" s="74">
        <f>VLOOKUP(B20,[1]PAYMENT!$B:$AT,45,FALSE)</f>
        <v>0</v>
      </c>
      <c r="H19" s="14" t="e">
        <f t="shared" si="0"/>
        <v>#VALUE!</v>
      </c>
      <c r="I19" s="24"/>
      <c r="J19" s="25"/>
      <c r="K19" s="26"/>
      <c r="L19" s="27"/>
      <c r="M19" s="24"/>
      <c r="N19" s="25"/>
      <c r="O19" s="26"/>
      <c r="P19" s="28"/>
      <c r="Q19" s="24"/>
      <c r="R19" s="25"/>
      <c r="S19" s="26"/>
      <c r="T19" s="27"/>
      <c r="U19" s="24"/>
      <c r="V19" s="25"/>
      <c r="W19" s="26"/>
      <c r="X19" s="26"/>
      <c r="Y19" s="24"/>
      <c r="Z19" s="25"/>
      <c r="AA19" s="26"/>
      <c r="AB19" s="27"/>
      <c r="AC19" s="24"/>
      <c r="AD19" s="25"/>
      <c r="AE19" s="26"/>
      <c r="AF19" s="27"/>
      <c r="AG19" s="24"/>
      <c r="AH19" s="25"/>
      <c r="AI19" s="26"/>
      <c r="AJ19" s="27"/>
      <c r="AK19" s="29">
        <f t="shared" si="1"/>
        <v>0</v>
      </c>
      <c r="AL19" s="30" t="e">
        <f t="shared" si="2"/>
        <v>#VALUE!</v>
      </c>
      <c r="AM19" s="31" t="e">
        <f t="shared" si="3"/>
        <v>#VALUE!</v>
      </c>
      <c r="AN19" s="1"/>
      <c r="AO19" s="1"/>
      <c r="AP19" s="1"/>
    </row>
    <row r="20" spans="1:42">
      <c r="A20" s="46">
        <v>14</v>
      </c>
      <c r="B20" s="47" t="s">
        <v>25</v>
      </c>
      <c r="C20" s="73" t="str">
        <f>IFERROR(IF(VLOOKUP(B21, 'CREDIT LIST'!$B:$C, 2, FALSE)="TRUE", "no load", VLOOKUP(B21, 'CREDIT LIST'!$B:$C, 2, FALSE)), "No load")</f>
        <v>No load</v>
      </c>
      <c r="D20" s="30">
        <v>10</v>
      </c>
      <c r="E20" s="12" t="e">
        <f t="shared" si="4"/>
        <v>#VALUE!</v>
      </c>
      <c r="F20" s="23">
        <v>100</v>
      </c>
      <c r="G20" s="74">
        <f>VLOOKUP(B21,[1]PAYMENT!$B:$AT,45,FALSE)</f>
        <v>0</v>
      </c>
      <c r="H20" s="14" t="e">
        <f t="shared" si="0"/>
        <v>#VALUE!</v>
      </c>
      <c r="I20" s="24"/>
      <c r="J20" s="25"/>
      <c r="K20" s="26"/>
      <c r="L20" s="27"/>
      <c r="M20" s="24"/>
      <c r="N20" s="25"/>
      <c r="O20" s="26"/>
      <c r="P20" s="28"/>
      <c r="Q20" s="24"/>
      <c r="R20" s="25"/>
      <c r="S20" s="26"/>
      <c r="T20" s="27"/>
      <c r="U20" s="24"/>
      <c r="V20" s="25"/>
      <c r="W20" s="26"/>
      <c r="X20" s="26"/>
      <c r="Y20" s="24"/>
      <c r="Z20" s="25"/>
      <c r="AA20" s="26"/>
      <c r="AB20" s="27"/>
      <c r="AC20" s="24"/>
      <c r="AD20" s="25"/>
      <c r="AE20" s="26"/>
      <c r="AF20" s="27"/>
      <c r="AG20" s="24">
        <v>10780</v>
      </c>
      <c r="AH20" s="25"/>
      <c r="AI20" s="26"/>
      <c r="AJ20" s="27"/>
      <c r="AK20" s="29">
        <f t="shared" si="1"/>
        <v>10780</v>
      </c>
      <c r="AL20" s="30" t="e">
        <f t="shared" si="2"/>
        <v>#VALUE!</v>
      </c>
      <c r="AM20" s="31" t="e">
        <f t="shared" si="3"/>
        <v>#VALUE!</v>
      </c>
      <c r="AN20" s="1"/>
      <c r="AO20" s="1"/>
      <c r="AP20" s="1"/>
    </row>
    <row r="21" spans="1:42">
      <c r="A21" s="46">
        <v>15</v>
      </c>
      <c r="B21" s="47" t="s">
        <v>51</v>
      </c>
      <c r="C21" s="73" t="str">
        <f>IFERROR(IF(VLOOKUP(B22, 'CREDIT LIST'!$B:$C, 2, FALSE)="TRUE", "no load", VLOOKUP(B22, 'CREDIT LIST'!$B:$C, 2, FALSE)), "No load")</f>
        <v>No load</v>
      </c>
      <c r="D21" s="30">
        <v>0</v>
      </c>
      <c r="E21" s="12" t="e">
        <f t="shared" si="4"/>
        <v>#VALUE!</v>
      </c>
      <c r="F21" s="23">
        <v>530</v>
      </c>
      <c r="G21" s="74">
        <f>VLOOKUP(B22,[1]PAYMENT!$B:$AT,45,FALSE)</f>
        <v>0</v>
      </c>
      <c r="H21" s="14" t="e">
        <f t="shared" si="0"/>
        <v>#VALUE!</v>
      </c>
      <c r="I21" s="24"/>
      <c r="J21" s="25"/>
      <c r="K21" s="26"/>
      <c r="L21" s="27"/>
      <c r="M21" s="24"/>
      <c r="N21" s="25"/>
      <c r="O21" s="26"/>
      <c r="P21" s="28"/>
      <c r="Q21" s="24"/>
      <c r="R21" s="25"/>
      <c r="S21" s="26"/>
      <c r="T21" s="27"/>
      <c r="U21" s="24"/>
      <c r="V21" s="25"/>
      <c r="W21" s="26"/>
      <c r="X21" s="26"/>
      <c r="Y21" s="24"/>
      <c r="Z21" s="25"/>
      <c r="AA21" s="26"/>
      <c r="AB21" s="27"/>
      <c r="AC21" s="24"/>
      <c r="AD21" s="25"/>
      <c r="AE21" s="26"/>
      <c r="AF21" s="27"/>
      <c r="AG21" s="24"/>
      <c r="AH21" s="25"/>
      <c r="AI21" s="26"/>
      <c r="AJ21" s="27"/>
      <c r="AK21" s="29">
        <f t="shared" si="1"/>
        <v>0</v>
      </c>
      <c r="AL21" s="30" t="e">
        <f t="shared" si="2"/>
        <v>#VALUE!</v>
      </c>
      <c r="AM21" s="31" t="e">
        <f t="shared" si="3"/>
        <v>#VALUE!</v>
      </c>
      <c r="AN21" s="1"/>
      <c r="AO21" s="1"/>
      <c r="AP21" s="1"/>
    </row>
    <row r="22" spans="1:42">
      <c r="A22" s="46">
        <v>16</v>
      </c>
      <c r="B22" s="47" t="s">
        <v>26</v>
      </c>
      <c r="C22" s="73" t="str">
        <f>IFERROR(IF(VLOOKUP(B23, 'CREDIT LIST'!$B:$C, 2, FALSE)="TRUE", "no load", VLOOKUP(B23, 'CREDIT LIST'!$B:$C, 2, FALSE)), "No load")</f>
        <v>No load</v>
      </c>
      <c r="D22" s="30">
        <v>0</v>
      </c>
      <c r="E22" s="12" t="e">
        <f t="shared" si="4"/>
        <v>#VALUE!</v>
      </c>
      <c r="F22" s="23">
        <v>230</v>
      </c>
      <c r="G22" s="74">
        <f>VLOOKUP(B23,[1]PAYMENT!$B:$AT,45,FALSE)</f>
        <v>0</v>
      </c>
      <c r="H22" s="14" t="e">
        <f t="shared" si="0"/>
        <v>#VALUE!</v>
      </c>
      <c r="I22" s="24"/>
      <c r="J22" s="25"/>
      <c r="K22" s="26"/>
      <c r="L22" s="27"/>
      <c r="M22" s="24"/>
      <c r="N22" s="25"/>
      <c r="O22" s="26"/>
      <c r="P22" s="28"/>
      <c r="Q22" s="24"/>
      <c r="R22" s="25"/>
      <c r="S22" s="26"/>
      <c r="T22" s="27"/>
      <c r="U22" s="24"/>
      <c r="V22" s="25"/>
      <c r="W22" s="26"/>
      <c r="X22" s="26"/>
      <c r="Y22" s="24"/>
      <c r="Z22" s="25"/>
      <c r="AA22" s="26"/>
      <c r="AB22" s="27"/>
      <c r="AC22" s="24"/>
      <c r="AD22" s="25"/>
      <c r="AE22" s="26"/>
      <c r="AF22" s="27"/>
      <c r="AG22" s="24">
        <v>49750</v>
      </c>
      <c r="AH22" s="25"/>
      <c r="AI22" s="26"/>
      <c r="AJ22" s="27"/>
      <c r="AK22" s="29">
        <f t="shared" si="1"/>
        <v>49750</v>
      </c>
      <c r="AL22" s="30" t="e">
        <f t="shared" si="2"/>
        <v>#VALUE!</v>
      </c>
      <c r="AM22" s="31" t="e">
        <f t="shared" si="3"/>
        <v>#VALUE!</v>
      </c>
      <c r="AN22" s="1"/>
      <c r="AO22" s="1"/>
      <c r="AP22" s="1"/>
    </row>
    <row r="23" spans="1:42">
      <c r="A23" s="46">
        <v>17</v>
      </c>
      <c r="B23" s="47" t="s">
        <v>27</v>
      </c>
      <c r="C23" s="73" t="str">
        <f>IFERROR(IF(VLOOKUP(B24, 'CREDIT LIST'!$B:$C, 2, FALSE)="TRUE", "no load", VLOOKUP(B24, 'CREDIT LIST'!$B:$C, 2, FALSE)), "No load")</f>
        <v>No load</v>
      </c>
      <c r="D23" s="30">
        <v>0</v>
      </c>
      <c r="E23" s="12" t="e">
        <f t="shared" si="4"/>
        <v>#VALUE!</v>
      </c>
      <c r="F23" s="23">
        <v>0</v>
      </c>
      <c r="G23" s="74">
        <f>VLOOKUP(B24,[1]PAYMENT!$B:$AT,45,FALSE)</f>
        <v>0</v>
      </c>
      <c r="H23" s="14" t="e">
        <f t="shared" si="0"/>
        <v>#VALUE!</v>
      </c>
      <c r="I23" s="24"/>
      <c r="J23" s="25"/>
      <c r="K23" s="26"/>
      <c r="L23" s="27"/>
      <c r="M23" s="24"/>
      <c r="N23" s="25"/>
      <c r="O23" s="26"/>
      <c r="P23" s="28"/>
      <c r="Q23" s="24"/>
      <c r="R23" s="25"/>
      <c r="S23" s="26"/>
      <c r="T23" s="27"/>
      <c r="U23" s="24"/>
      <c r="V23" s="25"/>
      <c r="W23" s="26"/>
      <c r="X23" s="26"/>
      <c r="Y23" s="24"/>
      <c r="Z23" s="25"/>
      <c r="AA23" s="26"/>
      <c r="AB23" s="27"/>
      <c r="AC23" s="24"/>
      <c r="AD23" s="25"/>
      <c r="AE23" s="26"/>
      <c r="AF23" s="27"/>
      <c r="AG23" s="24">
        <v>121240</v>
      </c>
      <c r="AH23" s="25"/>
      <c r="AI23" s="26"/>
      <c r="AJ23" s="27"/>
      <c r="AK23" s="29">
        <f t="shared" si="1"/>
        <v>121240</v>
      </c>
      <c r="AL23" s="30" t="e">
        <f t="shared" si="2"/>
        <v>#VALUE!</v>
      </c>
      <c r="AM23" s="31" t="e">
        <f t="shared" si="3"/>
        <v>#VALUE!</v>
      </c>
      <c r="AN23" s="1"/>
      <c r="AO23" s="1"/>
      <c r="AP23" s="1"/>
    </row>
    <row r="24" spans="1:42">
      <c r="A24" s="46">
        <v>17</v>
      </c>
      <c r="B24" s="47" t="s">
        <v>65</v>
      </c>
      <c r="C24" s="73" t="str">
        <f>IFERROR(IF(VLOOKUP(B25, 'CREDIT LIST'!$B:$C, 2, FALSE)="TRUE", "no load", VLOOKUP(B25, 'CREDIT LIST'!$B:$C, 2, FALSE)), "No load")</f>
        <v>No load</v>
      </c>
      <c r="D24" s="30">
        <v>680</v>
      </c>
      <c r="E24" s="12" t="e">
        <f t="shared" si="4"/>
        <v>#VALUE!</v>
      </c>
      <c r="F24" s="23">
        <v>0</v>
      </c>
      <c r="G24" s="74">
        <f>VLOOKUP(B25,[1]PAYMENT!$B:$AT,45,FALSE)</f>
        <v>0</v>
      </c>
      <c r="H24" s="14" t="e">
        <f t="shared" si="0"/>
        <v>#VALUE!</v>
      </c>
      <c r="I24" s="24"/>
      <c r="J24" s="25"/>
      <c r="K24" s="26"/>
      <c r="L24" s="27"/>
      <c r="M24" s="24"/>
      <c r="N24" s="25"/>
      <c r="O24" s="26"/>
      <c r="P24" s="28"/>
      <c r="Q24" s="24"/>
      <c r="R24" s="25"/>
      <c r="S24" s="26"/>
      <c r="T24" s="27"/>
      <c r="U24" s="24"/>
      <c r="V24" s="25"/>
      <c r="W24" s="26"/>
      <c r="X24" s="26"/>
      <c r="Y24" s="24"/>
      <c r="Z24" s="25"/>
      <c r="AA24" s="26"/>
      <c r="AB24" s="27"/>
      <c r="AC24" s="24"/>
      <c r="AD24" s="25"/>
      <c r="AE24" s="26"/>
      <c r="AF24" s="27"/>
      <c r="AG24" s="24"/>
      <c r="AH24" s="25"/>
      <c r="AI24" s="26"/>
      <c r="AJ24" s="27"/>
      <c r="AK24" s="29">
        <f t="shared" si="1"/>
        <v>0</v>
      </c>
      <c r="AL24" s="30" t="e">
        <f t="shared" si="2"/>
        <v>#VALUE!</v>
      </c>
      <c r="AM24" s="31" t="e">
        <f t="shared" si="3"/>
        <v>#VALUE!</v>
      </c>
      <c r="AN24" s="1"/>
      <c r="AO24" s="1"/>
      <c r="AP24" s="1"/>
    </row>
    <row r="25" spans="1:42">
      <c r="A25" s="46">
        <v>18</v>
      </c>
      <c r="B25" s="47" t="s">
        <v>28</v>
      </c>
      <c r="C25" s="73" t="str">
        <f>IFERROR(IF(VLOOKUP(B26, 'CREDIT LIST'!$B:$C, 2, FALSE)="TRUE", "no load", VLOOKUP(B26, 'CREDIT LIST'!$B:$C, 2, FALSE)), "No load")</f>
        <v>No load</v>
      </c>
      <c r="D25" s="30">
        <v>0</v>
      </c>
      <c r="E25" s="12" t="e">
        <f t="shared" si="4"/>
        <v>#VALUE!</v>
      </c>
      <c r="F25" s="23">
        <f>4500+700+3870</f>
        <v>9070</v>
      </c>
      <c r="G25" s="74">
        <f>VLOOKUP(B26,[1]PAYMENT!$B:$AT,45,FALSE)</f>
        <v>0</v>
      </c>
      <c r="H25" s="14" t="e">
        <f t="shared" si="0"/>
        <v>#VALUE!</v>
      </c>
      <c r="I25" s="24"/>
      <c r="J25" s="25"/>
      <c r="K25" s="26"/>
      <c r="L25" s="27"/>
      <c r="M25" s="24"/>
      <c r="N25" s="25"/>
      <c r="O25" s="26"/>
      <c r="P25" s="28"/>
      <c r="Q25" s="24"/>
      <c r="R25" s="25"/>
      <c r="S25" s="26"/>
      <c r="T25" s="27"/>
      <c r="U25" s="24"/>
      <c r="V25" s="25"/>
      <c r="W25" s="26"/>
      <c r="X25" s="26"/>
      <c r="Y25" s="24"/>
      <c r="Z25" s="25"/>
      <c r="AA25" s="26"/>
      <c r="AB25" s="27"/>
      <c r="AC25" s="24"/>
      <c r="AD25" s="25"/>
      <c r="AE25" s="26"/>
      <c r="AF25" s="27"/>
      <c r="AG25" s="24"/>
      <c r="AH25" s="25"/>
      <c r="AI25" s="26"/>
      <c r="AJ25" s="27"/>
      <c r="AK25" s="29">
        <f t="shared" si="1"/>
        <v>0</v>
      </c>
      <c r="AL25" s="30" t="e">
        <f t="shared" si="2"/>
        <v>#VALUE!</v>
      </c>
      <c r="AM25" s="31" t="e">
        <f t="shared" si="3"/>
        <v>#VALUE!</v>
      </c>
      <c r="AN25" s="1"/>
      <c r="AO25" s="1"/>
      <c r="AP25" s="1"/>
    </row>
    <row r="26" spans="1:42">
      <c r="A26" s="46">
        <v>18</v>
      </c>
      <c r="B26" s="47" t="s">
        <v>73</v>
      </c>
      <c r="C26" s="73" t="str">
        <f>IFERROR(IF(VLOOKUP(B27, 'CREDIT LIST'!$B:$C, 2, FALSE)="TRUE", "no load", VLOOKUP(B27, 'CREDIT LIST'!$B:$C, 2, FALSE)), "No load")</f>
        <v>No load</v>
      </c>
      <c r="D26" s="30">
        <v>20</v>
      </c>
      <c r="E26" s="12" t="e">
        <f t="shared" si="4"/>
        <v>#VALUE!</v>
      </c>
      <c r="F26" s="23">
        <v>0</v>
      </c>
      <c r="G26" s="74">
        <f>VLOOKUP(B27,[1]PAYMENT!$B:$AT,45,FALSE)</f>
        <v>0</v>
      </c>
      <c r="H26" s="14" t="e">
        <f t="shared" si="0"/>
        <v>#VALUE!</v>
      </c>
      <c r="I26" s="24"/>
      <c r="J26" s="25"/>
      <c r="K26" s="26"/>
      <c r="L26" s="27"/>
      <c r="M26" s="24"/>
      <c r="N26" s="25"/>
      <c r="O26" s="26"/>
      <c r="P26" s="28"/>
      <c r="Q26" s="24"/>
      <c r="R26" s="25"/>
      <c r="S26" s="26"/>
      <c r="T26" s="27"/>
      <c r="U26" s="24"/>
      <c r="V26" s="25"/>
      <c r="W26" s="26"/>
      <c r="X26" s="26"/>
      <c r="Y26" s="24"/>
      <c r="Z26" s="25"/>
      <c r="AA26" s="26"/>
      <c r="AB26" s="27"/>
      <c r="AC26" s="24"/>
      <c r="AD26" s="25"/>
      <c r="AE26" s="26"/>
      <c r="AF26" s="27"/>
      <c r="AG26" s="24"/>
      <c r="AH26" s="25"/>
      <c r="AI26" s="26"/>
      <c r="AJ26" s="27"/>
      <c r="AK26" s="29">
        <f t="shared" si="1"/>
        <v>0</v>
      </c>
      <c r="AL26" s="30" t="e">
        <f t="shared" si="2"/>
        <v>#VALUE!</v>
      </c>
      <c r="AM26" s="31" t="e">
        <f t="shared" si="3"/>
        <v>#VALUE!</v>
      </c>
      <c r="AN26" s="1"/>
      <c r="AO26" s="1"/>
      <c r="AP26" s="1"/>
    </row>
    <row r="27" spans="1:42">
      <c r="A27" s="46">
        <v>19</v>
      </c>
      <c r="B27" s="47" t="s">
        <v>29</v>
      </c>
      <c r="C27" s="73" t="str">
        <f>IFERROR(IF(VLOOKUP(B28, 'CREDIT LIST'!$B:$C, 2, FALSE)="TRUE", "no load", VLOOKUP(B28, 'CREDIT LIST'!$B:$C, 2, FALSE)), "No load")</f>
        <v>No load</v>
      </c>
      <c r="D27" s="30">
        <v>0</v>
      </c>
      <c r="E27" s="12" t="e">
        <f t="shared" si="4"/>
        <v>#VALUE!</v>
      </c>
      <c r="F27" s="23">
        <v>200</v>
      </c>
      <c r="G27" s="74">
        <f>VLOOKUP(B28,[1]PAYMENT!$B:$AT,45,FALSE)</f>
        <v>0</v>
      </c>
      <c r="H27" s="14" t="e">
        <f t="shared" si="0"/>
        <v>#VALUE!</v>
      </c>
      <c r="I27" s="24"/>
      <c r="J27" s="25"/>
      <c r="K27" s="26"/>
      <c r="L27" s="27"/>
      <c r="M27" s="24"/>
      <c r="N27" s="25"/>
      <c r="O27" s="26"/>
      <c r="P27" s="28"/>
      <c r="Q27" s="24"/>
      <c r="R27" s="25"/>
      <c r="S27" s="26"/>
      <c r="T27" s="27"/>
      <c r="U27" s="24"/>
      <c r="V27" s="25"/>
      <c r="W27" s="26"/>
      <c r="X27" s="26"/>
      <c r="Y27" s="24"/>
      <c r="Z27" s="25"/>
      <c r="AA27" s="26"/>
      <c r="AB27" s="27"/>
      <c r="AC27" s="24"/>
      <c r="AD27" s="25"/>
      <c r="AE27" s="26"/>
      <c r="AF27" s="27"/>
      <c r="AG27" s="24">
        <v>10000</v>
      </c>
      <c r="AH27" s="25">
        <v>21980</v>
      </c>
      <c r="AI27" s="26"/>
      <c r="AJ27" s="27"/>
      <c r="AK27" s="29">
        <f t="shared" si="1"/>
        <v>31980</v>
      </c>
      <c r="AL27" s="30" t="e">
        <f t="shared" si="2"/>
        <v>#VALUE!</v>
      </c>
      <c r="AM27" s="31" t="e">
        <f t="shared" si="3"/>
        <v>#VALUE!</v>
      </c>
      <c r="AN27" s="1"/>
      <c r="AO27" s="1"/>
      <c r="AP27" s="1"/>
    </row>
    <row r="28" spans="1:42">
      <c r="A28" s="46">
        <v>20</v>
      </c>
      <c r="B28" s="47" t="s">
        <v>30</v>
      </c>
      <c r="C28" s="73" t="str">
        <f>IFERROR(IF(VLOOKUP(B29, 'CREDIT LIST'!$B:$C, 2, FALSE)="TRUE", "no load", VLOOKUP(B29, 'CREDIT LIST'!$B:$C, 2, FALSE)), "No load")</f>
        <v>No load</v>
      </c>
      <c r="D28" s="30">
        <v>0</v>
      </c>
      <c r="E28" s="12" t="e">
        <f t="shared" si="4"/>
        <v>#VALUE!</v>
      </c>
      <c r="F28" s="23">
        <v>120</v>
      </c>
      <c r="G28" s="74">
        <f>VLOOKUP(B29,[1]PAYMENT!$B:$AT,45,FALSE)</f>
        <v>0</v>
      </c>
      <c r="H28" s="14" t="e">
        <f t="shared" si="0"/>
        <v>#VALUE!</v>
      </c>
      <c r="I28" s="24"/>
      <c r="J28" s="25"/>
      <c r="K28" s="26"/>
      <c r="L28" s="27"/>
      <c r="M28" s="24"/>
      <c r="N28" s="25"/>
      <c r="O28" s="26"/>
      <c r="P28" s="28"/>
      <c r="Q28" s="24"/>
      <c r="R28" s="25"/>
      <c r="S28" s="26"/>
      <c r="T28" s="27"/>
      <c r="U28" s="24"/>
      <c r="V28" s="25"/>
      <c r="W28" s="26"/>
      <c r="X28" s="26"/>
      <c r="Y28" s="24"/>
      <c r="Z28" s="25"/>
      <c r="AA28" s="26"/>
      <c r="AB28" s="27"/>
      <c r="AC28" s="24"/>
      <c r="AD28" s="25"/>
      <c r="AE28" s="26"/>
      <c r="AF28" s="27"/>
      <c r="AG28" s="24"/>
      <c r="AH28" s="25"/>
      <c r="AI28" s="26"/>
      <c r="AJ28" s="27"/>
      <c r="AK28" s="29">
        <f t="shared" si="1"/>
        <v>0</v>
      </c>
      <c r="AL28" s="30" t="e">
        <f t="shared" si="2"/>
        <v>#VALUE!</v>
      </c>
      <c r="AM28" s="31" t="e">
        <f t="shared" si="3"/>
        <v>#VALUE!</v>
      </c>
      <c r="AN28" s="1"/>
      <c r="AO28" s="1"/>
      <c r="AP28" s="1"/>
    </row>
    <row r="29" spans="1:42">
      <c r="A29" s="46">
        <v>21</v>
      </c>
      <c r="B29" s="47" t="s">
        <v>31</v>
      </c>
      <c r="C29" s="73" t="str">
        <f>IFERROR(IF(VLOOKUP(B30, 'CREDIT LIST'!$B:$C, 2, FALSE)="TRUE", "no load", VLOOKUP(B30, 'CREDIT LIST'!$B:$C, 2, FALSE)), "No load")</f>
        <v>No load</v>
      </c>
      <c r="D29" s="30">
        <v>0</v>
      </c>
      <c r="E29" s="12" t="e">
        <f t="shared" si="4"/>
        <v>#VALUE!</v>
      </c>
      <c r="F29" s="23">
        <v>50</v>
      </c>
      <c r="G29" s="74">
        <f>VLOOKUP(B30,[1]PAYMENT!$B:$AT,45,FALSE)</f>
        <v>0</v>
      </c>
      <c r="H29" s="14" t="e">
        <f t="shared" si="0"/>
        <v>#VALUE!</v>
      </c>
      <c r="I29" s="24"/>
      <c r="J29" s="25"/>
      <c r="K29" s="26"/>
      <c r="L29" s="27"/>
      <c r="M29" s="24"/>
      <c r="N29" s="25"/>
      <c r="O29" s="26"/>
      <c r="P29" s="28"/>
      <c r="Q29" s="24"/>
      <c r="R29" s="25"/>
      <c r="S29" s="26"/>
      <c r="T29" s="27"/>
      <c r="U29" s="24"/>
      <c r="V29" s="25"/>
      <c r="W29" s="26"/>
      <c r="X29" s="26"/>
      <c r="Y29" s="24"/>
      <c r="Z29" s="25"/>
      <c r="AA29" s="26"/>
      <c r="AB29" s="27"/>
      <c r="AC29" s="24"/>
      <c r="AD29" s="25"/>
      <c r="AE29" s="26"/>
      <c r="AF29" s="27"/>
      <c r="AG29" s="24"/>
      <c r="AH29" s="25"/>
      <c r="AI29" s="26"/>
      <c r="AJ29" s="27"/>
      <c r="AK29" s="29">
        <f t="shared" si="1"/>
        <v>0</v>
      </c>
      <c r="AL29" s="30" t="e">
        <f t="shared" si="2"/>
        <v>#VALUE!</v>
      </c>
      <c r="AM29" s="31" t="e">
        <f t="shared" si="3"/>
        <v>#VALUE!</v>
      </c>
      <c r="AN29" s="1"/>
      <c r="AO29" s="1"/>
      <c r="AP29" s="1"/>
    </row>
    <row r="30" spans="1:42">
      <c r="A30" s="46">
        <v>22</v>
      </c>
      <c r="B30" s="48" t="s">
        <v>32</v>
      </c>
      <c r="C30" s="73" t="str">
        <f>IFERROR(IF(VLOOKUP(B31, 'CREDIT LIST'!$B:$C, 2, FALSE)="TRUE", "no load", VLOOKUP(B31, 'CREDIT LIST'!$B:$C, 2, FALSE)), "No load")</f>
        <v>No load</v>
      </c>
      <c r="D30" s="30">
        <v>0</v>
      </c>
      <c r="E30" s="12" t="e">
        <f t="shared" si="4"/>
        <v>#VALUE!</v>
      </c>
      <c r="F30" s="23">
        <f>3520+10</f>
        <v>3530</v>
      </c>
      <c r="G30" s="74">
        <f>VLOOKUP(B31,[1]PAYMENT!$B:$AT,45,FALSE)</f>
        <v>0</v>
      </c>
      <c r="H30" s="14" t="e">
        <f t="shared" si="0"/>
        <v>#VALUE!</v>
      </c>
      <c r="I30" s="24"/>
      <c r="J30" s="25"/>
      <c r="K30" s="26"/>
      <c r="L30" s="27"/>
      <c r="M30" s="24"/>
      <c r="N30" s="25"/>
      <c r="O30" s="26"/>
      <c r="P30" s="28"/>
      <c r="Q30" s="24"/>
      <c r="R30" s="25"/>
      <c r="S30" s="26"/>
      <c r="T30" s="27"/>
      <c r="U30" s="24"/>
      <c r="V30" s="25"/>
      <c r="W30" s="26"/>
      <c r="X30" s="26"/>
      <c r="Y30" s="24"/>
      <c r="Z30" s="25"/>
      <c r="AA30" s="26"/>
      <c r="AB30" s="27"/>
      <c r="AC30" s="24"/>
      <c r="AD30" s="25"/>
      <c r="AE30" s="26"/>
      <c r="AF30" s="27"/>
      <c r="AG30" s="24">
        <v>22600</v>
      </c>
      <c r="AH30" s="25"/>
      <c r="AI30" s="26"/>
      <c r="AJ30" s="27"/>
      <c r="AK30" s="29">
        <f t="shared" si="1"/>
        <v>22600</v>
      </c>
      <c r="AL30" s="30" t="e">
        <f>IF((H30-AK30&lt;0),0,H30-AK30)</f>
        <v>#VALUE!</v>
      </c>
      <c r="AM30" s="31" t="e">
        <f t="shared" si="3"/>
        <v>#VALUE!</v>
      </c>
      <c r="AN30" s="1" t="s">
        <v>63</v>
      </c>
      <c r="AO30" s="1" t="s">
        <v>33</v>
      </c>
      <c r="AP30" s="1">
        <v>50000</v>
      </c>
    </row>
    <row r="31" spans="1:42">
      <c r="A31" s="46">
        <v>23</v>
      </c>
      <c r="B31" s="47" t="s">
        <v>34</v>
      </c>
      <c r="C31" s="73" t="str">
        <f>IFERROR(IF(VLOOKUP(B32, 'CREDIT LIST'!$B:$C, 2, FALSE)="TRUE", "no load", VLOOKUP(B32, 'CREDIT LIST'!$B:$C, 2, FALSE)), "No load")</f>
        <v>No load</v>
      </c>
      <c r="D31" s="30">
        <v>60</v>
      </c>
      <c r="E31" s="12" t="e">
        <f t="shared" si="4"/>
        <v>#VALUE!</v>
      </c>
      <c r="F31" s="23">
        <v>500</v>
      </c>
      <c r="G31" s="74">
        <f>VLOOKUP(B32,[1]PAYMENT!$B:$AT,45,FALSE)</f>
        <v>0</v>
      </c>
      <c r="H31" s="14" t="e">
        <f t="shared" si="0"/>
        <v>#VALUE!</v>
      </c>
      <c r="I31" s="24"/>
      <c r="J31" s="25"/>
      <c r="K31" s="26"/>
      <c r="L31" s="27"/>
      <c r="M31" s="24"/>
      <c r="N31" s="25"/>
      <c r="O31" s="26"/>
      <c r="P31" s="28"/>
      <c r="Q31" s="24"/>
      <c r="R31" s="25"/>
      <c r="S31" s="26"/>
      <c r="T31" s="27"/>
      <c r="U31" s="24"/>
      <c r="V31" s="25"/>
      <c r="W31" s="26"/>
      <c r="X31" s="26"/>
      <c r="Y31" s="24"/>
      <c r="Z31" s="25"/>
      <c r="AA31" s="26"/>
      <c r="AB31" s="27"/>
      <c r="AC31" s="24"/>
      <c r="AD31" s="25"/>
      <c r="AE31" s="26"/>
      <c r="AF31" s="27"/>
      <c r="AG31" s="24"/>
      <c r="AH31" s="25"/>
      <c r="AI31" s="26"/>
      <c r="AJ31" s="27"/>
      <c r="AK31" s="29">
        <f t="shared" si="1"/>
        <v>0</v>
      </c>
      <c r="AL31" s="30" t="e">
        <f t="shared" si="2"/>
        <v>#VALUE!</v>
      </c>
      <c r="AM31" s="31" t="e">
        <f t="shared" si="3"/>
        <v>#VALUE!</v>
      </c>
      <c r="AN31" s="1"/>
      <c r="AO31" s="1"/>
      <c r="AP31" s="1"/>
    </row>
    <row r="32" spans="1:42">
      <c r="A32" s="46">
        <v>24</v>
      </c>
      <c r="B32" s="48" t="s">
        <v>35</v>
      </c>
      <c r="C32" s="73" t="str">
        <f>IFERROR(IF(VLOOKUP(B33, 'CREDIT LIST'!$B:$C, 2, FALSE)="TRUE", "no load", VLOOKUP(B33, 'CREDIT LIST'!$B:$C, 2, FALSE)), "No load")</f>
        <v>No load</v>
      </c>
      <c r="D32" s="30">
        <v>0</v>
      </c>
      <c r="E32" s="12" t="e">
        <f t="shared" si="4"/>
        <v>#VALUE!</v>
      </c>
      <c r="F32" s="23">
        <v>0</v>
      </c>
      <c r="G32" s="74">
        <f>VLOOKUP(B33,[1]PAYMENT!$B:$AT,45,FALSE)</f>
        <v>0</v>
      </c>
      <c r="H32" s="14" t="e">
        <f t="shared" si="0"/>
        <v>#VALUE!</v>
      </c>
      <c r="I32" s="24"/>
      <c r="J32" s="25"/>
      <c r="K32" s="26"/>
      <c r="L32" s="27"/>
      <c r="M32" s="24"/>
      <c r="N32" s="25"/>
      <c r="O32" s="26"/>
      <c r="P32" s="28"/>
      <c r="Q32" s="24"/>
      <c r="R32" s="25"/>
      <c r="S32" s="26"/>
      <c r="T32" s="27"/>
      <c r="U32" s="24"/>
      <c r="V32" s="25"/>
      <c r="W32" s="26"/>
      <c r="X32" s="26"/>
      <c r="Y32" s="24"/>
      <c r="Z32" s="25"/>
      <c r="AA32" s="26"/>
      <c r="AB32" s="27"/>
      <c r="AC32" s="24"/>
      <c r="AD32" s="25"/>
      <c r="AE32" s="26"/>
      <c r="AF32" s="27"/>
      <c r="AG32" s="24"/>
      <c r="AH32" s="25"/>
      <c r="AI32" s="26"/>
      <c r="AJ32" s="27"/>
      <c r="AK32" s="29">
        <f t="shared" si="1"/>
        <v>0</v>
      </c>
      <c r="AL32" s="30" t="e">
        <f t="shared" si="2"/>
        <v>#VALUE!</v>
      </c>
      <c r="AM32" s="31" t="e">
        <f t="shared" si="3"/>
        <v>#VALUE!</v>
      </c>
      <c r="AN32" s="32"/>
      <c r="AO32" s="1"/>
      <c r="AP32" s="1"/>
    </row>
    <row r="33" spans="1:42">
      <c r="A33" s="46">
        <v>25</v>
      </c>
      <c r="B33" s="47" t="s">
        <v>36</v>
      </c>
      <c r="C33" s="73" t="str">
        <f>IFERROR(IF(VLOOKUP(B34, 'CREDIT LIST'!$B:$C, 2, FALSE)="TRUE", "no load", VLOOKUP(B34, 'CREDIT LIST'!$B:$C, 2, FALSE)), "No load")</f>
        <v>No load</v>
      </c>
      <c r="D33" s="30">
        <v>3240</v>
      </c>
      <c r="E33" s="12" t="e">
        <f t="shared" si="4"/>
        <v>#VALUE!</v>
      </c>
      <c r="F33" s="23">
        <v>50</v>
      </c>
      <c r="G33" s="74">
        <f>VLOOKUP(B34,[1]PAYMENT!$B:$AT,45,FALSE)</f>
        <v>0</v>
      </c>
      <c r="H33" s="14" t="e">
        <f t="shared" si="0"/>
        <v>#VALUE!</v>
      </c>
      <c r="I33" s="24"/>
      <c r="J33" s="25"/>
      <c r="K33" s="26"/>
      <c r="L33" s="27"/>
      <c r="M33" s="24"/>
      <c r="N33" s="25"/>
      <c r="O33" s="26"/>
      <c r="P33" s="28"/>
      <c r="Q33" s="24"/>
      <c r="R33" s="25"/>
      <c r="S33" s="26"/>
      <c r="T33" s="27"/>
      <c r="U33" s="24"/>
      <c r="V33" s="25"/>
      <c r="W33" s="26"/>
      <c r="X33" s="26"/>
      <c r="Y33" s="24"/>
      <c r="Z33" s="25"/>
      <c r="AA33" s="26"/>
      <c r="AB33" s="27"/>
      <c r="AC33" s="24"/>
      <c r="AD33" s="25"/>
      <c r="AE33" s="26"/>
      <c r="AF33" s="27"/>
      <c r="AG33" s="24"/>
      <c r="AH33" s="25"/>
      <c r="AI33" s="26"/>
      <c r="AJ33" s="27"/>
      <c r="AK33" s="29">
        <f t="shared" si="1"/>
        <v>0</v>
      </c>
      <c r="AL33" s="30" t="e">
        <f t="shared" si="2"/>
        <v>#VALUE!</v>
      </c>
      <c r="AM33" s="31" t="e">
        <f t="shared" si="3"/>
        <v>#VALUE!</v>
      </c>
      <c r="AN33" s="1"/>
      <c r="AO33" s="1"/>
      <c r="AP33" s="1"/>
    </row>
    <row r="34" spans="1:42">
      <c r="A34" s="46">
        <v>26</v>
      </c>
      <c r="B34" s="47" t="s">
        <v>52</v>
      </c>
      <c r="C34" s="73" t="str">
        <f>IFERROR(IF(VLOOKUP(B35, 'CREDIT LIST'!$B:$C, 2, FALSE)="TRUE", "no load", VLOOKUP(B35, 'CREDIT LIST'!$B:$C, 2, FALSE)), "No load")</f>
        <v>No load</v>
      </c>
      <c r="D34" s="30">
        <v>0</v>
      </c>
      <c r="E34" s="12" t="e">
        <f t="shared" si="4"/>
        <v>#VALUE!</v>
      </c>
      <c r="F34" s="23">
        <v>50</v>
      </c>
      <c r="G34" s="74">
        <f>VLOOKUP(B35,[1]PAYMENT!$B:$AT,45,FALSE)</f>
        <v>0</v>
      </c>
      <c r="H34" s="14" t="e">
        <f t="shared" si="0"/>
        <v>#VALUE!</v>
      </c>
      <c r="I34" s="24"/>
      <c r="J34" s="25"/>
      <c r="K34" s="26"/>
      <c r="L34" s="27"/>
      <c r="M34" s="24"/>
      <c r="N34" s="25"/>
      <c r="O34" s="26"/>
      <c r="P34" s="28"/>
      <c r="Q34" s="24"/>
      <c r="R34" s="25"/>
      <c r="S34" s="26"/>
      <c r="T34" s="27"/>
      <c r="U34" s="24"/>
      <c r="V34" s="25"/>
      <c r="W34" s="26"/>
      <c r="X34" s="26"/>
      <c r="Y34" s="24"/>
      <c r="Z34" s="25"/>
      <c r="AA34" s="26"/>
      <c r="AB34" s="27"/>
      <c r="AC34" s="24"/>
      <c r="AD34" s="25"/>
      <c r="AE34" s="26"/>
      <c r="AF34" s="27"/>
      <c r="AG34" s="24"/>
      <c r="AH34" s="25"/>
      <c r="AI34" s="26"/>
      <c r="AJ34" s="27"/>
      <c r="AK34" s="29">
        <f t="shared" si="1"/>
        <v>0</v>
      </c>
      <c r="AL34" s="30" t="e">
        <f t="shared" si="2"/>
        <v>#VALUE!</v>
      </c>
      <c r="AM34" s="31" t="e">
        <f t="shared" si="3"/>
        <v>#VALUE!</v>
      </c>
      <c r="AN34" s="1"/>
      <c r="AO34" s="1"/>
      <c r="AP34" s="1"/>
    </row>
    <row r="35" spans="1:42">
      <c r="A35" s="46">
        <v>27</v>
      </c>
      <c r="B35" s="47" t="s">
        <v>37</v>
      </c>
      <c r="C35" s="73" t="str">
        <f>IFERROR(IF(VLOOKUP(B36, 'CREDIT LIST'!$B:$C, 2, FALSE)="TRUE", "no load", VLOOKUP(B36, 'CREDIT LIST'!$B:$C, 2, FALSE)), "No load")</f>
        <v>No load</v>
      </c>
      <c r="D35" s="30">
        <v>17610</v>
      </c>
      <c r="E35" s="12" t="e">
        <f t="shared" si="4"/>
        <v>#VALUE!</v>
      </c>
      <c r="F35" s="23">
        <v>50</v>
      </c>
      <c r="G35" s="74">
        <f>VLOOKUP(B36,[1]PAYMENT!$B:$AT,45,FALSE)</f>
        <v>0</v>
      </c>
      <c r="H35" s="14" t="e">
        <f t="shared" si="0"/>
        <v>#VALUE!</v>
      </c>
      <c r="I35" s="24"/>
      <c r="J35" s="25"/>
      <c r="K35" s="26"/>
      <c r="L35" s="27"/>
      <c r="M35" s="24"/>
      <c r="N35" s="25"/>
      <c r="O35" s="26"/>
      <c r="P35" s="28"/>
      <c r="Q35" s="24"/>
      <c r="R35" s="25"/>
      <c r="S35" s="26"/>
      <c r="T35" s="27"/>
      <c r="U35" s="24"/>
      <c r="V35" s="25"/>
      <c r="W35" s="26"/>
      <c r="X35" s="26"/>
      <c r="Y35" s="24"/>
      <c r="Z35" s="25"/>
      <c r="AA35" s="26"/>
      <c r="AB35" s="27"/>
      <c r="AC35" s="24"/>
      <c r="AD35" s="25"/>
      <c r="AE35" s="26"/>
      <c r="AF35" s="27"/>
      <c r="AG35" s="24">
        <v>15000</v>
      </c>
      <c r="AH35" s="25">
        <v>2000</v>
      </c>
      <c r="AI35" s="26"/>
      <c r="AJ35" s="27"/>
      <c r="AK35" s="29">
        <f t="shared" si="1"/>
        <v>17000</v>
      </c>
      <c r="AL35" s="30" t="e">
        <f t="shared" si="2"/>
        <v>#VALUE!</v>
      </c>
      <c r="AM35" s="31" t="e">
        <f t="shared" si="3"/>
        <v>#VALUE!</v>
      </c>
      <c r="AN35" s="1"/>
      <c r="AO35" s="1"/>
      <c r="AP35" s="1"/>
    </row>
    <row r="36" spans="1:42">
      <c r="A36" s="46">
        <v>28</v>
      </c>
      <c r="B36" s="47" t="s">
        <v>38</v>
      </c>
      <c r="C36" s="73" t="str">
        <f>IFERROR(IF(VLOOKUP(B37, 'CREDIT LIST'!$B:$C, 2, FALSE)="TRUE", "no load", VLOOKUP(B37, 'CREDIT LIST'!$B:$C, 2, FALSE)), "No load")</f>
        <v>No load</v>
      </c>
      <c r="D36" s="30">
        <v>3700</v>
      </c>
      <c r="E36" s="12" t="e">
        <f t="shared" si="4"/>
        <v>#VALUE!</v>
      </c>
      <c r="F36" s="23">
        <v>500</v>
      </c>
      <c r="G36" s="74">
        <f>VLOOKUP(B37,[1]PAYMENT!$B:$AT,45,FALSE)</f>
        <v>0</v>
      </c>
      <c r="H36" s="14" t="e">
        <f t="shared" si="0"/>
        <v>#VALUE!</v>
      </c>
      <c r="I36" s="24"/>
      <c r="J36" s="25"/>
      <c r="K36" s="26"/>
      <c r="L36" s="27"/>
      <c r="M36" s="24"/>
      <c r="N36" s="25"/>
      <c r="O36" s="26"/>
      <c r="P36" s="28"/>
      <c r="Q36" s="24"/>
      <c r="R36" s="25"/>
      <c r="S36" s="26"/>
      <c r="T36" s="27"/>
      <c r="U36" s="24"/>
      <c r="V36" s="25"/>
      <c r="W36" s="26"/>
      <c r="X36" s="26"/>
      <c r="Y36" s="24"/>
      <c r="Z36" s="25"/>
      <c r="AA36" s="26"/>
      <c r="AB36" s="27"/>
      <c r="AC36" s="24"/>
      <c r="AD36" s="25"/>
      <c r="AE36" s="26"/>
      <c r="AF36" s="27"/>
      <c r="AG36" s="24"/>
      <c r="AH36" s="25"/>
      <c r="AI36" s="26"/>
      <c r="AJ36" s="27"/>
      <c r="AK36" s="29">
        <f t="shared" si="1"/>
        <v>0</v>
      </c>
      <c r="AL36" s="30" t="e">
        <f t="shared" si="2"/>
        <v>#VALUE!</v>
      </c>
      <c r="AM36" s="31" t="e">
        <f t="shared" si="3"/>
        <v>#VALUE!</v>
      </c>
      <c r="AN36" s="1"/>
      <c r="AO36" s="1"/>
      <c r="AP36" s="1"/>
    </row>
    <row r="37" spans="1:42">
      <c r="A37" s="46">
        <v>29</v>
      </c>
      <c r="B37" s="47" t="s">
        <v>39</v>
      </c>
      <c r="C37" s="73" t="str">
        <f>IFERROR(IF(VLOOKUP(B38, 'CREDIT LIST'!$B:$C, 2, FALSE)="TRUE", "no load", VLOOKUP(B38, 'CREDIT LIST'!$B:$C, 2, FALSE)), "No load")</f>
        <v>No load</v>
      </c>
      <c r="D37" s="30">
        <v>0</v>
      </c>
      <c r="E37" s="12" t="e">
        <f t="shared" si="4"/>
        <v>#VALUE!</v>
      </c>
      <c r="F37" s="23">
        <f>1260+300</f>
        <v>1560</v>
      </c>
      <c r="G37" s="74">
        <f>VLOOKUP(B38,[1]PAYMENT!$B:$AT,45,FALSE)</f>
        <v>0</v>
      </c>
      <c r="H37" s="14" t="e">
        <f t="shared" si="0"/>
        <v>#VALUE!</v>
      </c>
      <c r="I37" s="24"/>
      <c r="J37" s="25"/>
      <c r="K37" s="26"/>
      <c r="L37" s="27"/>
      <c r="M37" s="24"/>
      <c r="N37" s="25"/>
      <c r="O37" s="26"/>
      <c r="P37" s="28"/>
      <c r="Q37" s="24"/>
      <c r="R37" s="25"/>
      <c r="S37" s="26"/>
      <c r="T37" s="27"/>
      <c r="U37" s="24"/>
      <c r="V37" s="25"/>
      <c r="W37" s="26"/>
      <c r="X37" s="26"/>
      <c r="Y37" s="24"/>
      <c r="Z37" s="25"/>
      <c r="AA37" s="26"/>
      <c r="AB37" s="27"/>
      <c r="AC37" s="24"/>
      <c r="AD37" s="25"/>
      <c r="AE37" s="26"/>
      <c r="AF37" s="27"/>
      <c r="AG37" s="24"/>
      <c r="AH37" s="25"/>
      <c r="AI37" s="26"/>
      <c r="AJ37" s="27"/>
      <c r="AK37" s="29">
        <f t="shared" si="1"/>
        <v>0</v>
      </c>
      <c r="AL37" s="30" t="e">
        <f t="shared" si="2"/>
        <v>#VALUE!</v>
      </c>
      <c r="AM37" s="31" t="e">
        <f t="shared" si="3"/>
        <v>#VALUE!</v>
      </c>
      <c r="AN37" s="1"/>
      <c r="AO37" s="1"/>
      <c r="AP37" s="1"/>
    </row>
    <row r="38" spans="1:42">
      <c r="A38" s="46">
        <v>30</v>
      </c>
      <c r="B38" s="47" t="s">
        <v>40</v>
      </c>
      <c r="C38" s="73" t="str">
        <f>IFERROR(IF(VLOOKUP(B39, 'CREDIT LIST'!$B:$C, 2, FALSE)="TRUE", "no load", VLOOKUP(B39, 'CREDIT LIST'!$B:$C, 2, FALSE)), "No load")</f>
        <v>No load</v>
      </c>
      <c r="D38" s="30">
        <v>3390</v>
      </c>
      <c r="E38" s="12" t="e">
        <f t="shared" si="4"/>
        <v>#VALUE!</v>
      </c>
      <c r="F38" s="23">
        <f>530+2750</f>
        <v>3280</v>
      </c>
      <c r="G38" s="74">
        <f>VLOOKUP(B39,[1]PAYMENT!$B:$AT,45,FALSE)</f>
        <v>0</v>
      </c>
      <c r="H38" s="14" t="e">
        <f t="shared" si="0"/>
        <v>#VALUE!</v>
      </c>
      <c r="I38" s="24"/>
      <c r="J38" s="25"/>
      <c r="K38" s="26"/>
      <c r="L38" s="27"/>
      <c r="M38" s="24"/>
      <c r="N38" s="25"/>
      <c r="O38" s="26"/>
      <c r="P38" s="28"/>
      <c r="Q38" s="24"/>
      <c r="R38" s="25"/>
      <c r="S38" s="26"/>
      <c r="T38" s="27"/>
      <c r="U38" s="24"/>
      <c r="V38" s="25"/>
      <c r="W38" s="26"/>
      <c r="X38" s="26"/>
      <c r="Y38" s="24"/>
      <c r="Z38" s="25"/>
      <c r="AA38" s="26"/>
      <c r="AB38" s="27"/>
      <c r="AC38" s="24"/>
      <c r="AD38" s="25"/>
      <c r="AE38" s="26"/>
      <c r="AF38" s="27"/>
      <c r="AG38" s="24">
        <v>28000</v>
      </c>
      <c r="AH38" s="25">
        <v>32000</v>
      </c>
      <c r="AI38" s="26"/>
      <c r="AJ38" s="27"/>
      <c r="AK38" s="29">
        <f t="shared" si="1"/>
        <v>60000</v>
      </c>
      <c r="AL38" s="30" t="e">
        <f t="shared" si="2"/>
        <v>#VALUE!</v>
      </c>
      <c r="AM38" s="31" t="e">
        <f t="shared" si="3"/>
        <v>#VALUE!</v>
      </c>
      <c r="AN38" s="1"/>
      <c r="AO38" s="1"/>
      <c r="AP38" s="1"/>
    </row>
    <row r="39" spans="1:42">
      <c r="A39" s="46">
        <v>31</v>
      </c>
      <c r="B39" s="48" t="s">
        <v>41</v>
      </c>
      <c r="C39" s="73" t="str">
        <f>IFERROR(IF(VLOOKUP(B40, 'CREDIT LIST'!$B:$C, 2, FALSE)="TRUE", "no load", VLOOKUP(B40, 'CREDIT LIST'!$B:$C, 2, FALSE)), "No load")</f>
        <v>No load</v>
      </c>
      <c r="D39" s="30">
        <v>0</v>
      </c>
      <c r="E39" s="12" t="e">
        <f t="shared" si="4"/>
        <v>#VALUE!</v>
      </c>
      <c r="F39" s="23">
        <v>0</v>
      </c>
      <c r="G39" s="74">
        <f>VLOOKUP(B40,[1]PAYMENT!$B:$AT,45,FALSE)</f>
        <v>0</v>
      </c>
      <c r="H39" s="14" t="e">
        <f t="shared" si="0"/>
        <v>#VALUE!</v>
      </c>
      <c r="I39" s="24"/>
      <c r="J39" s="25"/>
      <c r="K39" s="26"/>
      <c r="L39" s="27"/>
      <c r="M39" s="24"/>
      <c r="N39" s="25"/>
      <c r="O39" s="26"/>
      <c r="P39" s="28"/>
      <c r="Q39" s="24"/>
      <c r="R39" s="25"/>
      <c r="S39" s="26"/>
      <c r="T39" s="27"/>
      <c r="U39" s="24"/>
      <c r="V39" s="25"/>
      <c r="W39" s="26"/>
      <c r="X39" s="26"/>
      <c r="Y39" s="24"/>
      <c r="Z39" s="25"/>
      <c r="AA39" s="26"/>
      <c r="AB39" s="27"/>
      <c r="AC39" s="24"/>
      <c r="AD39" s="25"/>
      <c r="AE39" s="26"/>
      <c r="AF39" s="27"/>
      <c r="AG39" s="24"/>
      <c r="AH39" s="25"/>
      <c r="AI39" s="26"/>
      <c r="AJ39" s="27"/>
      <c r="AK39" s="29">
        <f t="shared" si="1"/>
        <v>0</v>
      </c>
      <c r="AL39" s="30" t="e">
        <f t="shared" si="2"/>
        <v>#VALUE!</v>
      </c>
      <c r="AM39" s="31" t="e">
        <f t="shared" si="3"/>
        <v>#VALUE!</v>
      </c>
      <c r="AN39" s="1"/>
      <c r="AO39" s="1"/>
      <c r="AP39" s="1"/>
    </row>
    <row r="40" spans="1:42">
      <c r="A40" s="46">
        <v>31</v>
      </c>
      <c r="B40" s="48" t="s">
        <v>66</v>
      </c>
      <c r="C40" s="73" t="str">
        <f>IFERROR(IF(VLOOKUP(B41, 'CREDIT LIST'!$B:$C, 2, FALSE)="TRUE", "no load", VLOOKUP(B41, 'CREDIT LIST'!$B:$C, 2, FALSE)), "No load")</f>
        <v>No load</v>
      </c>
      <c r="D40" s="30">
        <v>18730</v>
      </c>
      <c r="E40" s="12" t="e">
        <f t="shared" si="4"/>
        <v>#VALUE!</v>
      </c>
      <c r="F40" s="23">
        <v>0</v>
      </c>
      <c r="G40" s="74">
        <f>VLOOKUP(B41,[1]PAYMENT!$B:$AT,45,FALSE)</f>
        <v>0</v>
      </c>
      <c r="H40" s="14" t="e">
        <f t="shared" si="0"/>
        <v>#VALUE!</v>
      </c>
      <c r="I40" s="24"/>
      <c r="J40" s="25"/>
      <c r="K40" s="26"/>
      <c r="L40" s="27"/>
      <c r="M40" s="24"/>
      <c r="N40" s="25"/>
      <c r="O40" s="26"/>
      <c r="P40" s="28"/>
      <c r="Q40" s="24"/>
      <c r="R40" s="25"/>
      <c r="S40" s="26"/>
      <c r="T40" s="27"/>
      <c r="U40" s="24"/>
      <c r="V40" s="25"/>
      <c r="W40" s="26"/>
      <c r="X40" s="26"/>
      <c r="Y40" s="24"/>
      <c r="Z40" s="25"/>
      <c r="AA40" s="26"/>
      <c r="AB40" s="27"/>
      <c r="AC40" s="24"/>
      <c r="AD40" s="25"/>
      <c r="AE40" s="26"/>
      <c r="AF40" s="27"/>
      <c r="AG40" s="24"/>
      <c r="AH40" s="25"/>
      <c r="AI40" s="26"/>
      <c r="AJ40" s="27"/>
      <c r="AK40" s="29">
        <f t="shared" si="1"/>
        <v>0</v>
      </c>
      <c r="AL40" s="30" t="e">
        <f t="shared" si="2"/>
        <v>#VALUE!</v>
      </c>
      <c r="AM40" s="31" t="e">
        <f t="shared" si="3"/>
        <v>#VALUE!</v>
      </c>
      <c r="AN40" s="1"/>
      <c r="AO40" s="1"/>
      <c r="AP40" s="1"/>
    </row>
    <row r="41" spans="1:42">
      <c r="A41" s="46">
        <v>32</v>
      </c>
      <c r="B41" s="49" t="s">
        <v>67</v>
      </c>
      <c r="C41" s="73" t="str">
        <f>IFERROR(IF(VLOOKUP(B42, 'CREDIT LIST'!$B:$C, 2, FALSE)="TRUE", "no load", VLOOKUP(B42, 'CREDIT LIST'!$B:$C, 2, FALSE)), "No load")</f>
        <v>No load</v>
      </c>
      <c r="D41" s="30">
        <v>23830</v>
      </c>
      <c r="E41" s="12" t="e">
        <f t="shared" si="4"/>
        <v>#VALUE!</v>
      </c>
      <c r="F41" s="23">
        <v>0</v>
      </c>
      <c r="G41" s="74">
        <f>VLOOKUP(B42,[1]PAYMENT!$B:$AT,45,FALSE)</f>
        <v>0</v>
      </c>
      <c r="H41" s="14" t="e">
        <f t="shared" si="0"/>
        <v>#VALUE!</v>
      </c>
      <c r="I41" s="24"/>
      <c r="J41" s="25"/>
      <c r="K41" s="26"/>
      <c r="L41" s="27"/>
      <c r="M41" s="24"/>
      <c r="N41" s="25"/>
      <c r="O41" s="26"/>
      <c r="P41" s="28"/>
      <c r="Q41" s="24"/>
      <c r="R41" s="25"/>
      <c r="S41" s="26"/>
      <c r="T41" s="27"/>
      <c r="U41" s="24"/>
      <c r="V41" s="25"/>
      <c r="W41" s="26"/>
      <c r="X41" s="26"/>
      <c r="Y41" s="24"/>
      <c r="Z41" s="25"/>
      <c r="AA41" s="26"/>
      <c r="AB41" s="27"/>
      <c r="AC41" s="24"/>
      <c r="AD41" s="25"/>
      <c r="AE41" s="26"/>
      <c r="AF41" s="27"/>
      <c r="AG41" s="24"/>
      <c r="AH41" s="25"/>
      <c r="AI41" s="26"/>
      <c r="AJ41" s="27"/>
      <c r="AK41" s="29">
        <f t="shared" si="1"/>
        <v>0</v>
      </c>
      <c r="AL41" s="30" t="e">
        <f t="shared" si="2"/>
        <v>#VALUE!</v>
      </c>
      <c r="AM41" s="31" t="e">
        <f t="shared" si="3"/>
        <v>#VALUE!</v>
      </c>
      <c r="AN41" s="1"/>
      <c r="AO41" s="1"/>
      <c r="AP41" s="1"/>
    </row>
    <row r="42" spans="1:42">
      <c r="A42" s="46">
        <v>32</v>
      </c>
      <c r="B42" s="47" t="s">
        <v>42</v>
      </c>
      <c r="C42" s="73" t="str">
        <f>IFERROR(IF(VLOOKUP(B43, 'CREDIT LIST'!$B:$C, 2, FALSE)="TRUE", "no load", VLOOKUP(B43, 'CREDIT LIST'!$B:$C, 2, FALSE)), "No load")</f>
        <v>No load</v>
      </c>
      <c r="D42" s="30">
        <v>0</v>
      </c>
      <c r="E42" s="12" t="e">
        <f t="shared" si="4"/>
        <v>#VALUE!</v>
      </c>
      <c r="F42" s="23">
        <v>3830</v>
      </c>
      <c r="G42" s="74">
        <f>VLOOKUP(B43,[1]PAYMENT!$B:$AT,45,FALSE)</f>
        <v>0</v>
      </c>
      <c r="H42" s="14" t="e">
        <f t="shared" si="0"/>
        <v>#VALUE!</v>
      </c>
      <c r="I42" s="24"/>
      <c r="J42" s="25"/>
      <c r="K42" s="26"/>
      <c r="L42" s="27"/>
      <c r="M42" s="24"/>
      <c r="N42" s="25"/>
      <c r="O42" s="26"/>
      <c r="P42" s="28"/>
      <c r="Q42" s="24"/>
      <c r="R42" s="25"/>
      <c r="S42" s="26"/>
      <c r="T42" s="27"/>
      <c r="U42" s="24"/>
      <c r="V42" s="25"/>
      <c r="W42" s="26"/>
      <c r="X42" s="26"/>
      <c r="Y42" s="24"/>
      <c r="Z42" s="25"/>
      <c r="AA42" s="26"/>
      <c r="AB42" s="27"/>
      <c r="AC42" s="24"/>
      <c r="AD42" s="25"/>
      <c r="AE42" s="26"/>
      <c r="AF42" s="27"/>
      <c r="AG42" s="24">
        <v>50000</v>
      </c>
      <c r="AH42" s="25"/>
      <c r="AI42" s="26">
        <v>37000</v>
      </c>
      <c r="AJ42" s="27"/>
      <c r="AK42" s="29">
        <f t="shared" si="1"/>
        <v>87000</v>
      </c>
      <c r="AL42" s="30" t="e">
        <f t="shared" si="2"/>
        <v>#VALUE!</v>
      </c>
      <c r="AM42" s="31" t="e">
        <f t="shared" si="3"/>
        <v>#VALUE!</v>
      </c>
      <c r="AN42" s="1"/>
      <c r="AO42" s="1"/>
      <c r="AP42" s="1"/>
    </row>
    <row r="43" spans="1:42">
      <c r="A43" s="46">
        <v>33</v>
      </c>
      <c r="B43" s="47" t="s">
        <v>72</v>
      </c>
      <c r="C43" s="73" t="str">
        <f>IFERROR(IF(VLOOKUP(B44, 'CREDIT LIST'!$B:$C, 2, FALSE)="TRUE", "no load", VLOOKUP(B44, 'CREDIT LIST'!$B:$C, 2, FALSE)), "No load")</f>
        <v>No load</v>
      </c>
      <c r="D43" s="30">
        <v>6490</v>
      </c>
      <c r="E43" s="12" t="e">
        <f t="shared" si="4"/>
        <v>#VALUE!</v>
      </c>
      <c r="F43" s="23">
        <v>0</v>
      </c>
      <c r="G43" s="74">
        <f>VLOOKUP(B44,[1]PAYMENT!$B:$AT,45,FALSE)</f>
        <v>0</v>
      </c>
      <c r="H43" s="14" t="e">
        <f t="shared" si="0"/>
        <v>#VALUE!</v>
      </c>
      <c r="I43" s="24"/>
      <c r="J43" s="25"/>
      <c r="K43" s="26"/>
      <c r="L43" s="27"/>
      <c r="M43" s="24"/>
      <c r="N43" s="25"/>
      <c r="O43" s="26"/>
      <c r="P43" s="28"/>
      <c r="Q43" s="24"/>
      <c r="R43" s="25"/>
      <c r="S43" s="26"/>
      <c r="T43" s="27"/>
      <c r="U43" s="24"/>
      <c r="V43" s="25"/>
      <c r="W43" s="26"/>
      <c r="X43" s="26"/>
      <c r="Y43" s="24"/>
      <c r="Z43" s="25"/>
      <c r="AA43" s="26"/>
      <c r="AB43" s="27"/>
      <c r="AC43" s="24"/>
      <c r="AD43" s="25"/>
      <c r="AE43" s="26"/>
      <c r="AF43" s="27"/>
      <c r="AG43" s="24"/>
      <c r="AH43" s="25"/>
      <c r="AI43" s="26"/>
      <c r="AJ43" s="27"/>
      <c r="AK43" s="29">
        <f t="shared" si="1"/>
        <v>0</v>
      </c>
      <c r="AL43" s="30" t="e">
        <f t="shared" si="2"/>
        <v>#VALUE!</v>
      </c>
      <c r="AM43" s="31" t="e">
        <f t="shared" si="3"/>
        <v>#VALUE!</v>
      </c>
      <c r="AN43" s="1"/>
      <c r="AO43" s="1"/>
      <c r="AP43" s="1"/>
    </row>
    <row r="44" spans="1:42">
      <c r="A44" s="46">
        <v>33</v>
      </c>
      <c r="B44" s="47" t="s">
        <v>43</v>
      </c>
      <c r="C44" s="73" t="str">
        <f>IFERROR(IF(VLOOKUP(B45, 'CREDIT LIST'!$B:$C, 2, FALSE)="TRUE", "no load", VLOOKUP(B45, 'CREDIT LIST'!$B:$C, 2, FALSE)), "No load")</f>
        <v>No load</v>
      </c>
      <c r="D44" s="30">
        <v>0</v>
      </c>
      <c r="E44" s="12" t="e">
        <f t="shared" si="4"/>
        <v>#VALUE!</v>
      </c>
      <c r="F44" s="23">
        <v>80</v>
      </c>
      <c r="G44" s="74">
        <f>VLOOKUP(B45,[1]PAYMENT!$B:$AT,45,FALSE)</f>
        <v>0</v>
      </c>
      <c r="H44" s="14" t="e">
        <f t="shared" si="0"/>
        <v>#VALUE!</v>
      </c>
      <c r="I44" s="24"/>
      <c r="J44" s="25"/>
      <c r="K44" s="26"/>
      <c r="L44" s="27"/>
      <c r="M44" s="24"/>
      <c r="N44" s="25"/>
      <c r="O44" s="26"/>
      <c r="P44" s="28"/>
      <c r="Q44" s="24"/>
      <c r="R44" s="25"/>
      <c r="S44" s="26"/>
      <c r="T44" s="27"/>
      <c r="U44" s="24"/>
      <c r="V44" s="25"/>
      <c r="W44" s="26"/>
      <c r="X44" s="26"/>
      <c r="Y44" s="24"/>
      <c r="Z44" s="25"/>
      <c r="AA44" s="26"/>
      <c r="AB44" s="27"/>
      <c r="AC44" s="24"/>
      <c r="AD44" s="25"/>
      <c r="AE44" s="26"/>
      <c r="AF44" s="27"/>
      <c r="AG44" s="24"/>
      <c r="AH44" s="25"/>
      <c r="AI44" s="26"/>
      <c r="AJ44" s="27"/>
      <c r="AK44" s="29">
        <f t="shared" si="1"/>
        <v>0</v>
      </c>
      <c r="AL44" s="30" t="e">
        <f t="shared" si="2"/>
        <v>#VALUE!</v>
      </c>
      <c r="AM44" s="31" t="e">
        <f t="shared" si="3"/>
        <v>#VALUE!</v>
      </c>
      <c r="AN44" s="1"/>
      <c r="AO44" s="1"/>
      <c r="AP44" s="1"/>
    </row>
    <row r="45" spans="1:42">
      <c r="A45" s="46">
        <v>34</v>
      </c>
      <c r="B45" s="48" t="s">
        <v>44</v>
      </c>
      <c r="C45" s="73" t="str">
        <f>IFERROR(IF(VLOOKUP(B46, 'CREDIT LIST'!$B:$C, 2, FALSE)="TRUE", "no load", VLOOKUP(B46, 'CREDIT LIST'!$B:$C, 2, FALSE)), "No load")</f>
        <v>No load</v>
      </c>
      <c r="D45" s="30">
        <v>10620</v>
      </c>
      <c r="E45" s="12" t="e">
        <f t="shared" si="4"/>
        <v>#VALUE!</v>
      </c>
      <c r="F45" s="23">
        <v>150</v>
      </c>
      <c r="G45" s="74">
        <f>VLOOKUP(B46,[1]PAYMENT!$B:$AT,45,FALSE)</f>
        <v>0</v>
      </c>
      <c r="H45" s="14" t="e">
        <f t="shared" si="0"/>
        <v>#VALUE!</v>
      </c>
      <c r="I45" s="24"/>
      <c r="J45" s="25"/>
      <c r="K45" s="26"/>
      <c r="L45" s="27"/>
      <c r="M45" s="24"/>
      <c r="N45" s="25"/>
      <c r="O45" s="26"/>
      <c r="P45" s="28"/>
      <c r="Q45" s="24"/>
      <c r="R45" s="25"/>
      <c r="S45" s="26"/>
      <c r="T45" s="27"/>
      <c r="U45" s="24"/>
      <c r="V45" s="25"/>
      <c r="W45" s="26"/>
      <c r="X45" s="26"/>
      <c r="Y45" s="24"/>
      <c r="Z45" s="25"/>
      <c r="AA45" s="26"/>
      <c r="AB45" s="27"/>
      <c r="AC45" s="24"/>
      <c r="AD45" s="25"/>
      <c r="AE45" s="26"/>
      <c r="AF45" s="27"/>
      <c r="AG45" s="24"/>
      <c r="AH45" s="25"/>
      <c r="AI45" s="26"/>
      <c r="AJ45" s="27"/>
      <c r="AK45" s="29">
        <f t="shared" si="1"/>
        <v>0</v>
      </c>
      <c r="AL45" s="30" t="e">
        <f t="shared" si="2"/>
        <v>#VALUE!</v>
      </c>
      <c r="AM45" s="31" t="e">
        <f t="shared" si="3"/>
        <v>#VALUE!</v>
      </c>
      <c r="AN45" s="1"/>
      <c r="AO45" s="1"/>
      <c r="AP45" s="1"/>
    </row>
    <row r="46" spans="1:42">
      <c r="A46" s="46">
        <v>35</v>
      </c>
      <c r="B46" s="47" t="s">
        <v>53</v>
      </c>
      <c r="C46" s="73" t="str">
        <f>IFERROR(IF(VLOOKUP(B47, 'CREDIT LIST'!$B:$C, 2, FALSE)="TRUE", "no load", VLOOKUP(B47, 'CREDIT LIST'!$B:$C, 2, FALSE)), "No load")</f>
        <v>No load</v>
      </c>
      <c r="D46" s="30">
        <v>0</v>
      </c>
      <c r="E46" s="12" t="e">
        <f t="shared" si="4"/>
        <v>#VALUE!</v>
      </c>
      <c r="F46" s="23">
        <v>0</v>
      </c>
      <c r="G46" s="74">
        <f>VLOOKUP(B47,[1]PAYMENT!$B:$AT,45,FALSE)</f>
        <v>0</v>
      </c>
      <c r="H46" s="14" t="e">
        <f t="shared" si="0"/>
        <v>#VALUE!</v>
      </c>
      <c r="I46" s="24"/>
      <c r="J46" s="25"/>
      <c r="K46" s="26"/>
      <c r="L46" s="27"/>
      <c r="M46" s="24"/>
      <c r="N46" s="25"/>
      <c r="O46" s="26"/>
      <c r="P46" s="28"/>
      <c r="Q46" s="24"/>
      <c r="R46" s="25"/>
      <c r="S46" s="26"/>
      <c r="T46" s="27"/>
      <c r="U46" s="24"/>
      <c r="V46" s="25"/>
      <c r="W46" s="26"/>
      <c r="X46" s="26"/>
      <c r="Y46" s="24">
        <v>2310</v>
      </c>
      <c r="Z46" s="25"/>
      <c r="AA46" s="26"/>
      <c r="AB46" s="27"/>
      <c r="AC46" s="24"/>
      <c r="AD46" s="25"/>
      <c r="AE46" s="26"/>
      <c r="AF46" s="27"/>
      <c r="AG46" s="24"/>
      <c r="AH46" s="25"/>
      <c r="AI46" s="26"/>
      <c r="AJ46" s="27"/>
      <c r="AK46" s="29">
        <f t="shared" si="1"/>
        <v>2310</v>
      </c>
      <c r="AL46" s="30" t="e">
        <f t="shared" si="2"/>
        <v>#VALUE!</v>
      </c>
      <c r="AM46" s="31" t="e">
        <f t="shared" si="3"/>
        <v>#VALUE!</v>
      </c>
      <c r="AN46" s="1"/>
      <c r="AO46" s="1"/>
      <c r="AP46" s="1"/>
    </row>
    <row r="47" spans="1:42">
      <c r="A47" s="46">
        <v>36</v>
      </c>
      <c r="B47" s="47" t="s">
        <v>54</v>
      </c>
      <c r="C47" s="73" t="str">
        <f>IFERROR(IF(VLOOKUP(B48, 'CREDIT LIST'!$B:$C, 2, FALSE)="TRUE", "no load", VLOOKUP(B48, 'CREDIT LIST'!$B:$C, 2, FALSE)), "No load")</f>
        <v>No load</v>
      </c>
      <c r="D47" s="30">
        <v>620</v>
      </c>
      <c r="E47" s="12" t="e">
        <f t="shared" si="4"/>
        <v>#VALUE!</v>
      </c>
      <c r="F47" s="23">
        <v>100</v>
      </c>
      <c r="G47" s="74" t="e">
        <f>VLOOKUP(B48,[1]PAYMENT!$B:$AT,45,FALSE)</f>
        <v>#N/A</v>
      </c>
      <c r="H47" s="14" t="e">
        <f t="shared" si="0"/>
        <v>#VALUE!</v>
      </c>
      <c r="I47" s="24"/>
      <c r="J47" s="25"/>
      <c r="K47" s="26"/>
      <c r="L47" s="27"/>
      <c r="M47" s="24"/>
      <c r="N47" s="25"/>
      <c r="O47" s="26"/>
      <c r="P47" s="28"/>
      <c r="Q47" s="24"/>
      <c r="R47" s="25"/>
      <c r="S47" s="26"/>
      <c r="T47" s="27"/>
      <c r="U47" s="24"/>
      <c r="V47" s="25"/>
      <c r="W47" s="26"/>
      <c r="X47" s="26"/>
      <c r="Y47" s="24">
        <v>620</v>
      </c>
      <c r="Z47" s="25"/>
      <c r="AA47" s="26"/>
      <c r="AB47" s="27"/>
      <c r="AC47" s="24"/>
      <c r="AD47" s="25"/>
      <c r="AE47" s="26"/>
      <c r="AF47" s="27"/>
      <c r="AG47" s="24">
        <v>10000</v>
      </c>
      <c r="AH47" s="25"/>
      <c r="AI47" s="26"/>
      <c r="AJ47" s="27"/>
      <c r="AK47" s="29">
        <f t="shared" si="1"/>
        <v>10620</v>
      </c>
      <c r="AL47" s="30" t="e">
        <f t="shared" si="2"/>
        <v>#VALUE!</v>
      </c>
      <c r="AM47" s="31" t="e">
        <f t="shared" si="3"/>
        <v>#VALUE!</v>
      </c>
      <c r="AN47" s="1"/>
      <c r="AO47" s="1"/>
      <c r="AP47" s="1"/>
    </row>
    <row r="48" spans="1:42">
      <c r="A48" s="46">
        <v>37</v>
      </c>
      <c r="B48" s="47" t="s">
        <v>71</v>
      </c>
      <c r="C48" s="73" t="str">
        <f>IFERROR(IF(VLOOKUP(B49, 'CREDIT LIST'!$B:$C, 2, FALSE)="TRUE", "no load", VLOOKUP(B49, 'CREDIT LIST'!$B:$C, 2, FALSE)), "No load")</f>
        <v>No load</v>
      </c>
      <c r="D48" s="30">
        <v>376230</v>
      </c>
      <c r="E48" s="12" t="e">
        <f t="shared" si="4"/>
        <v>#VALUE!</v>
      </c>
      <c r="F48" s="23">
        <v>0</v>
      </c>
      <c r="G48" s="74">
        <f>VLOOKUP(B49,[1]PAYMENT!$B:$AT,45,FALSE)</f>
        <v>0</v>
      </c>
      <c r="H48" s="14" t="e">
        <f t="shared" si="0"/>
        <v>#VALUE!</v>
      </c>
      <c r="I48" s="24"/>
      <c r="J48" s="25"/>
      <c r="K48" s="26"/>
      <c r="L48" s="27"/>
      <c r="M48" s="24"/>
      <c r="N48" s="25"/>
      <c r="O48" s="26"/>
      <c r="P48" s="28"/>
      <c r="Q48" s="24"/>
      <c r="R48" s="25"/>
      <c r="S48" s="26"/>
      <c r="T48" s="27"/>
      <c r="U48" s="24"/>
      <c r="V48" s="25"/>
      <c r="W48" s="26"/>
      <c r="X48" s="26"/>
      <c r="Y48" s="24"/>
      <c r="Z48" s="25"/>
      <c r="AA48" s="26"/>
      <c r="AB48" s="27"/>
      <c r="AC48" s="24"/>
      <c r="AD48" s="25"/>
      <c r="AE48" s="26"/>
      <c r="AF48" s="27"/>
      <c r="AG48" s="24"/>
      <c r="AH48" s="25"/>
      <c r="AI48" s="26"/>
      <c r="AJ48" s="27"/>
      <c r="AK48" s="29">
        <f t="shared" si="1"/>
        <v>0</v>
      </c>
      <c r="AL48" s="30" t="e">
        <f t="shared" si="2"/>
        <v>#VALUE!</v>
      </c>
      <c r="AM48" s="31" t="e">
        <f t="shared" si="3"/>
        <v>#VALUE!</v>
      </c>
      <c r="AN48" s="1"/>
      <c r="AO48" s="1"/>
      <c r="AP48" s="1"/>
    </row>
    <row r="49" spans="1:42">
      <c r="A49" s="46">
        <v>37</v>
      </c>
      <c r="B49" s="47" t="s">
        <v>45</v>
      </c>
      <c r="C49" s="73" t="str">
        <f>IFERROR(IF(VLOOKUP(B50, 'CREDIT LIST'!$B:$C, 2, FALSE)="TRUE", "no load", VLOOKUP(B50, 'CREDIT LIST'!$B:$C, 2, FALSE)), "No load")</f>
        <v>No load</v>
      </c>
      <c r="D49" s="30">
        <v>0</v>
      </c>
      <c r="E49" s="12" t="e">
        <f t="shared" si="4"/>
        <v>#VALUE!</v>
      </c>
      <c r="F49" s="23">
        <v>350</v>
      </c>
      <c r="G49" s="74">
        <f>VLOOKUP(B50,[1]PAYMENT!$B:$AT,45,FALSE)</f>
        <v>0</v>
      </c>
      <c r="H49" s="14" t="e">
        <f t="shared" si="0"/>
        <v>#VALUE!</v>
      </c>
      <c r="I49" s="24"/>
      <c r="J49" s="25"/>
      <c r="K49" s="26"/>
      <c r="L49" s="27"/>
      <c r="M49" s="24"/>
      <c r="N49" s="25"/>
      <c r="O49" s="26"/>
      <c r="P49" s="28"/>
      <c r="Q49" s="24"/>
      <c r="R49" s="25"/>
      <c r="S49" s="26"/>
      <c r="T49" s="27"/>
      <c r="U49" s="24"/>
      <c r="V49" s="25"/>
      <c r="W49" s="26"/>
      <c r="X49" s="26"/>
      <c r="Y49" s="24"/>
      <c r="Z49" s="25"/>
      <c r="AA49" s="26"/>
      <c r="AB49" s="27"/>
      <c r="AC49" s="24"/>
      <c r="AD49" s="25"/>
      <c r="AE49" s="26"/>
      <c r="AF49" s="27"/>
      <c r="AG49" s="24"/>
      <c r="AH49" s="25"/>
      <c r="AI49" s="26"/>
      <c r="AJ49" s="27"/>
      <c r="AK49" s="29">
        <f t="shared" si="1"/>
        <v>0</v>
      </c>
      <c r="AL49" s="30" t="e">
        <f t="shared" si="2"/>
        <v>#VALUE!</v>
      </c>
      <c r="AM49" s="31" t="e">
        <f t="shared" si="3"/>
        <v>#VALUE!</v>
      </c>
      <c r="AN49" s="1"/>
      <c r="AO49" s="1"/>
      <c r="AP49" s="1"/>
    </row>
    <row r="50" spans="1:42">
      <c r="A50" s="46">
        <v>38</v>
      </c>
      <c r="B50" s="47" t="s">
        <v>46</v>
      </c>
      <c r="C50" s="73" t="str">
        <f>IFERROR(IF(VLOOKUP(B51, 'CREDIT LIST'!$B:$C, 2, FALSE)="TRUE", "no load", VLOOKUP(B51, 'CREDIT LIST'!$B:$C, 2, FALSE)), "No load")</f>
        <v>No load</v>
      </c>
      <c r="D50" s="30">
        <v>0</v>
      </c>
      <c r="E50" s="12" t="e">
        <f t="shared" si="4"/>
        <v>#VALUE!</v>
      </c>
      <c r="F50" s="23">
        <v>50</v>
      </c>
      <c r="G50" s="74" t="e">
        <f>VLOOKUP(B51,[1]PAYMENT!$B:$AT,45,FALSE)</f>
        <v>#N/A</v>
      </c>
      <c r="H50" s="14" t="e">
        <f t="shared" si="0"/>
        <v>#VALUE!</v>
      </c>
      <c r="I50" s="24"/>
      <c r="J50" s="25"/>
      <c r="K50" s="26"/>
      <c r="L50" s="27"/>
      <c r="M50" s="24"/>
      <c r="N50" s="25"/>
      <c r="O50" s="26"/>
      <c r="P50" s="28"/>
      <c r="Q50" s="24"/>
      <c r="R50" s="25"/>
      <c r="S50" s="26"/>
      <c r="T50" s="27"/>
      <c r="U50" s="24"/>
      <c r="V50" s="25"/>
      <c r="W50" s="26"/>
      <c r="X50" s="26"/>
      <c r="Y50" s="24"/>
      <c r="Z50" s="25"/>
      <c r="AA50" s="26"/>
      <c r="AB50" s="27"/>
      <c r="AC50" s="24"/>
      <c r="AD50" s="25"/>
      <c r="AE50" s="26"/>
      <c r="AF50" s="27"/>
      <c r="AG50" s="24"/>
      <c r="AH50" s="25"/>
      <c r="AI50" s="26"/>
      <c r="AJ50" s="27"/>
      <c r="AK50" s="29">
        <f t="shared" si="1"/>
        <v>0</v>
      </c>
      <c r="AL50" s="30" t="e">
        <f t="shared" si="2"/>
        <v>#VALUE!</v>
      </c>
      <c r="AM50" s="31" t="e">
        <f t="shared" si="3"/>
        <v>#VALUE!</v>
      </c>
      <c r="AN50" s="1"/>
      <c r="AO50" s="1"/>
      <c r="AP50" s="1"/>
    </row>
    <row r="51" spans="1:42">
      <c r="A51" s="46">
        <v>38</v>
      </c>
      <c r="B51" s="47" t="s">
        <v>69</v>
      </c>
      <c r="C51" s="73" t="str">
        <f>IFERROR(IF(VLOOKUP(B52, 'CREDIT LIST'!$B:$C, 2, FALSE)="TRUE", "no load", VLOOKUP(B52, 'CREDIT LIST'!$B:$C, 2, FALSE)), "No load")</f>
        <v>No load</v>
      </c>
      <c r="D51" s="30">
        <v>980</v>
      </c>
      <c r="E51" s="12" t="e">
        <f t="shared" si="4"/>
        <v>#VALUE!</v>
      </c>
      <c r="F51" s="23">
        <v>0</v>
      </c>
      <c r="G51" s="74">
        <f>VLOOKUP(B52,[1]PAYMENT!$B:$AT,45,FALSE)</f>
        <v>0</v>
      </c>
      <c r="H51" s="14" t="e">
        <f t="shared" si="0"/>
        <v>#VALUE!</v>
      </c>
      <c r="I51" s="24"/>
      <c r="J51" s="25"/>
      <c r="K51" s="26"/>
      <c r="L51" s="27"/>
      <c r="M51" s="24"/>
      <c r="N51" s="25"/>
      <c r="O51" s="26"/>
      <c r="P51" s="28"/>
      <c r="Q51" s="24"/>
      <c r="R51" s="25"/>
      <c r="S51" s="26"/>
      <c r="T51" s="27"/>
      <c r="U51" s="24"/>
      <c r="V51" s="25"/>
      <c r="W51" s="26"/>
      <c r="X51" s="26"/>
      <c r="Y51" s="24"/>
      <c r="Z51" s="25"/>
      <c r="AA51" s="26"/>
      <c r="AB51" s="27"/>
      <c r="AC51" s="24"/>
      <c r="AD51" s="25"/>
      <c r="AE51" s="26"/>
      <c r="AF51" s="27"/>
      <c r="AG51" s="24"/>
      <c r="AH51" s="25"/>
      <c r="AI51" s="26"/>
      <c r="AJ51" s="27"/>
      <c r="AK51" s="29">
        <f t="shared" si="1"/>
        <v>0</v>
      </c>
      <c r="AL51" s="30" t="e">
        <f t="shared" si="2"/>
        <v>#VALUE!</v>
      </c>
      <c r="AM51" s="31" t="e">
        <f t="shared" si="3"/>
        <v>#VALUE!</v>
      </c>
      <c r="AN51" s="1"/>
      <c r="AO51" s="1"/>
      <c r="AP51" s="1"/>
    </row>
    <row r="52" spans="1:42">
      <c r="A52" s="46">
        <v>39</v>
      </c>
      <c r="B52" s="47" t="s">
        <v>47</v>
      </c>
      <c r="C52" s="73" t="str">
        <f>IFERROR(IF(VLOOKUP(B53, 'CREDIT LIST'!$B:$C, 2, FALSE)="TRUE", "no load", VLOOKUP(B53, 'CREDIT LIST'!$B:$C, 2, FALSE)), "No load")</f>
        <v>No load</v>
      </c>
      <c r="D52" s="30">
        <v>200</v>
      </c>
      <c r="E52" s="12" t="e">
        <f t="shared" si="4"/>
        <v>#VALUE!</v>
      </c>
      <c r="F52" s="23">
        <v>650</v>
      </c>
      <c r="G52" s="74" t="e">
        <f>VLOOKUP(B53,[1]PAYMENT!$B:$AT,45,FALSE)</f>
        <v>#N/A</v>
      </c>
      <c r="H52" s="14" t="e">
        <f t="shared" si="0"/>
        <v>#VALUE!</v>
      </c>
      <c r="I52" s="24"/>
      <c r="J52" s="25"/>
      <c r="K52" s="26"/>
      <c r="L52" s="27"/>
      <c r="M52" s="24"/>
      <c r="N52" s="25"/>
      <c r="O52" s="26"/>
      <c r="P52" s="28"/>
      <c r="Q52" s="24"/>
      <c r="R52" s="25"/>
      <c r="S52" s="26"/>
      <c r="T52" s="27"/>
      <c r="U52" s="24"/>
      <c r="V52" s="25"/>
      <c r="W52" s="26"/>
      <c r="X52" s="26"/>
      <c r="Y52" s="24"/>
      <c r="Z52" s="25"/>
      <c r="AA52" s="26"/>
      <c r="AB52" s="27"/>
      <c r="AC52" s="24"/>
      <c r="AD52" s="25"/>
      <c r="AE52" s="26"/>
      <c r="AF52" s="27"/>
      <c r="AG52" s="24"/>
      <c r="AH52" s="25"/>
      <c r="AI52" s="26"/>
      <c r="AJ52" s="27"/>
      <c r="AK52" s="29">
        <f t="shared" si="1"/>
        <v>0</v>
      </c>
      <c r="AL52" s="30" t="e">
        <f t="shared" si="2"/>
        <v>#VALUE!</v>
      </c>
      <c r="AM52" s="31" t="e">
        <f t="shared" si="3"/>
        <v>#VALUE!</v>
      </c>
      <c r="AN52" s="1"/>
      <c r="AO52" s="1"/>
      <c r="AP52" s="1"/>
    </row>
    <row r="53" spans="1:42">
      <c r="A53" s="46">
        <v>42</v>
      </c>
      <c r="B53" s="47" t="s">
        <v>68</v>
      </c>
      <c r="C53" s="73" t="str">
        <f>IFERROR(IF(VLOOKUP(B54, 'CREDIT LIST'!$B:$C, 2, FALSE)="TRUE", "no load", VLOOKUP(B54, 'CREDIT LIST'!$B:$C, 2, FALSE)), "No load")</f>
        <v>No load</v>
      </c>
      <c r="D53" s="30">
        <v>37350</v>
      </c>
      <c r="E53" s="12" t="e">
        <f t="shared" si="4"/>
        <v>#VALUE!</v>
      </c>
      <c r="F53" s="23">
        <v>0</v>
      </c>
      <c r="G53" s="74" t="e">
        <f>VLOOKUP(B54,[1]PAYMENT!$B:$AT,45,FALSE)</f>
        <v>#N/A</v>
      </c>
      <c r="H53" s="14" t="e">
        <f t="shared" si="0"/>
        <v>#VALUE!</v>
      </c>
      <c r="I53" s="50"/>
      <c r="J53" s="51"/>
      <c r="K53" s="52"/>
      <c r="L53" s="53"/>
      <c r="M53" s="50"/>
      <c r="N53" s="51"/>
      <c r="O53" s="52"/>
      <c r="P53" s="54"/>
      <c r="Q53" s="50"/>
      <c r="R53" s="51"/>
      <c r="S53" s="52"/>
      <c r="T53" s="53"/>
      <c r="U53" s="55"/>
      <c r="V53" s="51"/>
      <c r="W53" s="52"/>
      <c r="X53" s="52"/>
      <c r="Y53" s="51"/>
      <c r="Z53" s="51"/>
      <c r="AA53" s="52"/>
      <c r="AB53" s="54"/>
      <c r="AC53" s="51"/>
      <c r="AD53" s="51"/>
      <c r="AE53" s="52"/>
      <c r="AF53" s="54"/>
      <c r="AG53" s="51"/>
      <c r="AH53" s="51"/>
      <c r="AI53" s="52"/>
      <c r="AJ53" s="54"/>
      <c r="AK53" s="29">
        <f t="shared" si="1"/>
        <v>0</v>
      </c>
      <c r="AL53" s="30" t="e">
        <f t="shared" si="2"/>
        <v>#VALUE!</v>
      </c>
      <c r="AM53" s="31" t="e">
        <f t="shared" si="3"/>
        <v>#VALUE!</v>
      </c>
      <c r="AN53" s="1"/>
      <c r="AO53" s="1"/>
      <c r="AP53" s="1"/>
    </row>
    <row r="54" spans="1:42" ht="30.75" customHeight="1" thickBot="1">
      <c r="A54" s="65" t="s">
        <v>48</v>
      </c>
      <c r="B54" s="66"/>
      <c r="C54" s="34">
        <f t="shared" ref="C54:I54" si="5">SUM(C4:C53)</f>
        <v>0</v>
      </c>
      <c r="D54" s="34">
        <f t="shared" si="5"/>
        <v>533540</v>
      </c>
      <c r="E54" s="34" t="e">
        <f t="shared" si="5"/>
        <v>#VALUE!</v>
      </c>
      <c r="F54" s="33">
        <f t="shared" si="5"/>
        <v>65080</v>
      </c>
      <c r="G54" s="35" t="e">
        <f t="shared" si="5"/>
        <v>#N/A</v>
      </c>
      <c r="H54" s="36" t="e">
        <f t="shared" si="5"/>
        <v>#VALUE!</v>
      </c>
      <c r="I54" s="37">
        <f t="shared" si="5"/>
        <v>0</v>
      </c>
      <c r="J54" s="37">
        <f t="shared" ref="J54:K54" si="6">SUM(J4:J53)</f>
        <v>0</v>
      </c>
      <c r="K54" s="37">
        <f t="shared" si="6"/>
        <v>0</v>
      </c>
      <c r="L54" s="39">
        <f t="shared" ref="L54:V54" si="7">SUM(L4:L52)</f>
        <v>0</v>
      </c>
      <c r="M54" s="37">
        <f t="shared" si="7"/>
        <v>0</v>
      </c>
      <c r="N54" s="37">
        <f t="shared" si="7"/>
        <v>0</v>
      </c>
      <c r="O54" s="38">
        <f t="shared" si="7"/>
        <v>0</v>
      </c>
      <c r="P54" s="40">
        <f t="shared" si="7"/>
        <v>0</v>
      </c>
      <c r="Q54" s="37">
        <f t="shared" si="7"/>
        <v>0</v>
      </c>
      <c r="R54" s="37">
        <f t="shared" si="7"/>
        <v>0</v>
      </c>
      <c r="S54" s="38">
        <f t="shared" si="7"/>
        <v>0</v>
      </c>
      <c r="T54" s="39">
        <f t="shared" si="7"/>
        <v>0</v>
      </c>
      <c r="U54" s="39">
        <f t="shared" si="7"/>
        <v>0</v>
      </c>
      <c r="V54" s="37">
        <f t="shared" si="7"/>
        <v>0</v>
      </c>
      <c r="W54" s="38">
        <f t="shared" ref="W54:AJ54" ca="1" si="8">SUM(W4:W54)</f>
        <v>0</v>
      </c>
      <c r="X54" s="38">
        <f t="shared" ca="1" si="8"/>
        <v>0</v>
      </c>
      <c r="Y54" s="38">
        <f t="shared" ca="1" si="8"/>
        <v>0</v>
      </c>
      <c r="Z54" s="38">
        <f t="shared" ca="1" si="8"/>
        <v>0</v>
      </c>
      <c r="AA54" s="38">
        <f t="shared" ca="1" si="8"/>
        <v>0</v>
      </c>
      <c r="AB54" s="38">
        <f t="shared" ca="1" si="8"/>
        <v>0</v>
      </c>
      <c r="AC54" s="38">
        <f t="shared" ca="1" si="8"/>
        <v>0</v>
      </c>
      <c r="AD54" s="38">
        <f t="shared" ca="1" si="8"/>
        <v>0</v>
      </c>
      <c r="AE54" s="38">
        <f t="shared" ca="1" si="8"/>
        <v>0</v>
      </c>
      <c r="AF54" s="38">
        <f t="shared" ca="1" si="8"/>
        <v>0</v>
      </c>
      <c r="AG54" s="38">
        <f t="shared" ca="1" si="8"/>
        <v>0</v>
      </c>
      <c r="AH54" s="38">
        <f t="shared" ca="1" si="8"/>
        <v>0</v>
      </c>
      <c r="AI54" s="38">
        <f t="shared" ca="1" si="8"/>
        <v>0</v>
      </c>
      <c r="AJ54" s="38">
        <f t="shared" ca="1" si="8"/>
        <v>0</v>
      </c>
      <c r="AK54" s="41">
        <f>SUM(AK4:AK52)</f>
        <v>734190</v>
      </c>
      <c r="AL54" s="41" t="e">
        <f>SUM(AL4:AL52)</f>
        <v>#VALUE!</v>
      </c>
      <c r="AM54" s="42" t="e">
        <f>SUM(AM4:AM52)</f>
        <v>#VALUE!</v>
      </c>
      <c r="AN54" s="1"/>
      <c r="AO54" s="1"/>
      <c r="AP54" s="1"/>
    </row>
    <row r="55" spans="1:42">
      <c r="AN55" s="1"/>
      <c r="AO55" s="1"/>
      <c r="AP55" s="1"/>
    </row>
    <row r="56" spans="1:42">
      <c r="AN56" s="1"/>
      <c r="AO56" s="1"/>
      <c r="AP56" s="1"/>
    </row>
    <row r="57" spans="1:42">
      <c r="AN57" s="1"/>
      <c r="AO57" s="1"/>
      <c r="AP57" s="1"/>
    </row>
    <row r="58" spans="1:42">
      <c r="AN58" s="1"/>
      <c r="AO58" s="1"/>
      <c r="AP58" s="1"/>
    </row>
    <row r="69" spans="6:12" ht="15.75" thickBot="1"/>
    <row r="70" spans="6:12">
      <c r="F70" s="56" t="s">
        <v>74</v>
      </c>
      <c r="G70" s="57" t="s">
        <v>75</v>
      </c>
      <c r="H70" s="57" t="s">
        <v>8</v>
      </c>
      <c r="I70" s="57" t="s">
        <v>9</v>
      </c>
      <c r="J70" s="57" t="s">
        <v>10</v>
      </c>
      <c r="K70" s="57" t="s">
        <v>33</v>
      </c>
      <c r="L70" s="58" t="s">
        <v>76</v>
      </c>
    </row>
    <row r="71" spans="6:12">
      <c r="F71" s="59">
        <v>45817</v>
      </c>
      <c r="G71" s="47">
        <f>I61</f>
        <v>0</v>
      </c>
      <c r="H71" s="47">
        <f>J61</f>
        <v>0</v>
      </c>
      <c r="I71" s="47">
        <f>K61</f>
        <v>0</v>
      </c>
      <c r="J71" s="47"/>
      <c r="K71" s="47"/>
      <c r="L71" s="60"/>
    </row>
    <row r="72" spans="6:12">
      <c r="F72" s="59">
        <v>45847</v>
      </c>
      <c r="G72" s="47">
        <f>M61</f>
        <v>0</v>
      </c>
      <c r="H72" s="47">
        <f>N61</f>
        <v>0</v>
      </c>
      <c r="I72" s="47"/>
      <c r="J72" s="47"/>
      <c r="K72" s="47"/>
      <c r="L72" s="60"/>
    </row>
    <row r="73" spans="6:12">
      <c r="F73" s="59">
        <v>45878</v>
      </c>
      <c r="G73" s="47">
        <f>Q61</f>
        <v>0</v>
      </c>
      <c r="H73" s="47">
        <f>R61</f>
        <v>0</v>
      </c>
      <c r="I73" s="47"/>
      <c r="J73" s="47"/>
      <c r="K73" s="47"/>
      <c r="L73" s="60"/>
    </row>
    <row r="74" spans="6:12">
      <c r="F74" s="59">
        <v>45909</v>
      </c>
      <c r="G74" s="47">
        <f>U61</f>
        <v>0</v>
      </c>
      <c r="H74" s="47">
        <f>V61</f>
        <v>0</v>
      </c>
      <c r="I74" s="47"/>
      <c r="J74" s="47"/>
      <c r="K74" s="47"/>
      <c r="L74" s="60"/>
    </row>
    <row r="75" spans="6:12">
      <c r="F75" s="59">
        <v>45939</v>
      </c>
      <c r="G75" s="47">
        <f>Y61</f>
        <v>0</v>
      </c>
      <c r="H75" s="47">
        <f>Z61</f>
        <v>0</v>
      </c>
      <c r="I75" s="47"/>
      <c r="J75" s="47"/>
      <c r="K75" s="47"/>
      <c r="L75" s="60"/>
    </row>
    <row r="76" spans="6:12">
      <c r="F76" s="59">
        <v>45970</v>
      </c>
      <c r="G76" s="47">
        <f>AC61</f>
        <v>0</v>
      </c>
      <c r="H76" s="47">
        <f>AD61</f>
        <v>0</v>
      </c>
      <c r="I76" s="47"/>
      <c r="J76" s="47"/>
      <c r="K76" s="47"/>
      <c r="L76" s="60"/>
    </row>
    <row r="77" spans="6:12">
      <c r="F77" s="59">
        <v>46000</v>
      </c>
      <c r="G77" s="47">
        <f>AG61</f>
        <v>0</v>
      </c>
      <c r="H77" s="47">
        <f>AH61</f>
        <v>0</v>
      </c>
      <c r="I77" s="47"/>
      <c r="J77" s="47"/>
      <c r="K77" s="47"/>
      <c r="L77" s="60"/>
    </row>
    <row r="78" spans="6:12">
      <c r="F78" s="61"/>
      <c r="G78" s="47"/>
      <c r="H78" s="47"/>
      <c r="I78" s="47"/>
      <c r="J78" s="47"/>
      <c r="K78" s="47"/>
      <c r="L78" s="60"/>
    </row>
    <row r="79" spans="6:12" ht="15.75" thickBot="1">
      <c r="F79" s="62"/>
      <c r="G79" s="63"/>
      <c r="H79" s="63"/>
      <c r="I79" s="63"/>
      <c r="J79" s="63"/>
      <c r="K79" s="63"/>
      <c r="L79" s="64"/>
    </row>
  </sheetData>
  <mergeCells count="9">
    <mergeCell ref="A54:B54"/>
    <mergeCell ref="AC2:AF2"/>
    <mergeCell ref="AG2:AJ2"/>
    <mergeCell ref="A1:H1"/>
    <mergeCell ref="I2:L2"/>
    <mergeCell ref="M2:P2"/>
    <mergeCell ref="Q2:T2"/>
    <mergeCell ref="U2:X2"/>
    <mergeCell ref="Y2:AB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</vt:lpstr>
      <vt:lpstr>CREDIT LIST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dcterms:created xsi:type="dcterms:W3CDTF">2025-09-16T09:56:56Z</dcterms:created>
  <dcterms:modified xsi:type="dcterms:W3CDTF">2025-10-08T02:03:39Z</dcterms:modified>
</cp:coreProperties>
</file>