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60" windowWidth="15015" windowHeight="7650"/>
  </bookViews>
  <sheets>
    <sheet name="PAYMENT" sheetId="1" r:id="rId1"/>
    <sheet name="CREDITLIST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G5" i="1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4"/>
  <c r="K66" l="1"/>
  <c r="AR66" s="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E65" s="1"/>
  <c r="H65" s="1"/>
  <c r="D66"/>
  <c r="D67"/>
  <c r="D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E46" s="1"/>
  <c r="H46" s="1"/>
  <c r="C47"/>
  <c r="E47" s="1"/>
  <c r="H47" s="1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4"/>
  <c r="K79"/>
  <c r="J79"/>
  <c r="L78"/>
  <c r="H78"/>
  <c r="K75"/>
  <c r="AQ68"/>
  <c r="L81" s="1"/>
  <c r="AP68"/>
  <c r="K81" s="1"/>
  <c r="AO68"/>
  <c r="J81" s="1"/>
  <c r="AN68"/>
  <c r="I81" s="1"/>
  <c r="AM68"/>
  <c r="H81" s="1"/>
  <c r="AL68"/>
  <c r="L80" s="1"/>
  <c r="AK68"/>
  <c r="K80" s="1"/>
  <c r="AJ68"/>
  <c r="J80" s="1"/>
  <c r="AI68"/>
  <c r="I80" s="1"/>
  <c r="AH68"/>
  <c r="H80" s="1"/>
  <c r="AG68"/>
  <c r="L79" s="1"/>
  <c r="AF68"/>
  <c r="AE68"/>
  <c r="AD68"/>
  <c r="I79" s="1"/>
  <c r="AC68"/>
  <c r="H79" s="1"/>
  <c r="AB68"/>
  <c r="AA68"/>
  <c r="K78" s="1"/>
  <c r="Z68"/>
  <c r="J78" s="1"/>
  <c r="Y68"/>
  <c r="I78" s="1"/>
  <c r="X68"/>
  <c r="W68"/>
  <c r="L77" s="1"/>
  <c r="V68"/>
  <c r="K77" s="1"/>
  <c r="U68"/>
  <c r="J77" s="1"/>
  <c r="T68"/>
  <c r="I77" s="1"/>
  <c r="S68"/>
  <c r="H77" s="1"/>
  <c r="R68"/>
  <c r="L76" s="1"/>
  <c r="Q68"/>
  <c r="K76" s="1"/>
  <c r="P68"/>
  <c r="J76" s="1"/>
  <c r="O68"/>
  <c r="I76" s="1"/>
  <c r="N68"/>
  <c r="H76" s="1"/>
  <c r="M68"/>
  <c r="L75" s="1"/>
  <c r="L68"/>
  <c r="K68"/>
  <c r="J75" s="1"/>
  <c r="J68"/>
  <c r="I75" s="1"/>
  <c r="I68"/>
  <c r="H75" s="1"/>
  <c r="F68"/>
  <c r="AR67"/>
  <c r="E67"/>
  <c r="H67" s="1"/>
  <c r="AS67" s="1"/>
  <c r="AT67" s="1"/>
  <c r="E66"/>
  <c r="H66" s="1"/>
  <c r="AR65"/>
  <c r="AR64"/>
  <c r="E64"/>
  <c r="H64" s="1"/>
  <c r="AS64" s="1"/>
  <c r="AT64" s="1"/>
  <c r="AR63"/>
  <c r="E63"/>
  <c r="H63" s="1"/>
  <c r="AS63" s="1"/>
  <c r="AT63" s="1"/>
  <c r="AR62"/>
  <c r="E62"/>
  <c r="H62" s="1"/>
  <c r="AS62" s="1"/>
  <c r="AT62" s="1"/>
  <c r="AR61"/>
  <c r="E61"/>
  <c r="H61" s="1"/>
  <c r="AS61" s="1"/>
  <c r="AT61" s="1"/>
  <c r="AR60"/>
  <c r="E60"/>
  <c r="H60" s="1"/>
  <c r="AS60" s="1"/>
  <c r="AT60" s="1"/>
  <c r="AR59"/>
  <c r="E59"/>
  <c r="H59" s="1"/>
  <c r="AS59" s="1"/>
  <c r="AT59" s="1"/>
  <c r="AR58"/>
  <c r="E58"/>
  <c r="H58" s="1"/>
  <c r="AS58" s="1"/>
  <c r="AT58" s="1"/>
  <c r="AR57"/>
  <c r="E57"/>
  <c r="H57" s="1"/>
  <c r="AS57" s="1"/>
  <c r="AT57" s="1"/>
  <c r="AR56"/>
  <c r="E56"/>
  <c r="H56" s="1"/>
  <c r="AS56" s="1"/>
  <c r="AT56" s="1"/>
  <c r="AR55"/>
  <c r="E55"/>
  <c r="H55" s="1"/>
  <c r="AS55" s="1"/>
  <c r="AT55" s="1"/>
  <c r="AR54"/>
  <c r="E54"/>
  <c r="H54" s="1"/>
  <c r="AS54" s="1"/>
  <c r="AT54" s="1"/>
  <c r="AR53"/>
  <c r="E53"/>
  <c r="H53" s="1"/>
  <c r="AS53" s="1"/>
  <c r="AT53" s="1"/>
  <c r="AR52"/>
  <c r="E52"/>
  <c r="H52" s="1"/>
  <c r="AS52" s="1"/>
  <c r="AT52" s="1"/>
  <c r="AR51"/>
  <c r="E51"/>
  <c r="H51" s="1"/>
  <c r="AS51" s="1"/>
  <c r="AT51" s="1"/>
  <c r="AR50"/>
  <c r="E50"/>
  <c r="H50" s="1"/>
  <c r="AS50" s="1"/>
  <c r="AT50" s="1"/>
  <c r="AR49"/>
  <c r="E49"/>
  <c r="H49" s="1"/>
  <c r="AS49" s="1"/>
  <c r="AR48"/>
  <c r="E48"/>
  <c r="H48" s="1"/>
  <c r="AR47"/>
  <c r="AR46"/>
  <c r="AR45"/>
  <c r="E45"/>
  <c r="H45" s="1"/>
  <c r="AS45" s="1"/>
  <c r="AR44"/>
  <c r="E44"/>
  <c r="H44" s="1"/>
  <c r="AR43"/>
  <c r="E43"/>
  <c r="H43" s="1"/>
  <c r="AS43" s="1"/>
  <c r="AR42"/>
  <c r="E42"/>
  <c r="H42" s="1"/>
  <c r="AS42" s="1"/>
  <c r="AR41"/>
  <c r="E41"/>
  <c r="H41" s="1"/>
  <c r="AS41" s="1"/>
  <c r="AR40"/>
  <c r="E40"/>
  <c r="H40" s="1"/>
  <c r="AS40" s="1"/>
  <c r="AR39"/>
  <c r="E39"/>
  <c r="H39" s="1"/>
  <c r="AR38"/>
  <c r="E38"/>
  <c r="H38" s="1"/>
  <c r="AS38" s="1"/>
  <c r="AT38" s="1"/>
  <c r="AR37"/>
  <c r="E37"/>
  <c r="H37" s="1"/>
  <c r="AS37" s="1"/>
  <c r="AR36"/>
  <c r="E36"/>
  <c r="H36" s="1"/>
  <c r="AR35"/>
  <c r="E35"/>
  <c r="H35" s="1"/>
  <c r="AS35" s="1"/>
  <c r="AR34"/>
  <c r="E34"/>
  <c r="H34" s="1"/>
  <c r="AS34" s="1"/>
  <c r="AR33"/>
  <c r="E33"/>
  <c r="H33" s="1"/>
  <c r="AS33" s="1"/>
  <c r="AR32"/>
  <c r="E32"/>
  <c r="H32" s="1"/>
  <c r="AS32" s="1"/>
  <c r="AR31"/>
  <c r="E31"/>
  <c r="H31" s="1"/>
  <c r="AS31" s="1"/>
  <c r="AR30"/>
  <c r="E30"/>
  <c r="H30" s="1"/>
  <c r="AS30" s="1"/>
  <c r="AR29"/>
  <c r="E29"/>
  <c r="H29" s="1"/>
  <c r="AS29" s="1"/>
  <c r="AR28"/>
  <c r="E28"/>
  <c r="H28" s="1"/>
  <c r="AS28" s="1"/>
  <c r="AR27"/>
  <c r="E27"/>
  <c r="H27" s="1"/>
  <c r="AS27" s="1"/>
  <c r="AR26"/>
  <c r="E26"/>
  <c r="H26" s="1"/>
  <c r="AS26" s="1"/>
  <c r="AR25"/>
  <c r="E25"/>
  <c r="H25" s="1"/>
  <c r="AS25" s="1"/>
  <c r="AR24"/>
  <c r="E24"/>
  <c r="H24" s="1"/>
  <c r="AS24" s="1"/>
  <c r="AR23"/>
  <c r="E23"/>
  <c r="H23" s="1"/>
  <c r="AS23" s="1"/>
  <c r="AR22"/>
  <c r="E22"/>
  <c r="H22" s="1"/>
  <c r="AS22" s="1"/>
  <c r="AR21"/>
  <c r="E21"/>
  <c r="H21" s="1"/>
  <c r="AS21" s="1"/>
  <c r="AR20"/>
  <c r="E20"/>
  <c r="H20" s="1"/>
  <c r="AS20" s="1"/>
  <c r="AR19"/>
  <c r="E19"/>
  <c r="H19" s="1"/>
  <c r="AS19" s="1"/>
  <c r="AR18"/>
  <c r="E18"/>
  <c r="H18" s="1"/>
  <c r="AS18" s="1"/>
  <c r="AR17"/>
  <c r="E17"/>
  <c r="H17" s="1"/>
  <c r="AS17" s="1"/>
  <c r="AR16"/>
  <c r="E16"/>
  <c r="H16" s="1"/>
  <c r="AS16" s="1"/>
  <c r="AR15"/>
  <c r="E15"/>
  <c r="H15" s="1"/>
  <c r="AS15" s="1"/>
  <c r="AR14"/>
  <c r="E14"/>
  <c r="H14" s="1"/>
  <c r="AS14" s="1"/>
  <c r="AR13"/>
  <c r="E13"/>
  <c r="H13" s="1"/>
  <c r="AS13" s="1"/>
  <c r="AR12"/>
  <c r="E12"/>
  <c r="H12" s="1"/>
  <c r="AS12" s="1"/>
  <c r="AR11"/>
  <c r="E11"/>
  <c r="H11" s="1"/>
  <c r="AS11" s="1"/>
  <c r="AR10"/>
  <c r="E10"/>
  <c r="H10" s="1"/>
  <c r="AS10" s="1"/>
  <c r="AR9"/>
  <c r="E9"/>
  <c r="H9" s="1"/>
  <c r="AS9" s="1"/>
  <c r="AR8"/>
  <c r="E8"/>
  <c r="H8" s="1"/>
  <c r="AS8" s="1"/>
  <c r="AR7"/>
  <c r="E7"/>
  <c r="H7" s="1"/>
  <c r="AS7" s="1"/>
  <c r="AR6"/>
  <c r="E6"/>
  <c r="H6" s="1"/>
  <c r="AS6" s="1"/>
  <c r="AR5"/>
  <c r="E5"/>
  <c r="H5" s="1"/>
  <c r="AS5" s="1"/>
  <c r="AT5" s="1"/>
  <c r="AR4"/>
  <c r="G68"/>
  <c r="AS66" l="1"/>
  <c r="AT66" s="1"/>
  <c r="AS65"/>
  <c r="AT65" s="1"/>
  <c r="AS44"/>
  <c r="AS39"/>
  <c r="AT39" s="1"/>
  <c r="AS36"/>
  <c r="D68"/>
  <c r="M79"/>
  <c r="AS46"/>
  <c r="AT46" s="1"/>
  <c r="AR68"/>
  <c r="AS47"/>
  <c r="AS48"/>
  <c r="AT7"/>
  <c r="AT10"/>
  <c r="AT11"/>
  <c r="AT14"/>
  <c r="AT15"/>
  <c r="AT18"/>
  <c r="AT19"/>
  <c r="AT22"/>
  <c r="AT23"/>
  <c r="AT26"/>
  <c r="AT27"/>
  <c r="AT30"/>
  <c r="AT31"/>
  <c r="AT34"/>
  <c r="AT35"/>
  <c r="AT42"/>
  <c r="AT43"/>
  <c r="AT47"/>
  <c r="C68"/>
  <c r="J82"/>
  <c r="AT6"/>
  <c r="M77"/>
  <c r="M81"/>
  <c r="AT9"/>
  <c r="AT13"/>
  <c r="AT17"/>
  <c r="AT21"/>
  <c r="AT25"/>
  <c r="AT29"/>
  <c r="AT33"/>
  <c r="AT37"/>
  <c r="AT41"/>
  <c r="AT45"/>
  <c r="AT48"/>
  <c r="AT49"/>
  <c r="I82"/>
  <c r="M76"/>
  <c r="M78"/>
  <c r="M80"/>
  <c r="M75"/>
  <c r="H82"/>
  <c r="AT8"/>
  <c r="AT12"/>
  <c r="AT16"/>
  <c r="AT20"/>
  <c r="AT24"/>
  <c r="AT28"/>
  <c r="AT32"/>
  <c r="AT36"/>
  <c r="AT40"/>
  <c r="AT44"/>
  <c r="L82"/>
  <c r="K82"/>
  <c r="E4"/>
  <c r="M82" l="1"/>
  <c r="H4"/>
  <c r="E68"/>
  <c r="H68" l="1"/>
  <c r="AS4"/>
  <c r="AS68" l="1"/>
  <c r="AT4"/>
  <c r="AT68" s="1"/>
</calcChain>
</file>

<file path=xl/sharedStrings.xml><?xml version="1.0" encoding="utf-8"?>
<sst xmlns="http://schemas.openxmlformats.org/spreadsheetml/2006/main" count="134" uniqueCount="99">
  <si>
    <t>DETAILS</t>
  </si>
  <si>
    <t>19/10/2025</t>
  </si>
  <si>
    <t>20/10/2025</t>
  </si>
  <si>
    <t>21/10/2025</t>
  </si>
  <si>
    <t>22/10/2025</t>
  </si>
  <si>
    <t>23/10/2025</t>
  </si>
  <si>
    <t>24/10/2025</t>
  </si>
  <si>
    <t>25/10/2025</t>
  </si>
  <si>
    <t>C ID</t>
  </si>
  <si>
    <t xml:space="preserve"> CUSTOMER NAME</t>
  </si>
  <si>
    <t>NET AMOUNT</t>
  </si>
  <si>
    <t>OLD BALANCE</t>
  </si>
  <si>
    <t>CURRENT BALANCE</t>
  </si>
  <si>
    <t>DISCOUNT</t>
  </si>
  <si>
    <t>OPENING ADVANCE</t>
  </si>
  <si>
    <t>TOTAL BALANCE</t>
  </si>
  <si>
    <t>CASH RECEIVED</t>
  </si>
  <si>
    <t>SEF</t>
  </si>
  <si>
    <t>BRUCE</t>
  </si>
  <si>
    <t>PRABHU</t>
  </si>
  <si>
    <t>CHEQUE</t>
  </si>
  <si>
    <t>CASH REC</t>
  </si>
  <si>
    <t>TOTAL RECEIVED</t>
  </si>
  <si>
    <t>CLOSING BALANCE</t>
  </si>
  <si>
    <t>CLOSING ADVANCE</t>
  </si>
  <si>
    <t>ALLWIN-PRAVEEN</t>
  </si>
  <si>
    <t>AMAR</t>
  </si>
  <si>
    <t>APR TILES</t>
  </si>
  <si>
    <t>ARUL</t>
  </si>
  <si>
    <t>ASIRVATHAM</t>
  </si>
  <si>
    <t>BALAN</t>
  </si>
  <si>
    <t>CLINTON</t>
  </si>
  <si>
    <t>CNR</t>
  </si>
  <si>
    <t>DHAS</t>
  </si>
  <si>
    <t>DSR RAJAN</t>
  </si>
  <si>
    <t>IYYAPPAN M</t>
  </si>
  <si>
    <t>JANAKI</t>
  </si>
  <si>
    <t>JEGAN JKT</t>
  </si>
  <si>
    <t>JEYARAJ INTERLOCK</t>
  </si>
  <si>
    <t>KANNAN KANNAN</t>
  </si>
  <si>
    <t>KARIKALAN</t>
  </si>
  <si>
    <t>KINCY</t>
  </si>
  <si>
    <t>KITTU</t>
  </si>
  <si>
    <t>KRISHNAN</t>
  </si>
  <si>
    <t>KUMAR ARAL</t>
  </si>
  <si>
    <t>KUMAR THAZHAKUDY</t>
  </si>
  <si>
    <t>LINGAM</t>
  </si>
  <si>
    <t>MANOGAR</t>
  </si>
  <si>
    <t>MKV</t>
  </si>
  <si>
    <t>MURUGAN SAHADEVAN</t>
  </si>
  <si>
    <t>MURUGAPPAN</t>
  </si>
  <si>
    <t>NADARAJAN</t>
  </si>
  <si>
    <t>NAGALAXMI</t>
  </si>
  <si>
    <t>NAGARAJAN</t>
  </si>
  <si>
    <t>NARAYANAN</t>
  </si>
  <si>
    <t>PANNEER</t>
  </si>
  <si>
    <t>PAREETH</t>
  </si>
  <si>
    <t>PARTHIBEN SEETHAPAL</t>
  </si>
  <si>
    <t>PARTHIPAN</t>
  </si>
  <si>
    <t>PRAVEEN</t>
  </si>
  <si>
    <t>PRAVEEN ARAL</t>
  </si>
  <si>
    <t>PSK</t>
  </si>
  <si>
    <t>RAJAN</t>
  </si>
  <si>
    <t>RAJAN THIDAL</t>
  </si>
  <si>
    <t>RAJARETHINAM</t>
  </si>
  <si>
    <t>RAMACHANDRAN</t>
  </si>
  <si>
    <t>RAMIYYA</t>
  </si>
  <si>
    <t>RAZZAK</t>
  </si>
  <si>
    <t>REENA TRADERS</t>
  </si>
  <si>
    <t>REES BLUE METALS</t>
  </si>
  <si>
    <t>RKL</t>
  </si>
  <si>
    <t>RS PRABHU</t>
  </si>
  <si>
    <t>SARAVANAN</t>
  </si>
  <si>
    <t>SATHISH SA</t>
  </si>
  <si>
    <t>SHEK</t>
  </si>
  <si>
    <t>SOOSAI MICHEAL</t>
  </si>
  <si>
    <t>STALIN</t>
  </si>
  <si>
    <t>SUBASH</t>
  </si>
  <si>
    <t>SUGUMARAN</t>
  </si>
  <si>
    <t>SURESH TAMIL RAJ</t>
  </si>
  <si>
    <t>SUYAMBU</t>
  </si>
  <si>
    <t>SUYAMBURAJAN</t>
  </si>
  <si>
    <t>T.MURUGAN</t>
  </si>
  <si>
    <t>THAMIRAPARANI</t>
  </si>
  <si>
    <t>THANGAMANI</t>
  </si>
  <si>
    <t>THANGASELVAN</t>
  </si>
  <si>
    <t>VIJAY</t>
  </si>
  <si>
    <t>VM VIGNESH</t>
  </si>
  <si>
    <t xml:space="preserve">Grand Total </t>
  </si>
  <si>
    <t>DATE</t>
  </si>
  <si>
    <t>CASH</t>
  </si>
  <si>
    <t>TOTAL</t>
  </si>
  <si>
    <t>26/10/25 TO 01/11/25</t>
  </si>
  <si>
    <t>26/10/2025</t>
  </si>
  <si>
    <t>27/10/2025</t>
  </si>
  <si>
    <t>28/10/2025</t>
  </si>
  <si>
    <t>29/10/2025</t>
  </si>
  <si>
    <t>30/10/2025</t>
  </si>
  <si>
    <t>31/10/2025</t>
  </si>
</sst>
</file>

<file path=xl/styles.xml><?xml version="1.0" encoding="utf-8"?>
<styleSheet xmlns="http://schemas.openxmlformats.org/spreadsheetml/2006/main">
  <numFmts count="2">
    <numFmt numFmtId="164" formatCode="0;[Red]0"/>
    <numFmt numFmtId="165" formatCode="0_);\(0\)"/>
  </numFmts>
  <fonts count="10">
    <font>
      <sz val="11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14" fontId="1" fillId="0" borderId="1" xfId="0" applyNumberFormat="1" applyFont="1" applyBorder="1" applyAlignment="1" applyProtection="1">
      <alignment horizontal="center"/>
      <protection locked="0"/>
    </xf>
    <xf numFmtId="14" fontId="1" fillId="0" borderId="2" xfId="0" applyNumberFormat="1" applyFont="1" applyBorder="1" applyAlignment="1" applyProtection="1">
      <alignment horizontal="center"/>
      <protection locked="0"/>
    </xf>
    <xf numFmtId="14" fontId="1" fillId="0" borderId="3" xfId="0" applyNumberFormat="1" applyFont="1" applyBorder="1" applyAlignment="1" applyProtection="1">
      <alignment horizontal="center" vertical="center"/>
      <protection locked="0"/>
    </xf>
    <xf numFmtId="14" fontId="1" fillId="0" borderId="2" xfId="0" applyNumberFormat="1" applyFont="1" applyBorder="1" applyAlignment="1" applyProtection="1">
      <alignment horizontal="center" vertical="center"/>
      <protection locked="0"/>
    </xf>
    <xf numFmtId="14" fontId="1" fillId="0" borderId="4" xfId="0" applyNumberFormat="1" applyFont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center" vertical="center"/>
      <protection locked="0"/>
    </xf>
    <xf numFmtId="14" fontId="2" fillId="3" borderId="8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9" xfId="0" applyNumberFormat="1" applyFont="1" applyFill="1" applyBorder="1" applyAlignment="1" applyProtection="1">
      <alignment horizontal="center" vertical="center"/>
      <protection locked="0"/>
    </xf>
    <xf numFmtId="14" fontId="2" fillId="3" borderId="10" xfId="0" applyNumberFormat="1" applyFont="1" applyFill="1" applyBorder="1" applyAlignment="1" applyProtection="1">
      <alignment horizontal="center" vertical="center"/>
      <protection locked="0"/>
    </xf>
    <xf numFmtId="0" fontId="3" fillId="3" borderId="11" xfId="0" applyFont="1" applyFill="1" applyBorder="1" applyAlignment="1" applyProtection="1">
      <alignment vertical="top"/>
      <protection locked="0"/>
    </xf>
    <xf numFmtId="0" fontId="3" fillId="3" borderId="12" xfId="0" applyFont="1" applyFill="1" applyBorder="1" applyAlignment="1" applyProtection="1">
      <alignment vertical="top"/>
      <protection locked="0"/>
    </xf>
    <xf numFmtId="1" fontId="4" fillId="3" borderId="12" xfId="0" applyNumberFormat="1" applyFont="1" applyFill="1" applyBorder="1" applyAlignment="1" applyProtection="1">
      <alignment vertical="top"/>
      <protection locked="0"/>
    </xf>
    <xf numFmtId="0" fontId="5" fillId="4" borderId="11" xfId="0" applyFont="1" applyFill="1" applyBorder="1" applyAlignment="1" applyProtection="1">
      <alignment horizontal="center" vertical="center" wrapText="1"/>
      <protection locked="0"/>
    </xf>
    <xf numFmtId="164" fontId="6" fillId="4" borderId="11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13" xfId="0" applyFont="1" applyFill="1" applyBorder="1" applyAlignment="1" applyProtection="1">
      <alignment horizontal="center" vertical="center" wrapText="1"/>
      <protection locked="0"/>
    </xf>
    <xf numFmtId="0" fontId="5" fillId="4" borderId="14" xfId="0" applyFont="1" applyFill="1" applyBorder="1" applyAlignment="1" applyProtection="1">
      <alignment horizontal="center" vertical="center" wrapText="1"/>
      <protection locked="0"/>
    </xf>
    <xf numFmtId="0" fontId="5" fillId="4" borderId="8" xfId="0" applyFont="1" applyFill="1" applyBorder="1" applyAlignment="1" applyProtection="1">
      <alignment horizontal="center" vertical="center" wrapText="1"/>
      <protection locked="0"/>
    </xf>
    <xf numFmtId="1" fontId="3" fillId="4" borderId="11" xfId="0" applyNumberFormat="1" applyFont="1" applyFill="1" applyBorder="1" applyAlignment="1" applyProtection="1">
      <alignment horizontal="center" vertical="center" wrapText="1"/>
      <protection locked="0"/>
    </xf>
    <xf numFmtId="165" fontId="7" fillId="0" borderId="11" xfId="0" applyNumberFormat="1" applyFont="1" applyBorder="1" applyAlignment="1" applyProtection="1">
      <alignment vertical="top"/>
      <protection locked="0"/>
    </xf>
    <xf numFmtId="0" fontId="0" fillId="0" borderId="11" xfId="0" applyBorder="1" applyAlignment="1" applyProtection="1">
      <alignment vertical="top"/>
      <protection locked="0"/>
    </xf>
    <xf numFmtId="1" fontId="7" fillId="5" borderId="11" xfId="0" applyNumberFormat="1" applyFont="1" applyFill="1" applyBorder="1" applyAlignment="1" applyProtection="1">
      <alignment vertical="top"/>
    </xf>
    <xf numFmtId="1" fontId="4" fillId="5" borderId="13" xfId="0" applyNumberFormat="1" applyFont="1" applyFill="1" applyBorder="1" applyAlignment="1" applyProtection="1">
      <alignment vertical="top"/>
    </xf>
    <xf numFmtId="1" fontId="4" fillId="6" borderId="13" xfId="0" applyNumberFormat="1" applyFont="1" applyFill="1" applyBorder="1" applyAlignment="1" applyProtection="1">
      <alignment vertical="top"/>
      <protection locked="0"/>
    </xf>
    <xf numFmtId="1" fontId="3" fillId="5" borderId="13" xfId="0" applyNumberFormat="1" applyFont="1" applyFill="1" applyBorder="1" applyAlignment="1" applyProtection="1">
      <alignment vertical="justify"/>
    </xf>
    <xf numFmtId="1" fontId="4" fillId="5" borderId="15" xfId="0" applyNumberFormat="1" applyFont="1" applyFill="1" applyBorder="1" applyAlignment="1" applyProtection="1">
      <alignment vertical="top"/>
    </xf>
    <xf numFmtId="1" fontId="4" fillId="0" borderId="16" xfId="0" applyNumberFormat="1" applyFont="1" applyBorder="1" applyAlignment="1" applyProtection="1">
      <alignment vertical="top"/>
      <protection locked="0"/>
    </xf>
    <xf numFmtId="1" fontId="4" fillId="0" borderId="17" xfId="0" applyNumberFormat="1" applyFont="1" applyBorder="1" applyAlignment="1" applyProtection="1">
      <alignment vertical="top"/>
      <protection locked="0"/>
    </xf>
    <xf numFmtId="1" fontId="4" fillId="0" borderId="13" xfId="0" applyNumberFormat="1" applyFont="1" applyBorder="1" applyAlignment="1" applyProtection="1">
      <alignment vertical="top"/>
      <protection locked="0"/>
    </xf>
    <xf numFmtId="1" fontId="4" fillId="0" borderId="11" xfId="0" applyNumberFormat="1" applyFont="1" applyBorder="1" applyAlignment="1" applyProtection="1">
      <alignment vertical="top"/>
      <protection locked="0"/>
    </xf>
    <xf numFmtId="1" fontId="4" fillId="0" borderId="18" xfId="0" applyNumberFormat="1" applyFont="1" applyBorder="1" applyAlignment="1" applyProtection="1">
      <alignment vertical="top"/>
      <protection locked="0"/>
    </xf>
    <xf numFmtId="1" fontId="4" fillId="0" borderId="15" xfId="0" applyNumberFormat="1" applyFont="1" applyBorder="1" applyAlignment="1" applyProtection="1">
      <alignment vertical="top"/>
      <protection locked="0"/>
    </xf>
    <xf numFmtId="1" fontId="4" fillId="0" borderId="19" xfId="0" applyNumberFormat="1" applyFont="1" applyBorder="1" applyAlignment="1" applyProtection="1">
      <alignment vertical="top"/>
      <protection locked="0"/>
    </xf>
    <xf numFmtId="1" fontId="4" fillId="0" borderId="20" xfId="0" applyNumberFormat="1" applyFont="1" applyBorder="1" applyAlignment="1" applyProtection="1">
      <alignment vertical="top"/>
      <protection locked="0"/>
    </xf>
    <xf numFmtId="1" fontId="4" fillId="0" borderId="21" xfId="0" applyNumberFormat="1" applyFont="1" applyBorder="1" applyAlignment="1" applyProtection="1">
      <alignment vertical="top"/>
      <protection locked="0"/>
    </xf>
    <xf numFmtId="1" fontId="4" fillId="7" borderId="13" xfId="0" applyNumberFormat="1" applyFont="1" applyFill="1" applyBorder="1" applyAlignment="1" applyProtection="1">
      <alignment vertical="top"/>
    </xf>
    <xf numFmtId="0" fontId="0" fillId="0" borderId="0" xfId="0" applyProtection="1">
      <protection locked="0"/>
    </xf>
    <xf numFmtId="0" fontId="0" fillId="4" borderId="11" xfId="0" applyFill="1" applyBorder="1" applyAlignment="1" applyProtection="1">
      <alignment vertical="top"/>
      <protection locked="0"/>
    </xf>
    <xf numFmtId="1" fontId="4" fillId="0" borderId="22" xfId="0" applyNumberFormat="1" applyFont="1" applyBorder="1" applyAlignment="1" applyProtection="1">
      <alignment vertical="top"/>
      <protection locked="0"/>
    </xf>
    <xf numFmtId="1" fontId="4" fillId="0" borderId="10" xfId="0" applyNumberFormat="1" applyFont="1" applyBorder="1" applyAlignment="1" applyProtection="1">
      <alignment vertical="top"/>
      <protection locked="0"/>
    </xf>
    <xf numFmtId="1" fontId="4" fillId="0" borderId="23" xfId="0" applyNumberFormat="1" applyFont="1" applyBorder="1" applyAlignment="1" applyProtection="1">
      <alignment vertical="top"/>
      <protection locked="0"/>
    </xf>
    <xf numFmtId="1" fontId="4" fillId="0" borderId="11" xfId="0" applyNumberFormat="1" applyFont="1" applyBorder="1" applyAlignment="1" applyProtection="1">
      <alignment vertical="top"/>
    </xf>
    <xf numFmtId="0" fontId="0" fillId="0" borderId="11" xfId="0" applyFill="1" applyBorder="1" applyAlignment="1" applyProtection="1">
      <alignment vertical="top"/>
      <protection locked="0"/>
    </xf>
    <xf numFmtId="1" fontId="4" fillId="0" borderId="10" xfId="0" applyNumberFormat="1" applyFont="1" applyBorder="1" applyAlignment="1" applyProtection="1">
      <alignment vertical="top"/>
    </xf>
    <xf numFmtId="1" fontId="4" fillId="0" borderId="24" xfId="0" applyNumberFormat="1" applyFont="1" applyBorder="1" applyAlignment="1" applyProtection="1">
      <alignment vertical="top"/>
      <protection locked="0"/>
    </xf>
    <xf numFmtId="1" fontId="4" fillId="0" borderId="25" xfId="0" applyNumberFormat="1" applyFont="1" applyBorder="1" applyAlignment="1" applyProtection="1">
      <alignment vertical="top"/>
      <protection locked="0"/>
    </xf>
    <xf numFmtId="1" fontId="4" fillId="0" borderId="14" xfId="0" applyNumberFormat="1" applyFont="1" applyBorder="1" applyAlignment="1" applyProtection="1">
      <alignment vertical="top"/>
      <protection locked="0"/>
    </xf>
    <xf numFmtId="1" fontId="4" fillId="0" borderId="26" xfId="0" applyNumberFormat="1" applyFont="1" applyBorder="1" applyAlignment="1" applyProtection="1">
      <alignment vertical="top"/>
      <protection locked="0"/>
    </xf>
    <xf numFmtId="0" fontId="8" fillId="4" borderId="8" xfId="0" applyFont="1" applyFill="1" applyBorder="1" applyAlignment="1" applyProtection="1">
      <alignment horizontal="center" vertical="center" wrapText="1"/>
      <protection locked="0"/>
    </xf>
    <xf numFmtId="0" fontId="8" fillId="4" borderId="10" xfId="0" applyFont="1" applyFill="1" applyBorder="1" applyAlignment="1" applyProtection="1">
      <alignment horizontal="center" vertical="center" wrapText="1"/>
      <protection locked="0"/>
    </xf>
    <xf numFmtId="1" fontId="8" fillId="4" borderId="11" xfId="0" applyNumberFormat="1" applyFont="1" applyFill="1" applyBorder="1" applyAlignment="1" applyProtection="1">
      <alignment horizontal="center" vertical="center" wrapText="1"/>
    </xf>
    <xf numFmtId="1" fontId="4" fillId="4" borderId="13" xfId="0" applyNumberFormat="1" applyFont="1" applyFill="1" applyBorder="1" applyAlignment="1" applyProtection="1">
      <alignment vertical="top"/>
    </xf>
    <xf numFmtId="1" fontId="8" fillId="4" borderId="13" xfId="0" applyNumberFormat="1" applyFont="1" applyFill="1" applyBorder="1" applyAlignment="1" applyProtection="1">
      <alignment horizontal="center" vertical="center" wrapText="1"/>
    </xf>
    <xf numFmtId="0" fontId="9" fillId="2" borderId="20" xfId="0" applyFont="1" applyFill="1" applyBorder="1" applyAlignment="1" applyProtection="1">
      <alignment vertical="center"/>
      <protection locked="0"/>
    </xf>
    <xf numFmtId="0" fontId="9" fillId="2" borderId="21" xfId="0" applyFont="1" applyFill="1" applyBorder="1" applyAlignment="1" applyProtection="1">
      <alignment vertical="center"/>
      <protection locked="0"/>
    </xf>
    <xf numFmtId="0" fontId="9" fillId="2" borderId="27" xfId="0" applyFont="1" applyFill="1" applyBorder="1" applyAlignment="1" applyProtection="1">
      <alignment vertical="center"/>
      <protection locked="0"/>
    </xf>
    <xf numFmtId="14" fontId="9" fillId="2" borderId="22" xfId="0" applyNumberFormat="1" applyFont="1" applyFill="1" applyBorder="1" applyAlignment="1" applyProtection="1">
      <alignment horizontal="center" wrapText="1"/>
      <protection locked="0"/>
    </xf>
    <xf numFmtId="164" fontId="0" fillId="0" borderId="11" xfId="0" applyNumberFormat="1" applyBorder="1" applyAlignment="1" applyProtection="1">
      <alignment vertical="top"/>
    </xf>
    <xf numFmtId="164" fontId="0" fillId="4" borderId="23" xfId="0" applyNumberFormat="1" applyFill="1" applyBorder="1" applyAlignment="1" applyProtection="1">
      <alignment vertical="top"/>
    </xf>
    <xf numFmtId="0" fontId="9" fillId="2" borderId="22" xfId="0" applyFont="1" applyFill="1" applyBorder="1" applyAlignment="1" applyProtection="1">
      <alignment vertical="top"/>
      <protection locked="0"/>
    </xf>
    <xf numFmtId="164" fontId="0" fillId="4" borderId="11" xfId="0" applyNumberFormat="1" applyFill="1" applyBorder="1" applyAlignment="1" applyProtection="1">
      <alignment vertical="top"/>
    </xf>
    <xf numFmtId="14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6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7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S/Desktop/SALES%20STATEMENTS/WEEK19-10-25TO25-10-2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YMENT"/>
      <sheetName val="CREDITLIST"/>
      <sheetName val="Sheet3"/>
    </sheetNames>
    <sheetDataSet>
      <sheetData sheetId="0">
        <row r="1">
          <cell r="B1"/>
          <cell r="C1"/>
          <cell r="D1"/>
          <cell r="E1"/>
          <cell r="F1"/>
          <cell r="G1"/>
          <cell r="H1"/>
          <cell r="I1"/>
          <cell r="J1"/>
          <cell r="K1"/>
          <cell r="L1"/>
          <cell r="M1"/>
          <cell r="N1"/>
          <cell r="O1"/>
          <cell r="P1"/>
          <cell r="Q1"/>
          <cell r="R1"/>
          <cell r="S1"/>
          <cell r="T1"/>
          <cell r="U1"/>
          <cell r="V1"/>
          <cell r="W1"/>
          <cell r="X1"/>
          <cell r="Y1"/>
          <cell r="Z1"/>
          <cell r="AA1"/>
          <cell r="AB1"/>
          <cell r="AC1"/>
          <cell r="AD1"/>
          <cell r="AE1"/>
          <cell r="AF1"/>
          <cell r="AG1"/>
          <cell r="AH1"/>
          <cell r="AI1"/>
          <cell r="AJ1"/>
          <cell r="AK1"/>
          <cell r="AL1"/>
          <cell r="AM1"/>
          <cell r="AN1"/>
          <cell r="AO1"/>
          <cell r="AP1"/>
          <cell r="AQ1"/>
          <cell r="AR1"/>
          <cell r="AS1"/>
          <cell r="AT1"/>
        </row>
        <row r="2">
          <cell r="B2"/>
          <cell r="C2"/>
          <cell r="D2"/>
          <cell r="E2"/>
          <cell r="F2"/>
          <cell r="G2"/>
          <cell r="H2"/>
          <cell r="I2" t="str">
            <v>19/10/2025</v>
          </cell>
          <cell r="J2"/>
          <cell r="K2"/>
          <cell r="L2"/>
          <cell r="M2"/>
          <cell r="N2" t="str">
            <v>20/10/2025</v>
          </cell>
          <cell r="O2"/>
          <cell r="P2"/>
          <cell r="Q2"/>
          <cell r="R2"/>
          <cell r="S2" t="str">
            <v>21/10/2025</v>
          </cell>
          <cell r="T2"/>
          <cell r="U2"/>
          <cell r="V2"/>
          <cell r="W2"/>
          <cell r="X2" t="str">
            <v>22/10/2025</v>
          </cell>
          <cell r="Y2"/>
          <cell r="Z2"/>
          <cell r="AA2"/>
          <cell r="AB2"/>
          <cell r="AC2" t="str">
            <v>23/10/2025</v>
          </cell>
          <cell r="AD2"/>
          <cell r="AE2"/>
          <cell r="AF2"/>
          <cell r="AG2"/>
          <cell r="AH2" t="str">
            <v>24/10/2025</v>
          </cell>
          <cell r="AI2"/>
          <cell r="AJ2"/>
          <cell r="AK2"/>
          <cell r="AL2"/>
          <cell r="AM2" t="str">
            <v>25/10/2025</v>
          </cell>
          <cell r="AN2"/>
          <cell r="AO2"/>
          <cell r="AP2"/>
          <cell r="AQ2"/>
          <cell r="AR2"/>
          <cell r="AS2"/>
          <cell r="AT2"/>
        </row>
        <row r="3">
          <cell r="B3" t="str">
            <v xml:space="preserve"> CUSTOMER NAME</v>
          </cell>
          <cell r="C3" t="str">
            <v>NET AMOUNT</v>
          </cell>
          <cell r="D3" t="str">
            <v>OLD BALANCE</v>
          </cell>
          <cell r="E3" t="str">
            <v>CURRENT BALANCE</v>
          </cell>
          <cell r="F3" t="str">
            <v>DISCOUNT</v>
          </cell>
          <cell r="G3" t="str">
            <v>OPENING ADVANCE</v>
          </cell>
          <cell r="H3" t="str">
            <v>TOTAL BALANCE</v>
          </cell>
          <cell r="I3" t="str">
            <v>CASH RECEIVED</v>
          </cell>
          <cell r="J3" t="str">
            <v>SEF</v>
          </cell>
          <cell r="K3" t="str">
            <v>BRUCE</v>
          </cell>
          <cell r="L3" t="str">
            <v>PRABHU</v>
          </cell>
          <cell r="M3" t="str">
            <v>CHEQUE</v>
          </cell>
          <cell r="N3" t="str">
            <v>CASH REC</v>
          </cell>
          <cell r="O3" t="str">
            <v>SEF</v>
          </cell>
          <cell r="P3" t="str">
            <v>BRUCE</v>
          </cell>
          <cell r="Q3" t="str">
            <v>PRABHU</v>
          </cell>
          <cell r="R3" t="str">
            <v>CHEQUE</v>
          </cell>
          <cell r="S3" t="str">
            <v>CASH REC</v>
          </cell>
          <cell r="T3" t="str">
            <v>SEF</v>
          </cell>
          <cell r="U3" t="str">
            <v>BRUCE</v>
          </cell>
          <cell r="V3" t="str">
            <v>PRABHU</v>
          </cell>
          <cell r="W3" t="str">
            <v>CHEQUE</v>
          </cell>
          <cell r="X3" t="str">
            <v>CASH REC</v>
          </cell>
          <cell r="Y3" t="str">
            <v>SEF</v>
          </cell>
          <cell r="Z3" t="str">
            <v>BRUCE</v>
          </cell>
          <cell r="AA3" t="str">
            <v>PRABHU</v>
          </cell>
          <cell r="AB3" t="str">
            <v>CHEQUE</v>
          </cell>
          <cell r="AC3" t="str">
            <v>CASH REC</v>
          </cell>
          <cell r="AD3" t="str">
            <v>SEF</v>
          </cell>
          <cell r="AE3" t="str">
            <v>BRUCE</v>
          </cell>
          <cell r="AF3" t="str">
            <v>PRABHU</v>
          </cell>
          <cell r="AG3" t="str">
            <v>CHEQUE</v>
          </cell>
          <cell r="AH3" t="str">
            <v>CASH RECEIVED</v>
          </cell>
          <cell r="AI3" t="str">
            <v>SEF</v>
          </cell>
          <cell r="AJ3" t="str">
            <v>BRUCE</v>
          </cell>
          <cell r="AK3" t="str">
            <v>PRABHU</v>
          </cell>
          <cell r="AL3" t="str">
            <v>CHEQUE</v>
          </cell>
          <cell r="AM3" t="str">
            <v>CASH REC</v>
          </cell>
          <cell r="AN3" t="str">
            <v>SEF</v>
          </cell>
          <cell r="AO3" t="str">
            <v>BRUCE</v>
          </cell>
          <cell r="AP3" t="str">
            <v>PRABHU</v>
          </cell>
          <cell r="AQ3" t="str">
            <v>CHEQUE</v>
          </cell>
          <cell r="AR3" t="str">
            <v>TOTAL RECEIVED</v>
          </cell>
          <cell r="AS3" t="str">
            <v>CLOSING BALANCE</v>
          </cell>
          <cell r="AT3" t="str">
            <v>CLOSING ADVANCE</v>
          </cell>
        </row>
        <row r="4">
          <cell r="B4" t="str">
            <v>ALLWIN-PRAVEEN</v>
          </cell>
          <cell r="C4">
            <v>9600</v>
          </cell>
          <cell r="D4">
            <v>35040</v>
          </cell>
          <cell r="E4">
            <v>44640</v>
          </cell>
          <cell r="F4">
            <v>450</v>
          </cell>
          <cell r="G4">
            <v>0</v>
          </cell>
          <cell r="H4">
            <v>44190</v>
          </cell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  <cell r="Z4"/>
          <cell r="AA4"/>
          <cell r="AB4"/>
          <cell r="AC4"/>
          <cell r="AD4"/>
          <cell r="AE4"/>
          <cell r="AF4"/>
          <cell r="AG4"/>
          <cell r="AH4"/>
          <cell r="AI4">
            <v>5750</v>
          </cell>
          <cell r="AJ4"/>
          <cell r="AK4"/>
          <cell r="AL4"/>
          <cell r="AM4"/>
          <cell r="AN4"/>
          <cell r="AO4"/>
          <cell r="AP4"/>
          <cell r="AQ4"/>
          <cell r="AR4">
            <v>5750</v>
          </cell>
          <cell r="AS4">
            <v>38440</v>
          </cell>
          <cell r="AT4">
            <v>0</v>
          </cell>
        </row>
        <row r="5">
          <cell r="B5" t="str">
            <v>AMAR</v>
          </cell>
          <cell r="C5">
            <v>6350</v>
          </cell>
          <cell r="D5">
            <v>0</v>
          </cell>
          <cell r="E5">
            <v>6350</v>
          </cell>
          <cell r="F5">
            <v>0</v>
          </cell>
          <cell r="G5">
            <v>0</v>
          </cell>
          <cell r="H5">
            <v>6350</v>
          </cell>
          <cell r="I5"/>
          <cell r="J5"/>
          <cell r="K5"/>
          <cell r="L5"/>
          <cell r="M5"/>
          <cell r="N5"/>
          <cell r="O5"/>
          <cell r="P5"/>
          <cell r="Q5"/>
          <cell r="R5"/>
          <cell r="S5"/>
          <cell r="T5"/>
          <cell r="U5"/>
          <cell r="V5"/>
          <cell r="W5"/>
          <cell r="X5"/>
          <cell r="Y5"/>
          <cell r="Z5"/>
          <cell r="AA5"/>
          <cell r="AB5"/>
          <cell r="AC5"/>
          <cell r="AD5"/>
          <cell r="AE5"/>
          <cell r="AF5"/>
          <cell r="AG5"/>
          <cell r="AH5"/>
          <cell r="AI5"/>
          <cell r="AJ5"/>
          <cell r="AK5"/>
          <cell r="AL5"/>
          <cell r="AM5">
            <v>6350</v>
          </cell>
          <cell r="AN5"/>
          <cell r="AO5"/>
          <cell r="AP5"/>
          <cell r="AQ5"/>
          <cell r="AR5">
            <v>6350</v>
          </cell>
          <cell r="AS5">
            <v>0</v>
          </cell>
          <cell r="AT5">
            <v>0</v>
          </cell>
        </row>
        <row r="6">
          <cell r="B6" t="str">
            <v>APR TILES</v>
          </cell>
          <cell r="C6" t="str">
            <v>No load</v>
          </cell>
          <cell r="D6">
            <v>25080</v>
          </cell>
          <cell r="E6">
            <v>25080</v>
          </cell>
          <cell r="F6">
            <v>0</v>
          </cell>
          <cell r="G6">
            <v>0</v>
          </cell>
          <cell r="H6">
            <v>25080</v>
          </cell>
          <cell r="I6"/>
          <cell r="J6"/>
          <cell r="K6"/>
          <cell r="L6"/>
          <cell r="M6"/>
          <cell r="N6"/>
          <cell r="O6"/>
          <cell r="P6"/>
          <cell r="Q6"/>
          <cell r="R6"/>
          <cell r="S6"/>
          <cell r="T6"/>
          <cell r="U6">
            <v>21100</v>
          </cell>
          <cell r="V6"/>
          <cell r="W6"/>
          <cell r="X6"/>
          <cell r="Y6"/>
          <cell r="Z6"/>
          <cell r="AA6"/>
          <cell r="AB6"/>
          <cell r="AC6"/>
          <cell r="AD6"/>
          <cell r="AE6"/>
          <cell r="AF6"/>
          <cell r="AG6"/>
          <cell r="AH6"/>
          <cell r="AI6"/>
          <cell r="AJ6"/>
          <cell r="AK6"/>
          <cell r="AL6"/>
          <cell r="AM6"/>
          <cell r="AN6"/>
          <cell r="AO6"/>
          <cell r="AP6"/>
          <cell r="AQ6"/>
          <cell r="AR6">
            <v>21100</v>
          </cell>
          <cell r="AS6">
            <v>3980</v>
          </cell>
          <cell r="AT6">
            <v>0</v>
          </cell>
        </row>
        <row r="7">
          <cell r="B7" t="str">
            <v>ARUL</v>
          </cell>
          <cell r="C7">
            <v>25910</v>
          </cell>
          <cell r="D7">
            <v>27450</v>
          </cell>
          <cell r="E7">
            <v>53360</v>
          </cell>
          <cell r="F7">
            <v>2590</v>
          </cell>
          <cell r="G7">
            <v>0</v>
          </cell>
          <cell r="H7">
            <v>50770</v>
          </cell>
          <cell r="I7"/>
          <cell r="J7"/>
          <cell r="K7"/>
          <cell r="L7">
            <v>24565</v>
          </cell>
          <cell r="M7"/>
          <cell r="N7"/>
          <cell r="O7"/>
          <cell r="P7"/>
          <cell r="Q7"/>
          <cell r="R7"/>
          <cell r="S7"/>
          <cell r="T7"/>
          <cell r="U7"/>
          <cell r="V7"/>
          <cell r="W7"/>
          <cell r="X7"/>
          <cell r="Y7"/>
          <cell r="Z7"/>
          <cell r="AA7"/>
          <cell r="AB7"/>
          <cell r="AC7"/>
          <cell r="AD7"/>
          <cell r="AE7"/>
          <cell r="AF7"/>
          <cell r="AG7"/>
          <cell r="AH7"/>
          <cell r="AI7"/>
          <cell r="AJ7"/>
          <cell r="AK7"/>
          <cell r="AL7"/>
          <cell r="AM7"/>
          <cell r="AN7"/>
          <cell r="AO7"/>
          <cell r="AP7"/>
          <cell r="AQ7"/>
          <cell r="AR7">
            <v>24565</v>
          </cell>
          <cell r="AS7">
            <v>26205</v>
          </cell>
          <cell r="AT7">
            <v>0</v>
          </cell>
        </row>
        <row r="8">
          <cell r="B8" t="str">
            <v>ASIRVATHAM</v>
          </cell>
          <cell r="C8">
            <v>12680</v>
          </cell>
          <cell r="D8">
            <v>15860</v>
          </cell>
          <cell r="E8">
            <v>28540</v>
          </cell>
          <cell r="F8">
            <v>100</v>
          </cell>
          <cell r="G8">
            <v>0</v>
          </cell>
          <cell r="H8">
            <v>28440</v>
          </cell>
          <cell r="I8"/>
          <cell r="J8">
            <v>15000</v>
          </cell>
          <cell r="K8"/>
          <cell r="L8"/>
          <cell r="M8"/>
          <cell r="N8"/>
          <cell r="O8"/>
          <cell r="P8"/>
          <cell r="Q8"/>
          <cell r="R8"/>
          <cell r="S8"/>
          <cell r="T8"/>
          <cell r="U8"/>
          <cell r="V8"/>
          <cell r="W8"/>
          <cell r="X8"/>
          <cell r="Y8"/>
          <cell r="Z8"/>
          <cell r="AA8"/>
          <cell r="AB8"/>
          <cell r="AC8"/>
          <cell r="AD8"/>
          <cell r="AE8"/>
          <cell r="AF8"/>
          <cell r="AG8"/>
          <cell r="AH8"/>
          <cell r="AI8">
            <v>250</v>
          </cell>
          <cell r="AJ8"/>
          <cell r="AK8"/>
          <cell r="AL8"/>
          <cell r="AM8"/>
          <cell r="AN8"/>
          <cell r="AO8"/>
          <cell r="AP8"/>
          <cell r="AQ8"/>
          <cell r="AR8">
            <v>15250</v>
          </cell>
          <cell r="AS8">
            <v>13190</v>
          </cell>
          <cell r="AT8">
            <v>0</v>
          </cell>
        </row>
        <row r="9">
          <cell r="B9" t="str">
            <v>BALAN</v>
          </cell>
          <cell r="C9" t="str">
            <v>No load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/>
          <cell r="J9"/>
          <cell r="K9"/>
          <cell r="L9"/>
          <cell r="M9"/>
          <cell r="N9"/>
          <cell r="O9"/>
          <cell r="P9"/>
          <cell r="Q9"/>
          <cell r="R9"/>
          <cell r="S9"/>
          <cell r="T9"/>
          <cell r="U9"/>
          <cell r="V9"/>
          <cell r="W9"/>
          <cell r="X9"/>
          <cell r="Y9"/>
          <cell r="Z9"/>
          <cell r="AA9"/>
          <cell r="AB9"/>
          <cell r="AC9"/>
          <cell r="AD9"/>
          <cell r="AE9"/>
          <cell r="AF9"/>
          <cell r="AG9"/>
          <cell r="AH9"/>
          <cell r="AI9"/>
          <cell r="AJ9"/>
          <cell r="AK9"/>
          <cell r="AL9"/>
          <cell r="AM9"/>
          <cell r="AN9"/>
          <cell r="AO9"/>
          <cell r="AP9"/>
          <cell r="AQ9"/>
          <cell r="AR9">
            <v>0</v>
          </cell>
          <cell r="AS9">
            <v>0</v>
          </cell>
          <cell r="AT9">
            <v>0</v>
          </cell>
        </row>
        <row r="10">
          <cell r="B10" t="str">
            <v>BRUCE</v>
          </cell>
          <cell r="C10" t="str">
            <v>No load</v>
          </cell>
          <cell r="D10">
            <v>12380</v>
          </cell>
          <cell r="E10">
            <v>12380</v>
          </cell>
          <cell r="F10">
            <v>0</v>
          </cell>
          <cell r="G10">
            <v>0</v>
          </cell>
          <cell r="H10">
            <v>12380</v>
          </cell>
          <cell r="I10"/>
          <cell r="J10"/>
          <cell r="K10"/>
          <cell r="L10"/>
          <cell r="M10"/>
          <cell r="N10"/>
          <cell r="O10"/>
          <cell r="P10"/>
          <cell r="Q10"/>
          <cell r="R10"/>
          <cell r="S10"/>
          <cell r="T10"/>
          <cell r="U10"/>
          <cell r="V10"/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  <cell r="AL10"/>
          <cell r="AM10"/>
          <cell r="AN10"/>
          <cell r="AO10"/>
          <cell r="AP10"/>
          <cell r="AQ10"/>
          <cell r="AR10">
            <v>0</v>
          </cell>
          <cell r="AS10">
            <v>12380</v>
          </cell>
          <cell r="AT10">
            <v>0</v>
          </cell>
        </row>
        <row r="11">
          <cell r="B11" t="str">
            <v>CLINTON</v>
          </cell>
          <cell r="C11">
            <v>10190</v>
          </cell>
          <cell r="D11">
            <v>22980</v>
          </cell>
          <cell r="E11">
            <v>33170</v>
          </cell>
          <cell r="F11">
            <v>100</v>
          </cell>
          <cell r="G11">
            <v>0</v>
          </cell>
          <cell r="H11">
            <v>33070</v>
          </cell>
          <cell r="I11"/>
          <cell r="J11">
            <v>21000</v>
          </cell>
          <cell r="K11"/>
          <cell r="L11"/>
          <cell r="M11"/>
          <cell r="N11"/>
          <cell r="O11"/>
          <cell r="P11"/>
          <cell r="Q11"/>
          <cell r="R11"/>
          <cell r="S11"/>
          <cell r="T11"/>
          <cell r="U11"/>
          <cell r="V11"/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>
            <v>11000</v>
          </cell>
          <cell r="AN11"/>
          <cell r="AO11"/>
          <cell r="AP11"/>
          <cell r="AQ11"/>
          <cell r="AR11">
            <v>32000</v>
          </cell>
          <cell r="AS11">
            <v>1070</v>
          </cell>
          <cell r="AT11">
            <v>0</v>
          </cell>
        </row>
        <row r="12">
          <cell r="B12" t="str">
            <v>CNR</v>
          </cell>
          <cell r="C12">
            <v>12890</v>
          </cell>
          <cell r="D12">
            <v>14320</v>
          </cell>
          <cell r="E12">
            <v>27210</v>
          </cell>
          <cell r="F12">
            <v>290</v>
          </cell>
          <cell r="G12">
            <v>0</v>
          </cell>
          <cell r="H12">
            <v>26920</v>
          </cell>
          <cell r="I12">
            <v>14000</v>
          </cell>
          <cell r="J12"/>
          <cell r="K12"/>
          <cell r="L12"/>
          <cell r="M12"/>
          <cell r="N12"/>
          <cell r="O12"/>
          <cell r="P12"/>
          <cell r="Q12"/>
          <cell r="R12"/>
          <cell r="S12"/>
          <cell r="T12"/>
          <cell r="U12"/>
          <cell r="V12"/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/>
          <cell r="AR12">
            <v>14000</v>
          </cell>
          <cell r="AS12">
            <v>12920</v>
          </cell>
          <cell r="AT12">
            <v>0</v>
          </cell>
        </row>
        <row r="13">
          <cell r="B13" t="str">
            <v>DHAS</v>
          </cell>
          <cell r="C13" t="str">
            <v>No load</v>
          </cell>
          <cell r="D13">
            <v>40</v>
          </cell>
          <cell r="E13">
            <v>40</v>
          </cell>
          <cell r="F13">
            <v>0</v>
          </cell>
          <cell r="G13">
            <v>0</v>
          </cell>
          <cell r="H13">
            <v>40</v>
          </cell>
          <cell r="I13"/>
          <cell r="J13"/>
          <cell r="K13"/>
          <cell r="L13"/>
          <cell r="M13"/>
          <cell r="N13"/>
          <cell r="O13"/>
          <cell r="P13"/>
          <cell r="Q13"/>
          <cell r="R13"/>
          <cell r="S13"/>
          <cell r="T13"/>
          <cell r="U13"/>
          <cell r="V13"/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>
            <v>0</v>
          </cell>
          <cell r="AS13">
            <v>40</v>
          </cell>
          <cell r="AT13">
            <v>0</v>
          </cell>
        </row>
        <row r="14">
          <cell r="B14" t="str">
            <v>DSR RAJAN</v>
          </cell>
          <cell r="C14" t="str">
            <v>No load</v>
          </cell>
          <cell r="D14">
            <v>10910</v>
          </cell>
          <cell r="E14">
            <v>10910</v>
          </cell>
          <cell r="F14">
            <v>0</v>
          </cell>
          <cell r="G14">
            <v>0</v>
          </cell>
          <cell r="H14">
            <v>10910</v>
          </cell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/>
          <cell r="AR14">
            <v>0</v>
          </cell>
          <cell r="AS14">
            <v>10910</v>
          </cell>
          <cell r="AT14">
            <v>0</v>
          </cell>
        </row>
        <row r="15">
          <cell r="B15" t="str">
            <v>IYYAPPAN M</v>
          </cell>
          <cell r="C15" t="str">
            <v>No load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/>
          <cell r="AK15"/>
          <cell r="AL15"/>
          <cell r="AM15"/>
          <cell r="AN15"/>
          <cell r="AO15"/>
          <cell r="AP15"/>
          <cell r="AQ15"/>
          <cell r="AR15">
            <v>0</v>
          </cell>
          <cell r="AS15">
            <v>0</v>
          </cell>
          <cell r="AT15">
            <v>0</v>
          </cell>
        </row>
        <row r="16">
          <cell r="B16" t="str">
            <v>JANAKI</v>
          </cell>
          <cell r="C16" t="str">
            <v>No load</v>
          </cell>
          <cell r="D16">
            <v>103840</v>
          </cell>
          <cell r="E16">
            <v>103840</v>
          </cell>
          <cell r="F16">
            <v>0</v>
          </cell>
          <cell r="G16">
            <v>0</v>
          </cell>
          <cell r="H16">
            <v>103840</v>
          </cell>
          <cell r="I16">
            <v>103840</v>
          </cell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  <cell r="AH16"/>
          <cell r="AI16"/>
          <cell r="AJ16"/>
          <cell r="AK16"/>
          <cell r="AL16"/>
          <cell r="AM16"/>
          <cell r="AN16"/>
          <cell r="AO16"/>
          <cell r="AP16"/>
          <cell r="AQ16"/>
          <cell r="AR16">
            <v>103840</v>
          </cell>
          <cell r="AS16">
            <v>0</v>
          </cell>
          <cell r="AT16">
            <v>0</v>
          </cell>
        </row>
        <row r="17">
          <cell r="B17" t="str">
            <v>JEGAN JKT</v>
          </cell>
          <cell r="C17" t="str">
            <v>No load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/>
          <cell r="AK17"/>
          <cell r="AL17"/>
          <cell r="AM17"/>
          <cell r="AN17"/>
          <cell r="AO17"/>
          <cell r="AP17"/>
          <cell r="AQ17"/>
          <cell r="AR17">
            <v>0</v>
          </cell>
          <cell r="AS17">
            <v>0</v>
          </cell>
          <cell r="AT17">
            <v>0</v>
          </cell>
        </row>
        <row r="18">
          <cell r="B18" t="str">
            <v>JEYARAJ INTERLOCK</v>
          </cell>
          <cell r="C18" t="str">
            <v>No load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  <cell r="AH18"/>
          <cell r="AI18"/>
          <cell r="AJ18"/>
          <cell r="AK18"/>
          <cell r="AL18"/>
          <cell r="AM18"/>
          <cell r="AN18"/>
          <cell r="AO18"/>
          <cell r="AP18"/>
          <cell r="AQ18"/>
          <cell r="AR18">
            <v>0</v>
          </cell>
          <cell r="AS18">
            <v>0</v>
          </cell>
          <cell r="AT18">
            <v>0</v>
          </cell>
        </row>
        <row r="19">
          <cell r="B19" t="str">
            <v>KANNAN KANNAN</v>
          </cell>
          <cell r="C19">
            <v>42780</v>
          </cell>
          <cell r="D19">
            <v>0</v>
          </cell>
          <cell r="E19">
            <v>42780</v>
          </cell>
          <cell r="F19">
            <v>5080</v>
          </cell>
          <cell r="G19">
            <v>0</v>
          </cell>
          <cell r="H19">
            <v>37700</v>
          </cell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>
            <v>37700</v>
          </cell>
          <cell r="AN19"/>
          <cell r="AO19"/>
          <cell r="AP19"/>
          <cell r="AQ19"/>
          <cell r="AR19">
            <v>37700</v>
          </cell>
          <cell r="AS19">
            <v>0</v>
          </cell>
          <cell r="AT19">
            <v>0</v>
          </cell>
        </row>
        <row r="20">
          <cell r="B20" t="str">
            <v>KARIKALAN</v>
          </cell>
          <cell r="C20" t="str">
            <v>No load</v>
          </cell>
          <cell r="D20">
            <v>0</v>
          </cell>
          <cell r="E20">
            <v>0</v>
          </cell>
          <cell r="F20">
            <v>0</v>
          </cell>
          <cell r="G20">
            <v>20</v>
          </cell>
          <cell r="H20">
            <v>0</v>
          </cell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/>
          <cell r="AH20"/>
          <cell r="AI20"/>
          <cell r="AJ20"/>
          <cell r="AK20"/>
          <cell r="AL20"/>
          <cell r="AM20"/>
          <cell r="AN20"/>
          <cell r="AO20"/>
          <cell r="AP20"/>
          <cell r="AQ20"/>
          <cell r="AR20">
            <v>0</v>
          </cell>
          <cell r="AS20">
            <v>0</v>
          </cell>
          <cell r="AT20">
            <v>20</v>
          </cell>
        </row>
        <row r="21">
          <cell r="B21" t="str">
            <v>KINCY</v>
          </cell>
          <cell r="C21">
            <v>1710</v>
          </cell>
          <cell r="D21">
            <v>3870</v>
          </cell>
          <cell r="E21">
            <v>5580</v>
          </cell>
          <cell r="F21">
            <v>0</v>
          </cell>
          <cell r="G21">
            <v>0</v>
          </cell>
          <cell r="H21">
            <v>5580</v>
          </cell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  <cell r="AH21"/>
          <cell r="AI21"/>
          <cell r="AJ21"/>
          <cell r="AK21"/>
          <cell r="AL21"/>
          <cell r="AM21"/>
          <cell r="AN21"/>
          <cell r="AO21"/>
          <cell r="AP21"/>
          <cell r="AQ21"/>
          <cell r="AR21">
            <v>0</v>
          </cell>
          <cell r="AS21">
            <v>5580</v>
          </cell>
          <cell r="AT21">
            <v>0</v>
          </cell>
        </row>
        <row r="22">
          <cell r="B22" t="str">
            <v>KITTU</v>
          </cell>
          <cell r="C22">
            <v>1890</v>
          </cell>
          <cell r="D22">
            <v>1890</v>
          </cell>
          <cell r="E22">
            <v>3780</v>
          </cell>
          <cell r="F22">
            <v>30</v>
          </cell>
          <cell r="G22">
            <v>0</v>
          </cell>
          <cell r="H22">
            <v>3750</v>
          </cell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  <cell r="AH22"/>
          <cell r="AI22"/>
          <cell r="AJ22"/>
          <cell r="AK22"/>
          <cell r="AL22"/>
          <cell r="AM22"/>
          <cell r="AN22"/>
          <cell r="AO22">
            <v>3500</v>
          </cell>
          <cell r="AP22"/>
          <cell r="AQ22"/>
          <cell r="AR22">
            <v>3500</v>
          </cell>
          <cell r="AS22">
            <v>250</v>
          </cell>
          <cell r="AT22">
            <v>0</v>
          </cell>
        </row>
        <row r="23">
          <cell r="B23" t="str">
            <v>KRISHNAN</v>
          </cell>
          <cell r="C23" t="str">
            <v>No load</v>
          </cell>
          <cell r="D23">
            <v>3300</v>
          </cell>
          <cell r="E23">
            <v>3300</v>
          </cell>
          <cell r="F23">
            <v>0</v>
          </cell>
          <cell r="G23">
            <v>0</v>
          </cell>
          <cell r="H23">
            <v>3300</v>
          </cell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/>
          <cell r="AH23"/>
          <cell r="AI23"/>
          <cell r="AJ23"/>
          <cell r="AK23"/>
          <cell r="AL23"/>
          <cell r="AM23"/>
          <cell r="AN23"/>
          <cell r="AO23"/>
          <cell r="AP23"/>
          <cell r="AQ23"/>
          <cell r="AR23">
            <v>0</v>
          </cell>
          <cell r="AS23">
            <v>3300</v>
          </cell>
          <cell r="AT23">
            <v>0</v>
          </cell>
        </row>
        <row r="24">
          <cell r="B24" t="str">
            <v>KUMAR ARAL</v>
          </cell>
          <cell r="C24" t="str">
            <v>No load</v>
          </cell>
          <cell r="D24">
            <v>240</v>
          </cell>
          <cell r="E24">
            <v>240</v>
          </cell>
          <cell r="F24">
            <v>0</v>
          </cell>
          <cell r="G24">
            <v>0</v>
          </cell>
          <cell r="H24">
            <v>240</v>
          </cell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  <cell r="AH24"/>
          <cell r="AI24"/>
          <cell r="AJ24"/>
          <cell r="AK24"/>
          <cell r="AL24"/>
          <cell r="AM24"/>
          <cell r="AN24"/>
          <cell r="AO24"/>
          <cell r="AP24"/>
          <cell r="AQ24"/>
          <cell r="AR24">
            <v>0</v>
          </cell>
          <cell r="AS24">
            <v>240</v>
          </cell>
          <cell r="AT24">
            <v>0</v>
          </cell>
        </row>
        <row r="25">
          <cell r="B25" t="str">
            <v>KUMAR THAZHAKUDY</v>
          </cell>
          <cell r="C25" t="str">
            <v>No load</v>
          </cell>
          <cell r="D25">
            <v>630</v>
          </cell>
          <cell r="E25">
            <v>630</v>
          </cell>
          <cell r="F25">
            <v>0</v>
          </cell>
          <cell r="G25">
            <v>0</v>
          </cell>
          <cell r="H25">
            <v>630</v>
          </cell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/>
          <cell r="AK25"/>
          <cell r="AL25"/>
          <cell r="AM25"/>
          <cell r="AN25"/>
          <cell r="AO25"/>
          <cell r="AP25"/>
          <cell r="AQ25"/>
          <cell r="AR25">
            <v>0</v>
          </cell>
          <cell r="AS25">
            <v>630</v>
          </cell>
          <cell r="AT25">
            <v>0</v>
          </cell>
        </row>
        <row r="26">
          <cell r="B26" t="str">
            <v>LINGAM</v>
          </cell>
          <cell r="C26" t="str">
            <v>No load</v>
          </cell>
          <cell r="D26">
            <v>5960</v>
          </cell>
          <cell r="E26">
            <v>5960</v>
          </cell>
          <cell r="F26">
            <v>0</v>
          </cell>
          <cell r="G26">
            <v>0</v>
          </cell>
          <cell r="H26">
            <v>5960</v>
          </cell>
          <cell r="I26">
            <v>6000</v>
          </cell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/>
          <cell r="AI26"/>
          <cell r="AJ26"/>
          <cell r="AK26"/>
          <cell r="AL26"/>
          <cell r="AM26"/>
          <cell r="AN26"/>
          <cell r="AO26"/>
          <cell r="AP26"/>
          <cell r="AQ26"/>
          <cell r="AR26">
            <v>6000</v>
          </cell>
          <cell r="AS26">
            <v>0</v>
          </cell>
          <cell r="AT26">
            <v>40</v>
          </cell>
        </row>
        <row r="27">
          <cell r="B27" t="str">
            <v>MANOGAR</v>
          </cell>
          <cell r="C27">
            <v>14940</v>
          </cell>
          <cell r="D27">
            <v>21100</v>
          </cell>
          <cell r="E27">
            <v>36040</v>
          </cell>
          <cell r="F27">
            <v>0</v>
          </cell>
          <cell r="G27">
            <v>0</v>
          </cell>
          <cell r="H27">
            <v>36040</v>
          </cell>
          <cell r="I27">
            <v>12000</v>
          </cell>
          <cell r="J27">
            <v>8000</v>
          </cell>
          <cell r="K27"/>
          <cell r="L27"/>
          <cell r="M27"/>
          <cell r="N27"/>
          <cell r="O27"/>
          <cell r="P27"/>
          <cell r="Q27"/>
          <cell r="R27"/>
          <cell r="S27"/>
          <cell r="T27"/>
          <cell r="U27"/>
          <cell r="V27"/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/>
          <cell r="AH27"/>
          <cell r="AI27"/>
          <cell r="AJ27"/>
          <cell r="AK27"/>
          <cell r="AL27"/>
          <cell r="AM27"/>
          <cell r="AN27"/>
          <cell r="AO27">
            <v>10000</v>
          </cell>
          <cell r="AP27"/>
          <cell r="AQ27"/>
          <cell r="AR27">
            <v>30000</v>
          </cell>
          <cell r="AS27">
            <v>6040</v>
          </cell>
          <cell r="AT27">
            <v>0</v>
          </cell>
        </row>
        <row r="28">
          <cell r="B28" t="str">
            <v>MKV</v>
          </cell>
          <cell r="C28">
            <v>26340</v>
          </cell>
          <cell r="D28">
            <v>0</v>
          </cell>
          <cell r="E28">
            <v>26340</v>
          </cell>
          <cell r="F28">
            <v>220</v>
          </cell>
          <cell r="G28">
            <v>70</v>
          </cell>
          <cell r="H28">
            <v>26050</v>
          </cell>
          <cell r="I28"/>
          <cell r="J28"/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  <cell r="V28"/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/>
          <cell r="AH28"/>
          <cell r="AI28"/>
          <cell r="AJ28"/>
          <cell r="AK28"/>
          <cell r="AL28"/>
          <cell r="AM28">
            <v>26100</v>
          </cell>
          <cell r="AN28"/>
          <cell r="AO28"/>
          <cell r="AP28"/>
          <cell r="AQ28"/>
          <cell r="AR28">
            <v>26100</v>
          </cell>
          <cell r="AS28">
            <v>0</v>
          </cell>
          <cell r="AT28">
            <v>50</v>
          </cell>
        </row>
        <row r="29">
          <cell r="B29" t="str">
            <v>MURUGAN SAHADEVAN</v>
          </cell>
          <cell r="C29">
            <v>44640</v>
          </cell>
          <cell r="D29">
            <v>9400</v>
          </cell>
          <cell r="E29">
            <v>54040</v>
          </cell>
          <cell r="F29">
            <v>0</v>
          </cell>
          <cell r="G29">
            <v>0</v>
          </cell>
          <cell r="H29">
            <v>54040</v>
          </cell>
          <cell r="I29"/>
          <cell r="J29"/>
          <cell r="K29"/>
          <cell r="L29"/>
          <cell r="M29"/>
          <cell r="N29"/>
          <cell r="O29"/>
          <cell r="P29"/>
          <cell r="Q29"/>
          <cell r="R29"/>
          <cell r="S29"/>
          <cell r="T29"/>
          <cell r="U29"/>
          <cell r="V29"/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  <cell r="AH29"/>
          <cell r="AI29"/>
          <cell r="AJ29"/>
          <cell r="AK29"/>
          <cell r="AL29"/>
          <cell r="AM29">
            <v>54050</v>
          </cell>
          <cell r="AN29"/>
          <cell r="AO29"/>
          <cell r="AP29"/>
          <cell r="AQ29"/>
          <cell r="AR29">
            <v>54050</v>
          </cell>
          <cell r="AS29">
            <v>0</v>
          </cell>
          <cell r="AT29">
            <v>10</v>
          </cell>
        </row>
        <row r="30">
          <cell r="B30" t="str">
            <v>MURUGAPPAN</v>
          </cell>
          <cell r="C30">
            <v>27360</v>
          </cell>
          <cell r="D30">
            <v>20690</v>
          </cell>
          <cell r="E30">
            <v>48050</v>
          </cell>
          <cell r="F30">
            <v>250</v>
          </cell>
          <cell r="G30">
            <v>0</v>
          </cell>
          <cell r="H30">
            <v>47800</v>
          </cell>
          <cell r="I30"/>
          <cell r="J30"/>
          <cell r="K30">
            <v>20000</v>
          </cell>
          <cell r="L30"/>
          <cell r="M30"/>
          <cell r="N30"/>
          <cell r="O30"/>
          <cell r="P30"/>
          <cell r="Q30"/>
          <cell r="R30"/>
          <cell r="S30"/>
          <cell r="T30"/>
          <cell r="U30"/>
          <cell r="V30"/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  <cell r="AH30"/>
          <cell r="AI30"/>
          <cell r="AJ30"/>
          <cell r="AK30"/>
          <cell r="AL30"/>
          <cell r="AM30"/>
          <cell r="AN30"/>
          <cell r="AO30"/>
          <cell r="AP30"/>
          <cell r="AQ30"/>
          <cell r="AR30">
            <v>20000</v>
          </cell>
          <cell r="AS30">
            <v>27800</v>
          </cell>
          <cell r="AT30">
            <v>0</v>
          </cell>
        </row>
        <row r="31">
          <cell r="B31" t="str">
            <v>NADARAJAN</v>
          </cell>
          <cell r="C31" t="str">
            <v>No load</v>
          </cell>
          <cell r="D31">
            <v>49880</v>
          </cell>
          <cell r="E31">
            <v>49880</v>
          </cell>
          <cell r="F31">
            <v>0</v>
          </cell>
          <cell r="G31">
            <v>0</v>
          </cell>
          <cell r="H31">
            <v>49880</v>
          </cell>
          <cell r="I31"/>
          <cell r="J31"/>
          <cell r="K31"/>
          <cell r="L31"/>
          <cell r="M31"/>
          <cell r="N31"/>
          <cell r="O31"/>
          <cell r="P31"/>
          <cell r="Q31"/>
          <cell r="R31"/>
          <cell r="S31"/>
          <cell r="T31"/>
          <cell r="U31"/>
          <cell r="V31"/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/>
          <cell r="AK31"/>
          <cell r="AL31"/>
          <cell r="AM31"/>
          <cell r="AN31"/>
          <cell r="AO31"/>
          <cell r="AP31"/>
          <cell r="AQ31"/>
          <cell r="AR31">
            <v>0</v>
          </cell>
          <cell r="AS31">
            <v>49880</v>
          </cell>
          <cell r="AT31">
            <v>0</v>
          </cell>
        </row>
        <row r="32">
          <cell r="B32" t="str">
            <v>NAGALAXMI</v>
          </cell>
          <cell r="C32" t="str">
            <v>No load</v>
          </cell>
          <cell r="D32">
            <v>10</v>
          </cell>
          <cell r="E32">
            <v>10</v>
          </cell>
          <cell r="F32">
            <v>0</v>
          </cell>
          <cell r="G32">
            <v>0</v>
          </cell>
          <cell r="H32">
            <v>10</v>
          </cell>
          <cell r="I32"/>
          <cell r="J32"/>
          <cell r="K32"/>
          <cell r="L32"/>
          <cell r="M32"/>
          <cell r="N32"/>
          <cell r="O32"/>
          <cell r="P32"/>
          <cell r="Q32"/>
          <cell r="R32"/>
          <cell r="S32"/>
          <cell r="T32"/>
          <cell r="U32"/>
          <cell r="V32"/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  <cell r="AH32"/>
          <cell r="AI32"/>
          <cell r="AJ32"/>
          <cell r="AK32"/>
          <cell r="AL32"/>
          <cell r="AM32"/>
          <cell r="AN32"/>
          <cell r="AO32"/>
          <cell r="AP32"/>
          <cell r="AQ32"/>
          <cell r="AR32">
            <v>0</v>
          </cell>
          <cell r="AS32">
            <v>10</v>
          </cell>
          <cell r="AT32">
            <v>0</v>
          </cell>
        </row>
        <row r="33">
          <cell r="B33" t="str">
            <v>NAGARAJAN</v>
          </cell>
          <cell r="C33" t="str">
            <v>No load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/>
          <cell r="J33"/>
          <cell r="K33"/>
          <cell r="L33"/>
          <cell r="M33"/>
          <cell r="N33"/>
          <cell r="O33"/>
          <cell r="P33"/>
          <cell r="Q33"/>
          <cell r="R33"/>
          <cell r="S33"/>
          <cell r="T33"/>
          <cell r="U33"/>
          <cell r="V33"/>
          <cell r="W33"/>
          <cell r="X33"/>
          <cell r="Y33"/>
          <cell r="Z33"/>
          <cell r="AA33"/>
          <cell r="AB33"/>
          <cell r="AC33"/>
          <cell r="AD33"/>
          <cell r="AE33"/>
          <cell r="AF33"/>
          <cell r="AG33"/>
          <cell r="AH33"/>
          <cell r="AI33"/>
          <cell r="AJ33"/>
          <cell r="AK33"/>
          <cell r="AL33"/>
          <cell r="AM33"/>
          <cell r="AN33"/>
          <cell r="AO33"/>
          <cell r="AP33"/>
          <cell r="AQ33"/>
          <cell r="AR33">
            <v>0</v>
          </cell>
          <cell r="AS33">
            <v>0</v>
          </cell>
          <cell r="AT33">
            <v>0</v>
          </cell>
        </row>
        <row r="34">
          <cell r="B34" t="str">
            <v>NARAYANAN</v>
          </cell>
          <cell r="C34">
            <v>1690</v>
          </cell>
          <cell r="D34">
            <v>23370</v>
          </cell>
          <cell r="E34">
            <v>25060</v>
          </cell>
          <cell r="F34">
            <v>0</v>
          </cell>
          <cell r="G34">
            <v>0</v>
          </cell>
          <cell r="H34">
            <v>25060</v>
          </cell>
          <cell r="I34"/>
          <cell r="J34">
            <v>23350</v>
          </cell>
          <cell r="K34"/>
          <cell r="L34"/>
          <cell r="M34"/>
          <cell r="N34"/>
          <cell r="O34"/>
          <cell r="P34"/>
          <cell r="Q34"/>
          <cell r="R34"/>
          <cell r="S34"/>
          <cell r="T34"/>
          <cell r="U34"/>
          <cell r="V34"/>
          <cell r="W34"/>
          <cell r="X34"/>
          <cell r="Y34"/>
          <cell r="Z34"/>
          <cell r="AA34"/>
          <cell r="AB34"/>
          <cell r="AC34"/>
          <cell r="AD34"/>
          <cell r="AE34"/>
          <cell r="AF34"/>
          <cell r="AG34"/>
          <cell r="AH34"/>
          <cell r="AI34"/>
          <cell r="AJ34"/>
          <cell r="AK34"/>
          <cell r="AL34"/>
          <cell r="AM34"/>
          <cell r="AN34"/>
          <cell r="AO34"/>
          <cell r="AP34"/>
          <cell r="AQ34"/>
          <cell r="AR34">
            <v>23350</v>
          </cell>
          <cell r="AS34">
            <v>1710</v>
          </cell>
          <cell r="AT34">
            <v>0</v>
          </cell>
        </row>
        <row r="35">
          <cell r="B35" t="str">
            <v>PANNEER</v>
          </cell>
          <cell r="C35" t="str">
            <v>No load</v>
          </cell>
          <cell r="D35">
            <v>60</v>
          </cell>
          <cell r="E35">
            <v>60</v>
          </cell>
          <cell r="F35">
            <v>0</v>
          </cell>
          <cell r="G35">
            <v>0</v>
          </cell>
          <cell r="H35">
            <v>60</v>
          </cell>
          <cell r="I35"/>
          <cell r="J35"/>
          <cell r="K35"/>
          <cell r="L35"/>
          <cell r="M35"/>
          <cell r="N35"/>
          <cell r="O35"/>
          <cell r="P35"/>
          <cell r="Q35"/>
          <cell r="R35"/>
          <cell r="S35"/>
          <cell r="T35"/>
          <cell r="U35"/>
          <cell r="V35"/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/>
          <cell r="AH35"/>
          <cell r="AI35"/>
          <cell r="AJ35"/>
          <cell r="AK35"/>
          <cell r="AL35"/>
          <cell r="AM35"/>
          <cell r="AN35"/>
          <cell r="AO35"/>
          <cell r="AP35"/>
          <cell r="AQ35"/>
          <cell r="AR35">
            <v>0</v>
          </cell>
          <cell r="AS35">
            <v>60</v>
          </cell>
          <cell r="AT35">
            <v>0</v>
          </cell>
        </row>
        <row r="36">
          <cell r="B36" t="str">
            <v>PAREETH</v>
          </cell>
          <cell r="C36">
            <v>9080</v>
          </cell>
          <cell r="D36">
            <v>760</v>
          </cell>
          <cell r="E36">
            <v>9840</v>
          </cell>
          <cell r="F36">
            <v>430</v>
          </cell>
          <cell r="G36">
            <v>0</v>
          </cell>
          <cell r="H36">
            <v>9410</v>
          </cell>
          <cell r="I36"/>
          <cell r="J36"/>
          <cell r="K36"/>
          <cell r="L36"/>
          <cell r="M36"/>
          <cell r="N36"/>
          <cell r="O36"/>
          <cell r="P36"/>
          <cell r="Q36"/>
          <cell r="R36"/>
          <cell r="S36"/>
          <cell r="T36"/>
          <cell r="U36"/>
          <cell r="V36"/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  <cell r="AK36"/>
          <cell r="AL36"/>
          <cell r="AM36"/>
          <cell r="AN36"/>
          <cell r="AO36"/>
          <cell r="AP36"/>
          <cell r="AQ36"/>
          <cell r="AR36">
            <v>0</v>
          </cell>
          <cell r="AS36">
            <v>9410</v>
          </cell>
          <cell r="AT36">
            <v>0</v>
          </cell>
        </row>
        <row r="37">
          <cell r="B37" t="str">
            <v>PARTHIBEN SEETHAPAL</v>
          </cell>
          <cell r="C37">
            <v>12900</v>
          </cell>
          <cell r="D37">
            <v>16310</v>
          </cell>
          <cell r="E37">
            <v>29210</v>
          </cell>
          <cell r="F37">
            <v>100</v>
          </cell>
          <cell r="G37">
            <v>0</v>
          </cell>
          <cell r="H37">
            <v>29110</v>
          </cell>
          <cell r="I37">
            <v>14500</v>
          </cell>
          <cell r="J37"/>
          <cell r="K37"/>
          <cell r="L37"/>
          <cell r="M37"/>
          <cell r="N37"/>
          <cell r="O37"/>
          <cell r="P37"/>
          <cell r="Q37"/>
          <cell r="R37"/>
          <cell r="S37"/>
          <cell r="T37"/>
          <cell r="U37"/>
          <cell r="V37"/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  <cell r="AI37"/>
          <cell r="AJ37"/>
          <cell r="AK37"/>
          <cell r="AL37"/>
          <cell r="AM37"/>
          <cell r="AN37"/>
          <cell r="AO37"/>
          <cell r="AP37"/>
          <cell r="AQ37"/>
          <cell r="AR37">
            <v>14500</v>
          </cell>
          <cell r="AS37">
            <v>14610</v>
          </cell>
          <cell r="AT37">
            <v>0</v>
          </cell>
        </row>
        <row r="38">
          <cell r="B38" t="str">
            <v>PARTHIPAN</v>
          </cell>
          <cell r="C38" t="str">
            <v>No load</v>
          </cell>
          <cell r="D38">
            <v>618310</v>
          </cell>
          <cell r="E38">
            <v>618310</v>
          </cell>
          <cell r="F38">
            <v>0</v>
          </cell>
          <cell r="G38">
            <v>0</v>
          </cell>
          <cell r="H38">
            <v>618310</v>
          </cell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  <cell r="Z38"/>
          <cell r="AA38"/>
          <cell r="AB38"/>
          <cell r="AC38"/>
          <cell r="AD38"/>
          <cell r="AE38"/>
          <cell r="AF38"/>
          <cell r="AG38"/>
          <cell r="AH38"/>
          <cell r="AI38"/>
          <cell r="AJ38"/>
          <cell r="AK38"/>
          <cell r="AL38"/>
          <cell r="AM38"/>
          <cell r="AN38"/>
          <cell r="AO38"/>
          <cell r="AP38"/>
          <cell r="AQ38"/>
          <cell r="AR38">
            <v>0</v>
          </cell>
          <cell r="AS38">
            <v>618310</v>
          </cell>
          <cell r="AT38">
            <v>0</v>
          </cell>
        </row>
        <row r="39">
          <cell r="B39" t="str">
            <v>PRAVEEN</v>
          </cell>
          <cell r="C39">
            <v>23600</v>
          </cell>
          <cell r="D39">
            <v>110330</v>
          </cell>
          <cell r="E39">
            <v>133930</v>
          </cell>
          <cell r="F39">
            <v>160</v>
          </cell>
          <cell r="G39">
            <v>0</v>
          </cell>
          <cell r="H39">
            <v>133770</v>
          </cell>
          <cell r="I39"/>
          <cell r="J39">
            <v>80000</v>
          </cell>
          <cell r="K39"/>
          <cell r="L39"/>
          <cell r="M39"/>
          <cell r="N39"/>
          <cell r="O39"/>
          <cell r="P39"/>
          <cell r="Q39"/>
          <cell r="R39"/>
          <cell r="S39"/>
          <cell r="T39"/>
          <cell r="U39"/>
          <cell r="V39"/>
          <cell r="W39"/>
          <cell r="X39"/>
          <cell r="Y39"/>
          <cell r="Z39"/>
          <cell r="AA39"/>
          <cell r="AB39"/>
          <cell r="AC39"/>
          <cell r="AD39"/>
          <cell r="AE39"/>
          <cell r="AF39"/>
          <cell r="AG39"/>
          <cell r="AH39"/>
          <cell r="AI39"/>
          <cell r="AJ39"/>
          <cell r="AK39"/>
          <cell r="AL39"/>
          <cell r="AM39"/>
          <cell r="AN39"/>
          <cell r="AO39"/>
          <cell r="AP39"/>
          <cell r="AQ39"/>
          <cell r="AR39">
            <v>80000</v>
          </cell>
          <cell r="AS39">
            <v>53770</v>
          </cell>
          <cell r="AT39">
            <v>0</v>
          </cell>
        </row>
        <row r="40">
          <cell r="B40" t="str">
            <v>PRAVEEN ARAL</v>
          </cell>
          <cell r="C40" t="str">
            <v>No load</v>
          </cell>
          <cell r="D40">
            <v>1240</v>
          </cell>
          <cell r="E40">
            <v>1240</v>
          </cell>
          <cell r="F40">
            <v>0</v>
          </cell>
          <cell r="G40">
            <v>0</v>
          </cell>
          <cell r="H40">
            <v>1240</v>
          </cell>
          <cell r="I40"/>
          <cell r="J40"/>
          <cell r="K40"/>
          <cell r="L40"/>
          <cell r="M40"/>
          <cell r="N40"/>
          <cell r="O40"/>
          <cell r="P40"/>
          <cell r="Q40"/>
          <cell r="R40"/>
          <cell r="S40"/>
          <cell r="T40"/>
          <cell r="U40"/>
          <cell r="V40"/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/>
          <cell r="AH40"/>
          <cell r="AI40"/>
          <cell r="AJ40"/>
          <cell r="AK40"/>
          <cell r="AL40"/>
          <cell r="AM40"/>
          <cell r="AN40"/>
          <cell r="AO40"/>
          <cell r="AP40"/>
          <cell r="AQ40"/>
          <cell r="AR40">
            <v>0</v>
          </cell>
          <cell r="AS40">
            <v>1240</v>
          </cell>
          <cell r="AT40">
            <v>0</v>
          </cell>
        </row>
        <row r="41">
          <cell r="B41" t="str">
            <v>PSK</v>
          </cell>
          <cell r="C41" t="str">
            <v>No load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/>
          <cell r="J41"/>
          <cell r="K41"/>
          <cell r="L41"/>
          <cell r="M41"/>
          <cell r="N41"/>
          <cell r="O41"/>
          <cell r="P41"/>
          <cell r="Q41"/>
          <cell r="R41"/>
          <cell r="S41"/>
          <cell r="T41"/>
          <cell r="U41"/>
          <cell r="V41"/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  <cell r="AH41"/>
          <cell r="AI41"/>
          <cell r="AJ41"/>
          <cell r="AK41"/>
          <cell r="AL41"/>
          <cell r="AM41"/>
          <cell r="AN41"/>
          <cell r="AO41"/>
          <cell r="AP41"/>
          <cell r="AQ41"/>
          <cell r="AR41">
            <v>0</v>
          </cell>
          <cell r="AS41">
            <v>0</v>
          </cell>
          <cell r="AT41">
            <v>0</v>
          </cell>
        </row>
        <row r="42">
          <cell r="B42" t="str">
            <v>RAJAN</v>
          </cell>
          <cell r="C42" t="str">
            <v>No load</v>
          </cell>
          <cell r="D42">
            <v>0</v>
          </cell>
          <cell r="E42">
            <v>0</v>
          </cell>
          <cell r="F42">
            <v>0</v>
          </cell>
          <cell r="G42">
            <v>2060</v>
          </cell>
          <cell r="H42">
            <v>0</v>
          </cell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  <cell r="AH42"/>
          <cell r="AI42"/>
          <cell r="AJ42"/>
          <cell r="AK42"/>
          <cell r="AL42"/>
          <cell r="AM42"/>
          <cell r="AN42"/>
          <cell r="AO42"/>
          <cell r="AP42"/>
          <cell r="AQ42"/>
          <cell r="AR42">
            <v>0</v>
          </cell>
          <cell r="AS42">
            <v>0</v>
          </cell>
          <cell r="AT42">
            <v>2060</v>
          </cell>
        </row>
        <row r="43">
          <cell r="B43" t="str">
            <v>RAJAN THIDAL</v>
          </cell>
          <cell r="C43" t="str">
            <v>No load</v>
          </cell>
          <cell r="D43">
            <v>11320</v>
          </cell>
          <cell r="E43">
            <v>11320</v>
          </cell>
          <cell r="F43">
            <v>0</v>
          </cell>
          <cell r="G43">
            <v>0</v>
          </cell>
          <cell r="H43">
            <v>11320</v>
          </cell>
          <cell r="I43"/>
          <cell r="J43"/>
          <cell r="K43"/>
          <cell r="L43"/>
          <cell r="M43"/>
          <cell r="N43"/>
          <cell r="O43"/>
          <cell r="P43"/>
          <cell r="Q43"/>
          <cell r="R43"/>
          <cell r="S43"/>
          <cell r="T43"/>
          <cell r="U43"/>
          <cell r="V43"/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  <cell r="AH43"/>
          <cell r="AI43"/>
          <cell r="AJ43"/>
          <cell r="AK43"/>
          <cell r="AL43"/>
          <cell r="AM43"/>
          <cell r="AN43"/>
          <cell r="AO43"/>
          <cell r="AP43"/>
          <cell r="AQ43"/>
          <cell r="AR43">
            <v>0</v>
          </cell>
          <cell r="AS43">
            <v>11320</v>
          </cell>
          <cell r="AT43">
            <v>0</v>
          </cell>
        </row>
        <row r="44">
          <cell r="B44" t="str">
            <v>RAJARETHINAM</v>
          </cell>
          <cell r="C44">
            <v>11930</v>
          </cell>
          <cell r="D44">
            <v>21370</v>
          </cell>
          <cell r="E44">
            <v>33300</v>
          </cell>
          <cell r="F44">
            <v>100</v>
          </cell>
          <cell r="G44">
            <v>0</v>
          </cell>
          <cell r="H44">
            <v>33200</v>
          </cell>
          <cell r="I44">
            <v>21000</v>
          </cell>
          <cell r="J44"/>
          <cell r="K44"/>
          <cell r="L44"/>
          <cell r="M44"/>
          <cell r="N44"/>
          <cell r="O44"/>
          <cell r="P44"/>
          <cell r="Q44"/>
          <cell r="R44"/>
          <cell r="S44"/>
          <cell r="T44"/>
          <cell r="U44"/>
          <cell r="V44"/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  <cell r="AK44"/>
          <cell r="AL44"/>
          <cell r="AM44"/>
          <cell r="AN44"/>
          <cell r="AO44"/>
          <cell r="AP44"/>
          <cell r="AQ44"/>
          <cell r="AR44">
            <v>21000</v>
          </cell>
          <cell r="AS44">
            <v>12200</v>
          </cell>
          <cell r="AT44">
            <v>0</v>
          </cell>
        </row>
        <row r="45">
          <cell r="B45" t="str">
            <v>RAMACHANDRAN</v>
          </cell>
          <cell r="C45" t="str">
            <v>No load</v>
          </cell>
          <cell r="D45">
            <v>370</v>
          </cell>
          <cell r="E45">
            <v>370</v>
          </cell>
          <cell r="F45">
            <v>0</v>
          </cell>
          <cell r="G45">
            <v>0</v>
          </cell>
          <cell r="H45">
            <v>370</v>
          </cell>
          <cell r="I45"/>
          <cell r="J45"/>
          <cell r="K45"/>
          <cell r="L45"/>
          <cell r="M45"/>
          <cell r="N45"/>
          <cell r="O45"/>
          <cell r="P45"/>
          <cell r="Q45"/>
          <cell r="R45"/>
          <cell r="S45"/>
          <cell r="T45"/>
          <cell r="U45"/>
          <cell r="V45"/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/>
          <cell r="AJ45"/>
          <cell r="AK45"/>
          <cell r="AL45"/>
          <cell r="AM45"/>
          <cell r="AN45"/>
          <cell r="AO45"/>
          <cell r="AP45"/>
          <cell r="AQ45"/>
          <cell r="AR45">
            <v>0</v>
          </cell>
          <cell r="AS45">
            <v>370</v>
          </cell>
          <cell r="AT45">
            <v>0</v>
          </cell>
        </row>
        <row r="46">
          <cell r="B46" t="str">
            <v>RAMIYYA</v>
          </cell>
          <cell r="C46" t="str">
            <v>No load</v>
          </cell>
          <cell r="D46">
            <v>43300</v>
          </cell>
          <cell r="E46">
            <v>43300</v>
          </cell>
          <cell r="F46">
            <v>0</v>
          </cell>
          <cell r="G46">
            <v>0</v>
          </cell>
          <cell r="H46">
            <v>43300</v>
          </cell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/>
          <cell r="AI46"/>
          <cell r="AJ46"/>
          <cell r="AK46"/>
          <cell r="AL46"/>
          <cell r="AM46"/>
          <cell r="AN46"/>
          <cell r="AO46"/>
          <cell r="AP46"/>
          <cell r="AQ46"/>
          <cell r="AR46">
            <v>0</v>
          </cell>
          <cell r="AS46">
            <v>43300</v>
          </cell>
          <cell r="AT46">
            <v>0</v>
          </cell>
        </row>
        <row r="47">
          <cell r="B47" t="str">
            <v>RAZZAK</v>
          </cell>
          <cell r="C47">
            <v>33800</v>
          </cell>
          <cell r="D47">
            <v>12080</v>
          </cell>
          <cell r="E47">
            <v>45880</v>
          </cell>
          <cell r="F47">
            <v>1350</v>
          </cell>
          <cell r="G47">
            <v>0</v>
          </cell>
          <cell r="H47">
            <v>44530</v>
          </cell>
          <cell r="I47"/>
          <cell r="J47"/>
          <cell r="K47">
            <v>12040</v>
          </cell>
          <cell r="L47"/>
          <cell r="M47"/>
          <cell r="N47"/>
          <cell r="O47"/>
          <cell r="P47"/>
          <cell r="Q47"/>
          <cell r="R47"/>
          <cell r="S47"/>
          <cell r="T47"/>
          <cell r="U47"/>
          <cell r="V47"/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  <cell r="AH47"/>
          <cell r="AI47"/>
          <cell r="AJ47"/>
          <cell r="AK47"/>
          <cell r="AL47"/>
          <cell r="AM47"/>
          <cell r="AN47"/>
          <cell r="AO47"/>
          <cell r="AP47"/>
          <cell r="AQ47"/>
          <cell r="AR47">
            <v>12040</v>
          </cell>
          <cell r="AS47">
            <v>32490</v>
          </cell>
          <cell r="AT47">
            <v>0</v>
          </cell>
        </row>
        <row r="48">
          <cell r="B48" t="str">
            <v>REENA TRADERS</v>
          </cell>
          <cell r="C48">
            <v>1280</v>
          </cell>
          <cell r="D48">
            <v>0</v>
          </cell>
          <cell r="E48">
            <v>1280</v>
          </cell>
          <cell r="F48">
            <v>90</v>
          </cell>
          <cell r="G48">
            <v>0</v>
          </cell>
          <cell r="H48">
            <v>1190</v>
          </cell>
          <cell r="I48"/>
          <cell r="J48"/>
          <cell r="K48"/>
          <cell r="L48"/>
          <cell r="M48"/>
          <cell r="N48"/>
          <cell r="O48"/>
          <cell r="P48"/>
          <cell r="Q48"/>
          <cell r="R48"/>
          <cell r="S48"/>
          <cell r="T48"/>
          <cell r="U48"/>
          <cell r="V48"/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/>
          <cell r="AK48"/>
          <cell r="AL48"/>
          <cell r="AM48"/>
          <cell r="AN48"/>
          <cell r="AO48"/>
          <cell r="AP48"/>
          <cell r="AQ48"/>
          <cell r="AR48">
            <v>0</v>
          </cell>
          <cell r="AS48">
            <v>1190</v>
          </cell>
          <cell r="AT48">
            <v>0</v>
          </cell>
        </row>
        <row r="49">
          <cell r="B49" t="str">
            <v>REES BLUE METALS</v>
          </cell>
          <cell r="C49" t="str">
            <v>No load</v>
          </cell>
          <cell r="D49">
            <v>429580</v>
          </cell>
          <cell r="E49">
            <v>429580</v>
          </cell>
          <cell r="F49">
            <v>0</v>
          </cell>
          <cell r="G49">
            <v>0</v>
          </cell>
          <cell r="H49">
            <v>429580</v>
          </cell>
          <cell r="I49"/>
          <cell r="J49"/>
          <cell r="K49"/>
          <cell r="L49"/>
          <cell r="M49"/>
          <cell r="N49"/>
          <cell r="O49"/>
          <cell r="P49"/>
          <cell r="Q49"/>
          <cell r="R49"/>
          <cell r="S49"/>
          <cell r="T49"/>
          <cell r="U49"/>
          <cell r="V49"/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/>
          <cell r="AK49"/>
          <cell r="AL49"/>
          <cell r="AM49"/>
          <cell r="AN49"/>
          <cell r="AO49"/>
          <cell r="AP49"/>
          <cell r="AQ49"/>
          <cell r="AR49">
            <v>0</v>
          </cell>
          <cell r="AS49">
            <v>429580</v>
          </cell>
          <cell r="AT49">
            <v>0</v>
          </cell>
        </row>
        <row r="50">
          <cell r="B50" t="str">
            <v>RKL</v>
          </cell>
          <cell r="C50">
            <v>28580</v>
          </cell>
          <cell r="D50">
            <v>355780</v>
          </cell>
          <cell r="E50">
            <v>384360</v>
          </cell>
          <cell r="F50">
            <v>0</v>
          </cell>
          <cell r="G50">
            <v>0</v>
          </cell>
          <cell r="H50">
            <v>384360</v>
          </cell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  <cell r="AL50"/>
          <cell r="AM50"/>
          <cell r="AN50"/>
          <cell r="AO50"/>
          <cell r="AP50"/>
          <cell r="AQ50"/>
          <cell r="AR50">
            <v>0</v>
          </cell>
          <cell r="AS50">
            <v>384360</v>
          </cell>
          <cell r="AT50">
            <v>0</v>
          </cell>
        </row>
        <row r="51">
          <cell r="B51" t="str">
            <v>RS PRABHU</v>
          </cell>
          <cell r="C51" t="str">
            <v>No load</v>
          </cell>
          <cell r="D51">
            <v>18730</v>
          </cell>
          <cell r="E51">
            <v>18730</v>
          </cell>
          <cell r="F51">
            <v>0</v>
          </cell>
          <cell r="G51">
            <v>0</v>
          </cell>
          <cell r="H51">
            <v>18730</v>
          </cell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/>
          <cell r="AQ51"/>
          <cell r="AR51">
            <v>0</v>
          </cell>
          <cell r="AS51">
            <v>18730</v>
          </cell>
          <cell r="AT51">
            <v>0</v>
          </cell>
        </row>
        <row r="52">
          <cell r="B52" t="str">
            <v>SARAVANAN</v>
          </cell>
          <cell r="C52" t="str">
            <v>No load</v>
          </cell>
          <cell r="D52">
            <v>800</v>
          </cell>
          <cell r="E52">
            <v>800</v>
          </cell>
          <cell r="F52">
            <v>0</v>
          </cell>
          <cell r="G52">
            <v>0</v>
          </cell>
          <cell r="H52">
            <v>800</v>
          </cell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/>
          <cell r="AM52"/>
          <cell r="AN52"/>
          <cell r="AO52"/>
          <cell r="AP52"/>
          <cell r="AQ52"/>
          <cell r="AR52">
            <v>0</v>
          </cell>
          <cell r="AS52">
            <v>800</v>
          </cell>
          <cell r="AT52">
            <v>0</v>
          </cell>
        </row>
        <row r="53">
          <cell r="B53" t="str">
            <v>SATHISH SA</v>
          </cell>
          <cell r="C53" t="str">
            <v>No load</v>
          </cell>
          <cell r="D53">
            <v>19910</v>
          </cell>
          <cell r="E53">
            <v>19910</v>
          </cell>
          <cell r="F53">
            <v>0</v>
          </cell>
          <cell r="G53">
            <v>0</v>
          </cell>
          <cell r="H53">
            <v>19910</v>
          </cell>
          <cell r="I53"/>
          <cell r="J53"/>
          <cell r="K53"/>
          <cell r="L53"/>
          <cell r="M53"/>
          <cell r="N53"/>
          <cell r="O53"/>
          <cell r="P53"/>
          <cell r="Q53"/>
          <cell r="R53"/>
          <cell r="S53"/>
          <cell r="T53"/>
          <cell r="U53"/>
          <cell r="V53"/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  <cell r="AK53"/>
          <cell r="AL53"/>
          <cell r="AM53"/>
          <cell r="AN53"/>
          <cell r="AO53"/>
          <cell r="AP53"/>
          <cell r="AQ53"/>
          <cell r="AR53">
            <v>0</v>
          </cell>
          <cell r="AS53">
            <v>19910</v>
          </cell>
          <cell r="AT53">
            <v>0</v>
          </cell>
        </row>
        <row r="54">
          <cell r="B54" t="str">
            <v>SHEK</v>
          </cell>
          <cell r="C54">
            <v>50530</v>
          </cell>
          <cell r="D54">
            <v>28710</v>
          </cell>
          <cell r="E54">
            <v>79240</v>
          </cell>
          <cell r="F54">
            <v>2280</v>
          </cell>
          <cell r="G54">
            <v>0</v>
          </cell>
          <cell r="H54">
            <v>76960</v>
          </cell>
          <cell r="I54"/>
          <cell r="J54"/>
          <cell r="K54">
            <v>25000</v>
          </cell>
          <cell r="L54"/>
          <cell r="M54"/>
          <cell r="N54"/>
          <cell r="O54"/>
          <cell r="P54"/>
          <cell r="Q54"/>
          <cell r="R54"/>
          <cell r="S54"/>
          <cell r="T54"/>
          <cell r="U54"/>
          <cell r="V54"/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  <cell r="AL54"/>
          <cell r="AM54"/>
          <cell r="AN54"/>
          <cell r="AO54">
            <v>50000</v>
          </cell>
          <cell r="AP54"/>
          <cell r="AQ54"/>
          <cell r="AR54">
            <v>75000</v>
          </cell>
          <cell r="AS54">
            <v>1960</v>
          </cell>
          <cell r="AT54">
            <v>0</v>
          </cell>
        </row>
        <row r="55">
          <cell r="B55" t="str">
            <v>SOOSAI MICHEAL</v>
          </cell>
          <cell r="C55" t="str">
            <v>No load</v>
          </cell>
          <cell r="D55">
            <v>0</v>
          </cell>
          <cell r="E55">
            <v>0</v>
          </cell>
          <cell r="F55">
            <v>0</v>
          </cell>
          <cell r="G55">
            <v>250</v>
          </cell>
          <cell r="H55">
            <v>0</v>
          </cell>
          <cell r="I55"/>
          <cell r="J55"/>
          <cell r="K55"/>
          <cell r="L55"/>
          <cell r="M55"/>
          <cell r="N55"/>
          <cell r="O55"/>
          <cell r="P55"/>
          <cell r="Q55"/>
          <cell r="R55"/>
          <cell r="S55"/>
          <cell r="T55"/>
          <cell r="U55"/>
          <cell r="V55"/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  <cell r="AK55"/>
          <cell r="AL55"/>
          <cell r="AM55"/>
          <cell r="AN55"/>
          <cell r="AO55"/>
          <cell r="AP55"/>
          <cell r="AQ55"/>
          <cell r="AR55">
            <v>0</v>
          </cell>
          <cell r="AS55">
            <v>0</v>
          </cell>
          <cell r="AT55">
            <v>250</v>
          </cell>
        </row>
        <row r="56">
          <cell r="B56" t="str">
            <v>STALIN</v>
          </cell>
          <cell r="C56" t="str">
            <v>No load</v>
          </cell>
          <cell r="D56">
            <v>0</v>
          </cell>
          <cell r="E56">
            <v>0</v>
          </cell>
          <cell r="F56">
            <v>0</v>
          </cell>
          <cell r="G56">
            <v>10</v>
          </cell>
          <cell r="H56">
            <v>0</v>
          </cell>
          <cell r="I56"/>
          <cell r="J56"/>
          <cell r="K56"/>
          <cell r="L56"/>
          <cell r="M56"/>
          <cell r="N56"/>
          <cell r="O56"/>
          <cell r="P56"/>
          <cell r="Q56"/>
          <cell r="R56"/>
          <cell r="S56"/>
          <cell r="T56"/>
          <cell r="U56"/>
          <cell r="V56"/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  <cell r="AK56"/>
          <cell r="AL56"/>
          <cell r="AM56"/>
          <cell r="AN56"/>
          <cell r="AO56"/>
          <cell r="AP56"/>
          <cell r="AQ56"/>
          <cell r="AR56">
            <v>0</v>
          </cell>
          <cell r="AS56">
            <v>0</v>
          </cell>
          <cell r="AT56">
            <v>10</v>
          </cell>
        </row>
        <row r="57">
          <cell r="B57" t="str">
            <v>SUBASH</v>
          </cell>
          <cell r="C57" t="str">
            <v>No load</v>
          </cell>
          <cell r="D57">
            <v>5960</v>
          </cell>
          <cell r="E57">
            <v>5960</v>
          </cell>
          <cell r="F57">
            <v>0</v>
          </cell>
          <cell r="G57">
            <v>0</v>
          </cell>
          <cell r="H57">
            <v>5960</v>
          </cell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  <cell r="AI57"/>
          <cell r="AJ57"/>
          <cell r="AK57"/>
          <cell r="AL57"/>
          <cell r="AM57"/>
          <cell r="AN57"/>
          <cell r="AO57"/>
          <cell r="AP57"/>
          <cell r="AQ57"/>
          <cell r="AR57">
            <v>0</v>
          </cell>
          <cell r="AS57">
            <v>5960</v>
          </cell>
          <cell r="AT57">
            <v>0</v>
          </cell>
        </row>
        <row r="58">
          <cell r="B58" t="str">
            <v>SUGUMARAN</v>
          </cell>
          <cell r="C58" t="str">
            <v>No load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  <cell r="AK58"/>
          <cell r="AL58"/>
          <cell r="AM58"/>
          <cell r="AN58"/>
          <cell r="AO58"/>
          <cell r="AP58"/>
          <cell r="AQ58"/>
          <cell r="AR58">
            <v>0</v>
          </cell>
          <cell r="AS58">
            <v>0</v>
          </cell>
          <cell r="AT58">
            <v>0</v>
          </cell>
        </row>
        <row r="59">
          <cell r="B59" t="str">
            <v>SURESH TAMIL RAJ</v>
          </cell>
          <cell r="C59" t="str">
            <v>No load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/>
          <cell r="J59"/>
          <cell r="K59"/>
          <cell r="L59"/>
          <cell r="M59"/>
          <cell r="N59"/>
          <cell r="O59"/>
          <cell r="P59"/>
          <cell r="Q59"/>
          <cell r="R59"/>
          <cell r="S59"/>
          <cell r="T59"/>
          <cell r="U59"/>
          <cell r="V59"/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  <cell r="AK59"/>
          <cell r="AL59"/>
          <cell r="AM59"/>
          <cell r="AN59"/>
          <cell r="AO59"/>
          <cell r="AP59"/>
          <cell r="AQ59"/>
          <cell r="AR59">
            <v>0</v>
          </cell>
          <cell r="AS59">
            <v>0</v>
          </cell>
          <cell r="AT59">
            <v>0</v>
          </cell>
        </row>
        <row r="60">
          <cell r="B60" t="str">
            <v>SUYAMBU</v>
          </cell>
          <cell r="C60">
            <v>10110</v>
          </cell>
          <cell r="D60">
            <v>0</v>
          </cell>
          <cell r="E60">
            <v>10110</v>
          </cell>
          <cell r="F60">
            <v>50</v>
          </cell>
          <cell r="G60">
            <v>0</v>
          </cell>
          <cell r="H60">
            <v>10060</v>
          </cell>
          <cell r="I60"/>
          <cell r="J60"/>
          <cell r="K60"/>
          <cell r="L60"/>
          <cell r="M60"/>
          <cell r="N60"/>
          <cell r="O60"/>
          <cell r="P60"/>
          <cell r="Q60"/>
          <cell r="R60"/>
          <cell r="S60"/>
          <cell r="T60"/>
          <cell r="U60"/>
          <cell r="V60"/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/>
          <cell r="AK60"/>
          <cell r="AL60"/>
          <cell r="AM60"/>
          <cell r="AN60"/>
          <cell r="AO60"/>
          <cell r="AP60"/>
          <cell r="AQ60"/>
          <cell r="AR60">
            <v>0</v>
          </cell>
          <cell r="AS60">
            <v>10060</v>
          </cell>
          <cell r="AT60">
            <v>0</v>
          </cell>
        </row>
        <row r="61">
          <cell r="B61" t="str">
            <v>SUYAMBURAJAN</v>
          </cell>
          <cell r="C61" t="str">
            <v>No load</v>
          </cell>
          <cell r="D61">
            <v>1150</v>
          </cell>
          <cell r="E61">
            <v>1150</v>
          </cell>
          <cell r="F61">
            <v>0</v>
          </cell>
          <cell r="G61">
            <v>0</v>
          </cell>
          <cell r="H61">
            <v>1150</v>
          </cell>
          <cell r="I61"/>
          <cell r="J61"/>
          <cell r="K61"/>
          <cell r="L61"/>
          <cell r="M61"/>
          <cell r="N61"/>
          <cell r="O61"/>
          <cell r="P61"/>
          <cell r="Q61"/>
          <cell r="R61"/>
          <cell r="S61"/>
          <cell r="T61"/>
          <cell r="U61"/>
          <cell r="V61"/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  <cell r="AL61"/>
          <cell r="AM61"/>
          <cell r="AN61"/>
          <cell r="AO61"/>
          <cell r="AP61"/>
          <cell r="AQ61"/>
          <cell r="AR61">
            <v>0</v>
          </cell>
          <cell r="AS61">
            <v>1150</v>
          </cell>
          <cell r="AT61">
            <v>0</v>
          </cell>
        </row>
        <row r="62">
          <cell r="B62" t="str">
            <v>T.MURUGAN</v>
          </cell>
          <cell r="C62">
            <v>7040</v>
          </cell>
          <cell r="D62">
            <v>37710</v>
          </cell>
          <cell r="E62">
            <v>44750</v>
          </cell>
          <cell r="F62">
            <v>50</v>
          </cell>
          <cell r="G62">
            <v>0</v>
          </cell>
          <cell r="H62">
            <v>44700</v>
          </cell>
          <cell r="I62"/>
          <cell r="J62"/>
          <cell r="K62"/>
          <cell r="L62"/>
          <cell r="M62"/>
          <cell r="N62"/>
          <cell r="O62"/>
          <cell r="P62"/>
          <cell r="Q62"/>
          <cell r="R62"/>
          <cell r="S62"/>
          <cell r="T62"/>
          <cell r="U62">
            <v>10000</v>
          </cell>
          <cell r="V62"/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  <cell r="AL62"/>
          <cell r="AM62"/>
          <cell r="AN62"/>
          <cell r="AO62">
            <v>5000</v>
          </cell>
          <cell r="AP62"/>
          <cell r="AQ62"/>
          <cell r="AR62">
            <v>15000</v>
          </cell>
          <cell r="AS62">
            <v>29700</v>
          </cell>
          <cell r="AT62">
            <v>0</v>
          </cell>
        </row>
        <row r="63">
          <cell r="B63" t="str">
            <v>THAMIRAPARANI</v>
          </cell>
          <cell r="C63" t="str">
            <v>No load</v>
          </cell>
          <cell r="D63">
            <v>230</v>
          </cell>
          <cell r="E63">
            <v>230</v>
          </cell>
          <cell r="F63">
            <v>0</v>
          </cell>
          <cell r="G63">
            <v>0</v>
          </cell>
          <cell r="H63">
            <v>230</v>
          </cell>
          <cell r="I63"/>
          <cell r="J63"/>
          <cell r="K63"/>
          <cell r="L63"/>
          <cell r="M63"/>
          <cell r="N63"/>
          <cell r="O63"/>
          <cell r="P63"/>
          <cell r="Q63"/>
          <cell r="R63"/>
          <cell r="S63"/>
          <cell r="T63"/>
          <cell r="U63"/>
          <cell r="V63"/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I63"/>
          <cell r="AJ63"/>
          <cell r="AK63"/>
          <cell r="AL63"/>
          <cell r="AM63"/>
          <cell r="AN63"/>
          <cell r="AO63"/>
          <cell r="AP63"/>
          <cell r="AQ63"/>
          <cell r="AR63">
            <v>0</v>
          </cell>
          <cell r="AS63">
            <v>230</v>
          </cell>
          <cell r="AT63">
            <v>0</v>
          </cell>
        </row>
        <row r="64">
          <cell r="B64" t="str">
            <v>THANGAMANI</v>
          </cell>
          <cell r="C64" t="str">
            <v>No load</v>
          </cell>
          <cell r="D64">
            <v>2140</v>
          </cell>
          <cell r="E64">
            <v>2140</v>
          </cell>
          <cell r="F64">
            <v>0</v>
          </cell>
          <cell r="G64">
            <v>0</v>
          </cell>
          <cell r="H64">
            <v>2140</v>
          </cell>
          <cell r="I64"/>
          <cell r="J64"/>
          <cell r="K64"/>
          <cell r="L64"/>
          <cell r="M64"/>
          <cell r="N64"/>
          <cell r="O64"/>
          <cell r="P64"/>
          <cell r="Q64"/>
          <cell r="R64"/>
          <cell r="S64"/>
          <cell r="T64"/>
          <cell r="U64"/>
          <cell r="V64"/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I64"/>
          <cell r="AJ64"/>
          <cell r="AK64"/>
          <cell r="AL64"/>
          <cell r="AM64"/>
          <cell r="AN64"/>
          <cell r="AO64"/>
          <cell r="AP64"/>
          <cell r="AQ64"/>
          <cell r="AR64">
            <v>0</v>
          </cell>
          <cell r="AS64">
            <v>2140</v>
          </cell>
          <cell r="AT64">
            <v>0</v>
          </cell>
        </row>
        <row r="65">
          <cell r="B65" t="str">
            <v>THANGASELVAN</v>
          </cell>
          <cell r="C65">
            <v>16640</v>
          </cell>
          <cell r="D65">
            <v>12320</v>
          </cell>
          <cell r="E65">
            <v>28960</v>
          </cell>
          <cell r="F65">
            <v>250</v>
          </cell>
          <cell r="G65">
            <v>0</v>
          </cell>
          <cell r="H65">
            <v>28710</v>
          </cell>
          <cell r="I65">
            <v>11000</v>
          </cell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I65"/>
          <cell r="AJ65"/>
          <cell r="AK65"/>
          <cell r="AL65"/>
          <cell r="AM65"/>
          <cell r="AN65"/>
          <cell r="AO65"/>
          <cell r="AP65"/>
          <cell r="AQ65"/>
          <cell r="AR65">
            <v>11000</v>
          </cell>
          <cell r="AS65">
            <v>17710</v>
          </cell>
          <cell r="AT65">
            <v>0</v>
          </cell>
        </row>
        <row r="66">
          <cell r="B66" t="str">
            <v>VIJAY</v>
          </cell>
          <cell r="C66">
            <v>33800</v>
          </cell>
          <cell r="D66">
            <v>60510</v>
          </cell>
          <cell r="E66">
            <v>94310</v>
          </cell>
          <cell r="F66">
            <v>130</v>
          </cell>
          <cell r="G66">
            <v>0</v>
          </cell>
          <cell r="H66">
            <v>94180</v>
          </cell>
          <cell r="I66">
            <v>31000</v>
          </cell>
          <cell r="J66">
            <v>20000</v>
          </cell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I66"/>
          <cell r="AJ66"/>
          <cell r="AK66"/>
          <cell r="AL66"/>
          <cell r="AM66"/>
          <cell r="AN66"/>
          <cell r="AO66"/>
          <cell r="AP66"/>
          <cell r="AQ66">
            <v>15000</v>
          </cell>
          <cell r="AR66">
            <v>66000</v>
          </cell>
          <cell r="AS66">
            <v>28180</v>
          </cell>
          <cell r="AT66">
            <v>0</v>
          </cell>
        </row>
        <row r="67">
          <cell r="B67" t="str">
            <v>VM VIGNESH</v>
          </cell>
          <cell r="C67" t="str">
            <v>No load</v>
          </cell>
          <cell r="D67">
            <v>37350</v>
          </cell>
          <cell r="E67">
            <v>37350</v>
          </cell>
          <cell r="F67">
            <v>0</v>
          </cell>
          <cell r="G67">
            <v>0</v>
          </cell>
          <cell r="H67">
            <v>37350</v>
          </cell>
          <cell r="I67"/>
          <cell r="J67"/>
          <cell r="K67"/>
          <cell r="L67"/>
          <cell r="M67"/>
          <cell r="N67"/>
          <cell r="O67"/>
          <cell r="P67"/>
          <cell r="Q67"/>
          <cell r="R67"/>
          <cell r="S67"/>
          <cell r="T67"/>
          <cell r="U67"/>
          <cell r="V67"/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/>
          <cell r="AK67"/>
          <cell r="AL67"/>
          <cell r="AM67"/>
          <cell r="AN67"/>
          <cell r="AO67"/>
          <cell r="AP67"/>
          <cell r="AQ67"/>
          <cell r="AR67">
            <v>0</v>
          </cell>
          <cell r="AS67">
            <v>37350</v>
          </cell>
          <cell r="AT67">
            <v>0</v>
          </cell>
        </row>
        <row r="68">
          <cell r="B68"/>
          <cell r="C68">
            <v>478260</v>
          </cell>
          <cell r="D68">
            <v>2254570</v>
          </cell>
          <cell r="E68">
            <v>2732830</v>
          </cell>
          <cell r="F68">
            <v>14100</v>
          </cell>
          <cell r="G68">
            <v>2410</v>
          </cell>
          <cell r="H68">
            <v>2718660</v>
          </cell>
          <cell r="I68">
            <v>213340</v>
          </cell>
          <cell r="J68">
            <v>167350</v>
          </cell>
          <cell r="K68">
            <v>57040</v>
          </cell>
          <cell r="L68">
            <v>24565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31100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6000</v>
          </cell>
          <cell r="AJ68">
            <v>0</v>
          </cell>
          <cell r="AK68">
            <v>0</v>
          </cell>
          <cell r="AL68">
            <v>0</v>
          </cell>
          <cell r="AM68">
            <v>135200</v>
          </cell>
          <cell r="AN68">
            <v>0</v>
          </cell>
          <cell r="AO68">
            <v>68500</v>
          </cell>
          <cell r="AP68">
            <v>0</v>
          </cell>
          <cell r="AQ68">
            <v>15000</v>
          </cell>
          <cell r="AR68">
            <v>718095</v>
          </cell>
          <cell r="AS68">
            <v>2000665</v>
          </cell>
          <cell r="AT68">
            <v>2440</v>
          </cell>
        </row>
        <row r="74">
          <cell r="G74" t="str">
            <v>DATE</v>
          </cell>
          <cell r="H74" t="str">
            <v>CASH</v>
          </cell>
          <cell r="I74" t="str">
            <v>SEF</v>
          </cell>
          <cell r="J74" t="str">
            <v>BRUCE</v>
          </cell>
          <cell r="K74" t="str">
            <v>PRABHU</v>
          </cell>
          <cell r="L74" t="str">
            <v>CHEQUE</v>
          </cell>
          <cell r="M74" t="str">
            <v>TOTAL</v>
          </cell>
        </row>
        <row r="75">
          <cell r="G75" t="str">
            <v>19/10/2025</v>
          </cell>
          <cell r="H75">
            <v>213340</v>
          </cell>
          <cell r="I75">
            <v>167350</v>
          </cell>
          <cell r="J75">
            <v>57040</v>
          </cell>
          <cell r="K75">
            <v>24565</v>
          </cell>
          <cell r="L75">
            <v>0</v>
          </cell>
          <cell r="M75">
            <v>462295</v>
          </cell>
        </row>
        <row r="76">
          <cell r="G76" t="str">
            <v>20/10/2025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G77" t="str">
            <v>21/10/2025</v>
          </cell>
          <cell r="H77">
            <v>0</v>
          </cell>
          <cell r="I77">
            <v>0</v>
          </cell>
          <cell r="J77">
            <v>31100</v>
          </cell>
          <cell r="K77">
            <v>0</v>
          </cell>
          <cell r="L77">
            <v>0</v>
          </cell>
          <cell r="M77">
            <v>31100</v>
          </cell>
        </row>
        <row r="78">
          <cell r="G78" t="str">
            <v>22/10/2025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G79" t="str">
            <v>23/10/2025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G80" t="str">
            <v>24/10/2025</v>
          </cell>
          <cell r="H80">
            <v>0</v>
          </cell>
          <cell r="I80">
            <v>6000</v>
          </cell>
          <cell r="J80">
            <v>0</v>
          </cell>
          <cell r="K80">
            <v>0</v>
          </cell>
          <cell r="L80">
            <v>0</v>
          </cell>
          <cell r="M80">
            <v>6000</v>
          </cell>
        </row>
        <row r="81">
          <cell r="G81" t="str">
            <v>25/10/2025</v>
          </cell>
          <cell r="H81">
            <v>135200</v>
          </cell>
          <cell r="I81">
            <v>0</v>
          </cell>
          <cell r="J81">
            <v>68500</v>
          </cell>
          <cell r="K81">
            <v>0</v>
          </cell>
          <cell r="L81">
            <v>15000</v>
          </cell>
          <cell r="M81">
            <v>218700</v>
          </cell>
        </row>
        <row r="82">
          <cell r="G82" t="str">
            <v>TOTAL</v>
          </cell>
          <cell r="H82">
            <v>348540</v>
          </cell>
          <cell r="I82">
            <v>173350</v>
          </cell>
          <cell r="J82">
            <v>156640</v>
          </cell>
          <cell r="K82">
            <v>24565</v>
          </cell>
          <cell r="L82">
            <v>15000</v>
          </cell>
          <cell r="M82">
            <v>718095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T84"/>
  <sheetViews>
    <sheetView tabSelected="1" workbookViewId="0">
      <pane xSplit="8" ySplit="3" topLeftCell="AO7" activePane="bottomRight" state="frozen"/>
      <selection pane="topRight" activeCell="I1" sqref="I1"/>
      <selection pane="bottomLeft" activeCell="A4" sqref="A4"/>
      <selection pane="bottomRight" activeCell="G18" sqref="G18"/>
    </sheetView>
  </sheetViews>
  <sheetFormatPr defaultRowHeight="15"/>
  <cols>
    <col min="1" max="1" width="4" customWidth="1"/>
    <col min="2" max="2" width="16.7109375" customWidth="1"/>
    <col min="7" max="7" width="10.140625" bestFit="1" customWidth="1"/>
  </cols>
  <sheetData>
    <row r="1" spans="1:46" ht="19.5" thickBot="1">
      <c r="A1" s="1" t="s">
        <v>92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3"/>
      <c r="AS1" s="4"/>
      <c r="AT1" s="5"/>
    </row>
    <row r="2" spans="1:46" ht="15.75" customHeight="1">
      <c r="A2" s="6" t="s">
        <v>0</v>
      </c>
      <c r="B2" s="7"/>
      <c r="C2" s="7"/>
      <c r="D2" s="7"/>
      <c r="E2" s="7"/>
      <c r="F2" s="7"/>
      <c r="G2" s="7"/>
      <c r="H2" s="8"/>
      <c r="I2" s="9" t="s">
        <v>93</v>
      </c>
      <c r="J2" s="10"/>
      <c r="K2" s="10"/>
      <c r="L2" s="10"/>
      <c r="M2" s="11"/>
      <c r="N2" s="63" t="s">
        <v>94</v>
      </c>
      <c r="O2" s="64"/>
      <c r="P2" s="64"/>
      <c r="Q2" s="64"/>
      <c r="R2" s="65"/>
      <c r="S2" s="63" t="s">
        <v>95</v>
      </c>
      <c r="T2" s="64"/>
      <c r="U2" s="64"/>
      <c r="V2" s="64"/>
      <c r="W2" s="65"/>
      <c r="X2" s="63" t="s">
        <v>96</v>
      </c>
      <c r="Y2" s="64"/>
      <c r="Z2" s="64"/>
      <c r="AA2" s="64"/>
      <c r="AB2" s="65"/>
      <c r="AC2" s="63" t="s">
        <v>97</v>
      </c>
      <c r="AD2" s="64"/>
      <c r="AE2" s="64"/>
      <c r="AF2" s="64"/>
      <c r="AG2" s="65"/>
      <c r="AH2" s="63" t="s">
        <v>98</v>
      </c>
      <c r="AI2" s="64"/>
      <c r="AJ2" s="64"/>
      <c r="AK2" s="64"/>
      <c r="AL2" s="65"/>
      <c r="AM2" s="63">
        <v>45668</v>
      </c>
      <c r="AN2" s="64"/>
      <c r="AO2" s="64"/>
      <c r="AP2" s="64"/>
      <c r="AQ2" s="65"/>
      <c r="AR2" s="12"/>
      <c r="AS2" s="13"/>
      <c r="AT2" s="14"/>
    </row>
    <row r="3" spans="1:46" ht="26.25" thickBot="1">
      <c r="A3" s="15" t="s">
        <v>8</v>
      </c>
      <c r="B3" s="15" t="s">
        <v>9</v>
      </c>
      <c r="C3" s="15" t="s">
        <v>10</v>
      </c>
      <c r="D3" s="15" t="s">
        <v>11</v>
      </c>
      <c r="E3" s="15" t="s">
        <v>12</v>
      </c>
      <c r="F3" s="15" t="s">
        <v>13</v>
      </c>
      <c r="G3" s="16" t="s">
        <v>14</v>
      </c>
      <c r="H3" s="15" t="s">
        <v>15</v>
      </c>
      <c r="I3" s="15" t="s">
        <v>16</v>
      </c>
      <c r="J3" s="15" t="s">
        <v>17</v>
      </c>
      <c r="K3" s="15" t="s">
        <v>18</v>
      </c>
      <c r="L3" s="17" t="s">
        <v>19</v>
      </c>
      <c r="M3" s="17" t="s">
        <v>20</v>
      </c>
      <c r="N3" s="15" t="s">
        <v>21</v>
      </c>
      <c r="O3" s="15" t="s">
        <v>17</v>
      </c>
      <c r="P3" s="15" t="s">
        <v>18</v>
      </c>
      <c r="Q3" s="15" t="s">
        <v>19</v>
      </c>
      <c r="R3" s="15" t="s">
        <v>20</v>
      </c>
      <c r="S3" s="15" t="s">
        <v>21</v>
      </c>
      <c r="T3" s="15" t="s">
        <v>17</v>
      </c>
      <c r="U3" s="15" t="s">
        <v>18</v>
      </c>
      <c r="V3" s="15" t="s">
        <v>19</v>
      </c>
      <c r="W3" s="15" t="s">
        <v>20</v>
      </c>
      <c r="X3" s="15" t="s">
        <v>21</v>
      </c>
      <c r="Y3" s="15" t="s">
        <v>17</v>
      </c>
      <c r="Z3" s="15" t="s">
        <v>18</v>
      </c>
      <c r="AA3" s="15" t="s">
        <v>19</v>
      </c>
      <c r="AB3" s="15" t="s">
        <v>20</v>
      </c>
      <c r="AC3" s="15" t="s">
        <v>21</v>
      </c>
      <c r="AD3" s="15" t="s">
        <v>17</v>
      </c>
      <c r="AE3" s="15" t="s">
        <v>18</v>
      </c>
      <c r="AF3" s="15" t="s">
        <v>19</v>
      </c>
      <c r="AG3" s="15" t="s">
        <v>20</v>
      </c>
      <c r="AH3" s="15" t="s">
        <v>16</v>
      </c>
      <c r="AI3" s="15" t="s">
        <v>17</v>
      </c>
      <c r="AJ3" s="15" t="s">
        <v>18</v>
      </c>
      <c r="AK3" s="15" t="s">
        <v>19</v>
      </c>
      <c r="AL3" s="15" t="s">
        <v>20</v>
      </c>
      <c r="AM3" s="18" t="s">
        <v>21</v>
      </c>
      <c r="AN3" s="18" t="s">
        <v>17</v>
      </c>
      <c r="AO3" s="18" t="s">
        <v>18</v>
      </c>
      <c r="AP3" s="18" t="s">
        <v>19</v>
      </c>
      <c r="AQ3" s="19" t="s">
        <v>20</v>
      </c>
      <c r="AR3" s="15" t="s">
        <v>22</v>
      </c>
      <c r="AS3" s="15" t="s">
        <v>23</v>
      </c>
      <c r="AT3" s="20" t="s">
        <v>24</v>
      </c>
    </row>
    <row r="4" spans="1:46" s="38" customFormat="1">
      <c r="A4" s="21">
        <v>1</v>
      </c>
      <c r="B4" s="22" t="s">
        <v>25</v>
      </c>
      <c r="C4" s="23" t="str">
        <f>IFERROR(IF(VLOOKUP(B4, CREDITLIST!$B:$C, 2, FALSE)="TRUE", "no load", VLOOKUP(B4, CREDITLIST!$B:$C, 2, FALSE)), "No load")</f>
        <v>No load</v>
      </c>
      <c r="D4" s="24">
        <f>VLOOKUP(B4,[1]PAYMENT!$B:$AS,44,FALSE)</f>
        <v>38440</v>
      </c>
      <c r="E4" s="24">
        <f>IF(OR(C4="", D4=""), "INCOMP", IFERROR(IF(C4="no load", 0, C4) + IF(D4="no load", 0, D4), "INCOMP"))</f>
        <v>38440</v>
      </c>
      <c r="F4" s="25">
        <v>0</v>
      </c>
      <c r="G4" s="26">
        <f>VLOOKUP(B4,[1]PAYMENT!$B:$AT,45,FALSE)</f>
        <v>0</v>
      </c>
      <c r="H4" s="27">
        <f>ABS(IF((E4=0),0,MAX(0,IF(OR(D4="", E4="", F4=""),C4, E4-F4-G4))))</f>
        <v>38440</v>
      </c>
      <c r="I4" s="28"/>
      <c r="J4" s="29"/>
      <c r="K4" s="30"/>
      <c r="L4" s="31"/>
      <c r="M4" s="32"/>
      <c r="N4" s="28">
        <v>10500</v>
      </c>
      <c r="O4" s="29">
        <v>14500</v>
      </c>
      <c r="P4" s="30"/>
      <c r="Q4" s="33"/>
      <c r="R4" s="32"/>
      <c r="S4" s="28"/>
      <c r="T4" s="29"/>
      <c r="U4" s="30"/>
      <c r="V4" s="34"/>
      <c r="W4" s="32"/>
      <c r="X4" s="28"/>
      <c r="Y4" s="29"/>
      <c r="Z4" s="30"/>
      <c r="AA4" s="30"/>
      <c r="AB4" s="29"/>
      <c r="AC4" s="28"/>
      <c r="AD4" s="29"/>
      <c r="AE4" s="30"/>
      <c r="AF4" s="34"/>
      <c r="AG4" s="32"/>
      <c r="AH4" s="28"/>
      <c r="AI4" s="29"/>
      <c r="AJ4" s="30"/>
      <c r="AK4" s="31"/>
      <c r="AL4" s="32"/>
      <c r="AM4" s="35"/>
      <c r="AN4" s="31"/>
      <c r="AO4" s="36"/>
      <c r="AP4" s="31"/>
      <c r="AQ4" s="32"/>
      <c r="AR4" s="37">
        <f t="shared" ref="AR4:AR35" si="0">SUM(I4:AQ4)</f>
        <v>25000</v>
      </c>
      <c r="AS4" s="24">
        <f t="shared" ref="AS4:AS67" si="1">IF((H4-AR4&lt;0),0,H4-AR4)</f>
        <v>13440</v>
      </c>
      <c r="AT4" s="26">
        <f>ABS(IF(AND(AR4=0,AS4=0),G4,IF((H4-AR4&lt;0),H4-AR4,0)))</f>
        <v>0</v>
      </c>
    </row>
    <row r="5" spans="1:46" s="38" customFormat="1">
      <c r="A5" s="21">
        <v>2</v>
      </c>
      <c r="B5" s="39" t="s">
        <v>26</v>
      </c>
      <c r="C5" s="23" t="str">
        <f>IFERROR(IF(VLOOKUP(B5, CREDITLIST!$B:$C, 2, FALSE)="TRUE", "no load", VLOOKUP(B5, CREDITLIST!$B:$C, 2, FALSE)), "No load")</f>
        <v>No load</v>
      </c>
      <c r="D5" s="24">
        <f>VLOOKUP(B5,[1]PAYMENT!$B:$AS,44,FALSE)</f>
        <v>0</v>
      </c>
      <c r="E5" s="24">
        <f>IF(OR(C5="", D5=""), "INCOMP", IFERROR(IF(C5="no load", 0, C5) + IF(D5="no load", 0, D5), "INCOMP"))</f>
        <v>0</v>
      </c>
      <c r="F5" s="25">
        <v>0</v>
      </c>
      <c r="G5" s="26">
        <f>VLOOKUP(B5,[1]PAYMENT!$B:$AT,45,FALSE)</f>
        <v>0</v>
      </c>
      <c r="H5" s="27">
        <f t="shared" ref="H5:H67" si="2">ABS(IF((E5=0),0,MAX(0,IF(OR(D5="", E5="", F5=""),C5, E5-F5-G5))))</f>
        <v>0</v>
      </c>
      <c r="I5" s="28"/>
      <c r="J5" s="29"/>
      <c r="K5" s="30"/>
      <c r="L5" s="31"/>
      <c r="M5" s="32"/>
      <c r="N5" s="28"/>
      <c r="O5" s="29"/>
      <c r="P5" s="30"/>
      <c r="Q5" s="33"/>
      <c r="R5" s="32"/>
      <c r="S5" s="28"/>
      <c r="T5" s="29"/>
      <c r="U5" s="30"/>
      <c r="V5" s="34"/>
      <c r="W5" s="32"/>
      <c r="X5" s="28"/>
      <c r="Y5" s="29"/>
      <c r="Z5" s="30"/>
      <c r="AA5" s="30"/>
      <c r="AB5" s="29"/>
      <c r="AC5" s="28"/>
      <c r="AD5" s="29"/>
      <c r="AE5" s="30"/>
      <c r="AF5" s="34"/>
      <c r="AG5" s="32"/>
      <c r="AH5" s="28"/>
      <c r="AI5" s="29"/>
      <c r="AJ5" s="30"/>
      <c r="AK5" s="31"/>
      <c r="AL5" s="32"/>
      <c r="AM5" s="28"/>
      <c r="AN5" s="31"/>
      <c r="AO5" s="30"/>
      <c r="AP5" s="31"/>
      <c r="AQ5" s="32"/>
      <c r="AR5" s="37">
        <f t="shared" si="0"/>
        <v>0</v>
      </c>
      <c r="AS5" s="24">
        <f t="shared" si="1"/>
        <v>0</v>
      </c>
      <c r="AT5" s="26">
        <f>ABS(IF(AND(AR5=0,AS5=0),G5,IF((H5-AR5&lt;0),H5-AR5,0)))</f>
        <v>0</v>
      </c>
    </row>
    <row r="6" spans="1:46" s="38" customFormat="1">
      <c r="A6" s="21">
        <v>3</v>
      </c>
      <c r="B6" s="22" t="s">
        <v>27</v>
      </c>
      <c r="C6" s="23" t="str">
        <f>IFERROR(IF(VLOOKUP(B6, CREDITLIST!$B:$C, 2, FALSE)="TRUE", "no load", VLOOKUP(B6, CREDITLIST!$B:$C, 2, FALSE)), "No load")</f>
        <v>No load</v>
      </c>
      <c r="D6" s="24">
        <f>VLOOKUP(B6,[1]PAYMENT!$B:$AS,44,FALSE)</f>
        <v>3980</v>
      </c>
      <c r="E6" s="24">
        <f t="shared" ref="E6:E16" si="3">IF(OR(C6="", D6=""), "INCOMP", IFERROR(IF(C6="no load", 0, C6) + IF(D6="no load", 0, D6), "INCOMP"))</f>
        <v>3980</v>
      </c>
      <c r="F6" s="25">
        <v>0</v>
      </c>
      <c r="G6" s="26">
        <f>VLOOKUP(B6,[1]PAYMENT!$B:$AT,45,FALSE)</f>
        <v>0</v>
      </c>
      <c r="H6" s="27">
        <f t="shared" si="2"/>
        <v>3980</v>
      </c>
      <c r="I6" s="40"/>
      <c r="J6" s="41"/>
      <c r="K6" s="31"/>
      <c r="L6" s="31"/>
      <c r="M6" s="32"/>
      <c r="N6" s="28"/>
      <c r="O6" s="29"/>
      <c r="P6" s="30"/>
      <c r="Q6" s="33"/>
      <c r="R6" s="32"/>
      <c r="S6" s="28"/>
      <c r="T6" s="29"/>
      <c r="U6" s="30"/>
      <c r="V6" s="34"/>
      <c r="W6" s="32"/>
      <c r="X6" s="28"/>
      <c r="Y6" s="29"/>
      <c r="Z6" s="30"/>
      <c r="AA6" s="30"/>
      <c r="AB6" s="29"/>
      <c r="AC6" s="28"/>
      <c r="AD6" s="29"/>
      <c r="AE6" s="30"/>
      <c r="AF6" s="34"/>
      <c r="AG6" s="32"/>
      <c r="AH6" s="28"/>
      <c r="AI6" s="29"/>
      <c r="AJ6" s="31"/>
      <c r="AK6" s="31"/>
      <c r="AL6" s="32"/>
      <c r="AM6" s="40"/>
      <c r="AN6" s="31"/>
      <c r="AO6" s="31"/>
      <c r="AP6" s="31"/>
      <c r="AQ6" s="32"/>
      <c r="AR6" s="37">
        <f t="shared" si="0"/>
        <v>0</v>
      </c>
      <c r="AS6" s="24">
        <f t="shared" si="1"/>
        <v>3980</v>
      </c>
      <c r="AT6" s="26">
        <f>ABS(IF(AND(AR6=0,AS6=0),G6,IF((H6-AR6&lt;0),H6-AR6,0)))</f>
        <v>0</v>
      </c>
    </row>
    <row r="7" spans="1:46" s="38" customFormat="1">
      <c r="A7" s="21">
        <v>4</v>
      </c>
      <c r="B7" s="22" t="s">
        <v>28</v>
      </c>
      <c r="C7" s="23" t="str">
        <f>IFERROR(IF(VLOOKUP(B7, CREDITLIST!$B:$C, 2, FALSE)="TRUE", "no load", VLOOKUP(B7, CREDITLIST!$B:$C, 2, FALSE)), "No load")</f>
        <v>No load</v>
      </c>
      <c r="D7" s="24">
        <f>VLOOKUP(B7,[1]PAYMENT!$B:$AS,44,FALSE)</f>
        <v>26205</v>
      </c>
      <c r="E7" s="24">
        <f t="shared" si="3"/>
        <v>26205</v>
      </c>
      <c r="F7" s="25">
        <v>0</v>
      </c>
      <c r="G7" s="26">
        <f>VLOOKUP(B7,[1]PAYMENT!$B:$AT,45,FALSE)</f>
        <v>0</v>
      </c>
      <c r="H7" s="27">
        <f t="shared" si="2"/>
        <v>26205</v>
      </c>
      <c r="I7" s="40"/>
      <c r="J7" s="41"/>
      <c r="K7" s="31"/>
      <c r="L7" s="31"/>
      <c r="M7" s="32"/>
      <c r="N7" s="28"/>
      <c r="O7" s="29"/>
      <c r="P7" s="30"/>
      <c r="Q7" s="33"/>
      <c r="R7" s="32"/>
      <c r="S7" s="28"/>
      <c r="T7" s="29"/>
      <c r="U7" s="30"/>
      <c r="V7" s="34"/>
      <c r="W7" s="32"/>
      <c r="X7" s="28"/>
      <c r="Y7" s="29"/>
      <c r="Z7" s="30"/>
      <c r="AA7" s="30"/>
      <c r="AB7" s="29"/>
      <c r="AC7" s="28"/>
      <c r="AD7" s="29"/>
      <c r="AE7" s="30"/>
      <c r="AF7" s="34"/>
      <c r="AG7" s="32"/>
      <c r="AH7" s="28"/>
      <c r="AI7" s="29"/>
      <c r="AJ7" s="31"/>
      <c r="AK7" s="31"/>
      <c r="AL7" s="32"/>
      <c r="AM7" s="40"/>
      <c r="AN7" s="31"/>
      <c r="AO7" s="31"/>
      <c r="AP7" s="31"/>
      <c r="AQ7" s="32"/>
      <c r="AR7" s="37">
        <f t="shared" si="0"/>
        <v>0</v>
      </c>
      <c r="AS7" s="24">
        <f t="shared" si="1"/>
        <v>26205</v>
      </c>
      <c r="AT7" s="26">
        <f t="shared" ref="AT7:AT67" si="4">ABS(IF(AND(AR7=0,AS7=0),G7,IF((H7-AR7&lt;0),H7-AR7,0)))</f>
        <v>0</v>
      </c>
    </row>
    <row r="8" spans="1:46" s="38" customFormat="1">
      <c r="A8" s="21">
        <v>5</v>
      </c>
      <c r="B8" s="22" t="s">
        <v>29</v>
      </c>
      <c r="C8" s="23" t="str">
        <f>IFERROR(IF(VLOOKUP(B8, CREDITLIST!$B:$C, 2, FALSE)="TRUE", "no load", VLOOKUP(B8, CREDITLIST!$B:$C, 2, FALSE)), "No load")</f>
        <v>No load</v>
      </c>
      <c r="D8" s="24">
        <f>VLOOKUP(B8,[1]PAYMENT!$B:$AS,44,FALSE)</f>
        <v>13190</v>
      </c>
      <c r="E8" s="24">
        <f t="shared" si="3"/>
        <v>13190</v>
      </c>
      <c r="F8" s="25">
        <v>0</v>
      </c>
      <c r="G8" s="26">
        <f>VLOOKUP(B8,[1]PAYMENT!$B:$AT,45,FALSE)</f>
        <v>0</v>
      </c>
      <c r="H8" s="27">
        <f t="shared" si="2"/>
        <v>13190</v>
      </c>
      <c r="I8" s="40"/>
      <c r="J8" s="41"/>
      <c r="K8" s="31">
        <v>10000</v>
      </c>
      <c r="L8" s="31"/>
      <c r="M8" s="32"/>
      <c r="N8" s="28"/>
      <c r="O8" s="29"/>
      <c r="P8" s="30"/>
      <c r="Q8" s="33"/>
      <c r="R8" s="32"/>
      <c r="S8" s="28"/>
      <c r="T8" s="29"/>
      <c r="U8" s="30"/>
      <c r="V8" s="34"/>
      <c r="W8" s="32"/>
      <c r="X8" s="28"/>
      <c r="Y8" s="29"/>
      <c r="Z8" s="30"/>
      <c r="AA8" s="30"/>
      <c r="AB8" s="29"/>
      <c r="AC8" s="28"/>
      <c r="AD8" s="29"/>
      <c r="AE8" s="30"/>
      <c r="AF8" s="34"/>
      <c r="AG8" s="32"/>
      <c r="AH8" s="28"/>
      <c r="AI8" s="29"/>
      <c r="AJ8" s="31"/>
      <c r="AK8" s="31"/>
      <c r="AL8" s="32"/>
      <c r="AM8" s="40"/>
      <c r="AN8" s="31"/>
      <c r="AO8" s="31"/>
      <c r="AP8" s="31"/>
      <c r="AQ8" s="32"/>
      <c r="AR8" s="37">
        <f t="shared" si="0"/>
        <v>10000</v>
      </c>
      <c r="AS8" s="24">
        <f t="shared" si="1"/>
        <v>3190</v>
      </c>
      <c r="AT8" s="26">
        <f t="shared" si="4"/>
        <v>0</v>
      </c>
    </row>
    <row r="9" spans="1:46" s="38" customFormat="1">
      <c r="A9" s="21">
        <v>6</v>
      </c>
      <c r="B9" s="22" t="s">
        <v>30</v>
      </c>
      <c r="C9" s="23" t="str">
        <f>IFERROR(IF(VLOOKUP(B9, CREDITLIST!$B:$C, 2, FALSE)="TRUE", "no load", VLOOKUP(B9, CREDITLIST!$B:$C, 2, FALSE)), "No load")</f>
        <v>No load</v>
      </c>
      <c r="D9" s="24">
        <f>VLOOKUP(B9,[1]PAYMENT!$B:$AS,44,FALSE)</f>
        <v>0</v>
      </c>
      <c r="E9" s="24">
        <f t="shared" si="3"/>
        <v>0</v>
      </c>
      <c r="F9" s="25">
        <v>0</v>
      </c>
      <c r="G9" s="26">
        <f>VLOOKUP(B9,[1]PAYMENT!$B:$AT,45,FALSE)</f>
        <v>0</v>
      </c>
      <c r="H9" s="27">
        <f t="shared" si="2"/>
        <v>0</v>
      </c>
      <c r="I9" s="40"/>
      <c r="J9" s="41"/>
      <c r="K9" s="31"/>
      <c r="L9" s="31"/>
      <c r="M9" s="32"/>
      <c r="N9" s="28"/>
      <c r="O9" s="29"/>
      <c r="P9" s="30"/>
      <c r="Q9" s="33"/>
      <c r="R9" s="32"/>
      <c r="S9" s="28"/>
      <c r="T9" s="29"/>
      <c r="U9" s="30"/>
      <c r="V9" s="34"/>
      <c r="W9" s="32"/>
      <c r="X9" s="28"/>
      <c r="Y9" s="29"/>
      <c r="Z9" s="30"/>
      <c r="AA9" s="30"/>
      <c r="AB9" s="29"/>
      <c r="AC9" s="28"/>
      <c r="AD9" s="29"/>
      <c r="AE9" s="30"/>
      <c r="AF9" s="34"/>
      <c r="AG9" s="32"/>
      <c r="AH9" s="28"/>
      <c r="AI9" s="29"/>
      <c r="AJ9" s="31"/>
      <c r="AK9" s="31"/>
      <c r="AL9" s="32"/>
      <c r="AM9" s="40"/>
      <c r="AN9" s="31"/>
      <c r="AO9" s="31"/>
      <c r="AP9" s="31"/>
      <c r="AQ9" s="32"/>
      <c r="AR9" s="37">
        <f t="shared" si="0"/>
        <v>0</v>
      </c>
      <c r="AS9" s="24">
        <f t="shared" si="1"/>
        <v>0</v>
      </c>
      <c r="AT9" s="26">
        <f t="shared" si="4"/>
        <v>0</v>
      </c>
    </row>
    <row r="10" spans="1:46" s="38" customFormat="1">
      <c r="A10" s="21">
        <v>7</v>
      </c>
      <c r="B10" s="22" t="s">
        <v>18</v>
      </c>
      <c r="C10" s="23" t="str">
        <f>IFERROR(IF(VLOOKUP(B10, CREDITLIST!$B:$C, 2, FALSE)="TRUE", "no load", VLOOKUP(B10, CREDITLIST!$B:$C, 2, FALSE)), "No load")</f>
        <v>No load</v>
      </c>
      <c r="D10" s="24">
        <f>VLOOKUP(B10,[1]PAYMENT!$B:$AS,44,FALSE)</f>
        <v>12380</v>
      </c>
      <c r="E10" s="24">
        <f t="shared" si="3"/>
        <v>12380</v>
      </c>
      <c r="F10" s="25">
        <v>0</v>
      </c>
      <c r="G10" s="26">
        <f>VLOOKUP(B10,[1]PAYMENT!$B:$AT,45,FALSE)</f>
        <v>0</v>
      </c>
      <c r="H10" s="27">
        <f t="shared" si="2"/>
        <v>12380</v>
      </c>
      <c r="I10" s="40"/>
      <c r="J10" s="41"/>
      <c r="K10" s="31"/>
      <c r="L10" s="31"/>
      <c r="M10" s="32"/>
      <c r="N10" s="28"/>
      <c r="O10" s="29"/>
      <c r="P10" s="30"/>
      <c r="Q10" s="33"/>
      <c r="R10" s="32"/>
      <c r="S10" s="28"/>
      <c r="T10" s="29"/>
      <c r="U10" s="30"/>
      <c r="V10" s="34"/>
      <c r="W10" s="32"/>
      <c r="X10" s="28"/>
      <c r="Y10" s="29"/>
      <c r="Z10" s="30"/>
      <c r="AA10" s="30"/>
      <c r="AB10" s="29"/>
      <c r="AC10" s="28"/>
      <c r="AD10" s="29"/>
      <c r="AE10" s="30"/>
      <c r="AF10" s="34"/>
      <c r="AG10" s="32"/>
      <c r="AH10" s="28"/>
      <c r="AI10" s="29"/>
      <c r="AJ10" s="31"/>
      <c r="AK10" s="31"/>
      <c r="AL10" s="32"/>
      <c r="AM10" s="40"/>
      <c r="AN10" s="31"/>
      <c r="AO10" s="31"/>
      <c r="AP10" s="31"/>
      <c r="AQ10" s="32"/>
      <c r="AR10" s="37">
        <f t="shared" si="0"/>
        <v>0</v>
      </c>
      <c r="AS10" s="24">
        <f t="shared" si="1"/>
        <v>12380</v>
      </c>
      <c r="AT10" s="26">
        <f t="shared" si="4"/>
        <v>0</v>
      </c>
    </row>
    <row r="11" spans="1:46" s="38" customFormat="1">
      <c r="A11" s="21">
        <v>8</v>
      </c>
      <c r="B11" s="22" t="s">
        <v>31</v>
      </c>
      <c r="C11" s="23" t="str">
        <f>IFERROR(IF(VLOOKUP(B11, CREDITLIST!$B:$C, 2, FALSE)="TRUE", "no load", VLOOKUP(B11, CREDITLIST!$B:$C, 2, FALSE)), "No load")</f>
        <v>No load</v>
      </c>
      <c r="D11" s="24">
        <f>VLOOKUP(B11,[1]PAYMENT!$B:$AS,44,FALSE)</f>
        <v>1070</v>
      </c>
      <c r="E11" s="24">
        <f t="shared" si="3"/>
        <v>1070</v>
      </c>
      <c r="F11" s="25">
        <v>0</v>
      </c>
      <c r="G11" s="26">
        <f>VLOOKUP(B11,[1]PAYMENT!$B:$AT,45,FALSE)</f>
        <v>0</v>
      </c>
      <c r="H11" s="27">
        <f t="shared" si="2"/>
        <v>1070</v>
      </c>
      <c r="I11" s="40"/>
      <c r="J11" s="41"/>
      <c r="K11" s="31"/>
      <c r="L11" s="31"/>
      <c r="M11" s="32"/>
      <c r="N11" s="28"/>
      <c r="O11" s="29"/>
      <c r="P11" s="30"/>
      <c r="Q11" s="33"/>
      <c r="R11" s="32"/>
      <c r="S11" s="28"/>
      <c r="T11" s="29"/>
      <c r="U11" s="30"/>
      <c r="V11" s="34"/>
      <c r="W11" s="32"/>
      <c r="X11" s="28"/>
      <c r="Y11" s="29"/>
      <c r="Z11" s="30"/>
      <c r="AA11" s="30"/>
      <c r="AB11" s="29"/>
      <c r="AC11" s="28"/>
      <c r="AD11" s="29"/>
      <c r="AE11" s="30"/>
      <c r="AF11" s="34"/>
      <c r="AG11" s="32"/>
      <c r="AH11" s="28"/>
      <c r="AI11" s="29"/>
      <c r="AJ11" s="31"/>
      <c r="AK11" s="31"/>
      <c r="AL11" s="32"/>
      <c r="AM11" s="40"/>
      <c r="AN11" s="31"/>
      <c r="AO11" s="31"/>
      <c r="AP11" s="31"/>
      <c r="AQ11" s="32"/>
      <c r="AR11" s="37">
        <f t="shared" si="0"/>
        <v>0</v>
      </c>
      <c r="AS11" s="24">
        <f t="shared" si="1"/>
        <v>1070</v>
      </c>
      <c r="AT11" s="26">
        <f t="shared" si="4"/>
        <v>0</v>
      </c>
    </row>
    <row r="12" spans="1:46" s="38" customFormat="1">
      <c r="A12" s="21">
        <v>9</v>
      </c>
      <c r="B12" s="22" t="s">
        <v>32</v>
      </c>
      <c r="C12" s="23" t="str">
        <f>IFERROR(IF(VLOOKUP(B12, CREDITLIST!$B:$C, 2, FALSE)="TRUE", "no load", VLOOKUP(B12, CREDITLIST!$B:$C, 2, FALSE)), "No load")</f>
        <v>No load</v>
      </c>
      <c r="D12" s="24">
        <f>VLOOKUP(B12,[1]PAYMENT!$B:$AS,44,FALSE)</f>
        <v>12920</v>
      </c>
      <c r="E12" s="24">
        <f t="shared" si="3"/>
        <v>12920</v>
      </c>
      <c r="F12" s="25">
        <v>0</v>
      </c>
      <c r="G12" s="26">
        <f>VLOOKUP(B12,[1]PAYMENT!$B:$AT,45,FALSE)</f>
        <v>0</v>
      </c>
      <c r="H12" s="27">
        <f t="shared" si="2"/>
        <v>12920</v>
      </c>
      <c r="I12" s="40">
        <v>12500</v>
      </c>
      <c r="J12" s="41"/>
      <c r="K12" s="31"/>
      <c r="L12" s="31"/>
      <c r="M12" s="32"/>
      <c r="N12" s="28"/>
      <c r="O12" s="29"/>
      <c r="P12" s="30"/>
      <c r="Q12" s="33"/>
      <c r="R12" s="32"/>
      <c r="S12" s="28"/>
      <c r="T12" s="29"/>
      <c r="U12" s="30"/>
      <c r="V12" s="34"/>
      <c r="W12" s="32"/>
      <c r="X12" s="28"/>
      <c r="Y12" s="29"/>
      <c r="Z12" s="30"/>
      <c r="AA12" s="30"/>
      <c r="AB12" s="29"/>
      <c r="AC12" s="28"/>
      <c r="AD12" s="29"/>
      <c r="AE12" s="30"/>
      <c r="AF12" s="34"/>
      <c r="AG12" s="32"/>
      <c r="AH12" s="28"/>
      <c r="AI12" s="29"/>
      <c r="AJ12" s="31"/>
      <c r="AK12" s="31"/>
      <c r="AL12" s="32"/>
      <c r="AM12" s="40"/>
      <c r="AN12" s="31"/>
      <c r="AO12" s="31"/>
      <c r="AP12" s="31"/>
      <c r="AQ12" s="32"/>
      <c r="AR12" s="37">
        <f t="shared" si="0"/>
        <v>12500</v>
      </c>
      <c r="AS12" s="24">
        <f t="shared" si="1"/>
        <v>420</v>
      </c>
      <c r="AT12" s="26">
        <f t="shared" si="4"/>
        <v>0</v>
      </c>
    </row>
    <row r="13" spans="1:46" s="38" customFormat="1">
      <c r="A13" s="21">
        <v>10</v>
      </c>
      <c r="B13" s="22" t="s">
        <v>33</v>
      </c>
      <c r="C13" s="23" t="str">
        <f>IFERROR(IF(VLOOKUP(B13, CREDITLIST!$B:$C, 2, FALSE)="TRUE", "no load", VLOOKUP(B13, CREDITLIST!$B:$C, 2, FALSE)), "No load")</f>
        <v>No load</v>
      </c>
      <c r="D13" s="24">
        <f>VLOOKUP(B13,[1]PAYMENT!$B:$AS,44,FALSE)</f>
        <v>40</v>
      </c>
      <c r="E13" s="24">
        <f t="shared" si="3"/>
        <v>40</v>
      </c>
      <c r="F13" s="25">
        <v>0</v>
      </c>
      <c r="G13" s="26">
        <f>VLOOKUP(B13,[1]PAYMENT!$B:$AT,45,FALSE)</f>
        <v>0</v>
      </c>
      <c r="H13" s="27">
        <f t="shared" si="2"/>
        <v>40</v>
      </c>
      <c r="I13" s="40"/>
      <c r="J13" s="41"/>
      <c r="K13" s="31"/>
      <c r="L13" s="31"/>
      <c r="M13" s="32"/>
      <c r="N13" s="28"/>
      <c r="O13" s="29"/>
      <c r="P13" s="30"/>
      <c r="Q13" s="33"/>
      <c r="R13" s="32"/>
      <c r="S13" s="28"/>
      <c r="T13" s="29"/>
      <c r="U13" s="30"/>
      <c r="V13" s="34"/>
      <c r="W13" s="32"/>
      <c r="X13" s="28"/>
      <c r="Y13" s="29"/>
      <c r="Z13" s="30"/>
      <c r="AA13" s="30"/>
      <c r="AB13" s="29"/>
      <c r="AC13" s="28"/>
      <c r="AD13" s="29"/>
      <c r="AE13" s="30"/>
      <c r="AF13" s="34"/>
      <c r="AG13" s="32"/>
      <c r="AH13" s="28"/>
      <c r="AI13" s="29"/>
      <c r="AJ13" s="31"/>
      <c r="AK13" s="31"/>
      <c r="AL13" s="32"/>
      <c r="AM13" s="40"/>
      <c r="AN13" s="31"/>
      <c r="AO13" s="31"/>
      <c r="AP13" s="31"/>
      <c r="AQ13" s="32"/>
      <c r="AR13" s="37">
        <f t="shared" si="0"/>
        <v>0</v>
      </c>
      <c r="AS13" s="24">
        <f t="shared" si="1"/>
        <v>40</v>
      </c>
      <c r="AT13" s="26">
        <f t="shared" si="4"/>
        <v>0</v>
      </c>
    </row>
    <row r="14" spans="1:46" s="38" customFormat="1">
      <c r="A14" s="21">
        <v>11</v>
      </c>
      <c r="B14" s="22" t="s">
        <v>34</v>
      </c>
      <c r="C14" s="23" t="str">
        <f>IFERROR(IF(VLOOKUP(B14, CREDITLIST!$B:$C, 2, FALSE)="TRUE", "no load", VLOOKUP(B14, CREDITLIST!$B:$C, 2, FALSE)), "No load")</f>
        <v>No load</v>
      </c>
      <c r="D14" s="24">
        <f>VLOOKUP(B14,[1]PAYMENT!$B:$AS,44,FALSE)</f>
        <v>10910</v>
      </c>
      <c r="E14" s="24">
        <f t="shared" si="3"/>
        <v>10910</v>
      </c>
      <c r="F14" s="25">
        <v>0</v>
      </c>
      <c r="G14" s="26">
        <f>VLOOKUP(B14,[1]PAYMENT!$B:$AT,45,FALSE)</f>
        <v>0</v>
      </c>
      <c r="H14" s="27">
        <f t="shared" si="2"/>
        <v>10910</v>
      </c>
      <c r="I14" s="40"/>
      <c r="J14" s="41"/>
      <c r="K14" s="31"/>
      <c r="L14" s="31"/>
      <c r="M14" s="32"/>
      <c r="N14" s="28"/>
      <c r="O14" s="29"/>
      <c r="P14" s="30"/>
      <c r="Q14" s="33"/>
      <c r="R14" s="32"/>
      <c r="S14" s="28"/>
      <c r="T14" s="29"/>
      <c r="U14" s="30"/>
      <c r="V14" s="34"/>
      <c r="W14" s="32"/>
      <c r="X14" s="28"/>
      <c r="Y14" s="29"/>
      <c r="Z14" s="30"/>
      <c r="AA14" s="30"/>
      <c r="AB14" s="29"/>
      <c r="AC14" s="28"/>
      <c r="AD14" s="29"/>
      <c r="AE14" s="30"/>
      <c r="AF14" s="34"/>
      <c r="AG14" s="32"/>
      <c r="AH14" s="28"/>
      <c r="AI14" s="29"/>
      <c r="AJ14" s="31"/>
      <c r="AK14" s="31"/>
      <c r="AL14" s="32"/>
      <c r="AM14" s="40"/>
      <c r="AN14" s="31"/>
      <c r="AO14" s="31"/>
      <c r="AP14" s="31"/>
      <c r="AQ14" s="32"/>
      <c r="AR14" s="37">
        <f t="shared" si="0"/>
        <v>0</v>
      </c>
      <c r="AS14" s="24">
        <f t="shared" si="1"/>
        <v>10910</v>
      </c>
      <c r="AT14" s="26">
        <f t="shared" si="4"/>
        <v>0</v>
      </c>
    </row>
    <row r="15" spans="1:46" s="38" customFormat="1">
      <c r="A15" s="21">
        <v>12</v>
      </c>
      <c r="B15" s="22" t="s">
        <v>35</v>
      </c>
      <c r="C15" s="23" t="str">
        <f>IFERROR(IF(VLOOKUP(B15, CREDITLIST!$B:$C, 2, FALSE)="TRUE", "no load", VLOOKUP(B15, CREDITLIST!$B:$C, 2, FALSE)), "No load")</f>
        <v>No load</v>
      </c>
      <c r="D15" s="24">
        <f>VLOOKUP(B15,[1]PAYMENT!$B:$AS,44,FALSE)</f>
        <v>0</v>
      </c>
      <c r="E15" s="24">
        <f t="shared" si="3"/>
        <v>0</v>
      </c>
      <c r="F15" s="25">
        <v>0</v>
      </c>
      <c r="G15" s="26">
        <f>VLOOKUP(B15,[1]PAYMENT!$B:$AT,45,FALSE)</f>
        <v>0</v>
      </c>
      <c r="H15" s="27">
        <f t="shared" si="2"/>
        <v>0</v>
      </c>
      <c r="I15" s="40"/>
      <c r="J15" s="41"/>
      <c r="K15" s="31"/>
      <c r="L15" s="31"/>
      <c r="M15" s="32"/>
      <c r="N15" s="28"/>
      <c r="O15" s="29"/>
      <c r="P15" s="30"/>
      <c r="Q15" s="33"/>
      <c r="R15" s="32"/>
      <c r="S15" s="28"/>
      <c r="T15" s="29"/>
      <c r="U15" s="30"/>
      <c r="V15" s="34"/>
      <c r="W15" s="32"/>
      <c r="X15" s="28"/>
      <c r="Y15" s="29"/>
      <c r="Z15" s="30"/>
      <c r="AA15" s="30"/>
      <c r="AB15" s="29"/>
      <c r="AC15" s="28"/>
      <c r="AD15" s="29"/>
      <c r="AE15" s="30"/>
      <c r="AF15" s="34"/>
      <c r="AG15" s="32"/>
      <c r="AH15" s="28"/>
      <c r="AI15" s="29"/>
      <c r="AJ15" s="31"/>
      <c r="AK15" s="31"/>
      <c r="AL15" s="32"/>
      <c r="AM15" s="40"/>
      <c r="AN15" s="31"/>
      <c r="AO15" s="31"/>
      <c r="AP15" s="31"/>
      <c r="AQ15" s="32"/>
      <c r="AR15" s="37">
        <f t="shared" si="0"/>
        <v>0</v>
      </c>
      <c r="AS15" s="24">
        <f t="shared" si="1"/>
        <v>0</v>
      </c>
      <c r="AT15" s="26">
        <f t="shared" si="4"/>
        <v>0</v>
      </c>
    </row>
    <row r="16" spans="1:46" s="38" customFormat="1">
      <c r="A16" s="21">
        <v>14</v>
      </c>
      <c r="B16" s="22" t="s">
        <v>36</v>
      </c>
      <c r="C16" s="23" t="str">
        <f>IFERROR(IF(VLOOKUP(B16, CREDITLIST!$B:$C, 2, FALSE)="TRUE", "no load", VLOOKUP(B16, CREDITLIST!$B:$C, 2, FALSE)), "No load")</f>
        <v>No load</v>
      </c>
      <c r="D16" s="24">
        <f>VLOOKUP(B16,[1]PAYMENT!$B:$AS,44,FALSE)</f>
        <v>0</v>
      </c>
      <c r="E16" s="24">
        <f t="shared" si="3"/>
        <v>0</v>
      </c>
      <c r="F16" s="25">
        <v>0</v>
      </c>
      <c r="G16" s="26">
        <f>VLOOKUP(B16,[1]PAYMENT!$B:$AT,45,FALSE)</f>
        <v>0</v>
      </c>
      <c r="H16" s="27">
        <f t="shared" si="2"/>
        <v>0</v>
      </c>
      <c r="I16" s="40"/>
      <c r="J16" s="41"/>
      <c r="K16" s="31"/>
      <c r="L16" s="31"/>
      <c r="M16" s="32"/>
      <c r="N16" s="28"/>
      <c r="O16" s="29"/>
      <c r="P16" s="30"/>
      <c r="Q16" s="33"/>
      <c r="R16" s="32"/>
      <c r="S16" s="28"/>
      <c r="T16" s="29"/>
      <c r="U16" s="30"/>
      <c r="V16" s="34"/>
      <c r="W16" s="32"/>
      <c r="X16" s="28"/>
      <c r="Y16" s="29"/>
      <c r="Z16" s="30"/>
      <c r="AA16" s="30"/>
      <c r="AB16" s="29"/>
      <c r="AC16" s="28"/>
      <c r="AD16" s="29"/>
      <c r="AE16" s="30"/>
      <c r="AF16" s="34"/>
      <c r="AG16" s="32"/>
      <c r="AH16" s="28"/>
      <c r="AI16" s="29"/>
      <c r="AJ16" s="31"/>
      <c r="AK16" s="31"/>
      <c r="AL16" s="32"/>
      <c r="AM16" s="40"/>
      <c r="AN16" s="31"/>
      <c r="AO16" s="31"/>
      <c r="AP16" s="31"/>
      <c r="AQ16" s="32"/>
      <c r="AR16" s="37">
        <f t="shared" si="0"/>
        <v>0</v>
      </c>
      <c r="AS16" s="24">
        <f t="shared" si="1"/>
        <v>0</v>
      </c>
      <c r="AT16" s="26">
        <f t="shared" si="4"/>
        <v>0</v>
      </c>
    </row>
    <row r="17" spans="1:46" s="38" customFormat="1">
      <c r="A17" s="21">
        <v>15</v>
      </c>
      <c r="B17" s="22" t="s">
        <v>37</v>
      </c>
      <c r="C17" s="23" t="str">
        <f>IFERROR(IF(VLOOKUP(B17, CREDITLIST!$B:$C, 2, FALSE)="TRUE", "no load", VLOOKUP(B17, CREDITLIST!$B:$C, 2, FALSE)), "No load")</f>
        <v>No load</v>
      </c>
      <c r="D17" s="24">
        <f>VLOOKUP(B17,[1]PAYMENT!$B:$AS,44,FALSE)</f>
        <v>0</v>
      </c>
      <c r="E17" s="24">
        <f>IF(OR(C17="", D17=""), "INCOMP", IFERROR(IF(C17="no load", 0, C17) + IF(D17="no load", 0, D17), "INCOMP"))</f>
        <v>0</v>
      </c>
      <c r="F17" s="25">
        <v>0</v>
      </c>
      <c r="G17" s="26">
        <f>VLOOKUP(B17,[1]PAYMENT!$B:$AT,45,FALSE)</f>
        <v>0</v>
      </c>
      <c r="H17" s="27">
        <f t="shared" si="2"/>
        <v>0</v>
      </c>
      <c r="I17" s="40"/>
      <c r="J17" s="41"/>
      <c r="K17" s="31"/>
      <c r="L17" s="31"/>
      <c r="M17" s="32"/>
      <c r="N17" s="28"/>
      <c r="O17" s="29"/>
      <c r="P17" s="30"/>
      <c r="Q17" s="33"/>
      <c r="R17" s="32"/>
      <c r="S17" s="28"/>
      <c r="T17" s="29"/>
      <c r="U17" s="30"/>
      <c r="V17" s="34"/>
      <c r="W17" s="32"/>
      <c r="X17" s="28"/>
      <c r="Y17" s="29"/>
      <c r="Z17" s="30"/>
      <c r="AA17" s="30"/>
      <c r="AB17" s="29"/>
      <c r="AC17" s="28"/>
      <c r="AD17" s="29"/>
      <c r="AE17" s="30"/>
      <c r="AF17" s="34"/>
      <c r="AG17" s="32"/>
      <c r="AH17" s="28"/>
      <c r="AI17" s="29"/>
      <c r="AJ17" s="31"/>
      <c r="AK17" s="31"/>
      <c r="AL17" s="32"/>
      <c r="AM17" s="40"/>
      <c r="AN17" s="31"/>
      <c r="AO17" s="31"/>
      <c r="AP17" s="31"/>
      <c r="AQ17" s="32"/>
      <c r="AR17" s="37">
        <f t="shared" si="0"/>
        <v>0</v>
      </c>
      <c r="AS17" s="24">
        <f t="shared" si="1"/>
        <v>0</v>
      </c>
      <c r="AT17" s="26">
        <f t="shared" si="4"/>
        <v>0</v>
      </c>
    </row>
    <row r="18" spans="1:46" s="38" customFormat="1">
      <c r="A18" s="21">
        <v>13</v>
      </c>
      <c r="B18" s="22" t="s">
        <v>38</v>
      </c>
      <c r="C18" s="23" t="str">
        <f>IFERROR(IF(VLOOKUP(B18, CREDITLIST!$B:$C, 2, FALSE)="TRUE", "no load", VLOOKUP(B18, CREDITLIST!$B:$C, 2, FALSE)), "No load")</f>
        <v>No load</v>
      </c>
      <c r="D18" s="24">
        <f>VLOOKUP(B18,[1]PAYMENT!$B:$AS,44,FALSE)</f>
        <v>0</v>
      </c>
      <c r="E18" s="24">
        <f>IF(OR(C18="", D18=""), "INCOMP", IFERROR(IF(C18="no load", 0, C18) + IF(D18="no load", 0, D18), "INCOMP"))</f>
        <v>0</v>
      </c>
      <c r="F18" s="25">
        <v>0</v>
      </c>
      <c r="G18" s="26">
        <f>VLOOKUP(B18,[1]PAYMENT!$B:$AT,45,FALSE)</f>
        <v>0</v>
      </c>
      <c r="H18" s="27">
        <f t="shared" si="2"/>
        <v>0</v>
      </c>
      <c r="I18" s="40"/>
      <c r="J18" s="41"/>
      <c r="K18" s="31"/>
      <c r="L18" s="31"/>
      <c r="M18" s="32"/>
      <c r="N18" s="28"/>
      <c r="O18" s="29"/>
      <c r="P18" s="30"/>
      <c r="Q18" s="33"/>
      <c r="R18" s="32"/>
      <c r="S18" s="28"/>
      <c r="T18" s="29"/>
      <c r="U18" s="30"/>
      <c r="V18" s="34"/>
      <c r="W18" s="32"/>
      <c r="X18" s="28"/>
      <c r="Y18" s="29"/>
      <c r="Z18" s="30"/>
      <c r="AA18" s="30"/>
      <c r="AB18" s="29"/>
      <c r="AC18" s="28"/>
      <c r="AD18" s="29"/>
      <c r="AE18" s="30"/>
      <c r="AF18" s="34"/>
      <c r="AG18" s="32"/>
      <c r="AH18" s="28"/>
      <c r="AI18" s="29"/>
      <c r="AJ18" s="31"/>
      <c r="AK18" s="31"/>
      <c r="AL18" s="32"/>
      <c r="AM18" s="40"/>
      <c r="AN18" s="31"/>
      <c r="AO18" s="31"/>
      <c r="AP18" s="31"/>
      <c r="AQ18" s="32"/>
      <c r="AR18" s="37">
        <f t="shared" si="0"/>
        <v>0</v>
      </c>
      <c r="AS18" s="24">
        <f t="shared" si="1"/>
        <v>0</v>
      </c>
      <c r="AT18" s="26">
        <f t="shared" si="4"/>
        <v>0</v>
      </c>
    </row>
    <row r="19" spans="1:46" s="38" customFormat="1">
      <c r="A19" s="21">
        <v>16</v>
      </c>
      <c r="B19" s="39" t="s">
        <v>39</v>
      </c>
      <c r="C19" s="23" t="str">
        <f>IFERROR(IF(VLOOKUP(B19, CREDITLIST!$B:$C, 2, FALSE)="TRUE", "no load", VLOOKUP(B19, CREDITLIST!$B:$C, 2, FALSE)), "No load")</f>
        <v>No load</v>
      </c>
      <c r="D19" s="24">
        <f>VLOOKUP(B19,[1]PAYMENT!$B:$AS,44,FALSE)</f>
        <v>0</v>
      </c>
      <c r="E19" s="24">
        <f>IF(OR(C19="", D19=""), "INCOMP", IFERROR(IF(C19="no load", 0, C19) + IF(D19="no load", 0, D19), "INCOMP"))</f>
        <v>0</v>
      </c>
      <c r="F19" s="25">
        <v>0</v>
      </c>
      <c r="G19" s="26">
        <f>VLOOKUP(B19,[1]PAYMENT!$B:$AT,45,FALSE)</f>
        <v>0</v>
      </c>
      <c r="H19" s="27">
        <f t="shared" si="2"/>
        <v>0</v>
      </c>
      <c r="I19" s="40"/>
      <c r="J19" s="41"/>
      <c r="K19" s="31"/>
      <c r="L19" s="31"/>
      <c r="M19" s="32"/>
      <c r="N19" s="28"/>
      <c r="O19" s="29"/>
      <c r="P19" s="30"/>
      <c r="Q19" s="33"/>
      <c r="R19" s="32"/>
      <c r="S19" s="28"/>
      <c r="T19" s="29"/>
      <c r="U19" s="30"/>
      <c r="V19" s="34"/>
      <c r="W19" s="32"/>
      <c r="X19" s="28"/>
      <c r="Y19" s="29"/>
      <c r="Z19" s="30"/>
      <c r="AA19" s="30"/>
      <c r="AB19" s="29"/>
      <c r="AC19" s="28"/>
      <c r="AD19" s="29"/>
      <c r="AE19" s="30"/>
      <c r="AF19" s="34"/>
      <c r="AG19" s="32"/>
      <c r="AH19" s="28"/>
      <c r="AI19" s="29"/>
      <c r="AJ19" s="31"/>
      <c r="AK19" s="31"/>
      <c r="AL19" s="32"/>
      <c r="AM19" s="40"/>
      <c r="AN19" s="31"/>
      <c r="AO19" s="31"/>
      <c r="AP19" s="31"/>
      <c r="AQ19" s="32"/>
      <c r="AR19" s="37">
        <f t="shared" si="0"/>
        <v>0</v>
      </c>
      <c r="AS19" s="24">
        <f t="shared" si="1"/>
        <v>0</v>
      </c>
      <c r="AT19" s="26">
        <f t="shared" si="4"/>
        <v>0</v>
      </c>
    </row>
    <row r="20" spans="1:46" s="38" customFormat="1">
      <c r="A20" s="21">
        <v>17</v>
      </c>
      <c r="B20" s="22" t="s">
        <v>40</v>
      </c>
      <c r="C20" s="23" t="str">
        <f>IFERROR(IF(VLOOKUP(B20, CREDITLIST!$B:$C, 2, FALSE)="TRUE", "no load", VLOOKUP(B20, CREDITLIST!$B:$C, 2, FALSE)), "No load")</f>
        <v>No load</v>
      </c>
      <c r="D20" s="24">
        <f>VLOOKUP(B20,[1]PAYMENT!$B:$AS,44,FALSE)</f>
        <v>0</v>
      </c>
      <c r="E20" s="24">
        <f t="shared" ref="E20:E30" si="5">IF(OR(C20="", D20=""), "INCOMP", IFERROR(IF(C20="no load", 0, C20) + IF(D20="no load", 0, D20), "INCOMP"))</f>
        <v>0</v>
      </c>
      <c r="F20" s="25">
        <v>0</v>
      </c>
      <c r="G20" s="26">
        <f>VLOOKUP(B20,[1]PAYMENT!$B:$AT,45,FALSE)</f>
        <v>20</v>
      </c>
      <c r="H20" s="27">
        <f t="shared" si="2"/>
        <v>0</v>
      </c>
      <c r="I20" s="40"/>
      <c r="J20" s="41"/>
      <c r="K20" s="31"/>
      <c r="L20" s="31"/>
      <c r="M20" s="32"/>
      <c r="N20" s="28"/>
      <c r="O20" s="29"/>
      <c r="P20" s="30"/>
      <c r="Q20" s="33"/>
      <c r="R20" s="32"/>
      <c r="S20" s="28"/>
      <c r="T20" s="29"/>
      <c r="U20" s="30"/>
      <c r="V20" s="34"/>
      <c r="W20" s="32"/>
      <c r="X20" s="28"/>
      <c r="Y20" s="29"/>
      <c r="Z20" s="30"/>
      <c r="AA20" s="30"/>
      <c r="AB20" s="29"/>
      <c r="AC20" s="28"/>
      <c r="AD20" s="29"/>
      <c r="AE20" s="30"/>
      <c r="AF20" s="34"/>
      <c r="AG20" s="32"/>
      <c r="AH20" s="28"/>
      <c r="AI20" s="29"/>
      <c r="AJ20" s="31"/>
      <c r="AK20" s="31"/>
      <c r="AL20" s="32"/>
      <c r="AM20" s="40"/>
      <c r="AN20" s="31"/>
      <c r="AO20" s="31"/>
      <c r="AP20" s="31"/>
      <c r="AQ20" s="32"/>
      <c r="AR20" s="37">
        <f t="shared" si="0"/>
        <v>0</v>
      </c>
      <c r="AS20" s="24">
        <f t="shared" si="1"/>
        <v>0</v>
      </c>
      <c r="AT20" s="26">
        <f t="shared" si="4"/>
        <v>20</v>
      </c>
    </row>
    <row r="21" spans="1:46" s="38" customFormat="1">
      <c r="A21" s="21">
        <v>18</v>
      </c>
      <c r="B21" s="22" t="s">
        <v>41</v>
      </c>
      <c r="C21" s="23" t="str">
        <f>IFERROR(IF(VLOOKUP(B21, CREDITLIST!$B:$C, 2, FALSE)="TRUE", "no load", VLOOKUP(B21, CREDITLIST!$B:$C, 2, FALSE)), "No load")</f>
        <v>No load</v>
      </c>
      <c r="D21" s="24">
        <f>VLOOKUP(B21,[1]PAYMENT!$B:$AS,44,FALSE)</f>
        <v>5580</v>
      </c>
      <c r="E21" s="24">
        <f t="shared" si="5"/>
        <v>5580</v>
      </c>
      <c r="F21" s="25">
        <v>0</v>
      </c>
      <c r="G21" s="26">
        <f>VLOOKUP(B21,[1]PAYMENT!$B:$AT,45,FALSE)</f>
        <v>0</v>
      </c>
      <c r="H21" s="27">
        <f t="shared" si="2"/>
        <v>5580</v>
      </c>
      <c r="I21" s="40"/>
      <c r="J21" s="41"/>
      <c r="K21" s="31"/>
      <c r="L21" s="31"/>
      <c r="M21" s="32"/>
      <c r="N21" s="28"/>
      <c r="O21" s="29"/>
      <c r="P21" s="30">
        <v>5000</v>
      </c>
      <c r="Q21" s="33"/>
      <c r="R21" s="32"/>
      <c r="S21" s="28"/>
      <c r="T21" s="29"/>
      <c r="U21" s="30"/>
      <c r="V21" s="34"/>
      <c r="W21" s="32"/>
      <c r="X21" s="28"/>
      <c r="Y21" s="29"/>
      <c r="Z21" s="30"/>
      <c r="AA21" s="30"/>
      <c r="AB21" s="29"/>
      <c r="AC21" s="28"/>
      <c r="AD21" s="29"/>
      <c r="AE21" s="30"/>
      <c r="AF21" s="34"/>
      <c r="AG21" s="32"/>
      <c r="AH21" s="28"/>
      <c r="AI21" s="29"/>
      <c r="AJ21" s="31"/>
      <c r="AK21" s="31"/>
      <c r="AL21" s="32"/>
      <c r="AM21" s="40"/>
      <c r="AN21" s="31"/>
      <c r="AO21" s="31"/>
      <c r="AP21" s="31"/>
      <c r="AQ21" s="32"/>
      <c r="AR21" s="37">
        <f t="shared" si="0"/>
        <v>5000</v>
      </c>
      <c r="AS21" s="24">
        <f t="shared" si="1"/>
        <v>580</v>
      </c>
      <c r="AT21" s="26">
        <f t="shared" si="4"/>
        <v>0</v>
      </c>
    </row>
    <row r="22" spans="1:46" s="38" customFormat="1">
      <c r="A22" s="21">
        <v>19</v>
      </c>
      <c r="B22" s="22" t="s">
        <v>42</v>
      </c>
      <c r="C22" s="23" t="str">
        <f>IFERROR(IF(VLOOKUP(B22, CREDITLIST!$B:$C, 2, FALSE)="TRUE", "no load", VLOOKUP(B22, CREDITLIST!$B:$C, 2, FALSE)), "No load")</f>
        <v>No load</v>
      </c>
      <c r="D22" s="24">
        <f>VLOOKUP(B22,[1]PAYMENT!$B:$AS,44,FALSE)</f>
        <v>250</v>
      </c>
      <c r="E22" s="24">
        <f t="shared" si="5"/>
        <v>250</v>
      </c>
      <c r="F22" s="25">
        <v>0</v>
      </c>
      <c r="G22" s="26">
        <f>VLOOKUP(B22,[1]PAYMENT!$B:$AT,45,FALSE)</f>
        <v>0</v>
      </c>
      <c r="H22" s="27">
        <f t="shared" si="2"/>
        <v>250</v>
      </c>
      <c r="I22" s="40"/>
      <c r="J22" s="41"/>
      <c r="K22" s="31"/>
      <c r="L22" s="31"/>
      <c r="M22" s="32"/>
      <c r="N22" s="28"/>
      <c r="O22" s="29"/>
      <c r="P22" s="30"/>
      <c r="Q22" s="33"/>
      <c r="R22" s="32"/>
      <c r="S22" s="28"/>
      <c r="T22" s="29"/>
      <c r="U22" s="30"/>
      <c r="V22" s="34"/>
      <c r="W22" s="32"/>
      <c r="X22" s="28"/>
      <c r="Y22" s="29"/>
      <c r="Z22" s="30"/>
      <c r="AA22" s="30"/>
      <c r="AB22" s="29"/>
      <c r="AC22" s="28"/>
      <c r="AD22" s="29"/>
      <c r="AE22" s="30"/>
      <c r="AF22" s="34"/>
      <c r="AG22" s="32"/>
      <c r="AH22" s="28"/>
      <c r="AI22" s="29"/>
      <c r="AJ22" s="31"/>
      <c r="AK22" s="31"/>
      <c r="AL22" s="32"/>
      <c r="AM22" s="40"/>
      <c r="AN22" s="31"/>
      <c r="AO22" s="31"/>
      <c r="AP22" s="31"/>
      <c r="AQ22" s="32"/>
      <c r="AR22" s="37">
        <f t="shared" si="0"/>
        <v>0</v>
      </c>
      <c r="AS22" s="24">
        <f t="shared" si="1"/>
        <v>250</v>
      </c>
      <c r="AT22" s="26">
        <f t="shared" si="4"/>
        <v>0</v>
      </c>
    </row>
    <row r="23" spans="1:46" s="38" customFormat="1">
      <c r="A23" s="21">
        <v>20</v>
      </c>
      <c r="B23" s="22" t="s">
        <v>43</v>
      </c>
      <c r="C23" s="23" t="str">
        <f>IFERROR(IF(VLOOKUP(B23, CREDITLIST!$B:$C, 2, FALSE)="TRUE", "no load", VLOOKUP(B23, CREDITLIST!$B:$C, 2, FALSE)), "No load")</f>
        <v>No load</v>
      </c>
      <c r="D23" s="24">
        <f>VLOOKUP(B23,[1]PAYMENT!$B:$AS,44,FALSE)</f>
        <v>3300</v>
      </c>
      <c r="E23" s="24">
        <f t="shared" si="5"/>
        <v>3300</v>
      </c>
      <c r="F23" s="25">
        <v>0</v>
      </c>
      <c r="G23" s="26">
        <f>VLOOKUP(B23,[1]PAYMENT!$B:$AT,45,FALSE)</f>
        <v>0</v>
      </c>
      <c r="H23" s="27">
        <f t="shared" si="2"/>
        <v>3300</v>
      </c>
      <c r="I23" s="40"/>
      <c r="J23" s="41"/>
      <c r="K23" s="31"/>
      <c r="L23" s="31"/>
      <c r="M23" s="32"/>
      <c r="N23" s="28"/>
      <c r="O23" s="29"/>
      <c r="P23" s="30"/>
      <c r="Q23" s="33"/>
      <c r="R23" s="32"/>
      <c r="S23" s="28"/>
      <c r="T23" s="29"/>
      <c r="U23" s="30"/>
      <c r="V23" s="34"/>
      <c r="W23" s="32"/>
      <c r="X23" s="28"/>
      <c r="Y23" s="29"/>
      <c r="Z23" s="30"/>
      <c r="AA23" s="30"/>
      <c r="AB23" s="29"/>
      <c r="AC23" s="28"/>
      <c r="AD23" s="29"/>
      <c r="AE23" s="30"/>
      <c r="AF23" s="34"/>
      <c r="AG23" s="32"/>
      <c r="AH23" s="28"/>
      <c r="AI23" s="29"/>
      <c r="AJ23" s="31"/>
      <c r="AK23" s="31"/>
      <c r="AL23" s="32"/>
      <c r="AM23" s="40"/>
      <c r="AN23" s="31"/>
      <c r="AO23" s="31"/>
      <c r="AP23" s="31"/>
      <c r="AQ23" s="32"/>
      <c r="AR23" s="37">
        <f t="shared" si="0"/>
        <v>0</v>
      </c>
      <c r="AS23" s="24">
        <f t="shared" si="1"/>
        <v>3300</v>
      </c>
      <c r="AT23" s="26">
        <f t="shared" si="4"/>
        <v>0</v>
      </c>
    </row>
    <row r="24" spans="1:46" s="38" customFormat="1">
      <c r="A24" s="21">
        <v>21</v>
      </c>
      <c r="B24" s="22" t="s">
        <v>44</v>
      </c>
      <c r="C24" s="23" t="str">
        <f>IFERROR(IF(VLOOKUP(B24, CREDITLIST!$B:$C, 2, FALSE)="TRUE", "no load", VLOOKUP(B24, CREDITLIST!$B:$C, 2, FALSE)), "No load")</f>
        <v>No load</v>
      </c>
      <c r="D24" s="24">
        <f>VLOOKUP(B24,[1]PAYMENT!$B:$AS,44,FALSE)</f>
        <v>240</v>
      </c>
      <c r="E24" s="24">
        <f t="shared" si="5"/>
        <v>240</v>
      </c>
      <c r="F24" s="25">
        <v>0</v>
      </c>
      <c r="G24" s="26">
        <f>VLOOKUP(B24,[1]PAYMENT!$B:$AT,45,FALSE)</f>
        <v>0</v>
      </c>
      <c r="H24" s="27">
        <f t="shared" si="2"/>
        <v>240</v>
      </c>
      <c r="I24" s="40"/>
      <c r="J24" s="41"/>
      <c r="K24" s="31"/>
      <c r="L24" s="31"/>
      <c r="M24" s="32"/>
      <c r="N24" s="28"/>
      <c r="O24" s="29"/>
      <c r="P24" s="30"/>
      <c r="Q24" s="33"/>
      <c r="R24" s="32"/>
      <c r="S24" s="28"/>
      <c r="T24" s="29"/>
      <c r="U24" s="30"/>
      <c r="V24" s="34"/>
      <c r="W24" s="32"/>
      <c r="X24" s="28"/>
      <c r="Y24" s="29"/>
      <c r="Z24" s="30"/>
      <c r="AA24" s="30"/>
      <c r="AB24" s="29"/>
      <c r="AC24" s="28"/>
      <c r="AD24" s="29"/>
      <c r="AE24" s="30"/>
      <c r="AF24" s="34"/>
      <c r="AG24" s="32"/>
      <c r="AH24" s="28"/>
      <c r="AI24" s="29"/>
      <c r="AJ24" s="31"/>
      <c r="AK24" s="31"/>
      <c r="AL24" s="32"/>
      <c r="AM24" s="40"/>
      <c r="AN24" s="41"/>
      <c r="AO24" s="31"/>
      <c r="AP24" s="31"/>
      <c r="AQ24" s="32"/>
      <c r="AR24" s="37">
        <f t="shared" si="0"/>
        <v>0</v>
      </c>
      <c r="AS24" s="24">
        <f t="shared" si="1"/>
        <v>240</v>
      </c>
      <c r="AT24" s="26">
        <f t="shared" si="4"/>
        <v>0</v>
      </c>
    </row>
    <row r="25" spans="1:46" s="38" customFormat="1">
      <c r="A25" s="21">
        <v>22</v>
      </c>
      <c r="B25" s="39" t="s">
        <v>45</v>
      </c>
      <c r="C25" s="23" t="str">
        <f>IFERROR(IF(VLOOKUP(B25, CREDITLIST!$B:$C, 2, FALSE)="TRUE", "no load", VLOOKUP(B25, CREDITLIST!$B:$C, 2, FALSE)), "No load")</f>
        <v>No load</v>
      </c>
      <c r="D25" s="24">
        <f>VLOOKUP(B25,[1]PAYMENT!$B:$AS,44,FALSE)</f>
        <v>630</v>
      </c>
      <c r="E25" s="24">
        <f t="shared" si="5"/>
        <v>630</v>
      </c>
      <c r="F25" s="25">
        <v>0</v>
      </c>
      <c r="G25" s="26">
        <f>VLOOKUP(B25,[1]PAYMENT!$B:$AT,45,FALSE)</f>
        <v>0</v>
      </c>
      <c r="H25" s="27">
        <f t="shared" si="2"/>
        <v>630</v>
      </c>
      <c r="I25" s="40"/>
      <c r="J25" s="41"/>
      <c r="K25" s="31"/>
      <c r="L25" s="31"/>
      <c r="M25" s="32"/>
      <c r="N25" s="28"/>
      <c r="O25" s="41"/>
      <c r="P25" s="30"/>
      <c r="Q25" s="33"/>
      <c r="R25" s="32"/>
      <c r="S25" s="28"/>
      <c r="T25" s="29"/>
      <c r="U25" s="30"/>
      <c r="V25" s="34"/>
      <c r="W25" s="32"/>
      <c r="X25" s="28"/>
      <c r="Y25" s="29"/>
      <c r="Z25" s="30"/>
      <c r="AA25" s="30"/>
      <c r="AB25" s="29"/>
      <c r="AC25" s="28"/>
      <c r="AD25" s="29"/>
      <c r="AE25" s="30"/>
      <c r="AF25" s="34"/>
      <c r="AG25" s="32"/>
      <c r="AH25" s="28"/>
      <c r="AI25" s="29"/>
      <c r="AJ25" s="31"/>
      <c r="AK25" s="31"/>
      <c r="AL25" s="32"/>
      <c r="AM25" s="40"/>
      <c r="AN25" s="41"/>
      <c r="AO25" s="31"/>
      <c r="AP25" s="31"/>
      <c r="AQ25" s="32"/>
      <c r="AR25" s="37">
        <f t="shared" si="0"/>
        <v>0</v>
      </c>
      <c r="AS25" s="24">
        <f t="shared" si="1"/>
        <v>630</v>
      </c>
      <c r="AT25" s="26">
        <f t="shared" si="4"/>
        <v>0</v>
      </c>
    </row>
    <row r="26" spans="1:46" s="38" customFormat="1">
      <c r="A26" s="21">
        <v>23</v>
      </c>
      <c r="B26" s="22" t="s">
        <v>46</v>
      </c>
      <c r="C26" s="23" t="str">
        <f>IFERROR(IF(VLOOKUP(B26, CREDITLIST!$B:$C, 2, FALSE)="TRUE", "no load", VLOOKUP(B26, CREDITLIST!$B:$C, 2, FALSE)), "No load")</f>
        <v>No load</v>
      </c>
      <c r="D26" s="24">
        <f>VLOOKUP(B26,[1]PAYMENT!$B:$AS,44,FALSE)</f>
        <v>0</v>
      </c>
      <c r="E26" s="24">
        <f t="shared" si="5"/>
        <v>0</v>
      </c>
      <c r="F26" s="25">
        <v>0</v>
      </c>
      <c r="G26" s="26">
        <f>VLOOKUP(B26,[1]PAYMENT!$B:$AT,45,FALSE)</f>
        <v>40</v>
      </c>
      <c r="H26" s="27">
        <f t="shared" si="2"/>
        <v>0</v>
      </c>
      <c r="I26" s="40"/>
      <c r="J26" s="41"/>
      <c r="K26" s="31"/>
      <c r="L26" s="31"/>
      <c r="M26" s="32"/>
      <c r="N26" s="28"/>
      <c r="O26" s="41"/>
      <c r="P26" s="30"/>
      <c r="Q26" s="33"/>
      <c r="R26" s="32"/>
      <c r="S26" s="28"/>
      <c r="T26" s="29"/>
      <c r="U26" s="30"/>
      <c r="V26" s="34"/>
      <c r="W26" s="32"/>
      <c r="X26" s="28"/>
      <c r="Y26" s="29"/>
      <c r="Z26" s="30"/>
      <c r="AA26" s="30"/>
      <c r="AB26" s="29"/>
      <c r="AC26" s="28"/>
      <c r="AD26" s="29"/>
      <c r="AE26" s="30"/>
      <c r="AF26" s="34"/>
      <c r="AG26" s="32"/>
      <c r="AH26" s="28"/>
      <c r="AI26" s="29"/>
      <c r="AJ26" s="31"/>
      <c r="AK26" s="31"/>
      <c r="AL26" s="32"/>
      <c r="AM26" s="40"/>
      <c r="AN26" s="41"/>
      <c r="AO26" s="31"/>
      <c r="AP26" s="31"/>
      <c r="AQ26" s="32"/>
      <c r="AR26" s="37">
        <f t="shared" si="0"/>
        <v>0</v>
      </c>
      <c r="AS26" s="24">
        <f t="shared" si="1"/>
        <v>0</v>
      </c>
      <c r="AT26" s="26">
        <f t="shared" si="4"/>
        <v>40</v>
      </c>
    </row>
    <row r="27" spans="1:46" s="38" customFormat="1">
      <c r="A27" s="21">
        <v>24</v>
      </c>
      <c r="B27" s="22" t="s">
        <v>47</v>
      </c>
      <c r="C27" s="23" t="str">
        <f>IFERROR(IF(VLOOKUP(B27, CREDITLIST!$B:$C, 2, FALSE)="TRUE", "no load", VLOOKUP(B27, CREDITLIST!$B:$C, 2, FALSE)), "No load")</f>
        <v>No load</v>
      </c>
      <c r="D27" s="24">
        <f>VLOOKUP(B27,[1]PAYMENT!$B:$AS,44,FALSE)</f>
        <v>6040</v>
      </c>
      <c r="E27" s="24">
        <f t="shared" si="5"/>
        <v>6040</v>
      </c>
      <c r="F27" s="25">
        <v>0</v>
      </c>
      <c r="G27" s="26">
        <f>VLOOKUP(B27,[1]PAYMENT!$B:$AT,45,FALSE)</f>
        <v>0</v>
      </c>
      <c r="H27" s="27">
        <f t="shared" si="2"/>
        <v>6040</v>
      </c>
      <c r="I27" s="40"/>
      <c r="J27" s="41"/>
      <c r="K27" s="31"/>
      <c r="L27" s="31"/>
      <c r="M27" s="32"/>
      <c r="N27" s="40"/>
      <c r="O27" s="41"/>
      <c r="P27" s="30"/>
      <c r="Q27" s="33"/>
      <c r="R27" s="32"/>
      <c r="S27" s="28"/>
      <c r="T27" s="29"/>
      <c r="U27" s="30"/>
      <c r="V27" s="34"/>
      <c r="W27" s="32"/>
      <c r="X27" s="28"/>
      <c r="Y27" s="29"/>
      <c r="Z27" s="30"/>
      <c r="AA27" s="30"/>
      <c r="AB27" s="29"/>
      <c r="AC27" s="28"/>
      <c r="AD27" s="29"/>
      <c r="AE27" s="30"/>
      <c r="AF27" s="34"/>
      <c r="AG27" s="32"/>
      <c r="AH27" s="28"/>
      <c r="AI27" s="29"/>
      <c r="AJ27" s="31"/>
      <c r="AK27" s="31"/>
      <c r="AL27" s="32"/>
      <c r="AM27" s="40"/>
      <c r="AN27" s="41"/>
      <c r="AO27" s="31"/>
      <c r="AP27" s="31"/>
      <c r="AQ27" s="32"/>
      <c r="AR27" s="37">
        <f t="shared" si="0"/>
        <v>0</v>
      </c>
      <c r="AS27" s="24">
        <f t="shared" si="1"/>
        <v>6040</v>
      </c>
      <c r="AT27" s="26">
        <f t="shared" si="4"/>
        <v>0</v>
      </c>
    </row>
    <row r="28" spans="1:46" s="38" customFormat="1">
      <c r="A28" s="21">
        <v>25</v>
      </c>
      <c r="B28" s="22" t="s">
        <v>48</v>
      </c>
      <c r="C28" s="23" t="str">
        <f>IFERROR(IF(VLOOKUP(B28, CREDITLIST!$B:$C, 2, FALSE)="TRUE", "no load", VLOOKUP(B28, CREDITLIST!$B:$C, 2, FALSE)), "No load")</f>
        <v>No load</v>
      </c>
      <c r="D28" s="24">
        <f>VLOOKUP(B28,[1]PAYMENT!$B:$AS,44,FALSE)</f>
        <v>0</v>
      </c>
      <c r="E28" s="24">
        <f t="shared" si="5"/>
        <v>0</v>
      </c>
      <c r="F28" s="25">
        <v>0</v>
      </c>
      <c r="G28" s="26">
        <f>VLOOKUP(B28,[1]PAYMENT!$B:$AT,45,FALSE)</f>
        <v>50</v>
      </c>
      <c r="H28" s="27">
        <f t="shared" si="2"/>
        <v>0</v>
      </c>
      <c r="I28" s="40"/>
      <c r="J28" s="41"/>
      <c r="K28" s="31"/>
      <c r="L28" s="31"/>
      <c r="M28" s="32"/>
      <c r="N28" s="40"/>
      <c r="O28" s="41"/>
      <c r="P28" s="30"/>
      <c r="Q28" s="33"/>
      <c r="R28" s="32"/>
      <c r="S28" s="28"/>
      <c r="T28" s="29"/>
      <c r="U28" s="30"/>
      <c r="V28" s="34"/>
      <c r="W28" s="32"/>
      <c r="X28" s="28"/>
      <c r="Y28" s="29"/>
      <c r="Z28" s="30"/>
      <c r="AA28" s="30"/>
      <c r="AB28" s="29"/>
      <c r="AC28" s="28"/>
      <c r="AD28" s="29"/>
      <c r="AE28" s="30"/>
      <c r="AF28" s="34"/>
      <c r="AG28" s="32"/>
      <c r="AH28" s="28"/>
      <c r="AI28" s="29"/>
      <c r="AJ28" s="31"/>
      <c r="AK28" s="31"/>
      <c r="AL28" s="32"/>
      <c r="AM28" s="40"/>
      <c r="AN28" s="41"/>
      <c r="AO28" s="31"/>
      <c r="AP28" s="31"/>
      <c r="AQ28" s="32"/>
      <c r="AR28" s="37">
        <f t="shared" si="0"/>
        <v>0</v>
      </c>
      <c r="AS28" s="24">
        <f t="shared" si="1"/>
        <v>0</v>
      </c>
      <c r="AT28" s="26">
        <f t="shared" si="4"/>
        <v>50</v>
      </c>
    </row>
    <row r="29" spans="1:46" s="38" customFormat="1">
      <c r="A29" s="21">
        <v>26</v>
      </c>
      <c r="B29" s="22" t="s">
        <v>49</v>
      </c>
      <c r="C29" s="23" t="str">
        <f>IFERROR(IF(VLOOKUP(B29, CREDITLIST!$B:$C, 2, FALSE)="TRUE", "no load", VLOOKUP(B29, CREDITLIST!$B:$C, 2, FALSE)), "No load")</f>
        <v>No load</v>
      </c>
      <c r="D29" s="24">
        <f>VLOOKUP(B29,[1]PAYMENT!$B:$AS,44,FALSE)</f>
        <v>0</v>
      </c>
      <c r="E29" s="24">
        <f t="shared" si="5"/>
        <v>0</v>
      </c>
      <c r="F29" s="25">
        <v>0</v>
      </c>
      <c r="G29" s="26">
        <f>VLOOKUP(B29,[1]PAYMENT!$B:$AT,45,FALSE)</f>
        <v>10</v>
      </c>
      <c r="H29" s="27">
        <f t="shared" si="2"/>
        <v>0</v>
      </c>
      <c r="I29" s="40"/>
      <c r="J29" s="41"/>
      <c r="K29" s="31"/>
      <c r="L29" s="31"/>
      <c r="M29" s="32"/>
      <c r="N29" s="40"/>
      <c r="O29" s="41"/>
      <c r="P29" s="30"/>
      <c r="Q29" s="33"/>
      <c r="R29" s="32"/>
      <c r="S29" s="28"/>
      <c r="T29" s="29"/>
      <c r="U29" s="30"/>
      <c r="V29" s="34"/>
      <c r="W29" s="32"/>
      <c r="X29" s="28"/>
      <c r="Y29" s="29"/>
      <c r="Z29" s="30"/>
      <c r="AA29" s="30"/>
      <c r="AB29" s="29"/>
      <c r="AC29" s="28"/>
      <c r="AD29" s="29"/>
      <c r="AE29" s="30"/>
      <c r="AF29" s="34"/>
      <c r="AG29" s="32"/>
      <c r="AH29" s="28"/>
      <c r="AI29" s="29"/>
      <c r="AJ29" s="31"/>
      <c r="AK29" s="31"/>
      <c r="AL29" s="32"/>
      <c r="AM29" s="40"/>
      <c r="AN29" s="41"/>
      <c r="AO29" s="31"/>
      <c r="AP29" s="31"/>
      <c r="AQ29" s="32"/>
      <c r="AR29" s="37">
        <f t="shared" si="0"/>
        <v>0</v>
      </c>
      <c r="AS29" s="24">
        <f t="shared" si="1"/>
        <v>0</v>
      </c>
      <c r="AT29" s="26">
        <f t="shared" si="4"/>
        <v>10</v>
      </c>
    </row>
    <row r="30" spans="1:46" s="38" customFormat="1">
      <c r="A30" s="21">
        <v>27</v>
      </c>
      <c r="B30" s="22" t="s">
        <v>50</v>
      </c>
      <c r="C30" s="23" t="str">
        <f>IFERROR(IF(VLOOKUP(B30, CREDITLIST!$B:$C, 2, FALSE)="TRUE", "no load", VLOOKUP(B30, CREDITLIST!$B:$C, 2, FALSE)), "No load")</f>
        <v>No load</v>
      </c>
      <c r="D30" s="24">
        <f>VLOOKUP(B30,[1]PAYMENT!$B:$AS,44,FALSE)</f>
        <v>27800</v>
      </c>
      <c r="E30" s="24">
        <f>IF(OR(C30="", D30=""), "INCOMP", IFERROR(IF(C30="no load", 0, C30) + IF(D30="no load", 0, D30), "INCOMP"))</f>
        <v>27800</v>
      </c>
      <c r="F30" s="25">
        <v>0</v>
      </c>
      <c r="G30" s="26">
        <f>VLOOKUP(B30,[1]PAYMENT!$B:$AT,45,FALSE)</f>
        <v>0</v>
      </c>
      <c r="H30" s="27">
        <f t="shared" si="2"/>
        <v>27800</v>
      </c>
      <c r="I30" s="40">
        <v>27000</v>
      </c>
      <c r="J30" s="41"/>
      <c r="K30" s="31"/>
      <c r="L30" s="31"/>
      <c r="M30" s="32"/>
      <c r="N30" s="40"/>
      <c r="O30" s="41"/>
      <c r="P30" s="30"/>
      <c r="Q30" s="33"/>
      <c r="R30" s="32"/>
      <c r="S30" s="28"/>
      <c r="T30" s="29"/>
      <c r="U30" s="30"/>
      <c r="V30" s="34"/>
      <c r="W30" s="32"/>
      <c r="X30" s="28"/>
      <c r="Y30" s="29"/>
      <c r="Z30" s="30"/>
      <c r="AA30" s="30"/>
      <c r="AB30" s="29"/>
      <c r="AC30" s="28"/>
      <c r="AD30" s="29"/>
      <c r="AE30" s="30"/>
      <c r="AF30" s="34"/>
      <c r="AG30" s="32"/>
      <c r="AH30" s="28"/>
      <c r="AI30" s="29"/>
      <c r="AJ30" s="31"/>
      <c r="AK30" s="31"/>
      <c r="AL30" s="32"/>
      <c r="AM30" s="40"/>
      <c r="AN30" s="41"/>
      <c r="AO30" s="31"/>
      <c r="AP30" s="31"/>
      <c r="AQ30" s="32"/>
      <c r="AR30" s="37">
        <f t="shared" si="0"/>
        <v>27000</v>
      </c>
      <c r="AS30" s="24">
        <f t="shared" si="1"/>
        <v>800</v>
      </c>
      <c r="AT30" s="26">
        <f t="shared" si="4"/>
        <v>0</v>
      </c>
    </row>
    <row r="31" spans="1:46" s="38" customFormat="1">
      <c r="A31" s="21">
        <v>28</v>
      </c>
      <c r="B31" s="22" t="s">
        <v>51</v>
      </c>
      <c r="C31" s="23" t="str">
        <f>IFERROR(IF(VLOOKUP(B31, CREDITLIST!$B:$C, 2, FALSE)="TRUE", "no load", VLOOKUP(B31, CREDITLIST!$B:$C, 2, FALSE)), "No load")</f>
        <v>No load</v>
      </c>
      <c r="D31" s="24">
        <f>VLOOKUP(B31,[1]PAYMENT!$B:$AS,44,FALSE)</f>
        <v>49880</v>
      </c>
      <c r="E31" s="24">
        <f>IF(OR(C31="", D31=""), "INCOMP", IFERROR(IF(C31="no load", 0, C31) + IF(D31="no load", 0, D31), "INCOMP"))</f>
        <v>49880</v>
      </c>
      <c r="F31" s="25">
        <v>0</v>
      </c>
      <c r="G31" s="26">
        <f>VLOOKUP(B31,[1]PAYMENT!$B:$AT,45,FALSE)</f>
        <v>0</v>
      </c>
      <c r="H31" s="27">
        <f t="shared" si="2"/>
        <v>49880</v>
      </c>
      <c r="I31" s="40"/>
      <c r="J31" s="41"/>
      <c r="K31" s="31"/>
      <c r="L31" s="31"/>
      <c r="M31" s="32"/>
      <c r="N31" s="40"/>
      <c r="O31" s="41"/>
      <c r="P31" s="30"/>
      <c r="Q31" s="33"/>
      <c r="R31" s="32"/>
      <c r="S31" s="28"/>
      <c r="T31" s="29"/>
      <c r="U31" s="30"/>
      <c r="V31" s="34"/>
      <c r="W31" s="32"/>
      <c r="X31" s="28"/>
      <c r="Y31" s="29"/>
      <c r="Z31" s="30"/>
      <c r="AA31" s="30"/>
      <c r="AB31" s="29"/>
      <c r="AC31" s="28"/>
      <c r="AD31" s="29"/>
      <c r="AE31" s="30"/>
      <c r="AF31" s="34"/>
      <c r="AG31" s="32"/>
      <c r="AH31" s="28"/>
      <c r="AI31" s="29"/>
      <c r="AJ31" s="31"/>
      <c r="AK31" s="31"/>
      <c r="AL31" s="32"/>
      <c r="AM31" s="40"/>
      <c r="AN31" s="41"/>
      <c r="AO31" s="31"/>
      <c r="AP31" s="31"/>
      <c r="AQ31" s="32"/>
      <c r="AR31" s="37">
        <f t="shared" si="0"/>
        <v>0</v>
      </c>
      <c r="AS31" s="24">
        <f t="shared" si="1"/>
        <v>49880</v>
      </c>
      <c r="AT31" s="26">
        <f t="shared" si="4"/>
        <v>0</v>
      </c>
    </row>
    <row r="32" spans="1:46" s="38" customFormat="1">
      <c r="A32" s="21">
        <v>29</v>
      </c>
      <c r="B32" s="22" t="s">
        <v>52</v>
      </c>
      <c r="C32" s="23" t="str">
        <f>IFERROR(IF(VLOOKUP(B32, CREDITLIST!$B:$C, 2, FALSE)="TRUE", "no load", VLOOKUP(B32, CREDITLIST!$B:$C, 2, FALSE)), "No load")</f>
        <v>No load</v>
      </c>
      <c r="D32" s="24">
        <f>VLOOKUP(B32,[1]PAYMENT!$B:$AS,44,FALSE)</f>
        <v>10</v>
      </c>
      <c r="E32" s="24">
        <f t="shared" ref="E32:E40" si="6">IF(OR(C32="", D32=""), "INCOMP", IFERROR(IF(C32="no load", 0, C32) + IF(D32="no load", 0, D32), "INCOMP"))</f>
        <v>10</v>
      </c>
      <c r="F32" s="25">
        <v>0</v>
      </c>
      <c r="G32" s="26">
        <f>VLOOKUP(B32,[1]PAYMENT!$B:$AT,45,FALSE)</f>
        <v>0</v>
      </c>
      <c r="H32" s="27">
        <f t="shared" si="2"/>
        <v>10</v>
      </c>
      <c r="I32" s="40"/>
      <c r="J32" s="41"/>
      <c r="K32" s="31"/>
      <c r="L32" s="31"/>
      <c r="M32" s="32"/>
      <c r="N32" s="40"/>
      <c r="O32" s="41"/>
      <c r="P32" s="31"/>
      <c r="Q32" s="33"/>
      <c r="R32" s="32"/>
      <c r="S32" s="28"/>
      <c r="T32" s="29"/>
      <c r="U32" s="30"/>
      <c r="V32" s="34"/>
      <c r="W32" s="32"/>
      <c r="X32" s="28"/>
      <c r="Y32" s="29"/>
      <c r="Z32" s="30"/>
      <c r="AA32" s="30"/>
      <c r="AB32" s="29"/>
      <c r="AC32" s="28"/>
      <c r="AD32" s="29"/>
      <c r="AE32" s="30"/>
      <c r="AF32" s="34"/>
      <c r="AG32" s="32"/>
      <c r="AH32" s="28"/>
      <c r="AI32" s="29"/>
      <c r="AJ32" s="31"/>
      <c r="AK32" s="31"/>
      <c r="AL32" s="32"/>
      <c r="AM32" s="40"/>
      <c r="AN32" s="41"/>
      <c r="AO32" s="31"/>
      <c r="AP32" s="31"/>
      <c r="AQ32" s="32"/>
      <c r="AR32" s="37">
        <f t="shared" si="0"/>
        <v>0</v>
      </c>
      <c r="AS32" s="24">
        <f t="shared" si="1"/>
        <v>10</v>
      </c>
      <c r="AT32" s="26">
        <f t="shared" si="4"/>
        <v>0</v>
      </c>
    </row>
    <row r="33" spans="1:46" s="38" customFormat="1">
      <c r="A33" s="21">
        <v>30</v>
      </c>
      <c r="B33" s="22" t="s">
        <v>53</v>
      </c>
      <c r="C33" s="23" t="str">
        <f>IFERROR(IF(VLOOKUP(B33, CREDITLIST!$B:$C, 2, FALSE)="TRUE", "no load", VLOOKUP(B33, CREDITLIST!$B:$C, 2, FALSE)), "No load")</f>
        <v>No load</v>
      </c>
      <c r="D33" s="24">
        <f>VLOOKUP(B33,[1]PAYMENT!$B:$AS,44,FALSE)</f>
        <v>0</v>
      </c>
      <c r="E33" s="24">
        <f t="shared" si="6"/>
        <v>0</v>
      </c>
      <c r="F33" s="25">
        <v>0</v>
      </c>
      <c r="G33" s="26">
        <f>VLOOKUP(B33,[1]PAYMENT!$B:$AT,45,FALSE)</f>
        <v>0</v>
      </c>
      <c r="H33" s="27">
        <f t="shared" si="2"/>
        <v>0</v>
      </c>
      <c r="I33" s="40"/>
      <c r="J33" s="41"/>
      <c r="K33" s="31"/>
      <c r="L33" s="31"/>
      <c r="M33" s="32"/>
      <c r="N33" s="40"/>
      <c r="O33" s="41"/>
      <c r="P33" s="31"/>
      <c r="Q33" s="33"/>
      <c r="R33" s="32"/>
      <c r="S33" s="28"/>
      <c r="T33" s="29"/>
      <c r="U33" s="30"/>
      <c r="V33" s="34"/>
      <c r="W33" s="32"/>
      <c r="X33" s="28"/>
      <c r="Y33" s="29"/>
      <c r="Z33" s="30"/>
      <c r="AA33" s="30"/>
      <c r="AB33" s="29"/>
      <c r="AC33" s="28"/>
      <c r="AD33" s="29"/>
      <c r="AE33" s="30"/>
      <c r="AF33" s="34"/>
      <c r="AG33" s="32"/>
      <c r="AH33" s="28"/>
      <c r="AI33" s="29"/>
      <c r="AJ33" s="31"/>
      <c r="AK33" s="31"/>
      <c r="AL33" s="32"/>
      <c r="AM33" s="40"/>
      <c r="AN33" s="41"/>
      <c r="AO33" s="31"/>
      <c r="AP33" s="31"/>
      <c r="AQ33" s="32"/>
      <c r="AR33" s="37">
        <f t="shared" si="0"/>
        <v>0</v>
      </c>
      <c r="AS33" s="24">
        <f t="shared" si="1"/>
        <v>0</v>
      </c>
      <c r="AT33" s="26">
        <f t="shared" si="4"/>
        <v>0</v>
      </c>
    </row>
    <row r="34" spans="1:46" s="38" customFormat="1">
      <c r="A34" s="21">
        <v>31</v>
      </c>
      <c r="B34" s="22" t="s">
        <v>54</v>
      </c>
      <c r="C34" s="23" t="str">
        <f>IFERROR(IF(VLOOKUP(B34, CREDITLIST!$B:$C, 2, FALSE)="TRUE", "no load", VLOOKUP(B34, CREDITLIST!$B:$C, 2, FALSE)), "No load")</f>
        <v>No load</v>
      </c>
      <c r="D34" s="24">
        <f>VLOOKUP(B34,[1]PAYMENT!$B:$AS,44,FALSE)</f>
        <v>1710</v>
      </c>
      <c r="E34" s="24">
        <f t="shared" si="6"/>
        <v>1710</v>
      </c>
      <c r="F34" s="25">
        <v>0</v>
      </c>
      <c r="G34" s="26">
        <f>VLOOKUP(B34,[1]PAYMENT!$B:$AT,45,FALSE)</f>
        <v>0</v>
      </c>
      <c r="H34" s="27">
        <f t="shared" si="2"/>
        <v>1710</v>
      </c>
      <c r="I34" s="40"/>
      <c r="J34" s="41"/>
      <c r="K34" s="31"/>
      <c r="L34" s="31"/>
      <c r="M34" s="32"/>
      <c r="N34" s="40"/>
      <c r="O34" s="41"/>
      <c r="P34" s="31"/>
      <c r="Q34" s="33"/>
      <c r="R34" s="32"/>
      <c r="S34" s="28"/>
      <c r="T34" s="29"/>
      <c r="U34" s="30"/>
      <c r="V34" s="34"/>
      <c r="W34" s="32"/>
      <c r="X34" s="28"/>
      <c r="Y34" s="29"/>
      <c r="Z34" s="30"/>
      <c r="AA34" s="30"/>
      <c r="AB34" s="29"/>
      <c r="AC34" s="28"/>
      <c r="AD34" s="29"/>
      <c r="AE34" s="30"/>
      <c r="AF34" s="34"/>
      <c r="AG34" s="32"/>
      <c r="AH34" s="28"/>
      <c r="AI34" s="29"/>
      <c r="AJ34" s="31"/>
      <c r="AK34" s="31"/>
      <c r="AL34" s="32"/>
      <c r="AM34" s="40"/>
      <c r="AN34" s="41"/>
      <c r="AO34" s="31"/>
      <c r="AP34" s="31"/>
      <c r="AQ34" s="32"/>
      <c r="AR34" s="37">
        <f t="shared" si="0"/>
        <v>0</v>
      </c>
      <c r="AS34" s="24">
        <f t="shared" si="1"/>
        <v>1710</v>
      </c>
      <c r="AT34" s="26">
        <f t="shared" si="4"/>
        <v>0</v>
      </c>
    </row>
    <row r="35" spans="1:46" s="38" customFormat="1">
      <c r="A35" s="21">
        <v>32</v>
      </c>
      <c r="B35" s="22" t="s">
        <v>55</v>
      </c>
      <c r="C35" s="23" t="str">
        <f>IFERROR(IF(VLOOKUP(B35, CREDITLIST!$B:$C, 2, FALSE)="TRUE", "no load", VLOOKUP(B35, CREDITLIST!$B:$C, 2, FALSE)), "No load")</f>
        <v>No load</v>
      </c>
      <c r="D35" s="24">
        <f>VLOOKUP(B35,[1]PAYMENT!$B:$AS,44,FALSE)</f>
        <v>60</v>
      </c>
      <c r="E35" s="24">
        <f t="shared" si="6"/>
        <v>60</v>
      </c>
      <c r="F35" s="25">
        <v>0</v>
      </c>
      <c r="G35" s="26">
        <f>VLOOKUP(B35,[1]PAYMENT!$B:$AT,45,FALSE)</f>
        <v>0</v>
      </c>
      <c r="H35" s="27">
        <f t="shared" si="2"/>
        <v>60</v>
      </c>
      <c r="I35" s="40"/>
      <c r="J35" s="41"/>
      <c r="K35" s="31"/>
      <c r="L35" s="31"/>
      <c r="M35" s="32"/>
      <c r="N35" s="40"/>
      <c r="O35" s="41"/>
      <c r="P35" s="31"/>
      <c r="Q35" s="33"/>
      <c r="R35" s="32"/>
      <c r="S35" s="28"/>
      <c r="T35" s="29"/>
      <c r="U35" s="30"/>
      <c r="V35" s="34"/>
      <c r="W35" s="32"/>
      <c r="X35" s="28"/>
      <c r="Y35" s="29"/>
      <c r="Z35" s="30"/>
      <c r="AA35" s="30"/>
      <c r="AB35" s="29"/>
      <c r="AC35" s="28"/>
      <c r="AD35" s="29"/>
      <c r="AE35" s="30"/>
      <c r="AF35" s="34"/>
      <c r="AG35" s="32"/>
      <c r="AH35" s="28"/>
      <c r="AI35" s="29"/>
      <c r="AJ35" s="31"/>
      <c r="AK35" s="31"/>
      <c r="AL35" s="32"/>
      <c r="AM35" s="40"/>
      <c r="AN35" s="41"/>
      <c r="AO35" s="31"/>
      <c r="AP35" s="31"/>
      <c r="AQ35" s="32"/>
      <c r="AR35" s="37">
        <f t="shared" si="0"/>
        <v>0</v>
      </c>
      <c r="AS35" s="24">
        <f t="shared" si="1"/>
        <v>60</v>
      </c>
      <c r="AT35" s="26">
        <f t="shared" si="4"/>
        <v>0</v>
      </c>
    </row>
    <row r="36" spans="1:46" s="38" customFormat="1">
      <c r="A36" s="21">
        <v>33</v>
      </c>
      <c r="B36" s="39" t="s">
        <v>56</v>
      </c>
      <c r="C36" s="23" t="str">
        <f>IFERROR(IF(VLOOKUP(B36, CREDITLIST!$B:$C, 2, FALSE)="TRUE", "no load", VLOOKUP(B36, CREDITLIST!$B:$C, 2, FALSE)), "No load")</f>
        <v>No load</v>
      </c>
      <c r="D36" s="24">
        <f>VLOOKUP(B36,[1]PAYMENT!$B:$AS,44,FALSE)</f>
        <v>9410</v>
      </c>
      <c r="E36" s="24">
        <f t="shared" si="6"/>
        <v>9410</v>
      </c>
      <c r="F36" s="25">
        <v>0</v>
      </c>
      <c r="G36" s="26">
        <f>VLOOKUP(B36,[1]PAYMENT!$B:$AT,45,FALSE)</f>
        <v>0</v>
      </c>
      <c r="H36" s="27">
        <f t="shared" si="2"/>
        <v>9410</v>
      </c>
      <c r="I36" s="40"/>
      <c r="J36" s="41"/>
      <c r="K36" s="31"/>
      <c r="L36" s="31"/>
      <c r="M36" s="32"/>
      <c r="N36" s="40">
        <v>9000</v>
      </c>
      <c r="O36" s="41"/>
      <c r="P36" s="31"/>
      <c r="Q36" s="33"/>
      <c r="R36" s="32"/>
      <c r="S36" s="28"/>
      <c r="T36" s="29"/>
      <c r="U36" s="30"/>
      <c r="V36" s="34"/>
      <c r="W36" s="32"/>
      <c r="X36" s="28"/>
      <c r="Y36" s="29"/>
      <c r="Z36" s="30"/>
      <c r="AA36" s="30"/>
      <c r="AB36" s="29"/>
      <c r="AC36" s="28"/>
      <c r="AD36" s="29"/>
      <c r="AE36" s="30"/>
      <c r="AF36" s="34"/>
      <c r="AG36" s="32"/>
      <c r="AH36" s="28"/>
      <c r="AI36" s="29"/>
      <c r="AJ36" s="31"/>
      <c r="AK36" s="31"/>
      <c r="AL36" s="32"/>
      <c r="AM36" s="40"/>
      <c r="AN36" s="41"/>
      <c r="AO36" s="31"/>
      <c r="AP36" s="31"/>
      <c r="AQ36" s="32"/>
      <c r="AR36" s="37">
        <f t="shared" ref="AR36:AR67" si="7">SUM(I36:AQ36)</f>
        <v>9000</v>
      </c>
      <c r="AS36" s="24">
        <f t="shared" si="1"/>
        <v>410</v>
      </c>
      <c r="AT36" s="26">
        <f t="shared" si="4"/>
        <v>0</v>
      </c>
    </row>
    <row r="37" spans="1:46" s="38" customFormat="1">
      <c r="A37" s="21">
        <v>34</v>
      </c>
      <c r="B37" s="22" t="s">
        <v>57</v>
      </c>
      <c r="C37" s="23" t="str">
        <f>IFERROR(IF(VLOOKUP(B37, CREDITLIST!$B:$C, 2, FALSE)="TRUE", "no load", VLOOKUP(B37, CREDITLIST!$B:$C, 2, FALSE)), "No load")</f>
        <v>No load</v>
      </c>
      <c r="D37" s="24">
        <f>VLOOKUP(B37,[1]PAYMENT!$B:$AS,44,FALSE)</f>
        <v>14610</v>
      </c>
      <c r="E37" s="24">
        <f t="shared" si="6"/>
        <v>14610</v>
      </c>
      <c r="F37" s="25">
        <v>0</v>
      </c>
      <c r="G37" s="26">
        <f>VLOOKUP(B37,[1]PAYMENT!$B:$AT,45,FALSE)</f>
        <v>0</v>
      </c>
      <c r="H37" s="27">
        <f t="shared" si="2"/>
        <v>14610</v>
      </c>
      <c r="I37" s="40"/>
      <c r="J37" s="41"/>
      <c r="K37" s="31">
        <v>13000</v>
      </c>
      <c r="L37" s="31"/>
      <c r="M37" s="32"/>
      <c r="N37" s="40"/>
      <c r="O37" s="41"/>
      <c r="P37" s="31"/>
      <c r="Q37" s="33"/>
      <c r="R37" s="32"/>
      <c r="S37" s="28"/>
      <c r="T37" s="29"/>
      <c r="U37" s="30"/>
      <c r="V37" s="34"/>
      <c r="W37" s="32"/>
      <c r="X37" s="28"/>
      <c r="Y37" s="29"/>
      <c r="Z37" s="30"/>
      <c r="AA37" s="30"/>
      <c r="AB37" s="29"/>
      <c r="AC37" s="28"/>
      <c r="AD37" s="29"/>
      <c r="AE37" s="30"/>
      <c r="AF37" s="34"/>
      <c r="AG37" s="32"/>
      <c r="AH37" s="28"/>
      <c r="AI37" s="29"/>
      <c r="AJ37" s="31"/>
      <c r="AK37" s="31"/>
      <c r="AL37" s="32"/>
      <c r="AM37" s="40"/>
      <c r="AN37" s="41"/>
      <c r="AO37" s="31"/>
      <c r="AP37" s="31"/>
      <c r="AQ37" s="32"/>
      <c r="AR37" s="37">
        <f t="shared" si="7"/>
        <v>13000</v>
      </c>
      <c r="AS37" s="24">
        <f t="shared" si="1"/>
        <v>1610</v>
      </c>
      <c r="AT37" s="26">
        <f t="shared" si="4"/>
        <v>0</v>
      </c>
    </row>
    <row r="38" spans="1:46" s="38" customFormat="1">
      <c r="A38" s="21">
        <v>35</v>
      </c>
      <c r="B38" s="39" t="s">
        <v>58</v>
      </c>
      <c r="C38" s="23" t="str">
        <f>IFERROR(IF(VLOOKUP(B38, CREDITLIST!$B:$C, 2, FALSE)="TRUE", "no load", VLOOKUP(B38, CREDITLIST!$B:$C, 2, FALSE)), "No load")</f>
        <v>No load</v>
      </c>
      <c r="D38" s="24">
        <f>VLOOKUP(B38,[1]PAYMENT!$B:$AS,44,FALSE)</f>
        <v>618310</v>
      </c>
      <c r="E38" s="24">
        <f t="shared" si="6"/>
        <v>618310</v>
      </c>
      <c r="F38" s="25">
        <v>0</v>
      </c>
      <c r="G38" s="26">
        <f>VLOOKUP(B38,[1]PAYMENT!$B:$AT,45,FALSE)</f>
        <v>0</v>
      </c>
      <c r="H38" s="27">
        <f t="shared" si="2"/>
        <v>618310</v>
      </c>
      <c r="I38" s="40"/>
      <c r="J38" s="41"/>
      <c r="K38" s="31"/>
      <c r="L38" s="31"/>
      <c r="M38" s="32"/>
      <c r="N38" s="40"/>
      <c r="O38" s="41"/>
      <c r="P38" s="31"/>
      <c r="Q38" s="33"/>
      <c r="R38" s="32"/>
      <c r="S38" s="28"/>
      <c r="T38" s="29"/>
      <c r="U38" s="30"/>
      <c r="V38" s="42"/>
      <c r="W38" s="32"/>
      <c r="X38" s="28"/>
      <c r="Y38" s="29"/>
      <c r="Z38" s="30"/>
      <c r="AA38" s="31"/>
      <c r="AB38" s="29"/>
      <c r="AC38" s="28"/>
      <c r="AD38" s="29"/>
      <c r="AE38" s="30"/>
      <c r="AF38" s="42"/>
      <c r="AG38" s="32"/>
      <c r="AH38" s="28"/>
      <c r="AI38" s="29"/>
      <c r="AJ38" s="31"/>
      <c r="AK38" s="31"/>
      <c r="AL38" s="32"/>
      <c r="AM38" s="40"/>
      <c r="AN38" s="41"/>
      <c r="AO38" s="31"/>
      <c r="AP38" s="31"/>
      <c r="AQ38" s="32"/>
      <c r="AR38" s="37">
        <f t="shared" si="7"/>
        <v>0</v>
      </c>
      <c r="AS38" s="24">
        <f t="shared" si="1"/>
        <v>618310</v>
      </c>
      <c r="AT38" s="26">
        <f t="shared" si="4"/>
        <v>0</v>
      </c>
    </row>
    <row r="39" spans="1:46" s="38" customFormat="1">
      <c r="A39" s="21">
        <v>36</v>
      </c>
      <c r="B39" s="22" t="s">
        <v>59</v>
      </c>
      <c r="C39" s="23" t="str">
        <f>IFERROR(IF(VLOOKUP(B39, CREDITLIST!$B:$C, 2, FALSE)="TRUE", "no load", VLOOKUP(B39, CREDITLIST!$B:$C, 2, FALSE)), "No load")</f>
        <v>No load</v>
      </c>
      <c r="D39" s="24">
        <f>VLOOKUP(B39,[1]PAYMENT!$B:$AS,44,FALSE)</f>
        <v>53770</v>
      </c>
      <c r="E39" s="24">
        <f t="shared" si="6"/>
        <v>53770</v>
      </c>
      <c r="F39" s="25">
        <v>0</v>
      </c>
      <c r="G39" s="26">
        <f>VLOOKUP(B39,[1]PAYMENT!$B:$AT,45,FALSE)</f>
        <v>0</v>
      </c>
      <c r="H39" s="27">
        <f t="shared" si="2"/>
        <v>53770</v>
      </c>
      <c r="I39" s="40"/>
      <c r="J39" s="41">
        <v>40000</v>
      </c>
      <c r="K39" s="31"/>
      <c r="L39" s="31"/>
      <c r="M39" s="32"/>
      <c r="N39" s="40"/>
      <c r="O39" s="41"/>
      <c r="P39" s="31"/>
      <c r="Q39" s="33"/>
      <c r="R39" s="32"/>
      <c r="S39" s="28"/>
      <c r="T39" s="29"/>
      <c r="U39" s="30"/>
      <c r="V39" s="42"/>
      <c r="W39" s="32"/>
      <c r="X39" s="28"/>
      <c r="Y39" s="29"/>
      <c r="Z39" s="30"/>
      <c r="AA39" s="31"/>
      <c r="AB39" s="29"/>
      <c r="AC39" s="28"/>
      <c r="AD39" s="29"/>
      <c r="AE39" s="30"/>
      <c r="AF39" s="42"/>
      <c r="AG39" s="32"/>
      <c r="AH39" s="28"/>
      <c r="AI39" s="29"/>
      <c r="AJ39" s="31"/>
      <c r="AK39" s="31"/>
      <c r="AL39" s="32"/>
      <c r="AM39" s="40"/>
      <c r="AN39" s="41"/>
      <c r="AO39" s="31"/>
      <c r="AP39" s="31"/>
      <c r="AQ39" s="32"/>
      <c r="AR39" s="37">
        <f t="shared" si="7"/>
        <v>40000</v>
      </c>
      <c r="AS39" s="24">
        <f t="shared" si="1"/>
        <v>13770</v>
      </c>
      <c r="AT39" s="26">
        <f t="shared" si="4"/>
        <v>0</v>
      </c>
    </row>
    <row r="40" spans="1:46" s="38" customFormat="1">
      <c r="A40" s="21">
        <v>37</v>
      </c>
      <c r="B40" s="22" t="s">
        <v>60</v>
      </c>
      <c r="C40" s="23" t="str">
        <f>IFERROR(IF(VLOOKUP(B40, CREDITLIST!$B:$C, 2, FALSE)="TRUE", "no load", VLOOKUP(B40, CREDITLIST!$B:$C, 2, FALSE)), "No load")</f>
        <v>No load</v>
      </c>
      <c r="D40" s="24">
        <f>VLOOKUP(B40,[1]PAYMENT!$B:$AS,44,FALSE)</f>
        <v>1240</v>
      </c>
      <c r="E40" s="24">
        <f t="shared" si="6"/>
        <v>1240</v>
      </c>
      <c r="F40" s="25">
        <v>0</v>
      </c>
      <c r="G40" s="26">
        <f>VLOOKUP(B40,[1]PAYMENT!$B:$AT,45,FALSE)</f>
        <v>0</v>
      </c>
      <c r="H40" s="27">
        <f t="shared" si="2"/>
        <v>1240</v>
      </c>
      <c r="I40" s="40"/>
      <c r="J40" s="41"/>
      <c r="K40" s="43"/>
      <c r="L40" s="31"/>
      <c r="M40" s="32"/>
      <c r="N40" s="40"/>
      <c r="O40" s="41"/>
      <c r="P40" s="31"/>
      <c r="Q40" s="33"/>
      <c r="R40" s="32"/>
      <c r="S40" s="28"/>
      <c r="T40" s="29"/>
      <c r="U40" s="30"/>
      <c r="V40" s="42"/>
      <c r="W40" s="32"/>
      <c r="X40" s="28"/>
      <c r="Y40" s="29"/>
      <c r="Z40" s="30"/>
      <c r="AA40" s="31"/>
      <c r="AB40" s="29"/>
      <c r="AC40" s="28"/>
      <c r="AD40" s="29"/>
      <c r="AE40" s="30"/>
      <c r="AF40" s="42"/>
      <c r="AG40" s="32"/>
      <c r="AH40" s="28"/>
      <c r="AI40" s="29"/>
      <c r="AJ40" s="31"/>
      <c r="AK40" s="31"/>
      <c r="AL40" s="32"/>
      <c r="AM40" s="40"/>
      <c r="AN40" s="41"/>
      <c r="AO40" s="31"/>
      <c r="AP40" s="31"/>
      <c r="AQ40" s="32"/>
      <c r="AR40" s="37">
        <f t="shared" si="7"/>
        <v>0</v>
      </c>
      <c r="AS40" s="24">
        <f t="shared" si="1"/>
        <v>1240</v>
      </c>
      <c r="AT40" s="26">
        <f t="shared" si="4"/>
        <v>0</v>
      </c>
    </row>
    <row r="41" spans="1:46" s="38" customFormat="1">
      <c r="A41" s="21">
        <v>38</v>
      </c>
      <c r="B41" s="44" t="s">
        <v>61</v>
      </c>
      <c r="C41" s="23" t="str">
        <f>IFERROR(IF(VLOOKUP(B41, CREDITLIST!$B:$C, 2, FALSE)="TRUE", "no load", VLOOKUP(B41, CREDITLIST!$B:$C, 2, FALSE)), "No load")</f>
        <v>No load</v>
      </c>
      <c r="D41" s="24">
        <f>VLOOKUP(B41,[1]PAYMENT!$B:$AS,44,FALSE)</f>
        <v>0</v>
      </c>
      <c r="E41" s="24">
        <f>IF(OR(C41="", D41=""), "INCOMP", IFERROR(IF(C41="no load", 0, C41) + IF(D41="no load", 0, D41), "INCOMP"))</f>
        <v>0</v>
      </c>
      <c r="F41" s="25">
        <v>0</v>
      </c>
      <c r="G41" s="26">
        <f>VLOOKUP(B41,[1]PAYMENT!$B:$AT,45,FALSE)</f>
        <v>0</v>
      </c>
      <c r="H41" s="27">
        <f t="shared" si="2"/>
        <v>0</v>
      </c>
      <c r="I41" s="40"/>
      <c r="J41" s="41"/>
      <c r="K41" s="31"/>
      <c r="L41" s="31"/>
      <c r="M41" s="32"/>
      <c r="N41" s="40"/>
      <c r="O41" s="41"/>
      <c r="P41" s="31"/>
      <c r="Q41" s="33"/>
      <c r="R41" s="32"/>
      <c r="S41" s="28"/>
      <c r="T41" s="29"/>
      <c r="U41" s="30"/>
      <c r="V41" s="42"/>
      <c r="W41" s="32"/>
      <c r="X41" s="28"/>
      <c r="Y41" s="29"/>
      <c r="Z41" s="30"/>
      <c r="AA41" s="31"/>
      <c r="AB41" s="29"/>
      <c r="AC41" s="28"/>
      <c r="AD41" s="29"/>
      <c r="AE41" s="30"/>
      <c r="AF41" s="42"/>
      <c r="AG41" s="32"/>
      <c r="AH41" s="28"/>
      <c r="AI41" s="29"/>
      <c r="AJ41" s="31"/>
      <c r="AK41" s="31"/>
      <c r="AL41" s="32"/>
      <c r="AM41" s="40"/>
      <c r="AN41" s="41"/>
      <c r="AO41" s="31"/>
      <c r="AP41" s="31"/>
      <c r="AQ41" s="32"/>
      <c r="AR41" s="37">
        <f t="shared" si="7"/>
        <v>0</v>
      </c>
      <c r="AS41" s="24">
        <f t="shared" si="1"/>
        <v>0</v>
      </c>
      <c r="AT41" s="26">
        <f t="shared" si="4"/>
        <v>0</v>
      </c>
    </row>
    <row r="42" spans="1:46" s="38" customFormat="1">
      <c r="A42" s="21">
        <v>39</v>
      </c>
      <c r="B42" s="22" t="s">
        <v>62</v>
      </c>
      <c r="C42" s="23" t="str">
        <f>IFERROR(IF(VLOOKUP(B42, CREDITLIST!$B:$C, 2, FALSE)="TRUE", "no load", VLOOKUP(B42, CREDITLIST!$B:$C, 2, FALSE)), "No load")</f>
        <v>No load</v>
      </c>
      <c r="D42" s="24">
        <f>VLOOKUP(B42,[1]PAYMENT!$B:$AS,44,FALSE)</f>
        <v>0</v>
      </c>
      <c r="E42" s="24">
        <f>IF(OR(C42="", D42=""), "INCOMP", IFERROR(IF(C42="no load", 0, C42) + IF(D42="no load", 0, D42), "INCOMP"))</f>
        <v>0</v>
      </c>
      <c r="F42" s="25">
        <v>0</v>
      </c>
      <c r="G42" s="26">
        <f>VLOOKUP(B42,[1]PAYMENT!$B:$AT,45,FALSE)</f>
        <v>2060</v>
      </c>
      <c r="H42" s="27">
        <f t="shared" si="2"/>
        <v>0</v>
      </c>
      <c r="I42" s="40"/>
      <c r="J42" s="41"/>
      <c r="K42" s="31"/>
      <c r="L42" s="31"/>
      <c r="M42" s="32"/>
      <c r="N42" s="40"/>
      <c r="O42" s="41"/>
      <c r="P42" s="31"/>
      <c r="Q42" s="33"/>
      <c r="R42" s="32"/>
      <c r="S42" s="28"/>
      <c r="T42" s="29"/>
      <c r="U42" s="30"/>
      <c r="V42" s="42"/>
      <c r="W42" s="32"/>
      <c r="X42" s="28"/>
      <c r="Y42" s="29"/>
      <c r="Z42" s="30"/>
      <c r="AA42" s="31"/>
      <c r="AB42" s="29"/>
      <c r="AC42" s="28"/>
      <c r="AD42" s="29"/>
      <c r="AE42" s="30"/>
      <c r="AF42" s="42"/>
      <c r="AG42" s="32"/>
      <c r="AH42" s="28"/>
      <c r="AI42" s="29"/>
      <c r="AJ42" s="31"/>
      <c r="AK42" s="31"/>
      <c r="AL42" s="32"/>
      <c r="AM42" s="40"/>
      <c r="AN42" s="41"/>
      <c r="AO42" s="31"/>
      <c r="AP42" s="31"/>
      <c r="AQ42" s="32"/>
      <c r="AR42" s="37">
        <f t="shared" si="7"/>
        <v>0</v>
      </c>
      <c r="AS42" s="24">
        <f t="shared" si="1"/>
        <v>0</v>
      </c>
      <c r="AT42" s="26">
        <f t="shared" si="4"/>
        <v>2060</v>
      </c>
    </row>
    <row r="43" spans="1:46" s="38" customFormat="1">
      <c r="A43" s="21">
        <v>40</v>
      </c>
      <c r="B43" s="22" t="s">
        <v>63</v>
      </c>
      <c r="C43" s="23" t="str">
        <f>IFERROR(IF(VLOOKUP(B43, CREDITLIST!$B:$C, 2, FALSE)="TRUE", "no load", VLOOKUP(B43, CREDITLIST!$B:$C, 2, FALSE)), "No load")</f>
        <v>No load</v>
      </c>
      <c r="D43" s="24">
        <f>VLOOKUP(B43,[1]PAYMENT!$B:$AS,44,FALSE)</f>
        <v>11320</v>
      </c>
      <c r="E43" s="24">
        <f t="shared" ref="E43:E53" si="8">IF(OR(C43="", D43=""), "INCOMP", IFERROR(IF(C43="no load", 0, C43) + IF(D43="no load", 0, D43), "INCOMP"))</f>
        <v>11320</v>
      </c>
      <c r="F43" s="25">
        <v>0</v>
      </c>
      <c r="G43" s="26">
        <f>VLOOKUP(B43,[1]PAYMENT!$B:$AT,45,FALSE)</f>
        <v>0</v>
      </c>
      <c r="H43" s="27">
        <f t="shared" si="2"/>
        <v>11320</v>
      </c>
      <c r="I43" s="40"/>
      <c r="J43" s="41"/>
      <c r="K43" s="31"/>
      <c r="L43" s="31"/>
      <c r="M43" s="32"/>
      <c r="N43" s="40"/>
      <c r="O43" s="41"/>
      <c r="P43" s="31"/>
      <c r="Q43" s="33"/>
      <c r="R43" s="32"/>
      <c r="S43" s="28"/>
      <c r="T43" s="29"/>
      <c r="U43" s="30"/>
      <c r="V43" s="42"/>
      <c r="W43" s="32"/>
      <c r="X43" s="28"/>
      <c r="Y43" s="29"/>
      <c r="Z43" s="30"/>
      <c r="AA43" s="31"/>
      <c r="AB43" s="29"/>
      <c r="AC43" s="28"/>
      <c r="AD43" s="29"/>
      <c r="AE43" s="30"/>
      <c r="AF43" s="42"/>
      <c r="AG43" s="32"/>
      <c r="AH43" s="28"/>
      <c r="AI43" s="29"/>
      <c r="AJ43" s="31"/>
      <c r="AK43" s="31"/>
      <c r="AL43" s="32"/>
      <c r="AM43" s="40"/>
      <c r="AN43" s="41"/>
      <c r="AO43" s="31"/>
      <c r="AP43" s="31"/>
      <c r="AQ43" s="32"/>
      <c r="AR43" s="37">
        <f t="shared" si="7"/>
        <v>0</v>
      </c>
      <c r="AS43" s="24">
        <f t="shared" si="1"/>
        <v>11320</v>
      </c>
      <c r="AT43" s="26">
        <f t="shared" si="4"/>
        <v>0</v>
      </c>
    </row>
    <row r="44" spans="1:46" s="38" customFormat="1">
      <c r="A44" s="21">
        <v>41</v>
      </c>
      <c r="B44" s="22" t="s">
        <v>64</v>
      </c>
      <c r="C44" s="23" t="str">
        <f>IFERROR(IF(VLOOKUP(B44, CREDITLIST!$B:$C, 2, FALSE)="TRUE", "no load", VLOOKUP(B44, CREDITLIST!$B:$C, 2, FALSE)), "No load")</f>
        <v>No load</v>
      </c>
      <c r="D44" s="24">
        <f>VLOOKUP(B44,[1]PAYMENT!$B:$AS,44,FALSE)</f>
        <v>12200</v>
      </c>
      <c r="E44" s="24">
        <f t="shared" si="8"/>
        <v>12200</v>
      </c>
      <c r="F44" s="25">
        <v>0</v>
      </c>
      <c r="G44" s="26">
        <f>VLOOKUP(B44,[1]PAYMENT!$B:$AT,45,FALSE)</f>
        <v>0</v>
      </c>
      <c r="H44" s="27">
        <f t="shared" si="2"/>
        <v>12200</v>
      </c>
      <c r="I44" s="40">
        <v>12000</v>
      </c>
      <c r="J44" s="41"/>
      <c r="K44" s="31"/>
      <c r="L44" s="31"/>
      <c r="M44" s="32"/>
      <c r="N44" s="40"/>
      <c r="O44" s="41"/>
      <c r="P44" s="31"/>
      <c r="Q44" s="33"/>
      <c r="R44" s="32"/>
      <c r="S44" s="28"/>
      <c r="T44" s="29"/>
      <c r="U44" s="30"/>
      <c r="V44" s="42"/>
      <c r="W44" s="32"/>
      <c r="X44" s="28"/>
      <c r="Y44" s="29"/>
      <c r="Z44" s="30"/>
      <c r="AA44" s="31"/>
      <c r="AB44" s="29"/>
      <c r="AC44" s="28"/>
      <c r="AD44" s="29"/>
      <c r="AE44" s="30"/>
      <c r="AF44" s="42"/>
      <c r="AG44" s="32"/>
      <c r="AH44" s="28"/>
      <c r="AI44" s="29"/>
      <c r="AJ44" s="31"/>
      <c r="AK44" s="31"/>
      <c r="AL44" s="32"/>
      <c r="AM44" s="40"/>
      <c r="AN44" s="41"/>
      <c r="AO44" s="31"/>
      <c r="AP44" s="31"/>
      <c r="AQ44" s="32"/>
      <c r="AR44" s="37">
        <f t="shared" si="7"/>
        <v>12000</v>
      </c>
      <c r="AS44" s="24">
        <f t="shared" si="1"/>
        <v>200</v>
      </c>
      <c r="AT44" s="26">
        <f t="shared" si="4"/>
        <v>0</v>
      </c>
    </row>
    <row r="45" spans="1:46" s="38" customFormat="1">
      <c r="A45" s="21">
        <v>42</v>
      </c>
      <c r="B45" s="22" t="s">
        <v>65</v>
      </c>
      <c r="C45" s="23" t="str">
        <f>IFERROR(IF(VLOOKUP(B45, CREDITLIST!$B:$C, 2, FALSE)="TRUE", "no load", VLOOKUP(B45, CREDITLIST!$B:$C, 2, FALSE)), "No load")</f>
        <v>No load</v>
      </c>
      <c r="D45" s="24">
        <f>VLOOKUP(B45,[1]PAYMENT!$B:$AS,44,FALSE)</f>
        <v>370</v>
      </c>
      <c r="E45" s="24">
        <f t="shared" si="8"/>
        <v>370</v>
      </c>
      <c r="F45" s="25">
        <v>0</v>
      </c>
      <c r="G45" s="26">
        <f>VLOOKUP(B45,[1]PAYMENT!$B:$AT,45,FALSE)</f>
        <v>0</v>
      </c>
      <c r="H45" s="27">
        <f t="shared" si="2"/>
        <v>370</v>
      </c>
      <c r="I45" s="40"/>
      <c r="J45" s="41"/>
      <c r="K45" s="31"/>
      <c r="L45" s="31"/>
      <c r="M45" s="32"/>
      <c r="N45" s="40"/>
      <c r="O45" s="41"/>
      <c r="P45" s="31"/>
      <c r="Q45" s="33"/>
      <c r="R45" s="32"/>
      <c r="S45" s="28"/>
      <c r="T45" s="29"/>
      <c r="U45" s="30"/>
      <c r="V45" s="42"/>
      <c r="W45" s="32"/>
      <c r="X45" s="28"/>
      <c r="Y45" s="29"/>
      <c r="Z45" s="30"/>
      <c r="AA45" s="31"/>
      <c r="AB45" s="29"/>
      <c r="AC45" s="28"/>
      <c r="AD45" s="29"/>
      <c r="AE45" s="30"/>
      <c r="AF45" s="42"/>
      <c r="AG45" s="32"/>
      <c r="AH45" s="28"/>
      <c r="AI45" s="29"/>
      <c r="AJ45" s="31"/>
      <c r="AK45" s="31"/>
      <c r="AL45" s="32"/>
      <c r="AM45" s="40"/>
      <c r="AN45" s="41"/>
      <c r="AO45" s="31"/>
      <c r="AP45" s="31"/>
      <c r="AQ45" s="32"/>
      <c r="AR45" s="37">
        <f t="shared" si="7"/>
        <v>0</v>
      </c>
      <c r="AS45" s="24">
        <f t="shared" si="1"/>
        <v>370</v>
      </c>
      <c r="AT45" s="26">
        <f t="shared" si="4"/>
        <v>0</v>
      </c>
    </row>
    <row r="46" spans="1:46" s="38" customFormat="1">
      <c r="A46" s="21">
        <v>43</v>
      </c>
      <c r="B46" s="22" t="s">
        <v>66</v>
      </c>
      <c r="C46" s="23" t="str">
        <f>IFERROR(IF(VLOOKUP(B46, CREDITLIST!$B:$C, 2, FALSE)="TRUE", "no load", VLOOKUP(B46, CREDITLIST!$B:$C, 2, FALSE)), "No load")</f>
        <v>No load</v>
      </c>
      <c r="D46" s="24">
        <f>VLOOKUP(B46,[1]PAYMENT!$B:$AS,44,FALSE)</f>
        <v>43300</v>
      </c>
      <c r="E46" s="24">
        <f t="shared" si="8"/>
        <v>43300</v>
      </c>
      <c r="F46" s="25">
        <v>0</v>
      </c>
      <c r="G46" s="26">
        <f>VLOOKUP(B46,[1]PAYMENT!$B:$AT,45,FALSE)</f>
        <v>0</v>
      </c>
      <c r="H46" s="27">
        <f t="shared" si="2"/>
        <v>43300</v>
      </c>
      <c r="I46" s="40"/>
      <c r="J46" s="41"/>
      <c r="K46" s="31"/>
      <c r="L46" s="31"/>
      <c r="M46" s="32"/>
      <c r="N46" s="40"/>
      <c r="O46" s="41"/>
      <c r="P46" s="31"/>
      <c r="Q46" s="33"/>
      <c r="R46" s="32"/>
      <c r="S46" s="28"/>
      <c r="T46" s="29"/>
      <c r="U46" s="30"/>
      <c r="V46" s="42"/>
      <c r="W46" s="32"/>
      <c r="X46" s="28"/>
      <c r="Y46" s="29"/>
      <c r="Z46" s="30"/>
      <c r="AA46" s="31"/>
      <c r="AB46" s="29"/>
      <c r="AC46" s="28"/>
      <c r="AD46" s="29"/>
      <c r="AE46" s="30"/>
      <c r="AF46" s="42"/>
      <c r="AG46" s="32"/>
      <c r="AH46" s="28"/>
      <c r="AI46" s="29"/>
      <c r="AJ46" s="31"/>
      <c r="AK46" s="31"/>
      <c r="AL46" s="32"/>
      <c r="AM46" s="40"/>
      <c r="AN46" s="41"/>
      <c r="AO46" s="31"/>
      <c r="AP46" s="31"/>
      <c r="AQ46" s="32"/>
      <c r="AR46" s="37">
        <f t="shared" si="7"/>
        <v>0</v>
      </c>
      <c r="AS46" s="24">
        <f t="shared" si="1"/>
        <v>43300</v>
      </c>
      <c r="AT46" s="26">
        <f t="shared" si="4"/>
        <v>0</v>
      </c>
    </row>
    <row r="47" spans="1:46" s="38" customFormat="1">
      <c r="A47" s="21">
        <v>44</v>
      </c>
      <c r="B47" s="22" t="s">
        <v>67</v>
      </c>
      <c r="C47" s="23" t="str">
        <f>IFERROR(IF(VLOOKUP(B47, CREDITLIST!$B:$C, 2, FALSE)="TRUE", "no load", VLOOKUP(B47, CREDITLIST!$B:$C, 2, FALSE)), "No load")</f>
        <v>No load</v>
      </c>
      <c r="D47" s="24">
        <f>VLOOKUP(B47,[1]PAYMENT!$B:$AS,44,FALSE)</f>
        <v>32490</v>
      </c>
      <c r="E47" s="24">
        <f t="shared" si="8"/>
        <v>32490</v>
      </c>
      <c r="F47" s="25">
        <v>0</v>
      </c>
      <c r="G47" s="26">
        <f>VLOOKUP(B47,[1]PAYMENT!$B:$AT,45,FALSE)</f>
        <v>0</v>
      </c>
      <c r="H47" s="27">
        <f t="shared" si="2"/>
        <v>32490</v>
      </c>
      <c r="I47" s="40"/>
      <c r="J47" s="45">
        <v>32490</v>
      </c>
      <c r="K47" s="31"/>
      <c r="L47" s="31"/>
      <c r="M47" s="32"/>
      <c r="N47" s="40"/>
      <c r="O47" s="41"/>
      <c r="P47" s="31"/>
      <c r="Q47" s="33"/>
      <c r="R47" s="32"/>
      <c r="S47" s="28"/>
      <c r="T47" s="29"/>
      <c r="U47" s="30"/>
      <c r="V47" s="42"/>
      <c r="W47" s="32"/>
      <c r="X47" s="28"/>
      <c r="Y47" s="29"/>
      <c r="Z47" s="30"/>
      <c r="AA47" s="31"/>
      <c r="AB47" s="29"/>
      <c r="AC47" s="28"/>
      <c r="AD47" s="29"/>
      <c r="AE47" s="30"/>
      <c r="AF47" s="42"/>
      <c r="AG47" s="32"/>
      <c r="AH47" s="28"/>
      <c r="AI47" s="29"/>
      <c r="AJ47" s="31"/>
      <c r="AK47" s="31"/>
      <c r="AL47" s="32"/>
      <c r="AM47" s="40"/>
      <c r="AN47" s="41"/>
      <c r="AO47" s="31"/>
      <c r="AP47" s="31"/>
      <c r="AQ47" s="32"/>
      <c r="AR47" s="37">
        <f t="shared" si="7"/>
        <v>32490</v>
      </c>
      <c r="AS47" s="24">
        <f t="shared" si="1"/>
        <v>0</v>
      </c>
      <c r="AT47" s="26">
        <f t="shared" si="4"/>
        <v>0</v>
      </c>
    </row>
    <row r="48" spans="1:46" s="38" customFormat="1">
      <c r="A48" s="21">
        <v>45</v>
      </c>
      <c r="B48" s="22" t="s">
        <v>68</v>
      </c>
      <c r="C48" s="23" t="str">
        <f>IFERROR(IF(VLOOKUP(B48, CREDITLIST!$B:$C, 2, FALSE)="TRUE", "no load", VLOOKUP(B48, CREDITLIST!$B:$C, 2, FALSE)), "No load")</f>
        <v>No load</v>
      </c>
      <c r="D48" s="24">
        <f>VLOOKUP(B48,[1]PAYMENT!$B:$AS,44,FALSE)</f>
        <v>1190</v>
      </c>
      <c r="E48" s="24">
        <f t="shared" si="8"/>
        <v>1190</v>
      </c>
      <c r="F48" s="25">
        <v>0</v>
      </c>
      <c r="G48" s="26">
        <f>VLOOKUP(B48,[1]PAYMENT!$B:$AT,45,FALSE)</f>
        <v>0</v>
      </c>
      <c r="H48" s="27">
        <f t="shared" si="2"/>
        <v>1190</v>
      </c>
      <c r="I48" s="40"/>
      <c r="J48" s="41"/>
      <c r="K48" s="31"/>
      <c r="L48" s="31"/>
      <c r="M48" s="32"/>
      <c r="N48" s="40"/>
      <c r="O48" s="41"/>
      <c r="P48" s="31"/>
      <c r="Q48" s="33"/>
      <c r="R48" s="32"/>
      <c r="S48" s="28"/>
      <c r="T48" s="29"/>
      <c r="U48" s="30"/>
      <c r="V48" s="42"/>
      <c r="W48" s="32"/>
      <c r="X48" s="28"/>
      <c r="Y48" s="29"/>
      <c r="Z48" s="30"/>
      <c r="AA48" s="31"/>
      <c r="AB48" s="29"/>
      <c r="AC48" s="28"/>
      <c r="AD48" s="29"/>
      <c r="AE48" s="30"/>
      <c r="AF48" s="42"/>
      <c r="AG48" s="32"/>
      <c r="AH48" s="28"/>
      <c r="AI48" s="29"/>
      <c r="AJ48" s="31"/>
      <c r="AK48" s="31"/>
      <c r="AL48" s="32"/>
      <c r="AM48" s="40"/>
      <c r="AN48" s="41"/>
      <c r="AO48" s="31"/>
      <c r="AP48" s="31"/>
      <c r="AQ48" s="32"/>
      <c r="AR48" s="37">
        <f t="shared" si="7"/>
        <v>0</v>
      </c>
      <c r="AS48" s="24">
        <f t="shared" si="1"/>
        <v>1190</v>
      </c>
      <c r="AT48" s="26">
        <f t="shared" si="4"/>
        <v>0</v>
      </c>
    </row>
    <row r="49" spans="1:46" s="38" customFormat="1">
      <c r="A49" s="21">
        <v>46</v>
      </c>
      <c r="B49" s="22" t="s">
        <v>69</v>
      </c>
      <c r="C49" s="23" t="str">
        <f>IFERROR(IF(VLOOKUP(B49, CREDITLIST!$B:$C, 2, FALSE)="TRUE", "no load", VLOOKUP(B49, CREDITLIST!$B:$C, 2, FALSE)), "No load")</f>
        <v>No load</v>
      </c>
      <c r="D49" s="24">
        <f>VLOOKUP(B49,[1]PAYMENT!$B:$AS,44,FALSE)</f>
        <v>429580</v>
      </c>
      <c r="E49" s="24">
        <f t="shared" si="8"/>
        <v>429580</v>
      </c>
      <c r="F49" s="25">
        <v>0</v>
      </c>
      <c r="G49" s="26">
        <f>VLOOKUP(B49,[1]PAYMENT!$B:$AT,45,FALSE)</f>
        <v>0</v>
      </c>
      <c r="H49" s="27">
        <f t="shared" si="2"/>
        <v>429580</v>
      </c>
      <c r="I49" s="40"/>
      <c r="J49" s="41"/>
      <c r="K49" s="31"/>
      <c r="L49" s="31"/>
      <c r="M49" s="32"/>
      <c r="N49" s="40"/>
      <c r="O49" s="41"/>
      <c r="P49" s="31"/>
      <c r="Q49" s="33"/>
      <c r="R49" s="32"/>
      <c r="S49" s="28"/>
      <c r="T49" s="29"/>
      <c r="U49" s="30"/>
      <c r="V49" s="42"/>
      <c r="W49" s="32"/>
      <c r="X49" s="28"/>
      <c r="Y49" s="29"/>
      <c r="Z49" s="30"/>
      <c r="AA49" s="31"/>
      <c r="AB49" s="29"/>
      <c r="AC49" s="28"/>
      <c r="AD49" s="29"/>
      <c r="AE49" s="30"/>
      <c r="AF49" s="42"/>
      <c r="AG49" s="32"/>
      <c r="AH49" s="28"/>
      <c r="AI49" s="29"/>
      <c r="AJ49" s="31"/>
      <c r="AK49" s="31"/>
      <c r="AL49" s="32"/>
      <c r="AM49" s="40"/>
      <c r="AN49" s="41"/>
      <c r="AO49" s="31"/>
      <c r="AP49" s="31"/>
      <c r="AQ49" s="32"/>
      <c r="AR49" s="37">
        <f t="shared" si="7"/>
        <v>0</v>
      </c>
      <c r="AS49" s="24">
        <f t="shared" si="1"/>
        <v>429580</v>
      </c>
      <c r="AT49" s="26">
        <f t="shared" si="4"/>
        <v>0</v>
      </c>
    </row>
    <row r="50" spans="1:46" s="38" customFormat="1">
      <c r="A50" s="21">
        <v>47</v>
      </c>
      <c r="B50" s="39" t="s">
        <v>70</v>
      </c>
      <c r="C50" s="23" t="str">
        <f>IFERROR(IF(VLOOKUP(B50, CREDITLIST!$B:$C, 2, FALSE)="TRUE", "no load", VLOOKUP(B50, CREDITLIST!$B:$C, 2, FALSE)), "No load")</f>
        <v>No load</v>
      </c>
      <c r="D50" s="24">
        <f>VLOOKUP(B50,[1]PAYMENT!$B:$AS,44,FALSE)</f>
        <v>384360</v>
      </c>
      <c r="E50" s="24">
        <f t="shared" si="8"/>
        <v>384360</v>
      </c>
      <c r="F50" s="25">
        <v>0</v>
      </c>
      <c r="G50" s="26">
        <f>VLOOKUP(B50,[1]PAYMENT!$B:$AT,45,FALSE)</f>
        <v>0</v>
      </c>
      <c r="H50" s="27">
        <f t="shared" si="2"/>
        <v>384360</v>
      </c>
      <c r="I50" s="40"/>
      <c r="J50" s="41"/>
      <c r="K50" s="31"/>
      <c r="L50" s="31"/>
      <c r="M50" s="32"/>
      <c r="N50" s="40"/>
      <c r="O50" s="41"/>
      <c r="P50" s="31"/>
      <c r="Q50" s="33"/>
      <c r="R50" s="32"/>
      <c r="S50" s="28"/>
      <c r="T50" s="29"/>
      <c r="U50" s="30"/>
      <c r="V50" s="42"/>
      <c r="W50" s="32"/>
      <c r="X50" s="28"/>
      <c r="Y50" s="29"/>
      <c r="Z50" s="30"/>
      <c r="AA50" s="31"/>
      <c r="AB50" s="29"/>
      <c r="AC50" s="28"/>
      <c r="AD50" s="29"/>
      <c r="AE50" s="30"/>
      <c r="AF50" s="42"/>
      <c r="AG50" s="32"/>
      <c r="AH50" s="28"/>
      <c r="AI50" s="29"/>
      <c r="AJ50" s="31"/>
      <c r="AK50" s="31"/>
      <c r="AL50" s="32"/>
      <c r="AM50" s="40"/>
      <c r="AN50" s="41"/>
      <c r="AO50" s="31"/>
      <c r="AP50" s="31"/>
      <c r="AQ50" s="32"/>
      <c r="AR50" s="37">
        <f t="shared" si="7"/>
        <v>0</v>
      </c>
      <c r="AS50" s="24">
        <f t="shared" si="1"/>
        <v>384360</v>
      </c>
      <c r="AT50" s="26">
        <f t="shared" si="4"/>
        <v>0</v>
      </c>
    </row>
    <row r="51" spans="1:46" s="38" customFormat="1">
      <c r="A51" s="21">
        <v>48</v>
      </c>
      <c r="B51" s="39" t="s">
        <v>71</v>
      </c>
      <c r="C51" s="23" t="str">
        <f>IFERROR(IF(VLOOKUP(B51, CREDITLIST!$B:$C, 2, FALSE)="TRUE", "no load", VLOOKUP(B51, CREDITLIST!$B:$C, 2, FALSE)), "No load")</f>
        <v>No load</v>
      </c>
      <c r="D51" s="24">
        <f>VLOOKUP(B51,[1]PAYMENT!$B:$AS,44,FALSE)</f>
        <v>18730</v>
      </c>
      <c r="E51" s="24">
        <f t="shared" si="8"/>
        <v>18730</v>
      </c>
      <c r="F51" s="25">
        <v>0</v>
      </c>
      <c r="G51" s="26">
        <f>VLOOKUP(B51,[1]PAYMENT!$B:$AT,45,FALSE)</f>
        <v>0</v>
      </c>
      <c r="H51" s="27">
        <f t="shared" si="2"/>
        <v>18730</v>
      </c>
      <c r="I51" s="40"/>
      <c r="J51" s="41"/>
      <c r="K51" s="31"/>
      <c r="L51" s="31"/>
      <c r="M51" s="32"/>
      <c r="N51" s="40"/>
      <c r="O51" s="41"/>
      <c r="P51" s="31"/>
      <c r="Q51" s="33"/>
      <c r="R51" s="32"/>
      <c r="S51" s="28"/>
      <c r="T51" s="29"/>
      <c r="U51" s="30"/>
      <c r="V51" s="42"/>
      <c r="W51" s="32"/>
      <c r="X51" s="28"/>
      <c r="Y51" s="29"/>
      <c r="Z51" s="30"/>
      <c r="AA51" s="31"/>
      <c r="AB51" s="29"/>
      <c r="AC51" s="28"/>
      <c r="AD51" s="29"/>
      <c r="AE51" s="30"/>
      <c r="AF51" s="42"/>
      <c r="AG51" s="32"/>
      <c r="AH51" s="28"/>
      <c r="AI51" s="29"/>
      <c r="AJ51" s="31"/>
      <c r="AK51" s="31"/>
      <c r="AL51" s="32"/>
      <c r="AM51" s="40"/>
      <c r="AN51" s="41"/>
      <c r="AO51" s="31"/>
      <c r="AP51" s="31"/>
      <c r="AQ51" s="32"/>
      <c r="AR51" s="37">
        <f t="shared" si="7"/>
        <v>0</v>
      </c>
      <c r="AS51" s="24">
        <f t="shared" si="1"/>
        <v>18730</v>
      </c>
      <c r="AT51" s="26">
        <f t="shared" si="4"/>
        <v>0</v>
      </c>
    </row>
    <row r="52" spans="1:46" s="38" customFormat="1">
      <c r="A52" s="21">
        <v>49</v>
      </c>
      <c r="B52" s="44" t="s">
        <v>72</v>
      </c>
      <c r="C52" s="23" t="str">
        <f>IFERROR(IF(VLOOKUP(B52, CREDITLIST!$B:$C, 2, FALSE)="TRUE", "no load", VLOOKUP(B52, CREDITLIST!$B:$C, 2, FALSE)), "No load")</f>
        <v>No load</v>
      </c>
      <c r="D52" s="24">
        <f>VLOOKUP(B52,[1]PAYMENT!$B:$AS,44,FALSE)</f>
        <v>800</v>
      </c>
      <c r="E52" s="24">
        <f t="shared" si="8"/>
        <v>800</v>
      </c>
      <c r="F52" s="25">
        <v>0</v>
      </c>
      <c r="G52" s="26">
        <f>VLOOKUP(B52,[1]PAYMENT!$B:$AT,45,FALSE)</f>
        <v>0</v>
      </c>
      <c r="H52" s="27">
        <f t="shared" si="2"/>
        <v>800</v>
      </c>
      <c r="I52" s="40"/>
      <c r="J52" s="41"/>
      <c r="K52" s="31"/>
      <c r="L52" s="31"/>
      <c r="M52" s="32"/>
      <c r="N52" s="40"/>
      <c r="O52" s="41"/>
      <c r="P52" s="31"/>
      <c r="Q52" s="33"/>
      <c r="R52" s="32"/>
      <c r="S52" s="28"/>
      <c r="T52" s="29"/>
      <c r="U52" s="30"/>
      <c r="V52" s="42"/>
      <c r="W52" s="32"/>
      <c r="X52" s="28"/>
      <c r="Y52" s="29"/>
      <c r="Z52" s="30"/>
      <c r="AA52" s="31"/>
      <c r="AB52" s="29"/>
      <c r="AC52" s="28"/>
      <c r="AD52" s="29"/>
      <c r="AE52" s="30"/>
      <c r="AF52" s="42"/>
      <c r="AG52" s="32"/>
      <c r="AH52" s="28"/>
      <c r="AI52" s="29"/>
      <c r="AJ52" s="31"/>
      <c r="AK52" s="31"/>
      <c r="AL52" s="32"/>
      <c r="AM52" s="40"/>
      <c r="AN52" s="41"/>
      <c r="AO52" s="31"/>
      <c r="AP52" s="31"/>
      <c r="AQ52" s="32"/>
      <c r="AR52" s="37">
        <f t="shared" si="7"/>
        <v>0</v>
      </c>
      <c r="AS52" s="24">
        <f t="shared" si="1"/>
        <v>800</v>
      </c>
      <c r="AT52" s="26">
        <f t="shared" si="4"/>
        <v>0</v>
      </c>
    </row>
    <row r="53" spans="1:46" s="38" customFormat="1">
      <c r="A53" s="21">
        <v>50</v>
      </c>
      <c r="B53" s="44" t="s">
        <v>73</v>
      </c>
      <c r="C53" s="23" t="str">
        <f>IFERROR(IF(VLOOKUP(B53, CREDITLIST!$B:$C, 2, FALSE)="TRUE", "no load", VLOOKUP(B53, CREDITLIST!$B:$C, 2, FALSE)), "No load")</f>
        <v>No load</v>
      </c>
      <c r="D53" s="24">
        <f>VLOOKUP(B53,[1]PAYMENT!$B:$AS,44,FALSE)</f>
        <v>19910</v>
      </c>
      <c r="E53" s="24">
        <f t="shared" si="8"/>
        <v>19910</v>
      </c>
      <c r="F53" s="25">
        <v>0</v>
      </c>
      <c r="G53" s="26">
        <f>VLOOKUP(B53,[1]PAYMENT!$B:$AT,45,FALSE)</f>
        <v>0</v>
      </c>
      <c r="H53" s="27">
        <f t="shared" si="2"/>
        <v>19910</v>
      </c>
      <c r="I53" s="40"/>
      <c r="J53" s="41"/>
      <c r="K53" s="31"/>
      <c r="L53" s="31"/>
      <c r="M53" s="32"/>
      <c r="N53" s="40"/>
      <c r="O53" s="41"/>
      <c r="P53" s="31"/>
      <c r="Q53" s="33"/>
      <c r="R53" s="32"/>
      <c r="S53" s="28"/>
      <c r="T53" s="29"/>
      <c r="U53" s="30"/>
      <c r="V53" s="42"/>
      <c r="W53" s="32"/>
      <c r="X53" s="28"/>
      <c r="Y53" s="29"/>
      <c r="Z53" s="30"/>
      <c r="AA53" s="31"/>
      <c r="AB53" s="29"/>
      <c r="AC53" s="28"/>
      <c r="AD53" s="29"/>
      <c r="AE53" s="30"/>
      <c r="AF53" s="42"/>
      <c r="AG53" s="32"/>
      <c r="AH53" s="28"/>
      <c r="AI53" s="29"/>
      <c r="AJ53" s="31"/>
      <c r="AK53" s="31"/>
      <c r="AL53" s="32"/>
      <c r="AM53" s="40"/>
      <c r="AN53" s="41"/>
      <c r="AO53" s="31"/>
      <c r="AP53" s="31"/>
      <c r="AQ53" s="32"/>
      <c r="AR53" s="37">
        <f t="shared" si="7"/>
        <v>0</v>
      </c>
      <c r="AS53" s="24">
        <f t="shared" si="1"/>
        <v>19910</v>
      </c>
      <c r="AT53" s="26">
        <f t="shared" si="4"/>
        <v>0</v>
      </c>
    </row>
    <row r="54" spans="1:46" s="38" customFormat="1">
      <c r="A54" s="21">
        <v>51</v>
      </c>
      <c r="B54" s="22" t="s">
        <v>74</v>
      </c>
      <c r="C54" s="23" t="str">
        <f>IFERROR(IF(VLOOKUP(B54, CREDITLIST!$B:$C, 2, FALSE)="TRUE", "no load", VLOOKUP(B54, CREDITLIST!$B:$C, 2, FALSE)), "No load")</f>
        <v>No load</v>
      </c>
      <c r="D54" s="24">
        <f>VLOOKUP(B54,[1]PAYMENT!$B:$AS,44,FALSE)</f>
        <v>1960</v>
      </c>
      <c r="E54" s="24">
        <f>IF(OR(C54="", D54=""), "INCOMP", IFERROR(IF(C54="no load", 0, C54) + IF(D54="no load", 0, D54), "INCOMP"))</f>
        <v>1960</v>
      </c>
      <c r="F54" s="25">
        <v>0</v>
      </c>
      <c r="G54" s="26">
        <f>VLOOKUP(B54,[1]PAYMENT!$B:$AT,45,FALSE)</f>
        <v>0</v>
      </c>
      <c r="H54" s="27">
        <f t="shared" si="2"/>
        <v>1960</v>
      </c>
      <c r="I54" s="40"/>
      <c r="J54" s="41"/>
      <c r="K54" s="31"/>
      <c r="L54" s="31"/>
      <c r="M54" s="32"/>
      <c r="N54" s="40"/>
      <c r="O54" s="41"/>
      <c r="P54" s="31"/>
      <c r="Q54" s="33"/>
      <c r="R54" s="32"/>
      <c r="S54" s="28"/>
      <c r="T54" s="29"/>
      <c r="U54" s="30"/>
      <c r="V54" s="42"/>
      <c r="W54" s="32"/>
      <c r="X54" s="28"/>
      <c r="Y54" s="29"/>
      <c r="Z54" s="30"/>
      <c r="AA54" s="31"/>
      <c r="AB54" s="29"/>
      <c r="AC54" s="28"/>
      <c r="AD54" s="29"/>
      <c r="AE54" s="30"/>
      <c r="AF54" s="42"/>
      <c r="AG54" s="32"/>
      <c r="AH54" s="28"/>
      <c r="AI54" s="29"/>
      <c r="AJ54" s="31"/>
      <c r="AK54" s="31"/>
      <c r="AL54" s="32"/>
      <c r="AM54" s="40"/>
      <c r="AN54" s="41"/>
      <c r="AO54" s="31"/>
      <c r="AP54" s="31"/>
      <c r="AQ54" s="32"/>
      <c r="AR54" s="37">
        <f t="shared" si="7"/>
        <v>0</v>
      </c>
      <c r="AS54" s="24">
        <f t="shared" si="1"/>
        <v>1960</v>
      </c>
      <c r="AT54" s="26">
        <f t="shared" si="4"/>
        <v>0</v>
      </c>
    </row>
    <row r="55" spans="1:46" s="38" customFormat="1">
      <c r="A55" s="21">
        <v>52</v>
      </c>
      <c r="B55" s="22" t="s">
        <v>75</v>
      </c>
      <c r="C55" s="23" t="str">
        <f>IFERROR(IF(VLOOKUP(B55, CREDITLIST!$B:$C, 2, FALSE)="TRUE", "no load", VLOOKUP(B55, CREDITLIST!$B:$C, 2, FALSE)), "No load")</f>
        <v>No load</v>
      </c>
      <c r="D55" s="24">
        <f>VLOOKUP(B55,[1]PAYMENT!$B:$AS,44,FALSE)</f>
        <v>0</v>
      </c>
      <c r="E55" s="24">
        <f>IF(OR(C55="", D55=""), "INCOMP", IFERROR(IF(C55="no load", 0, C55) + IF(D55="no load", 0, D55), "INCOMP"))</f>
        <v>0</v>
      </c>
      <c r="F55" s="25">
        <v>0</v>
      </c>
      <c r="G55" s="26">
        <f>VLOOKUP(B55,[1]PAYMENT!$B:$AT,45,FALSE)</f>
        <v>250</v>
      </c>
      <c r="H55" s="27">
        <f t="shared" si="2"/>
        <v>0</v>
      </c>
      <c r="I55" s="40"/>
      <c r="J55" s="41"/>
      <c r="K55" s="31"/>
      <c r="L55" s="31"/>
      <c r="M55" s="32"/>
      <c r="N55" s="40"/>
      <c r="O55" s="41"/>
      <c r="P55" s="31"/>
      <c r="Q55" s="33"/>
      <c r="R55" s="32"/>
      <c r="S55" s="28"/>
      <c r="T55" s="29"/>
      <c r="U55" s="30"/>
      <c r="V55" s="42"/>
      <c r="W55" s="32"/>
      <c r="X55" s="28"/>
      <c r="Y55" s="29"/>
      <c r="Z55" s="30"/>
      <c r="AA55" s="31"/>
      <c r="AB55" s="29"/>
      <c r="AC55" s="28"/>
      <c r="AD55" s="29"/>
      <c r="AE55" s="30"/>
      <c r="AF55" s="42"/>
      <c r="AG55" s="32"/>
      <c r="AH55" s="28"/>
      <c r="AI55" s="29"/>
      <c r="AJ55" s="31"/>
      <c r="AK55" s="31"/>
      <c r="AL55" s="32"/>
      <c r="AM55" s="40"/>
      <c r="AN55" s="41"/>
      <c r="AO55" s="31"/>
      <c r="AP55" s="31"/>
      <c r="AQ55" s="32"/>
      <c r="AR55" s="37">
        <f t="shared" si="7"/>
        <v>0</v>
      </c>
      <c r="AS55" s="24">
        <f t="shared" si="1"/>
        <v>0</v>
      </c>
      <c r="AT55" s="26">
        <f t="shared" si="4"/>
        <v>250</v>
      </c>
    </row>
    <row r="56" spans="1:46" s="38" customFormat="1">
      <c r="A56" s="21">
        <v>53</v>
      </c>
      <c r="B56" s="22" t="s">
        <v>76</v>
      </c>
      <c r="C56" s="23" t="str">
        <f>IFERROR(IF(VLOOKUP(B56, CREDITLIST!$B:$C, 2, FALSE)="TRUE", "no load", VLOOKUP(B56, CREDITLIST!$B:$C, 2, FALSE)), "No load")</f>
        <v>No load</v>
      </c>
      <c r="D56" s="24">
        <f>VLOOKUP(B56,[1]PAYMENT!$B:$AS,44,FALSE)</f>
        <v>0</v>
      </c>
      <c r="E56" s="24">
        <f t="shared" ref="E56" si="9">IF(OR(C56="", D56=""), "INCOMP", IFERROR(IF(C56="no load", 0, C56) + IF(D56="no load", 0, D56), "INCOMP"))</f>
        <v>0</v>
      </c>
      <c r="F56" s="25">
        <v>0</v>
      </c>
      <c r="G56" s="26">
        <f>VLOOKUP(B56,[1]PAYMENT!$B:$AT,45,FALSE)</f>
        <v>10</v>
      </c>
      <c r="H56" s="27">
        <f t="shared" si="2"/>
        <v>0</v>
      </c>
      <c r="I56" s="40"/>
      <c r="J56" s="41"/>
      <c r="K56" s="31"/>
      <c r="L56" s="31"/>
      <c r="M56" s="32"/>
      <c r="N56" s="40"/>
      <c r="O56" s="41"/>
      <c r="P56" s="31"/>
      <c r="Q56" s="33"/>
      <c r="R56" s="32"/>
      <c r="S56" s="28"/>
      <c r="T56" s="29"/>
      <c r="U56" s="30"/>
      <c r="V56" s="42"/>
      <c r="W56" s="32"/>
      <c r="X56" s="28"/>
      <c r="Y56" s="29"/>
      <c r="Z56" s="30"/>
      <c r="AA56" s="31"/>
      <c r="AB56" s="29"/>
      <c r="AC56" s="28"/>
      <c r="AD56" s="29"/>
      <c r="AE56" s="30"/>
      <c r="AF56" s="42"/>
      <c r="AG56" s="32"/>
      <c r="AH56" s="28"/>
      <c r="AI56" s="29"/>
      <c r="AJ56" s="31"/>
      <c r="AK56" s="31"/>
      <c r="AL56" s="32"/>
      <c r="AM56" s="40"/>
      <c r="AN56" s="41"/>
      <c r="AO56" s="31"/>
      <c r="AP56" s="31"/>
      <c r="AQ56" s="32"/>
      <c r="AR56" s="37">
        <f t="shared" si="7"/>
        <v>0</v>
      </c>
      <c r="AS56" s="24">
        <f t="shared" si="1"/>
        <v>0</v>
      </c>
      <c r="AT56" s="26">
        <f t="shared" si="4"/>
        <v>10</v>
      </c>
    </row>
    <row r="57" spans="1:46" s="38" customFormat="1">
      <c r="A57" s="21">
        <v>54</v>
      </c>
      <c r="B57" s="22" t="s">
        <v>77</v>
      </c>
      <c r="C57" s="23" t="str">
        <f>IFERROR(IF(VLOOKUP(B57, CREDITLIST!$B:$C, 2, FALSE)="TRUE", "no load", VLOOKUP(B57, CREDITLIST!$B:$C, 2, FALSE)), "No load")</f>
        <v>No load</v>
      </c>
      <c r="D57" s="24">
        <f>VLOOKUP(B57,[1]PAYMENT!$B:$AS,44,FALSE)</f>
        <v>5960</v>
      </c>
      <c r="E57" s="24">
        <f>IF(OR(C57="", D57=""), "INCOMP", IFERROR(IF(C57="no load", 0, C57) + IF(D57="no load", 0, D57), "INCOMP"))</f>
        <v>5960</v>
      </c>
      <c r="F57" s="25">
        <v>0</v>
      </c>
      <c r="G57" s="26">
        <f>VLOOKUP(B57,[1]PAYMENT!$B:$AT,45,FALSE)</f>
        <v>0</v>
      </c>
      <c r="H57" s="27">
        <f t="shared" si="2"/>
        <v>5960</v>
      </c>
      <c r="I57" s="40"/>
      <c r="J57" s="41"/>
      <c r="K57" s="31"/>
      <c r="L57" s="31"/>
      <c r="M57" s="32"/>
      <c r="N57" s="40"/>
      <c r="O57" s="41"/>
      <c r="P57" s="31"/>
      <c r="Q57" s="33"/>
      <c r="R57" s="32"/>
      <c r="S57" s="28"/>
      <c r="T57" s="29"/>
      <c r="U57" s="30"/>
      <c r="V57" s="42"/>
      <c r="W57" s="32"/>
      <c r="X57" s="28"/>
      <c r="Y57" s="29"/>
      <c r="Z57" s="30"/>
      <c r="AA57" s="31"/>
      <c r="AB57" s="29"/>
      <c r="AC57" s="28"/>
      <c r="AD57" s="29"/>
      <c r="AE57" s="30"/>
      <c r="AF57" s="42"/>
      <c r="AG57" s="32"/>
      <c r="AH57" s="28"/>
      <c r="AI57" s="29"/>
      <c r="AJ57" s="31"/>
      <c r="AK57" s="31"/>
      <c r="AL57" s="32"/>
      <c r="AM57" s="40"/>
      <c r="AN57" s="41"/>
      <c r="AO57" s="31"/>
      <c r="AP57" s="31"/>
      <c r="AQ57" s="32"/>
      <c r="AR57" s="37">
        <f t="shared" si="7"/>
        <v>0</v>
      </c>
      <c r="AS57" s="24">
        <f t="shared" si="1"/>
        <v>5960</v>
      </c>
      <c r="AT57" s="26">
        <f t="shared" si="4"/>
        <v>0</v>
      </c>
    </row>
    <row r="58" spans="1:46" s="38" customFormat="1">
      <c r="A58" s="21">
        <v>55</v>
      </c>
      <c r="B58" s="39" t="s">
        <v>78</v>
      </c>
      <c r="C58" s="23" t="str">
        <f>IFERROR(IF(VLOOKUP(B58, CREDITLIST!$B:$C, 2, FALSE)="TRUE", "no load", VLOOKUP(B58, CREDITLIST!$B:$C, 2, FALSE)), "No load")</f>
        <v>No load</v>
      </c>
      <c r="D58" s="24">
        <f>VLOOKUP(B58,[1]PAYMENT!$B:$AS,44,FALSE)</f>
        <v>0</v>
      </c>
      <c r="E58" s="24">
        <f>IF(OR(C58="", D58=""), "INCOMP", IFERROR(IF(C58="no load", 0, C58) + IF(D58="no load", 0, D58), "INCOMP"))</f>
        <v>0</v>
      </c>
      <c r="F58" s="25">
        <v>0</v>
      </c>
      <c r="G58" s="26">
        <f>VLOOKUP(B58,[1]PAYMENT!$B:$AT,45,FALSE)</f>
        <v>0</v>
      </c>
      <c r="H58" s="27">
        <f t="shared" si="2"/>
        <v>0</v>
      </c>
      <c r="I58" s="40"/>
      <c r="J58" s="41"/>
      <c r="K58" s="31"/>
      <c r="L58" s="31"/>
      <c r="M58" s="32"/>
      <c r="N58" s="40"/>
      <c r="O58" s="41"/>
      <c r="P58" s="31"/>
      <c r="Q58" s="33"/>
      <c r="R58" s="32"/>
      <c r="S58" s="28"/>
      <c r="T58" s="29"/>
      <c r="U58" s="30"/>
      <c r="V58" s="42"/>
      <c r="W58" s="32"/>
      <c r="X58" s="28"/>
      <c r="Y58" s="29"/>
      <c r="Z58" s="30"/>
      <c r="AA58" s="31"/>
      <c r="AB58" s="29"/>
      <c r="AC58" s="28"/>
      <c r="AD58" s="29"/>
      <c r="AE58" s="30"/>
      <c r="AF58" s="42"/>
      <c r="AG58" s="32"/>
      <c r="AH58" s="28"/>
      <c r="AI58" s="29"/>
      <c r="AJ58" s="31"/>
      <c r="AK58" s="31"/>
      <c r="AL58" s="32"/>
      <c r="AM58" s="40"/>
      <c r="AN58" s="41"/>
      <c r="AO58" s="31"/>
      <c r="AP58" s="31"/>
      <c r="AQ58" s="32"/>
      <c r="AR58" s="37">
        <f t="shared" si="7"/>
        <v>0</v>
      </c>
      <c r="AS58" s="24">
        <f t="shared" si="1"/>
        <v>0</v>
      </c>
      <c r="AT58" s="26">
        <f t="shared" si="4"/>
        <v>0</v>
      </c>
    </row>
    <row r="59" spans="1:46" s="38" customFormat="1">
      <c r="A59" s="21">
        <v>56</v>
      </c>
      <c r="B59" s="22" t="s">
        <v>79</v>
      </c>
      <c r="C59" s="23" t="str">
        <f>IFERROR(IF(VLOOKUP(B59, CREDITLIST!$B:$C, 2, FALSE)="TRUE", "no load", VLOOKUP(B59, CREDITLIST!$B:$C, 2, FALSE)), "No load")</f>
        <v>No load</v>
      </c>
      <c r="D59" s="24">
        <f>VLOOKUP(B59,[1]PAYMENT!$B:$AS,44,FALSE)</f>
        <v>0</v>
      </c>
      <c r="E59" s="24">
        <f t="shared" ref="E59:E67" si="10">IF(OR(C59="", D59=""), "INCOMP", IFERROR(IF(C59="no load", 0, C59) + IF(D59="no load", 0, D59), "INCOMP"))</f>
        <v>0</v>
      </c>
      <c r="F59" s="25">
        <v>0</v>
      </c>
      <c r="G59" s="26">
        <f>VLOOKUP(B59,[1]PAYMENT!$B:$AT,45,FALSE)</f>
        <v>0</v>
      </c>
      <c r="H59" s="27">
        <f t="shared" si="2"/>
        <v>0</v>
      </c>
      <c r="I59" s="40"/>
      <c r="J59" s="41"/>
      <c r="K59" s="31"/>
      <c r="L59" s="31"/>
      <c r="M59" s="32"/>
      <c r="N59" s="40"/>
      <c r="O59" s="41"/>
      <c r="P59" s="31"/>
      <c r="Q59" s="33"/>
      <c r="R59" s="32"/>
      <c r="S59" s="28"/>
      <c r="T59" s="29"/>
      <c r="U59" s="30"/>
      <c r="V59" s="42"/>
      <c r="W59" s="32"/>
      <c r="X59" s="28"/>
      <c r="Y59" s="29"/>
      <c r="Z59" s="30"/>
      <c r="AA59" s="31"/>
      <c r="AB59" s="29"/>
      <c r="AC59" s="28"/>
      <c r="AD59" s="29"/>
      <c r="AE59" s="30"/>
      <c r="AF59" s="42"/>
      <c r="AG59" s="32"/>
      <c r="AH59" s="28"/>
      <c r="AI59" s="29"/>
      <c r="AJ59" s="31"/>
      <c r="AK59" s="31"/>
      <c r="AL59" s="32"/>
      <c r="AM59" s="40"/>
      <c r="AN59" s="41"/>
      <c r="AO59" s="31"/>
      <c r="AP59" s="31"/>
      <c r="AQ59" s="32"/>
      <c r="AR59" s="37">
        <f t="shared" si="7"/>
        <v>0</v>
      </c>
      <c r="AS59" s="24">
        <f t="shared" si="1"/>
        <v>0</v>
      </c>
      <c r="AT59" s="26">
        <f t="shared" si="4"/>
        <v>0</v>
      </c>
    </row>
    <row r="60" spans="1:46" s="38" customFormat="1">
      <c r="A60" s="21">
        <v>57</v>
      </c>
      <c r="B60" s="22" t="s">
        <v>80</v>
      </c>
      <c r="C60" s="23" t="str">
        <f>IFERROR(IF(VLOOKUP(B60, CREDITLIST!$B:$C, 2, FALSE)="TRUE", "no load", VLOOKUP(B60, CREDITLIST!$B:$C, 2, FALSE)), "No load")</f>
        <v>No load</v>
      </c>
      <c r="D60" s="24">
        <f>VLOOKUP(B60,[1]PAYMENT!$B:$AS,44,FALSE)</f>
        <v>10060</v>
      </c>
      <c r="E60" s="24">
        <f t="shared" si="10"/>
        <v>10060</v>
      </c>
      <c r="F60" s="25">
        <v>0</v>
      </c>
      <c r="G60" s="26">
        <f>VLOOKUP(B60,[1]PAYMENT!$B:$AT,45,FALSE)</f>
        <v>0</v>
      </c>
      <c r="H60" s="27">
        <f t="shared" si="2"/>
        <v>10060</v>
      </c>
      <c r="I60" s="40">
        <v>6000</v>
      </c>
      <c r="J60" s="41"/>
      <c r="K60" s="31"/>
      <c r="L60" s="31"/>
      <c r="M60" s="32"/>
      <c r="N60" s="40"/>
      <c r="O60" s="41"/>
      <c r="P60" s="31"/>
      <c r="Q60" s="33"/>
      <c r="R60" s="32"/>
      <c r="S60" s="28"/>
      <c r="T60" s="29"/>
      <c r="U60" s="30"/>
      <c r="V60" s="42"/>
      <c r="W60" s="32"/>
      <c r="X60" s="28"/>
      <c r="Y60" s="29"/>
      <c r="Z60" s="30"/>
      <c r="AA60" s="31"/>
      <c r="AB60" s="29"/>
      <c r="AC60" s="28"/>
      <c r="AD60" s="29"/>
      <c r="AE60" s="30"/>
      <c r="AF60" s="42"/>
      <c r="AG60" s="32"/>
      <c r="AH60" s="28"/>
      <c r="AI60" s="29"/>
      <c r="AJ60" s="31"/>
      <c r="AK60" s="31"/>
      <c r="AL60" s="32"/>
      <c r="AM60" s="40"/>
      <c r="AN60" s="41"/>
      <c r="AO60" s="31"/>
      <c r="AP60" s="31"/>
      <c r="AQ60" s="32"/>
      <c r="AR60" s="37">
        <f t="shared" si="7"/>
        <v>6000</v>
      </c>
      <c r="AS60" s="24">
        <f t="shared" si="1"/>
        <v>4060</v>
      </c>
      <c r="AT60" s="26">
        <f t="shared" si="4"/>
        <v>0</v>
      </c>
    </row>
    <row r="61" spans="1:46" s="38" customFormat="1">
      <c r="A61" s="21">
        <v>58</v>
      </c>
      <c r="B61" s="22" t="s">
        <v>81</v>
      </c>
      <c r="C61" s="23" t="str">
        <f>IFERROR(IF(VLOOKUP(B61, CREDITLIST!$B:$C, 2, FALSE)="TRUE", "no load", VLOOKUP(B61, CREDITLIST!$B:$C, 2, FALSE)), "No load")</f>
        <v>No load</v>
      </c>
      <c r="D61" s="24">
        <f>VLOOKUP(B61,[1]PAYMENT!$B:$AS,44,FALSE)</f>
        <v>1150</v>
      </c>
      <c r="E61" s="24">
        <f t="shared" si="10"/>
        <v>1150</v>
      </c>
      <c r="F61" s="25">
        <v>0</v>
      </c>
      <c r="G61" s="26">
        <f>VLOOKUP(B61,[1]PAYMENT!$B:$AT,45,FALSE)</f>
        <v>0</v>
      </c>
      <c r="H61" s="27">
        <f t="shared" si="2"/>
        <v>1150</v>
      </c>
      <c r="I61" s="40"/>
      <c r="J61" s="41"/>
      <c r="K61" s="31"/>
      <c r="L61" s="31"/>
      <c r="M61" s="32"/>
      <c r="N61" s="40"/>
      <c r="O61" s="41"/>
      <c r="P61" s="31"/>
      <c r="Q61" s="33"/>
      <c r="R61" s="32"/>
      <c r="S61" s="28"/>
      <c r="T61" s="29"/>
      <c r="U61" s="30"/>
      <c r="V61" s="42"/>
      <c r="W61" s="32"/>
      <c r="X61" s="28"/>
      <c r="Y61" s="29"/>
      <c r="Z61" s="30"/>
      <c r="AA61" s="31"/>
      <c r="AB61" s="29"/>
      <c r="AC61" s="28"/>
      <c r="AD61" s="29"/>
      <c r="AE61" s="30"/>
      <c r="AF61" s="42"/>
      <c r="AG61" s="32"/>
      <c r="AH61" s="28"/>
      <c r="AI61" s="29"/>
      <c r="AJ61" s="31"/>
      <c r="AK61" s="31"/>
      <c r="AL61" s="32"/>
      <c r="AM61" s="40"/>
      <c r="AN61" s="41"/>
      <c r="AO61" s="31"/>
      <c r="AP61" s="31"/>
      <c r="AQ61" s="32"/>
      <c r="AR61" s="37">
        <f t="shared" si="7"/>
        <v>0</v>
      </c>
      <c r="AS61" s="24">
        <f t="shared" si="1"/>
        <v>1150</v>
      </c>
      <c r="AT61" s="26">
        <f t="shared" si="4"/>
        <v>0</v>
      </c>
    </row>
    <row r="62" spans="1:46" s="38" customFormat="1">
      <c r="A62" s="21">
        <v>62</v>
      </c>
      <c r="B62" s="22" t="s">
        <v>82</v>
      </c>
      <c r="C62" s="23" t="str">
        <f>IFERROR(IF(VLOOKUP(B62, CREDITLIST!$B:$C, 2, FALSE)="TRUE", "no load", VLOOKUP(B62, CREDITLIST!$B:$C, 2, FALSE)), "No load")</f>
        <v>No load</v>
      </c>
      <c r="D62" s="24">
        <f>VLOOKUP(B62,[1]PAYMENT!$B:$AS,44,FALSE)</f>
        <v>29700</v>
      </c>
      <c r="E62" s="24">
        <f t="shared" si="10"/>
        <v>29700</v>
      </c>
      <c r="F62" s="25">
        <v>0</v>
      </c>
      <c r="G62" s="26">
        <f>VLOOKUP(B62,[1]PAYMENT!$B:$AT,45,FALSE)</f>
        <v>0</v>
      </c>
      <c r="H62" s="27">
        <f t="shared" si="2"/>
        <v>29700</v>
      </c>
      <c r="I62" s="40"/>
      <c r="J62" s="41"/>
      <c r="K62" s="31"/>
      <c r="L62" s="31"/>
      <c r="M62" s="32"/>
      <c r="N62" s="40"/>
      <c r="O62" s="41"/>
      <c r="P62" s="31"/>
      <c r="Q62" s="33"/>
      <c r="R62" s="32"/>
      <c r="S62" s="28"/>
      <c r="T62" s="29"/>
      <c r="U62" s="30"/>
      <c r="V62" s="42"/>
      <c r="W62" s="32"/>
      <c r="X62" s="28"/>
      <c r="Y62" s="29"/>
      <c r="Z62" s="30"/>
      <c r="AA62" s="31"/>
      <c r="AB62" s="29"/>
      <c r="AC62" s="28"/>
      <c r="AD62" s="29"/>
      <c r="AE62" s="30"/>
      <c r="AF62" s="42"/>
      <c r="AG62" s="32"/>
      <c r="AH62" s="28"/>
      <c r="AI62" s="29"/>
      <c r="AJ62" s="31"/>
      <c r="AK62" s="31"/>
      <c r="AL62" s="32"/>
      <c r="AM62" s="40"/>
      <c r="AN62" s="41"/>
      <c r="AO62" s="31"/>
      <c r="AP62" s="31"/>
      <c r="AQ62" s="32"/>
      <c r="AR62" s="37">
        <f t="shared" si="7"/>
        <v>0</v>
      </c>
      <c r="AS62" s="24">
        <f t="shared" si="1"/>
        <v>29700</v>
      </c>
      <c r="AT62" s="26">
        <f t="shared" si="4"/>
        <v>0</v>
      </c>
    </row>
    <row r="63" spans="1:46" s="38" customFormat="1">
      <c r="A63" s="21">
        <v>59</v>
      </c>
      <c r="B63" s="39" t="s">
        <v>83</v>
      </c>
      <c r="C63" s="23" t="str">
        <f>IFERROR(IF(VLOOKUP(B63, CREDITLIST!$B:$C, 2, FALSE)="TRUE", "no load", VLOOKUP(B63, CREDITLIST!$B:$C, 2, FALSE)), "No load")</f>
        <v>No load</v>
      </c>
      <c r="D63" s="24">
        <f>VLOOKUP(B63,[1]PAYMENT!$B:$AS,44,FALSE)</f>
        <v>230</v>
      </c>
      <c r="E63" s="24">
        <f t="shared" si="10"/>
        <v>230</v>
      </c>
      <c r="F63" s="25">
        <v>0</v>
      </c>
      <c r="G63" s="26">
        <f>VLOOKUP(B63,[1]PAYMENT!$B:$AT,45,FALSE)</f>
        <v>0</v>
      </c>
      <c r="H63" s="27">
        <f t="shared" si="2"/>
        <v>230</v>
      </c>
      <c r="I63" s="40"/>
      <c r="J63" s="41"/>
      <c r="K63" s="31"/>
      <c r="L63" s="31"/>
      <c r="M63" s="32"/>
      <c r="N63" s="40"/>
      <c r="O63" s="41"/>
      <c r="P63" s="31"/>
      <c r="Q63" s="33"/>
      <c r="R63" s="32"/>
      <c r="S63" s="28"/>
      <c r="T63" s="29"/>
      <c r="U63" s="30"/>
      <c r="V63" s="42"/>
      <c r="W63" s="32"/>
      <c r="X63" s="28"/>
      <c r="Y63" s="29"/>
      <c r="Z63" s="30"/>
      <c r="AA63" s="31"/>
      <c r="AB63" s="29"/>
      <c r="AC63" s="28"/>
      <c r="AD63" s="29"/>
      <c r="AE63" s="30"/>
      <c r="AF63" s="42"/>
      <c r="AG63" s="32"/>
      <c r="AH63" s="28"/>
      <c r="AI63" s="29"/>
      <c r="AJ63" s="31"/>
      <c r="AK63" s="31"/>
      <c r="AL63" s="32"/>
      <c r="AM63" s="40"/>
      <c r="AN63" s="41"/>
      <c r="AO63" s="31"/>
      <c r="AP63" s="31"/>
      <c r="AQ63" s="32"/>
      <c r="AR63" s="37">
        <f t="shared" si="7"/>
        <v>0</v>
      </c>
      <c r="AS63" s="24">
        <f t="shared" si="1"/>
        <v>230</v>
      </c>
      <c r="AT63" s="26">
        <f t="shared" si="4"/>
        <v>0</v>
      </c>
    </row>
    <row r="64" spans="1:46" s="38" customFormat="1">
      <c r="A64" s="21">
        <v>60</v>
      </c>
      <c r="B64" s="22" t="s">
        <v>84</v>
      </c>
      <c r="C64" s="23" t="str">
        <f>IFERROR(IF(VLOOKUP(B64, CREDITLIST!$B:$C, 2, FALSE)="TRUE", "no load", VLOOKUP(B64, CREDITLIST!$B:$C, 2, FALSE)), "No load")</f>
        <v>No load</v>
      </c>
      <c r="D64" s="24">
        <f>VLOOKUP(B64,[1]PAYMENT!$B:$AS,44,FALSE)</f>
        <v>2140</v>
      </c>
      <c r="E64" s="24">
        <f t="shared" si="10"/>
        <v>2140</v>
      </c>
      <c r="F64" s="25">
        <v>0</v>
      </c>
      <c r="G64" s="26">
        <f>VLOOKUP(B64,[1]PAYMENT!$B:$AT,45,FALSE)</f>
        <v>0</v>
      </c>
      <c r="H64" s="27">
        <f t="shared" si="2"/>
        <v>2140</v>
      </c>
      <c r="I64" s="40"/>
      <c r="J64" s="41"/>
      <c r="K64" s="31"/>
      <c r="L64" s="31"/>
      <c r="M64" s="32"/>
      <c r="N64" s="40"/>
      <c r="O64" s="41"/>
      <c r="P64" s="31"/>
      <c r="Q64" s="33"/>
      <c r="R64" s="32"/>
      <c r="S64" s="28"/>
      <c r="T64" s="29"/>
      <c r="U64" s="30"/>
      <c r="V64" s="42"/>
      <c r="W64" s="32"/>
      <c r="X64" s="28"/>
      <c r="Y64" s="29"/>
      <c r="Z64" s="30"/>
      <c r="AA64" s="31"/>
      <c r="AB64" s="29"/>
      <c r="AC64" s="28"/>
      <c r="AD64" s="29"/>
      <c r="AE64" s="30"/>
      <c r="AF64" s="42"/>
      <c r="AG64" s="32"/>
      <c r="AH64" s="28"/>
      <c r="AI64" s="29"/>
      <c r="AJ64" s="31"/>
      <c r="AK64" s="31"/>
      <c r="AL64" s="32"/>
      <c r="AM64" s="40"/>
      <c r="AN64" s="41"/>
      <c r="AO64" s="31"/>
      <c r="AP64" s="31"/>
      <c r="AQ64" s="32"/>
      <c r="AR64" s="37">
        <f t="shared" si="7"/>
        <v>0</v>
      </c>
      <c r="AS64" s="24">
        <f t="shared" si="1"/>
        <v>2140</v>
      </c>
      <c r="AT64" s="26">
        <f t="shared" si="4"/>
        <v>0</v>
      </c>
    </row>
    <row r="65" spans="1:46" s="38" customFormat="1">
      <c r="A65" s="21">
        <v>61</v>
      </c>
      <c r="B65" s="22" t="s">
        <v>85</v>
      </c>
      <c r="C65" s="23" t="str">
        <f>IFERROR(IF(VLOOKUP(B65, CREDITLIST!$B:$C, 2, FALSE)="TRUE", "no load", VLOOKUP(B65, CREDITLIST!$B:$C, 2, FALSE)), "No load")</f>
        <v>No load</v>
      </c>
      <c r="D65" s="24">
        <f>VLOOKUP(B65,[1]PAYMENT!$B:$AS,44,FALSE)</f>
        <v>17710</v>
      </c>
      <c r="E65" s="24">
        <f t="shared" si="10"/>
        <v>17710</v>
      </c>
      <c r="F65" s="25">
        <v>0</v>
      </c>
      <c r="G65" s="26">
        <f>VLOOKUP(B65,[1]PAYMENT!$B:$AT,45,FALSE)</f>
        <v>0</v>
      </c>
      <c r="H65" s="27">
        <f t="shared" si="2"/>
        <v>17710</v>
      </c>
      <c r="I65" s="40">
        <v>2000</v>
      </c>
      <c r="J65" s="41"/>
      <c r="K65" s="31">
        <v>12000</v>
      </c>
      <c r="L65" s="31"/>
      <c r="M65" s="32"/>
      <c r="N65" s="40"/>
      <c r="O65" s="41"/>
      <c r="P65" s="31"/>
      <c r="Q65" s="33"/>
      <c r="R65" s="32"/>
      <c r="S65" s="28"/>
      <c r="T65" s="29"/>
      <c r="U65" s="30"/>
      <c r="V65" s="42"/>
      <c r="W65" s="32"/>
      <c r="X65" s="28"/>
      <c r="Y65" s="29"/>
      <c r="Z65" s="30"/>
      <c r="AA65" s="31"/>
      <c r="AB65" s="29"/>
      <c r="AC65" s="28"/>
      <c r="AD65" s="29"/>
      <c r="AE65" s="30"/>
      <c r="AF65" s="42"/>
      <c r="AG65" s="32"/>
      <c r="AH65" s="28"/>
      <c r="AI65" s="29"/>
      <c r="AJ65" s="31"/>
      <c r="AK65" s="31"/>
      <c r="AL65" s="32"/>
      <c r="AM65" s="40"/>
      <c r="AN65" s="41"/>
      <c r="AO65" s="31"/>
      <c r="AP65" s="31"/>
      <c r="AQ65" s="32"/>
      <c r="AR65" s="37">
        <f t="shared" si="7"/>
        <v>14000</v>
      </c>
      <c r="AS65" s="24">
        <f t="shared" si="1"/>
        <v>3710</v>
      </c>
      <c r="AT65" s="26">
        <f t="shared" si="4"/>
        <v>0</v>
      </c>
    </row>
    <row r="66" spans="1:46" s="38" customFormat="1">
      <c r="A66" s="21">
        <v>63</v>
      </c>
      <c r="B66" s="22" t="s">
        <v>86</v>
      </c>
      <c r="C66" s="23" t="str">
        <f>IFERROR(IF(VLOOKUP(B66, CREDITLIST!$B:$C, 2, FALSE)="TRUE", "no load", VLOOKUP(B66, CREDITLIST!$B:$C, 2, FALSE)), "No load")</f>
        <v>No load</v>
      </c>
      <c r="D66" s="24">
        <f>VLOOKUP(B66,[1]PAYMENT!$B:$AS,44,FALSE)</f>
        <v>28180</v>
      </c>
      <c r="E66" s="24">
        <f t="shared" si="10"/>
        <v>28180</v>
      </c>
      <c r="F66" s="25">
        <v>0</v>
      </c>
      <c r="G66" s="26">
        <f>VLOOKUP(B66,[1]PAYMENT!$B:$AT,45,FALSE)</f>
        <v>0</v>
      </c>
      <c r="H66" s="27">
        <f t="shared" si="2"/>
        <v>28180</v>
      </c>
      <c r="I66" s="40"/>
      <c r="J66" s="41"/>
      <c r="K66" s="31">
        <f>20000+8000</f>
        <v>28000</v>
      </c>
      <c r="L66" s="31"/>
      <c r="M66" s="32"/>
      <c r="N66" s="40"/>
      <c r="O66" s="41"/>
      <c r="P66" s="31"/>
      <c r="Q66" s="33"/>
      <c r="R66" s="32"/>
      <c r="S66" s="28"/>
      <c r="T66" s="29"/>
      <c r="U66" s="30"/>
      <c r="V66" s="42"/>
      <c r="W66" s="32"/>
      <c r="X66" s="28"/>
      <c r="Y66" s="29"/>
      <c r="Z66" s="30"/>
      <c r="AA66" s="31"/>
      <c r="AB66" s="29"/>
      <c r="AC66" s="28"/>
      <c r="AD66" s="29"/>
      <c r="AE66" s="30"/>
      <c r="AF66" s="42"/>
      <c r="AG66" s="32"/>
      <c r="AH66" s="28"/>
      <c r="AI66" s="29"/>
      <c r="AJ66" s="31"/>
      <c r="AK66" s="31"/>
      <c r="AL66" s="32"/>
      <c r="AM66" s="40"/>
      <c r="AN66" s="41"/>
      <c r="AO66" s="31"/>
      <c r="AP66" s="31"/>
      <c r="AQ66" s="32"/>
      <c r="AR66" s="37">
        <f t="shared" si="7"/>
        <v>28000</v>
      </c>
      <c r="AS66" s="24">
        <f t="shared" si="1"/>
        <v>180</v>
      </c>
      <c r="AT66" s="26">
        <f t="shared" si="4"/>
        <v>0</v>
      </c>
    </row>
    <row r="67" spans="1:46" s="38" customFormat="1" ht="15.75" thickBot="1">
      <c r="A67" s="21">
        <v>64</v>
      </c>
      <c r="B67" s="22" t="s">
        <v>87</v>
      </c>
      <c r="C67" s="23" t="str">
        <f>IFERROR(IF(VLOOKUP(B67, CREDITLIST!$B:$C, 2, FALSE)="TRUE", "no load", VLOOKUP(B67, CREDITLIST!$B:$C, 2, FALSE)), "No load")</f>
        <v>No load</v>
      </c>
      <c r="D67" s="24">
        <f>VLOOKUP(B67,[1]PAYMENT!$B:$AS,44,FALSE)</f>
        <v>37350</v>
      </c>
      <c r="E67" s="24">
        <f t="shared" si="10"/>
        <v>37350</v>
      </c>
      <c r="F67" s="25">
        <v>0</v>
      </c>
      <c r="G67" s="26">
        <f>VLOOKUP(B67,[1]PAYMENT!$B:$AT,45,FALSE)</f>
        <v>0</v>
      </c>
      <c r="H67" s="27">
        <f t="shared" si="2"/>
        <v>37350</v>
      </c>
      <c r="I67" s="46"/>
      <c r="J67" s="47"/>
      <c r="K67" s="48"/>
      <c r="L67" s="31"/>
      <c r="M67" s="32"/>
      <c r="N67" s="40"/>
      <c r="O67" s="41"/>
      <c r="P67" s="31"/>
      <c r="Q67" s="33"/>
      <c r="R67" s="32"/>
      <c r="S67" s="28"/>
      <c r="T67" s="29"/>
      <c r="U67" s="30"/>
      <c r="V67" s="42"/>
      <c r="W67" s="32"/>
      <c r="X67" s="28"/>
      <c r="Y67" s="29"/>
      <c r="Z67" s="30"/>
      <c r="AA67" s="31"/>
      <c r="AB67" s="29"/>
      <c r="AC67" s="28"/>
      <c r="AD67" s="29"/>
      <c r="AE67" s="30"/>
      <c r="AF67" s="42"/>
      <c r="AG67" s="32"/>
      <c r="AH67" s="28"/>
      <c r="AI67" s="29"/>
      <c r="AJ67" s="31"/>
      <c r="AK67" s="31"/>
      <c r="AL67" s="32"/>
      <c r="AM67" s="49"/>
      <c r="AN67" s="41"/>
      <c r="AO67" s="31"/>
      <c r="AP67" s="31"/>
      <c r="AQ67" s="32"/>
      <c r="AR67" s="37">
        <f t="shared" si="7"/>
        <v>0</v>
      </c>
      <c r="AS67" s="24">
        <f t="shared" si="1"/>
        <v>37350</v>
      </c>
      <c r="AT67" s="26">
        <f t="shared" si="4"/>
        <v>0</v>
      </c>
    </row>
    <row r="68" spans="1:46" s="38" customFormat="1">
      <c r="A68" s="50" t="s">
        <v>88</v>
      </c>
      <c r="B68" s="51"/>
      <c r="C68" s="52">
        <f t="shared" ref="C68" si="11">SUM(C4:C67)</f>
        <v>0</v>
      </c>
      <c r="D68" s="52">
        <f>SUM(D4:D67)</f>
        <v>2000665</v>
      </c>
      <c r="E68" s="53">
        <f>SUM(E4:E67)</f>
        <v>2000665</v>
      </c>
      <c r="F68" s="52">
        <f t="shared" ref="F68:AP68" si="12">SUM(F4:F67)</f>
        <v>0</v>
      </c>
      <c r="G68" s="52">
        <f t="shared" si="12"/>
        <v>2440</v>
      </c>
      <c r="H68" s="52">
        <f t="shared" si="12"/>
        <v>2000665</v>
      </c>
      <c r="I68" s="52">
        <f t="shared" si="12"/>
        <v>59500</v>
      </c>
      <c r="J68" s="52">
        <f t="shared" si="12"/>
        <v>72490</v>
      </c>
      <c r="K68" s="52">
        <f t="shared" si="12"/>
        <v>63000</v>
      </c>
      <c r="L68" s="52">
        <f t="shared" si="12"/>
        <v>0</v>
      </c>
      <c r="M68" s="52">
        <f t="shared" si="12"/>
        <v>0</v>
      </c>
      <c r="N68" s="52">
        <f t="shared" si="12"/>
        <v>19500</v>
      </c>
      <c r="O68" s="52">
        <f t="shared" si="12"/>
        <v>14500</v>
      </c>
      <c r="P68" s="52">
        <f t="shared" si="12"/>
        <v>5000</v>
      </c>
      <c r="Q68" s="52">
        <f t="shared" si="12"/>
        <v>0</v>
      </c>
      <c r="R68" s="52">
        <f t="shared" si="12"/>
        <v>0</v>
      </c>
      <c r="S68" s="52">
        <f t="shared" si="12"/>
        <v>0</v>
      </c>
      <c r="T68" s="52">
        <f t="shared" si="12"/>
        <v>0</v>
      </c>
      <c r="U68" s="52">
        <f t="shared" si="12"/>
        <v>0</v>
      </c>
      <c r="V68" s="52">
        <f t="shared" si="12"/>
        <v>0</v>
      </c>
      <c r="W68" s="52">
        <f t="shared" si="12"/>
        <v>0</v>
      </c>
      <c r="X68" s="52">
        <f t="shared" si="12"/>
        <v>0</v>
      </c>
      <c r="Y68" s="52">
        <f t="shared" si="12"/>
        <v>0</v>
      </c>
      <c r="Z68" s="52">
        <f t="shared" si="12"/>
        <v>0</v>
      </c>
      <c r="AA68" s="52">
        <f t="shared" si="12"/>
        <v>0</v>
      </c>
      <c r="AB68" s="52">
        <f t="shared" si="12"/>
        <v>0</v>
      </c>
      <c r="AC68" s="52">
        <f t="shared" si="12"/>
        <v>0</v>
      </c>
      <c r="AD68" s="52">
        <f t="shared" si="12"/>
        <v>0</v>
      </c>
      <c r="AE68" s="52">
        <f t="shared" si="12"/>
        <v>0</v>
      </c>
      <c r="AF68" s="52">
        <f t="shared" si="12"/>
        <v>0</v>
      </c>
      <c r="AG68" s="52">
        <f t="shared" si="12"/>
        <v>0</v>
      </c>
      <c r="AH68" s="52">
        <f t="shared" si="12"/>
        <v>0</v>
      </c>
      <c r="AI68" s="52">
        <f t="shared" si="12"/>
        <v>0</v>
      </c>
      <c r="AJ68" s="52">
        <f t="shared" si="12"/>
        <v>0</v>
      </c>
      <c r="AK68" s="52">
        <f t="shared" si="12"/>
        <v>0</v>
      </c>
      <c r="AL68" s="52">
        <f t="shared" si="12"/>
        <v>0</v>
      </c>
      <c r="AM68" s="54">
        <f t="shared" si="12"/>
        <v>0</v>
      </c>
      <c r="AN68" s="54">
        <f t="shared" si="12"/>
        <v>0</v>
      </c>
      <c r="AO68" s="54">
        <f t="shared" si="12"/>
        <v>0</v>
      </c>
      <c r="AP68" s="54">
        <f t="shared" si="12"/>
        <v>0</v>
      </c>
      <c r="AQ68" s="52">
        <f>SUM(AQ4:AQ67)</f>
        <v>0</v>
      </c>
      <c r="AR68" s="52">
        <f>SUM(AR4:AR67)</f>
        <v>233990</v>
      </c>
      <c r="AS68" s="52">
        <f>SUM(AS4:AS67)</f>
        <v>1766675</v>
      </c>
      <c r="AT68" s="52">
        <f>SUM(AT4:AT67)</f>
        <v>2440</v>
      </c>
    </row>
    <row r="69" spans="1:46" s="38" customFormat="1"/>
    <row r="70" spans="1:46" s="38" customFormat="1"/>
    <row r="71" spans="1:46" s="38" customFormat="1"/>
    <row r="72" spans="1:46" s="38" customFormat="1"/>
    <row r="73" spans="1:46" s="38" customFormat="1" ht="15.75" thickBot="1"/>
    <row r="74" spans="1:46" s="38" customFormat="1">
      <c r="G74" s="55" t="s">
        <v>89</v>
      </c>
      <c r="H74" s="56" t="s">
        <v>90</v>
      </c>
      <c r="I74" s="56" t="s">
        <v>17</v>
      </c>
      <c r="J74" s="56" t="s">
        <v>18</v>
      </c>
      <c r="K74" s="56" t="s">
        <v>19</v>
      </c>
      <c r="L74" s="56" t="s">
        <v>20</v>
      </c>
      <c r="M74" s="57" t="s">
        <v>91</v>
      </c>
    </row>
    <row r="75" spans="1:46" s="38" customFormat="1">
      <c r="G75" s="58" t="s">
        <v>1</v>
      </c>
      <c r="H75" s="59">
        <f>I68</f>
        <v>59500</v>
      </c>
      <c r="I75" s="59">
        <f>J68</f>
        <v>72490</v>
      </c>
      <c r="J75" s="59">
        <f t="shared" ref="J75:L75" si="13">K68</f>
        <v>63000</v>
      </c>
      <c r="K75" s="59">
        <f t="shared" si="13"/>
        <v>0</v>
      </c>
      <c r="L75" s="59">
        <f t="shared" si="13"/>
        <v>0</v>
      </c>
      <c r="M75" s="60">
        <f>SUM(H75:L75)</f>
        <v>194990</v>
      </c>
    </row>
    <row r="76" spans="1:46" s="38" customFormat="1">
      <c r="G76" s="58" t="s">
        <v>2</v>
      </c>
      <c r="H76" s="59">
        <f>N68</f>
        <v>19500</v>
      </c>
      <c r="I76" s="59">
        <f t="shared" ref="I76:L76" si="14">O68</f>
        <v>14500</v>
      </c>
      <c r="J76" s="59">
        <f t="shared" si="14"/>
        <v>5000</v>
      </c>
      <c r="K76" s="59">
        <f t="shared" si="14"/>
        <v>0</v>
      </c>
      <c r="L76" s="59">
        <f t="shared" si="14"/>
        <v>0</v>
      </c>
      <c r="M76" s="60">
        <f>SUM(H76:L76)</f>
        <v>39000</v>
      </c>
    </row>
    <row r="77" spans="1:46" s="38" customFormat="1">
      <c r="G77" s="58" t="s">
        <v>3</v>
      </c>
      <c r="H77" s="59">
        <f>S68</f>
        <v>0</v>
      </c>
      <c r="I77" s="59">
        <f t="shared" ref="I77:L77" si="15">T68</f>
        <v>0</v>
      </c>
      <c r="J77" s="59">
        <f t="shared" si="15"/>
        <v>0</v>
      </c>
      <c r="K77" s="59">
        <f t="shared" si="15"/>
        <v>0</v>
      </c>
      <c r="L77" s="59">
        <f t="shared" si="15"/>
        <v>0</v>
      </c>
      <c r="M77" s="60">
        <f t="shared" ref="M77:M81" si="16">SUM(H77:L77)</f>
        <v>0</v>
      </c>
    </row>
    <row r="78" spans="1:46" s="38" customFormat="1">
      <c r="G78" s="58" t="s">
        <v>4</v>
      </c>
      <c r="H78" s="59">
        <f>X68</f>
        <v>0</v>
      </c>
      <c r="I78" s="59">
        <f t="shared" ref="I78:L78" si="17">Y68</f>
        <v>0</v>
      </c>
      <c r="J78" s="59">
        <f t="shared" si="17"/>
        <v>0</v>
      </c>
      <c r="K78" s="59">
        <f t="shared" si="17"/>
        <v>0</v>
      </c>
      <c r="L78" s="59">
        <f t="shared" si="17"/>
        <v>0</v>
      </c>
      <c r="M78" s="60">
        <f t="shared" si="16"/>
        <v>0</v>
      </c>
    </row>
    <row r="79" spans="1:46" s="38" customFormat="1">
      <c r="G79" s="58" t="s">
        <v>5</v>
      </c>
      <c r="H79" s="59">
        <f>AC68</f>
        <v>0</v>
      </c>
      <c r="I79" s="59">
        <f t="shared" ref="I79:L79" si="18">AD68</f>
        <v>0</v>
      </c>
      <c r="J79" s="59">
        <f t="shared" si="18"/>
        <v>0</v>
      </c>
      <c r="K79" s="59">
        <f t="shared" si="18"/>
        <v>0</v>
      </c>
      <c r="L79" s="59">
        <f t="shared" si="18"/>
        <v>0</v>
      </c>
      <c r="M79" s="60">
        <f t="shared" si="16"/>
        <v>0</v>
      </c>
    </row>
    <row r="80" spans="1:46" s="38" customFormat="1">
      <c r="G80" s="58" t="s">
        <v>6</v>
      </c>
      <c r="H80" s="59">
        <f>AH68</f>
        <v>0</v>
      </c>
      <c r="I80" s="59">
        <f t="shared" ref="I80:L80" si="19">AI68</f>
        <v>0</v>
      </c>
      <c r="J80" s="59">
        <f t="shared" si="19"/>
        <v>0</v>
      </c>
      <c r="K80" s="59">
        <f t="shared" si="19"/>
        <v>0</v>
      </c>
      <c r="L80" s="59">
        <f t="shared" si="19"/>
        <v>0</v>
      </c>
      <c r="M80" s="60">
        <f t="shared" si="16"/>
        <v>0</v>
      </c>
    </row>
    <row r="81" spans="7:13" s="38" customFormat="1">
      <c r="G81" s="58" t="s">
        <v>7</v>
      </c>
      <c r="H81" s="59">
        <f>AM68</f>
        <v>0</v>
      </c>
      <c r="I81" s="59">
        <f t="shared" ref="I81:L81" si="20">AN68</f>
        <v>0</v>
      </c>
      <c r="J81" s="59">
        <f t="shared" si="20"/>
        <v>0</v>
      </c>
      <c r="K81" s="59">
        <f t="shared" si="20"/>
        <v>0</v>
      </c>
      <c r="L81" s="59">
        <f t="shared" si="20"/>
        <v>0</v>
      </c>
      <c r="M81" s="60">
        <f t="shared" si="16"/>
        <v>0</v>
      </c>
    </row>
    <row r="82" spans="7:13" s="38" customFormat="1">
      <c r="G82" s="61" t="s">
        <v>91</v>
      </c>
      <c r="H82" s="62">
        <f>SUM(H75:H81)</f>
        <v>79000</v>
      </c>
      <c r="I82" s="62">
        <f>SUM(I75:I81)</f>
        <v>86990</v>
      </c>
      <c r="J82" s="62">
        <f>SUM(J75:J81)</f>
        <v>68000</v>
      </c>
      <c r="K82" s="62">
        <f>SUM(K75:K81)</f>
        <v>0</v>
      </c>
      <c r="L82" s="62">
        <f>SUM(L75:L81)</f>
        <v>0</v>
      </c>
      <c r="M82" s="60">
        <f>SUM(H82:L82)</f>
        <v>233990</v>
      </c>
    </row>
    <row r="83" spans="7:13" s="38" customFormat="1"/>
    <row r="84" spans="7:13" s="38" customFormat="1"/>
  </sheetData>
  <mergeCells count="10">
    <mergeCell ref="AC2:AG2"/>
    <mergeCell ref="AH2:AL2"/>
    <mergeCell ref="AM2:AQ2"/>
    <mergeCell ref="A68:B68"/>
    <mergeCell ref="A1:H1"/>
    <mergeCell ref="A2:H2"/>
    <mergeCell ref="I2:M2"/>
    <mergeCell ref="N2:R2"/>
    <mergeCell ref="S2:W2"/>
    <mergeCell ref="X2:A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PAYMENT</vt:lpstr>
      <vt:lpstr>CREDITLIST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</dc:creator>
  <cp:lastModifiedBy>PMS</cp:lastModifiedBy>
  <dcterms:created xsi:type="dcterms:W3CDTF">2025-10-27T06:36:27Z</dcterms:created>
  <dcterms:modified xsi:type="dcterms:W3CDTF">2025-10-27T09:36:41Z</dcterms:modified>
</cp:coreProperties>
</file>