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CREDIT LIST" sheetId="2" r:id="rId2"/>
    <sheet name="Sheet3" sheetId="3" r:id="rId3"/>
    <sheet name="Sheet2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C4" i="1"/>
  <c r="B1" i="4"/>
  <c r="C1" s="1"/>
  <c r="D24" i="1"/>
  <c r="F4"/>
  <c r="B64" i="4"/>
  <c r="C64" s="1"/>
  <c r="C63"/>
  <c r="B63"/>
  <c r="B62"/>
  <c r="C62" s="1"/>
  <c r="C61"/>
  <c r="B61"/>
  <c r="B60"/>
  <c r="C60" s="1"/>
  <c r="C59"/>
  <c r="B59"/>
  <c r="B58"/>
  <c r="C58" s="1"/>
  <c r="C57"/>
  <c r="B57"/>
  <c r="B56"/>
  <c r="C56" s="1"/>
  <c r="C55"/>
  <c r="B55"/>
  <c r="B54"/>
  <c r="C54" s="1"/>
  <c r="C53"/>
  <c r="B53"/>
  <c r="B52"/>
  <c r="C52" s="1"/>
  <c r="C51"/>
  <c r="B51"/>
  <c r="B50"/>
  <c r="C50" s="1"/>
  <c r="C49"/>
  <c r="B49"/>
  <c r="B48"/>
  <c r="C48" s="1"/>
  <c r="C47"/>
  <c r="B47"/>
  <c r="B46"/>
  <c r="C46" s="1"/>
  <c r="C45"/>
  <c r="B45"/>
  <c r="B44"/>
  <c r="C44" s="1"/>
  <c r="C43"/>
  <c r="B43"/>
  <c r="B42"/>
  <c r="C42" s="1"/>
  <c r="C41"/>
  <c r="B41"/>
  <c r="B40"/>
  <c r="C40" s="1"/>
  <c r="C39"/>
  <c r="B39"/>
  <c r="B38"/>
  <c r="C38" s="1"/>
  <c r="C37"/>
  <c r="B37"/>
  <c r="B36"/>
  <c r="C36" s="1"/>
  <c r="C35"/>
  <c r="B35"/>
  <c r="B34"/>
  <c r="C34" s="1"/>
  <c r="C33"/>
  <c r="B33"/>
  <c r="B32"/>
  <c r="C32" s="1"/>
  <c r="C31"/>
  <c r="B31"/>
  <c r="B30"/>
  <c r="C30" s="1"/>
  <c r="C29"/>
  <c r="B29"/>
  <c r="B28"/>
  <c r="C28" s="1"/>
  <c r="C27"/>
  <c r="B27"/>
  <c r="B26"/>
  <c r="C26" s="1"/>
  <c r="C25"/>
  <c r="B25"/>
  <c r="B24"/>
  <c r="C24" s="1"/>
  <c r="C23"/>
  <c r="B23"/>
  <c r="B22"/>
  <c r="C22" s="1"/>
  <c r="C21"/>
  <c r="B21"/>
  <c r="B20"/>
  <c r="C20" s="1"/>
  <c r="C19"/>
  <c r="B19"/>
  <c r="B18"/>
  <c r="C18" s="1"/>
  <c r="C17"/>
  <c r="B17"/>
  <c r="B16"/>
  <c r="C16" s="1"/>
  <c r="C15"/>
  <c r="B15"/>
  <c r="B14"/>
  <c r="C14" s="1"/>
  <c r="C13"/>
  <c r="B13"/>
  <c r="B12"/>
  <c r="C12" s="1"/>
  <c r="C11"/>
  <c r="B11"/>
  <c r="B10"/>
  <c r="C10" s="1"/>
  <c r="C9"/>
  <c r="B9"/>
  <c r="B8"/>
  <c r="C8" s="1"/>
  <c r="C7"/>
  <c r="B7"/>
  <c r="B6"/>
  <c r="C6" s="1"/>
  <c r="C5"/>
  <c r="B5"/>
  <c r="B4"/>
  <c r="C4" s="1"/>
  <c r="C3"/>
  <c r="B3"/>
  <c r="B2"/>
  <c r="C2" s="1"/>
  <c r="D10" i="1"/>
  <c r="K40" l="1"/>
  <c r="G5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4"/>
  <c r="D7"/>
  <c r="D8"/>
  <c r="D9"/>
  <c r="D11"/>
  <c r="D12"/>
  <c r="D13"/>
  <c r="D14"/>
  <c r="D15"/>
  <c r="D16"/>
  <c r="D17"/>
  <c r="D18"/>
  <c r="D19"/>
  <c r="D20"/>
  <c r="D21"/>
  <c r="D22"/>
  <c r="D23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5"/>
  <c r="D6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AQ68" l="1"/>
  <c r="L81" s="1"/>
  <c r="AP68"/>
  <c r="K81" s="1"/>
  <c r="AO68"/>
  <c r="J81" s="1"/>
  <c r="AN68"/>
  <c r="I81" s="1"/>
  <c r="AM68"/>
  <c r="H81" s="1"/>
  <c r="AL68"/>
  <c r="L80" s="1"/>
  <c r="AK68"/>
  <c r="K80" s="1"/>
  <c r="AJ68"/>
  <c r="J80" s="1"/>
  <c r="AI68"/>
  <c r="I80" s="1"/>
  <c r="AH68"/>
  <c r="H80" s="1"/>
  <c r="AG68"/>
  <c r="L79" s="1"/>
  <c r="AF68"/>
  <c r="K79" s="1"/>
  <c r="AE68"/>
  <c r="J79" s="1"/>
  <c r="M79" s="1"/>
  <c r="AD68"/>
  <c r="I79" s="1"/>
  <c r="AC68"/>
  <c r="H79" s="1"/>
  <c r="AB68"/>
  <c r="L78" s="1"/>
  <c r="Z68"/>
  <c r="J78" s="1"/>
  <c r="Y68"/>
  <c r="I78" s="1"/>
  <c r="X68"/>
  <c r="H78" s="1"/>
  <c r="W68"/>
  <c r="L77" s="1"/>
  <c r="V68"/>
  <c r="K77" s="1"/>
  <c r="U68"/>
  <c r="J77" s="1"/>
  <c r="T68"/>
  <c r="I77" s="1"/>
  <c r="S68"/>
  <c r="H77" s="1"/>
  <c r="R68"/>
  <c r="L76" s="1"/>
  <c r="Q68"/>
  <c r="K76" s="1"/>
  <c r="P68"/>
  <c r="J76" s="1"/>
  <c r="O68"/>
  <c r="I76" s="1"/>
  <c r="N68"/>
  <c r="H76" s="1"/>
  <c r="M68"/>
  <c r="L75" s="1"/>
  <c r="L68"/>
  <c r="K75" s="1"/>
  <c r="K68"/>
  <c r="J75" s="1"/>
  <c r="J68"/>
  <c r="I75" s="1"/>
  <c r="I68"/>
  <c r="H75" s="1"/>
  <c r="AR67"/>
  <c r="AR66"/>
  <c r="AR65"/>
  <c r="AR64"/>
  <c r="AR63"/>
  <c r="E63"/>
  <c r="H63" s="1"/>
  <c r="AS63" s="1"/>
  <c r="AR62"/>
  <c r="E62"/>
  <c r="H62" s="1"/>
  <c r="AR61"/>
  <c r="AR60"/>
  <c r="AR59"/>
  <c r="AR58"/>
  <c r="AR57"/>
  <c r="E57"/>
  <c r="H57" s="1"/>
  <c r="AS57" s="1"/>
  <c r="AT57" s="1"/>
  <c r="AR56"/>
  <c r="AR55"/>
  <c r="AR54"/>
  <c r="E54"/>
  <c r="AR53"/>
  <c r="AR52"/>
  <c r="AR51"/>
  <c r="AR50"/>
  <c r="AR49"/>
  <c r="E49"/>
  <c r="H49" s="1"/>
  <c r="AR48"/>
  <c r="AR47"/>
  <c r="AR46"/>
  <c r="AR45"/>
  <c r="AR44"/>
  <c r="AR43"/>
  <c r="AR42"/>
  <c r="AR41"/>
  <c r="AR40"/>
  <c r="AR39"/>
  <c r="AR38"/>
  <c r="AA68"/>
  <c r="K78" s="1"/>
  <c r="E38"/>
  <c r="H38" s="1"/>
  <c r="AR37"/>
  <c r="E37"/>
  <c r="H37" s="1"/>
  <c r="AR36"/>
  <c r="E36"/>
  <c r="H36" s="1"/>
  <c r="AR35"/>
  <c r="E35"/>
  <c r="H35" s="1"/>
  <c r="AR34"/>
  <c r="AR33"/>
  <c r="AR32"/>
  <c r="AR31"/>
  <c r="E31"/>
  <c r="H31" s="1"/>
  <c r="AR30"/>
  <c r="AR29"/>
  <c r="AR28"/>
  <c r="E28"/>
  <c r="H28" s="1"/>
  <c r="AR27"/>
  <c r="E27"/>
  <c r="H27" s="1"/>
  <c r="AR26"/>
  <c r="E26"/>
  <c r="H26" s="1"/>
  <c r="AR25"/>
  <c r="E25"/>
  <c r="H25" s="1"/>
  <c r="AR24"/>
  <c r="E24"/>
  <c r="H24" s="1"/>
  <c r="AR23"/>
  <c r="E23"/>
  <c r="H23" s="1"/>
  <c r="AR22"/>
  <c r="AR21"/>
  <c r="AR20"/>
  <c r="E20"/>
  <c r="H20" s="1"/>
  <c r="AR19"/>
  <c r="AR18"/>
  <c r="AR17"/>
  <c r="AR16"/>
  <c r="AR15"/>
  <c r="E15"/>
  <c r="H15" s="1"/>
  <c r="AR14"/>
  <c r="AR13"/>
  <c r="AR12"/>
  <c r="E12"/>
  <c r="H12" s="1"/>
  <c r="AR11"/>
  <c r="E11"/>
  <c r="H11" s="1"/>
  <c r="AR10"/>
  <c r="E10"/>
  <c r="H10" s="1"/>
  <c r="AR9"/>
  <c r="E9"/>
  <c r="H9" s="1"/>
  <c r="AR8"/>
  <c r="E8"/>
  <c r="H8" s="1"/>
  <c r="AR7"/>
  <c r="E7"/>
  <c r="H7" s="1"/>
  <c r="AR6"/>
  <c r="AR5"/>
  <c r="AR4"/>
  <c r="G68"/>
  <c r="F68"/>
  <c r="AS8" l="1"/>
  <c r="AT8" s="1"/>
  <c r="AS12"/>
  <c r="AT12" s="1"/>
  <c r="AS26"/>
  <c r="AT26" s="1"/>
  <c r="AS28"/>
  <c r="AT28" s="1"/>
  <c r="AS31"/>
  <c r="AT31" s="1"/>
  <c r="M75"/>
  <c r="AS38"/>
  <c r="AT38" s="1"/>
  <c r="M76"/>
  <c r="AS10"/>
  <c r="AT10" s="1"/>
  <c r="AS15"/>
  <c r="AT15" s="1"/>
  <c r="L82"/>
  <c r="M80"/>
  <c r="I82"/>
  <c r="AS36"/>
  <c r="AT36" s="1"/>
  <c r="AS24"/>
  <c r="AT24" s="1"/>
  <c r="M81"/>
  <c r="K82"/>
  <c r="H82"/>
  <c r="M77"/>
  <c r="J82"/>
  <c r="M78"/>
  <c r="AS49"/>
  <c r="AT49" s="1"/>
  <c r="AS62"/>
  <c r="AT62" s="1"/>
  <c r="AS7"/>
  <c r="AT7" s="1"/>
  <c r="AS9"/>
  <c r="AT9" s="1"/>
  <c r="AS11"/>
  <c r="AT11" s="1"/>
  <c r="AS20"/>
  <c r="AT20" s="1"/>
  <c r="AS23"/>
  <c r="AT23" s="1"/>
  <c r="AS25"/>
  <c r="AT25" s="1"/>
  <c r="AS27"/>
  <c r="AT27" s="1"/>
  <c r="AS35"/>
  <c r="AT35" s="1"/>
  <c r="AS37"/>
  <c r="AT37" s="1"/>
  <c r="E21"/>
  <c r="H21" s="1"/>
  <c r="AS21" s="1"/>
  <c r="AT21" s="1"/>
  <c r="E32"/>
  <c r="H32" s="1"/>
  <c r="AS32" s="1"/>
  <c r="E34"/>
  <c r="H34" s="1"/>
  <c r="AS34" s="1"/>
  <c r="AT34" s="1"/>
  <c r="H54"/>
  <c r="AS54" s="1"/>
  <c r="AT54" s="1"/>
  <c r="E58"/>
  <c r="H58" s="1"/>
  <c r="AS58" s="1"/>
  <c r="AT58" s="1"/>
  <c r="E59"/>
  <c r="H59" s="1"/>
  <c r="AS59" s="1"/>
  <c r="AT59" s="1"/>
  <c r="E61"/>
  <c r="H61" s="1"/>
  <c r="AS61" s="1"/>
  <c r="AT61" s="1"/>
  <c r="D68"/>
  <c r="E5"/>
  <c r="H5" s="1"/>
  <c r="AS5" s="1"/>
  <c r="AT5" s="1"/>
  <c r="E16"/>
  <c r="H16" s="1"/>
  <c r="AS16" s="1"/>
  <c r="AT16" s="1"/>
  <c r="E18"/>
  <c r="H18" s="1"/>
  <c r="AS18" s="1"/>
  <c r="AT18" s="1"/>
  <c r="E13"/>
  <c r="H13" s="1"/>
  <c r="AS13" s="1"/>
  <c r="AT13" s="1"/>
  <c r="E14"/>
  <c r="H14" s="1"/>
  <c r="AS14" s="1"/>
  <c r="AT14" s="1"/>
  <c r="E29"/>
  <c r="H29" s="1"/>
  <c r="AS29" s="1"/>
  <c r="AT29" s="1"/>
  <c r="E30"/>
  <c r="H30" s="1"/>
  <c r="AS30" s="1"/>
  <c r="AT30" s="1"/>
  <c r="E50"/>
  <c r="H50" s="1"/>
  <c r="AS50" s="1"/>
  <c r="AT50" s="1"/>
  <c r="E51"/>
  <c r="H51" s="1"/>
  <c r="AS51" s="1"/>
  <c r="AT51" s="1"/>
  <c r="E52"/>
  <c r="H52" s="1"/>
  <c r="AS52" s="1"/>
  <c r="AT52" s="1"/>
  <c r="E53"/>
  <c r="H53" s="1"/>
  <c r="AS53" s="1"/>
  <c r="AT53" s="1"/>
  <c r="E64"/>
  <c r="H64" s="1"/>
  <c r="AS64" s="1"/>
  <c r="AT64" s="1"/>
  <c r="E65"/>
  <c r="H65" s="1"/>
  <c r="AS65" s="1"/>
  <c r="AT65" s="1"/>
  <c r="E66"/>
  <c r="H66" s="1"/>
  <c r="AS66" s="1"/>
  <c r="AT66" s="1"/>
  <c r="E67"/>
  <c r="H67" s="1"/>
  <c r="AS67" s="1"/>
  <c r="AT67" s="1"/>
  <c r="E22"/>
  <c r="H22" s="1"/>
  <c r="AS22" s="1"/>
  <c r="AT22" s="1"/>
  <c r="E33"/>
  <c r="H33" s="1"/>
  <c r="AS33" s="1"/>
  <c r="AT33" s="1"/>
  <c r="E48"/>
  <c r="H48" s="1"/>
  <c r="AS48" s="1"/>
  <c r="AT48" s="1"/>
  <c r="E60"/>
  <c r="H60" s="1"/>
  <c r="AS60" s="1"/>
  <c r="AT60" s="1"/>
  <c r="E6"/>
  <c r="H6" s="1"/>
  <c r="AS6" s="1"/>
  <c r="AT6" s="1"/>
  <c r="E17"/>
  <c r="H17" s="1"/>
  <c r="AS17" s="1"/>
  <c r="AT17" s="1"/>
  <c r="E19"/>
  <c r="H19" s="1"/>
  <c r="AS19" s="1"/>
  <c r="AT19" s="1"/>
  <c r="E39"/>
  <c r="H39" s="1"/>
  <c r="AS39" s="1"/>
  <c r="AT39" s="1"/>
  <c r="E40"/>
  <c r="H40" s="1"/>
  <c r="AS40" s="1"/>
  <c r="AT40" s="1"/>
  <c r="E41"/>
  <c r="H41" s="1"/>
  <c r="AS41" s="1"/>
  <c r="AT41" s="1"/>
  <c r="E42"/>
  <c r="H42" s="1"/>
  <c r="AS42" s="1"/>
  <c r="AT42" s="1"/>
  <c r="E43"/>
  <c r="H43" s="1"/>
  <c r="AS43" s="1"/>
  <c r="AT43" s="1"/>
  <c r="E44"/>
  <c r="H44" s="1"/>
  <c r="AS44" s="1"/>
  <c r="AT44" s="1"/>
  <c r="E45"/>
  <c r="H45" s="1"/>
  <c r="AS45" s="1"/>
  <c r="AT45" s="1"/>
  <c r="E46"/>
  <c r="H46" s="1"/>
  <c r="AS46" s="1"/>
  <c r="AT46" s="1"/>
  <c r="E47"/>
  <c r="H47" s="1"/>
  <c r="AS47" s="1"/>
  <c r="AT47" s="1"/>
  <c r="E55"/>
  <c r="H55" s="1"/>
  <c r="AS55" s="1"/>
  <c r="AT55" s="1"/>
  <c r="E56"/>
  <c r="H56" s="1"/>
  <c r="AS56" s="1"/>
  <c r="AT56" s="1"/>
  <c r="AT32"/>
  <c r="C68"/>
  <c r="AT63"/>
  <c r="AR68"/>
  <c r="E4"/>
  <c r="M82" l="1"/>
  <c r="H4"/>
  <c r="E68"/>
  <c r="H68" l="1"/>
  <c r="AS4"/>
  <c r="AS68" l="1"/>
  <c r="AT4"/>
  <c r="AT68" s="1"/>
</calcChain>
</file>

<file path=xl/sharedStrings.xml><?xml version="1.0" encoding="utf-8"?>
<sst xmlns="http://schemas.openxmlformats.org/spreadsheetml/2006/main" count="221" uniqueCount="94">
  <si>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</si>
  <si>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</si>
  <si>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</si>
  <si>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</si>
  <si>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</si>
  <si>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</si>
  <si>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</si>
  <si>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</si>
  <si>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</si>
  <si>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</si>
  <si>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</si>
  <si>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</si>
  <si>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</si>
  <si>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</si>
  <si>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</si>
  <si>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</si>
  <si>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</si>
  <si>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</si>
  <si>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</si>
  <si>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</si>
  <si>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</si>
  <si>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</si>
  <si>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</si>
  <si>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</si>
  <si>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</si>
  <si>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</si>
  <si>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</si>
  <si>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</si>
  <si>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</si>
  <si>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</si>
  <si>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</si>
  <si>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</si>
  <si>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</si>
  <si>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</si>
  <si>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</si>
  <si>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</si>
  <si>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</si>
  <si>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</si>
  <si>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</si>
  <si>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</si>
  <si>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</si>
  <si>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</si>
  <si>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</si>
  <si>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</si>
  <si>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</si>
  <si>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</si>
  <si>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</si>
  <si>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</si>
  <si>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</si>
  <si>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</si>
  <si>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</si>
  <si>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</si>
  <si>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</si>
  <si>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</si>
  <si>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</si>
  <si>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</si>
  <si>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</si>
  <si>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</si>
  <si>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</si>
  <si>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</si>
  <si>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</si>
  <si>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</si>
  <si>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</si>
  <si>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</si>
  <si>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</si>
  <si>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</si>
  <si>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</si>
  <si>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</si>
  <si>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</si>
  <si>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</si>
  <si>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</si>
  <si>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</si>
  <si>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</si>
  <si>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</si>
  <si>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</si>
  <si>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</si>
  <si>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</si>
  <si>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</si>
  <si>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</si>
  <si>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</si>
  <si>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VM VIGNESH</t>
  </si>
  <si>
    <t xml:space="preserve">Grand Total </t>
  </si>
  <si>
    <t>Credit</t>
  </si>
  <si>
    <t>Grand Total  =</t>
  </si>
  <si>
    <t>28/9/2025
=DATE(2025,9,1)
=DATE(2025,9,1)
=DATE(2025,9,28)</t>
  </si>
  <si>
    <t>29/9/2025</t>
  </si>
  <si>
    <t>30/9/2025</t>
  </si>
  <si>
    <t>DATE</t>
  </si>
  <si>
    <t>CASH</t>
  </si>
  <si>
    <t>TOTAL</t>
  </si>
  <si>
    <t>28/9/25</t>
  </si>
  <si>
    <t>29/9/25</t>
  </si>
  <si>
    <t>30/9/25</t>
  </si>
  <si>
    <t>28/09/25     -     4/10/25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</si>
</sst>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_);\(0\)"/>
    <numFmt numFmtId="166" formatCode="[$-14009]dd\-mm\-yyyy;@"/>
    <numFmt numFmtId="167" formatCode="#.00"/>
  </numFmts>
  <fonts count="10"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4" fontId="1" fillId="0" borderId="3" xfId="0" applyNumberFormat="1" applyFont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14" fontId="1" fillId="0" borderId="4" xfId="0" applyNumberFormat="1" applyFont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vertical="top"/>
      <protection locked="0"/>
    </xf>
    <xf numFmtId="0" fontId="3" fillId="3" borderId="14" xfId="0" applyFont="1" applyFill="1" applyBorder="1" applyAlignment="1" applyProtection="1">
      <alignment vertical="top"/>
      <protection locked="0"/>
    </xf>
    <xf numFmtId="1" fontId="4" fillId="3" borderId="14" xfId="0" applyNumberFormat="1" applyFont="1" applyFill="1" applyBorder="1" applyAlignment="1" applyProtection="1">
      <alignment vertical="top"/>
      <protection locked="0"/>
    </xf>
    <xf numFmtId="1" fontId="3" fillId="4" borderId="13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13" xfId="0" applyNumberFormat="1" applyFont="1" applyBorder="1" applyAlignment="1" applyProtection="1">
      <alignment vertical="top"/>
      <protection locked="0"/>
    </xf>
    <xf numFmtId="0" fontId="0" fillId="0" borderId="13" xfId="0" applyBorder="1" applyAlignment="1" applyProtection="1">
      <alignment vertical="top"/>
      <protection locked="0"/>
    </xf>
    <xf numFmtId="1" fontId="5" fillId="5" borderId="13" xfId="0" applyNumberFormat="1" applyFont="1" applyFill="1" applyBorder="1" applyAlignment="1" applyProtection="1">
      <alignment vertical="top"/>
    </xf>
    <xf numFmtId="1" fontId="4" fillId="5" borderId="15" xfId="0" applyNumberFormat="1" applyFont="1" applyFill="1" applyBorder="1" applyAlignment="1" applyProtection="1">
      <alignment vertical="top"/>
    </xf>
    <xf numFmtId="1" fontId="3" fillId="5" borderId="15" xfId="0" applyNumberFormat="1" applyFont="1" applyFill="1" applyBorder="1" applyAlignment="1" applyProtection="1">
      <alignment vertical="justify"/>
    </xf>
    <xf numFmtId="1" fontId="4" fillId="5" borderId="17" xfId="0" applyNumberFormat="1" applyFont="1" applyFill="1" applyBorder="1" applyAlignment="1" applyProtection="1">
      <alignment vertical="top"/>
    </xf>
    <xf numFmtId="1" fontId="4" fillId="0" borderId="18" xfId="0" applyNumberFormat="1" applyFont="1" applyBorder="1" applyAlignment="1" applyProtection="1">
      <alignment vertical="top"/>
      <protection locked="0"/>
    </xf>
    <xf numFmtId="1" fontId="4" fillId="0" borderId="19" xfId="0" applyNumberFormat="1" applyFont="1" applyBorder="1" applyAlignment="1" applyProtection="1">
      <alignment vertical="top"/>
      <protection locked="0"/>
    </xf>
    <xf numFmtId="1" fontId="4" fillId="0" borderId="15" xfId="0" applyNumberFormat="1" applyFont="1" applyBorder="1" applyAlignment="1" applyProtection="1">
      <alignment vertical="top"/>
      <protection locked="0"/>
    </xf>
    <xf numFmtId="1" fontId="4" fillId="0" borderId="20" xfId="0" applyNumberFormat="1" applyFont="1" applyBorder="1" applyAlignment="1" applyProtection="1">
      <alignment vertical="top"/>
      <protection locked="0"/>
    </xf>
    <xf numFmtId="1" fontId="4" fillId="0" borderId="21" xfId="0" applyNumberFormat="1" applyFont="1" applyBorder="1" applyAlignment="1" applyProtection="1">
      <alignment vertical="top"/>
      <protection locked="0"/>
    </xf>
    <xf numFmtId="1" fontId="4" fillId="0" borderId="17" xfId="0" applyNumberFormat="1" applyFont="1" applyBorder="1" applyAlignment="1" applyProtection="1">
      <alignment vertical="top"/>
      <protection locked="0"/>
    </xf>
    <xf numFmtId="1" fontId="4" fillId="0" borderId="13" xfId="0" applyNumberFormat="1" applyFont="1" applyBorder="1" applyAlignment="1" applyProtection="1">
      <alignment vertical="top"/>
      <protection locked="0"/>
    </xf>
    <xf numFmtId="1" fontId="4" fillId="0" borderId="22" xfId="0" applyNumberFormat="1" applyFont="1" applyBorder="1" applyAlignment="1" applyProtection="1">
      <alignment vertical="top"/>
      <protection locked="0"/>
    </xf>
    <xf numFmtId="1" fontId="4" fillId="0" borderId="23" xfId="0" applyNumberFormat="1" applyFont="1" applyBorder="1" applyAlignment="1" applyProtection="1">
      <alignment vertical="top"/>
      <protection locked="0"/>
    </xf>
    <xf numFmtId="1" fontId="4" fillId="7" borderId="15" xfId="0" applyNumberFormat="1" applyFont="1" applyFill="1" applyBorder="1" applyAlignment="1" applyProtection="1">
      <alignment vertical="top"/>
    </xf>
    <xf numFmtId="0" fontId="0" fillId="4" borderId="13" xfId="0" applyFill="1" applyBorder="1" applyAlignment="1" applyProtection="1">
      <alignment vertical="top"/>
      <protection locked="0"/>
    </xf>
    <xf numFmtId="1" fontId="4" fillId="6" borderId="15" xfId="0" applyNumberFormat="1" applyFont="1" applyFill="1" applyBorder="1" applyAlignment="1" applyProtection="1">
      <alignment vertical="top"/>
      <protection locked="0"/>
    </xf>
    <xf numFmtId="1" fontId="4" fillId="0" borderId="25" xfId="0" applyNumberFormat="1" applyFont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  <protection locked="0"/>
    </xf>
    <xf numFmtId="1" fontId="4" fillId="0" borderId="26" xfId="0" applyNumberFormat="1" applyFont="1" applyBorder="1" applyAlignment="1" applyProtection="1">
      <alignment vertical="top"/>
      <protection locked="0"/>
    </xf>
    <xf numFmtId="1" fontId="4" fillId="0" borderId="13" xfId="0" applyNumberFormat="1" applyFont="1" applyBorder="1" applyAlignment="1" applyProtection="1">
      <alignment vertical="top"/>
    </xf>
    <xf numFmtId="0" fontId="0" fillId="0" borderId="13" xfId="0" applyFill="1" applyBorder="1" applyAlignment="1" applyProtection="1">
      <alignment vertical="top"/>
      <protection locked="0"/>
    </xf>
    <xf numFmtId="1" fontId="4" fillId="0" borderId="27" xfId="0" applyNumberFormat="1" applyFont="1" applyBorder="1" applyAlignment="1" applyProtection="1">
      <alignment vertical="top"/>
      <protection locked="0"/>
    </xf>
    <xf numFmtId="1" fontId="4" fillId="0" borderId="28" xfId="0" applyNumberFormat="1" applyFont="1" applyBorder="1" applyAlignment="1" applyProtection="1">
      <alignment vertical="top"/>
      <protection locked="0"/>
    </xf>
    <xf numFmtId="1" fontId="4" fillId="0" borderId="16" xfId="0" applyNumberFormat="1" applyFont="1" applyBorder="1" applyAlignment="1" applyProtection="1">
      <alignment vertical="top"/>
      <protection locked="0"/>
    </xf>
    <xf numFmtId="1" fontId="4" fillId="0" borderId="29" xfId="0" applyNumberFormat="1" applyFont="1" applyBorder="1" applyAlignment="1" applyProtection="1">
      <alignment vertical="top"/>
      <protection locked="0"/>
    </xf>
    <xf numFmtId="1" fontId="6" fillId="4" borderId="13" xfId="0" applyNumberFormat="1" applyFont="1" applyFill="1" applyBorder="1" applyAlignment="1" applyProtection="1">
      <alignment horizontal="center" vertical="center" wrapText="1"/>
    </xf>
    <xf numFmtId="1" fontId="4" fillId="4" borderId="15" xfId="0" applyNumberFormat="1" applyFont="1" applyFill="1" applyBorder="1" applyAlignment="1" applyProtection="1">
      <alignment vertical="top"/>
    </xf>
    <xf numFmtId="1" fontId="6" fillId="4" borderId="15" xfId="0" applyNumberFormat="1" applyFont="1" applyFill="1" applyBorder="1" applyAlignment="1" applyProtection="1">
      <alignment horizontal="center" vertical="center" wrapText="1"/>
    </xf>
    <xf numFmtId="0" fontId="0" fillId="0" borderId="13" xfId="0" applyBorder="1" applyAlignment="1">
      <alignment vertical="top"/>
    </xf>
    <xf numFmtId="165" fontId="5" fillId="0" borderId="13" xfId="0" applyNumberFormat="1" applyFont="1" applyBorder="1" applyAlignment="1">
      <alignment vertical="top"/>
    </xf>
    <xf numFmtId="0" fontId="0" fillId="0" borderId="13" xfId="0" applyBorder="1"/>
    <xf numFmtId="0" fontId="0" fillId="0" borderId="0" xfId="0" applyProtection="1">
      <protection locked="0"/>
    </xf>
    <xf numFmtId="0" fontId="7" fillId="2" borderId="22" xfId="0" applyFont="1" applyFill="1" applyBorder="1" applyAlignment="1" applyProtection="1">
      <alignment vertical="center"/>
      <protection locked="0"/>
    </xf>
    <xf numFmtId="0" fontId="7" fillId="2" borderId="23" xfId="0" applyFont="1" applyFill="1" applyBorder="1" applyAlignment="1" applyProtection="1">
      <alignment vertical="center"/>
      <protection locked="0"/>
    </xf>
    <xf numFmtId="0" fontId="7" fillId="2" borderId="24" xfId="0" applyFont="1" applyFill="1" applyBorder="1" applyAlignment="1" applyProtection="1">
      <alignment vertical="center"/>
      <protection locked="0"/>
    </xf>
    <xf numFmtId="14" fontId="7" fillId="2" borderId="25" xfId="0" applyNumberFormat="1" applyFont="1" applyFill="1" applyBorder="1" applyAlignment="1" applyProtection="1">
      <alignment horizontal="center" wrapText="1"/>
      <protection locked="0"/>
    </xf>
    <xf numFmtId="0" fontId="7" fillId="2" borderId="25" xfId="0" applyFont="1" applyFill="1" applyBorder="1" applyAlignment="1" applyProtection="1">
      <alignment vertical="top"/>
      <protection locked="0"/>
    </xf>
    <xf numFmtId="164" fontId="0" fillId="0" borderId="13" xfId="0" applyNumberFormat="1" applyBorder="1" applyAlignment="1" applyProtection="1">
      <alignment vertical="top"/>
    </xf>
    <xf numFmtId="164" fontId="0" fillId="4" borderId="26" xfId="0" applyNumberFormat="1" applyFill="1" applyBorder="1" applyAlignment="1" applyProtection="1">
      <alignment vertical="top"/>
    </xf>
    <xf numFmtId="164" fontId="0" fillId="4" borderId="13" xfId="0" applyNumberFormat="1" applyFill="1" applyBorder="1" applyAlignment="1" applyProtection="1">
      <alignment vertical="top"/>
    </xf>
    <xf numFmtId="0" fontId="8" fillId="4" borderId="13" xfId="0" applyFont="1" applyFill="1" applyBorder="1" applyAlignment="1" applyProtection="1">
      <alignment horizontal="center" vertical="center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  <protection locked="0"/>
    </xf>
    <xf numFmtId="0" fontId="8" fillId="4" borderId="16" xfId="0" applyFont="1" applyFill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top"/>
    </xf>
    <xf numFmtId="165" fontId="5" fillId="0" borderId="0" xfId="0" applyNumberFormat="1" applyFont="1" applyAlignment="1">
      <alignment vertical="top"/>
    </xf>
    <xf numFmtId="167" fontId="5" fillId="0" borderId="0" xfId="0" applyNumberFormat="1" applyFont="1" applyAlignment="1">
      <alignment vertical="top"/>
    </xf>
    <xf numFmtId="167" fontId="5" fillId="0" borderId="13" xfId="0" applyNumberFormat="1" applyFont="1" applyBorder="1" applyAlignment="1">
      <alignment vertical="top"/>
    </xf>
    <xf numFmtId="165" fontId="5" fillId="0" borderId="13" xfId="0" applyNumberFormat="1" applyFont="1" applyFill="1" applyBorder="1" applyAlignment="1">
      <alignment vertical="top"/>
    </xf>
    <xf numFmtId="164" fontId="9" fillId="4" borderId="13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2" xfId="0" applyNumberFormat="1" applyFont="1" applyFill="1" applyBorder="1" applyAlignment="1" applyProtection="1">
      <alignment horizontal="center" vertical="center"/>
      <protection locked="0"/>
    </xf>
    <xf numFmtId="14" fontId="2" fillId="3" borderId="6" xfId="0" applyNumberFormat="1" applyFont="1" applyFill="1" applyBorder="1" applyAlignment="1" applyProtection="1">
      <alignment horizontal="center" vertical="center"/>
      <protection locked="0"/>
    </xf>
    <xf numFmtId="14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166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9" xfId="0" applyNumberFormat="1" applyFont="1" applyFill="1" applyBorder="1" applyAlignment="1" applyProtection="1">
      <alignment horizontal="center" vertical="center"/>
      <protection locked="0"/>
    </xf>
    <xf numFmtId="166" fontId="2" fillId="3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21TO2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1"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  <cell r="T1"/>
          <cell r="U1"/>
          <cell r="V1"/>
          <cell r="W1"/>
          <cell r="X1"/>
          <cell r="Y1"/>
          <cell r="Z1"/>
          <cell r="AA1"/>
          <cell r="AB1"/>
          <cell r="AC1"/>
          <cell r="AD1"/>
          <cell r="AE1"/>
          <cell r="AF1"/>
          <cell r="AG1"/>
          <cell r="AH1"/>
          <cell r="AI1"/>
          <cell r="AJ1"/>
          <cell r="AK1"/>
          <cell r="AL1"/>
          <cell r="AM1"/>
          <cell r="AN1"/>
          <cell r="AO1"/>
          <cell r="AP1"/>
          <cell r="AQ1"/>
          <cell r="AR1"/>
          <cell r="AS1"/>
          <cell r="AT1"/>
        </row>
        <row r="2">
          <cell r="B2"/>
          <cell r="C2"/>
          <cell r="D2"/>
          <cell r="E2"/>
          <cell r="F2"/>
          <cell r="G2"/>
          <cell r="H2"/>
          <cell r="I2" t="str">
            <v>21/9/2025</v>
          </cell>
          <cell r="J2"/>
          <cell r="K2"/>
          <cell r="L2"/>
          <cell r="M2"/>
          <cell r="N2" t="str">
            <v>22/9/2026</v>
          </cell>
          <cell r="O2"/>
          <cell r="P2"/>
          <cell r="Q2"/>
          <cell r="R2"/>
          <cell r="S2" t="str">
            <v>23/9/2027</v>
          </cell>
          <cell r="T2"/>
          <cell r="U2"/>
          <cell r="V2"/>
          <cell r="W2"/>
          <cell r="X2" t="str">
            <v>24/9/2028</v>
          </cell>
          <cell r="Y2"/>
          <cell r="Z2"/>
          <cell r="AA2"/>
          <cell r="AB2"/>
          <cell r="AC2" t="str">
            <v>25/9/2029</v>
          </cell>
          <cell r="AD2"/>
          <cell r="AE2"/>
          <cell r="AF2"/>
          <cell r="AG2"/>
          <cell r="AH2" t="str">
            <v>26/9/2025</v>
          </cell>
          <cell r="AI2"/>
          <cell r="AJ2"/>
          <cell r="AK2"/>
          <cell r="AL2"/>
          <cell r="AM2" t="str">
            <v>27/9/2026</v>
          </cell>
          <cell r="AN2"/>
          <cell r="AO2"/>
          <cell r="AP2"/>
          <cell r="AQ2"/>
          <cell r="AR2"/>
          <cell r="AS2"/>
          <cell r="AT2"/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 t="str">
            <v>ALLWIN-PRAVEEN</v>
          </cell>
          <cell r="C4">
            <v>13640</v>
          </cell>
          <cell r="D4">
            <v>109150</v>
          </cell>
          <cell r="E4">
            <v>122790</v>
          </cell>
          <cell r="F4">
            <v>750</v>
          </cell>
          <cell r="G4">
            <v>0</v>
          </cell>
          <cell r="H4">
            <v>122040</v>
          </cell>
          <cell r="I4">
            <v>40000</v>
          </cell>
          <cell r="J4">
            <v>50000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/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90000</v>
          </cell>
          <cell r="AS4">
            <v>32040</v>
          </cell>
          <cell r="AT4">
            <v>0</v>
          </cell>
        </row>
        <row r="5">
          <cell r="B5" t="str">
            <v>AMAR</v>
          </cell>
          <cell r="C5" t="str">
            <v>No load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/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B6" t="str">
            <v>APR TILES</v>
          </cell>
          <cell r="C6" t="str">
            <v>No load</v>
          </cell>
          <cell r="D6">
            <v>35380</v>
          </cell>
          <cell r="E6">
            <v>35380</v>
          </cell>
          <cell r="F6">
            <v>0</v>
          </cell>
          <cell r="G6">
            <v>0</v>
          </cell>
          <cell r="H6">
            <v>35380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12410</v>
          </cell>
          <cell r="AK6">
            <v>0</v>
          </cell>
          <cell r="AL6">
            <v>0</v>
          </cell>
          <cell r="AM6"/>
          <cell r="AN6">
            <v>0</v>
          </cell>
          <cell r="AO6">
            <v>12350</v>
          </cell>
          <cell r="AP6">
            <v>0</v>
          </cell>
          <cell r="AQ6">
            <v>0</v>
          </cell>
          <cell r="AR6">
            <v>24760</v>
          </cell>
          <cell r="AS6">
            <v>10620</v>
          </cell>
          <cell r="AT6">
            <v>0</v>
          </cell>
        </row>
        <row r="7">
          <cell r="B7" t="str">
            <v>ARUL</v>
          </cell>
          <cell r="C7">
            <v>7320</v>
          </cell>
          <cell r="D7">
            <v>22070</v>
          </cell>
          <cell r="E7">
            <v>29390</v>
          </cell>
          <cell r="F7">
            <v>460</v>
          </cell>
          <cell r="G7">
            <v>0</v>
          </cell>
          <cell r="H7">
            <v>28930</v>
          </cell>
          <cell r="I7">
            <v>0</v>
          </cell>
          <cell r="J7">
            <v>0</v>
          </cell>
          <cell r="K7">
            <v>0</v>
          </cell>
          <cell r="L7">
            <v>22070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/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22070</v>
          </cell>
          <cell r="AS7">
            <v>6860</v>
          </cell>
          <cell r="AT7">
            <v>0</v>
          </cell>
        </row>
        <row r="8">
          <cell r="B8" t="str">
            <v>ASIRVATHAM</v>
          </cell>
          <cell r="C8" t="str">
            <v>No load</v>
          </cell>
          <cell r="D8">
            <v>95790</v>
          </cell>
          <cell r="E8">
            <v>95790</v>
          </cell>
          <cell r="F8">
            <v>0</v>
          </cell>
          <cell r="G8">
            <v>0</v>
          </cell>
          <cell r="H8">
            <v>95790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/>
          <cell r="AN8">
            <v>0</v>
          </cell>
          <cell r="AO8">
            <v>90000</v>
          </cell>
          <cell r="AP8">
            <v>0</v>
          </cell>
          <cell r="AQ8">
            <v>0</v>
          </cell>
          <cell r="AR8">
            <v>90000</v>
          </cell>
          <cell r="AS8">
            <v>5790</v>
          </cell>
          <cell r="AT8">
            <v>0</v>
          </cell>
        </row>
        <row r="9">
          <cell r="B9" t="str">
            <v>BALAN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/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B10" t="str">
            <v>BRUCE</v>
          </cell>
          <cell r="C10" t="str">
            <v>No load</v>
          </cell>
          <cell r="D10">
            <v>6410</v>
          </cell>
          <cell r="E10">
            <v>6410</v>
          </cell>
          <cell r="F10">
            <v>0</v>
          </cell>
          <cell r="G10">
            <v>0</v>
          </cell>
          <cell r="H10">
            <v>6410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/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6410</v>
          </cell>
          <cell r="AT10">
            <v>0</v>
          </cell>
        </row>
        <row r="11">
          <cell r="B11" t="str">
            <v>CLINTON</v>
          </cell>
          <cell r="C11">
            <v>54060</v>
          </cell>
          <cell r="D11">
            <v>58660</v>
          </cell>
          <cell r="E11">
            <v>112720</v>
          </cell>
          <cell r="F11">
            <v>700</v>
          </cell>
          <cell r="G11">
            <v>0</v>
          </cell>
          <cell r="H11">
            <v>112020</v>
          </cell>
          <cell r="I11">
            <v>58600</v>
          </cell>
          <cell r="J11">
            <v>60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/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58660</v>
          </cell>
          <cell r="AS11">
            <v>53360</v>
          </cell>
          <cell r="AT11">
            <v>0</v>
          </cell>
        </row>
        <row r="12">
          <cell r="B12" t="str">
            <v>CNR</v>
          </cell>
          <cell r="C12" t="str">
            <v>No load</v>
          </cell>
          <cell r="D12">
            <v>44120</v>
          </cell>
          <cell r="E12">
            <v>44120</v>
          </cell>
          <cell r="F12">
            <v>0</v>
          </cell>
          <cell r="G12">
            <v>0</v>
          </cell>
          <cell r="H12">
            <v>44120</v>
          </cell>
          <cell r="I12">
            <v>41500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/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41500</v>
          </cell>
          <cell r="AS12">
            <v>2620</v>
          </cell>
          <cell r="AT12">
            <v>0</v>
          </cell>
        </row>
        <row r="13">
          <cell r="B13" t="str">
            <v>DHAS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/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B14" t="str">
            <v>DSR RAJAN</v>
          </cell>
          <cell r="C14" t="str">
            <v>No load</v>
          </cell>
          <cell r="D14">
            <v>10910</v>
          </cell>
          <cell r="E14">
            <v>10910</v>
          </cell>
          <cell r="F14">
            <v>0</v>
          </cell>
          <cell r="G14">
            <v>0</v>
          </cell>
          <cell r="H14">
            <v>10910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/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10910</v>
          </cell>
          <cell r="AT14">
            <v>0</v>
          </cell>
        </row>
        <row r="15">
          <cell r="B15" t="str">
            <v>IYYAPPAN M</v>
          </cell>
          <cell r="C15" t="str">
            <v>No load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/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B16" t="str">
            <v>JANAKI</v>
          </cell>
          <cell r="C16" t="str">
            <v>No load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/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B17" t="str">
            <v>JEGAN JKT</v>
          </cell>
          <cell r="C17" t="str">
            <v>No load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/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B18" t="str">
            <v>JEYARAJ INTERLOCK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/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KANNAN KANNAN</v>
          </cell>
          <cell r="C19" t="str">
            <v>No load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/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B20" t="str">
            <v>KARIKALAN</v>
          </cell>
          <cell r="C20">
            <v>7640</v>
          </cell>
          <cell r="D20">
            <v>0</v>
          </cell>
          <cell r="E20">
            <v>7640</v>
          </cell>
          <cell r="F20">
            <v>50</v>
          </cell>
          <cell r="G20">
            <v>20</v>
          </cell>
          <cell r="H20">
            <v>7570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/>
          <cell r="AN20">
            <v>7590</v>
          </cell>
          <cell r="AO20">
            <v>0</v>
          </cell>
          <cell r="AP20">
            <v>0</v>
          </cell>
          <cell r="AQ20">
            <v>0</v>
          </cell>
          <cell r="AR20">
            <v>7590</v>
          </cell>
          <cell r="AS20">
            <v>0</v>
          </cell>
          <cell r="AT20">
            <v>20</v>
          </cell>
        </row>
        <row r="21">
          <cell r="B21" t="str">
            <v>KINCY</v>
          </cell>
          <cell r="C21">
            <v>11430</v>
          </cell>
          <cell r="D21">
            <v>73790</v>
          </cell>
          <cell r="E21">
            <v>85220</v>
          </cell>
          <cell r="F21">
            <v>1190</v>
          </cell>
          <cell r="G21">
            <v>0</v>
          </cell>
          <cell r="H21">
            <v>84030</v>
          </cell>
          <cell r="I21">
            <v>70000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/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70000</v>
          </cell>
          <cell r="AS21">
            <v>14030</v>
          </cell>
          <cell r="AT21">
            <v>0</v>
          </cell>
        </row>
        <row r="22">
          <cell r="B22" t="str">
            <v>KITTU</v>
          </cell>
          <cell r="C22">
            <v>2180</v>
          </cell>
          <cell r="D22">
            <v>460</v>
          </cell>
          <cell r="E22">
            <v>2640</v>
          </cell>
          <cell r="F22">
            <v>30</v>
          </cell>
          <cell r="G22">
            <v>0</v>
          </cell>
          <cell r="H22">
            <v>2610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/>
          <cell r="AN22">
            <v>0</v>
          </cell>
          <cell r="AO22">
            <v>2600</v>
          </cell>
          <cell r="AP22">
            <v>0</v>
          </cell>
          <cell r="AQ22">
            <v>0</v>
          </cell>
          <cell r="AR22">
            <v>2600</v>
          </cell>
          <cell r="AS22">
            <v>10</v>
          </cell>
          <cell r="AT22">
            <v>0</v>
          </cell>
        </row>
        <row r="23">
          <cell r="B23" t="str">
            <v>KRISHNAN</v>
          </cell>
          <cell r="C23" t="str">
            <v>No load</v>
          </cell>
          <cell r="D23">
            <v>3300</v>
          </cell>
          <cell r="E23">
            <v>3300</v>
          </cell>
          <cell r="F23">
            <v>0</v>
          </cell>
          <cell r="G23">
            <v>0</v>
          </cell>
          <cell r="H23">
            <v>3300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/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3300</v>
          </cell>
          <cell r="AT23">
            <v>0</v>
          </cell>
        </row>
        <row r="24">
          <cell r="B24" t="str">
            <v>KUMAR ARAL</v>
          </cell>
          <cell r="C24" t="str">
            <v>No load</v>
          </cell>
          <cell r="D24">
            <v>2790</v>
          </cell>
          <cell r="E24">
            <v>2790</v>
          </cell>
          <cell r="F24">
            <v>0</v>
          </cell>
          <cell r="G24">
            <v>0</v>
          </cell>
          <cell r="H24">
            <v>2790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/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2790</v>
          </cell>
          <cell r="AT24">
            <v>0</v>
          </cell>
        </row>
        <row r="25">
          <cell r="B25" t="str">
            <v>KUMAR THAZHAKUDY</v>
          </cell>
          <cell r="C25">
            <v>4410</v>
          </cell>
          <cell r="D25">
            <v>25720</v>
          </cell>
          <cell r="E25">
            <v>30130</v>
          </cell>
          <cell r="F25">
            <v>0</v>
          </cell>
          <cell r="G25">
            <v>0</v>
          </cell>
          <cell r="H25">
            <v>30130</v>
          </cell>
          <cell r="I25">
            <v>0</v>
          </cell>
          <cell r="J25">
            <v>0</v>
          </cell>
          <cell r="K25">
            <v>20000</v>
          </cell>
          <cell r="L25">
            <v>0</v>
          </cell>
          <cell r="M25">
            <v>0</v>
          </cell>
          <cell r="N25">
            <v>0</v>
          </cell>
          <cell r="O25">
            <v>4000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/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24000</v>
          </cell>
          <cell r="AS25">
            <v>6130</v>
          </cell>
          <cell r="AT25">
            <v>0</v>
          </cell>
        </row>
        <row r="26">
          <cell r="B26" t="str">
            <v>LINGAM</v>
          </cell>
          <cell r="C26" t="str">
            <v>No load</v>
          </cell>
          <cell r="D26">
            <v>29190</v>
          </cell>
          <cell r="E26">
            <v>29190</v>
          </cell>
          <cell r="F26">
            <v>0</v>
          </cell>
          <cell r="G26">
            <v>0</v>
          </cell>
          <cell r="H26">
            <v>29190</v>
          </cell>
          <cell r="I26">
            <v>0</v>
          </cell>
          <cell r="J26">
            <v>29190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/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29190</v>
          </cell>
          <cell r="AS26">
            <v>0</v>
          </cell>
          <cell r="AT26">
            <v>0</v>
          </cell>
        </row>
        <row r="27">
          <cell r="B27" t="str">
            <v>MANOGAR</v>
          </cell>
          <cell r="C27" t="str">
            <v>No load</v>
          </cell>
          <cell r="D27">
            <v>39770</v>
          </cell>
          <cell r="E27">
            <v>39770</v>
          </cell>
          <cell r="F27">
            <v>0</v>
          </cell>
          <cell r="G27">
            <v>0</v>
          </cell>
          <cell r="H27">
            <v>39770</v>
          </cell>
          <cell r="I27">
            <v>0</v>
          </cell>
          <cell r="J27">
            <v>0</v>
          </cell>
          <cell r="K27">
            <v>30000</v>
          </cell>
          <cell r="L27">
            <v>0</v>
          </cell>
          <cell r="M27">
            <v>0</v>
          </cell>
          <cell r="N27">
            <v>5000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/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35000</v>
          </cell>
          <cell r="AS27">
            <v>4770</v>
          </cell>
          <cell r="AT27">
            <v>0</v>
          </cell>
        </row>
        <row r="28">
          <cell r="B28" t="str">
            <v>MKV</v>
          </cell>
          <cell r="C28">
            <v>10370</v>
          </cell>
          <cell r="D28">
            <v>0</v>
          </cell>
          <cell r="E28">
            <v>10370</v>
          </cell>
          <cell r="F28">
            <v>120</v>
          </cell>
          <cell r="G28">
            <v>10</v>
          </cell>
          <cell r="H28">
            <v>10240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10250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10250</v>
          </cell>
          <cell r="AS28">
            <v>0</v>
          </cell>
          <cell r="AT28">
            <v>10</v>
          </cell>
        </row>
        <row r="29">
          <cell r="B29" t="str">
            <v>MURUGAN SAHADEVAN</v>
          </cell>
          <cell r="C29">
            <v>35740</v>
          </cell>
          <cell r="D29">
            <v>0</v>
          </cell>
          <cell r="E29">
            <v>35740</v>
          </cell>
          <cell r="F29">
            <v>0</v>
          </cell>
          <cell r="G29">
            <v>0</v>
          </cell>
          <cell r="H29">
            <v>35740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35740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35740</v>
          </cell>
          <cell r="AS29">
            <v>0</v>
          </cell>
          <cell r="AT29">
            <v>0</v>
          </cell>
        </row>
        <row r="30">
          <cell r="B30" t="str">
            <v>MURUGAPPAN</v>
          </cell>
          <cell r="C30" t="str">
            <v>No load</v>
          </cell>
          <cell r="D30">
            <v>530</v>
          </cell>
          <cell r="E30">
            <v>530</v>
          </cell>
          <cell r="F30">
            <v>0</v>
          </cell>
          <cell r="G30">
            <v>0</v>
          </cell>
          <cell r="H30">
            <v>530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/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530</v>
          </cell>
          <cell r="AT30">
            <v>0</v>
          </cell>
        </row>
        <row r="31">
          <cell r="B31" t="str">
            <v>NADARAJAN</v>
          </cell>
          <cell r="C31">
            <v>6300</v>
          </cell>
          <cell r="D31">
            <v>43940</v>
          </cell>
          <cell r="E31">
            <v>50240</v>
          </cell>
          <cell r="F31">
            <v>360</v>
          </cell>
          <cell r="G31">
            <v>0</v>
          </cell>
          <cell r="H31">
            <v>49880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/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49880</v>
          </cell>
          <cell r="AT31">
            <v>0</v>
          </cell>
        </row>
        <row r="32">
          <cell r="B32" t="str">
            <v>NAGALAXMI</v>
          </cell>
          <cell r="C32" t="str">
            <v>No load</v>
          </cell>
          <cell r="D32">
            <v>2360</v>
          </cell>
          <cell r="E32">
            <v>2360</v>
          </cell>
          <cell r="F32">
            <v>0</v>
          </cell>
          <cell r="G32">
            <v>0</v>
          </cell>
          <cell r="H32">
            <v>2360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2350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/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2350</v>
          </cell>
          <cell r="AS32">
            <v>10</v>
          </cell>
          <cell r="AT32">
            <v>0</v>
          </cell>
        </row>
        <row r="33">
          <cell r="B33" t="str">
            <v>NAGARAJAN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/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NARAYANAN</v>
          </cell>
          <cell r="C34">
            <v>6110</v>
          </cell>
          <cell r="D34">
            <v>25590</v>
          </cell>
          <cell r="E34">
            <v>31700</v>
          </cell>
          <cell r="F34">
            <v>30</v>
          </cell>
          <cell r="G34">
            <v>0</v>
          </cell>
          <cell r="H34">
            <v>31670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25000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/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25000</v>
          </cell>
          <cell r="AS34">
            <v>6670</v>
          </cell>
          <cell r="AT34">
            <v>0</v>
          </cell>
        </row>
        <row r="35">
          <cell r="B35" t="str">
            <v>PANNEER</v>
          </cell>
          <cell r="C35" t="str">
            <v>No load</v>
          </cell>
          <cell r="D35">
            <v>2260</v>
          </cell>
          <cell r="E35">
            <v>2260</v>
          </cell>
          <cell r="F35">
            <v>0</v>
          </cell>
          <cell r="G35">
            <v>0</v>
          </cell>
          <cell r="H35">
            <v>2260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2200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/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2200</v>
          </cell>
          <cell r="AS35">
            <v>60</v>
          </cell>
          <cell r="AT35">
            <v>0</v>
          </cell>
        </row>
        <row r="36">
          <cell r="B36" t="str">
            <v>PAREETH</v>
          </cell>
          <cell r="C36">
            <v>25890</v>
          </cell>
          <cell r="D36">
            <v>10</v>
          </cell>
          <cell r="E36">
            <v>25900</v>
          </cell>
          <cell r="F36">
            <v>210</v>
          </cell>
          <cell r="G36">
            <v>0</v>
          </cell>
          <cell r="H36">
            <v>25690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5700</v>
          </cell>
          <cell r="AN36">
            <v>20000</v>
          </cell>
          <cell r="AO36">
            <v>0</v>
          </cell>
          <cell r="AP36">
            <v>0</v>
          </cell>
          <cell r="AQ36">
            <v>0</v>
          </cell>
          <cell r="AR36">
            <v>25700</v>
          </cell>
          <cell r="AS36">
            <v>0</v>
          </cell>
          <cell r="AT36">
            <v>10</v>
          </cell>
        </row>
        <row r="37">
          <cell r="B37" t="str">
            <v>PARTHIBEN SEETHAPAL</v>
          </cell>
          <cell r="C37">
            <v>20240</v>
          </cell>
          <cell r="D37">
            <v>58010</v>
          </cell>
          <cell r="E37">
            <v>78250</v>
          </cell>
          <cell r="F37">
            <v>150</v>
          </cell>
          <cell r="G37">
            <v>0</v>
          </cell>
          <cell r="H37">
            <v>78100</v>
          </cell>
          <cell r="I37">
            <v>31100</v>
          </cell>
          <cell r="J37">
            <v>24900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/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56000</v>
          </cell>
          <cell r="AS37">
            <v>22100</v>
          </cell>
          <cell r="AT37">
            <v>0</v>
          </cell>
        </row>
        <row r="38">
          <cell r="B38" t="str">
            <v>PARTHIPAN</v>
          </cell>
          <cell r="C38">
            <v>853940</v>
          </cell>
          <cell r="D38">
            <v>2588</v>
          </cell>
          <cell r="E38">
            <v>856528</v>
          </cell>
          <cell r="F38">
            <v>227070</v>
          </cell>
          <cell r="G38">
            <v>0</v>
          </cell>
          <cell r="H38">
            <v>629458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75000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125000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200000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150000</v>
          </cell>
          <cell r="AL38">
            <v>0</v>
          </cell>
          <cell r="AM38"/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550000</v>
          </cell>
          <cell r="AS38">
            <v>79458</v>
          </cell>
          <cell r="AT38">
            <v>0</v>
          </cell>
        </row>
        <row r="39">
          <cell r="B39" t="str">
            <v>PRAVEEN</v>
          </cell>
          <cell r="C39">
            <v>13510</v>
          </cell>
          <cell r="D39">
            <v>68760</v>
          </cell>
          <cell r="E39">
            <v>82270</v>
          </cell>
          <cell r="F39">
            <v>50</v>
          </cell>
          <cell r="G39">
            <v>0</v>
          </cell>
          <cell r="H39">
            <v>82220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20000</v>
          </cell>
          <cell r="O39">
            <v>40000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/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60000</v>
          </cell>
          <cell r="AS39">
            <v>22220</v>
          </cell>
          <cell r="AT39">
            <v>0</v>
          </cell>
        </row>
        <row r="40">
          <cell r="B40" t="str">
            <v>PRAVEEN ARAL</v>
          </cell>
          <cell r="C40">
            <v>28230</v>
          </cell>
          <cell r="D40">
            <v>11060</v>
          </cell>
          <cell r="E40">
            <v>39290</v>
          </cell>
          <cell r="F40">
            <v>50</v>
          </cell>
          <cell r="G40">
            <v>0</v>
          </cell>
          <cell r="H40">
            <v>39240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/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39240</v>
          </cell>
          <cell r="AT40">
            <v>0</v>
          </cell>
        </row>
        <row r="41">
          <cell r="B41" t="str">
            <v>PSK</v>
          </cell>
          <cell r="C41" t="str">
            <v>No load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/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B42" t="str">
            <v>RAJAN</v>
          </cell>
          <cell r="C42">
            <v>11290</v>
          </cell>
          <cell r="D42">
            <v>0</v>
          </cell>
          <cell r="E42">
            <v>11290</v>
          </cell>
          <cell r="F42">
            <v>0</v>
          </cell>
          <cell r="G42">
            <v>0</v>
          </cell>
          <cell r="H42">
            <v>11290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/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11290</v>
          </cell>
          <cell r="AT42">
            <v>0</v>
          </cell>
        </row>
        <row r="43">
          <cell r="B43" t="str">
            <v>RAJAN THIDAL</v>
          </cell>
          <cell r="C43" t="str">
            <v>No load</v>
          </cell>
          <cell r="D43">
            <v>23320</v>
          </cell>
          <cell r="E43">
            <v>23320</v>
          </cell>
          <cell r="F43">
            <v>0</v>
          </cell>
          <cell r="G43">
            <v>0</v>
          </cell>
          <cell r="H43">
            <v>23320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12000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/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12000</v>
          </cell>
          <cell r="AS43">
            <v>11320</v>
          </cell>
          <cell r="AT43">
            <v>0</v>
          </cell>
        </row>
        <row r="44">
          <cell r="B44" t="str">
            <v>RAJARETHINAM</v>
          </cell>
          <cell r="C44">
            <v>15220</v>
          </cell>
          <cell r="D44">
            <v>24700</v>
          </cell>
          <cell r="E44">
            <v>39920</v>
          </cell>
          <cell r="F44">
            <v>100</v>
          </cell>
          <cell r="G44">
            <v>0</v>
          </cell>
          <cell r="H44">
            <v>39820</v>
          </cell>
          <cell r="I44">
            <v>9500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15000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/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24500</v>
          </cell>
          <cell r="AS44">
            <v>15320</v>
          </cell>
          <cell r="AT44">
            <v>0</v>
          </cell>
        </row>
        <row r="45">
          <cell r="B45" t="str">
            <v>RAMACHANDRAN</v>
          </cell>
          <cell r="C45" t="str">
            <v>No load</v>
          </cell>
          <cell r="D45">
            <v>30230</v>
          </cell>
          <cell r="E45">
            <v>30230</v>
          </cell>
          <cell r="F45">
            <v>0</v>
          </cell>
          <cell r="G45">
            <v>0</v>
          </cell>
          <cell r="H45">
            <v>30230</v>
          </cell>
          <cell r="I45">
            <v>0</v>
          </cell>
          <cell r="J45">
            <v>0</v>
          </cell>
          <cell r="K45">
            <v>18000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/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18000</v>
          </cell>
          <cell r="AS45">
            <v>12230</v>
          </cell>
          <cell r="AT45">
            <v>0</v>
          </cell>
        </row>
        <row r="46">
          <cell r="B46" t="str">
            <v>RAMIYYA</v>
          </cell>
          <cell r="C46" t="str">
            <v>No load</v>
          </cell>
          <cell r="D46">
            <v>43300</v>
          </cell>
          <cell r="E46">
            <v>43300</v>
          </cell>
          <cell r="F46">
            <v>0</v>
          </cell>
          <cell r="G46">
            <v>0</v>
          </cell>
          <cell r="H46">
            <v>43300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/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43300</v>
          </cell>
          <cell r="AT46">
            <v>0</v>
          </cell>
        </row>
        <row r="47">
          <cell r="B47" t="str">
            <v>RAZZAK</v>
          </cell>
          <cell r="C47">
            <v>19560</v>
          </cell>
          <cell r="D47">
            <v>59860</v>
          </cell>
          <cell r="E47">
            <v>79420</v>
          </cell>
          <cell r="F47">
            <v>1720</v>
          </cell>
          <cell r="G47">
            <v>0</v>
          </cell>
          <cell r="H47">
            <v>77700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57860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2000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59860</v>
          </cell>
          <cell r="AS47">
            <v>17840</v>
          </cell>
          <cell r="AT47">
            <v>0</v>
          </cell>
        </row>
        <row r="48">
          <cell r="B48" t="str">
            <v>REENA TRADERS</v>
          </cell>
          <cell r="C48">
            <v>28220</v>
          </cell>
          <cell r="D48">
            <v>210</v>
          </cell>
          <cell r="E48">
            <v>28430</v>
          </cell>
          <cell r="F48">
            <v>170</v>
          </cell>
          <cell r="G48">
            <v>0</v>
          </cell>
          <cell r="H48">
            <v>28260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/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28260</v>
          </cell>
          <cell r="AT48">
            <v>0</v>
          </cell>
        </row>
        <row r="49">
          <cell r="B49" t="str">
            <v>REES BLUE METALS</v>
          </cell>
          <cell r="C49" t="str">
            <v>No load</v>
          </cell>
          <cell r="D49">
            <v>310740</v>
          </cell>
          <cell r="E49">
            <v>310740</v>
          </cell>
          <cell r="F49">
            <v>0</v>
          </cell>
          <cell r="G49">
            <v>0</v>
          </cell>
          <cell r="H49">
            <v>310740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/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310740</v>
          </cell>
          <cell r="AT49">
            <v>0</v>
          </cell>
        </row>
        <row r="50">
          <cell r="B50" t="str">
            <v>RKL</v>
          </cell>
          <cell r="C50">
            <v>12550</v>
          </cell>
          <cell r="D50">
            <v>178250</v>
          </cell>
          <cell r="E50">
            <v>190800</v>
          </cell>
          <cell r="F50">
            <v>0</v>
          </cell>
          <cell r="G50">
            <v>0</v>
          </cell>
          <cell r="H50">
            <v>190800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/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190800</v>
          </cell>
          <cell r="AT50">
            <v>0</v>
          </cell>
        </row>
        <row r="51">
          <cell r="B51" t="str">
            <v>RS PRABHU</v>
          </cell>
          <cell r="C51" t="str">
            <v>No load</v>
          </cell>
          <cell r="D51">
            <v>18730</v>
          </cell>
          <cell r="E51">
            <v>18730</v>
          </cell>
          <cell r="F51">
            <v>0</v>
          </cell>
          <cell r="G51">
            <v>0</v>
          </cell>
          <cell r="H51">
            <v>18730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/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18730</v>
          </cell>
          <cell r="AT51">
            <v>0</v>
          </cell>
        </row>
        <row r="52">
          <cell r="B52" t="str">
            <v>SARAVANAN</v>
          </cell>
          <cell r="C52" t="str">
            <v>No load</v>
          </cell>
          <cell r="D52">
            <v>800</v>
          </cell>
          <cell r="E52">
            <v>800</v>
          </cell>
          <cell r="F52">
            <v>0</v>
          </cell>
          <cell r="G52">
            <v>0</v>
          </cell>
          <cell r="H52">
            <v>800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/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800</v>
          </cell>
          <cell r="AT52">
            <v>0</v>
          </cell>
        </row>
        <row r="53">
          <cell r="B53" t="str">
            <v>SATHISH SA</v>
          </cell>
          <cell r="C53" t="str">
            <v>No load</v>
          </cell>
          <cell r="D53">
            <v>12860</v>
          </cell>
          <cell r="E53">
            <v>12860</v>
          </cell>
          <cell r="F53">
            <v>0</v>
          </cell>
          <cell r="G53">
            <v>0</v>
          </cell>
          <cell r="H53">
            <v>12860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/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12860</v>
          </cell>
          <cell r="AT53">
            <v>0</v>
          </cell>
        </row>
        <row r="54">
          <cell r="B54" t="str">
            <v>SHEK</v>
          </cell>
          <cell r="C54">
            <v>3620</v>
          </cell>
          <cell r="D54">
            <v>14610</v>
          </cell>
          <cell r="E54">
            <v>18230</v>
          </cell>
          <cell r="F54">
            <v>80</v>
          </cell>
          <cell r="G54">
            <v>0</v>
          </cell>
          <cell r="H54">
            <v>18150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8000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/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8000</v>
          </cell>
          <cell r="AS54">
            <v>10150</v>
          </cell>
          <cell r="AT54">
            <v>0</v>
          </cell>
        </row>
        <row r="55">
          <cell r="B55" t="str">
            <v>SOOSAI MICHEAL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250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/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250</v>
          </cell>
        </row>
        <row r="56">
          <cell r="B56" t="str">
            <v>STALIN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10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/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10</v>
          </cell>
        </row>
        <row r="57">
          <cell r="B57" t="str">
            <v>SUBASH</v>
          </cell>
          <cell r="C57" t="str">
            <v>No load</v>
          </cell>
          <cell r="D57">
            <v>5960</v>
          </cell>
          <cell r="E57">
            <v>5960</v>
          </cell>
          <cell r="F57">
            <v>0</v>
          </cell>
          <cell r="G57">
            <v>0</v>
          </cell>
          <cell r="H57">
            <v>5960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/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5960</v>
          </cell>
          <cell r="AT57">
            <v>0</v>
          </cell>
        </row>
        <row r="58">
          <cell r="B58" t="str">
            <v>SUGUMARAN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/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B59" t="str">
            <v>SURESH TAMIL RAJ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/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SUYAMBU</v>
          </cell>
          <cell r="C60">
            <v>7560</v>
          </cell>
          <cell r="D60">
            <v>0</v>
          </cell>
          <cell r="E60">
            <v>7560</v>
          </cell>
          <cell r="F60">
            <v>50</v>
          </cell>
          <cell r="G60">
            <v>50</v>
          </cell>
          <cell r="H60">
            <v>7460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7500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7500</v>
          </cell>
          <cell r="AS60">
            <v>0</v>
          </cell>
          <cell r="AT60">
            <v>40</v>
          </cell>
        </row>
        <row r="61">
          <cell r="B61" t="str">
            <v>SUYAMBURAJAN</v>
          </cell>
          <cell r="C61" t="str">
            <v>No load</v>
          </cell>
          <cell r="D61">
            <v>6150</v>
          </cell>
          <cell r="E61">
            <v>6150</v>
          </cell>
          <cell r="F61">
            <v>0</v>
          </cell>
          <cell r="G61">
            <v>0</v>
          </cell>
          <cell r="H61">
            <v>6150</v>
          </cell>
          <cell r="I61">
            <v>5000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/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5000</v>
          </cell>
          <cell r="AS61">
            <v>1150</v>
          </cell>
          <cell r="AT61">
            <v>0</v>
          </cell>
        </row>
        <row r="62">
          <cell r="B62" t="str">
            <v>T.MURUGAN</v>
          </cell>
          <cell r="C62" t="str">
            <v>No load</v>
          </cell>
          <cell r="D62">
            <v>16370</v>
          </cell>
          <cell r="E62">
            <v>16370</v>
          </cell>
          <cell r="F62">
            <v>0</v>
          </cell>
          <cell r="G62">
            <v>0</v>
          </cell>
          <cell r="H62">
            <v>16370</v>
          </cell>
          <cell r="I62">
            <v>16370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/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16370</v>
          </cell>
          <cell r="AS62">
            <v>0</v>
          </cell>
          <cell r="AT62">
            <v>0</v>
          </cell>
        </row>
        <row r="63">
          <cell r="B63" t="str">
            <v>THAMIRAPARANI</v>
          </cell>
          <cell r="C63" t="str">
            <v>No load</v>
          </cell>
          <cell r="D63">
            <v>176230</v>
          </cell>
          <cell r="E63">
            <v>176230</v>
          </cell>
          <cell r="F63">
            <v>0</v>
          </cell>
          <cell r="G63">
            <v>0</v>
          </cell>
          <cell r="H63">
            <v>176230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76000</v>
          </cell>
          <cell r="O63">
            <v>0</v>
          </cell>
          <cell r="P63">
            <v>100000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/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176000</v>
          </cell>
          <cell r="AS63">
            <v>230</v>
          </cell>
          <cell r="AT63">
            <v>0</v>
          </cell>
        </row>
        <row r="64">
          <cell r="B64" t="str">
            <v>THANGAMANI</v>
          </cell>
          <cell r="C64">
            <v>2170</v>
          </cell>
          <cell r="D64">
            <v>0</v>
          </cell>
          <cell r="E64">
            <v>2170</v>
          </cell>
          <cell r="F64">
            <v>30</v>
          </cell>
          <cell r="G64">
            <v>0</v>
          </cell>
          <cell r="H64">
            <v>2140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/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2140</v>
          </cell>
          <cell r="AT64">
            <v>0</v>
          </cell>
        </row>
        <row r="65">
          <cell r="B65" t="str">
            <v>THANGASELVAN</v>
          </cell>
          <cell r="C65">
            <v>15150</v>
          </cell>
          <cell r="D65">
            <v>4010</v>
          </cell>
          <cell r="E65">
            <v>19160</v>
          </cell>
          <cell r="F65">
            <v>150</v>
          </cell>
          <cell r="G65">
            <v>0</v>
          </cell>
          <cell r="H65">
            <v>19010</v>
          </cell>
          <cell r="I65">
            <v>0</v>
          </cell>
          <cell r="J65">
            <v>0</v>
          </cell>
          <cell r="K65">
            <v>4000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/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4000</v>
          </cell>
          <cell r="AS65">
            <v>15010</v>
          </cell>
          <cell r="AT65">
            <v>0</v>
          </cell>
        </row>
        <row r="66">
          <cell r="B66" t="str">
            <v>VIJAY</v>
          </cell>
          <cell r="C66">
            <v>7300</v>
          </cell>
          <cell r="D66">
            <v>120940</v>
          </cell>
          <cell r="E66">
            <v>128240</v>
          </cell>
          <cell r="F66">
            <v>0</v>
          </cell>
          <cell r="G66">
            <v>0</v>
          </cell>
          <cell r="H66">
            <v>128240</v>
          </cell>
          <cell r="I66">
            <v>106540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/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106540</v>
          </cell>
          <cell r="AS66">
            <v>21700</v>
          </cell>
          <cell r="AT66">
            <v>0</v>
          </cell>
        </row>
        <row r="67">
          <cell r="B67" t="str">
            <v>VM VIGNESH</v>
          </cell>
          <cell r="C67" t="str">
            <v>No load</v>
          </cell>
          <cell r="D67">
            <v>37350</v>
          </cell>
          <cell r="E67">
            <v>37350</v>
          </cell>
          <cell r="F67">
            <v>0</v>
          </cell>
          <cell r="G67">
            <v>0</v>
          </cell>
          <cell r="H67">
            <v>37350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/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37350</v>
          </cell>
          <cell r="AT67">
            <v>0</v>
          </cell>
        </row>
        <row r="68">
          <cell r="B68"/>
          <cell r="C68">
            <v>1223650</v>
          </cell>
          <cell r="D68">
            <v>1857238</v>
          </cell>
          <cell r="E68">
            <v>3080888</v>
          </cell>
          <cell r="F68">
            <v>233520</v>
          </cell>
          <cell r="G68">
            <v>340</v>
          </cell>
          <cell r="H68">
            <v>2847288</v>
          </cell>
          <cell r="I68">
            <v>378610</v>
          </cell>
          <cell r="J68">
            <v>104150</v>
          </cell>
          <cell r="K68">
            <v>72000</v>
          </cell>
          <cell r="L68">
            <v>22070</v>
          </cell>
          <cell r="M68">
            <v>0</v>
          </cell>
          <cell r="N68">
            <v>141000</v>
          </cell>
          <cell r="O68">
            <v>101860</v>
          </cell>
          <cell r="P68">
            <v>112550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75000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125000</v>
          </cell>
          <cell r="AB68">
            <v>0</v>
          </cell>
          <cell r="AC68">
            <v>0</v>
          </cell>
          <cell r="AD68">
            <v>0</v>
          </cell>
          <cell r="AE68">
            <v>12000</v>
          </cell>
          <cell r="AF68">
            <v>200000</v>
          </cell>
          <cell r="AG68">
            <v>0</v>
          </cell>
          <cell r="AH68">
            <v>0</v>
          </cell>
          <cell r="AI68">
            <v>0</v>
          </cell>
          <cell r="AJ68">
            <v>12410</v>
          </cell>
          <cell r="AK68">
            <v>150000</v>
          </cell>
          <cell r="AL68">
            <v>0</v>
          </cell>
          <cell r="AM68">
            <v>61190</v>
          </cell>
          <cell r="AN68">
            <v>27590</v>
          </cell>
          <cell r="AO68">
            <v>104950</v>
          </cell>
          <cell r="AP68">
            <v>0</v>
          </cell>
          <cell r="AQ68">
            <v>0</v>
          </cell>
          <cell r="AR68">
            <v>1700380</v>
          </cell>
          <cell r="AS68">
            <v>1146988</v>
          </cell>
          <cell r="AT68">
            <v>340</v>
          </cell>
        </row>
        <row r="74">
          <cell r="F74" t="str">
            <v>DATE</v>
          </cell>
          <cell r="G74" t="str">
            <v>CASH</v>
          </cell>
          <cell r="H74" t="str">
            <v>SEF</v>
          </cell>
          <cell r="I74" t="str">
            <v>BRUCE</v>
          </cell>
          <cell r="J74" t="str">
            <v>PRABHU</v>
          </cell>
          <cell r="K74" t="str">
            <v>CHEQUE</v>
          </cell>
          <cell r="L74" t="str">
            <v>TOTAL</v>
          </cell>
        </row>
        <row r="75">
          <cell r="F75" t="str">
            <v>21-9-25</v>
          </cell>
          <cell r="G75">
            <v>378610</v>
          </cell>
          <cell r="H75">
            <v>104150</v>
          </cell>
          <cell r="I75">
            <v>72000</v>
          </cell>
          <cell r="J75">
            <v>22070</v>
          </cell>
          <cell r="K75">
            <v>0</v>
          </cell>
          <cell r="L75">
            <v>576830</v>
          </cell>
          <cell r="M75"/>
        </row>
        <row r="76">
          <cell r="F76" t="str">
            <v>22-9-25</v>
          </cell>
          <cell r="G76">
            <v>141000</v>
          </cell>
          <cell r="H76">
            <v>101860</v>
          </cell>
          <cell r="I76">
            <v>112550</v>
          </cell>
          <cell r="J76">
            <v>0</v>
          </cell>
          <cell r="K76">
            <v>0</v>
          </cell>
          <cell r="L76">
            <v>355410</v>
          </cell>
          <cell r="M76"/>
        </row>
        <row r="77">
          <cell r="F77" t="str">
            <v>23-9-25</v>
          </cell>
          <cell r="G77">
            <v>0</v>
          </cell>
          <cell r="H77">
            <v>0</v>
          </cell>
          <cell r="I77">
            <v>0</v>
          </cell>
          <cell r="J77">
            <v>75000</v>
          </cell>
          <cell r="K77">
            <v>0</v>
          </cell>
          <cell r="L77">
            <v>75000</v>
          </cell>
          <cell r="M77"/>
        </row>
        <row r="78">
          <cell r="F78" t="str">
            <v>24-9-25</v>
          </cell>
          <cell r="G78">
            <v>0</v>
          </cell>
          <cell r="H78">
            <v>0</v>
          </cell>
          <cell r="I78">
            <v>0</v>
          </cell>
          <cell r="J78">
            <v>125000</v>
          </cell>
          <cell r="K78">
            <v>0</v>
          </cell>
          <cell r="L78">
            <v>125000</v>
          </cell>
          <cell r="M78"/>
        </row>
        <row r="79">
          <cell r="F79" t="str">
            <v>25-9-25</v>
          </cell>
          <cell r="G79">
            <v>0</v>
          </cell>
          <cell r="H79">
            <v>0</v>
          </cell>
          <cell r="I79">
            <v>12000</v>
          </cell>
          <cell r="J79">
            <v>200000</v>
          </cell>
          <cell r="K79">
            <v>0</v>
          </cell>
          <cell r="L79">
            <v>212000</v>
          </cell>
          <cell r="M79"/>
        </row>
        <row r="80">
          <cell r="F80" t="str">
            <v>26-9-25</v>
          </cell>
          <cell r="G80">
            <v>0</v>
          </cell>
          <cell r="H80">
            <v>0</v>
          </cell>
          <cell r="I80">
            <v>12410</v>
          </cell>
          <cell r="J80">
            <v>150000</v>
          </cell>
          <cell r="K80">
            <v>0</v>
          </cell>
          <cell r="L80">
            <v>162410</v>
          </cell>
          <cell r="M80"/>
        </row>
        <row r="81">
          <cell r="F81" t="str">
            <v>27-9-25</v>
          </cell>
          <cell r="G81">
            <v>61190</v>
          </cell>
          <cell r="H81">
            <v>27590</v>
          </cell>
          <cell r="I81">
            <v>104950</v>
          </cell>
          <cell r="J81">
            <v>0</v>
          </cell>
          <cell r="K81">
            <v>0</v>
          </cell>
          <cell r="L81">
            <v>193730</v>
          </cell>
          <cell r="M81"/>
        </row>
        <row r="82">
          <cell r="F82" t="str">
            <v>TOTAL</v>
          </cell>
          <cell r="G82">
            <v>580800</v>
          </cell>
          <cell r="H82">
            <v>233600</v>
          </cell>
          <cell r="I82">
            <v>313910</v>
          </cell>
          <cell r="J82">
            <v>572070</v>
          </cell>
          <cell r="K82">
            <v>0</v>
          </cell>
          <cell r="L82">
            <v>1700380</v>
          </cell>
          <cell r="M82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82"/>
  <sheetViews>
    <sheetView tabSelected="1" workbookViewId="0">
      <pane xSplit="8" ySplit="3" topLeftCell="AJ4" activePane="bottomRight" state="frozen"/>
      <selection pane="topRight" activeCell="I1" sqref="I1"/>
      <selection pane="bottomLeft" activeCell="A4" sqref="A4"/>
      <selection pane="bottomRight" activeCell="C5" sqref="C5"/>
    </sheetView>
  </sheetViews>
  <sheetFormatPr defaultRowHeight="15"/>
  <cols>
    <col min="1" max="1" width="3.7109375" style="41" customWidth="1"/>
    <col min="2" max="2" width="11.85546875" style="41" customWidth="1"/>
    <col min="3" max="3" width="8.28515625" style="41" customWidth="1"/>
    <col min="4" max="4" width="8.5703125" style="41" customWidth="1"/>
    <col min="5" max="5" width="8.7109375" style="41" customWidth="1"/>
    <col min="6" max="6" width="6.28515625" style="41" customWidth="1"/>
    <col min="7" max="7" width="8.42578125" style="41" customWidth="1"/>
    <col min="8" max="8" width="8.140625" style="41" customWidth="1"/>
    <col min="9" max="9" width="7.5703125" style="41" customWidth="1"/>
    <col min="10" max="11" width="6.7109375" style="41" customWidth="1"/>
    <col min="12" max="12" width="5" style="41" customWidth="1"/>
    <col min="13" max="13" width="7.28515625" style="41" customWidth="1"/>
    <col min="14" max="14" width="7.42578125" style="41" customWidth="1"/>
    <col min="15" max="15" width="6.140625" style="41" customWidth="1"/>
    <col min="16" max="16" width="7.5703125" style="41" customWidth="1"/>
    <col min="17" max="17" width="6.140625" style="41" customWidth="1"/>
    <col min="18" max="18" width="6.28515625" style="41" customWidth="1"/>
    <col min="19" max="19" width="7.140625" style="41" customWidth="1"/>
    <col min="20" max="20" width="6.28515625" style="41" customWidth="1"/>
    <col min="21" max="21" width="7" style="41" customWidth="1"/>
    <col min="22" max="22" width="6.42578125" style="41" customWidth="1"/>
    <col min="23" max="23" width="6.140625" style="41" customWidth="1"/>
    <col min="24" max="24" width="5.7109375" style="41" customWidth="1"/>
    <col min="25" max="25" width="5.28515625" style="41" customWidth="1"/>
    <col min="26" max="26" width="6.5703125" style="41" customWidth="1"/>
    <col min="27" max="27" width="6" style="41" customWidth="1"/>
    <col min="28" max="28" width="4.5703125" style="41" customWidth="1"/>
    <col min="29" max="29" width="5.28515625" style="41" customWidth="1"/>
    <col min="30" max="31" width="5.42578125" style="41" customWidth="1"/>
    <col min="32" max="32" width="5.28515625" style="41" customWidth="1"/>
    <col min="33" max="33" width="5" style="41" customWidth="1"/>
    <col min="34" max="34" width="6.5703125" style="41" customWidth="1"/>
    <col min="35" max="35" width="6.42578125" style="41" customWidth="1"/>
    <col min="36" max="36" width="6.5703125" style="41" customWidth="1"/>
    <col min="37" max="37" width="4.42578125" style="41" customWidth="1"/>
    <col min="38" max="38" width="4.85546875" style="41" customWidth="1"/>
    <col min="39" max="39" width="6.7109375" style="41" customWidth="1"/>
    <col min="40" max="40" width="5.85546875" style="41" customWidth="1"/>
    <col min="41" max="41" width="6.42578125" style="41" customWidth="1"/>
    <col min="42" max="42" width="5.28515625" style="41" customWidth="1"/>
    <col min="43" max="43" width="5.7109375" style="41" customWidth="1"/>
    <col min="44" max="16384" width="9.140625" style="41"/>
  </cols>
  <sheetData>
    <row r="1" spans="1:46" ht="19.5" thickBot="1">
      <c r="A1" s="65" t="s">
        <v>93</v>
      </c>
      <c r="B1" s="66"/>
      <c r="C1" s="66"/>
      <c r="D1" s="66"/>
      <c r="E1" s="66"/>
      <c r="F1" s="66"/>
      <c r="G1" s="66"/>
      <c r="H1" s="66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1"/>
      <c r="AS1" s="2"/>
      <c r="AT1" s="3"/>
    </row>
    <row r="2" spans="1:46" ht="15.75" customHeight="1">
      <c r="A2" s="67" t="s">
        <v>0</v>
      </c>
      <c r="B2" s="68"/>
      <c r="C2" s="68"/>
      <c r="D2" s="68"/>
      <c r="E2" s="68"/>
      <c r="F2" s="68"/>
      <c r="G2" s="68"/>
      <c r="H2" s="69"/>
      <c r="I2" s="70" t="s">
        <v>84</v>
      </c>
      <c r="J2" s="71"/>
      <c r="K2" s="71"/>
      <c r="L2" s="71"/>
      <c r="M2" s="72"/>
      <c r="N2" s="70" t="s">
        <v>85</v>
      </c>
      <c r="O2" s="71"/>
      <c r="P2" s="71"/>
      <c r="Q2" s="71"/>
      <c r="R2" s="72"/>
      <c r="S2" s="70" t="s">
        <v>86</v>
      </c>
      <c r="T2" s="71"/>
      <c r="U2" s="71"/>
      <c r="V2" s="71"/>
      <c r="W2" s="72"/>
      <c r="X2" s="60">
        <v>45667</v>
      </c>
      <c r="Y2" s="61"/>
      <c r="Z2" s="61"/>
      <c r="AA2" s="61"/>
      <c r="AB2" s="62"/>
      <c r="AC2" s="60">
        <v>45698</v>
      </c>
      <c r="AD2" s="61"/>
      <c r="AE2" s="61"/>
      <c r="AF2" s="61"/>
      <c r="AG2" s="62"/>
      <c r="AH2" s="60">
        <v>45726</v>
      </c>
      <c r="AI2" s="61"/>
      <c r="AJ2" s="61"/>
      <c r="AK2" s="61"/>
      <c r="AL2" s="62"/>
      <c r="AM2" s="60">
        <v>45757</v>
      </c>
      <c r="AN2" s="61"/>
      <c r="AO2" s="61"/>
      <c r="AP2" s="61"/>
      <c r="AQ2" s="62"/>
      <c r="AR2" s="4"/>
      <c r="AS2" s="5"/>
      <c r="AT2" s="6"/>
    </row>
    <row r="3" spans="1:46" ht="34.5" customHeight="1" thickBot="1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9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1" t="s">
        <v>12</v>
      </c>
      <c r="M3" s="51" t="s">
        <v>13</v>
      </c>
      <c r="N3" s="50" t="s">
        <v>14</v>
      </c>
      <c r="O3" s="50" t="s">
        <v>10</v>
      </c>
      <c r="P3" s="50" t="s">
        <v>11</v>
      </c>
      <c r="Q3" s="50" t="s">
        <v>12</v>
      </c>
      <c r="R3" s="50" t="s">
        <v>13</v>
      </c>
      <c r="S3" s="50" t="s">
        <v>14</v>
      </c>
      <c r="T3" s="50" t="s">
        <v>10</v>
      </c>
      <c r="U3" s="50" t="s">
        <v>11</v>
      </c>
      <c r="V3" s="50" t="s">
        <v>12</v>
      </c>
      <c r="W3" s="50" t="s">
        <v>13</v>
      </c>
      <c r="X3" s="50" t="s">
        <v>14</v>
      </c>
      <c r="Y3" s="50" t="s">
        <v>10</v>
      </c>
      <c r="Z3" s="50" t="s">
        <v>11</v>
      </c>
      <c r="AA3" s="50" t="s">
        <v>12</v>
      </c>
      <c r="AB3" s="50" t="s">
        <v>13</v>
      </c>
      <c r="AC3" s="50" t="s">
        <v>14</v>
      </c>
      <c r="AD3" s="50" t="s">
        <v>10</v>
      </c>
      <c r="AE3" s="50" t="s">
        <v>11</v>
      </c>
      <c r="AF3" s="50" t="s">
        <v>12</v>
      </c>
      <c r="AG3" s="50" t="s">
        <v>13</v>
      </c>
      <c r="AH3" s="50" t="s">
        <v>9</v>
      </c>
      <c r="AI3" s="50" t="s">
        <v>10</v>
      </c>
      <c r="AJ3" s="50" t="s">
        <v>11</v>
      </c>
      <c r="AK3" s="50" t="s">
        <v>12</v>
      </c>
      <c r="AL3" s="50" t="s">
        <v>13</v>
      </c>
      <c r="AM3" s="52" t="s">
        <v>14</v>
      </c>
      <c r="AN3" s="52" t="s">
        <v>10</v>
      </c>
      <c r="AO3" s="52" t="s">
        <v>11</v>
      </c>
      <c r="AP3" s="52" t="s">
        <v>12</v>
      </c>
      <c r="AQ3" s="53" t="s">
        <v>13</v>
      </c>
      <c r="AR3" s="50" t="s">
        <v>15</v>
      </c>
      <c r="AS3" s="50" t="s">
        <v>16</v>
      </c>
      <c r="AT3" s="7" t="s">
        <v>17</v>
      </c>
    </row>
    <row r="4" spans="1:46">
      <c r="A4" s="8">
        <v>1</v>
      </c>
      <c r="B4" s="9" t="s">
        <v>18</v>
      </c>
      <c r="C4" s="10">
        <f>IFERROR(IF(VLOOKUP(B4, 'CREDIT LIST'!$B:$C, 2, FALSE)="TRUE", "no load", VLOOKUP(B4, 'CREDIT LIST'!$B:$C, 2, FALSE)), "No load")</f>
        <v>28990</v>
      </c>
      <c r="D4" s="11">
        <f>VLOOKUP(B4,[1]PAYMENT!$B:$AS,44,FALSE)</f>
        <v>32040</v>
      </c>
      <c r="E4" s="11">
        <f>IF(OR(C4="", D4=""), "INCOMP", IFERROR(IF(C4="no load", 0, C4) + IF(D4="no load", 0, D4), "INCOMP"))</f>
        <v>61030</v>
      </c>
      <c r="F4" s="25">
        <f>210+1350</f>
        <v>1560</v>
      </c>
      <c r="G4" s="12">
        <f>VLOOKUP(B4,[1]PAYMENT!$B:$AT,45,FALSE)</f>
        <v>0</v>
      </c>
      <c r="H4" s="13">
        <f>ABS(IF((E4=0),0,MAX(0,IF(OR(D4="", E4="", F4=""),C4, E4-F4-G4))))</f>
        <v>59470</v>
      </c>
      <c r="I4" s="14"/>
      <c r="J4" s="15">
        <v>13500</v>
      </c>
      <c r="K4" s="16"/>
      <c r="L4" s="20"/>
      <c r="M4" s="18"/>
      <c r="N4" s="14"/>
      <c r="O4" s="15"/>
      <c r="P4" s="16"/>
      <c r="Q4" s="19"/>
      <c r="R4" s="18"/>
      <c r="S4" s="14"/>
      <c r="T4" s="15"/>
      <c r="U4" s="16"/>
      <c r="V4" s="17"/>
      <c r="W4" s="18"/>
      <c r="X4" s="14"/>
      <c r="Y4" s="15"/>
      <c r="Z4" s="16"/>
      <c r="AA4" s="16"/>
      <c r="AB4" s="15"/>
      <c r="AC4" s="14"/>
      <c r="AD4" s="15"/>
      <c r="AE4" s="16"/>
      <c r="AF4" s="17"/>
      <c r="AG4" s="18"/>
      <c r="AH4" s="14"/>
      <c r="AI4" s="15"/>
      <c r="AJ4" s="16"/>
      <c r="AK4" s="20"/>
      <c r="AL4" s="18"/>
      <c r="AM4" s="21"/>
      <c r="AN4" s="20"/>
      <c r="AO4" s="22"/>
      <c r="AP4" s="20"/>
      <c r="AQ4" s="18"/>
      <c r="AR4" s="23">
        <f t="shared" ref="AR4:AR35" si="0">SUM(I4:AQ4)</f>
        <v>13500</v>
      </c>
      <c r="AS4" s="11">
        <f t="shared" ref="AS4:AS67" si="1">IF((H4-AR4&lt;0),0,H4-AR4)</f>
        <v>45970</v>
      </c>
      <c r="AT4" s="12">
        <f>ABS(IF(AND(AR4=0,AS4=0),G4,IF((H4-AR4&lt;0),H4-AR4,0)))</f>
        <v>0</v>
      </c>
    </row>
    <row r="5" spans="1:46">
      <c r="A5" s="8">
        <v>2</v>
      </c>
      <c r="B5" s="24" t="s">
        <v>19</v>
      </c>
      <c r="C5" s="10" t="str">
        <f>IFERROR(IF(VLOOKUP(B5, 'CREDIT LIST'!$B:$C, 2, FALSE)="TRUE", "no load", VLOOKUP(B5, 'CREDIT LIST'!$B:$C, 2, FALSE)), "No load")</f>
        <v>No load</v>
      </c>
      <c r="D5" s="11">
        <f>VLOOKUP(B5,[1]PAYMENT!$B:$AS,44,FALSE)</f>
        <v>0</v>
      </c>
      <c r="E5" s="11">
        <f>IF(OR(C5="", D5=""), "INCOMP", IFERROR(IF(C5="no load", 0, C5) + IF(D5="no load", 0, D5), "INCOMP"))</f>
        <v>0</v>
      </c>
      <c r="F5" s="25">
        <v>0</v>
      </c>
      <c r="G5" s="12">
        <f>VLOOKUP(B5,[1]PAYMENT!$B:$AT,45,FALSE)</f>
        <v>0</v>
      </c>
      <c r="H5" s="13">
        <f t="shared" ref="H5:H67" si="2">ABS(IF((E5=0),0,MAX(0,IF(OR(D5="", E5="", F5=""),C5, E5-F5-G5))))</f>
        <v>0</v>
      </c>
      <c r="I5" s="14"/>
      <c r="J5" s="15"/>
      <c r="K5" s="16"/>
      <c r="L5" s="20"/>
      <c r="M5" s="18"/>
      <c r="N5" s="14"/>
      <c r="O5" s="15"/>
      <c r="P5" s="16"/>
      <c r="Q5" s="19"/>
      <c r="R5" s="18"/>
      <c r="S5" s="14"/>
      <c r="T5" s="15"/>
      <c r="U5" s="16"/>
      <c r="V5" s="17"/>
      <c r="W5" s="18"/>
      <c r="X5" s="14"/>
      <c r="Y5" s="15"/>
      <c r="Z5" s="16"/>
      <c r="AA5" s="16"/>
      <c r="AB5" s="15"/>
      <c r="AC5" s="14"/>
      <c r="AD5" s="15"/>
      <c r="AE5" s="16"/>
      <c r="AF5" s="17"/>
      <c r="AG5" s="18"/>
      <c r="AH5" s="14"/>
      <c r="AI5" s="15"/>
      <c r="AJ5" s="16"/>
      <c r="AK5" s="20"/>
      <c r="AL5" s="18"/>
      <c r="AM5" s="14"/>
      <c r="AN5" s="20"/>
      <c r="AO5" s="16"/>
      <c r="AP5" s="20"/>
      <c r="AQ5" s="18"/>
      <c r="AR5" s="23">
        <f t="shared" si="0"/>
        <v>0</v>
      </c>
      <c r="AS5" s="11">
        <f t="shared" si="1"/>
        <v>0</v>
      </c>
      <c r="AT5" s="12">
        <f>ABS(IF(AND(AR5=0,AS5=0),G5,IF((H5-AR5&lt;0),H5-AR5,0)))</f>
        <v>0</v>
      </c>
    </row>
    <row r="6" spans="1:46">
      <c r="A6" s="8">
        <v>3</v>
      </c>
      <c r="B6" s="9" t="s">
        <v>20</v>
      </c>
      <c r="C6" s="10">
        <f>IFERROR(IF(VLOOKUP(B6, 'CREDIT LIST'!$B:$C, 2, FALSE)="TRUE", "no load", VLOOKUP(B6, 'CREDIT LIST'!$B:$C, 2, FALSE)), "No load")</f>
        <v>17460</v>
      </c>
      <c r="D6" s="11">
        <f>VLOOKUP(B6,[1]PAYMENT!$B:$AS,44,FALSE)</f>
        <v>10620</v>
      </c>
      <c r="E6" s="11">
        <f t="shared" ref="E6:E16" si="3">IF(OR(C6="", D6=""), "INCOMP", IFERROR(IF(C6="no load", 0, C6) + IF(D6="no load", 0, D6), "INCOMP"))</f>
        <v>28080</v>
      </c>
      <c r="F6" s="25">
        <v>1450</v>
      </c>
      <c r="G6" s="12">
        <f>VLOOKUP(B6,[1]PAYMENT!$B:$AT,45,FALSE)</f>
        <v>0</v>
      </c>
      <c r="H6" s="13">
        <f t="shared" si="2"/>
        <v>26630</v>
      </c>
      <c r="I6" s="26"/>
      <c r="J6" s="27"/>
      <c r="K6" s="20"/>
      <c r="L6" s="20"/>
      <c r="M6" s="18"/>
      <c r="N6" s="14"/>
      <c r="O6" s="15"/>
      <c r="P6" s="16"/>
      <c r="Q6" s="19"/>
      <c r="R6" s="18"/>
      <c r="S6" s="14"/>
      <c r="T6" s="15"/>
      <c r="U6" s="16"/>
      <c r="V6" s="17"/>
      <c r="W6" s="18"/>
      <c r="X6" s="14"/>
      <c r="Y6" s="15"/>
      <c r="Z6" s="16">
        <v>35000</v>
      </c>
      <c r="AA6" s="16"/>
      <c r="AB6" s="15"/>
      <c r="AC6" s="14"/>
      <c r="AD6" s="15"/>
      <c r="AE6" s="16"/>
      <c r="AF6" s="17"/>
      <c r="AG6" s="18"/>
      <c r="AH6" s="14"/>
      <c r="AI6" s="15"/>
      <c r="AJ6" s="20"/>
      <c r="AK6" s="20"/>
      <c r="AL6" s="18"/>
      <c r="AM6" s="26"/>
      <c r="AN6" s="20"/>
      <c r="AO6" s="20"/>
      <c r="AP6" s="20"/>
      <c r="AQ6" s="18"/>
      <c r="AR6" s="23">
        <f t="shared" si="0"/>
        <v>35000</v>
      </c>
      <c r="AS6" s="11">
        <f t="shared" si="1"/>
        <v>0</v>
      </c>
      <c r="AT6" s="12">
        <f t="shared" ref="AT6:AT67" si="4">ABS(IF(AND(AR6=0,AS6=0),G6,IF((H6-AR6&lt;0),H6-AR6,0)))</f>
        <v>8370</v>
      </c>
    </row>
    <row r="7" spans="1:46">
      <c r="A7" s="8">
        <v>4</v>
      </c>
      <c r="B7" s="9" t="s">
        <v>21</v>
      </c>
      <c r="C7" s="10">
        <f>IFERROR(IF(VLOOKUP(B7, 'CREDIT LIST'!$B:$C, 2, FALSE)="TRUE", "no load", VLOOKUP(B7, 'CREDIT LIST'!$B:$C, 2, FALSE)), "No load")</f>
        <v>30250</v>
      </c>
      <c r="D7" s="11">
        <f>VLOOKUP(B7,[1]PAYMENT!$B:$AS,44,FALSE)</f>
        <v>6860</v>
      </c>
      <c r="E7" s="11">
        <f t="shared" si="3"/>
        <v>37110</v>
      </c>
      <c r="F7" s="25">
        <v>3070</v>
      </c>
      <c r="G7" s="12">
        <f>VLOOKUP(B7,[1]PAYMENT!$B:$AT,45,FALSE)</f>
        <v>0</v>
      </c>
      <c r="H7" s="13">
        <f t="shared" si="2"/>
        <v>34040</v>
      </c>
      <c r="I7" s="26"/>
      <c r="J7" s="27"/>
      <c r="K7" s="20"/>
      <c r="L7" s="20"/>
      <c r="M7" s="18"/>
      <c r="N7" s="14"/>
      <c r="O7" s="15"/>
      <c r="P7" s="16"/>
      <c r="Q7" s="19"/>
      <c r="R7" s="18"/>
      <c r="S7" s="14"/>
      <c r="T7" s="15"/>
      <c r="U7" s="16"/>
      <c r="V7" s="17"/>
      <c r="W7" s="18"/>
      <c r="X7" s="14"/>
      <c r="Y7" s="15"/>
      <c r="Z7" s="16"/>
      <c r="AA7" s="16"/>
      <c r="AB7" s="15"/>
      <c r="AC7" s="14"/>
      <c r="AD7" s="15"/>
      <c r="AE7" s="16"/>
      <c r="AF7" s="17"/>
      <c r="AG7" s="18"/>
      <c r="AH7" s="14"/>
      <c r="AI7" s="15"/>
      <c r="AJ7" s="20"/>
      <c r="AK7" s="20"/>
      <c r="AL7" s="18"/>
      <c r="AM7" s="26"/>
      <c r="AN7" s="20"/>
      <c r="AO7" s="20"/>
      <c r="AP7" s="20"/>
      <c r="AQ7" s="18"/>
      <c r="AR7" s="23">
        <f t="shared" si="0"/>
        <v>0</v>
      </c>
      <c r="AS7" s="11">
        <f t="shared" si="1"/>
        <v>34040</v>
      </c>
      <c r="AT7" s="12">
        <f t="shared" si="4"/>
        <v>0</v>
      </c>
    </row>
    <row r="8" spans="1:46">
      <c r="A8" s="8">
        <v>5</v>
      </c>
      <c r="B8" s="9" t="s">
        <v>22</v>
      </c>
      <c r="C8" s="10">
        <f>IFERROR(IF(VLOOKUP(B8, 'CREDIT LIST'!$B:$C, 2, FALSE)="TRUE", "no load", VLOOKUP(B8, 'CREDIT LIST'!$B:$C, 2, FALSE)), "No load")</f>
        <v>15530</v>
      </c>
      <c r="D8" s="11">
        <f>VLOOKUP(B8,[1]PAYMENT!$B:$AS,44,FALSE)</f>
        <v>5790</v>
      </c>
      <c r="E8" s="11">
        <f t="shared" si="3"/>
        <v>21320</v>
      </c>
      <c r="F8" s="25">
        <v>140</v>
      </c>
      <c r="G8" s="12">
        <f>VLOOKUP(B8,[1]PAYMENT!$B:$AT,45,FALSE)</f>
        <v>0</v>
      </c>
      <c r="H8" s="13">
        <f t="shared" si="2"/>
        <v>21180</v>
      </c>
      <c r="I8" s="26"/>
      <c r="J8" s="27"/>
      <c r="K8" s="20"/>
      <c r="L8" s="20"/>
      <c r="M8" s="18"/>
      <c r="N8" s="14"/>
      <c r="O8" s="15"/>
      <c r="P8" s="16"/>
      <c r="Q8" s="19"/>
      <c r="R8" s="18"/>
      <c r="S8" s="14"/>
      <c r="T8" s="15"/>
      <c r="U8" s="16"/>
      <c r="V8" s="17"/>
      <c r="W8" s="18"/>
      <c r="X8" s="14"/>
      <c r="Y8" s="15"/>
      <c r="Z8" s="16"/>
      <c r="AA8" s="16"/>
      <c r="AB8" s="15"/>
      <c r="AC8" s="14"/>
      <c r="AD8" s="15"/>
      <c r="AE8" s="16"/>
      <c r="AF8" s="17"/>
      <c r="AG8" s="18"/>
      <c r="AH8" s="14"/>
      <c r="AI8" s="15"/>
      <c r="AJ8" s="20"/>
      <c r="AK8" s="20"/>
      <c r="AL8" s="18"/>
      <c r="AM8" s="26"/>
      <c r="AN8" s="20"/>
      <c r="AO8" s="20">
        <v>9500</v>
      </c>
      <c r="AP8" s="20"/>
      <c r="AQ8" s="18"/>
      <c r="AR8" s="23">
        <f t="shared" si="0"/>
        <v>9500</v>
      </c>
      <c r="AS8" s="11">
        <f t="shared" si="1"/>
        <v>11680</v>
      </c>
      <c r="AT8" s="12">
        <f t="shared" si="4"/>
        <v>0</v>
      </c>
    </row>
    <row r="9" spans="1:46">
      <c r="A9" s="8">
        <v>6</v>
      </c>
      <c r="B9" s="9" t="s">
        <v>23</v>
      </c>
      <c r="C9" s="10" t="str">
        <f>IFERROR(IF(VLOOKUP(B9, 'CREDIT LIST'!$B:$C, 2, FALSE)="TRUE", "no load", VLOOKUP(B9, 'CREDIT LIST'!$B:$C, 2, FALSE)), "No load")</f>
        <v>No load</v>
      </c>
      <c r="D9" s="11">
        <f>VLOOKUP(B9,[1]PAYMENT!$B:$AS,44,FALSE)</f>
        <v>0</v>
      </c>
      <c r="E9" s="11">
        <f t="shared" si="3"/>
        <v>0</v>
      </c>
      <c r="F9" s="25">
        <v>0</v>
      </c>
      <c r="G9" s="12">
        <f>VLOOKUP(B9,[1]PAYMENT!$B:$AT,45,FALSE)</f>
        <v>0</v>
      </c>
      <c r="H9" s="13">
        <f t="shared" si="2"/>
        <v>0</v>
      </c>
      <c r="I9" s="26"/>
      <c r="J9" s="27"/>
      <c r="K9" s="20"/>
      <c r="L9" s="20"/>
      <c r="M9" s="18"/>
      <c r="N9" s="14"/>
      <c r="O9" s="15"/>
      <c r="P9" s="16"/>
      <c r="Q9" s="19"/>
      <c r="R9" s="18"/>
      <c r="S9" s="14"/>
      <c r="T9" s="15"/>
      <c r="U9" s="16"/>
      <c r="V9" s="17"/>
      <c r="W9" s="18"/>
      <c r="X9" s="14"/>
      <c r="Y9" s="15"/>
      <c r="Z9" s="16"/>
      <c r="AA9" s="16"/>
      <c r="AB9" s="15"/>
      <c r="AC9" s="14"/>
      <c r="AD9" s="15"/>
      <c r="AE9" s="16"/>
      <c r="AF9" s="17"/>
      <c r="AG9" s="18"/>
      <c r="AH9" s="14"/>
      <c r="AI9" s="15"/>
      <c r="AJ9" s="20"/>
      <c r="AK9" s="20"/>
      <c r="AL9" s="18"/>
      <c r="AM9" s="26"/>
      <c r="AN9" s="20"/>
      <c r="AO9" s="20"/>
      <c r="AP9" s="20"/>
      <c r="AQ9" s="18"/>
      <c r="AR9" s="23">
        <f t="shared" si="0"/>
        <v>0</v>
      </c>
      <c r="AS9" s="11">
        <f t="shared" si="1"/>
        <v>0</v>
      </c>
      <c r="AT9" s="12">
        <f t="shared" si="4"/>
        <v>0</v>
      </c>
    </row>
    <row r="10" spans="1:46">
      <c r="A10" s="8">
        <v>7</v>
      </c>
      <c r="B10" s="9" t="s">
        <v>11</v>
      </c>
      <c r="C10" s="10" t="str">
        <f>IFERROR(IF(VLOOKUP(B10, 'CREDIT LIST'!$B:$C, 2, FALSE)="TRUE", "no load", VLOOKUP(B10, 'CREDIT LIST'!$B:$C, 2, FALSE)), "No load")</f>
        <v>No load</v>
      </c>
      <c r="D10" s="11">
        <f>VLOOKUP(B10,[1]PAYMENT!$B:$AS,44,FALSE)</f>
        <v>6410</v>
      </c>
      <c r="E10" s="11">
        <f t="shared" si="3"/>
        <v>6410</v>
      </c>
      <c r="F10" s="25">
        <v>0</v>
      </c>
      <c r="G10" s="12">
        <f>VLOOKUP(B10,[1]PAYMENT!$B:$AT,45,FALSE)</f>
        <v>0</v>
      </c>
      <c r="H10" s="13">
        <f t="shared" si="2"/>
        <v>6410</v>
      </c>
      <c r="I10" s="26"/>
      <c r="J10" s="27"/>
      <c r="K10" s="20"/>
      <c r="L10" s="20"/>
      <c r="M10" s="18"/>
      <c r="N10" s="14"/>
      <c r="O10" s="15"/>
      <c r="P10" s="16"/>
      <c r="Q10" s="19"/>
      <c r="R10" s="18"/>
      <c r="S10" s="14"/>
      <c r="T10" s="15"/>
      <c r="U10" s="16"/>
      <c r="V10" s="17"/>
      <c r="W10" s="18"/>
      <c r="X10" s="14"/>
      <c r="Y10" s="15"/>
      <c r="Z10" s="16"/>
      <c r="AA10" s="16"/>
      <c r="AB10" s="15"/>
      <c r="AC10" s="14"/>
      <c r="AD10" s="15"/>
      <c r="AE10" s="16"/>
      <c r="AF10" s="17"/>
      <c r="AG10" s="18"/>
      <c r="AH10" s="14"/>
      <c r="AI10" s="15"/>
      <c r="AJ10" s="20"/>
      <c r="AK10" s="20"/>
      <c r="AL10" s="18"/>
      <c r="AM10" s="26"/>
      <c r="AN10" s="20"/>
      <c r="AO10" s="20"/>
      <c r="AP10" s="20"/>
      <c r="AQ10" s="18"/>
      <c r="AR10" s="23">
        <f t="shared" si="0"/>
        <v>0</v>
      </c>
      <c r="AS10" s="11">
        <f t="shared" si="1"/>
        <v>6410</v>
      </c>
      <c r="AT10" s="12">
        <f t="shared" si="4"/>
        <v>0</v>
      </c>
    </row>
    <row r="11" spans="1:46">
      <c r="A11" s="8">
        <v>8</v>
      </c>
      <c r="B11" s="9" t="s">
        <v>24</v>
      </c>
      <c r="C11" s="10">
        <f>IFERROR(IF(VLOOKUP(B11, 'CREDIT LIST'!$B:$C, 2, FALSE)="TRUE", "no load", VLOOKUP(B11, 'CREDIT LIST'!$B:$C, 2, FALSE)), "No load")</f>
        <v>38730</v>
      </c>
      <c r="D11" s="11">
        <f>VLOOKUP(B11,[1]PAYMENT!$B:$AS,44,FALSE)</f>
        <v>53360</v>
      </c>
      <c r="E11" s="11">
        <f t="shared" si="3"/>
        <v>92090</v>
      </c>
      <c r="F11" s="25">
        <v>400</v>
      </c>
      <c r="G11" s="12">
        <f>VLOOKUP(B11,[1]PAYMENT!$B:$AT,45,FALSE)</f>
        <v>0</v>
      </c>
      <c r="H11" s="13">
        <f t="shared" si="2"/>
        <v>91690</v>
      </c>
      <c r="I11" s="26">
        <v>42300</v>
      </c>
      <c r="J11" s="27">
        <v>11060</v>
      </c>
      <c r="K11" s="20"/>
      <c r="L11" s="20"/>
      <c r="M11" s="18"/>
      <c r="N11" s="14"/>
      <c r="O11" s="15"/>
      <c r="P11" s="16"/>
      <c r="Q11" s="19"/>
      <c r="R11" s="18"/>
      <c r="S11" s="14"/>
      <c r="T11" s="15"/>
      <c r="U11" s="16"/>
      <c r="V11" s="17"/>
      <c r="W11" s="18"/>
      <c r="X11" s="14"/>
      <c r="Y11" s="15"/>
      <c r="Z11" s="16"/>
      <c r="AA11" s="16"/>
      <c r="AB11" s="15"/>
      <c r="AC11" s="14"/>
      <c r="AD11" s="15"/>
      <c r="AE11" s="16"/>
      <c r="AF11" s="17"/>
      <c r="AG11" s="18"/>
      <c r="AH11" s="14"/>
      <c r="AI11" s="15"/>
      <c r="AJ11" s="20"/>
      <c r="AK11" s="20"/>
      <c r="AL11" s="18"/>
      <c r="AM11" s="26"/>
      <c r="AN11" s="20"/>
      <c r="AO11" s="20"/>
      <c r="AP11" s="20"/>
      <c r="AQ11" s="18"/>
      <c r="AR11" s="23">
        <f t="shared" si="0"/>
        <v>53360</v>
      </c>
      <c r="AS11" s="11">
        <f t="shared" si="1"/>
        <v>38330</v>
      </c>
      <c r="AT11" s="12">
        <f t="shared" si="4"/>
        <v>0</v>
      </c>
    </row>
    <row r="12" spans="1:46">
      <c r="A12" s="8">
        <v>9</v>
      </c>
      <c r="B12" s="9" t="s">
        <v>25</v>
      </c>
      <c r="C12" s="10">
        <f>IFERROR(IF(VLOOKUP(B12, 'CREDIT LIST'!$B:$C, 2, FALSE)="TRUE", "no load", VLOOKUP(B12, 'CREDIT LIST'!$B:$C, 2, FALSE)), "No load")</f>
        <v>9410</v>
      </c>
      <c r="D12" s="11">
        <f>VLOOKUP(B12,[1]PAYMENT!$B:$AS,44,FALSE)</f>
        <v>2620</v>
      </c>
      <c r="E12" s="11">
        <f t="shared" si="3"/>
        <v>12030</v>
      </c>
      <c r="F12" s="25">
        <v>380</v>
      </c>
      <c r="G12" s="12">
        <f>VLOOKUP(B12,[1]PAYMENT!$B:$AT,45,FALSE)</f>
        <v>0</v>
      </c>
      <c r="H12" s="13">
        <f t="shared" si="2"/>
        <v>11650</v>
      </c>
      <c r="I12" s="26"/>
      <c r="J12" s="27"/>
      <c r="K12" s="20"/>
      <c r="L12" s="20"/>
      <c r="M12" s="18"/>
      <c r="N12" s="14"/>
      <c r="O12" s="15"/>
      <c r="P12" s="16"/>
      <c r="Q12" s="19"/>
      <c r="R12" s="18"/>
      <c r="S12" s="14"/>
      <c r="T12" s="15"/>
      <c r="U12" s="16"/>
      <c r="V12" s="17"/>
      <c r="W12" s="18"/>
      <c r="X12" s="14"/>
      <c r="Y12" s="15"/>
      <c r="Z12" s="16"/>
      <c r="AA12" s="16"/>
      <c r="AB12" s="15"/>
      <c r="AC12" s="14"/>
      <c r="AD12" s="15"/>
      <c r="AE12" s="16"/>
      <c r="AF12" s="17"/>
      <c r="AG12" s="18"/>
      <c r="AH12" s="14"/>
      <c r="AI12" s="15"/>
      <c r="AJ12" s="20"/>
      <c r="AK12" s="20"/>
      <c r="AL12" s="18"/>
      <c r="AM12" s="26"/>
      <c r="AN12" s="20"/>
      <c r="AO12" s="20"/>
      <c r="AP12" s="20"/>
      <c r="AQ12" s="18"/>
      <c r="AR12" s="23">
        <f t="shared" si="0"/>
        <v>0</v>
      </c>
      <c r="AS12" s="11">
        <f t="shared" si="1"/>
        <v>11650</v>
      </c>
      <c r="AT12" s="12">
        <f t="shared" si="4"/>
        <v>0</v>
      </c>
    </row>
    <row r="13" spans="1:46">
      <c r="A13" s="8">
        <v>10</v>
      </c>
      <c r="B13" s="9" t="s">
        <v>26</v>
      </c>
      <c r="C13" s="10" t="str">
        <f>IFERROR(IF(VLOOKUP(B13, 'CREDIT LIST'!$B:$C, 2, FALSE)="TRUE", "no load", VLOOKUP(B13, 'CREDIT LIST'!$B:$C, 2, FALSE)), "No load")</f>
        <v>No load</v>
      </c>
      <c r="D13" s="11">
        <f>VLOOKUP(B13,[1]PAYMENT!$B:$AS,44,FALSE)</f>
        <v>0</v>
      </c>
      <c r="E13" s="11">
        <f t="shared" si="3"/>
        <v>0</v>
      </c>
      <c r="F13" s="25">
        <v>0</v>
      </c>
      <c r="G13" s="12">
        <f>VLOOKUP(B13,[1]PAYMENT!$B:$AT,45,FALSE)</f>
        <v>0</v>
      </c>
      <c r="H13" s="13">
        <f t="shared" si="2"/>
        <v>0</v>
      </c>
      <c r="I13" s="26"/>
      <c r="J13" s="27"/>
      <c r="K13" s="20"/>
      <c r="L13" s="20"/>
      <c r="M13" s="18"/>
      <c r="N13" s="14"/>
      <c r="O13" s="15"/>
      <c r="P13" s="16"/>
      <c r="Q13" s="19"/>
      <c r="R13" s="18"/>
      <c r="S13" s="14"/>
      <c r="T13" s="15"/>
      <c r="U13" s="16"/>
      <c r="V13" s="17"/>
      <c r="W13" s="18"/>
      <c r="X13" s="14"/>
      <c r="Y13" s="15"/>
      <c r="Z13" s="16"/>
      <c r="AA13" s="16"/>
      <c r="AB13" s="15"/>
      <c r="AC13" s="14"/>
      <c r="AD13" s="15"/>
      <c r="AE13" s="16"/>
      <c r="AF13" s="17"/>
      <c r="AG13" s="18"/>
      <c r="AH13" s="14"/>
      <c r="AI13" s="15"/>
      <c r="AJ13" s="20"/>
      <c r="AK13" s="20"/>
      <c r="AL13" s="18"/>
      <c r="AM13" s="26"/>
      <c r="AN13" s="20"/>
      <c r="AO13" s="20"/>
      <c r="AP13" s="20"/>
      <c r="AQ13" s="18"/>
      <c r="AR13" s="23">
        <f t="shared" si="0"/>
        <v>0</v>
      </c>
      <c r="AS13" s="11">
        <f t="shared" si="1"/>
        <v>0</v>
      </c>
      <c r="AT13" s="12">
        <f t="shared" si="4"/>
        <v>0</v>
      </c>
    </row>
    <row r="14" spans="1:46">
      <c r="A14" s="8">
        <v>11</v>
      </c>
      <c r="B14" s="9" t="s">
        <v>27</v>
      </c>
      <c r="C14" s="10" t="str">
        <f>IFERROR(IF(VLOOKUP(B14, 'CREDIT LIST'!$B:$C, 2, FALSE)="TRUE", "no load", VLOOKUP(B14, 'CREDIT LIST'!$B:$C, 2, FALSE)), "No load")</f>
        <v>No load</v>
      </c>
      <c r="D14" s="11">
        <f>VLOOKUP(B14,[1]PAYMENT!$B:$AS,44,FALSE)</f>
        <v>10910</v>
      </c>
      <c r="E14" s="11">
        <f t="shared" si="3"/>
        <v>10910</v>
      </c>
      <c r="F14" s="25">
        <v>0</v>
      </c>
      <c r="G14" s="12">
        <f>VLOOKUP(B14,[1]PAYMENT!$B:$AT,45,FALSE)</f>
        <v>0</v>
      </c>
      <c r="H14" s="13">
        <f t="shared" si="2"/>
        <v>10910</v>
      </c>
      <c r="I14" s="26"/>
      <c r="J14" s="27"/>
      <c r="K14" s="20"/>
      <c r="L14" s="20"/>
      <c r="M14" s="18"/>
      <c r="N14" s="14"/>
      <c r="O14" s="15"/>
      <c r="P14" s="16"/>
      <c r="Q14" s="19"/>
      <c r="R14" s="18"/>
      <c r="S14" s="14"/>
      <c r="T14" s="15"/>
      <c r="U14" s="16"/>
      <c r="V14" s="17"/>
      <c r="W14" s="18"/>
      <c r="X14" s="14"/>
      <c r="Y14" s="15"/>
      <c r="Z14" s="16"/>
      <c r="AA14" s="16"/>
      <c r="AB14" s="15"/>
      <c r="AC14" s="14"/>
      <c r="AD14" s="15"/>
      <c r="AE14" s="16"/>
      <c r="AF14" s="17"/>
      <c r="AG14" s="18"/>
      <c r="AH14" s="14"/>
      <c r="AI14" s="15"/>
      <c r="AJ14" s="20"/>
      <c r="AK14" s="20"/>
      <c r="AL14" s="18"/>
      <c r="AM14" s="26"/>
      <c r="AN14" s="20"/>
      <c r="AO14" s="20"/>
      <c r="AP14" s="20"/>
      <c r="AQ14" s="18"/>
      <c r="AR14" s="23">
        <f t="shared" si="0"/>
        <v>0</v>
      </c>
      <c r="AS14" s="11">
        <f t="shared" si="1"/>
        <v>10910</v>
      </c>
      <c r="AT14" s="12">
        <f t="shared" si="4"/>
        <v>0</v>
      </c>
    </row>
    <row r="15" spans="1:46">
      <c r="A15" s="8">
        <v>12</v>
      </c>
      <c r="B15" s="9" t="s">
        <v>28</v>
      </c>
      <c r="C15" s="10">
        <f>IFERROR(IF(VLOOKUP(B15, 'CREDIT LIST'!$B:$C, 2, FALSE)="TRUE", "no load", VLOOKUP(B15, 'CREDIT LIST'!$B:$C, 2, FALSE)), "No load")</f>
        <v>5990</v>
      </c>
      <c r="D15" s="11">
        <f>VLOOKUP(B15,[1]PAYMENT!$B:$AS,44,FALSE)</f>
        <v>0</v>
      </c>
      <c r="E15" s="11">
        <f t="shared" si="3"/>
        <v>5990</v>
      </c>
      <c r="F15" s="25">
        <v>50</v>
      </c>
      <c r="G15" s="12">
        <f>VLOOKUP(B15,[1]PAYMENT!$B:$AT,45,FALSE)</f>
        <v>0</v>
      </c>
      <c r="H15" s="13">
        <f t="shared" si="2"/>
        <v>5940</v>
      </c>
      <c r="I15" s="26"/>
      <c r="J15" s="27"/>
      <c r="K15" s="20"/>
      <c r="L15" s="20"/>
      <c r="M15" s="18"/>
      <c r="N15" s="14"/>
      <c r="O15" s="15"/>
      <c r="P15" s="16"/>
      <c r="Q15" s="19"/>
      <c r="R15" s="18"/>
      <c r="S15" s="14"/>
      <c r="T15" s="15"/>
      <c r="U15" s="16"/>
      <c r="V15" s="17"/>
      <c r="W15" s="18"/>
      <c r="X15" s="14"/>
      <c r="Y15" s="15"/>
      <c r="Z15" s="16"/>
      <c r="AA15" s="16"/>
      <c r="AB15" s="15"/>
      <c r="AC15" s="14"/>
      <c r="AD15" s="15"/>
      <c r="AE15" s="16"/>
      <c r="AF15" s="17"/>
      <c r="AG15" s="18"/>
      <c r="AH15" s="14"/>
      <c r="AI15" s="15"/>
      <c r="AJ15" s="20"/>
      <c r="AK15" s="20"/>
      <c r="AL15" s="18"/>
      <c r="AM15" s="26"/>
      <c r="AN15" s="20"/>
      <c r="AO15" s="20">
        <v>5940</v>
      </c>
      <c r="AP15" s="20"/>
      <c r="AQ15" s="18"/>
      <c r="AR15" s="23">
        <f t="shared" si="0"/>
        <v>5940</v>
      </c>
      <c r="AS15" s="11">
        <f t="shared" si="1"/>
        <v>0</v>
      </c>
      <c r="AT15" s="12">
        <f t="shared" si="4"/>
        <v>0</v>
      </c>
    </row>
    <row r="16" spans="1:46">
      <c r="A16" s="8">
        <v>14</v>
      </c>
      <c r="B16" s="9" t="s">
        <v>29</v>
      </c>
      <c r="C16" s="10" t="str">
        <f>IFERROR(IF(VLOOKUP(B16, 'CREDIT LIST'!$B:$C, 2, FALSE)="TRUE", "no load", VLOOKUP(B16, 'CREDIT LIST'!$B:$C, 2, FALSE)), "No load")</f>
        <v>No load</v>
      </c>
      <c r="D16" s="11">
        <f>VLOOKUP(B16,[1]PAYMENT!$B:$AS,44,FALSE)</f>
        <v>0</v>
      </c>
      <c r="E16" s="11">
        <f t="shared" si="3"/>
        <v>0</v>
      </c>
      <c r="F16" s="25">
        <v>0</v>
      </c>
      <c r="G16" s="12">
        <f>VLOOKUP(B16,[1]PAYMENT!$B:$AT,45,FALSE)</f>
        <v>0</v>
      </c>
      <c r="H16" s="13">
        <f t="shared" si="2"/>
        <v>0</v>
      </c>
      <c r="I16" s="26"/>
      <c r="J16" s="27"/>
      <c r="K16" s="20"/>
      <c r="L16" s="20"/>
      <c r="M16" s="18"/>
      <c r="N16" s="14"/>
      <c r="O16" s="15"/>
      <c r="P16" s="16"/>
      <c r="Q16" s="19"/>
      <c r="R16" s="18"/>
      <c r="S16" s="14"/>
      <c r="T16" s="15"/>
      <c r="U16" s="16"/>
      <c r="V16" s="17"/>
      <c r="W16" s="18"/>
      <c r="X16" s="14"/>
      <c r="Y16" s="15"/>
      <c r="Z16" s="16"/>
      <c r="AA16" s="16"/>
      <c r="AB16" s="15"/>
      <c r="AC16" s="14"/>
      <c r="AD16" s="15"/>
      <c r="AE16" s="16"/>
      <c r="AF16" s="17"/>
      <c r="AG16" s="18"/>
      <c r="AH16" s="14"/>
      <c r="AI16" s="15"/>
      <c r="AJ16" s="20"/>
      <c r="AK16" s="20"/>
      <c r="AL16" s="18"/>
      <c r="AM16" s="26"/>
      <c r="AN16" s="20"/>
      <c r="AO16" s="20"/>
      <c r="AP16" s="20"/>
      <c r="AQ16" s="18"/>
      <c r="AR16" s="23">
        <f t="shared" si="0"/>
        <v>0</v>
      </c>
      <c r="AS16" s="11">
        <f t="shared" si="1"/>
        <v>0</v>
      </c>
      <c r="AT16" s="12">
        <f t="shared" si="4"/>
        <v>0</v>
      </c>
    </row>
    <row r="17" spans="1:46">
      <c r="A17" s="8">
        <v>15</v>
      </c>
      <c r="B17" s="9" t="s">
        <v>30</v>
      </c>
      <c r="C17" s="10" t="str">
        <f>IFERROR(IF(VLOOKUP(B17, 'CREDIT LIST'!$B:$C, 2, FALSE)="TRUE", "no load", VLOOKUP(B17, 'CREDIT LIST'!$B:$C, 2, FALSE)), "No load")</f>
        <v>No load</v>
      </c>
      <c r="D17" s="11">
        <f>VLOOKUP(B17,[1]PAYMENT!$B:$AS,44,FALSE)</f>
        <v>0</v>
      </c>
      <c r="E17" s="11">
        <f>IF(OR(C17="", D17=""), "INCOMP", IFERROR(IF(C17="no load", 0, C17) + IF(D17="no load", 0, D17), "INCOMP"))</f>
        <v>0</v>
      </c>
      <c r="F17" s="25">
        <v>0</v>
      </c>
      <c r="G17" s="12">
        <f>VLOOKUP(B17,[1]PAYMENT!$B:$AT,45,FALSE)</f>
        <v>0</v>
      </c>
      <c r="H17" s="13">
        <f t="shared" si="2"/>
        <v>0</v>
      </c>
      <c r="I17" s="26"/>
      <c r="J17" s="27"/>
      <c r="K17" s="20"/>
      <c r="L17" s="20"/>
      <c r="M17" s="18"/>
      <c r="N17" s="14"/>
      <c r="O17" s="15"/>
      <c r="P17" s="16"/>
      <c r="Q17" s="19"/>
      <c r="R17" s="18"/>
      <c r="S17" s="14"/>
      <c r="T17" s="15"/>
      <c r="U17" s="16"/>
      <c r="V17" s="17"/>
      <c r="W17" s="18"/>
      <c r="X17" s="14"/>
      <c r="Y17" s="15"/>
      <c r="Z17" s="16"/>
      <c r="AA17" s="16"/>
      <c r="AB17" s="15"/>
      <c r="AC17" s="14"/>
      <c r="AD17" s="15"/>
      <c r="AE17" s="16"/>
      <c r="AF17" s="17"/>
      <c r="AG17" s="18"/>
      <c r="AH17" s="14"/>
      <c r="AI17" s="15"/>
      <c r="AJ17" s="20"/>
      <c r="AK17" s="20"/>
      <c r="AL17" s="18"/>
      <c r="AM17" s="26"/>
      <c r="AN17" s="20"/>
      <c r="AO17" s="20"/>
      <c r="AP17" s="20"/>
      <c r="AQ17" s="18"/>
      <c r="AR17" s="23">
        <f t="shared" si="0"/>
        <v>0</v>
      </c>
      <c r="AS17" s="11">
        <f t="shared" si="1"/>
        <v>0</v>
      </c>
      <c r="AT17" s="12">
        <f t="shared" si="4"/>
        <v>0</v>
      </c>
    </row>
    <row r="18" spans="1:46">
      <c r="A18" s="8">
        <v>13</v>
      </c>
      <c r="B18" s="9" t="s">
        <v>31</v>
      </c>
      <c r="C18" s="10" t="str">
        <f>IFERROR(IF(VLOOKUP(B18, 'CREDIT LIST'!$B:$C, 2, FALSE)="TRUE", "no load", VLOOKUP(B18, 'CREDIT LIST'!$B:$C, 2, FALSE)), "No load")</f>
        <v>No load</v>
      </c>
      <c r="D18" s="11">
        <f>VLOOKUP(B18,[1]PAYMENT!$B:$AS,44,FALSE)</f>
        <v>0</v>
      </c>
      <c r="E18" s="11">
        <f>IF(OR(C18="", D18=""), "INCOMP", IFERROR(IF(C18="no load", 0, C18) + IF(D18="no load", 0, D18), "INCOMP"))</f>
        <v>0</v>
      </c>
      <c r="F18" s="25">
        <v>0</v>
      </c>
      <c r="G18" s="12">
        <f>VLOOKUP(B18,[1]PAYMENT!$B:$AT,45,FALSE)</f>
        <v>0</v>
      </c>
      <c r="H18" s="13">
        <f t="shared" si="2"/>
        <v>0</v>
      </c>
      <c r="I18" s="26"/>
      <c r="J18" s="27"/>
      <c r="K18" s="20"/>
      <c r="L18" s="20"/>
      <c r="M18" s="18"/>
      <c r="N18" s="14"/>
      <c r="O18" s="15"/>
      <c r="P18" s="16"/>
      <c r="Q18" s="19"/>
      <c r="R18" s="18"/>
      <c r="S18" s="14"/>
      <c r="T18" s="15"/>
      <c r="U18" s="16"/>
      <c r="V18" s="17"/>
      <c r="W18" s="18"/>
      <c r="X18" s="14"/>
      <c r="Y18" s="15"/>
      <c r="Z18" s="16"/>
      <c r="AA18" s="16"/>
      <c r="AB18" s="15"/>
      <c r="AC18" s="14"/>
      <c r="AD18" s="15"/>
      <c r="AE18" s="16"/>
      <c r="AF18" s="17"/>
      <c r="AG18" s="18"/>
      <c r="AH18" s="14"/>
      <c r="AI18" s="15"/>
      <c r="AJ18" s="20"/>
      <c r="AK18" s="20"/>
      <c r="AL18" s="18"/>
      <c r="AM18" s="26"/>
      <c r="AN18" s="20"/>
      <c r="AO18" s="20"/>
      <c r="AP18" s="20"/>
      <c r="AQ18" s="18"/>
      <c r="AR18" s="23">
        <f t="shared" si="0"/>
        <v>0</v>
      </c>
      <c r="AS18" s="11">
        <f t="shared" si="1"/>
        <v>0</v>
      </c>
      <c r="AT18" s="12">
        <f t="shared" si="4"/>
        <v>0</v>
      </c>
    </row>
    <row r="19" spans="1:46">
      <c r="A19" s="8">
        <v>16</v>
      </c>
      <c r="B19" s="24" t="s">
        <v>32</v>
      </c>
      <c r="C19" s="10">
        <f>IFERROR(IF(VLOOKUP(B19, 'CREDIT LIST'!$B:$C, 2, FALSE)="TRUE", "no load", VLOOKUP(B19, 'CREDIT LIST'!$B:$C, 2, FALSE)), "No load")</f>
        <v>7730</v>
      </c>
      <c r="D19" s="11">
        <f>VLOOKUP(B19,[1]PAYMENT!$B:$AS,44,FALSE)</f>
        <v>0</v>
      </c>
      <c r="E19" s="11">
        <f t="shared" ref="E19:E29" si="5">IF(OR(C19="", D19=""), "INCOMP", IFERROR(IF(C19="no load", 0, C19) + IF(D19="no load", 0, D19), "INCOMP"))</f>
        <v>7730</v>
      </c>
      <c r="F19" s="25">
        <v>0</v>
      </c>
      <c r="G19" s="12">
        <f>VLOOKUP(B19,[1]PAYMENT!$B:$AT,45,FALSE)</f>
        <v>0</v>
      </c>
      <c r="H19" s="13">
        <f t="shared" si="2"/>
        <v>7730</v>
      </c>
      <c r="I19" s="26"/>
      <c r="J19" s="27"/>
      <c r="K19" s="20"/>
      <c r="L19" s="20"/>
      <c r="M19" s="18"/>
      <c r="N19" s="14"/>
      <c r="O19" s="15"/>
      <c r="P19" s="16"/>
      <c r="Q19" s="19"/>
      <c r="R19" s="18"/>
      <c r="S19" s="14"/>
      <c r="T19" s="15"/>
      <c r="U19" s="16"/>
      <c r="V19" s="17"/>
      <c r="W19" s="18"/>
      <c r="X19" s="14"/>
      <c r="Y19" s="15"/>
      <c r="Z19" s="16"/>
      <c r="AA19" s="16"/>
      <c r="AB19" s="15"/>
      <c r="AC19" s="14"/>
      <c r="AD19" s="15"/>
      <c r="AE19" s="16"/>
      <c r="AF19" s="17"/>
      <c r="AG19" s="18"/>
      <c r="AH19" s="14"/>
      <c r="AI19" s="15"/>
      <c r="AJ19" s="20"/>
      <c r="AK19" s="20"/>
      <c r="AL19" s="18"/>
      <c r="AM19" s="26">
        <v>7730</v>
      </c>
      <c r="AN19" s="20"/>
      <c r="AO19" s="20"/>
      <c r="AP19" s="20"/>
      <c r="AQ19" s="18"/>
      <c r="AR19" s="23">
        <f t="shared" si="0"/>
        <v>7730</v>
      </c>
      <c r="AS19" s="11">
        <f t="shared" si="1"/>
        <v>0</v>
      </c>
      <c r="AT19" s="12">
        <f t="shared" si="4"/>
        <v>0</v>
      </c>
    </row>
    <row r="20" spans="1:46">
      <c r="A20" s="8">
        <v>17</v>
      </c>
      <c r="B20" s="9" t="s">
        <v>33</v>
      </c>
      <c r="C20" s="10">
        <f>IFERROR(IF(VLOOKUP(B20, 'CREDIT LIST'!$B:$C, 2, FALSE)="TRUE", "no load", VLOOKUP(B20, 'CREDIT LIST'!$B:$C, 2, FALSE)), "No load")</f>
        <v>12830</v>
      </c>
      <c r="D20" s="11">
        <f>VLOOKUP(B20,[1]PAYMENT!$B:$AS,44,FALSE)</f>
        <v>0</v>
      </c>
      <c r="E20" s="11">
        <f t="shared" si="5"/>
        <v>12830</v>
      </c>
      <c r="F20" s="25">
        <v>100</v>
      </c>
      <c r="G20" s="12">
        <f>VLOOKUP(B20,[1]PAYMENT!$B:$AT,45,FALSE)</f>
        <v>20</v>
      </c>
      <c r="H20" s="13">
        <f t="shared" si="2"/>
        <v>12710</v>
      </c>
      <c r="I20" s="26"/>
      <c r="J20" s="27"/>
      <c r="K20" s="20"/>
      <c r="L20" s="20"/>
      <c r="M20" s="18"/>
      <c r="N20" s="14"/>
      <c r="O20" s="15"/>
      <c r="P20" s="16"/>
      <c r="Q20" s="19"/>
      <c r="R20" s="18"/>
      <c r="S20" s="14"/>
      <c r="T20" s="15"/>
      <c r="U20" s="16"/>
      <c r="V20" s="17"/>
      <c r="W20" s="18"/>
      <c r="X20" s="14"/>
      <c r="Y20" s="15"/>
      <c r="Z20" s="16"/>
      <c r="AA20" s="16"/>
      <c r="AB20" s="15"/>
      <c r="AC20" s="14"/>
      <c r="AD20" s="15"/>
      <c r="AE20" s="16"/>
      <c r="AF20" s="17"/>
      <c r="AG20" s="18"/>
      <c r="AH20" s="14"/>
      <c r="AI20" s="15"/>
      <c r="AJ20" s="20"/>
      <c r="AK20" s="20"/>
      <c r="AL20" s="18"/>
      <c r="AM20" s="26"/>
      <c r="AN20" s="20"/>
      <c r="AO20" s="20">
        <v>12730</v>
      </c>
      <c r="AP20" s="20"/>
      <c r="AQ20" s="18"/>
      <c r="AR20" s="23">
        <f t="shared" si="0"/>
        <v>12730</v>
      </c>
      <c r="AS20" s="11">
        <f t="shared" si="1"/>
        <v>0</v>
      </c>
      <c r="AT20" s="12">
        <f t="shared" si="4"/>
        <v>20</v>
      </c>
    </row>
    <row r="21" spans="1:46">
      <c r="A21" s="8">
        <v>18</v>
      </c>
      <c r="B21" s="9" t="s">
        <v>34</v>
      </c>
      <c r="C21" s="10">
        <f>IFERROR(IF(VLOOKUP(B21, 'CREDIT LIST'!$B:$C, 2, FALSE)="TRUE", "no load", VLOOKUP(B21, 'CREDIT LIST'!$B:$C, 2, FALSE)), "No load")</f>
        <v>45410</v>
      </c>
      <c r="D21" s="11">
        <f>VLOOKUP(B21,[1]PAYMENT!$B:$AS,44,FALSE)</f>
        <v>14030</v>
      </c>
      <c r="E21" s="11">
        <f t="shared" si="5"/>
        <v>59440</v>
      </c>
      <c r="F21" s="25">
        <v>3960</v>
      </c>
      <c r="G21" s="12">
        <f>VLOOKUP(B21,[1]PAYMENT!$B:$AT,45,FALSE)</f>
        <v>0</v>
      </c>
      <c r="H21" s="13">
        <f t="shared" si="2"/>
        <v>55480</v>
      </c>
      <c r="I21" s="26"/>
      <c r="J21" s="27"/>
      <c r="K21" s="20">
        <v>10000</v>
      </c>
      <c r="L21" s="20"/>
      <c r="M21" s="18"/>
      <c r="N21" s="14"/>
      <c r="O21" s="15"/>
      <c r="P21" s="16"/>
      <c r="Q21" s="19"/>
      <c r="R21" s="18"/>
      <c r="S21" s="14"/>
      <c r="T21" s="15"/>
      <c r="U21" s="16"/>
      <c r="V21" s="17"/>
      <c r="W21" s="18"/>
      <c r="X21" s="14"/>
      <c r="Y21" s="15"/>
      <c r="Z21" s="16"/>
      <c r="AA21" s="16"/>
      <c r="AB21" s="15"/>
      <c r="AC21" s="14"/>
      <c r="AD21" s="15"/>
      <c r="AE21" s="16"/>
      <c r="AF21" s="17"/>
      <c r="AG21" s="18"/>
      <c r="AH21" s="14"/>
      <c r="AI21" s="15"/>
      <c r="AJ21" s="20"/>
      <c r="AK21" s="20"/>
      <c r="AL21" s="18"/>
      <c r="AM21" s="26"/>
      <c r="AN21" s="20"/>
      <c r="AO21" s="20">
        <v>40000</v>
      </c>
      <c r="AP21" s="20"/>
      <c r="AQ21" s="18"/>
      <c r="AR21" s="23">
        <f t="shared" si="0"/>
        <v>50000</v>
      </c>
      <c r="AS21" s="11">
        <f t="shared" si="1"/>
        <v>5480</v>
      </c>
      <c r="AT21" s="12">
        <f t="shared" si="4"/>
        <v>0</v>
      </c>
    </row>
    <row r="22" spans="1:46">
      <c r="A22" s="8">
        <v>19</v>
      </c>
      <c r="B22" s="9" t="s">
        <v>35</v>
      </c>
      <c r="C22" s="10">
        <f>IFERROR(IF(VLOOKUP(B22, 'CREDIT LIST'!$B:$C, 2, FALSE)="TRUE", "no load", VLOOKUP(B22, 'CREDIT LIST'!$B:$C, 2, FALSE)), "No load")</f>
        <v>10120</v>
      </c>
      <c r="D22" s="11">
        <f>VLOOKUP(B22,[1]PAYMENT!$B:$AS,44,FALSE)</f>
        <v>10</v>
      </c>
      <c r="E22" s="11">
        <f t="shared" si="5"/>
        <v>10130</v>
      </c>
      <c r="F22" s="25">
        <v>140</v>
      </c>
      <c r="G22" s="12">
        <f>VLOOKUP(B22,[1]PAYMENT!$B:$AT,45,FALSE)</f>
        <v>0</v>
      </c>
      <c r="H22" s="13">
        <f t="shared" si="2"/>
        <v>9990</v>
      </c>
      <c r="I22" s="26"/>
      <c r="J22" s="27"/>
      <c r="K22" s="20"/>
      <c r="L22" s="20"/>
      <c r="M22" s="18"/>
      <c r="N22" s="14"/>
      <c r="O22" s="15"/>
      <c r="P22" s="16"/>
      <c r="Q22" s="19"/>
      <c r="R22" s="18"/>
      <c r="S22" s="14"/>
      <c r="T22" s="15"/>
      <c r="U22" s="16"/>
      <c r="V22" s="17"/>
      <c r="W22" s="18"/>
      <c r="X22" s="14"/>
      <c r="Y22" s="15"/>
      <c r="Z22" s="16"/>
      <c r="AA22" s="16"/>
      <c r="AB22" s="15"/>
      <c r="AC22" s="14"/>
      <c r="AD22" s="15"/>
      <c r="AE22" s="16"/>
      <c r="AF22" s="17"/>
      <c r="AG22" s="18"/>
      <c r="AH22" s="14"/>
      <c r="AI22" s="15"/>
      <c r="AJ22" s="20"/>
      <c r="AK22" s="20"/>
      <c r="AL22" s="18"/>
      <c r="AM22" s="26"/>
      <c r="AN22" s="20"/>
      <c r="AO22" s="20">
        <v>10000</v>
      </c>
      <c r="AP22" s="20"/>
      <c r="AQ22" s="18"/>
      <c r="AR22" s="23">
        <f t="shared" si="0"/>
        <v>10000</v>
      </c>
      <c r="AS22" s="11">
        <f t="shared" si="1"/>
        <v>0</v>
      </c>
      <c r="AT22" s="12">
        <f t="shared" si="4"/>
        <v>10</v>
      </c>
    </row>
    <row r="23" spans="1:46">
      <c r="A23" s="8">
        <v>20</v>
      </c>
      <c r="B23" s="9" t="s">
        <v>36</v>
      </c>
      <c r="C23" s="10" t="str">
        <f>IFERROR(IF(VLOOKUP(B23, 'CREDIT LIST'!$B:$C, 2, FALSE)="TRUE", "no load", VLOOKUP(B23, 'CREDIT LIST'!$B:$C, 2, FALSE)), "No load")</f>
        <v>No load</v>
      </c>
      <c r="D23" s="11">
        <f>VLOOKUP(B23,[1]PAYMENT!$B:$AS,44,FALSE)</f>
        <v>3300</v>
      </c>
      <c r="E23" s="11">
        <f t="shared" si="5"/>
        <v>3300</v>
      </c>
      <c r="F23" s="25">
        <v>0</v>
      </c>
      <c r="G23" s="12">
        <f>VLOOKUP(B23,[1]PAYMENT!$B:$AT,45,FALSE)</f>
        <v>0</v>
      </c>
      <c r="H23" s="13">
        <f t="shared" si="2"/>
        <v>3300</v>
      </c>
      <c r="I23" s="26"/>
      <c r="J23" s="27"/>
      <c r="K23" s="20"/>
      <c r="L23" s="20"/>
      <c r="M23" s="18"/>
      <c r="N23" s="14"/>
      <c r="O23" s="15"/>
      <c r="P23" s="16"/>
      <c r="Q23" s="19"/>
      <c r="R23" s="18"/>
      <c r="S23" s="14"/>
      <c r="T23" s="15"/>
      <c r="U23" s="16"/>
      <c r="V23" s="17"/>
      <c r="W23" s="18"/>
      <c r="X23" s="14"/>
      <c r="Y23" s="15"/>
      <c r="Z23" s="16"/>
      <c r="AA23" s="16"/>
      <c r="AB23" s="15"/>
      <c r="AC23" s="14"/>
      <c r="AD23" s="15"/>
      <c r="AE23" s="16"/>
      <c r="AF23" s="17"/>
      <c r="AG23" s="18"/>
      <c r="AH23" s="14"/>
      <c r="AI23" s="15"/>
      <c r="AJ23" s="20"/>
      <c r="AK23" s="20"/>
      <c r="AL23" s="18"/>
      <c r="AM23" s="26"/>
      <c r="AN23" s="20"/>
      <c r="AO23" s="20"/>
      <c r="AP23" s="20"/>
      <c r="AQ23" s="18"/>
      <c r="AR23" s="23">
        <f t="shared" si="0"/>
        <v>0</v>
      </c>
      <c r="AS23" s="11">
        <f t="shared" si="1"/>
        <v>3300</v>
      </c>
      <c r="AT23" s="12">
        <f t="shared" si="4"/>
        <v>0</v>
      </c>
    </row>
    <row r="24" spans="1:46">
      <c r="A24" s="8">
        <v>21</v>
      </c>
      <c r="B24" s="9" t="s">
        <v>37</v>
      </c>
      <c r="C24" s="10" t="str">
        <f>IFERROR(IF(VLOOKUP(B24, 'CREDIT LIST'!$B:$C, 2, FALSE)="TRUE", "no load", VLOOKUP(B24, 'CREDIT LIST'!$B:$C, 2, FALSE)), "No load")</f>
        <v>No load</v>
      </c>
      <c r="D24" s="11">
        <f>VLOOKUP(B24,[1]PAYMENT!$B:$AS,44,FALSE)</f>
        <v>2790</v>
      </c>
      <c r="E24" s="11">
        <f t="shared" si="5"/>
        <v>2790</v>
      </c>
      <c r="F24" s="25">
        <v>0</v>
      </c>
      <c r="G24" s="12">
        <f>VLOOKUP(B24,[1]PAYMENT!$B:$AT,45,FALSE)</f>
        <v>0</v>
      </c>
      <c r="H24" s="13">
        <f t="shared" si="2"/>
        <v>2790</v>
      </c>
      <c r="I24" s="26"/>
      <c r="J24" s="27"/>
      <c r="K24" s="20"/>
      <c r="L24" s="20"/>
      <c r="M24" s="18"/>
      <c r="N24" s="14"/>
      <c r="O24" s="15"/>
      <c r="P24" s="16"/>
      <c r="Q24" s="19"/>
      <c r="R24" s="18"/>
      <c r="S24" s="14"/>
      <c r="T24" s="15"/>
      <c r="U24" s="16"/>
      <c r="V24" s="17"/>
      <c r="W24" s="18"/>
      <c r="X24" s="14"/>
      <c r="Y24" s="15"/>
      <c r="Z24" s="16"/>
      <c r="AA24" s="16"/>
      <c r="AB24" s="15"/>
      <c r="AC24" s="14"/>
      <c r="AD24" s="15"/>
      <c r="AE24" s="16"/>
      <c r="AF24" s="17"/>
      <c r="AG24" s="18"/>
      <c r="AH24" s="14"/>
      <c r="AI24" s="15"/>
      <c r="AJ24" s="20"/>
      <c r="AK24" s="20"/>
      <c r="AL24" s="18"/>
      <c r="AM24" s="26"/>
      <c r="AN24" s="27"/>
      <c r="AO24" s="20"/>
      <c r="AP24" s="20"/>
      <c r="AQ24" s="18"/>
      <c r="AR24" s="23">
        <f t="shared" si="0"/>
        <v>0</v>
      </c>
      <c r="AS24" s="11">
        <f t="shared" si="1"/>
        <v>2790</v>
      </c>
      <c r="AT24" s="12">
        <f t="shared" si="4"/>
        <v>0</v>
      </c>
    </row>
    <row r="25" spans="1:46">
      <c r="A25" s="8">
        <v>22</v>
      </c>
      <c r="B25" s="24" t="s">
        <v>38</v>
      </c>
      <c r="C25" s="10" t="str">
        <f>IFERROR(IF(VLOOKUP(B25, 'CREDIT LIST'!$B:$C, 2, FALSE)="TRUE", "no load", VLOOKUP(B25, 'CREDIT LIST'!$B:$C, 2, FALSE)), "No load")</f>
        <v>No load</v>
      </c>
      <c r="D25" s="11">
        <f>VLOOKUP(B25,[1]PAYMENT!$B:$AS,44,FALSE)</f>
        <v>6130</v>
      </c>
      <c r="E25" s="11">
        <f t="shared" si="5"/>
        <v>6130</v>
      </c>
      <c r="F25" s="25">
        <v>0</v>
      </c>
      <c r="G25" s="12">
        <f>VLOOKUP(B25,[1]PAYMENT!$B:$AT,45,FALSE)</f>
        <v>0</v>
      </c>
      <c r="H25" s="13">
        <f t="shared" si="2"/>
        <v>6130</v>
      </c>
      <c r="I25" s="26"/>
      <c r="J25" s="27"/>
      <c r="K25" s="20"/>
      <c r="L25" s="20"/>
      <c r="M25" s="18"/>
      <c r="N25" s="14"/>
      <c r="O25" s="27"/>
      <c r="P25" s="16">
        <v>5500</v>
      </c>
      <c r="Q25" s="19"/>
      <c r="R25" s="18"/>
      <c r="S25" s="14"/>
      <c r="T25" s="15"/>
      <c r="U25" s="16"/>
      <c r="V25" s="17"/>
      <c r="W25" s="18"/>
      <c r="X25" s="14"/>
      <c r="Y25" s="15"/>
      <c r="Z25" s="16"/>
      <c r="AA25" s="16"/>
      <c r="AB25" s="15"/>
      <c r="AC25" s="14"/>
      <c r="AD25" s="15"/>
      <c r="AE25" s="16"/>
      <c r="AF25" s="17"/>
      <c r="AG25" s="18"/>
      <c r="AH25" s="14"/>
      <c r="AI25" s="15"/>
      <c r="AJ25" s="20"/>
      <c r="AK25" s="20"/>
      <c r="AL25" s="18"/>
      <c r="AM25" s="26"/>
      <c r="AN25" s="27"/>
      <c r="AO25" s="20"/>
      <c r="AP25" s="20"/>
      <c r="AQ25" s="18"/>
      <c r="AR25" s="23">
        <f t="shared" si="0"/>
        <v>5500</v>
      </c>
      <c r="AS25" s="11">
        <f t="shared" si="1"/>
        <v>630</v>
      </c>
      <c r="AT25" s="12">
        <f t="shared" si="4"/>
        <v>0</v>
      </c>
    </row>
    <row r="26" spans="1:46">
      <c r="A26" s="8">
        <v>23</v>
      </c>
      <c r="B26" s="9" t="s">
        <v>39</v>
      </c>
      <c r="C26" s="10">
        <f>IFERROR(IF(VLOOKUP(B26, 'CREDIT LIST'!$B:$C, 2, FALSE)="TRUE", "no load", VLOOKUP(B26, 'CREDIT LIST'!$B:$C, 2, FALSE)), "No load")</f>
        <v>6140</v>
      </c>
      <c r="D26" s="11">
        <f>VLOOKUP(B26,[1]PAYMENT!$B:$AS,44,FALSE)</f>
        <v>0</v>
      </c>
      <c r="E26" s="11">
        <f t="shared" si="5"/>
        <v>6140</v>
      </c>
      <c r="F26" s="25">
        <v>50</v>
      </c>
      <c r="G26" s="12">
        <f>VLOOKUP(B26,[1]PAYMENT!$B:$AT,45,FALSE)</f>
        <v>0</v>
      </c>
      <c r="H26" s="13">
        <f t="shared" si="2"/>
        <v>6090</v>
      </c>
      <c r="I26" s="26"/>
      <c r="J26" s="27"/>
      <c r="K26" s="20"/>
      <c r="L26" s="20"/>
      <c r="M26" s="18"/>
      <c r="N26" s="14"/>
      <c r="O26" s="27"/>
      <c r="P26" s="16"/>
      <c r="Q26" s="19"/>
      <c r="R26" s="18"/>
      <c r="S26" s="14"/>
      <c r="T26" s="15"/>
      <c r="U26" s="16"/>
      <c r="V26" s="17"/>
      <c r="W26" s="18"/>
      <c r="X26" s="14"/>
      <c r="Y26" s="15"/>
      <c r="Z26" s="16"/>
      <c r="AA26" s="16"/>
      <c r="AB26" s="15"/>
      <c r="AC26" s="14"/>
      <c r="AD26" s="15"/>
      <c r="AE26" s="16"/>
      <c r="AF26" s="17"/>
      <c r="AG26" s="18"/>
      <c r="AH26" s="14"/>
      <c r="AI26" s="15"/>
      <c r="AJ26" s="20"/>
      <c r="AK26" s="20"/>
      <c r="AL26" s="18"/>
      <c r="AM26" s="26"/>
      <c r="AN26" s="27"/>
      <c r="AO26" s="20"/>
      <c r="AP26" s="20"/>
      <c r="AQ26" s="18"/>
      <c r="AR26" s="23">
        <f t="shared" si="0"/>
        <v>0</v>
      </c>
      <c r="AS26" s="11">
        <f t="shared" si="1"/>
        <v>6090</v>
      </c>
      <c r="AT26" s="12">
        <f t="shared" si="4"/>
        <v>0</v>
      </c>
    </row>
    <row r="27" spans="1:46">
      <c r="A27" s="8">
        <v>24</v>
      </c>
      <c r="B27" s="9" t="s">
        <v>40</v>
      </c>
      <c r="C27" s="10" t="str">
        <f>IFERROR(IF(VLOOKUP(B27, 'CREDIT LIST'!$B:$C, 2, FALSE)="TRUE", "no load", VLOOKUP(B27, 'CREDIT LIST'!$B:$C, 2, FALSE)), "No load")</f>
        <v>No load</v>
      </c>
      <c r="D27" s="11">
        <f>VLOOKUP(B27,[1]PAYMENT!$B:$AS,44,FALSE)</f>
        <v>4770</v>
      </c>
      <c r="E27" s="11">
        <f t="shared" si="5"/>
        <v>4770</v>
      </c>
      <c r="F27" s="25">
        <v>0</v>
      </c>
      <c r="G27" s="12">
        <f>VLOOKUP(B27,[1]PAYMENT!$B:$AT,45,FALSE)</f>
        <v>0</v>
      </c>
      <c r="H27" s="13">
        <f t="shared" si="2"/>
        <v>4770</v>
      </c>
      <c r="I27" s="26"/>
      <c r="J27" s="27"/>
      <c r="K27" s="20"/>
      <c r="L27" s="20"/>
      <c r="M27" s="18"/>
      <c r="N27" s="26"/>
      <c r="O27" s="27"/>
      <c r="P27" s="16"/>
      <c r="Q27" s="19"/>
      <c r="R27" s="18"/>
      <c r="S27" s="14"/>
      <c r="T27" s="15"/>
      <c r="U27" s="16"/>
      <c r="V27" s="17"/>
      <c r="W27" s="18"/>
      <c r="X27" s="14"/>
      <c r="Y27" s="15"/>
      <c r="Z27" s="16"/>
      <c r="AA27" s="16"/>
      <c r="AB27" s="15"/>
      <c r="AC27" s="14"/>
      <c r="AD27" s="15"/>
      <c r="AE27" s="16"/>
      <c r="AF27" s="17"/>
      <c r="AG27" s="18"/>
      <c r="AH27" s="14"/>
      <c r="AI27" s="15"/>
      <c r="AJ27" s="20"/>
      <c r="AK27" s="20"/>
      <c r="AL27" s="18"/>
      <c r="AM27" s="26"/>
      <c r="AN27" s="27"/>
      <c r="AO27" s="20"/>
      <c r="AP27" s="20"/>
      <c r="AQ27" s="18"/>
      <c r="AR27" s="23">
        <f t="shared" si="0"/>
        <v>0</v>
      </c>
      <c r="AS27" s="11">
        <f t="shared" si="1"/>
        <v>4770</v>
      </c>
      <c r="AT27" s="12">
        <f t="shared" si="4"/>
        <v>0</v>
      </c>
    </row>
    <row r="28" spans="1:46">
      <c r="A28" s="8">
        <v>25</v>
      </c>
      <c r="B28" s="9" t="s">
        <v>41</v>
      </c>
      <c r="C28" s="10">
        <f>IFERROR(IF(VLOOKUP(B28, 'CREDIT LIST'!$B:$C, 2, FALSE)="TRUE", "no load", VLOOKUP(B28, 'CREDIT LIST'!$B:$C, 2, FALSE)), "No load")</f>
        <v>36860</v>
      </c>
      <c r="D28" s="11">
        <f>VLOOKUP(B28,[1]PAYMENT!$B:$AS,44,FALSE)</f>
        <v>0</v>
      </c>
      <c r="E28" s="11">
        <f t="shared" si="5"/>
        <v>36860</v>
      </c>
      <c r="F28" s="25">
        <v>330</v>
      </c>
      <c r="G28" s="12">
        <f>VLOOKUP(B28,[1]PAYMENT!$B:$AT,45,FALSE)</f>
        <v>10</v>
      </c>
      <c r="H28" s="13">
        <f t="shared" si="2"/>
        <v>36520</v>
      </c>
      <c r="I28" s="26"/>
      <c r="J28" s="27"/>
      <c r="K28" s="20"/>
      <c r="L28" s="20"/>
      <c r="M28" s="18"/>
      <c r="N28" s="26"/>
      <c r="O28" s="27"/>
      <c r="P28" s="16"/>
      <c r="Q28" s="19"/>
      <c r="R28" s="18"/>
      <c r="S28" s="14"/>
      <c r="T28" s="15"/>
      <c r="U28" s="16"/>
      <c r="V28" s="17"/>
      <c r="W28" s="18"/>
      <c r="X28" s="14"/>
      <c r="Y28" s="15"/>
      <c r="Z28" s="16"/>
      <c r="AA28" s="16"/>
      <c r="AB28" s="15"/>
      <c r="AC28" s="14"/>
      <c r="AD28" s="15"/>
      <c r="AE28" s="16"/>
      <c r="AF28" s="17"/>
      <c r="AG28" s="18"/>
      <c r="AH28" s="14"/>
      <c r="AI28" s="15"/>
      <c r="AJ28" s="20"/>
      <c r="AK28" s="20"/>
      <c r="AL28" s="18"/>
      <c r="AM28" s="26">
        <v>36500</v>
      </c>
      <c r="AN28" s="27"/>
      <c r="AO28" s="20"/>
      <c r="AP28" s="20"/>
      <c r="AQ28" s="18"/>
      <c r="AR28" s="23">
        <f t="shared" si="0"/>
        <v>36500</v>
      </c>
      <c r="AS28" s="11">
        <f t="shared" si="1"/>
        <v>20</v>
      </c>
      <c r="AT28" s="12">
        <f t="shared" si="4"/>
        <v>0</v>
      </c>
    </row>
    <row r="29" spans="1:46">
      <c r="A29" s="8">
        <v>26</v>
      </c>
      <c r="B29" s="9" t="s">
        <v>42</v>
      </c>
      <c r="C29" s="10">
        <f>IFERROR(IF(VLOOKUP(B29, 'CREDIT LIST'!$B:$C, 2, FALSE)="TRUE", "no load", VLOOKUP(B29, 'CREDIT LIST'!$B:$C, 2, FALSE)), "No load")</f>
        <v>35960</v>
      </c>
      <c r="D29" s="11">
        <f>VLOOKUP(B29,[1]PAYMENT!$B:$AS,44,FALSE)</f>
        <v>0</v>
      </c>
      <c r="E29" s="11">
        <f t="shared" si="5"/>
        <v>35960</v>
      </c>
      <c r="F29" s="25">
        <v>0</v>
      </c>
      <c r="G29" s="12">
        <f>VLOOKUP(B29,[1]PAYMENT!$B:$AT,45,FALSE)</f>
        <v>0</v>
      </c>
      <c r="H29" s="13">
        <f t="shared" si="2"/>
        <v>35960</v>
      </c>
      <c r="I29" s="26"/>
      <c r="J29" s="27"/>
      <c r="K29" s="20"/>
      <c r="L29" s="20"/>
      <c r="M29" s="18"/>
      <c r="N29" s="26"/>
      <c r="O29" s="27"/>
      <c r="P29" s="16"/>
      <c r="Q29" s="19"/>
      <c r="R29" s="18"/>
      <c r="S29" s="14"/>
      <c r="T29" s="15"/>
      <c r="U29" s="16"/>
      <c r="V29" s="17"/>
      <c r="W29" s="18"/>
      <c r="X29" s="14"/>
      <c r="Y29" s="15"/>
      <c r="Z29" s="16"/>
      <c r="AA29" s="16"/>
      <c r="AB29" s="15"/>
      <c r="AC29" s="14"/>
      <c r="AD29" s="15"/>
      <c r="AE29" s="16"/>
      <c r="AF29" s="17"/>
      <c r="AG29" s="18"/>
      <c r="AH29" s="14"/>
      <c r="AI29" s="15"/>
      <c r="AJ29" s="20"/>
      <c r="AK29" s="20"/>
      <c r="AL29" s="18"/>
      <c r="AM29" s="26">
        <v>35960</v>
      </c>
      <c r="AN29" s="27"/>
      <c r="AO29" s="20"/>
      <c r="AP29" s="20"/>
      <c r="AQ29" s="18"/>
      <c r="AR29" s="23">
        <f t="shared" si="0"/>
        <v>35960</v>
      </c>
      <c r="AS29" s="11">
        <f t="shared" si="1"/>
        <v>0</v>
      </c>
      <c r="AT29" s="12">
        <f t="shared" si="4"/>
        <v>0</v>
      </c>
    </row>
    <row r="30" spans="1:46">
      <c r="A30" s="8">
        <v>27</v>
      </c>
      <c r="B30" s="9" t="s">
        <v>43</v>
      </c>
      <c r="C30" s="10">
        <f>IFERROR(IF(VLOOKUP(B30, 'CREDIT LIST'!$B:$C, 2, FALSE)="TRUE", "no load", VLOOKUP(B30, 'CREDIT LIST'!$B:$C, 2, FALSE)), "No load")</f>
        <v>22050</v>
      </c>
      <c r="D30" s="11">
        <f>VLOOKUP(B30,[1]PAYMENT!$B:$AS,44,FALSE)</f>
        <v>530</v>
      </c>
      <c r="E30" s="11">
        <f>IF(OR(C30="", D30=""), "INCOMP", IFERROR(IF(C30="no load", 0, C30) + IF(D30="no load", 0, D30), "INCOMP"))</f>
        <v>22580</v>
      </c>
      <c r="F30" s="25">
        <v>50</v>
      </c>
      <c r="G30" s="12">
        <f>VLOOKUP(B30,[1]PAYMENT!$B:$AT,45,FALSE)</f>
        <v>0</v>
      </c>
      <c r="H30" s="13">
        <f t="shared" si="2"/>
        <v>22530</v>
      </c>
      <c r="I30" s="26"/>
      <c r="J30" s="27"/>
      <c r="K30" s="20"/>
      <c r="L30" s="20"/>
      <c r="M30" s="18"/>
      <c r="N30" s="26"/>
      <c r="O30" s="27"/>
      <c r="P30" s="16"/>
      <c r="Q30" s="19"/>
      <c r="R30" s="18"/>
      <c r="S30" s="14"/>
      <c r="T30" s="15"/>
      <c r="U30" s="16"/>
      <c r="V30" s="17"/>
      <c r="W30" s="18"/>
      <c r="X30" s="14"/>
      <c r="Y30" s="15"/>
      <c r="Z30" s="16"/>
      <c r="AA30" s="16"/>
      <c r="AB30" s="15"/>
      <c r="AC30" s="14"/>
      <c r="AD30" s="15"/>
      <c r="AE30" s="16"/>
      <c r="AF30" s="17"/>
      <c r="AG30" s="18"/>
      <c r="AH30" s="14"/>
      <c r="AI30" s="15"/>
      <c r="AJ30" s="20"/>
      <c r="AK30" s="20"/>
      <c r="AL30" s="18"/>
      <c r="AM30" s="26"/>
      <c r="AN30" s="27"/>
      <c r="AO30" s="20"/>
      <c r="AP30" s="20"/>
      <c r="AQ30" s="18"/>
      <c r="AR30" s="23">
        <f t="shared" si="0"/>
        <v>0</v>
      </c>
      <c r="AS30" s="11">
        <f t="shared" si="1"/>
        <v>22530</v>
      </c>
      <c r="AT30" s="12">
        <f t="shared" si="4"/>
        <v>0</v>
      </c>
    </row>
    <row r="31" spans="1:46">
      <c r="A31" s="8">
        <v>28</v>
      </c>
      <c r="B31" s="9" t="s">
        <v>44</v>
      </c>
      <c r="C31" s="10" t="str">
        <f>IFERROR(IF(VLOOKUP(B31, 'CREDIT LIST'!$B:$C, 2, FALSE)="TRUE", "no load", VLOOKUP(B31, 'CREDIT LIST'!$B:$C, 2, FALSE)), "No load")</f>
        <v>No load</v>
      </c>
      <c r="D31" s="11">
        <f>VLOOKUP(B31,[1]PAYMENT!$B:$AS,44,FALSE)</f>
        <v>49880</v>
      </c>
      <c r="E31" s="11">
        <f>IF(OR(C31="", D31=""), "INCOMP", IFERROR(IF(C31="no load", 0, C31) + IF(D31="no load", 0, D31), "INCOMP"))</f>
        <v>49880</v>
      </c>
      <c r="F31" s="25">
        <v>0</v>
      </c>
      <c r="G31" s="12">
        <f>VLOOKUP(B31,[1]PAYMENT!$B:$AT,45,FALSE)</f>
        <v>0</v>
      </c>
      <c r="H31" s="13">
        <f t="shared" si="2"/>
        <v>49880</v>
      </c>
      <c r="I31" s="26"/>
      <c r="J31" s="27"/>
      <c r="K31" s="20"/>
      <c r="L31" s="20"/>
      <c r="M31" s="18"/>
      <c r="N31" s="26"/>
      <c r="O31" s="27"/>
      <c r="P31" s="16"/>
      <c r="Q31" s="19"/>
      <c r="R31" s="18"/>
      <c r="S31" s="14"/>
      <c r="T31" s="15"/>
      <c r="U31" s="16"/>
      <c r="V31" s="17"/>
      <c r="W31" s="18"/>
      <c r="X31" s="14"/>
      <c r="Y31" s="15"/>
      <c r="Z31" s="16"/>
      <c r="AA31" s="16"/>
      <c r="AB31" s="15"/>
      <c r="AC31" s="14"/>
      <c r="AD31" s="15"/>
      <c r="AE31" s="16"/>
      <c r="AF31" s="17"/>
      <c r="AG31" s="18"/>
      <c r="AH31" s="14"/>
      <c r="AI31" s="15"/>
      <c r="AJ31" s="20"/>
      <c r="AK31" s="20"/>
      <c r="AL31" s="18"/>
      <c r="AM31" s="26"/>
      <c r="AN31" s="27"/>
      <c r="AO31" s="20"/>
      <c r="AP31" s="20"/>
      <c r="AQ31" s="18"/>
      <c r="AR31" s="23">
        <f t="shared" si="0"/>
        <v>0</v>
      </c>
      <c r="AS31" s="11">
        <f t="shared" si="1"/>
        <v>49880</v>
      </c>
      <c r="AT31" s="12">
        <f t="shared" si="4"/>
        <v>0</v>
      </c>
    </row>
    <row r="32" spans="1:46">
      <c r="A32" s="8">
        <v>29</v>
      </c>
      <c r="B32" s="9" t="s">
        <v>45</v>
      </c>
      <c r="C32" s="10" t="str">
        <f>IFERROR(IF(VLOOKUP(B32, 'CREDIT LIST'!$B:$C, 2, FALSE)="TRUE", "no load", VLOOKUP(B32, 'CREDIT LIST'!$B:$C, 2, FALSE)), "No load")</f>
        <v>No load</v>
      </c>
      <c r="D32" s="11">
        <f>VLOOKUP(B32,[1]PAYMENT!$B:$AS,44,FALSE)</f>
        <v>10</v>
      </c>
      <c r="E32" s="11">
        <f t="shared" ref="E32:E40" si="6">IF(OR(C32="", D32=""), "INCOMP", IFERROR(IF(C32="no load", 0, C32) + IF(D32="no load", 0, D32), "INCOMP"))</f>
        <v>10</v>
      </c>
      <c r="F32" s="25">
        <v>0</v>
      </c>
      <c r="G32" s="12">
        <f>VLOOKUP(B32,[1]PAYMENT!$B:$AT,45,FALSE)</f>
        <v>0</v>
      </c>
      <c r="H32" s="13">
        <f t="shared" si="2"/>
        <v>10</v>
      </c>
      <c r="I32" s="26"/>
      <c r="J32" s="27"/>
      <c r="K32" s="20"/>
      <c r="L32" s="20"/>
      <c r="M32" s="18"/>
      <c r="N32" s="26"/>
      <c r="O32" s="27"/>
      <c r="P32" s="20"/>
      <c r="Q32" s="19"/>
      <c r="R32" s="18"/>
      <c r="S32" s="14"/>
      <c r="T32" s="15"/>
      <c r="U32" s="16"/>
      <c r="V32" s="17"/>
      <c r="W32" s="18"/>
      <c r="X32" s="14"/>
      <c r="Y32" s="15"/>
      <c r="Z32" s="16"/>
      <c r="AA32" s="16"/>
      <c r="AB32" s="15"/>
      <c r="AC32" s="14"/>
      <c r="AD32" s="15"/>
      <c r="AE32" s="16"/>
      <c r="AF32" s="17"/>
      <c r="AG32" s="18"/>
      <c r="AH32" s="14"/>
      <c r="AI32" s="15"/>
      <c r="AJ32" s="20"/>
      <c r="AK32" s="20"/>
      <c r="AL32" s="18"/>
      <c r="AM32" s="26"/>
      <c r="AN32" s="27"/>
      <c r="AO32" s="20"/>
      <c r="AP32" s="20"/>
      <c r="AQ32" s="18"/>
      <c r="AR32" s="23">
        <f t="shared" si="0"/>
        <v>0</v>
      </c>
      <c r="AS32" s="11">
        <f t="shared" si="1"/>
        <v>10</v>
      </c>
      <c r="AT32" s="12">
        <f t="shared" si="4"/>
        <v>0</v>
      </c>
    </row>
    <row r="33" spans="1:46">
      <c r="A33" s="8">
        <v>30</v>
      </c>
      <c r="B33" s="9" t="s">
        <v>46</v>
      </c>
      <c r="C33" s="10" t="str">
        <f>IFERROR(IF(VLOOKUP(B33, 'CREDIT LIST'!$B:$C, 2, FALSE)="TRUE", "no load", VLOOKUP(B33, 'CREDIT LIST'!$B:$C, 2, FALSE)), "No load")</f>
        <v>No load</v>
      </c>
      <c r="D33" s="11">
        <f>VLOOKUP(B33,[1]PAYMENT!$B:$AS,44,FALSE)</f>
        <v>0</v>
      </c>
      <c r="E33" s="11">
        <f t="shared" si="6"/>
        <v>0</v>
      </c>
      <c r="F33" s="25">
        <v>0</v>
      </c>
      <c r="G33" s="12">
        <f>VLOOKUP(B33,[1]PAYMENT!$B:$AT,45,FALSE)</f>
        <v>0</v>
      </c>
      <c r="H33" s="13">
        <f t="shared" si="2"/>
        <v>0</v>
      </c>
      <c r="I33" s="26"/>
      <c r="J33" s="27"/>
      <c r="K33" s="20"/>
      <c r="L33" s="20"/>
      <c r="M33" s="18"/>
      <c r="N33" s="26"/>
      <c r="O33" s="27"/>
      <c r="P33" s="20"/>
      <c r="Q33" s="19"/>
      <c r="R33" s="18"/>
      <c r="S33" s="14"/>
      <c r="T33" s="15"/>
      <c r="U33" s="16"/>
      <c r="V33" s="17"/>
      <c r="W33" s="18"/>
      <c r="X33" s="14"/>
      <c r="Y33" s="15"/>
      <c r="Z33" s="16"/>
      <c r="AA33" s="16"/>
      <c r="AB33" s="15"/>
      <c r="AC33" s="14"/>
      <c r="AD33" s="15"/>
      <c r="AE33" s="16"/>
      <c r="AF33" s="17"/>
      <c r="AG33" s="18"/>
      <c r="AH33" s="14"/>
      <c r="AI33" s="15"/>
      <c r="AJ33" s="20"/>
      <c r="AK33" s="20"/>
      <c r="AL33" s="18"/>
      <c r="AM33" s="26"/>
      <c r="AN33" s="27"/>
      <c r="AO33" s="20"/>
      <c r="AP33" s="20"/>
      <c r="AQ33" s="18"/>
      <c r="AR33" s="23">
        <f t="shared" si="0"/>
        <v>0</v>
      </c>
      <c r="AS33" s="11">
        <f t="shared" si="1"/>
        <v>0</v>
      </c>
      <c r="AT33" s="12">
        <f t="shared" si="4"/>
        <v>0</v>
      </c>
    </row>
    <row r="34" spans="1:46">
      <c r="A34" s="8">
        <v>31</v>
      </c>
      <c r="B34" s="9" t="s">
        <v>47</v>
      </c>
      <c r="C34" s="10">
        <f>IFERROR(IF(VLOOKUP(B34, 'CREDIT LIST'!$B:$C, 2, FALSE)="TRUE", "no load", VLOOKUP(B34, 'CREDIT LIST'!$B:$C, 2, FALSE)), "No load")</f>
        <v>5630</v>
      </c>
      <c r="D34" s="11">
        <f>VLOOKUP(B34,[1]PAYMENT!$B:$AS,44,FALSE)</f>
        <v>6670</v>
      </c>
      <c r="E34" s="11">
        <f t="shared" si="6"/>
        <v>12300</v>
      </c>
      <c r="F34" s="25">
        <v>30</v>
      </c>
      <c r="G34" s="12">
        <f>VLOOKUP(B34,[1]PAYMENT!$B:$AT,45,FALSE)</f>
        <v>0</v>
      </c>
      <c r="H34" s="13">
        <f t="shared" si="2"/>
        <v>12270</v>
      </c>
      <c r="I34" s="26"/>
      <c r="J34" s="27"/>
      <c r="K34" s="20">
        <v>6150</v>
      </c>
      <c r="L34" s="20"/>
      <c r="M34" s="18"/>
      <c r="N34" s="26"/>
      <c r="O34" s="27"/>
      <c r="P34" s="20"/>
      <c r="Q34" s="19"/>
      <c r="R34" s="18"/>
      <c r="S34" s="14"/>
      <c r="T34" s="15"/>
      <c r="U34" s="16"/>
      <c r="V34" s="17"/>
      <c r="W34" s="18"/>
      <c r="X34" s="14"/>
      <c r="Y34" s="15"/>
      <c r="Z34" s="16"/>
      <c r="AA34" s="16"/>
      <c r="AB34" s="15"/>
      <c r="AC34" s="14"/>
      <c r="AD34" s="15"/>
      <c r="AE34" s="16"/>
      <c r="AF34" s="17"/>
      <c r="AG34" s="18"/>
      <c r="AH34" s="14"/>
      <c r="AI34" s="15"/>
      <c r="AJ34" s="20"/>
      <c r="AK34" s="20"/>
      <c r="AL34" s="18"/>
      <c r="AM34" s="26"/>
      <c r="AN34" s="27"/>
      <c r="AO34" s="20"/>
      <c r="AP34" s="20"/>
      <c r="AQ34" s="18"/>
      <c r="AR34" s="23">
        <f t="shared" si="0"/>
        <v>6150</v>
      </c>
      <c r="AS34" s="11">
        <f t="shared" si="1"/>
        <v>6120</v>
      </c>
      <c r="AT34" s="12">
        <f t="shared" si="4"/>
        <v>0</v>
      </c>
    </row>
    <row r="35" spans="1:46">
      <c r="A35" s="8">
        <v>32</v>
      </c>
      <c r="B35" s="9" t="s">
        <v>48</v>
      </c>
      <c r="C35" s="10" t="str">
        <f>IFERROR(IF(VLOOKUP(B35, 'CREDIT LIST'!$B:$C, 2, FALSE)="TRUE", "no load", VLOOKUP(B35, 'CREDIT LIST'!$B:$C, 2, FALSE)), "No load")</f>
        <v>No load</v>
      </c>
      <c r="D35" s="11">
        <f>VLOOKUP(B35,[1]PAYMENT!$B:$AS,44,FALSE)</f>
        <v>60</v>
      </c>
      <c r="E35" s="11">
        <f t="shared" si="6"/>
        <v>60</v>
      </c>
      <c r="F35" s="25">
        <v>0</v>
      </c>
      <c r="G35" s="12">
        <f>VLOOKUP(B35,[1]PAYMENT!$B:$AT,45,FALSE)</f>
        <v>0</v>
      </c>
      <c r="H35" s="13">
        <f t="shared" si="2"/>
        <v>60</v>
      </c>
      <c r="I35" s="26"/>
      <c r="J35" s="27"/>
      <c r="K35" s="20"/>
      <c r="L35" s="20"/>
      <c r="M35" s="18"/>
      <c r="N35" s="26"/>
      <c r="O35" s="27"/>
      <c r="P35" s="20"/>
      <c r="Q35" s="19"/>
      <c r="R35" s="18"/>
      <c r="S35" s="14"/>
      <c r="T35" s="15"/>
      <c r="U35" s="16"/>
      <c r="V35" s="17"/>
      <c r="W35" s="18"/>
      <c r="X35" s="14"/>
      <c r="Y35" s="15"/>
      <c r="Z35" s="16"/>
      <c r="AA35" s="16"/>
      <c r="AB35" s="15"/>
      <c r="AC35" s="14"/>
      <c r="AD35" s="15"/>
      <c r="AE35" s="16"/>
      <c r="AF35" s="17"/>
      <c r="AG35" s="18"/>
      <c r="AH35" s="14"/>
      <c r="AI35" s="15"/>
      <c r="AJ35" s="20"/>
      <c r="AK35" s="20"/>
      <c r="AL35" s="18"/>
      <c r="AM35" s="26"/>
      <c r="AN35" s="27"/>
      <c r="AO35" s="20"/>
      <c r="AP35" s="20"/>
      <c r="AQ35" s="18"/>
      <c r="AR35" s="23">
        <f t="shared" si="0"/>
        <v>0</v>
      </c>
      <c r="AS35" s="11">
        <f t="shared" si="1"/>
        <v>60</v>
      </c>
      <c r="AT35" s="12">
        <f t="shared" si="4"/>
        <v>0</v>
      </c>
    </row>
    <row r="36" spans="1:46">
      <c r="A36" s="8">
        <v>33</v>
      </c>
      <c r="B36" s="24" t="s">
        <v>49</v>
      </c>
      <c r="C36" s="10">
        <f>IFERROR(IF(VLOOKUP(B36, 'CREDIT LIST'!$B:$C, 2, FALSE)="TRUE", "no load", VLOOKUP(B36, 'CREDIT LIST'!$B:$C, 2, FALSE)), "No load")</f>
        <v>15310</v>
      </c>
      <c r="D36" s="11">
        <f>VLOOKUP(B36,[1]PAYMENT!$B:$AS,44,FALSE)</f>
        <v>0</v>
      </c>
      <c r="E36" s="11">
        <f t="shared" si="6"/>
        <v>15310</v>
      </c>
      <c r="F36" s="25">
        <v>0</v>
      </c>
      <c r="G36" s="12">
        <f>VLOOKUP(B36,[1]PAYMENT!$B:$AT,45,FALSE)</f>
        <v>10</v>
      </c>
      <c r="H36" s="13">
        <f t="shared" si="2"/>
        <v>15300</v>
      </c>
      <c r="I36" s="26"/>
      <c r="J36" s="27"/>
      <c r="K36" s="20"/>
      <c r="L36" s="20"/>
      <c r="M36" s="18"/>
      <c r="N36" s="26"/>
      <c r="O36" s="27"/>
      <c r="P36" s="20"/>
      <c r="Q36" s="19"/>
      <c r="R36" s="18"/>
      <c r="S36" s="14"/>
      <c r="T36" s="15"/>
      <c r="U36" s="16"/>
      <c r="V36" s="17"/>
      <c r="W36" s="18"/>
      <c r="X36" s="14"/>
      <c r="Y36" s="15"/>
      <c r="Z36" s="16"/>
      <c r="AA36" s="16"/>
      <c r="AB36" s="15"/>
      <c r="AC36" s="14"/>
      <c r="AD36" s="15"/>
      <c r="AE36" s="16"/>
      <c r="AF36" s="17"/>
      <c r="AG36" s="18"/>
      <c r="AH36" s="14"/>
      <c r="AI36" s="15"/>
      <c r="AJ36" s="20"/>
      <c r="AK36" s="20"/>
      <c r="AL36" s="18"/>
      <c r="AM36" s="26"/>
      <c r="AN36" s="27">
        <v>15310</v>
      </c>
      <c r="AO36" s="20"/>
      <c r="AP36" s="20"/>
      <c r="AQ36" s="18"/>
      <c r="AR36" s="23">
        <f t="shared" ref="AR36:AR67" si="7">SUM(I36:AQ36)</f>
        <v>15310</v>
      </c>
      <c r="AS36" s="11">
        <f t="shared" si="1"/>
        <v>0</v>
      </c>
      <c r="AT36" s="12">
        <f t="shared" si="4"/>
        <v>10</v>
      </c>
    </row>
    <row r="37" spans="1:46">
      <c r="A37" s="8">
        <v>34</v>
      </c>
      <c r="B37" s="9" t="s">
        <v>50</v>
      </c>
      <c r="C37" s="10">
        <f>IFERROR(IF(VLOOKUP(B37, 'CREDIT LIST'!$B:$C, 2, FALSE)="TRUE", "no load", VLOOKUP(B37, 'CREDIT LIST'!$B:$C, 2, FALSE)), "No load")</f>
        <v>23420</v>
      </c>
      <c r="D37" s="11">
        <f>VLOOKUP(B37,[1]PAYMENT!$B:$AS,44,FALSE)</f>
        <v>22100</v>
      </c>
      <c r="E37" s="11">
        <f t="shared" si="6"/>
        <v>45520</v>
      </c>
      <c r="F37" s="25">
        <v>200</v>
      </c>
      <c r="G37" s="12">
        <f>VLOOKUP(B37,[1]PAYMENT!$B:$AT,45,FALSE)</f>
        <v>0</v>
      </c>
      <c r="H37" s="13">
        <f t="shared" si="2"/>
        <v>45320</v>
      </c>
      <c r="I37" s="26">
        <v>11900</v>
      </c>
      <c r="J37" s="27">
        <v>8200</v>
      </c>
      <c r="K37" s="20"/>
      <c r="L37" s="20"/>
      <c r="M37" s="18"/>
      <c r="N37" s="26"/>
      <c r="O37" s="27"/>
      <c r="P37" s="20"/>
      <c r="Q37" s="19"/>
      <c r="R37" s="18"/>
      <c r="S37" s="14"/>
      <c r="T37" s="15"/>
      <c r="U37" s="16"/>
      <c r="V37" s="17"/>
      <c r="W37" s="18"/>
      <c r="X37" s="14"/>
      <c r="Y37" s="15"/>
      <c r="Z37" s="16"/>
      <c r="AA37" s="16"/>
      <c r="AB37" s="15"/>
      <c r="AC37" s="14"/>
      <c r="AD37" s="15"/>
      <c r="AE37" s="16"/>
      <c r="AF37" s="17"/>
      <c r="AG37" s="18"/>
      <c r="AH37" s="14"/>
      <c r="AI37" s="15"/>
      <c r="AJ37" s="20"/>
      <c r="AK37" s="20"/>
      <c r="AL37" s="18"/>
      <c r="AM37" s="26"/>
      <c r="AN37" s="27"/>
      <c r="AO37" s="20"/>
      <c r="AP37" s="20"/>
      <c r="AQ37" s="18"/>
      <c r="AR37" s="23">
        <f t="shared" si="7"/>
        <v>20100</v>
      </c>
      <c r="AS37" s="11">
        <f t="shared" si="1"/>
        <v>25220</v>
      </c>
      <c r="AT37" s="12">
        <f t="shared" si="4"/>
        <v>0</v>
      </c>
    </row>
    <row r="38" spans="1:46">
      <c r="A38" s="8">
        <v>35</v>
      </c>
      <c r="B38" s="24" t="s">
        <v>51</v>
      </c>
      <c r="C38" s="10">
        <f>IFERROR(IF(VLOOKUP(B38, 'CREDIT LIST'!$B:$C, 2, FALSE)="TRUE", "no load", VLOOKUP(B38, 'CREDIT LIST'!$B:$C, 2, FALSE)), "No load")</f>
        <v>515730</v>
      </c>
      <c r="D38" s="11">
        <f>VLOOKUP(B38,[1]PAYMENT!$B:$AS,44,FALSE)</f>
        <v>79458</v>
      </c>
      <c r="E38" s="11">
        <f t="shared" si="6"/>
        <v>595188</v>
      </c>
      <c r="F38" s="25">
        <v>0</v>
      </c>
      <c r="G38" s="12">
        <f>VLOOKUP(B38,[1]PAYMENT!$B:$AT,45,FALSE)</f>
        <v>0</v>
      </c>
      <c r="H38" s="13">
        <f t="shared" si="2"/>
        <v>595188</v>
      </c>
      <c r="I38" s="26"/>
      <c r="J38" s="27"/>
      <c r="K38" s="20"/>
      <c r="L38" s="20"/>
      <c r="M38" s="18"/>
      <c r="N38" s="26"/>
      <c r="O38" s="27"/>
      <c r="P38" s="20"/>
      <c r="Q38" s="19"/>
      <c r="R38" s="18"/>
      <c r="S38" s="14"/>
      <c r="T38" s="15"/>
      <c r="U38" s="16"/>
      <c r="V38" s="28">
        <v>75000</v>
      </c>
      <c r="W38" s="18"/>
      <c r="X38" s="14"/>
      <c r="Y38" s="15"/>
      <c r="Z38" s="16"/>
      <c r="AA38" s="20"/>
      <c r="AB38" s="15"/>
      <c r="AC38" s="14"/>
      <c r="AD38" s="15"/>
      <c r="AE38" s="16"/>
      <c r="AF38" s="28"/>
      <c r="AG38" s="18"/>
      <c r="AH38" s="14"/>
      <c r="AI38" s="15"/>
      <c r="AJ38" s="20"/>
      <c r="AK38" s="20"/>
      <c r="AL38" s="18"/>
      <c r="AM38" s="26"/>
      <c r="AN38" s="27"/>
      <c r="AO38" s="20"/>
      <c r="AP38" s="20"/>
      <c r="AQ38" s="18"/>
      <c r="AR38" s="23">
        <f t="shared" si="7"/>
        <v>75000</v>
      </c>
      <c r="AS38" s="11">
        <f t="shared" si="1"/>
        <v>520188</v>
      </c>
      <c r="AT38" s="12">
        <f t="shared" si="4"/>
        <v>0</v>
      </c>
    </row>
    <row r="39" spans="1:46">
      <c r="A39" s="8">
        <v>36</v>
      </c>
      <c r="B39" s="9" t="s">
        <v>52</v>
      </c>
      <c r="C39" s="10">
        <f>IFERROR(IF(VLOOKUP(B39, 'CREDIT LIST'!$B:$C, 2, FALSE)="TRUE", "no load", VLOOKUP(B39, 'CREDIT LIST'!$B:$C, 2, FALSE)), "No load")</f>
        <v>37590</v>
      </c>
      <c r="D39" s="11">
        <f>VLOOKUP(B39,[1]PAYMENT!$B:$AS,44,FALSE)</f>
        <v>22220</v>
      </c>
      <c r="E39" s="11">
        <f t="shared" si="6"/>
        <v>59810</v>
      </c>
      <c r="F39" s="25">
        <v>100</v>
      </c>
      <c r="G39" s="12">
        <f>VLOOKUP(B39,[1]PAYMENT!$B:$AT,45,FALSE)</f>
        <v>0</v>
      </c>
      <c r="H39" s="13">
        <f t="shared" si="2"/>
        <v>59710</v>
      </c>
      <c r="I39" s="26"/>
      <c r="J39" s="27"/>
      <c r="K39" s="20">
        <v>20000</v>
      </c>
      <c r="L39" s="20"/>
      <c r="M39" s="18"/>
      <c r="N39" s="26"/>
      <c r="O39" s="27"/>
      <c r="P39" s="20"/>
      <c r="Q39" s="19"/>
      <c r="R39" s="18"/>
      <c r="S39" s="14"/>
      <c r="T39" s="15"/>
      <c r="U39" s="16"/>
      <c r="V39" s="28"/>
      <c r="W39" s="18"/>
      <c r="X39" s="14"/>
      <c r="Y39" s="15"/>
      <c r="Z39" s="16"/>
      <c r="AA39" s="20"/>
      <c r="AB39" s="15"/>
      <c r="AC39" s="14"/>
      <c r="AD39" s="15"/>
      <c r="AE39" s="16"/>
      <c r="AF39" s="28"/>
      <c r="AG39" s="18"/>
      <c r="AH39" s="14"/>
      <c r="AI39" s="15"/>
      <c r="AJ39" s="20"/>
      <c r="AK39" s="20"/>
      <c r="AL39" s="18"/>
      <c r="AM39" s="26"/>
      <c r="AN39" s="27"/>
      <c r="AO39" s="20"/>
      <c r="AP39" s="20"/>
      <c r="AQ39" s="18"/>
      <c r="AR39" s="23">
        <f t="shared" si="7"/>
        <v>20000</v>
      </c>
      <c r="AS39" s="11">
        <f t="shared" si="1"/>
        <v>39710</v>
      </c>
      <c r="AT39" s="12">
        <f t="shared" si="4"/>
        <v>0</v>
      </c>
    </row>
    <row r="40" spans="1:46">
      <c r="A40" s="8">
        <v>37</v>
      </c>
      <c r="B40" s="9" t="s">
        <v>53</v>
      </c>
      <c r="C40" s="10" t="str">
        <f>IFERROR(IF(VLOOKUP(B40, 'CREDIT LIST'!$B:$C, 2, FALSE)="TRUE", "no load", VLOOKUP(B40, 'CREDIT LIST'!$B:$C, 2, FALSE)), "No load")</f>
        <v>No load</v>
      </c>
      <c r="D40" s="11">
        <f>VLOOKUP(B40,[1]PAYMENT!$B:$AS,44,FALSE)</f>
        <v>39240</v>
      </c>
      <c r="E40" s="11">
        <f t="shared" si="6"/>
        <v>39240</v>
      </c>
      <c r="F40" s="25">
        <v>0</v>
      </c>
      <c r="G40" s="12">
        <f>VLOOKUP(B40,[1]PAYMENT!$B:$AT,45,FALSE)</f>
        <v>0</v>
      </c>
      <c r="H40" s="13">
        <f t="shared" si="2"/>
        <v>39240</v>
      </c>
      <c r="I40" s="26"/>
      <c r="J40" s="27"/>
      <c r="K40" s="29">
        <f>15000+15000+8000</f>
        <v>38000</v>
      </c>
      <c r="L40" s="20"/>
      <c r="M40" s="18"/>
      <c r="N40" s="26"/>
      <c r="O40" s="27"/>
      <c r="P40" s="20"/>
      <c r="Q40" s="19"/>
      <c r="R40" s="18"/>
      <c r="S40" s="14"/>
      <c r="T40" s="15"/>
      <c r="U40" s="16"/>
      <c r="V40" s="28"/>
      <c r="W40" s="18"/>
      <c r="X40" s="14"/>
      <c r="Y40" s="15"/>
      <c r="Z40" s="16"/>
      <c r="AA40" s="20"/>
      <c r="AB40" s="15"/>
      <c r="AC40" s="14"/>
      <c r="AD40" s="15"/>
      <c r="AE40" s="16"/>
      <c r="AF40" s="28"/>
      <c r="AG40" s="18"/>
      <c r="AH40" s="14"/>
      <c r="AI40" s="15"/>
      <c r="AJ40" s="20"/>
      <c r="AK40" s="20"/>
      <c r="AL40" s="18"/>
      <c r="AM40" s="26"/>
      <c r="AN40" s="27"/>
      <c r="AO40" s="20"/>
      <c r="AP40" s="20"/>
      <c r="AQ40" s="18"/>
      <c r="AR40" s="23">
        <f t="shared" si="7"/>
        <v>38000</v>
      </c>
      <c r="AS40" s="11">
        <f t="shared" si="1"/>
        <v>1240</v>
      </c>
      <c r="AT40" s="12">
        <f t="shared" si="4"/>
        <v>0</v>
      </c>
    </row>
    <row r="41" spans="1:46">
      <c r="A41" s="8">
        <v>38</v>
      </c>
      <c r="B41" s="30" t="s">
        <v>54</v>
      </c>
      <c r="C41" s="10" t="str">
        <f>IFERROR(IF(VLOOKUP(B41, 'CREDIT LIST'!$B:$C, 2, FALSE)="TRUE", "no load", VLOOKUP(B41, 'CREDIT LIST'!$B:$C, 2, FALSE)), "No load")</f>
        <v>No load</v>
      </c>
      <c r="D41" s="11">
        <f>VLOOKUP(B41,[1]PAYMENT!$B:$AS,44,FALSE)</f>
        <v>0</v>
      </c>
      <c r="E41" s="11">
        <f>IF(OR(C41="", D41=""), "INCOMP", IFERROR(IF(C41="no load", 0, C41) + IF(D41="no load", 0, D41), "INCOMP"))</f>
        <v>0</v>
      </c>
      <c r="F41" s="25">
        <v>0</v>
      </c>
      <c r="G41" s="12">
        <f>VLOOKUP(B41,[1]PAYMENT!$B:$AT,45,FALSE)</f>
        <v>0</v>
      </c>
      <c r="H41" s="13">
        <f t="shared" si="2"/>
        <v>0</v>
      </c>
      <c r="I41" s="26"/>
      <c r="J41" s="27"/>
      <c r="K41" s="20"/>
      <c r="L41" s="20"/>
      <c r="M41" s="18"/>
      <c r="N41" s="26"/>
      <c r="O41" s="27"/>
      <c r="P41" s="20"/>
      <c r="Q41" s="19"/>
      <c r="R41" s="18"/>
      <c r="S41" s="14"/>
      <c r="T41" s="15"/>
      <c r="U41" s="16"/>
      <c r="V41" s="28"/>
      <c r="W41" s="18"/>
      <c r="X41" s="14"/>
      <c r="Y41" s="15"/>
      <c r="Z41" s="16"/>
      <c r="AA41" s="20"/>
      <c r="AB41" s="15"/>
      <c r="AC41" s="14"/>
      <c r="AD41" s="15"/>
      <c r="AE41" s="16"/>
      <c r="AF41" s="28"/>
      <c r="AG41" s="18"/>
      <c r="AH41" s="14"/>
      <c r="AI41" s="15"/>
      <c r="AJ41" s="20"/>
      <c r="AK41" s="20"/>
      <c r="AL41" s="18"/>
      <c r="AM41" s="26"/>
      <c r="AN41" s="27"/>
      <c r="AO41" s="20"/>
      <c r="AP41" s="20"/>
      <c r="AQ41" s="18"/>
      <c r="AR41" s="23">
        <f t="shared" si="7"/>
        <v>0</v>
      </c>
      <c r="AS41" s="11">
        <f t="shared" si="1"/>
        <v>0</v>
      </c>
      <c r="AT41" s="12">
        <f t="shared" si="4"/>
        <v>0</v>
      </c>
    </row>
    <row r="42" spans="1:46">
      <c r="A42" s="8">
        <v>39</v>
      </c>
      <c r="B42" s="9" t="s">
        <v>55</v>
      </c>
      <c r="C42" s="10">
        <f>IFERROR(IF(VLOOKUP(B42, 'CREDIT LIST'!$B:$C, 2, FALSE)="TRUE", "no load", VLOOKUP(B42, 'CREDIT LIST'!$B:$C, 2, FALSE)), "No load")</f>
        <v>5540</v>
      </c>
      <c r="D42" s="11">
        <f>VLOOKUP(B42,[1]PAYMENT!$B:$AS,44,FALSE)</f>
        <v>11290</v>
      </c>
      <c r="E42" s="11">
        <f>IF(OR(C42="", D42=""), "INCOMP", IFERROR(IF(C42="no load", 0, C42) + IF(D42="no load", 0, D42), "INCOMP"))</f>
        <v>16830</v>
      </c>
      <c r="F42" s="25">
        <v>50</v>
      </c>
      <c r="G42" s="12">
        <f>VLOOKUP(B42,[1]PAYMENT!$B:$AT,45,FALSE)</f>
        <v>0</v>
      </c>
      <c r="H42" s="13">
        <f t="shared" si="2"/>
        <v>16780</v>
      </c>
      <c r="I42" s="26">
        <v>11290</v>
      </c>
      <c r="J42" s="27"/>
      <c r="K42" s="20"/>
      <c r="L42" s="20"/>
      <c r="M42" s="18"/>
      <c r="N42" s="26"/>
      <c r="O42" s="27"/>
      <c r="P42" s="20"/>
      <c r="Q42" s="19"/>
      <c r="R42" s="18"/>
      <c r="S42" s="14"/>
      <c r="T42" s="15"/>
      <c r="U42" s="16"/>
      <c r="V42" s="28"/>
      <c r="W42" s="18"/>
      <c r="X42" s="14"/>
      <c r="Y42" s="15"/>
      <c r="Z42" s="16"/>
      <c r="AA42" s="20"/>
      <c r="AB42" s="15"/>
      <c r="AC42" s="14"/>
      <c r="AD42" s="15"/>
      <c r="AE42" s="16"/>
      <c r="AF42" s="28"/>
      <c r="AG42" s="18"/>
      <c r="AH42" s="14"/>
      <c r="AI42" s="15"/>
      <c r="AJ42" s="20"/>
      <c r="AK42" s="20"/>
      <c r="AL42" s="18"/>
      <c r="AM42" s="26"/>
      <c r="AN42" s="27"/>
      <c r="AO42" s="20"/>
      <c r="AP42" s="20"/>
      <c r="AQ42" s="18"/>
      <c r="AR42" s="23">
        <f t="shared" si="7"/>
        <v>11290</v>
      </c>
      <c r="AS42" s="11">
        <f t="shared" si="1"/>
        <v>5490</v>
      </c>
      <c r="AT42" s="12">
        <f t="shared" si="4"/>
        <v>0</v>
      </c>
    </row>
    <row r="43" spans="1:46">
      <c r="A43" s="8">
        <v>40</v>
      </c>
      <c r="B43" s="9" t="s">
        <v>56</v>
      </c>
      <c r="C43" s="10" t="str">
        <f>IFERROR(IF(VLOOKUP(B43, 'CREDIT LIST'!$B:$C, 2, FALSE)="TRUE", "no load", VLOOKUP(B43, 'CREDIT LIST'!$B:$C, 2, FALSE)), "No load")</f>
        <v>No load</v>
      </c>
      <c r="D43" s="11">
        <f>VLOOKUP(B43,[1]PAYMENT!$B:$AS,44,FALSE)</f>
        <v>11320</v>
      </c>
      <c r="E43" s="11">
        <f t="shared" ref="E43:E53" si="8">IF(OR(C43="", D43=""), "INCOMP", IFERROR(IF(C43="no load", 0, C43) + IF(D43="no load", 0, D43), "INCOMP"))</f>
        <v>11320</v>
      </c>
      <c r="F43" s="25">
        <v>0</v>
      </c>
      <c r="G43" s="12">
        <f>VLOOKUP(B43,[1]PAYMENT!$B:$AT,45,FALSE)</f>
        <v>0</v>
      </c>
      <c r="H43" s="13">
        <f t="shared" si="2"/>
        <v>11320</v>
      </c>
      <c r="I43" s="26"/>
      <c r="J43" s="27"/>
      <c r="K43" s="20"/>
      <c r="L43" s="20"/>
      <c r="M43" s="18"/>
      <c r="N43" s="26"/>
      <c r="O43" s="27"/>
      <c r="P43" s="20"/>
      <c r="Q43" s="19"/>
      <c r="R43" s="18"/>
      <c r="S43" s="14"/>
      <c r="T43" s="15"/>
      <c r="U43" s="16"/>
      <c r="V43" s="28"/>
      <c r="W43" s="18"/>
      <c r="X43" s="14"/>
      <c r="Y43" s="15"/>
      <c r="Z43" s="16"/>
      <c r="AA43" s="20"/>
      <c r="AB43" s="15"/>
      <c r="AC43" s="14"/>
      <c r="AD43" s="15"/>
      <c r="AE43" s="16"/>
      <c r="AF43" s="28"/>
      <c r="AG43" s="18"/>
      <c r="AH43" s="14"/>
      <c r="AI43" s="15"/>
      <c r="AJ43" s="20"/>
      <c r="AK43" s="20"/>
      <c r="AL43" s="18"/>
      <c r="AM43" s="26"/>
      <c r="AN43" s="27"/>
      <c r="AO43" s="20"/>
      <c r="AP43" s="20"/>
      <c r="AQ43" s="18"/>
      <c r="AR43" s="23">
        <f t="shared" si="7"/>
        <v>0</v>
      </c>
      <c r="AS43" s="11">
        <f t="shared" si="1"/>
        <v>11320</v>
      </c>
      <c r="AT43" s="12">
        <f t="shared" si="4"/>
        <v>0</v>
      </c>
    </row>
    <row r="44" spans="1:46">
      <c r="A44" s="8">
        <v>41</v>
      </c>
      <c r="B44" s="9" t="s">
        <v>57</v>
      </c>
      <c r="C44" s="10">
        <f>IFERROR(IF(VLOOKUP(B44, 'CREDIT LIST'!$B:$C, 2, FALSE)="TRUE", "no load", VLOOKUP(B44, 'CREDIT LIST'!$B:$C, 2, FALSE)), "No load")</f>
        <v>15200</v>
      </c>
      <c r="D44" s="11">
        <f>VLOOKUP(B44,[1]PAYMENT!$B:$AS,44,FALSE)</f>
        <v>15320</v>
      </c>
      <c r="E44" s="11">
        <f t="shared" si="8"/>
        <v>30520</v>
      </c>
      <c r="F44" s="25">
        <v>100</v>
      </c>
      <c r="G44" s="12">
        <f>VLOOKUP(B44,[1]PAYMENT!$B:$AT,45,FALSE)</f>
        <v>0</v>
      </c>
      <c r="H44" s="13">
        <f t="shared" si="2"/>
        <v>30420</v>
      </c>
      <c r="I44" s="26">
        <v>15000</v>
      </c>
      <c r="J44" s="27"/>
      <c r="K44" s="20"/>
      <c r="L44" s="20"/>
      <c r="M44" s="18"/>
      <c r="N44" s="26"/>
      <c r="O44" s="27"/>
      <c r="P44" s="20"/>
      <c r="Q44" s="19"/>
      <c r="R44" s="18"/>
      <c r="S44" s="14"/>
      <c r="T44" s="15"/>
      <c r="U44" s="16"/>
      <c r="V44" s="28"/>
      <c r="W44" s="18"/>
      <c r="X44" s="14"/>
      <c r="Y44" s="15"/>
      <c r="Z44" s="16"/>
      <c r="AA44" s="20"/>
      <c r="AB44" s="15"/>
      <c r="AC44" s="14"/>
      <c r="AD44" s="15"/>
      <c r="AE44" s="16"/>
      <c r="AF44" s="28"/>
      <c r="AG44" s="18"/>
      <c r="AH44" s="14"/>
      <c r="AI44" s="15"/>
      <c r="AJ44" s="20"/>
      <c r="AK44" s="20"/>
      <c r="AL44" s="18"/>
      <c r="AM44" s="26"/>
      <c r="AN44" s="27"/>
      <c r="AO44" s="20"/>
      <c r="AP44" s="20"/>
      <c r="AQ44" s="18"/>
      <c r="AR44" s="23">
        <f t="shared" si="7"/>
        <v>15000</v>
      </c>
      <c r="AS44" s="11">
        <f t="shared" si="1"/>
        <v>15420</v>
      </c>
      <c r="AT44" s="12">
        <f t="shared" si="4"/>
        <v>0</v>
      </c>
    </row>
    <row r="45" spans="1:46">
      <c r="A45" s="8">
        <v>42</v>
      </c>
      <c r="B45" s="9" t="s">
        <v>58</v>
      </c>
      <c r="C45" s="10">
        <f>IFERROR(IF(VLOOKUP(B45, 'CREDIT LIST'!$B:$C, 2, FALSE)="TRUE", "no load", VLOOKUP(B45, 'CREDIT LIST'!$B:$C, 2, FALSE)), "No load")</f>
        <v>1170</v>
      </c>
      <c r="D45" s="11">
        <f>VLOOKUP(B45,[1]PAYMENT!$B:$AS,44,FALSE)</f>
        <v>12230</v>
      </c>
      <c r="E45" s="11">
        <f t="shared" si="8"/>
        <v>13400</v>
      </c>
      <c r="F45" s="25">
        <v>30</v>
      </c>
      <c r="G45" s="12">
        <f>VLOOKUP(B45,[1]PAYMENT!$B:$AT,45,FALSE)</f>
        <v>0</v>
      </c>
      <c r="H45" s="13">
        <f t="shared" si="2"/>
        <v>13370</v>
      </c>
      <c r="I45" s="26"/>
      <c r="J45" s="27"/>
      <c r="K45" s="20">
        <v>10000</v>
      </c>
      <c r="L45" s="20"/>
      <c r="M45" s="18"/>
      <c r="N45" s="26"/>
      <c r="O45" s="27"/>
      <c r="P45" s="20"/>
      <c r="Q45" s="19"/>
      <c r="R45" s="18"/>
      <c r="S45" s="14"/>
      <c r="T45" s="15"/>
      <c r="U45" s="16"/>
      <c r="V45" s="28"/>
      <c r="W45" s="18"/>
      <c r="X45" s="14"/>
      <c r="Y45" s="15"/>
      <c r="Z45" s="16"/>
      <c r="AA45" s="20"/>
      <c r="AB45" s="15"/>
      <c r="AC45" s="14"/>
      <c r="AD45" s="15"/>
      <c r="AE45" s="16"/>
      <c r="AF45" s="28"/>
      <c r="AG45" s="18"/>
      <c r="AH45" s="14"/>
      <c r="AI45" s="15"/>
      <c r="AJ45" s="20"/>
      <c r="AK45" s="20"/>
      <c r="AL45" s="18"/>
      <c r="AM45" s="26"/>
      <c r="AN45" s="27"/>
      <c r="AO45" s="20"/>
      <c r="AP45" s="20"/>
      <c r="AQ45" s="18"/>
      <c r="AR45" s="23">
        <f t="shared" si="7"/>
        <v>10000</v>
      </c>
      <c r="AS45" s="11">
        <f t="shared" si="1"/>
        <v>3370</v>
      </c>
      <c r="AT45" s="12">
        <f t="shared" si="4"/>
        <v>0</v>
      </c>
    </row>
    <row r="46" spans="1:46">
      <c r="A46" s="8">
        <v>43</v>
      </c>
      <c r="B46" s="9" t="s">
        <v>59</v>
      </c>
      <c r="C46" s="10" t="str">
        <f>IFERROR(IF(VLOOKUP(B46, 'CREDIT LIST'!$B:$C, 2, FALSE)="TRUE", "no load", VLOOKUP(B46, 'CREDIT LIST'!$B:$C, 2, FALSE)), "No load")</f>
        <v>No load</v>
      </c>
      <c r="D46" s="11">
        <f>VLOOKUP(B46,[1]PAYMENT!$B:$AS,44,FALSE)</f>
        <v>43300</v>
      </c>
      <c r="E46" s="11">
        <f t="shared" si="8"/>
        <v>43300</v>
      </c>
      <c r="F46" s="25">
        <v>0</v>
      </c>
      <c r="G46" s="12">
        <f>VLOOKUP(B46,[1]PAYMENT!$B:$AT,45,FALSE)</f>
        <v>0</v>
      </c>
      <c r="H46" s="13">
        <f t="shared" si="2"/>
        <v>43300</v>
      </c>
      <c r="I46" s="26"/>
      <c r="J46" s="27"/>
      <c r="K46" s="20"/>
      <c r="L46" s="20"/>
      <c r="M46" s="18"/>
      <c r="N46" s="26"/>
      <c r="O46" s="27"/>
      <c r="P46" s="20"/>
      <c r="Q46" s="19"/>
      <c r="R46" s="18"/>
      <c r="S46" s="14"/>
      <c r="T46" s="15"/>
      <c r="U46" s="16"/>
      <c r="V46" s="28"/>
      <c r="W46" s="18"/>
      <c r="X46" s="14"/>
      <c r="Y46" s="15"/>
      <c r="Z46" s="16"/>
      <c r="AA46" s="20"/>
      <c r="AB46" s="15"/>
      <c r="AC46" s="14"/>
      <c r="AD46" s="15"/>
      <c r="AE46" s="16"/>
      <c r="AF46" s="28"/>
      <c r="AG46" s="18"/>
      <c r="AH46" s="14"/>
      <c r="AI46" s="15"/>
      <c r="AJ46" s="20"/>
      <c r="AK46" s="20"/>
      <c r="AL46" s="18"/>
      <c r="AM46" s="26"/>
      <c r="AN46" s="27"/>
      <c r="AO46" s="20"/>
      <c r="AP46" s="20"/>
      <c r="AQ46" s="18"/>
      <c r="AR46" s="23">
        <f t="shared" si="7"/>
        <v>0</v>
      </c>
      <c r="AS46" s="11">
        <f t="shared" si="1"/>
        <v>43300</v>
      </c>
      <c r="AT46" s="12">
        <f t="shared" si="4"/>
        <v>0</v>
      </c>
    </row>
    <row r="47" spans="1:46">
      <c r="A47" s="8">
        <v>44</v>
      </c>
      <c r="B47" s="9" t="s">
        <v>60</v>
      </c>
      <c r="C47" s="10">
        <f>IFERROR(IF(VLOOKUP(B47, 'CREDIT LIST'!$B:$C, 2, FALSE)="TRUE", "no load", VLOOKUP(B47, 'CREDIT LIST'!$B:$C, 2, FALSE)), "No load")</f>
        <v>57590</v>
      </c>
      <c r="D47" s="11">
        <f>VLOOKUP(B47,[1]PAYMENT!$B:$AS,44,FALSE)</f>
        <v>17840</v>
      </c>
      <c r="E47" s="11">
        <f t="shared" si="8"/>
        <v>75430</v>
      </c>
      <c r="F47" s="25">
        <v>2540</v>
      </c>
      <c r="G47" s="12">
        <f>VLOOKUP(B47,[1]PAYMENT!$B:$AT,45,FALSE)</f>
        <v>0</v>
      </c>
      <c r="H47" s="13">
        <f t="shared" si="2"/>
        <v>72890</v>
      </c>
      <c r="I47" s="26"/>
      <c r="J47" s="27"/>
      <c r="K47" s="20">
        <v>17840</v>
      </c>
      <c r="L47" s="20"/>
      <c r="M47" s="18"/>
      <c r="N47" s="26"/>
      <c r="O47" s="27"/>
      <c r="P47" s="20"/>
      <c r="Q47" s="19"/>
      <c r="R47" s="18"/>
      <c r="S47" s="14"/>
      <c r="T47" s="15"/>
      <c r="U47" s="16"/>
      <c r="V47" s="28"/>
      <c r="W47" s="18"/>
      <c r="X47" s="14"/>
      <c r="Y47" s="15"/>
      <c r="Z47" s="16"/>
      <c r="AA47" s="20"/>
      <c r="AB47" s="15"/>
      <c r="AC47" s="14"/>
      <c r="AD47" s="15"/>
      <c r="AE47" s="16"/>
      <c r="AF47" s="28"/>
      <c r="AG47" s="18"/>
      <c r="AH47" s="14"/>
      <c r="AI47" s="15"/>
      <c r="AJ47" s="20"/>
      <c r="AK47" s="20"/>
      <c r="AL47" s="18"/>
      <c r="AM47" s="26"/>
      <c r="AN47" s="27"/>
      <c r="AO47" s="20"/>
      <c r="AP47" s="20"/>
      <c r="AQ47" s="18"/>
      <c r="AR47" s="23">
        <f t="shared" si="7"/>
        <v>17840</v>
      </c>
      <c r="AS47" s="11">
        <f t="shared" si="1"/>
        <v>55050</v>
      </c>
      <c r="AT47" s="12">
        <f t="shared" si="4"/>
        <v>0</v>
      </c>
    </row>
    <row r="48" spans="1:46">
      <c r="A48" s="8">
        <v>45</v>
      </c>
      <c r="B48" s="9" t="s">
        <v>61</v>
      </c>
      <c r="C48" s="10" t="str">
        <f>IFERROR(IF(VLOOKUP(B48, 'CREDIT LIST'!$B:$C, 2, FALSE)="TRUE", "no load", VLOOKUP(B48, 'CREDIT LIST'!$B:$C, 2, FALSE)), "No load")</f>
        <v>No load</v>
      </c>
      <c r="D48" s="11">
        <f>VLOOKUP(B48,[1]PAYMENT!$B:$AS,44,FALSE)</f>
        <v>28260</v>
      </c>
      <c r="E48" s="11">
        <f t="shared" si="8"/>
        <v>28260</v>
      </c>
      <c r="F48" s="25">
        <v>0</v>
      </c>
      <c r="G48" s="12">
        <f>VLOOKUP(B48,[1]PAYMENT!$B:$AT,45,FALSE)</f>
        <v>0</v>
      </c>
      <c r="H48" s="13">
        <f t="shared" si="2"/>
        <v>28260</v>
      </c>
      <c r="I48" s="26"/>
      <c r="J48" s="27">
        <v>21700</v>
      </c>
      <c r="K48" s="20"/>
      <c r="L48" s="20"/>
      <c r="M48" s="18"/>
      <c r="N48" s="26"/>
      <c r="O48" s="27"/>
      <c r="P48" s="20"/>
      <c r="Q48" s="19"/>
      <c r="R48" s="18"/>
      <c r="S48" s="14"/>
      <c r="T48" s="15"/>
      <c r="U48" s="16"/>
      <c r="V48" s="28"/>
      <c r="W48" s="18"/>
      <c r="X48" s="14"/>
      <c r="Y48" s="15"/>
      <c r="Z48" s="16"/>
      <c r="AA48" s="20"/>
      <c r="AB48" s="15"/>
      <c r="AC48" s="14"/>
      <c r="AD48" s="15"/>
      <c r="AE48" s="16"/>
      <c r="AF48" s="28"/>
      <c r="AG48" s="18"/>
      <c r="AH48" s="14"/>
      <c r="AI48" s="15"/>
      <c r="AJ48" s="20"/>
      <c r="AK48" s="20"/>
      <c r="AL48" s="18"/>
      <c r="AM48" s="26"/>
      <c r="AN48" s="27"/>
      <c r="AO48" s="20"/>
      <c r="AP48" s="20"/>
      <c r="AQ48" s="18"/>
      <c r="AR48" s="23">
        <f t="shared" si="7"/>
        <v>21700</v>
      </c>
      <c r="AS48" s="11">
        <f t="shared" si="1"/>
        <v>6560</v>
      </c>
      <c r="AT48" s="12">
        <f t="shared" si="4"/>
        <v>0</v>
      </c>
    </row>
    <row r="49" spans="1:46">
      <c r="A49" s="8">
        <v>46</v>
      </c>
      <c r="B49" s="9" t="s">
        <v>62</v>
      </c>
      <c r="C49" s="10" t="str">
        <f>IFERROR(IF(VLOOKUP(B49, 'CREDIT LIST'!$B:$C, 2, FALSE)="TRUE", "no load", VLOOKUP(B49, 'CREDIT LIST'!$B:$C, 2, FALSE)), "No load")</f>
        <v>No load</v>
      </c>
      <c r="D49" s="11">
        <f>VLOOKUP(B49,[1]PAYMENT!$B:$AS,44,FALSE)</f>
        <v>310740</v>
      </c>
      <c r="E49" s="11">
        <f t="shared" si="8"/>
        <v>310740</v>
      </c>
      <c r="F49" s="25">
        <v>0</v>
      </c>
      <c r="G49" s="12">
        <f>VLOOKUP(B49,[1]PAYMENT!$B:$AT,45,FALSE)</f>
        <v>0</v>
      </c>
      <c r="H49" s="13">
        <f t="shared" si="2"/>
        <v>310740</v>
      </c>
      <c r="I49" s="26"/>
      <c r="J49" s="27"/>
      <c r="K49" s="20"/>
      <c r="L49" s="20"/>
      <c r="M49" s="18"/>
      <c r="N49" s="26"/>
      <c r="O49" s="27"/>
      <c r="P49" s="20"/>
      <c r="Q49" s="19"/>
      <c r="R49" s="18"/>
      <c r="S49" s="14"/>
      <c r="T49" s="15"/>
      <c r="U49" s="16"/>
      <c r="V49" s="28"/>
      <c r="W49" s="18"/>
      <c r="X49" s="14"/>
      <c r="Y49" s="15"/>
      <c r="Z49" s="16"/>
      <c r="AA49" s="20"/>
      <c r="AB49" s="15"/>
      <c r="AC49" s="14"/>
      <c r="AD49" s="15"/>
      <c r="AE49" s="16"/>
      <c r="AF49" s="28"/>
      <c r="AG49" s="18"/>
      <c r="AH49" s="14"/>
      <c r="AI49" s="15"/>
      <c r="AJ49" s="20"/>
      <c r="AK49" s="20"/>
      <c r="AL49" s="18"/>
      <c r="AM49" s="26"/>
      <c r="AN49" s="27"/>
      <c r="AO49" s="20"/>
      <c r="AP49" s="20"/>
      <c r="AQ49" s="18"/>
      <c r="AR49" s="23">
        <f t="shared" si="7"/>
        <v>0</v>
      </c>
      <c r="AS49" s="11">
        <f t="shared" si="1"/>
        <v>310740</v>
      </c>
      <c r="AT49" s="12">
        <f t="shared" si="4"/>
        <v>0</v>
      </c>
    </row>
    <row r="50" spans="1:46">
      <c r="A50" s="8">
        <v>47</v>
      </c>
      <c r="B50" s="24" t="s">
        <v>63</v>
      </c>
      <c r="C50" s="10">
        <f>IFERROR(IF(VLOOKUP(B50, 'CREDIT LIST'!$B:$C, 2, FALSE)="TRUE", "no load", VLOOKUP(B50, 'CREDIT LIST'!$B:$C, 2, FALSE)), "No load")</f>
        <v>23250</v>
      </c>
      <c r="D50" s="11">
        <f>VLOOKUP(B50,[1]PAYMENT!$B:$AS,44,FALSE)</f>
        <v>190800</v>
      </c>
      <c r="E50" s="11">
        <f t="shared" si="8"/>
        <v>214050</v>
      </c>
      <c r="F50" s="25">
        <v>0</v>
      </c>
      <c r="G50" s="12">
        <f>VLOOKUP(B50,[1]PAYMENT!$B:$AT,45,FALSE)</f>
        <v>0</v>
      </c>
      <c r="H50" s="13">
        <f t="shared" si="2"/>
        <v>214050</v>
      </c>
      <c r="I50" s="26"/>
      <c r="J50" s="27"/>
      <c r="K50" s="20"/>
      <c r="L50" s="20"/>
      <c r="M50" s="18"/>
      <c r="N50" s="26">
        <v>100000</v>
      </c>
      <c r="O50" s="27"/>
      <c r="P50" s="20"/>
      <c r="Q50" s="19"/>
      <c r="R50" s="18"/>
      <c r="S50" s="14"/>
      <c r="T50" s="15"/>
      <c r="U50" s="16"/>
      <c r="V50" s="28"/>
      <c r="W50" s="18"/>
      <c r="X50" s="14"/>
      <c r="Y50" s="15"/>
      <c r="Z50" s="16"/>
      <c r="AA50" s="20"/>
      <c r="AB50" s="15"/>
      <c r="AC50" s="14"/>
      <c r="AD50" s="15"/>
      <c r="AE50" s="16"/>
      <c r="AF50" s="28"/>
      <c r="AG50" s="18"/>
      <c r="AH50" s="14"/>
      <c r="AI50" s="15"/>
      <c r="AJ50" s="20"/>
      <c r="AK50" s="20"/>
      <c r="AL50" s="18"/>
      <c r="AM50" s="26"/>
      <c r="AN50" s="27"/>
      <c r="AO50" s="20"/>
      <c r="AP50" s="20"/>
      <c r="AQ50" s="18"/>
      <c r="AR50" s="23">
        <f t="shared" si="7"/>
        <v>100000</v>
      </c>
      <c r="AS50" s="11">
        <f t="shared" si="1"/>
        <v>114050</v>
      </c>
      <c r="AT50" s="12">
        <f t="shared" si="4"/>
        <v>0</v>
      </c>
    </row>
    <row r="51" spans="1:46">
      <c r="A51" s="8">
        <v>48</v>
      </c>
      <c r="B51" s="24" t="s">
        <v>64</v>
      </c>
      <c r="C51" s="10" t="str">
        <f>IFERROR(IF(VLOOKUP(B51, 'CREDIT LIST'!$B:$C, 2, FALSE)="TRUE", "no load", VLOOKUP(B51, 'CREDIT LIST'!$B:$C, 2, FALSE)), "No load")</f>
        <v>No load</v>
      </c>
      <c r="D51" s="11">
        <f>VLOOKUP(B51,[1]PAYMENT!$B:$AS,44,FALSE)</f>
        <v>18730</v>
      </c>
      <c r="E51" s="11">
        <f t="shared" si="8"/>
        <v>18730</v>
      </c>
      <c r="F51" s="25">
        <v>0</v>
      </c>
      <c r="G51" s="12">
        <f>VLOOKUP(B51,[1]PAYMENT!$B:$AT,45,FALSE)</f>
        <v>0</v>
      </c>
      <c r="H51" s="13">
        <f t="shared" si="2"/>
        <v>18730</v>
      </c>
      <c r="I51" s="26"/>
      <c r="J51" s="27"/>
      <c r="K51" s="20"/>
      <c r="L51" s="20"/>
      <c r="M51" s="18"/>
      <c r="N51" s="26"/>
      <c r="O51" s="27"/>
      <c r="P51" s="20"/>
      <c r="Q51" s="19"/>
      <c r="R51" s="18"/>
      <c r="S51" s="14"/>
      <c r="T51" s="15"/>
      <c r="U51" s="16"/>
      <c r="V51" s="28"/>
      <c r="W51" s="18"/>
      <c r="X51" s="14"/>
      <c r="Y51" s="15"/>
      <c r="Z51" s="16"/>
      <c r="AA51" s="20"/>
      <c r="AB51" s="15"/>
      <c r="AC51" s="14"/>
      <c r="AD51" s="15"/>
      <c r="AE51" s="16"/>
      <c r="AF51" s="28"/>
      <c r="AG51" s="18"/>
      <c r="AH51" s="14"/>
      <c r="AI51" s="15"/>
      <c r="AJ51" s="20"/>
      <c r="AK51" s="20"/>
      <c r="AL51" s="18"/>
      <c r="AM51" s="26"/>
      <c r="AN51" s="27"/>
      <c r="AO51" s="20"/>
      <c r="AP51" s="20"/>
      <c r="AQ51" s="18"/>
      <c r="AR51" s="23">
        <f t="shared" si="7"/>
        <v>0</v>
      </c>
      <c r="AS51" s="11">
        <f t="shared" si="1"/>
        <v>18730</v>
      </c>
      <c r="AT51" s="12">
        <f t="shared" si="4"/>
        <v>0</v>
      </c>
    </row>
    <row r="52" spans="1:46">
      <c r="A52" s="8">
        <v>49</v>
      </c>
      <c r="B52" s="30" t="s">
        <v>65</v>
      </c>
      <c r="C52" s="10" t="str">
        <f>IFERROR(IF(VLOOKUP(B52, 'CREDIT LIST'!$B:$C, 2, FALSE)="TRUE", "no load", VLOOKUP(B52, 'CREDIT LIST'!$B:$C, 2, FALSE)), "No load")</f>
        <v>No load</v>
      </c>
      <c r="D52" s="11">
        <f>VLOOKUP(B52,[1]PAYMENT!$B:$AS,44,FALSE)</f>
        <v>800</v>
      </c>
      <c r="E52" s="11">
        <f t="shared" si="8"/>
        <v>800</v>
      </c>
      <c r="F52" s="25">
        <v>0</v>
      </c>
      <c r="G52" s="12">
        <f>VLOOKUP(B52,[1]PAYMENT!$B:$AT,45,FALSE)</f>
        <v>0</v>
      </c>
      <c r="H52" s="13">
        <f t="shared" si="2"/>
        <v>800</v>
      </c>
      <c r="I52" s="26"/>
      <c r="J52" s="27"/>
      <c r="K52" s="20"/>
      <c r="L52" s="20"/>
      <c r="M52" s="18"/>
      <c r="N52" s="26"/>
      <c r="O52" s="27"/>
      <c r="P52" s="20"/>
      <c r="Q52" s="19"/>
      <c r="R52" s="18"/>
      <c r="S52" s="14"/>
      <c r="T52" s="15"/>
      <c r="U52" s="16"/>
      <c r="V52" s="28"/>
      <c r="W52" s="18"/>
      <c r="X52" s="14"/>
      <c r="Y52" s="15"/>
      <c r="Z52" s="16"/>
      <c r="AA52" s="20"/>
      <c r="AB52" s="15"/>
      <c r="AC52" s="14"/>
      <c r="AD52" s="15"/>
      <c r="AE52" s="16"/>
      <c r="AF52" s="28"/>
      <c r="AG52" s="18"/>
      <c r="AH52" s="14"/>
      <c r="AI52" s="15"/>
      <c r="AJ52" s="20"/>
      <c r="AK52" s="20"/>
      <c r="AL52" s="18"/>
      <c r="AM52" s="26"/>
      <c r="AN52" s="27"/>
      <c r="AO52" s="20"/>
      <c r="AP52" s="20"/>
      <c r="AQ52" s="18"/>
      <c r="AR52" s="23">
        <f t="shared" si="7"/>
        <v>0</v>
      </c>
      <c r="AS52" s="11">
        <f t="shared" si="1"/>
        <v>800</v>
      </c>
      <c r="AT52" s="12">
        <f t="shared" si="4"/>
        <v>0</v>
      </c>
    </row>
    <row r="53" spans="1:46">
      <c r="A53" s="8">
        <v>50</v>
      </c>
      <c r="B53" s="30" t="s">
        <v>66</v>
      </c>
      <c r="C53" s="10" t="str">
        <f>IFERROR(IF(VLOOKUP(B53, 'CREDIT LIST'!$B:$C, 2, FALSE)="TRUE", "no load", VLOOKUP(B53, 'CREDIT LIST'!$B:$C, 2, FALSE)), "No load")</f>
        <v>No load</v>
      </c>
      <c r="D53" s="11">
        <f>VLOOKUP(B53,[1]PAYMENT!$B:$AS,44,FALSE)</f>
        <v>12860</v>
      </c>
      <c r="E53" s="11">
        <f t="shared" si="8"/>
        <v>12860</v>
      </c>
      <c r="F53" s="25">
        <v>0</v>
      </c>
      <c r="G53" s="12">
        <f>VLOOKUP(B53,[1]PAYMENT!$B:$AT,45,FALSE)</f>
        <v>0</v>
      </c>
      <c r="H53" s="13">
        <f t="shared" si="2"/>
        <v>12860</v>
      </c>
      <c r="I53" s="26"/>
      <c r="J53" s="27"/>
      <c r="K53" s="20"/>
      <c r="L53" s="20"/>
      <c r="M53" s="18"/>
      <c r="N53" s="26"/>
      <c r="O53" s="27"/>
      <c r="P53" s="20"/>
      <c r="Q53" s="19"/>
      <c r="R53" s="18"/>
      <c r="S53" s="14"/>
      <c r="T53" s="15"/>
      <c r="U53" s="16"/>
      <c r="V53" s="28"/>
      <c r="W53" s="18"/>
      <c r="X53" s="14"/>
      <c r="Y53" s="15"/>
      <c r="Z53" s="16"/>
      <c r="AA53" s="20"/>
      <c r="AB53" s="15"/>
      <c r="AC53" s="14"/>
      <c r="AD53" s="15"/>
      <c r="AE53" s="16"/>
      <c r="AF53" s="28"/>
      <c r="AG53" s="18"/>
      <c r="AH53" s="14"/>
      <c r="AI53" s="15"/>
      <c r="AJ53" s="20"/>
      <c r="AK53" s="20"/>
      <c r="AL53" s="18"/>
      <c r="AM53" s="26"/>
      <c r="AN53" s="27"/>
      <c r="AO53" s="20"/>
      <c r="AP53" s="20"/>
      <c r="AQ53" s="18"/>
      <c r="AR53" s="23">
        <f t="shared" si="7"/>
        <v>0</v>
      </c>
      <c r="AS53" s="11">
        <f t="shared" si="1"/>
        <v>12860</v>
      </c>
      <c r="AT53" s="12">
        <f t="shared" si="4"/>
        <v>0</v>
      </c>
    </row>
    <row r="54" spans="1:46">
      <c r="A54" s="8">
        <v>51</v>
      </c>
      <c r="B54" s="9" t="s">
        <v>67</v>
      </c>
      <c r="C54" s="10">
        <f>IFERROR(IF(VLOOKUP(B54, 'CREDIT LIST'!$B:$C, 2, FALSE)="TRUE", "no load", VLOOKUP(B54, 'CREDIT LIST'!$B:$C, 2, FALSE)), "No load")</f>
        <v>57880</v>
      </c>
      <c r="D54" s="11">
        <f>VLOOKUP(B54,[1]PAYMENT!$B:$AS,44,FALSE)</f>
        <v>10150</v>
      </c>
      <c r="E54" s="11">
        <f>IF(OR(C54="", D54=""), "INCOMP", IFERROR(IF(C54="no load", 0, C54) + IF(D54="no load", 0, D54), "INCOMP"))</f>
        <v>68030</v>
      </c>
      <c r="F54" s="25">
        <v>2640</v>
      </c>
      <c r="G54" s="12">
        <f>VLOOKUP(B54,[1]PAYMENT!$B:$AT,45,FALSE)</f>
        <v>0</v>
      </c>
      <c r="H54" s="13">
        <f t="shared" si="2"/>
        <v>65390</v>
      </c>
      <c r="I54" s="26"/>
      <c r="J54" s="27"/>
      <c r="K54" s="20">
        <v>8000</v>
      </c>
      <c r="L54" s="20"/>
      <c r="M54" s="18"/>
      <c r="N54" s="26"/>
      <c r="O54" s="27"/>
      <c r="P54" s="20"/>
      <c r="Q54" s="19"/>
      <c r="R54" s="18"/>
      <c r="S54" s="14"/>
      <c r="T54" s="15"/>
      <c r="U54" s="16"/>
      <c r="V54" s="28"/>
      <c r="W54" s="18"/>
      <c r="X54" s="14"/>
      <c r="Y54" s="15"/>
      <c r="Z54" s="16"/>
      <c r="AA54" s="20"/>
      <c r="AB54" s="15"/>
      <c r="AC54" s="14"/>
      <c r="AD54" s="15"/>
      <c r="AE54" s="16"/>
      <c r="AF54" s="28"/>
      <c r="AG54" s="18"/>
      <c r="AH54" s="14"/>
      <c r="AI54" s="15"/>
      <c r="AJ54" s="20"/>
      <c r="AK54" s="20"/>
      <c r="AL54" s="18"/>
      <c r="AM54" s="26">
        <v>50000</v>
      </c>
      <c r="AN54" s="27"/>
      <c r="AO54" s="20"/>
      <c r="AP54" s="20"/>
      <c r="AQ54" s="18"/>
      <c r="AR54" s="23">
        <f t="shared" si="7"/>
        <v>58000</v>
      </c>
      <c r="AS54" s="11">
        <f t="shared" si="1"/>
        <v>7390</v>
      </c>
      <c r="AT54" s="12">
        <f t="shared" si="4"/>
        <v>0</v>
      </c>
    </row>
    <row r="55" spans="1:46">
      <c r="A55" s="8">
        <v>52</v>
      </c>
      <c r="B55" s="9" t="s">
        <v>68</v>
      </c>
      <c r="C55" s="10" t="str">
        <f>IFERROR(IF(VLOOKUP(B55, 'CREDIT LIST'!$B:$C, 2, FALSE)="TRUE", "no load", VLOOKUP(B55, 'CREDIT LIST'!$B:$C, 2, FALSE)), "No load")</f>
        <v>No load</v>
      </c>
      <c r="D55" s="11">
        <f>VLOOKUP(B55,[1]PAYMENT!$B:$AS,44,FALSE)</f>
        <v>0</v>
      </c>
      <c r="E55" s="11">
        <f>IF(OR(C55="", D55=""), "INCOMP", IFERROR(IF(C55="no load", 0, C55) + IF(D55="no load", 0, D55), "INCOMP"))</f>
        <v>0</v>
      </c>
      <c r="F55" s="25">
        <v>0</v>
      </c>
      <c r="G55" s="12">
        <f>VLOOKUP(B55,[1]PAYMENT!$B:$AT,45,FALSE)</f>
        <v>250</v>
      </c>
      <c r="H55" s="13">
        <f t="shared" si="2"/>
        <v>0</v>
      </c>
      <c r="I55" s="26"/>
      <c r="J55" s="27"/>
      <c r="K55" s="20"/>
      <c r="L55" s="20"/>
      <c r="M55" s="18"/>
      <c r="N55" s="26"/>
      <c r="O55" s="27"/>
      <c r="P55" s="20"/>
      <c r="Q55" s="19"/>
      <c r="R55" s="18"/>
      <c r="S55" s="14"/>
      <c r="T55" s="15"/>
      <c r="U55" s="16"/>
      <c r="V55" s="28"/>
      <c r="W55" s="18"/>
      <c r="X55" s="14"/>
      <c r="Y55" s="15"/>
      <c r="Z55" s="16"/>
      <c r="AA55" s="20"/>
      <c r="AB55" s="15"/>
      <c r="AC55" s="14"/>
      <c r="AD55" s="15"/>
      <c r="AE55" s="16"/>
      <c r="AF55" s="28"/>
      <c r="AG55" s="18"/>
      <c r="AH55" s="14"/>
      <c r="AI55" s="15"/>
      <c r="AJ55" s="20"/>
      <c r="AK55" s="20"/>
      <c r="AL55" s="18"/>
      <c r="AM55" s="26"/>
      <c r="AN55" s="27"/>
      <c r="AO55" s="20"/>
      <c r="AP55" s="20"/>
      <c r="AQ55" s="18"/>
      <c r="AR55" s="23">
        <f t="shared" si="7"/>
        <v>0</v>
      </c>
      <c r="AS55" s="11">
        <f t="shared" si="1"/>
        <v>0</v>
      </c>
      <c r="AT55" s="12">
        <f t="shared" si="4"/>
        <v>250</v>
      </c>
    </row>
    <row r="56" spans="1:46">
      <c r="A56" s="8">
        <v>53</v>
      </c>
      <c r="B56" s="9" t="s">
        <v>69</v>
      </c>
      <c r="C56" s="10" t="str">
        <f>IFERROR(IF(VLOOKUP(B56, 'CREDIT LIST'!$B:$C, 2, FALSE)="TRUE", "no load", VLOOKUP(B56, 'CREDIT LIST'!$B:$C, 2, FALSE)), "No load")</f>
        <v>No load</v>
      </c>
      <c r="D56" s="11">
        <f>VLOOKUP(B56,[1]PAYMENT!$B:$AS,44,FALSE)</f>
        <v>0</v>
      </c>
      <c r="E56" s="11">
        <f t="shared" ref="E56" si="9">IF(OR(C56="", D56=""), "INCOMP", IFERROR(IF(C56="no load", 0, C56) + IF(D56="no load", 0, D56), "INCOMP"))</f>
        <v>0</v>
      </c>
      <c r="F56" s="25">
        <v>0</v>
      </c>
      <c r="G56" s="12">
        <f>VLOOKUP(B56,[1]PAYMENT!$B:$AT,45,FALSE)</f>
        <v>10</v>
      </c>
      <c r="H56" s="13">
        <f t="shared" si="2"/>
        <v>0</v>
      </c>
      <c r="I56" s="26"/>
      <c r="J56" s="27"/>
      <c r="K56" s="20"/>
      <c r="L56" s="20"/>
      <c r="M56" s="18"/>
      <c r="N56" s="26"/>
      <c r="O56" s="27"/>
      <c r="P56" s="20"/>
      <c r="Q56" s="19"/>
      <c r="R56" s="18"/>
      <c r="S56" s="14"/>
      <c r="T56" s="15"/>
      <c r="U56" s="16"/>
      <c r="V56" s="28"/>
      <c r="W56" s="18"/>
      <c r="X56" s="14"/>
      <c r="Y56" s="15"/>
      <c r="Z56" s="16"/>
      <c r="AA56" s="20"/>
      <c r="AB56" s="15"/>
      <c r="AC56" s="14"/>
      <c r="AD56" s="15"/>
      <c r="AE56" s="16"/>
      <c r="AF56" s="28"/>
      <c r="AG56" s="18"/>
      <c r="AH56" s="14"/>
      <c r="AI56" s="15"/>
      <c r="AJ56" s="20"/>
      <c r="AK56" s="20"/>
      <c r="AL56" s="18"/>
      <c r="AM56" s="26"/>
      <c r="AN56" s="27"/>
      <c r="AO56" s="20"/>
      <c r="AP56" s="20"/>
      <c r="AQ56" s="18"/>
      <c r="AR56" s="23">
        <f t="shared" si="7"/>
        <v>0</v>
      </c>
      <c r="AS56" s="11">
        <f t="shared" si="1"/>
        <v>0</v>
      </c>
      <c r="AT56" s="12">
        <f t="shared" si="4"/>
        <v>10</v>
      </c>
    </row>
    <row r="57" spans="1:46">
      <c r="A57" s="8">
        <v>54</v>
      </c>
      <c r="B57" s="9" t="s">
        <v>70</v>
      </c>
      <c r="C57" s="10" t="str">
        <f>IFERROR(IF(VLOOKUP(B57, 'CREDIT LIST'!$B:$C, 2, FALSE)="TRUE", "no load", VLOOKUP(B57, 'CREDIT LIST'!$B:$C, 2, FALSE)), "No load")</f>
        <v>No load</v>
      </c>
      <c r="D57" s="11">
        <f>VLOOKUP(B57,[1]PAYMENT!$B:$AS,44,FALSE)</f>
        <v>5960</v>
      </c>
      <c r="E57" s="11">
        <f>IF(OR(C57="", D57=""), "INCOMP", IFERROR(IF(C57="no load", 0, C57) + IF(D57="no load", 0, D57), "INCOMP"))</f>
        <v>5960</v>
      </c>
      <c r="F57" s="25">
        <v>0</v>
      </c>
      <c r="G57" s="12">
        <f>VLOOKUP(B57,[1]PAYMENT!$B:$AT,45,FALSE)</f>
        <v>0</v>
      </c>
      <c r="H57" s="13">
        <f t="shared" si="2"/>
        <v>5960</v>
      </c>
      <c r="I57" s="26"/>
      <c r="J57" s="27"/>
      <c r="K57" s="20"/>
      <c r="L57" s="20"/>
      <c r="M57" s="18"/>
      <c r="N57" s="26"/>
      <c r="O57" s="27"/>
      <c r="P57" s="20"/>
      <c r="Q57" s="19"/>
      <c r="R57" s="18"/>
      <c r="S57" s="14"/>
      <c r="T57" s="15"/>
      <c r="U57" s="16"/>
      <c r="V57" s="28"/>
      <c r="W57" s="18"/>
      <c r="X57" s="14"/>
      <c r="Y57" s="15"/>
      <c r="Z57" s="16"/>
      <c r="AA57" s="20"/>
      <c r="AB57" s="15"/>
      <c r="AC57" s="14"/>
      <c r="AD57" s="15"/>
      <c r="AE57" s="16"/>
      <c r="AF57" s="28"/>
      <c r="AG57" s="18"/>
      <c r="AH57" s="14"/>
      <c r="AI57" s="15"/>
      <c r="AJ57" s="20"/>
      <c r="AK57" s="20"/>
      <c r="AL57" s="18"/>
      <c r="AM57" s="26"/>
      <c r="AN57" s="27"/>
      <c r="AO57" s="20"/>
      <c r="AP57" s="20"/>
      <c r="AQ57" s="18"/>
      <c r="AR57" s="23">
        <f t="shared" si="7"/>
        <v>0</v>
      </c>
      <c r="AS57" s="11">
        <f t="shared" si="1"/>
        <v>5960</v>
      </c>
      <c r="AT57" s="12">
        <f t="shared" si="4"/>
        <v>0</v>
      </c>
    </row>
    <row r="58" spans="1:46">
      <c r="A58" s="8">
        <v>55</v>
      </c>
      <c r="B58" s="24" t="s">
        <v>71</v>
      </c>
      <c r="C58" s="10" t="str">
        <f>IFERROR(IF(VLOOKUP(B58, 'CREDIT LIST'!$B:$C, 2, FALSE)="TRUE", "no load", VLOOKUP(B58, 'CREDIT LIST'!$B:$C, 2, FALSE)), "No load")</f>
        <v>No load</v>
      </c>
      <c r="D58" s="11">
        <f>VLOOKUP(B58,[1]PAYMENT!$B:$AS,44,FALSE)</f>
        <v>0</v>
      </c>
      <c r="E58" s="11">
        <f>IF(OR(C58="", D58=""), "INCOMP", IFERROR(IF(C58="no load", 0, C58) + IF(D58="no load", 0, D58), "INCOMP"))</f>
        <v>0</v>
      </c>
      <c r="F58" s="25">
        <v>0</v>
      </c>
      <c r="G58" s="12">
        <f>VLOOKUP(B58,[1]PAYMENT!$B:$AT,45,FALSE)</f>
        <v>0</v>
      </c>
      <c r="H58" s="13">
        <f t="shared" si="2"/>
        <v>0</v>
      </c>
      <c r="I58" s="26"/>
      <c r="J58" s="27"/>
      <c r="K58" s="20"/>
      <c r="L58" s="20"/>
      <c r="M58" s="18"/>
      <c r="N58" s="26"/>
      <c r="O58" s="27"/>
      <c r="P58" s="20"/>
      <c r="Q58" s="19"/>
      <c r="R58" s="18"/>
      <c r="S58" s="14"/>
      <c r="T58" s="15"/>
      <c r="U58" s="16"/>
      <c r="V58" s="28"/>
      <c r="W58" s="18"/>
      <c r="X58" s="14"/>
      <c r="Y58" s="15"/>
      <c r="Z58" s="16"/>
      <c r="AA58" s="20"/>
      <c r="AB58" s="15"/>
      <c r="AC58" s="14"/>
      <c r="AD58" s="15"/>
      <c r="AE58" s="16"/>
      <c r="AF58" s="28"/>
      <c r="AG58" s="18"/>
      <c r="AH58" s="14"/>
      <c r="AI58" s="15"/>
      <c r="AJ58" s="20"/>
      <c r="AK58" s="20"/>
      <c r="AL58" s="18"/>
      <c r="AM58" s="26"/>
      <c r="AN58" s="27"/>
      <c r="AO58" s="20"/>
      <c r="AP58" s="20"/>
      <c r="AQ58" s="18"/>
      <c r="AR58" s="23">
        <f t="shared" si="7"/>
        <v>0</v>
      </c>
      <c r="AS58" s="11">
        <f t="shared" si="1"/>
        <v>0</v>
      </c>
      <c r="AT58" s="12">
        <f t="shared" si="4"/>
        <v>0</v>
      </c>
    </row>
    <row r="59" spans="1:46">
      <c r="A59" s="8">
        <v>56</v>
      </c>
      <c r="B59" s="9" t="s">
        <v>72</v>
      </c>
      <c r="C59" s="10" t="str">
        <f>IFERROR(IF(VLOOKUP(B59, 'CREDIT LIST'!$B:$C, 2, FALSE)="TRUE", "no load", VLOOKUP(B59, 'CREDIT LIST'!$B:$C, 2, FALSE)), "No load")</f>
        <v>No load</v>
      </c>
      <c r="D59" s="11">
        <f>VLOOKUP(B59,[1]PAYMENT!$B:$AS,44,FALSE)</f>
        <v>0</v>
      </c>
      <c r="E59" s="11">
        <f t="shared" ref="E59:E67" si="10">IF(OR(C59="", D59=""), "INCOMP", IFERROR(IF(C59="no load", 0, C59) + IF(D59="no load", 0, D59), "INCOMP"))</f>
        <v>0</v>
      </c>
      <c r="F59" s="25">
        <v>0</v>
      </c>
      <c r="G59" s="12">
        <f>VLOOKUP(B59,[1]PAYMENT!$B:$AT,45,FALSE)</f>
        <v>0</v>
      </c>
      <c r="H59" s="13">
        <f t="shared" si="2"/>
        <v>0</v>
      </c>
      <c r="I59" s="26"/>
      <c r="J59" s="27"/>
      <c r="K59" s="20"/>
      <c r="L59" s="20"/>
      <c r="M59" s="18"/>
      <c r="N59" s="26"/>
      <c r="O59" s="27"/>
      <c r="P59" s="20"/>
      <c r="Q59" s="19"/>
      <c r="R59" s="18"/>
      <c r="S59" s="14"/>
      <c r="T59" s="15"/>
      <c r="U59" s="16"/>
      <c r="V59" s="28"/>
      <c r="W59" s="18"/>
      <c r="X59" s="14"/>
      <c r="Y59" s="15"/>
      <c r="Z59" s="16"/>
      <c r="AA59" s="20"/>
      <c r="AB59" s="15"/>
      <c r="AC59" s="14"/>
      <c r="AD59" s="15"/>
      <c r="AE59" s="16"/>
      <c r="AF59" s="28"/>
      <c r="AG59" s="18"/>
      <c r="AH59" s="14"/>
      <c r="AI59" s="15"/>
      <c r="AJ59" s="20"/>
      <c r="AK59" s="20"/>
      <c r="AL59" s="18"/>
      <c r="AM59" s="26"/>
      <c r="AN59" s="27"/>
      <c r="AO59" s="20"/>
      <c r="AP59" s="20"/>
      <c r="AQ59" s="18"/>
      <c r="AR59" s="23">
        <f t="shared" si="7"/>
        <v>0</v>
      </c>
      <c r="AS59" s="11">
        <f t="shared" si="1"/>
        <v>0</v>
      </c>
      <c r="AT59" s="12">
        <f t="shared" si="4"/>
        <v>0</v>
      </c>
    </row>
    <row r="60" spans="1:46">
      <c r="A60" s="8">
        <v>57</v>
      </c>
      <c r="B60" s="9" t="s">
        <v>73</v>
      </c>
      <c r="C60" s="10" t="str">
        <f>IFERROR(IF(VLOOKUP(B60, 'CREDIT LIST'!$B:$C, 2, FALSE)="TRUE", "no load", VLOOKUP(B60, 'CREDIT LIST'!$B:$C, 2, FALSE)), "No load")</f>
        <v>No load</v>
      </c>
      <c r="D60" s="11">
        <f>VLOOKUP(B60,[1]PAYMENT!$B:$AS,44,FALSE)</f>
        <v>0</v>
      </c>
      <c r="E60" s="11">
        <f t="shared" si="10"/>
        <v>0</v>
      </c>
      <c r="F60" s="25">
        <v>0</v>
      </c>
      <c r="G60" s="12">
        <f>VLOOKUP(B60,[1]PAYMENT!$B:$AT,45,FALSE)</f>
        <v>40</v>
      </c>
      <c r="H60" s="13">
        <f t="shared" si="2"/>
        <v>0</v>
      </c>
      <c r="I60" s="26"/>
      <c r="J60" s="27"/>
      <c r="K60" s="20"/>
      <c r="L60" s="20"/>
      <c r="M60" s="18"/>
      <c r="N60" s="26"/>
      <c r="O60" s="27"/>
      <c r="P60" s="20"/>
      <c r="Q60" s="19"/>
      <c r="R60" s="18"/>
      <c r="S60" s="14"/>
      <c r="T60" s="15"/>
      <c r="U60" s="16"/>
      <c r="V60" s="28"/>
      <c r="W60" s="18"/>
      <c r="X60" s="14"/>
      <c r="Y60" s="15"/>
      <c r="Z60" s="16"/>
      <c r="AA60" s="20"/>
      <c r="AB60" s="15"/>
      <c r="AC60" s="14"/>
      <c r="AD60" s="15"/>
      <c r="AE60" s="16"/>
      <c r="AF60" s="28"/>
      <c r="AG60" s="18"/>
      <c r="AH60" s="14"/>
      <c r="AI60" s="15"/>
      <c r="AJ60" s="20"/>
      <c r="AK60" s="20"/>
      <c r="AL60" s="18"/>
      <c r="AM60" s="26"/>
      <c r="AN60" s="27"/>
      <c r="AO60" s="20"/>
      <c r="AP60" s="20"/>
      <c r="AQ60" s="18"/>
      <c r="AR60" s="23">
        <f t="shared" si="7"/>
        <v>0</v>
      </c>
      <c r="AS60" s="11">
        <f t="shared" si="1"/>
        <v>0</v>
      </c>
      <c r="AT60" s="12">
        <f t="shared" si="4"/>
        <v>40</v>
      </c>
    </row>
    <row r="61" spans="1:46">
      <c r="A61" s="8">
        <v>58</v>
      </c>
      <c r="B61" s="9" t="s">
        <v>74</v>
      </c>
      <c r="C61" s="10" t="str">
        <f>IFERROR(IF(VLOOKUP(B61, 'CREDIT LIST'!$B:$C, 2, FALSE)="TRUE", "no load", VLOOKUP(B61, 'CREDIT LIST'!$B:$C, 2, FALSE)), "No load")</f>
        <v>No load</v>
      </c>
      <c r="D61" s="11">
        <f>VLOOKUP(B61,[1]PAYMENT!$B:$AS,44,FALSE)</f>
        <v>1150</v>
      </c>
      <c r="E61" s="11">
        <f t="shared" si="10"/>
        <v>1150</v>
      </c>
      <c r="F61" s="25">
        <v>0</v>
      </c>
      <c r="G61" s="12">
        <f>VLOOKUP(B61,[1]PAYMENT!$B:$AT,45,FALSE)</f>
        <v>0</v>
      </c>
      <c r="H61" s="13">
        <f t="shared" si="2"/>
        <v>1150</v>
      </c>
      <c r="I61" s="26"/>
      <c r="J61" s="27"/>
      <c r="K61" s="20"/>
      <c r="L61" s="20"/>
      <c r="M61" s="18"/>
      <c r="N61" s="26"/>
      <c r="O61" s="27"/>
      <c r="P61" s="20"/>
      <c r="Q61" s="19"/>
      <c r="R61" s="18"/>
      <c r="S61" s="14"/>
      <c r="T61" s="15"/>
      <c r="U61" s="16"/>
      <c r="V61" s="28"/>
      <c r="W61" s="18"/>
      <c r="X61" s="14"/>
      <c r="Y61" s="15"/>
      <c r="Z61" s="16"/>
      <c r="AA61" s="20"/>
      <c r="AB61" s="15"/>
      <c r="AC61" s="14"/>
      <c r="AD61" s="15"/>
      <c r="AE61" s="16"/>
      <c r="AF61" s="28"/>
      <c r="AG61" s="18"/>
      <c r="AH61" s="14"/>
      <c r="AI61" s="15"/>
      <c r="AJ61" s="20"/>
      <c r="AK61" s="20"/>
      <c r="AL61" s="18"/>
      <c r="AM61" s="26"/>
      <c r="AN61" s="27"/>
      <c r="AO61" s="20"/>
      <c r="AP61" s="20"/>
      <c r="AQ61" s="18"/>
      <c r="AR61" s="23">
        <f t="shared" si="7"/>
        <v>0</v>
      </c>
      <c r="AS61" s="11">
        <f t="shared" si="1"/>
        <v>1150</v>
      </c>
      <c r="AT61" s="12">
        <f t="shared" si="4"/>
        <v>0</v>
      </c>
    </row>
    <row r="62" spans="1:46">
      <c r="A62" s="8">
        <v>62</v>
      </c>
      <c r="B62" s="9" t="s">
        <v>75</v>
      </c>
      <c r="C62" s="10">
        <f>IFERROR(IF(VLOOKUP(B62, 'CREDIT LIST'!$B:$C, 2, FALSE)="TRUE", "no load", VLOOKUP(B62, 'CREDIT LIST'!$B:$C, 2, FALSE)), "No load")</f>
        <v>3700</v>
      </c>
      <c r="D62" s="11">
        <f>VLOOKUP(B62,[1]PAYMENT!$B:$AS,44,FALSE)</f>
        <v>0</v>
      </c>
      <c r="E62" s="11">
        <f t="shared" si="10"/>
        <v>3700</v>
      </c>
      <c r="F62" s="25">
        <v>50</v>
      </c>
      <c r="G62" s="12">
        <f>VLOOKUP(B62,[1]PAYMENT!$B:$AT,45,FALSE)</f>
        <v>0</v>
      </c>
      <c r="H62" s="13">
        <f t="shared" si="2"/>
        <v>3650</v>
      </c>
      <c r="I62" s="26"/>
      <c r="J62" s="27"/>
      <c r="K62" s="20"/>
      <c r="L62" s="20"/>
      <c r="M62" s="18"/>
      <c r="N62" s="26"/>
      <c r="O62" s="27"/>
      <c r="P62" s="20"/>
      <c r="Q62" s="19"/>
      <c r="R62" s="18"/>
      <c r="S62" s="14"/>
      <c r="T62" s="15"/>
      <c r="U62" s="16"/>
      <c r="V62" s="28"/>
      <c r="W62" s="18"/>
      <c r="X62" s="14"/>
      <c r="Y62" s="15"/>
      <c r="Z62" s="16"/>
      <c r="AA62" s="20"/>
      <c r="AB62" s="15"/>
      <c r="AC62" s="14"/>
      <c r="AD62" s="15"/>
      <c r="AE62" s="16"/>
      <c r="AF62" s="28"/>
      <c r="AG62" s="18"/>
      <c r="AH62" s="14"/>
      <c r="AI62" s="15"/>
      <c r="AJ62" s="20"/>
      <c r="AK62" s="20"/>
      <c r="AL62" s="18"/>
      <c r="AM62" s="26"/>
      <c r="AN62" s="27"/>
      <c r="AO62" s="20"/>
      <c r="AP62" s="20"/>
      <c r="AQ62" s="18"/>
      <c r="AR62" s="23">
        <f t="shared" si="7"/>
        <v>0</v>
      </c>
      <c r="AS62" s="11">
        <f t="shared" si="1"/>
        <v>3650</v>
      </c>
      <c r="AT62" s="12">
        <f t="shared" si="4"/>
        <v>0</v>
      </c>
    </row>
    <row r="63" spans="1:46">
      <c r="A63" s="8">
        <v>59</v>
      </c>
      <c r="B63" s="24" t="s">
        <v>76</v>
      </c>
      <c r="C63" s="10" t="str">
        <f>IFERROR(IF(VLOOKUP(B63, 'CREDIT LIST'!$B:$C, 2, FALSE)="TRUE", "no load", VLOOKUP(B63, 'CREDIT LIST'!$B:$C, 2, FALSE)), "No load")</f>
        <v>No load</v>
      </c>
      <c r="D63" s="11">
        <f>VLOOKUP(B63,[1]PAYMENT!$B:$AS,44,FALSE)</f>
        <v>230</v>
      </c>
      <c r="E63" s="11">
        <f t="shared" si="10"/>
        <v>230</v>
      </c>
      <c r="F63" s="25">
        <v>0</v>
      </c>
      <c r="G63" s="12">
        <f>VLOOKUP(B63,[1]PAYMENT!$B:$AT,45,FALSE)</f>
        <v>0</v>
      </c>
      <c r="H63" s="13">
        <f t="shared" si="2"/>
        <v>230</v>
      </c>
      <c r="I63" s="26"/>
      <c r="J63" s="27"/>
      <c r="K63" s="20"/>
      <c r="L63" s="20"/>
      <c r="M63" s="18"/>
      <c r="N63" s="26"/>
      <c r="O63" s="27"/>
      <c r="P63" s="20"/>
      <c r="Q63" s="19"/>
      <c r="R63" s="18"/>
      <c r="S63" s="14"/>
      <c r="T63" s="15"/>
      <c r="U63" s="16"/>
      <c r="V63" s="28"/>
      <c r="W63" s="18"/>
      <c r="X63" s="14"/>
      <c r="Y63" s="15"/>
      <c r="Z63" s="16"/>
      <c r="AA63" s="20"/>
      <c r="AB63" s="15"/>
      <c r="AC63" s="14"/>
      <c r="AD63" s="15"/>
      <c r="AE63" s="16"/>
      <c r="AF63" s="28"/>
      <c r="AG63" s="18"/>
      <c r="AH63" s="14"/>
      <c r="AI63" s="15"/>
      <c r="AJ63" s="20"/>
      <c r="AK63" s="20"/>
      <c r="AL63" s="18"/>
      <c r="AM63" s="26"/>
      <c r="AN63" s="27"/>
      <c r="AO63" s="20"/>
      <c r="AP63" s="20"/>
      <c r="AQ63" s="18"/>
      <c r="AR63" s="23">
        <f t="shared" si="7"/>
        <v>0</v>
      </c>
      <c r="AS63" s="11">
        <f t="shared" si="1"/>
        <v>230</v>
      </c>
      <c r="AT63" s="12">
        <f t="shared" si="4"/>
        <v>0</v>
      </c>
    </row>
    <row r="64" spans="1:46">
      <c r="A64" s="8">
        <v>60</v>
      </c>
      <c r="B64" s="9" t="s">
        <v>77</v>
      </c>
      <c r="C64" s="10" t="str">
        <f>IFERROR(IF(VLOOKUP(B64, 'CREDIT LIST'!$B:$C, 2, FALSE)="TRUE", "no load", VLOOKUP(B64, 'CREDIT LIST'!$B:$C, 2, FALSE)), "No load")</f>
        <v>No load</v>
      </c>
      <c r="D64" s="11">
        <f>VLOOKUP(B64,[1]PAYMENT!$B:$AS,44,FALSE)</f>
        <v>2140</v>
      </c>
      <c r="E64" s="11">
        <f t="shared" si="10"/>
        <v>2140</v>
      </c>
      <c r="F64" s="25">
        <v>0</v>
      </c>
      <c r="G64" s="12">
        <f>VLOOKUP(B64,[1]PAYMENT!$B:$AT,45,FALSE)</f>
        <v>0</v>
      </c>
      <c r="H64" s="13">
        <f t="shared" si="2"/>
        <v>2140</v>
      </c>
      <c r="I64" s="26"/>
      <c r="J64" s="27"/>
      <c r="K64" s="20"/>
      <c r="L64" s="20"/>
      <c r="M64" s="18"/>
      <c r="N64" s="26"/>
      <c r="O64" s="27"/>
      <c r="P64" s="20"/>
      <c r="Q64" s="19"/>
      <c r="R64" s="18"/>
      <c r="S64" s="14"/>
      <c r="T64" s="15"/>
      <c r="U64" s="16"/>
      <c r="V64" s="28"/>
      <c r="W64" s="18"/>
      <c r="X64" s="14"/>
      <c r="Y64" s="15"/>
      <c r="Z64" s="16"/>
      <c r="AA64" s="20"/>
      <c r="AB64" s="15"/>
      <c r="AC64" s="14"/>
      <c r="AD64" s="15"/>
      <c r="AE64" s="16"/>
      <c r="AF64" s="28"/>
      <c r="AG64" s="18"/>
      <c r="AH64" s="14"/>
      <c r="AI64" s="15"/>
      <c r="AJ64" s="20"/>
      <c r="AK64" s="20"/>
      <c r="AL64" s="18"/>
      <c r="AM64" s="26"/>
      <c r="AN64" s="27"/>
      <c r="AO64" s="20"/>
      <c r="AP64" s="20"/>
      <c r="AQ64" s="18"/>
      <c r="AR64" s="23">
        <f t="shared" si="7"/>
        <v>0</v>
      </c>
      <c r="AS64" s="11">
        <f t="shared" si="1"/>
        <v>2140</v>
      </c>
      <c r="AT64" s="12">
        <f t="shared" si="4"/>
        <v>0</v>
      </c>
    </row>
    <row r="65" spans="1:46">
      <c r="A65" s="8">
        <v>61</v>
      </c>
      <c r="B65" s="9" t="s">
        <v>78</v>
      </c>
      <c r="C65" s="10" t="str">
        <f>IFERROR(IF(VLOOKUP(B65, 'CREDIT LIST'!$B:$C, 2, FALSE)="TRUE", "no load", VLOOKUP(B65, 'CREDIT LIST'!$B:$C, 2, FALSE)), "No load")</f>
        <v>No load</v>
      </c>
      <c r="D65" s="11">
        <f>VLOOKUP(B65,[1]PAYMENT!$B:$AS,44,FALSE)</f>
        <v>15010</v>
      </c>
      <c r="E65" s="11">
        <f t="shared" si="10"/>
        <v>15010</v>
      </c>
      <c r="F65" s="25">
        <v>0</v>
      </c>
      <c r="G65" s="12">
        <f>VLOOKUP(B65,[1]PAYMENT!$B:$AT,45,FALSE)</f>
        <v>0</v>
      </c>
      <c r="H65" s="13">
        <f t="shared" si="2"/>
        <v>15010</v>
      </c>
      <c r="I65" s="26"/>
      <c r="J65" s="27"/>
      <c r="K65" s="20">
        <v>10000</v>
      </c>
      <c r="L65" s="20"/>
      <c r="M65" s="18"/>
      <c r="N65" s="26"/>
      <c r="O65" s="27"/>
      <c r="P65" s="20"/>
      <c r="Q65" s="19"/>
      <c r="R65" s="18"/>
      <c r="S65" s="14">
        <v>5000</v>
      </c>
      <c r="T65" s="15"/>
      <c r="U65" s="16"/>
      <c r="V65" s="28"/>
      <c r="W65" s="18"/>
      <c r="X65" s="14"/>
      <c r="Y65" s="15"/>
      <c r="Z65" s="16"/>
      <c r="AA65" s="20"/>
      <c r="AB65" s="15"/>
      <c r="AC65" s="14"/>
      <c r="AD65" s="15"/>
      <c r="AE65" s="16"/>
      <c r="AF65" s="28"/>
      <c r="AG65" s="18"/>
      <c r="AH65" s="14"/>
      <c r="AI65" s="15"/>
      <c r="AJ65" s="20"/>
      <c r="AK65" s="20"/>
      <c r="AL65" s="18"/>
      <c r="AM65" s="26"/>
      <c r="AN65" s="27"/>
      <c r="AO65" s="20"/>
      <c r="AP65" s="20"/>
      <c r="AQ65" s="18"/>
      <c r="AR65" s="23">
        <f t="shared" si="7"/>
        <v>15000</v>
      </c>
      <c r="AS65" s="11">
        <f t="shared" si="1"/>
        <v>10</v>
      </c>
      <c r="AT65" s="12">
        <f t="shared" si="4"/>
        <v>0</v>
      </c>
    </row>
    <row r="66" spans="1:46">
      <c r="A66" s="8">
        <v>63</v>
      </c>
      <c r="B66" s="9" t="s">
        <v>79</v>
      </c>
      <c r="C66" s="10">
        <f>IFERROR(IF(VLOOKUP(B66, 'CREDIT LIST'!$B:$C, 2, FALSE)="TRUE", "no load", VLOOKUP(B66, 'CREDIT LIST'!$B:$C, 2, FALSE)), "No load")</f>
        <v>64320</v>
      </c>
      <c r="D66" s="11">
        <f>VLOOKUP(B66,[1]PAYMENT!$B:$AS,44,FALSE)</f>
        <v>21700</v>
      </c>
      <c r="E66" s="11">
        <f t="shared" si="10"/>
        <v>86020</v>
      </c>
      <c r="F66" s="25">
        <v>400</v>
      </c>
      <c r="G66" s="12">
        <f>VLOOKUP(B66,[1]PAYMENT!$B:$AT,45,FALSE)</f>
        <v>0</v>
      </c>
      <c r="H66" s="13">
        <f t="shared" si="2"/>
        <v>85620</v>
      </c>
      <c r="I66" s="26">
        <v>20000</v>
      </c>
      <c r="J66" s="27"/>
      <c r="K66" s="20"/>
      <c r="L66" s="20"/>
      <c r="M66" s="18"/>
      <c r="N66" s="26"/>
      <c r="O66" s="27"/>
      <c r="P66" s="20"/>
      <c r="Q66" s="19"/>
      <c r="R66" s="18"/>
      <c r="S66" s="14"/>
      <c r="T66" s="15"/>
      <c r="U66" s="16"/>
      <c r="V66" s="28"/>
      <c r="W66" s="18"/>
      <c r="X66" s="14"/>
      <c r="Y66" s="15"/>
      <c r="Z66" s="16"/>
      <c r="AA66" s="20"/>
      <c r="AB66" s="15"/>
      <c r="AC66" s="14"/>
      <c r="AD66" s="15"/>
      <c r="AE66" s="16"/>
      <c r="AF66" s="28"/>
      <c r="AG66" s="18"/>
      <c r="AH66" s="14"/>
      <c r="AI66" s="15"/>
      <c r="AJ66" s="20"/>
      <c r="AK66" s="20"/>
      <c r="AL66" s="18"/>
      <c r="AM66" s="26"/>
      <c r="AN66" s="27"/>
      <c r="AO66" s="20"/>
      <c r="AP66" s="20"/>
      <c r="AQ66" s="18"/>
      <c r="AR66" s="23">
        <f t="shared" si="7"/>
        <v>20000</v>
      </c>
      <c r="AS66" s="11">
        <f t="shared" si="1"/>
        <v>65620</v>
      </c>
      <c r="AT66" s="12">
        <f t="shared" si="4"/>
        <v>0</v>
      </c>
    </row>
    <row r="67" spans="1:46" ht="15.75" thickBot="1">
      <c r="A67" s="8">
        <v>64</v>
      </c>
      <c r="B67" s="9" t="s">
        <v>80</v>
      </c>
      <c r="C67" s="10" t="str">
        <f>IFERROR(IF(VLOOKUP(B67, 'CREDIT LIST'!$B:$C, 2, FALSE)="TRUE", "no load", VLOOKUP(B67, 'CREDIT LIST'!$B:$C, 2, FALSE)), "No load")</f>
        <v>No load</v>
      </c>
      <c r="D67" s="11">
        <f>VLOOKUP(B67,[1]PAYMENT!$B:$AS,44,FALSE)</f>
        <v>37350</v>
      </c>
      <c r="E67" s="11">
        <f t="shared" si="10"/>
        <v>37350</v>
      </c>
      <c r="F67" s="25">
        <v>0</v>
      </c>
      <c r="G67" s="12">
        <f>VLOOKUP(B67,[1]PAYMENT!$B:$AT,45,FALSE)</f>
        <v>0</v>
      </c>
      <c r="H67" s="13">
        <f t="shared" si="2"/>
        <v>37350</v>
      </c>
      <c r="I67" s="31"/>
      <c r="J67" s="32"/>
      <c r="K67" s="33"/>
      <c r="L67" s="20"/>
      <c r="M67" s="18"/>
      <c r="N67" s="26"/>
      <c r="O67" s="27"/>
      <c r="P67" s="20"/>
      <c r="Q67" s="19"/>
      <c r="R67" s="18"/>
      <c r="S67" s="14"/>
      <c r="T67" s="15"/>
      <c r="U67" s="16"/>
      <c r="V67" s="28"/>
      <c r="W67" s="18"/>
      <c r="X67" s="14"/>
      <c r="Y67" s="15"/>
      <c r="Z67" s="16"/>
      <c r="AA67" s="20"/>
      <c r="AB67" s="15"/>
      <c r="AC67" s="14"/>
      <c r="AD67" s="15"/>
      <c r="AE67" s="16"/>
      <c r="AF67" s="28"/>
      <c r="AG67" s="18"/>
      <c r="AH67" s="14"/>
      <c r="AI67" s="15"/>
      <c r="AJ67" s="20"/>
      <c r="AK67" s="20"/>
      <c r="AL67" s="18"/>
      <c r="AM67" s="34"/>
      <c r="AN67" s="27"/>
      <c r="AO67" s="20"/>
      <c r="AP67" s="20"/>
      <c r="AQ67" s="18"/>
      <c r="AR67" s="23">
        <f t="shared" si="7"/>
        <v>0</v>
      </c>
      <c r="AS67" s="11">
        <f t="shared" si="1"/>
        <v>37350</v>
      </c>
      <c r="AT67" s="12">
        <f t="shared" si="4"/>
        <v>0</v>
      </c>
    </row>
    <row r="68" spans="1:46">
      <c r="A68" s="63" t="s">
        <v>81</v>
      </c>
      <c r="B68" s="64"/>
      <c r="C68" s="35">
        <f t="shared" ref="C68" si="11">SUM(C4:C67)</f>
        <v>1149790</v>
      </c>
      <c r="D68" s="35">
        <f>SUM(D4:D67)</f>
        <v>1146988</v>
      </c>
      <c r="E68" s="36">
        <f>SUM(E4:E67)</f>
        <v>2296778</v>
      </c>
      <c r="F68" s="35">
        <f t="shared" ref="F68:AP68" si="12">SUM(F4:F67)</f>
        <v>17820</v>
      </c>
      <c r="G68" s="35">
        <f t="shared" si="12"/>
        <v>340</v>
      </c>
      <c r="H68" s="35">
        <f t="shared" si="12"/>
        <v>2278918</v>
      </c>
      <c r="I68" s="35">
        <f t="shared" si="12"/>
        <v>100490</v>
      </c>
      <c r="J68" s="35">
        <f t="shared" si="12"/>
        <v>54460</v>
      </c>
      <c r="K68" s="35">
        <f t="shared" si="12"/>
        <v>119990</v>
      </c>
      <c r="L68" s="35">
        <f t="shared" si="12"/>
        <v>0</v>
      </c>
      <c r="M68" s="35">
        <f t="shared" si="12"/>
        <v>0</v>
      </c>
      <c r="N68" s="35">
        <f t="shared" si="12"/>
        <v>100000</v>
      </c>
      <c r="O68" s="35">
        <f t="shared" si="12"/>
        <v>0</v>
      </c>
      <c r="P68" s="35">
        <f t="shared" si="12"/>
        <v>5500</v>
      </c>
      <c r="Q68" s="35">
        <f t="shared" si="12"/>
        <v>0</v>
      </c>
      <c r="R68" s="35">
        <f t="shared" si="12"/>
        <v>0</v>
      </c>
      <c r="S68" s="35">
        <f t="shared" si="12"/>
        <v>5000</v>
      </c>
      <c r="T68" s="35">
        <f t="shared" si="12"/>
        <v>0</v>
      </c>
      <c r="U68" s="35">
        <f t="shared" si="12"/>
        <v>0</v>
      </c>
      <c r="V68" s="35">
        <f t="shared" si="12"/>
        <v>75000</v>
      </c>
      <c r="W68" s="35">
        <f t="shared" si="12"/>
        <v>0</v>
      </c>
      <c r="X68" s="35">
        <f t="shared" si="12"/>
        <v>0</v>
      </c>
      <c r="Y68" s="35">
        <f t="shared" si="12"/>
        <v>0</v>
      </c>
      <c r="Z68" s="35">
        <f t="shared" si="12"/>
        <v>35000</v>
      </c>
      <c r="AA68" s="35">
        <f t="shared" si="12"/>
        <v>0</v>
      </c>
      <c r="AB68" s="35">
        <f t="shared" si="12"/>
        <v>0</v>
      </c>
      <c r="AC68" s="35">
        <f t="shared" si="12"/>
        <v>0</v>
      </c>
      <c r="AD68" s="35">
        <f t="shared" si="12"/>
        <v>0</v>
      </c>
      <c r="AE68" s="35">
        <f t="shared" si="12"/>
        <v>0</v>
      </c>
      <c r="AF68" s="35">
        <f t="shared" si="12"/>
        <v>0</v>
      </c>
      <c r="AG68" s="35">
        <f t="shared" si="12"/>
        <v>0</v>
      </c>
      <c r="AH68" s="35">
        <f t="shared" si="12"/>
        <v>0</v>
      </c>
      <c r="AI68" s="35">
        <f t="shared" si="12"/>
        <v>0</v>
      </c>
      <c r="AJ68" s="35">
        <f t="shared" si="12"/>
        <v>0</v>
      </c>
      <c r="AK68" s="35">
        <f t="shared" si="12"/>
        <v>0</v>
      </c>
      <c r="AL68" s="35">
        <f t="shared" si="12"/>
        <v>0</v>
      </c>
      <c r="AM68" s="37">
        <f t="shared" si="12"/>
        <v>130190</v>
      </c>
      <c r="AN68" s="37">
        <f t="shared" si="12"/>
        <v>15310</v>
      </c>
      <c r="AO68" s="37">
        <f t="shared" si="12"/>
        <v>78170</v>
      </c>
      <c r="AP68" s="37">
        <f t="shared" si="12"/>
        <v>0</v>
      </c>
      <c r="AQ68" s="35">
        <f>SUM(AQ4:AQ67)</f>
        <v>0</v>
      </c>
      <c r="AR68" s="35">
        <f>SUM(AR4:AR67)</f>
        <v>719110</v>
      </c>
      <c r="AS68" s="35">
        <f>SUM(AS4:AS67)</f>
        <v>1568218</v>
      </c>
      <c r="AT68" s="35">
        <f>SUM(AT4:AT67)</f>
        <v>8710</v>
      </c>
    </row>
    <row r="73" spans="1:46" ht="15.75" thickBot="1"/>
    <row r="74" spans="1:46">
      <c r="G74" s="42" t="s">
        <v>87</v>
      </c>
      <c r="H74" s="43" t="s">
        <v>88</v>
      </c>
      <c r="I74" s="43" t="s">
        <v>10</v>
      </c>
      <c r="J74" s="43" t="s">
        <v>11</v>
      </c>
      <c r="K74" s="43" t="s">
        <v>12</v>
      </c>
      <c r="L74" s="43" t="s">
        <v>13</v>
      </c>
      <c r="M74" s="44" t="s">
        <v>89</v>
      </c>
    </row>
    <row r="75" spans="1:46">
      <c r="G75" s="45" t="s">
        <v>90</v>
      </c>
      <c r="H75" s="47">
        <f>I68</f>
        <v>100490</v>
      </c>
      <c r="I75" s="47">
        <f>J68</f>
        <v>54460</v>
      </c>
      <c r="J75" s="47">
        <f t="shared" ref="J75:L75" si="13">K68</f>
        <v>119990</v>
      </c>
      <c r="K75" s="47">
        <f t="shared" si="13"/>
        <v>0</v>
      </c>
      <c r="L75" s="47">
        <f t="shared" si="13"/>
        <v>0</v>
      </c>
      <c r="M75" s="48">
        <f>SUM(H75:L75)</f>
        <v>274940</v>
      </c>
    </row>
    <row r="76" spans="1:46">
      <c r="G76" s="45" t="s">
        <v>91</v>
      </c>
      <c r="H76" s="47">
        <f>N68</f>
        <v>100000</v>
      </c>
      <c r="I76" s="47">
        <f t="shared" ref="I76:L76" si="14">O68</f>
        <v>0</v>
      </c>
      <c r="J76" s="47">
        <f t="shared" si="14"/>
        <v>5500</v>
      </c>
      <c r="K76" s="47">
        <f t="shared" si="14"/>
        <v>0</v>
      </c>
      <c r="L76" s="47">
        <f t="shared" si="14"/>
        <v>0</v>
      </c>
      <c r="M76" s="48">
        <f>SUM(H76:L76)</f>
        <v>105500</v>
      </c>
    </row>
    <row r="77" spans="1:46">
      <c r="G77" s="45" t="s">
        <v>92</v>
      </c>
      <c r="H77" s="47">
        <f>S68</f>
        <v>5000</v>
      </c>
      <c r="I77" s="47">
        <f t="shared" ref="I77:L77" si="15">T68</f>
        <v>0</v>
      </c>
      <c r="J77" s="47">
        <f t="shared" si="15"/>
        <v>0</v>
      </c>
      <c r="K77" s="47">
        <f t="shared" si="15"/>
        <v>75000</v>
      </c>
      <c r="L77" s="47">
        <f t="shared" si="15"/>
        <v>0</v>
      </c>
      <c r="M77" s="48">
        <f t="shared" ref="M77:M81" si="16">SUM(H77:L77)</f>
        <v>80000</v>
      </c>
    </row>
    <row r="78" spans="1:46">
      <c r="G78" s="45">
        <v>45661</v>
      </c>
      <c r="H78" s="47">
        <f>X68</f>
        <v>0</v>
      </c>
      <c r="I78" s="47">
        <f t="shared" ref="I78:L78" si="17">Y68</f>
        <v>0</v>
      </c>
      <c r="J78" s="47">
        <f t="shared" si="17"/>
        <v>35000</v>
      </c>
      <c r="K78" s="47">
        <f t="shared" si="17"/>
        <v>0</v>
      </c>
      <c r="L78" s="47">
        <f t="shared" si="17"/>
        <v>0</v>
      </c>
      <c r="M78" s="48">
        <f t="shared" si="16"/>
        <v>35000</v>
      </c>
    </row>
    <row r="79" spans="1:46">
      <c r="G79" s="45">
        <v>45692</v>
      </c>
      <c r="H79" s="47">
        <f>AC68</f>
        <v>0</v>
      </c>
      <c r="I79" s="47">
        <f t="shared" ref="I79:L79" si="18">AD68</f>
        <v>0</v>
      </c>
      <c r="J79" s="47">
        <f t="shared" si="18"/>
        <v>0</v>
      </c>
      <c r="K79" s="47">
        <f t="shared" si="18"/>
        <v>0</v>
      </c>
      <c r="L79" s="47">
        <f t="shared" si="18"/>
        <v>0</v>
      </c>
      <c r="M79" s="48">
        <f t="shared" si="16"/>
        <v>0</v>
      </c>
    </row>
    <row r="80" spans="1:46">
      <c r="G80" s="45">
        <v>45720</v>
      </c>
      <c r="H80" s="47">
        <f>AH68</f>
        <v>0</v>
      </c>
      <c r="I80" s="47">
        <f t="shared" ref="I80:L80" si="19">AI68</f>
        <v>0</v>
      </c>
      <c r="J80" s="47">
        <f t="shared" si="19"/>
        <v>0</v>
      </c>
      <c r="K80" s="47">
        <f t="shared" si="19"/>
        <v>0</v>
      </c>
      <c r="L80" s="47">
        <f t="shared" si="19"/>
        <v>0</v>
      </c>
      <c r="M80" s="48">
        <f t="shared" si="16"/>
        <v>0</v>
      </c>
    </row>
    <row r="81" spans="7:13">
      <c r="G81" s="45">
        <v>45751</v>
      </c>
      <c r="H81" s="47">
        <f>AM68</f>
        <v>130190</v>
      </c>
      <c r="I81" s="47">
        <f t="shared" ref="I81:L81" si="20">AN68</f>
        <v>15310</v>
      </c>
      <c r="J81" s="47">
        <f t="shared" si="20"/>
        <v>78170</v>
      </c>
      <c r="K81" s="47">
        <f t="shared" si="20"/>
        <v>0</v>
      </c>
      <c r="L81" s="47">
        <f t="shared" si="20"/>
        <v>0</v>
      </c>
      <c r="M81" s="48">
        <f t="shared" si="16"/>
        <v>223670</v>
      </c>
    </row>
    <row r="82" spans="7:13">
      <c r="G82" s="46" t="s">
        <v>89</v>
      </c>
      <c r="H82" s="49">
        <f>SUM(H75:H81)</f>
        <v>335680</v>
      </c>
      <c r="I82" s="49">
        <f>SUM(I75:I81)</f>
        <v>69770</v>
      </c>
      <c r="J82" s="49">
        <f>SUM(J75:J81)</f>
        <v>238660</v>
      </c>
      <c r="K82" s="49">
        <f>SUM(K75:K81)</f>
        <v>75000</v>
      </c>
      <c r="L82" s="49">
        <f>SUM(L75:L81)</f>
        <v>0</v>
      </c>
      <c r="M82" s="48">
        <f>SUM(H82:L82)</f>
        <v>719110</v>
      </c>
    </row>
  </sheetData>
  <sheetProtection selectLockedCells="1" selectUnlockedCells="1"/>
  <mergeCells count="10">
    <mergeCell ref="AC2:AG2"/>
    <mergeCell ref="AH2:AL2"/>
    <mergeCell ref="AM2:AQ2"/>
    <mergeCell ref="A68:B68"/>
    <mergeCell ref="A1:H1"/>
    <mergeCell ref="A2:H2"/>
    <mergeCell ref="I2:M2"/>
    <mergeCell ref="N2:R2"/>
    <mergeCell ref="S2:W2"/>
    <mergeCell ref="X2:AB2"/>
  </mergeCells>
  <pageMargins left="0.7" right="0.7" top="0.75" bottom="0.75" header="0.3" footer="0.3"/>
  <pageSetup paperSize="9" scale="43" fitToHeight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topLeftCell="A10" workbookViewId="0">
      <selection activeCell="B32" sqref="B32"/>
    </sheetView>
  </sheetViews>
  <sheetFormatPr defaultRowHeight="15"/>
  <cols>
    <col min="1" max="1" width="6.5703125" customWidth="1"/>
    <col min="2" max="2" width="15.140625" customWidth="1"/>
    <col min="3" max="3" width="13.28515625" customWidth="1"/>
  </cols>
  <sheetData>
    <row r="1" spans="1:7">
      <c r="A1" s="38" t="s">
        <v>82</v>
      </c>
      <c r="B1" s="38"/>
      <c r="C1" s="38"/>
      <c r="E1" s="54"/>
      <c r="F1" s="54"/>
      <c r="G1" s="54"/>
    </row>
    <row r="2" spans="1:7">
      <c r="A2" s="39">
        <v>1</v>
      </c>
      <c r="B2" s="38" t="s">
        <v>18</v>
      </c>
      <c r="C2" s="57">
        <v>28990</v>
      </c>
      <c r="E2" s="55"/>
      <c r="F2" s="54"/>
      <c r="G2" s="56"/>
    </row>
    <row r="3" spans="1:7">
      <c r="A3" s="39">
        <v>2</v>
      </c>
      <c r="B3" s="38" t="s">
        <v>20</v>
      </c>
      <c r="C3" s="57">
        <v>17460</v>
      </c>
      <c r="E3" s="55"/>
      <c r="F3" s="54"/>
      <c r="G3" s="56"/>
    </row>
    <row r="4" spans="1:7">
      <c r="A4" s="39">
        <v>3</v>
      </c>
      <c r="B4" s="38" t="s">
        <v>21</v>
      </c>
      <c r="C4" s="57">
        <v>30250</v>
      </c>
      <c r="E4" s="55"/>
      <c r="F4" s="54"/>
      <c r="G4" s="56"/>
    </row>
    <row r="5" spans="1:7">
      <c r="A5" s="39">
        <v>4</v>
      </c>
      <c r="B5" s="38" t="s">
        <v>22</v>
      </c>
      <c r="C5" s="57">
        <v>15530</v>
      </c>
      <c r="E5" s="55"/>
      <c r="F5" s="54"/>
      <c r="G5" s="56"/>
    </row>
    <row r="6" spans="1:7">
      <c r="A6" s="39">
        <v>5</v>
      </c>
      <c r="B6" s="38" t="s">
        <v>24</v>
      </c>
      <c r="C6" s="57">
        <v>38730</v>
      </c>
      <c r="E6" s="55"/>
      <c r="F6" s="54"/>
      <c r="G6" s="56"/>
    </row>
    <row r="7" spans="1:7">
      <c r="A7" s="39">
        <v>6</v>
      </c>
      <c r="B7" s="38" t="s">
        <v>25</v>
      </c>
      <c r="C7" s="57">
        <v>9410</v>
      </c>
      <c r="E7" s="55"/>
      <c r="F7" s="54"/>
      <c r="G7" s="56"/>
    </row>
    <row r="8" spans="1:7">
      <c r="A8" s="39">
        <v>7</v>
      </c>
      <c r="B8" s="38" t="s">
        <v>28</v>
      </c>
      <c r="C8" s="57">
        <v>5990</v>
      </c>
      <c r="E8" s="55"/>
      <c r="F8" s="54"/>
      <c r="G8" s="56"/>
    </row>
    <row r="9" spans="1:7">
      <c r="A9" s="39">
        <v>8</v>
      </c>
      <c r="B9" s="38" t="s">
        <v>32</v>
      </c>
      <c r="C9" s="57">
        <v>7730</v>
      </c>
      <c r="E9" s="55"/>
      <c r="F9" s="54"/>
      <c r="G9" s="56"/>
    </row>
    <row r="10" spans="1:7">
      <c r="A10" s="39">
        <v>9</v>
      </c>
      <c r="B10" s="38" t="s">
        <v>33</v>
      </c>
      <c r="C10" s="57">
        <v>12830</v>
      </c>
      <c r="E10" s="55"/>
      <c r="F10" s="54"/>
      <c r="G10" s="56"/>
    </row>
    <row r="11" spans="1:7">
      <c r="A11" s="39">
        <v>10</v>
      </c>
      <c r="B11" s="38" t="s">
        <v>34</v>
      </c>
      <c r="C11" s="57">
        <v>45410</v>
      </c>
      <c r="E11" s="55"/>
      <c r="F11" s="54"/>
      <c r="G11" s="56"/>
    </row>
    <row r="12" spans="1:7">
      <c r="A12" s="39">
        <v>11</v>
      </c>
      <c r="B12" s="38" t="s">
        <v>35</v>
      </c>
      <c r="C12" s="57">
        <v>10120</v>
      </c>
      <c r="E12" s="55"/>
      <c r="F12" s="54"/>
      <c r="G12" s="56"/>
    </row>
    <row r="13" spans="1:7">
      <c r="A13" s="39">
        <v>12</v>
      </c>
      <c r="B13" s="38" t="s">
        <v>39</v>
      </c>
      <c r="C13" s="57">
        <v>6140</v>
      </c>
      <c r="E13" s="55"/>
      <c r="F13" s="54"/>
      <c r="G13" s="56"/>
    </row>
    <row r="14" spans="1:7">
      <c r="A14" s="39">
        <v>13</v>
      </c>
      <c r="B14" s="38" t="s">
        <v>41</v>
      </c>
      <c r="C14" s="57">
        <v>36860</v>
      </c>
      <c r="E14" s="55"/>
      <c r="F14" s="54"/>
      <c r="G14" s="56"/>
    </row>
    <row r="15" spans="1:7">
      <c r="A15" s="39">
        <v>14</v>
      </c>
      <c r="B15" s="38" t="s">
        <v>42</v>
      </c>
      <c r="C15" s="57">
        <v>35960</v>
      </c>
      <c r="E15" s="55"/>
      <c r="F15" s="54"/>
      <c r="G15" s="56"/>
    </row>
    <row r="16" spans="1:7">
      <c r="A16" s="39">
        <v>15</v>
      </c>
      <c r="B16" s="38" t="s">
        <v>43</v>
      </c>
      <c r="C16" s="57">
        <v>22050</v>
      </c>
      <c r="E16" s="55"/>
      <c r="F16" s="54"/>
      <c r="G16" s="56"/>
    </row>
    <row r="17" spans="1:7">
      <c r="A17" s="39">
        <v>16</v>
      </c>
      <c r="B17" s="38" t="s">
        <v>47</v>
      </c>
      <c r="C17" s="57">
        <v>5630</v>
      </c>
      <c r="E17" s="55"/>
      <c r="F17" s="54"/>
      <c r="G17" s="56"/>
    </row>
    <row r="18" spans="1:7">
      <c r="A18" s="39">
        <v>17</v>
      </c>
      <c r="B18" s="38" t="s">
        <v>49</v>
      </c>
      <c r="C18" s="57">
        <v>15310</v>
      </c>
      <c r="E18" s="55"/>
      <c r="F18" s="54"/>
      <c r="G18" s="56"/>
    </row>
    <row r="19" spans="1:7">
      <c r="A19" s="39">
        <v>18</v>
      </c>
      <c r="B19" s="38" t="s">
        <v>50</v>
      </c>
      <c r="C19" s="57">
        <v>23420</v>
      </c>
      <c r="E19" s="55"/>
      <c r="F19" s="54"/>
      <c r="G19" s="56"/>
    </row>
    <row r="20" spans="1:7">
      <c r="A20" s="39">
        <v>19</v>
      </c>
      <c r="B20" s="38" t="s">
        <v>51</v>
      </c>
      <c r="C20" s="57">
        <v>515730</v>
      </c>
      <c r="E20" s="55"/>
      <c r="F20" s="54"/>
      <c r="G20" s="56"/>
    </row>
    <row r="21" spans="1:7">
      <c r="A21" s="39">
        <v>20</v>
      </c>
      <c r="B21" s="38" t="s">
        <v>52</v>
      </c>
      <c r="C21" s="57">
        <v>37590</v>
      </c>
      <c r="E21" s="55"/>
      <c r="F21" s="54"/>
      <c r="G21" s="56"/>
    </row>
    <row r="22" spans="1:7">
      <c r="A22" s="39">
        <v>21</v>
      </c>
      <c r="B22" s="38" t="s">
        <v>55</v>
      </c>
      <c r="C22" s="57">
        <v>5540</v>
      </c>
      <c r="E22" s="55"/>
      <c r="F22" s="54"/>
      <c r="G22" s="56"/>
    </row>
    <row r="23" spans="1:7">
      <c r="A23" s="39">
        <v>22</v>
      </c>
      <c r="B23" s="38" t="s">
        <v>57</v>
      </c>
      <c r="C23" s="57">
        <v>15200</v>
      </c>
      <c r="E23" s="55"/>
      <c r="F23" s="54"/>
      <c r="G23" s="56"/>
    </row>
    <row r="24" spans="1:7">
      <c r="A24" s="39">
        <v>23</v>
      </c>
      <c r="B24" s="38" t="s">
        <v>58</v>
      </c>
      <c r="C24" s="57">
        <v>1170</v>
      </c>
      <c r="E24" s="55"/>
      <c r="F24" s="54"/>
      <c r="G24" s="56"/>
    </row>
    <row r="25" spans="1:7">
      <c r="A25" s="39">
        <v>24</v>
      </c>
      <c r="B25" s="38" t="s">
        <v>60</v>
      </c>
      <c r="C25" s="57">
        <v>57590</v>
      </c>
      <c r="E25" s="55"/>
      <c r="F25" s="54"/>
      <c r="G25" s="56"/>
    </row>
    <row r="26" spans="1:7">
      <c r="A26" s="39">
        <v>25</v>
      </c>
      <c r="B26" s="38" t="s">
        <v>63</v>
      </c>
      <c r="C26" s="57">
        <v>23250</v>
      </c>
      <c r="E26" s="55"/>
      <c r="F26" s="54"/>
      <c r="G26" s="56"/>
    </row>
    <row r="27" spans="1:7">
      <c r="A27" s="39">
        <v>26</v>
      </c>
      <c r="B27" s="38" t="s">
        <v>67</v>
      </c>
      <c r="C27" s="57">
        <v>57880</v>
      </c>
      <c r="E27" s="55"/>
      <c r="F27" s="54"/>
      <c r="G27" s="56"/>
    </row>
    <row r="28" spans="1:7">
      <c r="A28" s="38">
        <v>27</v>
      </c>
      <c r="B28" s="38" t="s">
        <v>75</v>
      </c>
      <c r="C28" s="57">
        <v>3700</v>
      </c>
      <c r="E28" s="55"/>
      <c r="F28" s="54"/>
      <c r="G28" s="56"/>
    </row>
    <row r="29" spans="1:7">
      <c r="A29" s="58">
        <v>28</v>
      </c>
      <c r="B29" s="38" t="s">
        <v>79</v>
      </c>
      <c r="C29" s="57">
        <v>64320</v>
      </c>
      <c r="E29" s="55"/>
      <c r="F29" s="54"/>
      <c r="G29" s="56"/>
    </row>
    <row r="30" spans="1:7">
      <c r="A30" s="38" t="s">
        <v>83</v>
      </c>
      <c r="B30" s="40"/>
      <c r="C30" s="57">
        <v>1149790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"/>
  <sheetViews>
    <sheetView topLeftCell="A31" workbookViewId="0">
      <selection activeCell="G44" sqref="G44"/>
    </sheetView>
  </sheetViews>
  <sheetFormatPr defaultRowHeight="15"/>
  <sheetData>
    <row r="1" spans="1:3">
      <c r="A1" s="9" t="s">
        <v>18</v>
      </c>
      <c r="B1" s="11" t="e">
        <f>IF((#REF!-A1&lt;0),0,#REF!-A1)</f>
        <v>#REF!</v>
      </c>
      <c r="C1" s="12" t="e">
        <f>ABS(IF(AND(A1=0,B1=0),#REF!,IF((#REF!-A1&lt;0),#REF!-A1,0)))</f>
        <v>#REF!</v>
      </c>
    </row>
    <row r="2" spans="1:3">
      <c r="A2" s="24" t="s">
        <v>19</v>
      </c>
      <c r="B2" s="11" t="e">
        <f t="shared" ref="B2" si="0">IF((#REF!-A2&lt;0),0,#REF!-A2)</f>
        <v>#REF!</v>
      </c>
      <c r="C2" s="12" t="e">
        <f>ABS(IF(AND(A2=0,B2=0),#REF!,IF((#REF!-A2&lt;0),#REF!-A2,0)))</f>
        <v>#REF!</v>
      </c>
    </row>
    <row r="3" spans="1:3">
      <c r="A3" s="9" t="s">
        <v>20</v>
      </c>
      <c r="B3" s="11" t="e">
        <f t="shared" ref="B3" si="1">IF((#REF!-A3&lt;0),0,#REF!-A3)</f>
        <v>#REF!</v>
      </c>
      <c r="C3" s="12" t="e">
        <f t="shared" ref="C3" si="2">ABS(IF(AND(A3=0,B3=0),#REF!,IF((#REF!-A3&lt;0),#REF!-A3,0)))</f>
        <v>#REF!</v>
      </c>
    </row>
    <row r="4" spans="1:3">
      <c r="A4" s="9" t="s">
        <v>21</v>
      </c>
      <c r="B4" s="11" t="e">
        <f t="shared" ref="B4" si="3">IF((#REF!-A4&lt;0),0,#REF!-A4)</f>
        <v>#REF!</v>
      </c>
      <c r="C4" s="12" t="e">
        <f t="shared" ref="C4" si="4">ABS(IF(AND(A4=0,B4=0),#REF!,IF((#REF!-A4&lt;0),#REF!-A4,0)))</f>
        <v>#REF!</v>
      </c>
    </row>
    <row r="5" spans="1:3">
      <c r="A5" s="9" t="s">
        <v>22</v>
      </c>
      <c r="B5" s="11" t="e">
        <f t="shared" ref="B5" si="5">IF((#REF!-A5&lt;0),0,#REF!-A5)</f>
        <v>#REF!</v>
      </c>
      <c r="C5" s="12" t="e">
        <f t="shared" ref="C5" si="6">ABS(IF(AND(A5=0,B5=0),#REF!,IF((#REF!-A5&lt;0),#REF!-A5,0)))</f>
        <v>#REF!</v>
      </c>
    </row>
    <row r="6" spans="1:3">
      <c r="A6" s="9" t="s">
        <v>23</v>
      </c>
      <c r="B6" s="11" t="e">
        <f t="shared" ref="B6" si="7">IF((#REF!-A6&lt;0),0,#REF!-A6)</f>
        <v>#REF!</v>
      </c>
      <c r="C6" s="12" t="e">
        <f t="shared" ref="C6" si="8">ABS(IF(AND(A6=0,B6=0),#REF!,IF((#REF!-A6&lt;0),#REF!-A6,0)))</f>
        <v>#REF!</v>
      </c>
    </row>
    <row r="7" spans="1:3">
      <c r="A7" s="9" t="s">
        <v>11</v>
      </c>
      <c r="B7" s="11" t="e">
        <f t="shared" ref="B7" si="9">IF((#REF!-A7&lt;0),0,#REF!-A7)</f>
        <v>#REF!</v>
      </c>
      <c r="C7" s="12" t="e">
        <f t="shared" ref="C7" si="10">ABS(IF(AND(A7=0,B7=0),#REF!,IF((#REF!-A7&lt;0),#REF!-A7,0)))</f>
        <v>#REF!</v>
      </c>
    </row>
    <row r="8" spans="1:3">
      <c r="A8" s="9" t="s">
        <v>24</v>
      </c>
      <c r="B8" s="11" t="e">
        <f t="shared" ref="B8" si="11">IF((#REF!-A8&lt;0),0,#REF!-A8)</f>
        <v>#REF!</v>
      </c>
      <c r="C8" s="12" t="e">
        <f t="shared" ref="C8" si="12">ABS(IF(AND(A8=0,B8=0),#REF!,IF((#REF!-A8&lt;0),#REF!-A8,0)))</f>
        <v>#REF!</v>
      </c>
    </row>
    <row r="9" spans="1:3">
      <c r="A9" s="9" t="s">
        <v>25</v>
      </c>
      <c r="B9" s="11" t="e">
        <f t="shared" ref="B9" si="13">IF((#REF!-A9&lt;0),0,#REF!-A9)</f>
        <v>#REF!</v>
      </c>
      <c r="C9" s="12" t="e">
        <f t="shared" ref="C9" si="14">ABS(IF(AND(A9=0,B9=0),#REF!,IF((#REF!-A9&lt;0),#REF!-A9,0)))</f>
        <v>#REF!</v>
      </c>
    </row>
    <row r="10" spans="1:3">
      <c r="A10" s="9" t="s">
        <v>26</v>
      </c>
      <c r="B10" s="11" t="e">
        <f t="shared" ref="B10" si="15">IF((#REF!-A10&lt;0),0,#REF!-A10)</f>
        <v>#REF!</v>
      </c>
      <c r="C10" s="12" t="e">
        <f t="shared" ref="C10" si="16">ABS(IF(AND(A10=0,B10=0),#REF!,IF((#REF!-A10&lt;0),#REF!-A10,0)))</f>
        <v>#REF!</v>
      </c>
    </row>
    <row r="11" spans="1:3">
      <c r="A11" s="9" t="s">
        <v>27</v>
      </c>
      <c r="B11" s="11" t="e">
        <f t="shared" ref="B11" si="17">IF((#REF!-A11&lt;0),0,#REF!-A11)</f>
        <v>#REF!</v>
      </c>
      <c r="C11" s="12" t="e">
        <f t="shared" ref="C11" si="18">ABS(IF(AND(A11=0,B11=0),#REF!,IF((#REF!-A11&lt;0),#REF!-A11,0)))</f>
        <v>#REF!</v>
      </c>
    </row>
    <row r="12" spans="1:3">
      <c r="A12" s="9" t="s">
        <v>28</v>
      </c>
      <c r="B12" s="11" t="e">
        <f t="shared" ref="B12" si="19">IF((#REF!-A12&lt;0),0,#REF!-A12)</f>
        <v>#REF!</v>
      </c>
      <c r="C12" s="12" t="e">
        <f t="shared" ref="C12" si="20">ABS(IF(AND(A12=0,B12=0),#REF!,IF((#REF!-A12&lt;0),#REF!-A12,0)))</f>
        <v>#REF!</v>
      </c>
    </row>
    <row r="13" spans="1:3">
      <c r="A13" s="9" t="s">
        <v>29</v>
      </c>
      <c r="B13" s="11" t="e">
        <f t="shared" ref="B13" si="21">IF((#REF!-A13&lt;0),0,#REF!-A13)</f>
        <v>#REF!</v>
      </c>
      <c r="C13" s="12" t="e">
        <f t="shared" ref="C13" si="22">ABS(IF(AND(A13=0,B13=0),#REF!,IF((#REF!-A13&lt;0),#REF!-A13,0)))</f>
        <v>#REF!</v>
      </c>
    </row>
    <row r="14" spans="1:3">
      <c r="A14" s="9" t="s">
        <v>30</v>
      </c>
      <c r="B14" s="11" t="e">
        <f t="shared" ref="B14" si="23">IF((#REF!-A14&lt;0),0,#REF!-A14)</f>
        <v>#REF!</v>
      </c>
      <c r="C14" s="12" t="e">
        <f t="shared" ref="C14" si="24">ABS(IF(AND(A14=0,B14=0),#REF!,IF((#REF!-A14&lt;0),#REF!-A14,0)))</f>
        <v>#REF!</v>
      </c>
    </row>
    <row r="15" spans="1:3">
      <c r="A15" s="9" t="s">
        <v>31</v>
      </c>
      <c r="B15" s="11" t="e">
        <f t="shared" ref="B15" si="25">IF((#REF!-A15&lt;0),0,#REF!-A15)</f>
        <v>#REF!</v>
      </c>
      <c r="C15" s="12" t="e">
        <f t="shared" ref="C15" si="26">ABS(IF(AND(A15=0,B15=0),#REF!,IF((#REF!-A15&lt;0),#REF!-A15,0)))</f>
        <v>#REF!</v>
      </c>
    </row>
    <row r="16" spans="1:3">
      <c r="A16" s="24" t="s">
        <v>32</v>
      </c>
      <c r="B16" s="11" t="e">
        <f t="shared" ref="B16" si="27">IF((#REF!-A16&lt;0),0,#REF!-A16)</f>
        <v>#REF!</v>
      </c>
      <c r="C16" s="12" t="e">
        <f t="shared" ref="C16" si="28">ABS(IF(AND(A16=0,B16=0),#REF!,IF((#REF!-A16&lt;0),#REF!-A16,0)))</f>
        <v>#REF!</v>
      </c>
    </row>
    <row r="17" spans="1:3">
      <c r="A17" s="9" t="s">
        <v>33</v>
      </c>
      <c r="B17" s="11" t="e">
        <f t="shared" ref="B17" si="29">IF((#REF!-A17&lt;0),0,#REF!-A17)</f>
        <v>#REF!</v>
      </c>
      <c r="C17" s="12" t="e">
        <f t="shared" ref="C17" si="30">ABS(IF(AND(A17=0,B17=0),#REF!,IF((#REF!-A17&lt;0),#REF!-A17,0)))</f>
        <v>#REF!</v>
      </c>
    </row>
    <row r="18" spans="1:3">
      <c r="A18" s="9" t="s">
        <v>34</v>
      </c>
      <c r="B18" s="11" t="e">
        <f t="shared" ref="B18" si="31">IF((#REF!-A18&lt;0),0,#REF!-A18)</f>
        <v>#REF!</v>
      </c>
      <c r="C18" s="12" t="e">
        <f t="shared" ref="C18" si="32">ABS(IF(AND(A18=0,B18=0),#REF!,IF((#REF!-A18&lt;0),#REF!-A18,0)))</f>
        <v>#REF!</v>
      </c>
    </row>
    <row r="19" spans="1:3">
      <c r="A19" s="9" t="s">
        <v>35</v>
      </c>
      <c r="B19" s="11" t="e">
        <f t="shared" ref="B19" si="33">IF((#REF!-A19&lt;0),0,#REF!-A19)</f>
        <v>#REF!</v>
      </c>
      <c r="C19" s="12" t="e">
        <f t="shared" ref="C19" si="34">ABS(IF(AND(A19=0,B19=0),#REF!,IF((#REF!-A19&lt;0),#REF!-A19,0)))</f>
        <v>#REF!</v>
      </c>
    </row>
    <row r="20" spans="1:3">
      <c r="A20" s="9" t="s">
        <v>36</v>
      </c>
      <c r="B20" s="11" t="e">
        <f t="shared" ref="B20" si="35">IF((#REF!-A20&lt;0),0,#REF!-A20)</f>
        <v>#REF!</v>
      </c>
      <c r="C20" s="12" t="e">
        <f t="shared" ref="C20" si="36">ABS(IF(AND(A20=0,B20=0),#REF!,IF((#REF!-A20&lt;0),#REF!-A20,0)))</f>
        <v>#REF!</v>
      </c>
    </row>
    <row r="21" spans="1:3">
      <c r="A21" s="9" t="s">
        <v>37</v>
      </c>
      <c r="B21" s="11" t="e">
        <f t="shared" ref="B21" si="37">IF((#REF!-A21&lt;0),0,#REF!-A21)</f>
        <v>#REF!</v>
      </c>
      <c r="C21" s="12" t="e">
        <f t="shared" ref="C21" si="38">ABS(IF(AND(A21=0,B21=0),#REF!,IF((#REF!-A21&lt;0),#REF!-A21,0)))</f>
        <v>#REF!</v>
      </c>
    </row>
    <row r="22" spans="1:3">
      <c r="A22" s="24" t="s">
        <v>38</v>
      </c>
      <c r="B22" s="11" t="e">
        <f t="shared" ref="B22" si="39">IF((#REF!-A22&lt;0),0,#REF!-A22)</f>
        <v>#REF!</v>
      </c>
      <c r="C22" s="12" t="e">
        <f t="shared" ref="C22" si="40">ABS(IF(AND(A22=0,B22=0),#REF!,IF((#REF!-A22&lt;0),#REF!-A22,0)))</f>
        <v>#REF!</v>
      </c>
    </row>
    <row r="23" spans="1:3">
      <c r="A23" s="9" t="s">
        <v>39</v>
      </c>
      <c r="B23" s="11" t="e">
        <f t="shared" ref="B23" si="41">IF((#REF!-A23&lt;0),0,#REF!-A23)</f>
        <v>#REF!</v>
      </c>
      <c r="C23" s="12" t="e">
        <f t="shared" ref="C23" si="42">ABS(IF(AND(A23=0,B23=0),#REF!,IF((#REF!-A23&lt;0),#REF!-A23,0)))</f>
        <v>#REF!</v>
      </c>
    </row>
    <row r="24" spans="1:3">
      <c r="A24" s="9" t="s">
        <v>40</v>
      </c>
      <c r="B24" s="11" t="e">
        <f t="shared" ref="B24" si="43">IF((#REF!-A24&lt;0),0,#REF!-A24)</f>
        <v>#REF!</v>
      </c>
      <c r="C24" s="12" t="e">
        <f t="shared" ref="C24" si="44">ABS(IF(AND(A24=0,B24=0),#REF!,IF((#REF!-A24&lt;0),#REF!-A24,0)))</f>
        <v>#REF!</v>
      </c>
    </row>
    <row r="25" spans="1:3">
      <c r="A25" s="9" t="s">
        <v>41</v>
      </c>
      <c r="B25" s="11" t="e">
        <f t="shared" ref="B25" si="45">IF((#REF!-A25&lt;0),0,#REF!-A25)</f>
        <v>#REF!</v>
      </c>
      <c r="C25" s="12" t="e">
        <f t="shared" ref="C25" si="46">ABS(IF(AND(A25=0,B25=0),#REF!,IF((#REF!-A25&lt;0),#REF!-A25,0)))</f>
        <v>#REF!</v>
      </c>
    </row>
    <row r="26" spans="1:3">
      <c r="A26" s="9" t="s">
        <v>42</v>
      </c>
      <c r="B26" s="11" t="e">
        <f t="shared" ref="B26" si="47">IF((#REF!-A26&lt;0),0,#REF!-A26)</f>
        <v>#REF!</v>
      </c>
      <c r="C26" s="12" t="e">
        <f t="shared" ref="C26" si="48">ABS(IF(AND(A26=0,B26=0),#REF!,IF((#REF!-A26&lt;0),#REF!-A26,0)))</f>
        <v>#REF!</v>
      </c>
    </row>
    <row r="27" spans="1:3">
      <c r="A27" s="9" t="s">
        <v>43</v>
      </c>
      <c r="B27" s="11" t="e">
        <f t="shared" ref="B27" si="49">IF((#REF!-A27&lt;0),0,#REF!-A27)</f>
        <v>#REF!</v>
      </c>
      <c r="C27" s="12" t="e">
        <f t="shared" ref="C27" si="50">ABS(IF(AND(A27=0,B27=0),#REF!,IF((#REF!-A27&lt;0),#REF!-A27,0)))</f>
        <v>#REF!</v>
      </c>
    </row>
    <row r="28" spans="1:3">
      <c r="A28" s="9" t="s">
        <v>44</v>
      </c>
      <c r="B28" s="11" t="e">
        <f t="shared" ref="B28" si="51">IF((#REF!-A28&lt;0),0,#REF!-A28)</f>
        <v>#REF!</v>
      </c>
      <c r="C28" s="12" t="e">
        <f t="shared" ref="C28" si="52">ABS(IF(AND(A28=0,B28=0),#REF!,IF((#REF!-A28&lt;0),#REF!-A28,0)))</f>
        <v>#REF!</v>
      </c>
    </row>
    <row r="29" spans="1:3">
      <c r="A29" s="9" t="s">
        <v>45</v>
      </c>
      <c r="B29" s="11" t="e">
        <f t="shared" ref="B29" si="53">IF((#REF!-A29&lt;0),0,#REF!-A29)</f>
        <v>#REF!</v>
      </c>
      <c r="C29" s="12" t="e">
        <f t="shared" ref="C29" si="54">ABS(IF(AND(A29=0,B29=0),#REF!,IF((#REF!-A29&lt;0),#REF!-A29,0)))</f>
        <v>#REF!</v>
      </c>
    </row>
    <row r="30" spans="1:3">
      <c r="A30" s="9" t="s">
        <v>46</v>
      </c>
      <c r="B30" s="11" t="e">
        <f t="shared" ref="B30" si="55">IF((#REF!-A30&lt;0),0,#REF!-A30)</f>
        <v>#REF!</v>
      </c>
      <c r="C30" s="12" t="e">
        <f t="shared" ref="C30" si="56">ABS(IF(AND(A30=0,B30=0),#REF!,IF((#REF!-A30&lt;0),#REF!-A30,0)))</f>
        <v>#REF!</v>
      </c>
    </row>
    <row r="31" spans="1:3">
      <c r="A31" s="9" t="s">
        <v>47</v>
      </c>
      <c r="B31" s="11" t="e">
        <f t="shared" ref="B31" si="57">IF((#REF!-A31&lt;0),0,#REF!-A31)</f>
        <v>#REF!</v>
      </c>
      <c r="C31" s="12" t="e">
        <f t="shared" ref="C31" si="58">ABS(IF(AND(A31=0,B31=0),#REF!,IF((#REF!-A31&lt;0),#REF!-A31,0)))</f>
        <v>#REF!</v>
      </c>
    </row>
    <row r="32" spans="1:3">
      <c r="A32" s="9" t="s">
        <v>48</v>
      </c>
      <c r="B32" s="11" t="e">
        <f t="shared" ref="B32" si="59">IF((#REF!-A32&lt;0),0,#REF!-A32)</f>
        <v>#REF!</v>
      </c>
      <c r="C32" s="12" t="e">
        <f t="shared" ref="C32" si="60">ABS(IF(AND(A32=0,B32=0),#REF!,IF((#REF!-A32&lt;0),#REF!-A32,0)))</f>
        <v>#REF!</v>
      </c>
    </row>
    <row r="33" spans="1:3">
      <c r="A33" s="24" t="s">
        <v>49</v>
      </c>
      <c r="B33" s="11" t="e">
        <f t="shared" ref="B33" si="61">IF((#REF!-A33&lt;0),0,#REF!-A33)</f>
        <v>#REF!</v>
      </c>
      <c r="C33" s="12" t="e">
        <f t="shared" ref="C33" si="62">ABS(IF(AND(A33=0,B33=0),#REF!,IF((#REF!-A33&lt;0),#REF!-A33,0)))</f>
        <v>#REF!</v>
      </c>
    </row>
    <row r="34" spans="1:3">
      <c r="A34" s="9" t="s">
        <v>50</v>
      </c>
      <c r="B34" s="11" t="e">
        <f t="shared" ref="B34" si="63">IF((#REF!-A34&lt;0),0,#REF!-A34)</f>
        <v>#REF!</v>
      </c>
      <c r="C34" s="12" t="e">
        <f t="shared" ref="C34" si="64">ABS(IF(AND(A34=0,B34=0),#REF!,IF((#REF!-A34&lt;0),#REF!-A34,0)))</f>
        <v>#REF!</v>
      </c>
    </row>
    <row r="35" spans="1:3">
      <c r="A35" s="24" t="s">
        <v>51</v>
      </c>
      <c r="B35" s="11" t="e">
        <f t="shared" ref="B35" si="65">IF((#REF!-A35&lt;0),0,#REF!-A35)</f>
        <v>#REF!</v>
      </c>
      <c r="C35" s="12" t="e">
        <f t="shared" ref="C35" si="66">ABS(IF(AND(A35=0,B35=0),#REF!,IF((#REF!-A35&lt;0),#REF!-A35,0)))</f>
        <v>#REF!</v>
      </c>
    </row>
    <row r="36" spans="1:3">
      <c r="A36" s="9" t="s">
        <v>52</v>
      </c>
      <c r="B36" s="11" t="e">
        <f t="shared" ref="B36" si="67">IF((#REF!-A36&lt;0),0,#REF!-A36)</f>
        <v>#REF!</v>
      </c>
      <c r="C36" s="12" t="e">
        <f t="shared" ref="C36" si="68">ABS(IF(AND(A36=0,B36=0),#REF!,IF((#REF!-A36&lt;0),#REF!-A36,0)))</f>
        <v>#REF!</v>
      </c>
    </row>
    <row r="37" spans="1:3">
      <c r="A37" s="9" t="s">
        <v>53</v>
      </c>
      <c r="B37" s="11" t="e">
        <f t="shared" ref="B37" si="69">IF((#REF!-A37&lt;0),0,#REF!-A37)</f>
        <v>#REF!</v>
      </c>
      <c r="C37" s="12" t="e">
        <f t="shared" ref="C37" si="70">ABS(IF(AND(A37=0,B37=0),#REF!,IF((#REF!-A37&lt;0),#REF!-A37,0)))</f>
        <v>#REF!</v>
      </c>
    </row>
    <row r="38" spans="1:3">
      <c r="A38" s="30" t="s">
        <v>54</v>
      </c>
      <c r="B38" s="11" t="e">
        <f t="shared" ref="B38" si="71">IF((#REF!-A38&lt;0),0,#REF!-A38)</f>
        <v>#REF!</v>
      </c>
      <c r="C38" s="12" t="e">
        <f t="shared" ref="C38" si="72">ABS(IF(AND(A38=0,B38=0),#REF!,IF((#REF!-A38&lt;0),#REF!-A38,0)))</f>
        <v>#REF!</v>
      </c>
    </row>
    <row r="39" spans="1:3">
      <c r="A39" s="9" t="s">
        <v>55</v>
      </c>
      <c r="B39" s="11" t="e">
        <f t="shared" ref="B39" si="73">IF((#REF!-A39&lt;0),0,#REF!-A39)</f>
        <v>#REF!</v>
      </c>
      <c r="C39" s="12" t="e">
        <f t="shared" ref="C39" si="74">ABS(IF(AND(A39=0,B39=0),#REF!,IF((#REF!-A39&lt;0),#REF!-A39,0)))</f>
        <v>#REF!</v>
      </c>
    </row>
    <row r="40" spans="1:3">
      <c r="A40" s="9" t="s">
        <v>56</v>
      </c>
      <c r="B40" s="11" t="e">
        <f t="shared" ref="B40" si="75">IF((#REF!-A40&lt;0),0,#REF!-A40)</f>
        <v>#REF!</v>
      </c>
      <c r="C40" s="12" t="e">
        <f t="shared" ref="C40" si="76">ABS(IF(AND(A40=0,B40=0),#REF!,IF((#REF!-A40&lt;0),#REF!-A40,0)))</f>
        <v>#REF!</v>
      </c>
    </row>
    <row r="41" spans="1:3">
      <c r="A41" s="9" t="s">
        <v>57</v>
      </c>
      <c r="B41" s="11" t="e">
        <f t="shared" ref="B41" si="77">IF((#REF!-A41&lt;0),0,#REF!-A41)</f>
        <v>#REF!</v>
      </c>
      <c r="C41" s="12" t="e">
        <f t="shared" ref="C41" si="78">ABS(IF(AND(A41=0,B41=0),#REF!,IF((#REF!-A41&lt;0),#REF!-A41,0)))</f>
        <v>#REF!</v>
      </c>
    </row>
    <row r="42" spans="1:3">
      <c r="A42" s="9" t="s">
        <v>58</v>
      </c>
      <c r="B42" s="11" t="e">
        <f t="shared" ref="B42" si="79">IF((#REF!-A42&lt;0),0,#REF!-A42)</f>
        <v>#REF!</v>
      </c>
      <c r="C42" s="12" t="e">
        <f t="shared" ref="C42" si="80">ABS(IF(AND(A42=0,B42=0),#REF!,IF((#REF!-A42&lt;0),#REF!-A42,0)))</f>
        <v>#REF!</v>
      </c>
    </row>
    <row r="43" spans="1:3">
      <c r="A43" s="9" t="s">
        <v>59</v>
      </c>
      <c r="B43" s="11" t="e">
        <f t="shared" ref="B43" si="81">IF((#REF!-A43&lt;0),0,#REF!-A43)</f>
        <v>#REF!</v>
      </c>
      <c r="C43" s="12" t="e">
        <f t="shared" ref="C43" si="82">ABS(IF(AND(A43=0,B43=0),#REF!,IF((#REF!-A43&lt;0),#REF!-A43,0)))</f>
        <v>#REF!</v>
      </c>
    </row>
    <row r="44" spans="1:3">
      <c r="A44" s="9" t="s">
        <v>60</v>
      </c>
      <c r="B44" s="11" t="e">
        <f t="shared" ref="B44" si="83">IF((#REF!-A44&lt;0),0,#REF!-A44)</f>
        <v>#REF!</v>
      </c>
      <c r="C44" s="12" t="e">
        <f t="shared" ref="C44" si="84">ABS(IF(AND(A44=0,B44=0),#REF!,IF((#REF!-A44&lt;0),#REF!-A44,0)))</f>
        <v>#REF!</v>
      </c>
    </row>
    <row r="45" spans="1:3">
      <c r="A45" s="9" t="s">
        <v>61</v>
      </c>
      <c r="B45" s="11" t="e">
        <f t="shared" ref="B45" si="85">IF((#REF!-A45&lt;0),0,#REF!-A45)</f>
        <v>#REF!</v>
      </c>
      <c r="C45" s="12" t="e">
        <f t="shared" ref="C45" si="86">ABS(IF(AND(A45=0,B45=0),#REF!,IF((#REF!-A45&lt;0),#REF!-A45,0)))</f>
        <v>#REF!</v>
      </c>
    </row>
    <row r="46" spans="1:3">
      <c r="A46" s="9" t="s">
        <v>62</v>
      </c>
      <c r="B46" s="11" t="e">
        <f t="shared" ref="B46" si="87">IF((#REF!-A46&lt;0),0,#REF!-A46)</f>
        <v>#REF!</v>
      </c>
      <c r="C46" s="12" t="e">
        <f t="shared" ref="C46" si="88">ABS(IF(AND(A46=0,B46=0),#REF!,IF((#REF!-A46&lt;0),#REF!-A46,0)))</f>
        <v>#REF!</v>
      </c>
    </row>
    <row r="47" spans="1:3">
      <c r="A47" s="24" t="s">
        <v>63</v>
      </c>
      <c r="B47" s="11" t="e">
        <f t="shared" ref="B47" si="89">IF((#REF!-A47&lt;0),0,#REF!-A47)</f>
        <v>#REF!</v>
      </c>
      <c r="C47" s="12" t="e">
        <f t="shared" ref="C47" si="90">ABS(IF(AND(A47=0,B47=0),#REF!,IF((#REF!-A47&lt;0),#REF!-A47,0)))</f>
        <v>#REF!</v>
      </c>
    </row>
    <row r="48" spans="1:3">
      <c r="A48" s="24" t="s">
        <v>64</v>
      </c>
      <c r="B48" s="11" t="e">
        <f t="shared" ref="B48" si="91">IF((#REF!-A48&lt;0),0,#REF!-A48)</f>
        <v>#REF!</v>
      </c>
      <c r="C48" s="12" t="e">
        <f t="shared" ref="C48" si="92">ABS(IF(AND(A48=0,B48=0),#REF!,IF((#REF!-A48&lt;0),#REF!-A48,0)))</f>
        <v>#REF!</v>
      </c>
    </row>
    <row r="49" spans="1:3">
      <c r="A49" s="30" t="s">
        <v>65</v>
      </c>
      <c r="B49" s="11" t="e">
        <f t="shared" ref="B49" si="93">IF((#REF!-A49&lt;0),0,#REF!-A49)</f>
        <v>#REF!</v>
      </c>
      <c r="C49" s="12" t="e">
        <f t="shared" ref="C49" si="94">ABS(IF(AND(A49=0,B49=0),#REF!,IF((#REF!-A49&lt;0),#REF!-A49,0)))</f>
        <v>#REF!</v>
      </c>
    </row>
    <row r="50" spans="1:3">
      <c r="A50" s="30" t="s">
        <v>66</v>
      </c>
      <c r="B50" s="11" t="e">
        <f t="shared" ref="B50" si="95">IF((#REF!-A50&lt;0),0,#REF!-A50)</f>
        <v>#REF!</v>
      </c>
      <c r="C50" s="12" t="e">
        <f t="shared" ref="C50" si="96">ABS(IF(AND(A50=0,B50=0),#REF!,IF((#REF!-A50&lt;0),#REF!-A50,0)))</f>
        <v>#REF!</v>
      </c>
    </row>
    <row r="51" spans="1:3">
      <c r="A51" s="9" t="s">
        <v>67</v>
      </c>
      <c r="B51" s="11" t="e">
        <f t="shared" ref="B51" si="97">IF((#REF!-A51&lt;0),0,#REF!-A51)</f>
        <v>#REF!</v>
      </c>
      <c r="C51" s="12" t="e">
        <f t="shared" ref="C51" si="98">ABS(IF(AND(A51=0,B51=0),#REF!,IF((#REF!-A51&lt;0),#REF!-A51,0)))</f>
        <v>#REF!</v>
      </c>
    </row>
    <row r="52" spans="1:3">
      <c r="A52" s="9" t="s">
        <v>68</v>
      </c>
      <c r="B52" s="11" t="e">
        <f t="shared" ref="B52" si="99">IF((#REF!-A52&lt;0),0,#REF!-A52)</f>
        <v>#REF!</v>
      </c>
      <c r="C52" s="12" t="e">
        <f t="shared" ref="C52" si="100">ABS(IF(AND(A52=0,B52=0),#REF!,IF((#REF!-A52&lt;0),#REF!-A52,0)))</f>
        <v>#REF!</v>
      </c>
    </row>
    <row r="53" spans="1:3">
      <c r="A53" s="9" t="s">
        <v>69</v>
      </c>
      <c r="B53" s="11" t="e">
        <f t="shared" ref="B53" si="101">IF((#REF!-A53&lt;0),0,#REF!-A53)</f>
        <v>#REF!</v>
      </c>
      <c r="C53" s="12" t="e">
        <f t="shared" ref="C53" si="102">ABS(IF(AND(A53=0,B53=0),#REF!,IF((#REF!-A53&lt;0),#REF!-A53,0)))</f>
        <v>#REF!</v>
      </c>
    </row>
    <row r="54" spans="1:3">
      <c r="A54" s="9" t="s">
        <v>70</v>
      </c>
      <c r="B54" s="11" t="e">
        <f t="shared" ref="B54" si="103">IF((#REF!-A54&lt;0),0,#REF!-A54)</f>
        <v>#REF!</v>
      </c>
      <c r="C54" s="12" t="e">
        <f t="shared" ref="C54" si="104">ABS(IF(AND(A54=0,B54=0),#REF!,IF((#REF!-A54&lt;0),#REF!-A54,0)))</f>
        <v>#REF!</v>
      </c>
    </row>
    <row r="55" spans="1:3">
      <c r="A55" s="24" t="s">
        <v>71</v>
      </c>
      <c r="B55" s="11" t="e">
        <f t="shared" ref="B55" si="105">IF((#REF!-A55&lt;0),0,#REF!-A55)</f>
        <v>#REF!</v>
      </c>
      <c r="C55" s="12" t="e">
        <f t="shared" ref="C55" si="106">ABS(IF(AND(A55=0,B55=0),#REF!,IF((#REF!-A55&lt;0),#REF!-A55,0)))</f>
        <v>#REF!</v>
      </c>
    </row>
    <row r="56" spans="1:3">
      <c r="A56" s="9" t="s">
        <v>72</v>
      </c>
      <c r="B56" s="11" t="e">
        <f t="shared" ref="B56" si="107">IF((#REF!-A56&lt;0),0,#REF!-A56)</f>
        <v>#REF!</v>
      </c>
      <c r="C56" s="12" t="e">
        <f t="shared" ref="C56" si="108">ABS(IF(AND(A56=0,B56=0),#REF!,IF((#REF!-A56&lt;0),#REF!-A56,0)))</f>
        <v>#REF!</v>
      </c>
    </row>
    <row r="57" spans="1:3">
      <c r="A57" s="9" t="s">
        <v>73</v>
      </c>
      <c r="B57" s="11" t="e">
        <f t="shared" ref="B57" si="109">IF((#REF!-A57&lt;0),0,#REF!-A57)</f>
        <v>#REF!</v>
      </c>
      <c r="C57" s="12" t="e">
        <f t="shared" ref="C57" si="110">ABS(IF(AND(A57=0,B57=0),#REF!,IF((#REF!-A57&lt;0),#REF!-A57,0)))</f>
        <v>#REF!</v>
      </c>
    </row>
    <row r="58" spans="1:3">
      <c r="A58" s="9" t="s">
        <v>74</v>
      </c>
      <c r="B58" s="11" t="e">
        <f t="shared" ref="B58" si="111">IF((#REF!-A58&lt;0),0,#REF!-A58)</f>
        <v>#REF!</v>
      </c>
      <c r="C58" s="12" t="e">
        <f t="shared" ref="C58" si="112">ABS(IF(AND(A58=0,B58=0),#REF!,IF((#REF!-A58&lt;0),#REF!-A58,0)))</f>
        <v>#REF!</v>
      </c>
    </row>
    <row r="59" spans="1:3">
      <c r="A59" s="9" t="s">
        <v>75</v>
      </c>
      <c r="B59" s="11" t="e">
        <f t="shared" ref="B59" si="113">IF((#REF!-A59&lt;0),0,#REF!-A59)</f>
        <v>#REF!</v>
      </c>
      <c r="C59" s="12" t="e">
        <f t="shared" ref="C59" si="114">ABS(IF(AND(A59=0,B59=0),#REF!,IF((#REF!-A59&lt;0),#REF!-A59,0)))</f>
        <v>#REF!</v>
      </c>
    </row>
    <row r="60" spans="1:3">
      <c r="A60" s="24" t="s">
        <v>76</v>
      </c>
      <c r="B60" s="11" t="e">
        <f t="shared" ref="B60" si="115">IF((#REF!-A60&lt;0),0,#REF!-A60)</f>
        <v>#REF!</v>
      </c>
      <c r="C60" s="12" t="e">
        <f t="shared" ref="C60" si="116">ABS(IF(AND(A60=0,B60=0),#REF!,IF((#REF!-A60&lt;0),#REF!-A60,0)))</f>
        <v>#REF!</v>
      </c>
    </row>
    <row r="61" spans="1:3">
      <c r="A61" s="9" t="s">
        <v>77</v>
      </c>
      <c r="B61" s="11" t="e">
        <f t="shared" ref="B61" si="117">IF((#REF!-A61&lt;0),0,#REF!-A61)</f>
        <v>#REF!</v>
      </c>
      <c r="C61" s="12" t="e">
        <f t="shared" ref="C61" si="118">ABS(IF(AND(A61=0,B61=0),#REF!,IF((#REF!-A61&lt;0),#REF!-A61,0)))</f>
        <v>#REF!</v>
      </c>
    </row>
    <row r="62" spans="1:3">
      <c r="A62" s="9" t="s">
        <v>78</v>
      </c>
      <c r="B62" s="11" t="e">
        <f t="shared" ref="B62" si="119">IF((#REF!-A62&lt;0),0,#REF!-A62)</f>
        <v>#REF!</v>
      </c>
      <c r="C62" s="12" t="e">
        <f t="shared" ref="C62" si="120">ABS(IF(AND(A62=0,B62=0),#REF!,IF((#REF!-A62&lt;0),#REF!-A62,0)))</f>
        <v>#REF!</v>
      </c>
    </row>
    <row r="63" spans="1:3">
      <c r="A63" s="9" t="s">
        <v>79</v>
      </c>
      <c r="B63" s="11" t="e">
        <f t="shared" ref="B63" si="121">IF((#REF!-A63&lt;0),0,#REF!-A63)</f>
        <v>#REF!</v>
      </c>
      <c r="C63" s="12" t="e">
        <f t="shared" ref="C63" si="122">ABS(IF(AND(A63=0,B63=0),#REF!,IF((#REF!-A63&lt;0),#REF!-A63,0)))</f>
        <v>#REF!</v>
      </c>
    </row>
    <row r="64" spans="1:3">
      <c r="A64" s="9" t="s">
        <v>80</v>
      </c>
      <c r="B64" s="11" t="e">
        <f t="shared" ref="B64" si="123">IF((#REF!-A64&lt;0),0,#REF!-A64)</f>
        <v>#REF!</v>
      </c>
      <c r="C64" s="12" t="e">
        <f t="shared" ref="C64" si="124">ABS(IF(AND(A64=0,B64=0),#REF!,IF((#REF!-A64&lt;0),#REF!-A64,0)))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CREDIT LIST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2025-10-06T07:58:08Z</cp:lastPrinted>
  <dcterms:created xsi:type="dcterms:W3CDTF">2025-09-29T07:18:40Z</dcterms:created>
  <dcterms:modified xsi:type="dcterms:W3CDTF">2025-10-06T12:10:13Z</dcterms:modified>
</cp:coreProperties>
</file>