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45" windowWidth="14775" windowHeight="7365"/>
  </bookViews>
  <sheets>
    <sheet name="PAYMENT" sheetId="1" r:id="rId1"/>
    <sheet name="CREDIT LIS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3" i="1"/>
  <c r="AT71"/>
  <c r="AT70"/>
  <c r="AT69"/>
  <c r="AS70"/>
  <c r="AS71"/>
  <c r="AS69"/>
  <c r="AR69"/>
  <c r="AR70"/>
  <c r="G23"/>
  <c r="C14" i="2"/>
  <c r="AR53" i="1"/>
  <c r="AR27"/>
  <c r="F27"/>
  <c r="F17"/>
  <c r="D53"/>
  <c r="G6"/>
  <c r="G7"/>
  <c r="G8"/>
  <c r="G9"/>
  <c r="G10"/>
  <c r="G11"/>
  <c r="G12"/>
  <c r="G13"/>
  <c r="G14"/>
  <c r="G15"/>
  <c r="G16"/>
  <c r="G17"/>
  <c r="G18"/>
  <c r="G19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D27"/>
  <c r="D70"/>
  <c r="D71"/>
  <c r="C53"/>
  <c r="E53" s="1"/>
  <c r="H53" s="1"/>
  <c r="AS53" s="1"/>
  <c r="AT53" s="1"/>
  <c r="C70"/>
  <c r="E70" s="1"/>
  <c r="H70" s="1"/>
  <c r="C27"/>
  <c r="E27" s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4"/>
  <c r="D55"/>
  <c r="D56"/>
  <c r="D57"/>
  <c r="D58"/>
  <c r="D59"/>
  <c r="D60"/>
  <c r="D61"/>
  <c r="D62"/>
  <c r="D63"/>
  <c r="D64"/>
  <c r="D65"/>
  <c r="D66"/>
  <c r="D67"/>
  <c r="D68"/>
  <c r="D69"/>
  <c r="D5"/>
  <c r="C7"/>
  <c r="E7" s="1"/>
  <c r="H7" s="1"/>
  <c r="C8"/>
  <c r="E8" s="1"/>
  <c r="H8" s="1"/>
  <c r="C9"/>
  <c r="C10"/>
  <c r="C11"/>
  <c r="C12"/>
  <c r="E12" s="1"/>
  <c r="H12" s="1"/>
  <c r="C13"/>
  <c r="C14"/>
  <c r="E14" s="1"/>
  <c r="H14" s="1"/>
  <c r="C15"/>
  <c r="E15" s="1"/>
  <c r="C16"/>
  <c r="E16" s="1"/>
  <c r="C17"/>
  <c r="C18"/>
  <c r="C19"/>
  <c r="C20"/>
  <c r="E20" s="1"/>
  <c r="H20" s="1"/>
  <c r="C21"/>
  <c r="C22"/>
  <c r="E22" s="1"/>
  <c r="C23"/>
  <c r="E23" s="1"/>
  <c r="C24"/>
  <c r="E24" s="1"/>
  <c r="H24" s="1"/>
  <c r="C25"/>
  <c r="C26"/>
  <c r="C28"/>
  <c r="C29"/>
  <c r="E29" s="1"/>
  <c r="C30"/>
  <c r="C31"/>
  <c r="E31" s="1"/>
  <c r="C32"/>
  <c r="E32" s="1"/>
  <c r="H32" s="1"/>
  <c r="C33"/>
  <c r="E33" s="1"/>
  <c r="C34"/>
  <c r="E34" s="1"/>
  <c r="H34" s="1"/>
  <c r="C35"/>
  <c r="C36"/>
  <c r="C37"/>
  <c r="E37" s="1"/>
  <c r="H37" s="1"/>
  <c r="C38"/>
  <c r="E38" s="1"/>
  <c r="C39"/>
  <c r="E39" s="1"/>
  <c r="H39" s="1"/>
  <c r="AS39" s="1"/>
  <c r="AT39" s="1"/>
  <c r="C40"/>
  <c r="E40" s="1"/>
  <c r="H40" s="1"/>
  <c r="C41"/>
  <c r="E41" s="1"/>
  <c r="C42"/>
  <c r="E42" s="1"/>
  <c r="H42" s="1"/>
  <c r="C43"/>
  <c r="E43" s="1"/>
  <c r="H43" s="1"/>
  <c r="C44"/>
  <c r="E44" s="1"/>
  <c r="C45"/>
  <c r="E45" s="1"/>
  <c r="H45" s="1"/>
  <c r="C46"/>
  <c r="E46" s="1"/>
  <c r="C47"/>
  <c r="C48"/>
  <c r="C49"/>
  <c r="E49" s="1"/>
  <c r="C50"/>
  <c r="E50" s="1"/>
  <c r="H50" s="1"/>
  <c r="C51"/>
  <c r="E51" s="1"/>
  <c r="H51" s="1"/>
  <c r="C52"/>
  <c r="E52" s="1"/>
  <c r="C54"/>
  <c r="E54" s="1"/>
  <c r="H54" s="1"/>
  <c r="C55"/>
  <c r="E55" s="1"/>
  <c r="C56"/>
  <c r="C57"/>
  <c r="C58"/>
  <c r="E58" s="1"/>
  <c r="H58" s="1"/>
  <c r="C59"/>
  <c r="E59" s="1"/>
  <c r="C60"/>
  <c r="E60" s="1"/>
  <c r="C61"/>
  <c r="E61" s="1"/>
  <c r="C62"/>
  <c r="E62" s="1"/>
  <c r="H62" s="1"/>
  <c r="C63"/>
  <c r="E63" s="1"/>
  <c r="H63" s="1"/>
  <c r="C64"/>
  <c r="C65"/>
  <c r="C66"/>
  <c r="E66" s="1"/>
  <c r="H66" s="1"/>
  <c r="C67"/>
  <c r="E67" s="1"/>
  <c r="C68"/>
  <c r="E68" s="1"/>
  <c r="C69"/>
  <c r="E69" s="1"/>
  <c r="C71"/>
  <c r="E71" s="1"/>
  <c r="C5"/>
  <c r="C6"/>
  <c r="AQ72"/>
  <c r="L85" s="1"/>
  <c r="AP72"/>
  <c r="K85" s="1"/>
  <c r="AO72"/>
  <c r="J85" s="1"/>
  <c r="AN72"/>
  <c r="I85" s="1"/>
  <c r="AM72"/>
  <c r="H85" s="1"/>
  <c r="AL72"/>
  <c r="L84" s="1"/>
  <c r="AK72"/>
  <c r="K84" s="1"/>
  <c r="AJ72"/>
  <c r="J84" s="1"/>
  <c r="AI72"/>
  <c r="I84" s="1"/>
  <c r="AH72"/>
  <c r="H84" s="1"/>
  <c r="AG72"/>
  <c r="L83" s="1"/>
  <c r="AF72"/>
  <c r="K83" s="1"/>
  <c r="AE72"/>
  <c r="J83" s="1"/>
  <c r="AD72"/>
  <c r="I83" s="1"/>
  <c r="AC72"/>
  <c r="H83" s="1"/>
  <c r="AB72"/>
  <c r="L82" s="1"/>
  <c r="AA72"/>
  <c r="K82" s="1"/>
  <c r="Z72"/>
  <c r="J82" s="1"/>
  <c r="Y72"/>
  <c r="I82" s="1"/>
  <c r="X72"/>
  <c r="H82" s="1"/>
  <c r="W72"/>
  <c r="L81" s="1"/>
  <c r="V72"/>
  <c r="K81" s="1"/>
  <c r="U72"/>
  <c r="J81" s="1"/>
  <c r="T72"/>
  <c r="I81" s="1"/>
  <c r="S72"/>
  <c r="H81" s="1"/>
  <c r="R72"/>
  <c r="L80" s="1"/>
  <c r="Q72"/>
  <c r="K80" s="1"/>
  <c r="P72"/>
  <c r="J80" s="1"/>
  <c r="O72"/>
  <c r="I80" s="1"/>
  <c r="N72"/>
  <c r="H80" s="1"/>
  <c r="M72"/>
  <c r="L79" s="1"/>
  <c r="L72"/>
  <c r="K79" s="1"/>
  <c r="J72"/>
  <c r="I79" s="1"/>
  <c r="I72"/>
  <c r="H79" s="1"/>
  <c r="AR71"/>
  <c r="AR68"/>
  <c r="AR67"/>
  <c r="AR66"/>
  <c r="AR65"/>
  <c r="AR64"/>
  <c r="AR63"/>
  <c r="AR62"/>
  <c r="AR61"/>
  <c r="AR60"/>
  <c r="AR59"/>
  <c r="AR58"/>
  <c r="AR57"/>
  <c r="AR56"/>
  <c r="AR55"/>
  <c r="AR54"/>
  <c r="AR52"/>
  <c r="AR51"/>
  <c r="AR50"/>
  <c r="AR49"/>
  <c r="AR48"/>
  <c r="AR47"/>
  <c r="AR46"/>
  <c r="AR45"/>
  <c r="AR44"/>
  <c r="AR43"/>
  <c r="AR42"/>
  <c r="K72"/>
  <c r="J79" s="1"/>
  <c r="AR41"/>
  <c r="AR40"/>
  <c r="AR39"/>
  <c r="AR38"/>
  <c r="AR37"/>
  <c r="AR36"/>
  <c r="AR35"/>
  <c r="AR34"/>
  <c r="AR33"/>
  <c r="AR32"/>
  <c r="AR31"/>
  <c r="AR30"/>
  <c r="AR29"/>
  <c r="AR28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S63" l="1"/>
  <c r="AT63" s="1"/>
  <c r="AS50"/>
  <c r="AT50" s="1"/>
  <c r="AS42"/>
  <c r="AT42" s="1"/>
  <c r="AS34"/>
  <c r="AT34" s="1"/>
  <c r="F72"/>
  <c r="H27"/>
  <c r="AS27" s="1"/>
  <c r="AT27" s="1"/>
  <c r="AS14"/>
  <c r="AT14" s="1"/>
  <c r="AS51"/>
  <c r="AT51" s="1"/>
  <c r="AS43"/>
  <c r="AT43" s="1"/>
  <c r="AR72"/>
  <c r="AS66"/>
  <c r="AT66" s="1"/>
  <c r="AS62"/>
  <c r="AT62" s="1"/>
  <c r="AS58"/>
  <c r="AT58" s="1"/>
  <c r="AS54"/>
  <c r="AT54" s="1"/>
  <c r="AS45"/>
  <c r="AT45" s="1"/>
  <c r="AS37"/>
  <c r="AT37" s="1"/>
  <c r="AS24"/>
  <c r="AT24" s="1"/>
  <c r="AS20"/>
  <c r="AT20" s="1"/>
  <c r="AS12"/>
  <c r="AT12" s="1"/>
  <c r="AS8"/>
  <c r="AT8" s="1"/>
  <c r="L86"/>
  <c r="M83"/>
  <c r="AS40"/>
  <c r="AT40" s="1"/>
  <c r="AS32"/>
  <c r="AT32" s="1"/>
  <c r="AS7"/>
  <c r="AT7" s="1"/>
  <c r="D72"/>
  <c r="H71"/>
  <c r="H23"/>
  <c r="AS23" s="1"/>
  <c r="AT23" s="1"/>
  <c r="H15"/>
  <c r="AS15" s="1"/>
  <c r="AT15" s="1"/>
  <c r="H49"/>
  <c r="AS49" s="1"/>
  <c r="AT49" s="1"/>
  <c r="H61"/>
  <c r="AS61" s="1"/>
  <c r="AT61" s="1"/>
  <c r="H52"/>
  <c r="AS52" s="1"/>
  <c r="AT52" s="1"/>
  <c r="H44"/>
  <c r="AS44" s="1"/>
  <c r="AT44" s="1"/>
  <c r="H31"/>
  <c r="AS31" s="1"/>
  <c r="AT31" s="1"/>
  <c r="H69"/>
  <c r="H41"/>
  <c r="AS41" s="1"/>
  <c r="AT41" s="1"/>
  <c r="H33"/>
  <c r="AS33" s="1"/>
  <c r="AT33" s="1"/>
  <c r="H29"/>
  <c r="AS29" s="1"/>
  <c r="AT29" s="1"/>
  <c r="H16"/>
  <c r="AS16" s="1"/>
  <c r="AT16" s="1"/>
  <c r="H67"/>
  <c r="AS67" s="1"/>
  <c r="AT67" s="1"/>
  <c r="H59"/>
  <c r="AS59" s="1"/>
  <c r="AT59" s="1"/>
  <c r="H55"/>
  <c r="AS55" s="1"/>
  <c r="AT55" s="1"/>
  <c r="H46"/>
  <c r="AS46" s="1"/>
  <c r="AT46" s="1"/>
  <c r="H38"/>
  <c r="AS38" s="1"/>
  <c r="AT38" s="1"/>
  <c r="G72"/>
  <c r="H68"/>
  <c r="AS68" s="1"/>
  <c r="AT68" s="1"/>
  <c r="H60"/>
  <c r="AS60" s="1"/>
  <c r="AT60" s="1"/>
  <c r="H22"/>
  <c r="AS22" s="1"/>
  <c r="AT22" s="1"/>
  <c r="E64"/>
  <c r="H64" s="1"/>
  <c r="AS64" s="1"/>
  <c r="AT64" s="1"/>
  <c r="E47"/>
  <c r="H47" s="1"/>
  <c r="AS47" s="1"/>
  <c r="AT47" s="1"/>
  <c r="E10"/>
  <c r="H10" s="1"/>
  <c r="AS10" s="1"/>
  <c r="AT10" s="1"/>
  <c r="E65"/>
  <c r="H65" s="1"/>
  <c r="AS65" s="1"/>
  <c r="AT65" s="1"/>
  <c r="E57"/>
  <c r="H57" s="1"/>
  <c r="AS57" s="1"/>
  <c r="AT57" s="1"/>
  <c r="E48"/>
  <c r="H48" s="1"/>
  <c r="AS48" s="1"/>
  <c r="AT48" s="1"/>
  <c r="E36"/>
  <c r="H36" s="1"/>
  <c r="AS36" s="1"/>
  <c r="AT36" s="1"/>
  <c r="E28"/>
  <c r="H28" s="1"/>
  <c r="AS28" s="1"/>
  <c r="AT28" s="1"/>
  <c r="E19"/>
  <c r="H19" s="1"/>
  <c r="AS19" s="1"/>
  <c r="AT19" s="1"/>
  <c r="E11"/>
  <c r="H11" s="1"/>
  <c r="AS11" s="1"/>
  <c r="AT11" s="1"/>
  <c r="E56"/>
  <c r="H56" s="1"/>
  <c r="AS56" s="1"/>
  <c r="AT56" s="1"/>
  <c r="E35"/>
  <c r="H35" s="1"/>
  <c r="AS35" s="1"/>
  <c r="AT35" s="1"/>
  <c r="E26"/>
  <c r="H26" s="1"/>
  <c r="AS26" s="1"/>
  <c r="AT26" s="1"/>
  <c r="E18"/>
  <c r="H18" s="1"/>
  <c r="AS18" s="1"/>
  <c r="AT18" s="1"/>
  <c r="E30"/>
  <c r="H30" s="1"/>
  <c r="AS30" s="1"/>
  <c r="AT30" s="1"/>
  <c r="E25"/>
  <c r="H25" s="1"/>
  <c r="AS25" s="1"/>
  <c r="AT25" s="1"/>
  <c r="E21"/>
  <c r="H21" s="1"/>
  <c r="AS21" s="1"/>
  <c r="AT21" s="1"/>
  <c r="E17"/>
  <c r="H17" s="1"/>
  <c r="AS17" s="1"/>
  <c r="AT17" s="1"/>
  <c r="E13"/>
  <c r="H13" s="1"/>
  <c r="AS13" s="1"/>
  <c r="AT13" s="1"/>
  <c r="E9"/>
  <c r="H9" s="1"/>
  <c r="AS9" s="1"/>
  <c r="AT9" s="1"/>
  <c r="E6"/>
  <c r="H6" s="1"/>
  <c r="AS6" s="1"/>
  <c r="AT6" s="1"/>
  <c r="E5"/>
  <c r="H5" s="1"/>
  <c r="AS5" s="1"/>
  <c r="C72"/>
  <c r="J86"/>
  <c r="K86"/>
  <c r="I86"/>
  <c r="M84"/>
  <c r="M81"/>
  <c r="M85"/>
  <c r="M82"/>
  <c r="M79"/>
  <c r="H86"/>
  <c r="M80"/>
  <c r="M86" l="1"/>
  <c r="H72"/>
  <c r="E72"/>
  <c r="AS72"/>
  <c r="AT5"/>
  <c r="AT72" s="1"/>
</calcChain>
</file>

<file path=xl/sharedStrings.xml><?xml version="1.0" encoding="utf-8"?>
<sst xmlns="http://schemas.openxmlformats.org/spreadsheetml/2006/main" count="167" uniqueCount="95">
  <si>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</si>
  <si>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</si>
  <si>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</si>
  <si>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</si>
  <si>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</si>
  <si>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</si>
  <si>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</si>
  <si>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</si>
  <si>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</si>
  <si>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</si>
  <si>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</si>
  <si>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</si>
  <si>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</si>
  <si>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</si>
  <si>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</si>
  <si>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</si>
  <si>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</si>
  <si>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</si>
  <si>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</si>
  <si>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</si>
  <si>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</si>
  <si>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</si>
  <si>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</si>
  <si>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</si>
  <si>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</si>
  <si>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</si>
  <si>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</si>
  <si>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</si>
  <si>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</si>
  <si>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</si>
  <si>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</si>
  <si>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</si>
  <si>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</si>
  <si>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</si>
  <si>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</si>
  <si>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</si>
  <si>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</si>
  <si>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</si>
  <si>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</si>
  <si>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</si>
  <si>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</si>
  <si>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</si>
  <si>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</si>
  <si>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</si>
  <si>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</si>
  <si>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</si>
  <si>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</si>
  <si>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</si>
  <si>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</si>
  <si>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</si>
  <si>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</si>
  <si>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</si>
  <si>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</si>
  <si>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</si>
  <si>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</si>
  <si>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</si>
  <si>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</si>
  <si>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</si>
  <si>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</si>
  <si>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</si>
  <si>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</si>
  <si>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</si>
  <si>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</si>
  <si>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</si>
  <si>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</si>
  <si>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</si>
  <si>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</si>
  <si>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</si>
  <si>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</si>
  <si>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</si>
  <si>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</si>
  <si>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</si>
  <si>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</si>
  <si>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</si>
  <si>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</si>
  <si>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</si>
  <si>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</si>
  <si>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</si>
  <si>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</si>
  <si>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</si>
  <si>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 xml:space="preserve">Grand Total </t>
  </si>
  <si>
    <t>DATE</t>
  </si>
  <si>
    <t>CASH</t>
  </si>
  <si>
    <t>TOTAL</t>
  </si>
  <si>
    <t>Credit</t>
  </si>
  <si>
    <t>LEON</t>
  </si>
  <si>
    <t>ROYAL PEARLS CONSTRUCTION</t>
  </si>
  <si>
    <t>V.M.VIGNESH</t>
  </si>
  <si>
    <t>VKR</t>
  </si>
  <si>
    <t xml:space="preserve">Grand Total  </t>
  </si>
  <si>
    <t>30/06/25 - 05/07/25</t>
  </si>
  <si>
    <t>30/06/25</t>
  </si>
  <si>
    <t>30/06/2025</t>
  </si>
  <si>
    <t>31/06/2025</t>
  </si>
  <si>
    <t>31/06/25</t>
  </si>
</sst>
</file>

<file path=xl/styles.xml><?xml version="1.0" encoding="utf-8"?>
<styleSheet xmlns="http://schemas.openxmlformats.org/spreadsheetml/2006/main">
  <numFmts count="4">
    <numFmt numFmtId="164" formatCode="[$-14009]dd\-mm\-yyyy;@"/>
    <numFmt numFmtId="165" formatCode="0;[Red]0"/>
    <numFmt numFmtId="166" formatCode="0_);\(0\)"/>
    <numFmt numFmtId="167" formatCode="#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2" fillId="0" borderId="3" xfId="0" applyNumberFormat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3" borderId="11" xfId="0" applyFont="1" applyFill="1" applyBorder="1" applyAlignment="1" applyProtection="1">
      <alignment vertical="top"/>
      <protection locked="0"/>
    </xf>
    <xf numFmtId="0" fontId="4" fillId="3" borderId="12" xfId="0" applyFont="1" applyFill="1" applyBorder="1" applyAlignment="1" applyProtection="1">
      <alignment vertical="top"/>
      <protection locked="0"/>
    </xf>
    <xf numFmtId="1" fontId="5" fillId="3" borderId="12" xfId="0" applyNumberFormat="1" applyFont="1" applyFill="1" applyBorder="1" applyAlignment="1" applyProtection="1">
      <alignment vertical="top"/>
      <protection locked="0"/>
    </xf>
    <xf numFmtId="166" fontId="6" fillId="0" borderId="11" xfId="0" applyNumberFormat="1" applyFont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1" fontId="6" fillId="5" borderId="11" xfId="0" applyNumberFormat="1" applyFont="1" applyFill="1" applyBorder="1" applyAlignment="1" applyProtection="1">
      <alignment vertical="top"/>
    </xf>
    <xf numFmtId="1" fontId="5" fillId="5" borderId="13" xfId="0" applyNumberFormat="1" applyFont="1" applyFill="1" applyBorder="1" applyAlignment="1" applyProtection="1">
      <alignment vertical="top"/>
    </xf>
    <xf numFmtId="1" fontId="5" fillId="6" borderId="13" xfId="0" applyNumberFormat="1" applyFont="1" applyFill="1" applyBorder="1" applyAlignment="1" applyProtection="1">
      <alignment vertical="top"/>
      <protection locked="0"/>
    </xf>
    <xf numFmtId="1" fontId="4" fillId="5" borderId="13" xfId="0" applyNumberFormat="1" applyFont="1" applyFill="1" applyBorder="1" applyAlignment="1" applyProtection="1">
      <alignment vertical="justify"/>
    </xf>
    <xf numFmtId="1" fontId="5" fillId="5" borderId="15" xfId="0" applyNumberFormat="1" applyFont="1" applyFill="1" applyBorder="1" applyAlignment="1" applyProtection="1">
      <alignment vertical="top"/>
    </xf>
    <xf numFmtId="1" fontId="5" fillId="0" borderId="11" xfId="0" applyNumberFormat="1" applyFont="1" applyBorder="1" applyAlignment="1" applyProtection="1">
      <alignment vertical="top"/>
      <protection locked="0"/>
    </xf>
    <xf numFmtId="1" fontId="5" fillId="7" borderId="13" xfId="0" applyNumberFormat="1" applyFont="1" applyFill="1" applyBorder="1" applyAlignment="1" applyProtection="1">
      <alignment vertical="top"/>
    </xf>
    <xf numFmtId="0" fontId="0" fillId="4" borderId="11" xfId="0" applyFill="1" applyBorder="1" applyAlignment="1" applyProtection="1">
      <alignment vertical="top"/>
      <protection locked="0"/>
    </xf>
    <xf numFmtId="0" fontId="0" fillId="0" borderId="11" xfId="0" applyFill="1" applyBorder="1" applyAlignment="1" applyProtection="1">
      <alignment vertical="top"/>
      <protection locked="0"/>
    </xf>
    <xf numFmtId="1" fontId="7" fillId="4" borderId="11" xfId="0" applyNumberFormat="1" applyFont="1" applyFill="1" applyBorder="1" applyAlignment="1" applyProtection="1">
      <alignment horizontal="center" vertical="center" wrapText="1"/>
    </xf>
    <xf numFmtId="1" fontId="5" fillId="4" borderId="13" xfId="0" applyNumberFormat="1" applyFont="1" applyFill="1" applyBorder="1" applyAlignment="1" applyProtection="1">
      <alignment vertical="top"/>
    </xf>
    <xf numFmtId="1" fontId="7" fillId="4" borderId="13" xfId="0" applyNumberFormat="1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vertical="center"/>
      <protection locked="0"/>
    </xf>
    <xf numFmtId="0" fontId="8" fillId="2" borderId="17" xfId="0" applyFont="1" applyFill="1" applyBorder="1" applyAlignment="1" applyProtection="1">
      <alignment vertical="center"/>
      <protection locked="0"/>
    </xf>
    <xf numFmtId="0" fontId="8" fillId="2" borderId="20" xfId="0" applyFont="1" applyFill="1" applyBorder="1" applyAlignment="1" applyProtection="1">
      <alignment vertical="center"/>
      <protection locked="0"/>
    </xf>
    <xf numFmtId="14" fontId="8" fillId="2" borderId="18" xfId="0" applyNumberFormat="1" applyFont="1" applyFill="1" applyBorder="1" applyAlignment="1" applyProtection="1">
      <alignment horizontal="center" wrapText="1"/>
      <protection locked="0"/>
    </xf>
    <xf numFmtId="0" fontId="8" fillId="2" borderId="18" xfId="0" applyFont="1" applyFill="1" applyBorder="1" applyAlignment="1" applyProtection="1">
      <alignment vertical="top"/>
      <protection locked="0"/>
    </xf>
    <xf numFmtId="0" fontId="0" fillId="0" borderId="11" xfId="0" applyBorder="1" applyAlignment="1">
      <alignment vertical="top"/>
    </xf>
    <xf numFmtId="166" fontId="6" fillId="0" borderId="11" xfId="0" applyNumberFormat="1" applyFont="1" applyBorder="1" applyAlignment="1">
      <alignment vertical="top"/>
    </xf>
    <xf numFmtId="167" fontId="6" fillId="0" borderId="11" xfId="0" applyNumberFormat="1" applyFont="1" applyBorder="1" applyAlignment="1">
      <alignment vertical="top"/>
    </xf>
    <xf numFmtId="0" fontId="0" fillId="0" borderId="13" xfId="0" applyBorder="1" applyAlignment="1" applyProtection="1">
      <alignment vertical="top"/>
      <protection locked="0"/>
    </xf>
    <xf numFmtId="1" fontId="6" fillId="5" borderId="13" xfId="0" applyNumberFormat="1" applyFont="1" applyFill="1" applyBorder="1" applyAlignment="1" applyProtection="1">
      <alignment vertical="top"/>
    </xf>
    <xf numFmtId="1" fontId="5" fillId="6" borderId="13" xfId="0" applyNumberFormat="1" applyFont="1" applyFill="1" applyBorder="1" applyAlignment="1" applyProtection="1">
      <alignment vertical="top"/>
    </xf>
    <xf numFmtId="165" fontId="0" fillId="0" borderId="11" xfId="0" applyNumberFormat="1" applyBorder="1" applyAlignment="1" applyProtection="1">
      <alignment vertical="top"/>
    </xf>
    <xf numFmtId="165" fontId="0" fillId="4" borderId="19" xfId="0" applyNumberFormat="1" applyFill="1" applyBorder="1" applyAlignment="1" applyProtection="1">
      <alignment vertical="top"/>
    </xf>
    <xf numFmtId="165" fontId="0" fillId="4" borderId="11" xfId="0" applyNumberFormat="1" applyFill="1" applyBorder="1" applyAlignment="1" applyProtection="1">
      <alignment vertical="top"/>
    </xf>
    <xf numFmtId="1" fontId="4" fillId="4" borderId="14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  <protection locked="0"/>
    </xf>
    <xf numFmtId="14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165" fontId="1" fillId="4" borderId="1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164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9" xfId="0" applyNumberFormat="1" applyFont="1" applyFill="1" applyBorder="1" applyAlignment="1" applyProtection="1">
      <alignment horizontal="center" vertical="center"/>
      <protection locked="0"/>
    </xf>
    <xf numFmtId="164" fontId="3" fillId="3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86"/>
  <sheetViews>
    <sheetView tabSelected="1" workbookViewId="0">
      <pane xSplit="6" ySplit="4" topLeftCell="AL50" activePane="bottomRight" state="frozen"/>
      <selection pane="topRight" activeCell="G1" sqref="G1"/>
      <selection pane="bottomLeft" activeCell="A5" sqref="A5"/>
      <selection pane="bottomRight" activeCell="AM8" sqref="AM8"/>
    </sheetView>
  </sheetViews>
  <sheetFormatPr defaultRowHeight="15"/>
  <cols>
    <col min="1" max="1" width="3.7109375" style="4" customWidth="1"/>
    <col min="2" max="2" width="11.85546875" style="4" customWidth="1"/>
    <col min="3" max="6" width="9.140625" style="4"/>
    <col min="7" max="7" width="9.7109375" style="4" customWidth="1"/>
    <col min="8" max="16384" width="9.140625" style="4"/>
  </cols>
  <sheetData>
    <row r="1" spans="1:46" ht="19.5" thickBot="1">
      <c r="A1" s="47" t="s">
        <v>90</v>
      </c>
      <c r="B1" s="48"/>
      <c r="C1" s="48"/>
      <c r="D1" s="48"/>
      <c r="E1" s="48"/>
      <c r="F1" s="48"/>
      <c r="G1" s="48"/>
      <c r="H1" s="48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"/>
      <c r="AS1" s="2"/>
      <c r="AT1" s="3"/>
    </row>
    <row r="2" spans="1:46" ht="15.75" customHeight="1">
      <c r="A2" s="49" t="s">
        <v>0</v>
      </c>
      <c r="B2" s="50"/>
      <c r="C2" s="50"/>
      <c r="D2" s="50"/>
      <c r="E2" s="50"/>
      <c r="F2" s="50"/>
      <c r="G2" s="50"/>
      <c r="H2" s="51"/>
      <c r="I2" s="52" t="s">
        <v>92</v>
      </c>
      <c r="J2" s="53"/>
      <c r="K2" s="53"/>
      <c r="L2" s="53"/>
      <c r="M2" s="54"/>
      <c r="N2" s="41" t="s">
        <v>93</v>
      </c>
      <c r="O2" s="42"/>
      <c r="P2" s="42"/>
      <c r="Q2" s="42"/>
      <c r="R2" s="43"/>
      <c r="S2" s="41">
        <v>45664</v>
      </c>
      <c r="T2" s="42"/>
      <c r="U2" s="42"/>
      <c r="V2" s="42"/>
      <c r="W2" s="43"/>
      <c r="X2" s="41">
        <v>45695</v>
      </c>
      <c r="Y2" s="42"/>
      <c r="Z2" s="42"/>
      <c r="AA2" s="42"/>
      <c r="AB2" s="43"/>
      <c r="AC2" s="41">
        <v>45723</v>
      </c>
      <c r="AD2" s="42"/>
      <c r="AE2" s="42"/>
      <c r="AF2" s="42"/>
      <c r="AG2" s="43"/>
      <c r="AH2" s="41">
        <v>45754</v>
      </c>
      <c r="AI2" s="42"/>
      <c r="AJ2" s="42"/>
      <c r="AK2" s="42"/>
      <c r="AL2" s="43"/>
      <c r="AM2" s="41">
        <v>45784</v>
      </c>
      <c r="AN2" s="42"/>
      <c r="AO2" s="42"/>
      <c r="AP2" s="42"/>
      <c r="AQ2" s="43"/>
      <c r="AR2" s="5"/>
      <c r="AS2" s="6"/>
      <c r="AT2" s="7"/>
    </row>
    <row r="3" spans="1:46" ht="18.75" customHeight="1">
      <c r="A3" s="38" t="s">
        <v>1</v>
      </c>
      <c r="B3" s="40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6" t="s">
        <v>7</v>
      </c>
      <c r="H3" s="40" t="s">
        <v>8</v>
      </c>
      <c r="I3" s="40" t="s">
        <v>9</v>
      </c>
      <c r="J3" s="40" t="s">
        <v>10</v>
      </c>
      <c r="K3" s="40" t="s">
        <v>11</v>
      </c>
      <c r="L3" s="40" t="s">
        <v>12</v>
      </c>
      <c r="M3" s="40" t="s">
        <v>13</v>
      </c>
      <c r="N3" s="40" t="s">
        <v>14</v>
      </c>
      <c r="O3" s="40" t="s">
        <v>10</v>
      </c>
      <c r="P3" s="40" t="s">
        <v>11</v>
      </c>
      <c r="Q3" s="40" t="s">
        <v>12</v>
      </c>
      <c r="R3" s="40" t="s">
        <v>13</v>
      </c>
      <c r="S3" s="40" t="s">
        <v>14</v>
      </c>
      <c r="T3" s="40" t="s">
        <v>10</v>
      </c>
      <c r="U3" s="40" t="s">
        <v>11</v>
      </c>
      <c r="V3" s="40" t="s">
        <v>12</v>
      </c>
      <c r="W3" s="40" t="s">
        <v>13</v>
      </c>
      <c r="X3" s="40" t="s">
        <v>14</v>
      </c>
      <c r="Y3" s="40" t="s">
        <v>10</v>
      </c>
      <c r="Z3" s="40" t="s">
        <v>11</v>
      </c>
      <c r="AA3" s="40" t="s">
        <v>12</v>
      </c>
      <c r="AB3" s="40" t="s">
        <v>13</v>
      </c>
      <c r="AC3" s="40" t="s">
        <v>14</v>
      </c>
      <c r="AD3" s="40" t="s">
        <v>10</v>
      </c>
      <c r="AE3" s="40" t="s">
        <v>11</v>
      </c>
      <c r="AF3" s="40" t="s">
        <v>12</v>
      </c>
      <c r="AG3" s="40" t="s">
        <v>13</v>
      </c>
      <c r="AH3" s="40" t="s">
        <v>9</v>
      </c>
      <c r="AI3" s="40" t="s">
        <v>10</v>
      </c>
      <c r="AJ3" s="40" t="s">
        <v>11</v>
      </c>
      <c r="AK3" s="40" t="s">
        <v>12</v>
      </c>
      <c r="AL3" s="40" t="s">
        <v>13</v>
      </c>
      <c r="AM3" s="38" t="s">
        <v>14</v>
      </c>
      <c r="AN3" s="40" t="s">
        <v>10</v>
      </c>
      <c r="AO3" s="38" t="s">
        <v>11</v>
      </c>
      <c r="AP3" s="40" t="s">
        <v>12</v>
      </c>
      <c r="AQ3" s="40" t="s">
        <v>13</v>
      </c>
      <c r="AR3" s="38" t="s">
        <v>15</v>
      </c>
      <c r="AS3" s="38" t="s">
        <v>16</v>
      </c>
      <c r="AT3" s="36" t="s">
        <v>17</v>
      </c>
    </row>
    <row r="4" spans="1:46" ht="18.75" customHeight="1">
      <c r="A4" s="39"/>
      <c r="B4" s="40"/>
      <c r="C4" s="40"/>
      <c r="D4" s="40"/>
      <c r="E4" s="40"/>
      <c r="F4" s="40"/>
      <c r="G4" s="46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39"/>
      <c r="AN4" s="40"/>
      <c r="AO4" s="39"/>
      <c r="AP4" s="40"/>
      <c r="AQ4" s="40"/>
      <c r="AR4" s="39"/>
      <c r="AS4" s="39"/>
      <c r="AT4" s="37"/>
    </row>
    <row r="5" spans="1:46">
      <c r="A5" s="8">
        <v>1</v>
      </c>
      <c r="B5" s="30" t="s">
        <v>18</v>
      </c>
      <c r="C5" s="31">
        <f>IFERROR(IF(VLOOKUP(B5, 'CREDIT LIST'!$B:$C, 2, FALSE)="TRUE", "no load", VLOOKUP(B5, 'CREDIT LIST'!$B:$C, 2, FALSE)), "No load")</f>
        <v>9640</v>
      </c>
      <c r="D5" s="11">
        <f>0</f>
        <v>0</v>
      </c>
      <c r="E5" s="11">
        <f>IF(OR(C5="", D5=""), "INCOMP", IFERROR(IF(C5="no load", 0, C5) + IF(D5="no load", 0, D5), "INCOMP"))</f>
        <v>9640</v>
      </c>
      <c r="F5" s="12">
        <v>0</v>
      </c>
      <c r="G5" s="13">
        <v>0</v>
      </c>
      <c r="H5" s="14">
        <f>ABS(IF((E5=0),0,MAX(0,IF(OR(D5="", E5="", F5=""),C5, E5-F5-G5))))</f>
        <v>9640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9640</v>
      </c>
      <c r="AO5" s="15">
        <v>0</v>
      </c>
      <c r="AP5" s="15">
        <v>0</v>
      </c>
      <c r="AQ5" s="15">
        <v>0</v>
      </c>
      <c r="AR5" s="16">
        <f t="shared" ref="AR5:AR37" si="0">SUM(I5:AQ5)</f>
        <v>9640</v>
      </c>
      <c r="AS5" s="11">
        <f t="shared" ref="AS5:AS71" si="1">IF((H5-AR5&lt;0),0,H5-AR5)</f>
        <v>0</v>
      </c>
      <c r="AT5" s="13">
        <f>ABS(IF(AND(AR5=0,AS5=0),G5,IF((H5-AR5&lt;0),H5-AR5,0)))</f>
        <v>0</v>
      </c>
    </row>
    <row r="6" spans="1:46">
      <c r="A6" s="8">
        <v>2</v>
      </c>
      <c r="B6" s="17" t="s">
        <v>19</v>
      </c>
      <c r="C6" s="10">
        <f>IFERROR(IF(VLOOKUP(B6, 'CREDIT LIST'!$B:$C, 2, FALSE)="TRUE", "no load", VLOOKUP(B6, 'CREDIT LIST'!$B:$C, 2, FALSE)), "No load")</f>
        <v>55710</v>
      </c>
      <c r="D6" s="11">
        <f>0</f>
        <v>0</v>
      </c>
      <c r="E6" s="11">
        <f>IF(OR(C6="", D6=""), "INCOMP", IFERROR(IF(C6="no load", 0, C6) + IF(D6="no load", 0, D6), "INCOMP"))</f>
        <v>55710</v>
      </c>
      <c r="F6" s="12">
        <v>0</v>
      </c>
      <c r="G6" s="13">
        <f>0</f>
        <v>0</v>
      </c>
      <c r="H6" s="14">
        <f t="shared" ref="H6:H71" si="2">ABS(IF((E6=0),0,MAX(0,IF(OR(D6="", E6="", F6=""),C6, E6-F6-G6))))</f>
        <v>55710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6">
        <f t="shared" si="0"/>
        <v>0</v>
      </c>
      <c r="AS6" s="11">
        <f t="shared" si="1"/>
        <v>55710</v>
      </c>
      <c r="AT6" s="13">
        <f>ABS(IF(AND(AR6=0,AS6=0),G6,IF((H6-AR6&lt;0),H6-AR6,0)))</f>
        <v>0</v>
      </c>
    </row>
    <row r="7" spans="1:46">
      <c r="A7" s="8">
        <v>3</v>
      </c>
      <c r="B7" s="9" t="s">
        <v>20</v>
      </c>
      <c r="C7" s="10" t="str">
        <f>IFERROR(IF(VLOOKUP(B7, 'CREDIT LIST'!$B:$C, 2, FALSE)="TRUE", "no load", VLOOKUP(B7, 'CREDIT LIST'!$B:$C, 2, FALSE)), "No load")</f>
        <v>No load</v>
      </c>
      <c r="D7" s="11">
        <f>0</f>
        <v>0</v>
      </c>
      <c r="E7" s="11">
        <f t="shared" ref="E7:E17" si="3">IF(OR(C7="", D7=""), "INCOMP", IFERROR(IF(C7="no load", 0, C7) + IF(D7="no load", 0, D7), "INCOMP"))</f>
        <v>0</v>
      </c>
      <c r="F7" s="12">
        <v>0</v>
      </c>
      <c r="G7" s="13">
        <f>0</f>
        <v>0</v>
      </c>
      <c r="H7" s="14">
        <f t="shared" si="2"/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6">
        <f t="shared" si="0"/>
        <v>0</v>
      </c>
      <c r="AS7" s="11">
        <f t="shared" si="1"/>
        <v>0</v>
      </c>
      <c r="AT7" s="13">
        <f t="shared" ref="AT7:AT71" si="4">ABS(IF(AND(AR7=0,AS7=0),G7,IF((H7-AR7&lt;0),H7-AR7,0)))</f>
        <v>0</v>
      </c>
    </row>
    <row r="8" spans="1:46">
      <c r="A8" s="8">
        <v>4</v>
      </c>
      <c r="B8" s="9" t="s">
        <v>21</v>
      </c>
      <c r="C8" s="10" t="str">
        <f>IFERROR(IF(VLOOKUP(B8, 'CREDIT LIST'!$B:$C, 2, FALSE)="TRUE", "no load", VLOOKUP(B8, 'CREDIT LIST'!$B:$C, 2, FALSE)), "No load")</f>
        <v>No load</v>
      </c>
      <c r="D8" s="11">
        <f>0</f>
        <v>0</v>
      </c>
      <c r="E8" s="11">
        <f t="shared" si="3"/>
        <v>0</v>
      </c>
      <c r="F8" s="12">
        <v>0</v>
      </c>
      <c r="G8" s="13">
        <f>0</f>
        <v>0</v>
      </c>
      <c r="H8" s="14">
        <f t="shared" si="2"/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6">
        <f t="shared" si="0"/>
        <v>0</v>
      </c>
      <c r="AS8" s="11">
        <f t="shared" si="1"/>
        <v>0</v>
      </c>
      <c r="AT8" s="13">
        <f t="shared" si="4"/>
        <v>0</v>
      </c>
    </row>
    <row r="9" spans="1:46">
      <c r="A9" s="8">
        <v>5</v>
      </c>
      <c r="B9" s="9" t="s">
        <v>22</v>
      </c>
      <c r="C9" s="10" t="str">
        <f>IFERROR(IF(VLOOKUP(B9, 'CREDIT LIST'!$B:$C, 2, FALSE)="TRUE", "no load", VLOOKUP(B9, 'CREDIT LIST'!$B:$C, 2, FALSE)), "No load")</f>
        <v>No load</v>
      </c>
      <c r="D9" s="11">
        <f>0</f>
        <v>0</v>
      </c>
      <c r="E9" s="11">
        <f t="shared" si="3"/>
        <v>0</v>
      </c>
      <c r="F9" s="12">
        <v>0</v>
      </c>
      <c r="G9" s="13">
        <f>0</f>
        <v>0</v>
      </c>
      <c r="H9" s="14">
        <f t="shared" si="2"/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6">
        <f t="shared" si="0"/>
        <v>0</v>
      </c>
      <c r="AS9" s="11">
        <f t="shared" si="1"/>
        <v>0</v>
      </c>
      <c r="AT9" s="13">
        <f t="shared" si="4"/>
        <v>0</v>
      </c>
    </row>
    <row r="10" spans="1:46">
      <c r="A10" s="8">
        <v>6</v>
      </c>
      <c r="B10" s="9" t="s">
        <v>23</v>
      </c>
      <c r="C10" s="10" t="str">
        <f>IFERROR(IF(VLOOKUP(B10, 'CREDIT LIST'!$B:$C, 2, FALSE)="TRUE", "no load", VLOOKUP(B10, 'CREDIT LIST'!$B:$C, 2, FALSE)), "No load")</f>
        <v>No load</v>
      </c>
      <c r="D10" s="11">
        <f>0</f>
        <v>0</v>
      </c>
      <c r="E10" s="11">
        <f t="shared" si="3"/>
        <v>0</v>
      </c>
      <c r="F10" s="12">
        <v>0</v>
      </c>
      <c r="G10" s="13">
        <f>0</f>
        <v>0</v>
      </c>
      <c r="H10" s="14">
        <f t="shared" si="2"/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6">
        <f t="shared" si="0"/>
        <v>0</v>
      </c>
      <c r="AS10" s="11">
        <f t="shared" si="1"/>
        <v>0</v>
      </c>
      <c r="AT10" s="13">
        <f t="shared" si="4"/>
        <v>0</v>
      </c>
    </row>
    <row r="11" spans="1:46">
      <c r="A11" s="8">
        <v>7</v>
      </c>
      <c r="B11" s="9" t="s">
        <v>11</v>
      </c>
      <c r="C11" s="10">
        <f>IFERROR(IF(VLOOKUP(B11, 'CREDIT LIST'!$B:$C, 2, FALSE)="TRUE", "no load", VLOOKUP(B11, 'CREDIT LIST'!$B:$C, 2, FALSE)), "No load")</f>
        <v>6410</v>
      </c>
      <c r="D11" s="11">
        <f>0</f>
        <v>0</v>
      </c>
      <c r="E11" s="11">
        <f t="shared" si="3"/>
        <v>6410</v>
      </c>
      <c r="F11" s="12">
        <v>0</v>
      </c>
      <c r="G11" s="13">
        <f>0</f>
        <v>0</v>
      </c>
      <c r="H11" s="14">
        <f t="shared" si="2"/>
        <v>6410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6">
        <f t="shared" si="0"/>
        <v>0</v>
      </c>
      <c r="AS11" s="11">
        <f t="shared" si="1"/>
        <v>6410</v>
      </c>
      <c r="AT11" s="13">
        <f t="shared" si="4"/>
        <v>0</v>
      </c>
    </row>
    <row r="12" spans="1:46">
      <c r="A12" s="8">
        <v>8</v>
      </c>
      <c r="B12" s="9" t="s">
        <v>24</v>
      </c>
      <c r="C12" s="10" t="str">
        <f>IFERROR(IF(VLOOKUP(B12, 'CREDIT LIST'!$B:$C, 2, FALSE)="TRUE", "no load", VLOOKUP(B12, 'CREDIT LIST'!$B:$C, 2, FALSE)), "No load")</f>
        <v>No load</v>
      </c>
      <c r="D12" s="11">
        <f>0</f>
        <v>0</v>
      </c>
      <c r="E12" s="11">
        <f t="shared" si="3"/>
        <v>0</v>
      </c>
      <c r="F12" s="12">
        <v>0</v>
      </c>
      <c r="G12" s="13">
        <f>0</f>
        <v>0</v>
      </c>
      <c r="H12" s="14">
        <f t="shared" si="2"/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6">
        <f t="shared" si="0"/>
        <v>0</v>
      </c>
      <c r="AS12" s="11">
        <f t="shared" si="1"/>
        <v>0</v>
      </c>
      <c r="AT12" s="13">
        <f t="shared" si="4"/>
        <v>0</v>
      </c>
    </row>
    <row r="13" spans="1:46">
      <c r="A13" s="8">
        <v>9</v>
      </c>
      <c r="B13" s="9" t="s">
        <v>25</v>
      </c>
      <c r="C13" s="10">
        <f>IFERROR(IF(VLOOKUP(B13, 'CREDIT LIST'!$B:$C, 2, FALSE)="TRUE", "no load", VLOOKUP(B13, 'CREDIT LIST'!$B:$C, 2, FALSE)), "No load")</f>
        <v>10320</v>
      </c>
      <c r="D13" s="11">
        <f>0</f>
        <v>0</v>
      </c>
      <c r="E13" s="11">
        <f t="shared" si="3"/>
        <v>10320</v>
      </c>
      <c r="F13" s="12">
        <v>430</v>
      </c>
      <c r="G13" s="13">
        <f>0</f>
        <v>0</v>
      </c>
      <c r="H13" s="14">
        <f t="shared" si="2"/>
        <v>9890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6">
        <f t="shared" si="0"/>
        <v>0</v>
      </c>
      <c r="AS13" s="11">
        <f t="shared" si="1"/>
        <v>9890</v>
      </c>
      <c r="AT13" s="13">
        <f t="shared" si="4"/>
        <v>0</v>
      </c>
    </row>
    <row r="14" spans="1:46">
      <c r="A14" s="8">
        <v>10</v>
      </c>
      <c r="B14" s="9" t="s">
        <v>26</v>
      </c>
      <c r="C14" s="10" t="str">
        <f>IFERROR(IF(VLOOKUP(B14, 'CREDIT LIST'!$B:$C, 2, FALSE)="TRUE", "no load", VLOOKUP(B14, 'CREDIT LIST'!$B:$C, 2, FALSE)), "No load")</f>
        <v>No load</v>
      </c>
      <c r="D14" s="11">
        <f>0</f>
        <v>0</v>
      </c>
      <c r="E14" s="11">
        <f t="shared" si="3"/>
        <v>0</v>
      </c>
      <c r="F14" s="12">
        <v>0</v>
      </c>
      <c r="G14" s="13">
        <f>0</f>
        <v>0</v>
      </c>
      <c r="H14" s="14">
        <f t="shared" si="2"/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6">
        <f t="shared" si="0"/>
        <v>0</v>
      </c>
      <c r="AS14" s="11">
        <f t="shared" si="1"/>
        <v>0</v>
      </c>
      <c r="AT14" s="13">
        <f t="shared" si="4"/>
        <v>0</v>
      </c>
    </row>
    <row r="15" spans="1:46">
      <c r="A15" s="8">
        <v>11</v>
      </c>
      <c r="B15" s="9" t="s">
        <v>27</v>
      </c>
      <c r="C15" s="10">
        <f>IFERROR(IF(VLOOKUP(B15, 'CREDIT LIST'!$B:$C, 2, FALSE)="TRUE", "no load", VLOOKUP(B15, 'CREDIT LIST'!$B:$C, 2, FALSE)), "No load")</f>
        <v>5720</v>
      </c>
      <c r="D15" s="11">
        <f>0</f>
        <v>0</v>
      </c>
      <c r="E15" s="11">
        <f t="shared" si="3"/>
        <v>5720</v>
      </c>
      <c r="F15" s="12">
        <v>50</v>
      </c>
      <c r="G15" s="13">
        <f>0</f>
        <v>0</v>
      </c>
      <c r="H15" s="14">
        <f t="shared" si="2"/>
        <v>5670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5670</v>
      </c>
      <c r="AO15" s="15">
        <v>0</v>
      </c>
      <c r="AP15" s="15">
        <v>0</v>
      </c>
      <c r="AQ15" s="15">
        <v>0</v>
      </c>
      <c r="AR15" s="16">
        <f t="shared" si="0"/>
        <v>5670</v>
      </c>
      <c r="AS15" s="11">
        <f t="shared" si="1"/>
        <v>0</v>
      </c>
      <c r="AT15" s="13">
        <f t="shared" si="4"/>
        <v>0</v>
      </c>
    </row>
    <row r="16" spans="1:46">
      <c r="A16" s="8">
        <v>12</v>
      </c>
      <c r="B16" s="9" t="s">
        <v>28</v>
      </c>
      <c r="C16" s="10">
        <f>IFERROR(IF(VLOOKUP(B16, 'CREDIT LIST'!$B:$C, 2, FALSE)="TRUE", "no load", VLOOKUP(B16, 'CREDIT LIST'!$B:$C, 2, FALSE)), "No load")</f>
        <v>25320</v>
      </c>
      <c r="D16" s="11">
        <f>0</f>
        <v>0</v>
      </c>
      <c r="E16" s="11">
        <f t="shared" si="3"/>
        <v>25320</v>
      </c>
      <c r="F16" s="12">
        <v>200</v>
      </c>
      <c r="G16" s="13">
        <f>0</f>
        <v>0</v>
      </c>
      <c r="H16" s="14">
        <f t="shared" si="2"/>
        <v>25120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5120</v>
      </c>
      <c r="AN16" s="15">
        <v>20000</v>
      </c>
      <c r="AO16" s="15">
        <v>0</v>
      </c>
      <c r="AP16" s="15">
        <v>0</v>
      </c>
      <c r="AQ16" s="15">
        <v>0</v>
      </c>
      <c r="AR16" s="16">
        <f t="shared" si="0"/>
        <v>25120</v>
      </c>
      <c r="AS16" s="11">
        <f t="shared" si="1"/>
        <v>0</v>
      </c>
      <c r="AT16" s="13">
        <f t="shared" si="4"/>
        <v>0</v>
      </c>
    </row>
    <row r="17" spans="1:46">
      <c r="A17" s="8">
        <v>13</v>
      </c>
      <c r="B17" s="9" t="s">
        <v>29</v>
      </c>
      <c r="C17" s="10">
        <f>IFERROR(IF(VLOOKUP(B17, 'CREDIT LIST'!$B:$C, 2, FALSE)="TRUE", "no load", VLOOKUP(B17, 'CREDIT LIST'!$B:$C, 2, FALSE)), "No load")</f>
        <v>14600</v>
      </c>
      <c r="D17" s="11">
        <f>0</f>
        <v>0</v>
      </c>
      <c r="E17" s="11">
        <f t="shared" si="3"/>
        <v>14600</v>
      </c>
      <c r="F17" s="32">
        <f>700+200</f>
        <v>900</v>
      </c>
      <c r="G17" s="13">
        <f>0</f>
        <v>0</v>
      </c>
      <c r="H17" s="14">
        <f t="shared" si="2"/>
        <v>13700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6">
        <f t="shared" si="0"/>
        <v>0</v>
      </c>
      <c r="AS17" s="11">
        <f t="shared" si="1"/>
        <v>13700</v>
      </c>
      <c r="AT17" s="13">
        <f t="shared" si="4"/>
        <v>0</v>
      </c>
    </row>
    <row r="18" spans="1:46">
      <c r="A18" s="8">
        <v>14</v>
      </c>
      <c r="B18" s="9" t="s">
        <v>30</v>
      </c>
      <c r="C18" s="10" t="str">
        <f>IFERROR(IF(VLOOKUP(B18, 'CREDIT LIST'!$B:$C, 2, FALSE)="TRUE", "no load", VLOOKUP(B18, 'CREDIT LIST'!$B:$C, 2, FALSE)), "No load")</f>
        <v>No load</v>
      </c>
      <c r="D18" s="11">
        <f>0</f>
        <v>0</v>
      </c>
      <c r="E18" s="11">
        <f>IF(OR(C18="", D18=""), "INCOMP", IFERROR(IF(C18="no load", 0, C18) + IF(D18="no load", 0, D18), "INCOMP"))</f>
        <v>0</v>
      </c>
      <c r="F18" s="12">
        <v>0</v>
      </c>
      <c r="G18" s="13">
        <f>0</f>
        <v>0</v>
      </c>
      <c r="H18" s="14">
        <f t="shared" si="2"/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6">
        <f t="shared" si="0"/>
        <v>0</v>
      </c>
      <c r="AS18" s="11">
        <f t="shared" si="1"/>
        <v>0</v>
      </c>
      <c r="AT18" s="13">
        <f t="shared" si="4"/>
        <v>0</v>
      </c>
    </row>
    <row r="19" spans="1:46">
      <c r="A19" s="8">
        <v>15</v>
      </c>
      <c r="B19" s="9" t="s">
        <v>31</v>
      </c>
      <c r="C19" s="10" t="str">
        <f>IFERROR(IF(VLOOKUP(B19, 'CREDIT LIST'!$B:$C, 2, FALSE)="TRUE", "no load", VLOOKUP(B19, 'CREDIT LIST'!$B:$C, 2, FALSE)), "No load")</f>
        <v>No load</v>
      </c>
      <c r="D19" s="11">
        <f>0</f>
        <v>0</v>
      </c>
      <c r="E19" s="11">
        <f>IF(OR(C19="", D19=""), "INCOMP", IFERROR(IF(C19="no load", 0, C19) + IF(D19="no load", 0, D19), "INCOMP"))</f>
        <v>0</v>
      </c>
      <c r="F19" s="12">
        <v>0</v>
      </c>
      <c r="G19" s="13">
        <f>0</f>
        <v>0</v>
      </c>
      <c r="H19" s="14">
        <f t="shared" si="2"/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6">
        <f t="shared" si="0"/>
        <v>0</v>
      </c>
      <c r="AS19" s="11">
        <f t="shared" si="1"/>
        <v>0</v>
      </c>
      <c r="AT19" s="13">
        <f t="shared" si="4"/>
        <v>0</v>
      </c>
    </row>
    <row r="20" spans="1:46">
      <c r="A20" s="8">
        <v>16</v>
      </c>
      <c r="B20" s="17" t="s">
        <v>32</v>
      </c>
      <c r="C20" s="10" t="str">
        <f>IFERROR(IF(VLOOKUP(B20, 'CREDIT LIST'!$B:$C, 2, FALSE)="TRUE", "no load", VLOOKUP(B20, 'CREDIT LIST'!$B:$C, 2, FALSE)), "No load")</f>
        <v>No load</v>
      </c>
      <c r="D20" s="11">
        <f>0</f>
        <v>0</v>
      </c>
      <c r="E20" s="11">
        <f t="shared" ref="E20:E31" si="5">IF(OR(C20="", D20=""), "INCOMP", IFERROR(IF(C20="no load", 0, C20) + IF(D20="no load", 0, D20), "INCOMP"))</f>
        <v>0</v>
      </c>
      <c r="F20" s="12">
        <v>0</v>
      </c>
      <c r="G20" s="13">
        <f>0</f>
        <v>0</v>
      </c>
      <c r="H20" s="14">
        <f t="shared" si="2"/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6">
        <f t="shared" si="0"/>
        <v>0</v>
      </c>
      <c r="AS20" s="11">
        <f t="shared" si="1"/>
        <v>0</v>
      </c>
      <c r="AT20" s="13">
        <f t="shared" si="4"/>
        <v>0</v>
      </c>
    </row>
    <row r="21" spans="1:46">
      <c r="A21" s="8">
        <v>17</v>
      </c>
      <c r="B21" s="9" t="s">
        <v>33</v>
      </c>
      <c r="C21" s="10" t="str">
        <f>IFERROR(IF(VLOOKUP(B21, 'CREDIT LIST'!$B:$C, 2, FALSE)="TRUE", "no load", VLOOKUP(B21, 'CREDIT LIST'!$B:$C, 2, FALSE)), "No load")</f>
        <v>No load</v>
      </c>
      <c r="D21" s="11">
        <f>0</f>
        <v>0</v>
      </c>
      <c r="E21" s="11">
        <f t="shared" si="5"/>
        <v>0</v>
      </c>
      <c r="F21" s="12">
        <v>0</v>
      </c>
      <c r="G21" s="13">
        <f>0</f>
        <v>0</v>
      </c>
      <c r="H21" s="14">
        <f t="shared" si="2"/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6">
        <f t="shared" si="0"/>
        <v>0</v>
      </c>
      <c r="AS21" s="11">
        <f t="shared" si="1"/>
        <v>0</v>
      </c>
      <c r="AT21" s="13">
        <f t="shared" si="4"/>
        <v>0</v>
      </c>
    </row>
    <row r="22" spans="1:46">
      <c r="A22" s="8">
        <v>18</v>
      </c>
      <c r="B22" s="9" t="s">
        <v>34</v>
      </c>
      <c r="C22" s="10">
        <f>IFERROR(IF(VLOOKUP(B22, 'CREDIT LIST'!$B:$C, 2, FALSE)="TRUE", "no load", VLOOKUP(B22, 'CREDIT LIST'!$B:$C, 2, FALSE)), "No load")</f>
        <v>79930</v>
      </c>
      <c r="D22" s="11">
        <f>0</f>
        <v>0</v>
      </c>
      <c r="E22" s="11">
        <f t="shared" si="5"/>
        <v>79930</v>
      </c>
      <c r="F22" s="12">
        <v>950</v>
      </c>
      <c r="G22" s="13">
        <f>0</f>
        <v>0</v>
      </c>
      <c r="H22" s="14">
        <f t="shared" si="2"/>
        <v>78980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6">
        <f t="shared" si="0"/>
        <v>0</v>
      </c>
      <c r="AS22" s="11">
        <f t="shared" si="1"/>
        <v>78980</v>
      </c>
      <c r="AT22" s="13">
        <f t="shared" si="4"/>
        <v>0</v>
      </c>
    </row>
    <row r="23" spans="1:46">
      <c r="A23" s="8">
        <v>19</v>
      </c>
      <c r="B23" s="9" t="s">
        <v>35</v>
      </c>
      <c r="C23" s="10">
        <f>IFERROR(IF(VLOOKUP(B23, 'CREDIT LIST'!$B:$C, 2, FALSE)="TRUE", "no load", VLOOKUP(B23, 'CREDIT LIST'!$B:$C, 2, FALSE)), "No load")</f>
        <v>3620</v>
      </c>
      <c r="D23" s="11">
        <f>0</f>
        <v>0</v>
      </c>
      <c r="E23" s="11">
        <f t="shared" si="5"/>
        <v>3620</v>
      </c>
      <c r="F23" s="12">
        <v>0</v>
      </c>
      <c r="G23" s="13">
        <f>0</f>
        <v>0</v>
      </c>
      <c r="H23" s="14">
        <f t="shared" si="2"/>
        <v>3620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3620</v>
      </c>
      <c r="AN23" s="15">
        <v>0</v>
      </c>
      <c r="AO23" s="15">
        <v>0</v>
      </c>
      <c r="AP23" s="15">
        <v>0</v>
      </c>
      <c r="AQ23" s="15">
        <v>0</v>
      </c>
      <c r="AR23" s="16">
        <f t="shared" si="0"/>
        <v>3620</v>
      </c>
      <c r="AS23" s="11">
        <f t="shared" si="1"/>
        <v>0</v>
      </c>
      <c r="AT23" s="13">
        <f t="shared" si="4"/>
        <v>0</v>
      </c>
    </row>
    <row r="24" spans="1:46">
      <c r="A24" s="8">
        <v>20</v>
      </c>
      <c r="B24" s="9" t="s">
        <v>36</v>
      </c>
      <c r="C24" s="10" t="str">
        <f>IFERROR(IF(VLOOKUP(B24, 'CREDIT LIST'!$B:$C, 2, FALSE)="TRUE", "no load", VLOOKUP(B24, 'CREDIT LIST'!$B:$C, 2, FALSE)), "No load")</f>
        <v>No load</v>
      </c>
      <c r="D24" s="11">
        <f>0</f>
        <v>0</v>
      </c>
      <c r="E24" s="11">
        <f t="shared" si="5"/>
        <v>0</v>
      </c>
      <c r="F24" s="12">
        <v>0</v>
      </c>
      <c r="G24" s="13">
        <f>0</f>
        <v>0</v>
      </c>
      <c r="H24" s="14">
        <f t="shared" si="2"/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6">
        <f t="shared" si="0"/>
        <v>0</v>
      </c>
      <c r="AS24" s="11">
        <f t="shared" si="1"/>
        <v>0</v>
      </c>
      <c r="AT24" s="13">
        <f t="shared" si="4"/>
        <v>0</v>
      </c>
    </row>
    <row r="25" spans="1:46">
      <c r="A25" s="8">
        <v>21</v>
      </c>
      <c r="B25" s="9" t="s">
        <v>37</v>
      </c>
      <c r="C25" s="10" t="str">
        <f>IFERROR(IF(VLOOKUP(B25, 'CREDIT LIST'!$B:$C, 2, FALSE)="TRUE", "no load", VLOOKUP(B25, 'CREDIT LIST'!$B:$C, 2, FALSE)), "No load")</f>
        <v>No load</v>
      </c>
      <c r="D25" s="11">
        <f>0</f>
        <v>0</v>
      </c>
      <c r="E25" s="11">
        <f t="shared" si="5"/>
        <v>0</v>
      </c>
      <c r="F25" s="12">
        <v>0</v>
      </c>
      <c r="G25" s="13">
        <f>0</f>
        <v>0</v>
      </c>
      <c r="H25" s="14">
        <f t="shared" si="2"/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6">
        <f t="shared" si="0"/>
        <v>0</v>
      </c>
      <c r="AS25" s="11">
        <f t="shared" si="1"/>
        <v>0</v>
      </c>
      <c r="AT25" s="13">
        <f t="shared" si="4"/>
        <v>0</v>
      </c>
    </row>
    <row r="26" spans="1:46">
      <c r="A26" s="8">
        <v>22</v>
      </c>
      <c r="B26" s="17" t="s">
        <v>38</v>
      </c>
      <c r="C26" s="10">
        <f>IFERROR(IF(VLOOKUP(B26, 'CREDIT LIST'!$B:$C, 2, FALSE)="TRUE", "no load", VLOOKUP(B26, 'CREDIT LIST'!$B:$C, 2, FALSE)), "No load")</f>
        <v>5760</v>
      </c>
      <c r="D26" s="11">
        <f>0</f>
        <v>0</v>
      </c>
      <c r="E26" s="11">
        <f t="shared" si="5"/>
        <v>5760</v>
      </c>
      <c r="F26" s="12">
        <v>0</v>
      </c>
      <c r="G26" s="13">
        <f>0</f>
        <v>0</v>
      </c>
      <c r="H26" s="14">
        <f t="shared" si="2"/>
        <v>5760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6">
        <f t="shared" si="0"/>
        <v>0</v>
      </c>
      <c r="AS26" s="11">
        <f t="shared" si="1"/>
        <v>5760</v>
      </c>
      <c r="AT26" s="13">
        <f t="shared" si="4"/>
        <v>0</v>
      </c>
    </row>
    <row r="27" spans="1:46">
      <c r="A27" s="8">
        <v>23</v>
      </c>
      <c r="B27" s="17" t="s">
        <v>85</v>
      </c>
      <c r="C27" s="10">
        <f>IFERROR(IF(VLOOKUP(B27, 'CREDIT LIST'!$B:$C, 2, FALSE)="TRUE", "no load", VLOOKUP(B27, 'CREDIT LIST'!$B:$C, 2, FALSE)), "No load")</f>
        <v>69550</v>
      </c>
      <c r="D27" s="11">
        <f>0</f>
        <v>0</v>
      </c>
      <c r="E27" s="11">
        <f t="shared" si="5"/>
        <v>69550</v>
      </c>
      <c r="F27" s="32">
        <f>50+600</f>
        <v>650</v>
      </c>
      <c r="G27" s="13">
        <f>0</f>
        <v>0</v>
      </c>
      <c r="H27" s="14">
        <f t="shared" si="2"/>
        <v>68900</v>
      </c>
      <c r="I27" s="15">
        <v>2000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20000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46900</v>
      </c>
      <c r="AO27" s="15">
        <v>0</v>
      </c>
      <c r="AP27" s="15">
        <v>0</v>
      </c>
      <c r="AQ27" s="15">
        <v>0</v>
      </c>
      <c r="AR27" s="16">
        <f t="shared" si="0"/>
        <v>68900</v>
      </c>
      <c r="AS27" s="11">
        <f t="shared" si="1"/>
        <v>0</v>
      </c>
      <c r="AT27" s="13">
        <f t="shared" si="4"/>
        <v>0</v>
      </c>
    </row>
    <row r="28" spans="1:46">
      <c r="A28" s="8">
        <v>24</v>
      </c>
      <c r="B28" s="9" t="s">
        <v>39</v>
      </c>
      <c r="C28" s="10" t="str">
        <f>IFERROR(IF(VLOOKUP(B28, 'CREDIT LIST'!$B:$C, 2, FALSE)="TRUE", "no load", VLOOKUP(B28, 'CREDIT LIST'!$B:$C, 2, FALSE)), "No load")</f>
        <v>No load</v>
      </c>
      <c r="D28" s="11">
        <f>0</f>
        <v>0</v>
      </c>
      <c r="E28" s="11">
        <f t="shared" si="5"/>
        <v>0</v>
      </c>
      <c r="F28" s="12">
        <v>0</v>
      </c>
      <c r="G28" s="13">
        <f>0</f>
        <v>0</v>
      </c>
      <c r="H28" s="14">
        <f t="shared" si="2"/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6">
        <f t="shared" si="0"/>
        <v>0</v>
      </c>
      <c r="AS28" s="11">
        <f t="shared" si="1"/>
        <v>0</v>
      </c>
      <c r="AT28" s="13">
        <f t="shared" si="4"/>
        <v>0</v>
      </c>
    </row>
    <row r="29" spans="1:46">
      <c r="A29" s="8">
        <v>25</v>
      </c>
      <c r="B29" s="9" t="s">
        <v>40</v>
      </c>
      <c r="C29" s="10">
        <f>IFERROR(IF(VLOOKUP(B29, 'CREDIT LIST'!$B:$C, 2, FALSE)="TRUE", "no load", VLOOKUP(B29, 'CREDIT LIST'!$B:$C, 2, FALSE)), "No load")</f>
        <v>4800</v>
      </c>
      <c r="D29" s="11">
        <f>0</f>
        <v>0</v>
      </c>
      <c r="E29" s="11">
        <f t="shared" si="5"/>
        <v>4800</v>
      </c>
      <c r="F29" s="12">
        <v>0</v>
      </c>
      <c r="G29" s="13">
        <f>0</f>
        <v>0</v>
      </c>
      <c r="H29" s="14">
        <f t="shared" si="2"/>
        <v>4800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6">
        <f t="shared" si="0"/>
        <v>0</v>
      </c>
      <c r="AS29" s="11">
        <f t="shared" si="1"/>
        <v>4800</v>
      </c>
      <c r="AT29" s="13">
        <f t="shared" si="4"/>
        <v>0</v>
      </c>
    </row>
    <row r="30" spans="1:46">
      <c r="A30" s="8">
        <v>26</v>
      </c>
      <c r="B30" s="9" t="s">
        <v>41</v>
      </c>
      <c r="C30" s="10">
        <f>IFERROR(IF(VLOOKUP(B30, 'CREDIT LIST'!$B:$C, 2, FALSE)="TRUE", "no load", VLOOKUP(B30, 'CREDIT LIST'!$B:$C, 2, FALSE)), "No load")</f>
        <v>20470</v>
      </c>
      <c r="D30" s="11">
        <f>0</f>
        <v>0</v>
      </c>
      <c r="E30" s="11">
        <f t="shared" si="5"/>
        <v>20470</v>
      </c>
      <c r="F30" s="12">
        <v>0</v>
      </c>
      <c r="G30" s="13">
        <f>0</f>
        <v>0</v>
      </c>
      <c r="H30" s="14">
        <f t="shared" si="2"/>
        <v>20470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20470</v>
      </c>
      <c r="AP30" s="15">
        <v>0</v>
      </c>
      <c r="AQ30" s="15">
        <v>0</v>
      </c>
      <c r="AR30" s="16">
        <f t="shared" si="0"/>
        <v>20470</v>
      </c>
      <c r="AS30" s="11">
        <f t="shared" si="1"/>
        <v>0</v>
      </c>
      <c r="AT30" s="13">
        <f t="shared" si="4"/>
        <v>0</v>
      </c>
    </row>
    <row r="31" spans="1:46">
      <c r="A31" s="8">
        <v>27</v>
      </c>
      <c r="B31" s="9" t="s">
        <v>42</v>
      </c>
      <c r="C31" s="10">
        <f>IFERROR(IF(VLOOKUP(B31, 'CREDIT LIST'!$B:$C, 2, FALSE)="TRUE", "no load", VLOOKUP(B31, 'CREDIT LIST'!$B:$C, 2, FALSE)), "No load")</f>
        <v>29580</v>
      </c>
      <c r="D31" s="11">
        <f>0</f>
        <v>0</v>
      </c>
      <c r="E31" s="11">
        <f t="shared" si="5"/>
        <v>29580</v>
      </c>
      <c r="F31" s="12">
        <v>0</v>
      </c>
      <c r="G31" s="13">
        <f>0</f>
        <v>0</v>
      </c>
      <c r="H31" s="14">
        <f t="shared" si="2"/>
        <v>29580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29580</v>
      </c>
      <c r="AP31" s="15">
        <v>0</v>
      </c>
      <c r="AQ31" s="15">
        <v>0</v>
      </c>
      <c r="AR31" s="16">
        <f t="shared" si="0"/>
        <v>29580</v>
      </c>
      <c r="AS31" s="11">
        <f t="shared" si="1"/>
        <v>0</v>
      </c>
      <c r="AT31" s="13">
        <f t="shared" si="4"/>
        <v>0</v>
      </c>
    </row>
    <row r="32" spans="1:46">
      <c r="A32" s="8">
        <v>28</v>
      </c>
      <c r="B32" s="9" t="s">
        <v>43</v>
      </c>
      <c r="C32" s="10">
        <f>IFERROR(IF(VLOOKUP(B32, 'CREDIT LIST'!$B:$C, 2, FALSE)="TRUE", "no load", VLOOKUP(B32, 'CREDIT LIST'!$B:$C, 2, FALSE)), "No load")</f>
        <v>34880</v>
      </c>
      <c r="D32" s="11">
        <f>0</f>
        <v>0</v>
      </c>
      <c r="E32" s="11">
        <f>IF(OR(C32="", D32=""), "INCOMP", IFERROR(IF(C32="no load", 0, C32) + IF(D32="no load", 0, D32), "INCOMP"))</f>
        <v>34880</v>
      </c>
      <c r="F32" s="12">
        <v>0</v>
      </c>
      <c r="G32" s="13">
        <f>0</f>
        <v>0</v>
      </c>
      <c r="H32" s="14">
        <f t="shared" si="2"/>
        <v>34880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6">
        <f t="shared" si="0"/>
        <v>0</v>
      </c>
      <c r="AS32" s="11">
        <f t="shared" si="1"/>
        <v>34880</v>
      </c>
      <c r="AT32" s="13">
        <f t="shared" si="4"/>
        <v>0</v>
      </c>
    </row>
    <row r="33" spans="1:46">
      <c r="A33" s="8">
        <v>29</v>
      </c>
      <c r="B33" s="9" t="s">
        <v>44</v>
      </c>
      <c r="C33" s="10">
        <f>IFERROR(IF(VLOOKUP(B33, 'CREDIT LIST'!$B:$C, 2, FALSE)="TRUE", "no load", VLOOKUP(B33, 'CREDIT LIST'!$B:$C, 2, FALSE)), "No load")</f>
        <v>53330</v>
      </c>
      <c r="D33" s="11">
        <f>0</f>
        <v>0</v>
      </c>
      <c r="E33" s="11">
        <f>IF(OR(C33="", D33=""), "INCOMP", IFERROR(IF(C33="no load", 0, C33) + IF(D33="no load", 0, D33), "INCOMP"))</f>
        <v>53330</v>
      </c>
      <c r="F33" s="32">
        <f>2470+220</f>
        <v>2690</v>
      </c>
      <c r="G33" s="13">
        <f>0</f>
        <v>0</v>
      </c>
      <c r="H33" s="14">
        <f t="shared" si="2"/>
        <v>50640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6">
        <f t="shared" si="0"/>
        <v>0</v>
      </c>
      <c r="AS33" s="11">
        <f t="shared" si="1"/>
        <v>50640</v>
      </c>
      <c r="AT33" s="13">
        <f t="shared" si="4"/>
        <v>0</v>
      </c>
    </row>
    <row r="34" spans="1:46">
      <c r="A34" s="8">
        <v>30</v>
      </c>
      <c r="B34" s="9" t="s">
        <v>45</v>
      </c>
      <c r="C34" s="10" t="str">
        <f>IFERROR(IF(VLOOKUP(B34, 'CREDIT LIST'!$B:$C, 2, FALSE)="TRUE", "no load", VLOOKUP(B34, 'CREDIT LIST'!$B:$C, 2, FALSE)), "No load")</f>
        <v>No load</v>
      </c>
      <c r="D34" s="11">
        <f>0</f>
        <v>0</v>
      </c>
      <c r="E34" s="11">
        <f t="shared" ref="E34:E42" si="6">IF(OR(C34="", D34=""), "INCOMP", IFERROR(IF(C34="no load", 0, C34) + IF(D34="no load", 0, D34), "INCOMP"))</f>
        <v>0</v>
      </c>
      <c r="F34" s="12">
        <v>0</v>
      </c>
      <c r="G34" s="13">
        <f>0</f>
        <v>0</v>
      </c>
      <c r="H34" s="14">
        <f t="shared" si="2"/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6">
        <f t="shared" si="0"/>
        <v>0</v>
      </c>
      <c r="AS34" s="11">
        <f t="shared" si="1"/>
        <v>0</v>
      </c>
      <c r="AT34" s="13">
        <f t="shared" si="4"/>
        <v>0</v>
      </c>
    </row>
    <row r="35" spans="1:46">
      <c r="A35" s="8">
        <v>31</v>
      </c>
      <c r="B35" s="9" t="s">
        <v>46</v>
      </c>
      <c r="C35" s="10" t="str">
        <f>IFERROR(IF(VLOOKUP(B35, 'CREDIT LIST'!$B:$C, 2, FALSE)="TRUE", "no load", VLOOKUP(B35, 'CREDIT LIST'!$B:$C, 2, FALSE)), "No load")</f>
        <v>No load</v>
      </c>
      <c r="D35" s="11">
        <f>0</f>
        <v>0</v>
      </c>
      <c r="E35" s="11">
        <f t="shared" si="6"/>
        <v>0</v>
      </c>
      <c r="F35" s="12">
        <v>0</v>
      </c>
      <c r="G35" s="13">
        <f>0</f>
        <v>0</v>
      </c>
      <c r="H35" s="14">
        <f t="shared" si="2"/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6">
        <f t="shared" si="0"/>
        <v>0</v>
      </c>
      <c r="AS35" s="11">
        <f t="shared" si="1"/>
        <v>0</v>
      </c>
      <c r="AT35" s="13">
        <f t="shared" si="4"/>
        <v>0</v>
      </c>
    </row>
    <row r="36" spans="1:46">
      <c r="A36" s="8">
        <v>32</v>
      </c>
      <c r="B36" s="9" t="s">
        <v>47</v>
      </c>
      <c r="C36" s="10">
        <f>IFERROR(IF(VLOOKUP(B36, 'CREDIT LIST'!$B:$C, 2, FALSE)="TRUE", "no load", VLOOKUP(B36, 'CREDIT LIST'!$B:$C, 2, FALSE)), "No load")</f>
        <v>23020</v>
      </c>
      <c r="D36" s="11">
        <f>0</f>
        <v>0</v>
      </c>
      <c r="E36" s="11">
        <f t="shared" si="6"/>
        <v>23020</v>
      </c>
      <c r="F36" s="12">
        <v>0</v>
      </c>
      <c r="G36" s="13">
        <f>0</f>
        <v>0</v>
      </c>
      <c r="H36" s="14">
        <f t="shared" si="2"/>
        <v>23020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19000</v>
      </c>
      <c r="AN36" s="15">
        <v>0</v>
      </c>
      <c r="AO36" s="15">
        <v>0</v>
      </c>
      <c r="AP36" s="15">
        <v>0</v>
      </c>
      <c r="AQ36" s="15">
        <v>0</v>
      </c>
      <c r="AR36" s="16">
        <f t="shared" si="0"/>
        <v>19000</v>
      </c>
      <c r="AS36" s="11">
        <f t="shared" si="1"/>
        <v>4020</v>
      </c>
      <c r="AT36" s="13">
        <f t="shared" si="4"/>
        <v>0</v>
      </c>
    </row>
    <row r="37" spans="1:46">
      <c r="A37" s="8">
        <v>33</v>
      </c>
      <c r="B37" s="9" t="s">
        <v>48</v>
      </c>
      <c r="C37" s="10" t="str">
        <f>IFERROR(IF(VLOOKUP(B37, 'CREDIT LIST'!$B:$C, 2, FALSE)="TRUE", "no load", VLOOKUP(B37, 'CREDIT LIST'!$B:$C, 2, FALSE)), "No load")</f>
        <v>No load</v>
      </c>
      <c r="D37" s="11">
        <f>0</f>
        <v>0</v>
      </c>
      <c r="E37" s="11">
        <f t="shared" si="6"/>
        <v>0</v>
      </c>
      <c r="F37" s="12">
        <v>0</v>
      </c>
      <c r="G37" s="13">
        <f>0</f>
        <v>0</v>
      </c>
      <c r="H37" s="14">
        <f t="shared" si="2"/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6">
        <f t="shared" si="0"/>
        <v>0</v>
      </c>
      <c r="AS37" s="11">
        <f t="shared" si="1"/>
        <v>0</v>
      </c>
      <c r="AT37" s="13">
        <f t="shared" si="4"/>
        <v>0</v>
      </c>
    </row>
    <row r="38" spans="1:46">
      <c r="A38" s="8">
        <v>34</v>
      </c>
      <c r="B38" s="17" t="s">
        <v>49</v>
      </c>
      <c r="C38" s="10">
        <f>IFERROR(IF(VLOOKUP(B38, 'CREDIT LIST'!$B:$C, 2, FALSE)="TRUE", "no load", VLOOKUP(B38, 'CREDIT LIST'!$B:$C, 2, FALSE)), "No load")</f>
        <v>2400</v>
      </c>
      <c r="D38" s="11">
        <f>0</f>
        <v>0</v>
      </c>
      <c r="E38" s="11">
        <f t="shared" si="6"/>
        <v>2400</v>
      </c>
      <c r="F38" s="12">
        <v>0</v>
      </c>
      <c r="G38" s="13">
        <f>0</f>
        <v>0</v>
      </c>
      <c r="H38" s="14">
        <f t="shared" si="2"/>
        <v>2400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2400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6">
        <f t="shared" ref="AR38:AR71" si="7">SUM(I38:AQ38)</f>
        <v>2400</v>
      </c>
      <c r="AS38" s="11">
        <f t="shared" si="1"/>
        <v>0</v>
      </c>
      <c r="AT38" s="13">
        <f t="shared" si="4"/>
        <v>0</v>
      </c>
    </row>
    <row r="39" spans="1:46">
      <c r="A39" s="8">
        <v>35</v>
      </c>
      <c r="B39" s="9" t="s">
        <v>50</v>
      </c>
      <c r="C39" s="10" t="str">
        <f>IFERROR(IF(VLOOKUP(B39, 'CREDIT LIST'!$B:$C, 2, FALSE)="TRUE", "no load", VLOOKUP(B39, 'CREDIT LIST'!$B:$C, 2, FALSE)), "No load")</f>
        <v>No load</v>
      </c>
      <c r="D39" s="11">
        <f>0</f>
        <v>0</v>
      </c>
      <c r="E39" s="11">
        <f t="shared" si="6"/>
        <v>0</v>
      </c>
      <c r="F39" s="12">
        <v>0</v>
      </c>
      <c r="G39" s="13">
        <f>0</f>
        <v>0</v>
      </c>
      <c r="H39" s="14">
        <f t="shared" si="2"/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6">
        <f t="shared" si="7"/>
        <v>0</v>
      </c>
      <c r="AS39" s="11">
        <f t="shared" si="1"/>
        <v>0</v>
      </c>
      <c r="AT39" s="13">
        <f t="shared" si="4"/>
        <v>0</v>
      </c>
    </row>
    <row r="40" spans="1:46">
      <c r="A40" s="8">
        <v>36</v>
      </c>
      <c r="B40" s="17" t="s">
        <v>51</v>
      </c>
      <c r="C40" s="10">
        <f>IFERROR(IF(VLOOKUP(B40, 'CREDIT LIST'!$B:$C, 2, FALSE)="TRUE", "no load", VLOOKUP(B40, 'CREDIT LIST'!$B:$C, 2, FALSE)), "No load")</f>
        <v>953390</v>
      </c>
      <c r="D40" s="11">
        <f>0</f>
        <v>0</v>
      </c>
      <c r="E40" s="11">
        <f t="shared" si="6"/>
        <v>953390</v>
      </c>
      <c r="F40" s="12">
        <v>0</v>
      </c>
      <c r="G40" s="13">
        <f>0</f>
        <v>0</v>
      </c>
      <c r="H40" s="14">
        <f t="shared" si="2"/>
        <v>953390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6">
        <f t="shared" si="7"/>
        <v>0</v>
      </c>
      <c r="AS40" s="11">
        <f t="shared" si="1"/>
        <v>953390</v>
      </c>
      <c r="AT40" s="13">
        <f t="shared" si="4"/>
        <v>0</v>
      </c>
    </row>
    <row r="41" spans="1:46">
      <c r="A41" s="8">
        <v>37</v>
      </c>
      <c r="B41" s="9" t="s">
        <v>52</v>
      </c>
      <c r="C41" s="10">
        <f>IFERROR(IF(VLOOKUP(B41, 'CREDIT LIST'!$B:$C, 2, FALSE)="TRUE", "no load", VLOOKUP(B41, 'CREDIT LIST'!$B:$C, 2, FALSE)), "No load")</f>
        <v>62630</v>
      </c>
      <c r="D41" s="11">
        <f>0</f>
        <v>0</v>
      </c>
      <c r="E41" s="11">
        <f t="shared" si="6"/>
        <v>62630</v>
      </c>
      <c r="F41" s="12">
        <v>410</v>
      </c>
      <c r="G41" s="13">
        <f>0</f>
        <v>0</v>
      </c>
      <c r="H41" s="14">
        <f t="shared" si="2"/>
        <v>62220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48420</v>
      </c>
      <c r="AN41" s="15">
        <v>0</v>
      </c>
      <c r="AO41" s="15">
        <v>0</v>
      </c>
      <c r="AP41" s="15">
        <v>0</v>
      </c>
      <c r="AQ41" s="15">
        <v>0</v>
      </c>
      <c r="AR41" s="16">
        <f t="shared" si="7"/>
        <v>48420</v>
      </c>
      <c r="AS41" s="11">
        <f t="shared" si="1"/>
        <v>13800</v>
      </c>
      <c r="AT41" s="13">
        <f t="shared" si="4"/>
        <v>0</v>
      </c>
    </row>
    <row r="42" spans="1:46">
      <c r="A42" s="8">
        <v>38</v>
      </c>
      <c r="B42" s="9" t="s">
        <v>53</v>
      </c>
      <c r="C42" s="10" t="str">
        <f>IFERROR(IF(VLOOKUP(B42, 'CREDIT LIST'!$B:$C, 2, FALSE)="TRUE", "no load", VLOOKUP(B42, 'CREDIT LIST'!$B:$C, 2, FALSE)), "No load")</f>
        <v>No load</v>
      </c>
      <c r="D42" s="11">
        <f>0</f>
        <v>0</v>
      </c>
      <c r="E42" s="11">
        <f t="shared" si="6"/>
        <v>0</v>
      </c>
      <c r="F42" s="12">
        <v>0</v>
      </c>
      <c r="G42" s="13">
        <f>0</f>
        <v>0</v>
      </c>
      <c r="H42" s="14">
        <f t="shared" si="2"/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6">
        <f t="shared" si="7"/>
        <v>0</v>
      </c>
      <c r="AS42" s="11">
        <f t="shared" si="1"/>
        <v>0</v>
      </c>
      <c r="AT42" s="13">
        <f t="shared" si="4"/>
        <v>0</v>
      </c>
    </row>
    <row r="43" spans="1:46">
      <c r="A43" s="8">
        <v>39</v>
      </c>
      <c r="B43" s="18" t="s">
        <v>54</v>
      </c>
      <c r="C43" s="10" t="str">
        <f>IFERROR(IF(VLOOKUP(B43, 'CREDIT LIST'!$B:$C, 2, FALSE)="TRUE", "no load", VLOOKUP(B43, 'CREDIT LIST'!$B:$C, 2, FALSE)), "No load")</f>
        <v>No load</v>
      </c>
      <c r="D43" s="11">
        <f>0</f>
        <v>0</v>
      </c>
      <c r="E43" s="11">
        <f>IF(OR(C43="", D43=""), "INCOMP", IFERROR(IF(C43="no load", 0, C43) + IF(D43="no load", 0, D43), "INCOMP"))</f>
        <v>0</v>
      </c>
      <c r="F43" s="12">
        <v>0</v>
      </c>
      <c r="G43" s="13">
        <f>0</f>
        <v>0</v>
      </c>
      <c r="H43" s="14">
        <f t="shared" si="2"/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6">
        <f t="shared" si="7"/>
        <v>0</v>
      </c>
      <c r="AS43" s="11">
        <f t="shared" si="1"/>
        <v>0</v>
      </c>
      <c r="AT43" s="13">
        <f t="shared" si="4"/>
        <v>0</v>
      </c>
    </row>
    <row r="44" spans="1:46">
      <c r="A44" s="8">
        <v>40</v>
      </c>
      <c r="B44" s="9" t="s">
        <v>55</v>
      </c>
      <c r="C44" s="10">
        <f>IFERROR(IF(VLOOKUP(B44, 'CREDIT LIST'!$B:$C, 2, FALSE)="TRUE", "no load", VLOOKUP(B44, 'CREDIT LIST'!$B:$C, 2, FALSE)), "No load")</f>
        <v>41290</v>
      </c>
      <c r="D44" s="11">
        <f>0</f>
        <v>0</v>
      </c>
      <c r="E44" s="11">
        <f>IF(OR(C44="", D44=""), "INCOMP", IFERROR(IF(C44="no load", 0, C44) + IF(D44="no load", 0, D44), "INCOMP"))</f>
        <v>41290</v>
      </c>
      <c r="F44" s="12">
        <v>0</v>
      </c>
      <c r="G44" s="13">
        <f>0</f>
        <v>0</v>
      </c>
      <c r="H44" s="14">
        <f t="shared" si="2"/>
        <v>41290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31000</v>
      </c>
      <c r="AN44" s="15">
        <v>0</v>
      </c>
      <c r="AO44" s="15">
        <v>0</v>
      </c>
      <c r="AP44" s="15">
        <v>0</v>
      </c>
      <c r="AQ44" s="15">
        <v>0</v>
      </c>
      <c r="AR44" s="16">
        <f t="shared" si="7"/>
        <v>31000</v>
      </c>
      <c r="AS44" s="11">
        <f t="shared" si="1"/>
        <v>10290</v>
      </c>
      <c r="AT44" s="13">
        <f t="shared" si="4"/>
        <v>0</v>
      </c>
    </row>
    <row r="45" spans="1:46">
      <c r="A45" s="8">
        <v>41</v>
      </c>
      <c r="B45" s="9" t="s">
        <v>56</v>
      </c>
      <c r="C45" s="10" t="str">
        <f>IFERROR(IF(VLOOKUP(B45, 'CREDIT LIST'!$B:$C, 2, FALSE)="TRUE", "no load", VLOOKUP(B45, 'CREDIT LIST'!$B:$C, 2, FALSE)), "No load")</f>
        <v>No load</v>
      </c>
      <c r="D45" s="11">
        <f>0</f>
        <v>0</v>
      </c>
      <c r="E45" s="11">
        <f t="shared" ref="E45:E56" si="8">IF(OR(C45="", D45=""), "INCOMP", IFERROR(IF(C45="no load", 0, C45) + IF(D45="no load", 0, D45), "INCOMP"))</f>
        <v>0</v>
      </c>
      <c r="F45" s="12">
        <v>0</v>
      </c>
      <c r="G45" s="13">
        <f>0</f>
        <v>0</v>
      </c>
      <c r="H45" s="14">
        <f t="shared" si="2"/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6">
        <f t="shared" si="7"/>
        <v>0</v>
      </c>
      <c r="AS45" s="11">
        <f t="shared" si="1"/>
        <v>0</v>
      </c>
      <c r="AT45" s="13">
        <f t="shared" si="4"/>
        <v>0</v>
      </c>
    </row>
    <row r="46" spans="1:46">
      <c r="A46" s="8">
        <v>42</v>
      </c>
      <c r="B46" s="9" t="s">
        <v>57</v>
      </c>
      <c r="C46" s="10">
        <f>IFERROR(IF(VLOOKUP(B46, 'CREDIT LIST'!$B:$C, 2, FALSE)="TRUE", "no load", VLOOKUP(B46, 'CREDIT LIST'!$B:$C, 2, FALSE)), "No load")</f>
        <v>44050</v>
      </c>
      <c r="D46" s="11">
        <f>0</f>
        <v>0</v>
      </c>
      <c r="E46" s="11">
        <f t="shared" si="8"/>
        <v>44050</v>
      </c>
      <c r="F46" s="12">
        <v>50</v>
      </c>
      <c r="G46" s="13">
        <f>0</f>
        <v>0</v>
      </c>
      <c r="H46" s="14">
        <f t="shared" si="2"/>
        <v>44000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6">
        <f t="shared" si="7"/>
        <v>0</v>
      </c>
      <c r="AS46" s="11">
        <f t="shared" si="1"/>
        <v>44000</v>
      </c>
      <c r="AT46" s="13">
        <f t="shared" si="4"/>
        <v>0</v>
      </c>
    </row>
    <row r="47" spans="1:46">
      <c r="A47" s="8">
        <v>43</v>
      </c>
      <c r="B47" s="9" t="s">
        <v>58</v>
      </c>
      <c r="C47" s="10" t="str">
        <f>IFERROR(IF(VLOOKUP(B47, 'CREDIT LIST'!$B:$C, 2, FALSE)="TRUE", "no load", VLOOKUP(B47, 'CREDIT LIST'!$B:$C, 2, FALSE)), "No load")</f>
        <v>No load</v>
      </c>
      <c r="D47" s="11">
        <f>0</f>
        <v>0</v>
      </c>
      <c r="E47" s="11">
        <f t="shared" si="8"/>
        <v>0</v>
      </c>
      <c r="F47" s="12">
        <v>0</v>
      </c>
      <c r="G47" s="13">
        <f>0</f>
        <v>0</v>
      </c>
      <c r="H47" s="14">
        <f t="shared" si="2"/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6">
        <f t="shared" si="7"/>
        <v>0</v>
      </c>
      <c r="AS47" s="11">
        <f t="shared" si="1"/>
        <v>0</v>
      </c>
      <c r="AT47" s="13">
        <f t="shared" si="4"/>
        <v>0</v>
      </c>
    </row>
    <row r="48" spans="1:46">
      <c r="A48" s="8">
        <v>44</v>
      </c>
      <c r="B48" s="9" t="s">
        <v>59</v>
      </c>
      <c r="C48" s="10" t="str">
        <f>IFERROR(IF(VLOOKUP(B48, 'CREDIT LIST'!$B:$C, 2, FALSE)="TRUE", "no load", VLOOKUP(B48, 'CREDIT LIST'!$B:$C, 2, FALSE)), "No load")</f>
        <v>No load</v>
      </c>
      <c r="D48" s="11">
        <f>0</f>
        <v>0</v>
      </c>
      <c r="E48" s="11">
        <f t="shared" si="8"/>
        <v>0</v>
      </c>
      <c r="F48" s="12">
        <v>0</v>
      </c>
      <c r="G48" s="13">
        <f>0</f>
        <v>0</v>
      </c>
      <c r="H48" s="14">
        <f t="shared" si="2"/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6">
        <f t="shared" si="7"/>
        <v>0</v>
      </c>
      <c r="AS48" s="11">
        <f t="shared" si="1"/>
        <v>0</v>
      </c>
      <c r="AT48" s="13">
        <f t="shared" si="4"/>
        <v>0</v>
      </c>
    </row>
    <row r="49" spans="1:46">
      <c r="A49" s="8">
        <v>45</v>
      </c>
      <c r="B49" s="9" t="s">
        <v>60</v>
      </c>
      <c r="C49" s="10">
        <f>IFERROR(IF(VLOOKUP(B49, 'CREDIT LIST'!$B:$C, 2, FALSE)="TRUE", "no load", VLOOKUP(B49, 'CREDIT LIST'!$B:$C, 2, FALSE)), "No load")</f>
        <v>93910</v>
      </c>
      <c r="D49" s="11">
        <f>0</f>
        <v>0</v>
      </c>
      <c r="E49" s="11">
        <f t="shared" si="8"/>
        <v>93910</v>
      </c>
      <c r="F49" s="12">
        <v>0</v>
      </c>
      <c r="G49" s="13">
        <f>0</f>
        <v>0</v>
      </c>
      <c r="H49" s="14">
        <f t="shared" si="2"/>
        <v>93910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39860</v>
      </c>
      <c r="AI49" s="15">
        <v>0</v>
      </c>
      <c r="AJ49" s="15">
        <v>0</v>
      </c>
      <c r="AK49" s="15">
        <v>0</v>
      </c>
      <c r="AL49" s="15">
        <v>0</v>
      </c>
      <c r="AM49" s="15">
        <v>18800</v>
      </c>
      <c r="AN49" s="15">
        <v>0</v>
      </c>
      <c r="AO49" s="15">
        <v>0</v>
      </c>
      <c r="AP49" s="15">
        <v>0</v>
      </c>
      <c r="AQ49" s="15">
        <v>0</v>
      </c>
      <c r="AR49" s="16">
        <f t="shared" si="7"/>
        <v>58660</v>
      </c>
      <c r="AS49" s="11">
        <f t="shared" si="1"/>
        <v>35250</v>
      </c>
      <c r="AT49" s="13">
        <f t="shared" si="4"/>
        <v>0</v>
      </c>
    </row>
    <row r="50" spans="1:46">
      <c r="A50" s="8">
        <v>46</v>
      </c>
      <c r="B50" s="9" t="s">
        <v>61</v>
      </c>
      <c r="C50" s="10" t="str">
        <f>IFERROR(IF(VLOOKUP(B50, 'CREDIT LIST'!$B:$C, 2, FALSE)="TRUE", "no load", VLOOKUP(B50, 'CREDIT LIST'!$B:$C, 2, FALSE)), "No load")</f>
        <v>No load</v>
      </c>
      <c r="D50" s="11">
        <f>0</f>
        <v>0</v>
      </c>
      <c r="E50" s="11">
        <f t="shared" si="8"/>
        <v>0</v>
      </c>
      <c r="F50" s="12">
        <v>0</v>
      </c>
      <c r="G50" s="13">
        <f>0</f>
        <v>0</v>
      </c>
      <c r="H50" s="14">
        <f t="shared" si="2"/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6">
        <f t="shared" si="7"/>
        <v>0</v>
      </c>
      <c r="AS50" s="11">
        <f t="shared" si="1"/>
        <v>0</v>
      </c>
      <c r="AT50" s="13">
        <f t="shared" si="4"/>
        <v>0</v>
      </c>
    </row>
    <row r="51" spans="1:46">
      <c r="A51" s="8">
        <v>47</v>
      </c>
      <c r="B51" s="9" t="s">
        <v>62</v>
      </c>
      <c r="C51" s="10" t="str">
        <f>IFERROR(IF(VLOOKUP(B51, 'CREDIT LIST'!$B:$C, 2, FALSE)="TRUE", "no load", VLOOKUP(B51, 'CREDIT LIST'!$B:$C, 2, FALSE)), "No load")</f>
        <v>No load</v>
      </c>
      <c r="D51" s="11">
        <f>0</f>
        <v>0</v>
      </c>
      <c r="E51" s="11">
        <f t="shared" si="8"/>
        <v>0</v>
      </c>
      <c r="F51" s="12">
        <v>0</v>
      </c>
      <c r="G51" s="13">
        <f>0</f>
        <v>0</v>
      </c>
      <c r="H51" s="14">
        <f t="shared" si="2"/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6">
        <f t="shared" si="7"/>
        <v>0</v>
      </c>
      <c r="AS51" s="11">
        <f t="shared" si="1"/>
        <v>0</v>
      </c>
      <c r="AT51" s="13">
        <f t="shared" si="4"/>
        <v>0</v>
      </c>
    </row>
    <row r="52" spans="1:46">
      <c r="A52" s="8">
        <v>48</v>
      </c>
      <c r="B52" s="17" t="s">
        <v>63</v>
      </c>
      <c r="C52" s="10">
        <f>IFERROR(IF(VLOOKUP(B52, 'CREDIT LIST'!$B:$C, 2, FALSE)="TRUE", "no load", VLOOKUP(B52, 'CREDIT LIST'!$B:$C, 2, FALSE)), "No load")</f>
        <v>41230</v>
      </c>
      <c r="D52" s="11">
        <f>0</f>
        <v>0</v>
      </c>
      <c r="E52" s="11">
        <f t="shared" si="8"/>
        <v>41230</v>
      </c>
      <c r="F52" s="12">
        <v>0</v>
      </c>
      <c r="G52" s="13">
        <f>0</f>
        <v>0</v>
      </c>
      <c r="H52" s="14">
        <f t="shared" si="2"/>
        <v>41230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6">
        <f t="shared" si="7"/>
        <v>0</v>
      </c>
      <c r="AS52" s="11">
        <f t="shared" si="1"/>
        <v>41230</v>
      </c>
      <c r="AT52" s="13">
        <f t="shared" si="4"/>
        <v>0</v>
      </c>
    </row>
    <row r="53" spans="1:46">
      <c r="A53" s="8">
        <v>49</v>
      </c>
      <c r="B53" s="17" t="s">
        <v>86</v>
      </c>
      <c r="C53" s="10">
        <f>IFERROR(IF(VLOOKUP(B53, 'CREDIT LIST'!$B:$C, 2, FALSE)="TRUE", "no load", VLOOKUP(B53, 'CREDIT LIST'!$B:$C, 2, FALSE)), "No load")</f>
        <v>23710</v>
      </c>
      <c r="D53" s="11">
        <f>0</f>
        <v>0</v>
      </c>
      <c r="E53" s="11">
        <f t="shared" si="8"/>
        <v>23710</v>
      </c>
      <c r="F53" s="12">
        <v>6270</v>
      </c>
      <c r="G53" s="13">
        <f>0</f>
        <v>0</v>
      </c>
      <c r="H53" s="14">
        <f t="shared" si="2"/>
        <v>17440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6">
        <f t="shared" si="7"/>
        <v>0</v>
      </c>
      <c r="AS53" s="11">
        <f t="shared" si="1"/>
        <v>17440</v>
      </c>
      <c r="AT53" s="13">
        <f t="shared" si="4"/>
        <v>0</v>
      </c>
    </row>
    <row r="54" spans="1:46">
      <c r="A54" s="8">
        <v>50</v>
      </c>
      <c r="B54" s="17" t="s">
        <v>64</v>
      </c>
      <c r="C54" s="10" t="str">
        <f>IFERROR(IF(VLOOKUP(B54, 'CREDIT LIST'!$B:$C, 2, FALSE)="TRUE", "no load", VLOOKUP(B54, 'CREDIT LIST'!$B:$C, 2, FALSE)), "No load")</f>
        <v>No load</v>
      </c>
      <c r="D54" s="11">
        <f>0</f>
        <v>0</v>
      </c>
      <c r="E54" s="11">
        <f t="shared" si="8"/>
        <v>0</v>
      </c>
      <c r="F54" s="12">
        <v>0</v>
      </c>
      <c r="G54" s="13">
        <f>0</f>
        <v>0</v>
      </c>
      <c r="H54" s="14">
        <f t="shared" si="2"/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6">
        <f t="shared" si="7"/>
        <v>0</v>
      </c>
      <c r="AS54" s="11">
        <f t="shared" si="1"/>
        <v>0</v>
      </c>
      <c r="AT54" s="13">
        <f t="shared" si="4"/>
        <v>0</v>
      </c>
    </row>
    <row r="55" spans="1:46">
      <c r="A55" s="8">
        <v>51</v>
      </c>
      <c r="B55" s="18" t="s">
        <v>65</v>
      </c>
      <c r="C55" s="10">
        <f>IFERROR(IF(VLOOKUP(B55, 'CREDIT LIST'!$B:$C, 2, FALSE)="TRUE", "no load", VLOOKUP(B55, 'CREDIT LIST'!$B:$C, 2, FALSE)), "No load")</f>
        <v>47390</v>
      </c>
      <c r="D55" s="11">
        <f>0</f>
        <v>0</v>
      </c>
      <c r="E55" s="11">
        <f t="shared" si="8"/>
        <v>47390</v>
      </c>
      <c r="F55" s="12">
        <v>0</v>
      </c>
      <c r="G55" s="13">
        <f>0</f>
        <v>0</v>
      </c>
      <c r="H55" s="14">
        <f t="shared" si="2"/>
        <v>47390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47390</v>
      </c>
      <c r="AP55" s="15">
        <v>0</v>
      </c>
      <c r="AQ55" s="15">
        <v>0</v>
      </c>
      <c r="AR55" s="16">
        <f t="shared" si="7"/>
        <v>47390</v>
      </c>
      <c r="AS55" s="11">
        <f t="shared" si="1"/>
        <v>0</v>
      </c>
      <c r="AT55" s="13">
        <f t="shared" si="4"/>
        <v>0</v>
      </c>
    </row>
    <row r="56" spans="1:46">
      <c r="A56" s="8">
        <v>52</v>
      </c>
      <c r="B56" s="18" t="s">
        <v>66</v>
      </c>
      <c r="C56" s="10" t="str">
        <f>IFERROR(IF(VLOOKUP(B56, 'CREDIT LIST'!$B:$C, 2, FALSE)="TRUE", "no load", VLOOKUP(B56, 'CREDIT LIST'!$B:$C, 2, FALSE)), "No load")</f>
        <v>No load</v>
      </c>
      <c r="D56" s="11">
        <f>0</f>
        <v>0</v>
      </c>
      <c r="E56" s="11">
        <f t="shared" si="8"/>
        <v>0</v>
      </c>
      <c r="F56" s="12">
        <v>0</v>
      </c>
      <c r="G56" s="13">
        <f>0</f>
        <v>0</v>
      </c>
      <c r="H56" s="14">
        <f t="shared" si="2"/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6">
        <f t="shared" si="7"/>
        <v>0</v>
      </c>
      <c r="AS56" s="11">
        <f t="shared" si="1"/>
        <v>0</v>
      </c>
      <c r="AT56" s="13">
        <f t="shared" si="4"/>
        <v>0</v>
      </c>
    </row>
    <row r="57" spans="1:46">
      <c r="A57" s="8">
        <v>53</v>
      </c>
      <c r="B57" s="9" t="s">
        <v>67</v>
      </c>
      <c r="C57" s="10">
        <f>IFERROR(IF(VLOOKUP(B57, 'CREDIT LIST'!$B:$C, 2, FALSE)="TRUE", "no load", VLOOKUP(B57, 'CREDIT LIST'!$B:$C, 2, FALSE)), "No load")</f>
        <v>231160</v>
      </c>
      <c r="D57" s="11">
        <f>0</f>
        <v>0</v>
      </c>
      <c r="E57" s="11">
        <f>IF(OR(C57="", D57=""), "INCOMP", IFERROR(IF(C57="no load", 0, C57) + IF(D57="no load", 0, D57), "INCOMP"))</f>
        <v>231160</v>
      </c>
      <c r="F57" s="12">
        <v>9450</v>
      </c>
      <c r="G57" s="13">
        <f>0</f>
        <v>0</v>
      </c>
      <c r="H57" s="14">
        <f t="shared" si="2"/>
        <v>221710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190000</v>
      </c>
      <c r="AN57" s="15">
        <v>0</v>
      </c>
      <c r="AO57" s="15">
        <v>0</v>
      </c>
      <c r="AP57" s="15">
        <v>0</v>
      </c>
      <c r="AQ57" s="15">
        <v>0</v>
      </c>
      <c r="AR57" s="16">
        <f t="shared" si="7"/>
        <v>190000</v>
      </c>
      <c r="AS57" s="11">
        <f t="shared" si="1"/>
        <v>31710</v>
      </c>
      <c r="AT57" s="13">
        <f t="shared" si="4"/>
        <v>0</v>
      </c>
    </row>
    <row r="58" spans="1:46">
      <c r="A58" s="8">
        <v>54</v>
      </c>
      <c r="B58" s="9" t="s">
        <v>68</v>
      </c>
      <c r="C58" s="10" t="str">
        <f>IFERROR(IF(VLOOKUP(B58, 'CREDIT LIST'!$B:$C, 2, FALSE)="TRUE", "no load", VLOOKUP(B58, 'CREDIT LIST'!$B:$C, 2, FALSE)), "No load")</f>
        <v>No load</v>
      </c>
      <c r="D58" s="11">
        <f>0</f>
        <v>0</v>
      </c>
      <c r="E58" s="11">
        <f>IF(OR(C58="", D58=""), "INCOMP", IFERROR(IF(C58="no load", 0, C58) + IF(D58="no load", 0, D58), "INCOMP"))</f>
        <v>0</v>
      </c>
      <c r="F58" s="12">
        <v>0</v>
      </c>
      <c r="G58" s="13">
        <f>0</f>
        <v>0</v>
      </c>
      <c r="H58" s="14">
        <f t="shared" si="2"/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6">
        <f t="shared" si="7"/>
        <v>0</v>
      </c>
      <c r="AS58" s="11">
        <f t="shared" si="1"/>
        <v>0</v>
      </c>
      <c r="AT58" s="13">
        <f t="shared" si="4"/>
        <v>0</v>
      </c>
    </row>
    <row r="59" spans="1:46">
      <c r="A59" s="8">
        <v>55</v>
      </c>
      <c r="B59" s="9" t="s">
        <v>69</v>
      </c>
      <c r="C59" s="10">
        <f>IFERROR(IF(VLOOKUP(B59, 'CREDIT LIST'!$B:$C, 2, FALSE)="TRUE", "no load", VLOOKUP(B59, 'CREDIT LIST'!$B:$C, 2, FALSE)), "No load")</f>
        <v>6490</v>
      </c>
      <c r="D59" s="11">
        <f>0</f>
        <v>0</v>
      </c>
      <c r="E59" s="11">
        <f t="shared" ref="E59" si="9">IF(OR(C59="", D59=""), "INCOMP", IFERROR(IF(C59="no load", 0, C59) + IF(D59="no load", 0, D59), "INCOMP"))</f>
        <v>6490</v>
      </c>
      <c r="F59" s="12">
        <v>0</v>
      </c>
      <c r="G59" s="13">
        <f>0</f>
        <v>0</v>
      </c>
      <c r="H59" s="14">
        <f t="shared" si="2"/>
        <v>6490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6">
        <f t="shared" si="7"/>
        <v>0</v>
      </c>
      <c r="AS59" s="11">
        <f t="shared" si="1"/>
        <v>6490</v>
      </c>
      <c r="AT59" s="13">
        <f t="shared" si="4"/>
        <v>0</v>
      </c>
    </row>
    <row r="60" spans="1:46">
      <c r="A60" s="8">
        <v>56</v>
      </c>
      <c r="B60" s="9" t="s">
        <v>70</v>
      </c>
      <c r="C60" s="10">
        <f>IFERROR(IF(VLOOKUP(B60, 'CREDIT LIST'!$B:$C, 2, FALSE)="TRUE", "no load", VLOOKUP(B60, 'CREDIT LIST'!$B:$C, 2, FALSE)), "No load")</f>
        <v>51740</v>
      </c>
      <c r="D60" s="11">
        <f>0</f>
        <v>0</v>
      </c>
      <c r="E60" s="11">
        <f>IF(OR(C60="", D60=""), "INCOMP", IFERROR(IF(C60="no load", 0, C60) + IF(D60="no load", 0, D60), "INCOMP"))</f>
        <v>51740</v>
      </c>
      <c r="F60" s="12">
        <v>0</v>
      </c>
      <c r="G60" s="13">
        <f>0</f>
        <v>0</v>
      </c>
      <c r="H60" s="14">
        <f t="shared" si="2"/>
        <v>51740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25940</v>
      </c>
      <c r="AN60" s="15">
        <v>0</v>
      </c>
      <c r="AO60" s="15">
        <v>0</v>
      </c>
      <c r="AP60" s="15">
        <v>0</v>
      </c>
      <c r="AQ60" s="15">
        <v>0</v>
      </c>
      <c r="AR60" s="16">
        <f t="shared" si="7"/>
        <v>25940</v>
      </c>
      <c r="AS60" s="11">
        <f t="shared" si="1"/>
        <v>25800</v>
      </c>
      <c r="AT60" s="13">
        <f t="shared" si="4"/>
        <v>0</v>
      </c>
    </row>
    <row r="61" spans="1:46">
      <c r="A61" s="8">
        <v>57</v>
      </c>
      <c r="B61" s="17" t="s">
        <v>71</v>
      </c>
      <c r="C61" s="10">
        <f>IFERROR(IF(VLOOKUP(B61, 'CREDIT LIST'!$B:$C, 2, FALSE)="TRUE", "no load", VLOOKUP(B61, 'CREDIT LIST'!$B:$C, 2, FALSE)), "No load")</f>
        <v>5770</v>
      </c>
      <c r="D61" s="11">
        <f>0</f>
        <v>0</v>
      </c>
      <c r="E61" s="11">
        <f>IF(OR(C61="", D61=""), "INCOMP", IFERROR(IF(C61="no load", 0, C61) + IF(D61="no load", 0, D61), "INCOMP"))</f>
        <v>5770</v>
      </c>
      <c r="F61" s="12">
        <v>1330</v>
      </c>
      <c r="G61" s="13">
        <f>0</f>
        <v>0</v>
      </c>
      <c r="H61" s="14">
        <f t="shared" si="2"/>
        <v>4440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6">
        <f t="shared" si="7"/>
        <v>0</v>
      </c>
      <c r="AS61" s="11">
        <f t="shared" si="1"/>
        <v>4440</v>
      </c>
      <c r="AT61" s="13">
        <f t="shared" si="4"/>
        <v>0</v>
      </c>
    </row>
    <row r="62" spans="1:46">
      <c r="A62" s="8">
        <v>58</v>
      </c>
      <c r="B62" s="9" t="s">
        <v>72</v>
      </c>
      <c r="C62" s="10" t="str">
        <f>IFERROR(IF(VLOOKUP(B62, 'CREDIT LIST'!$B:$C, 2, FALSE)="TRUE", "no load", VLOOKUP(B62, 'CREDIT LIST'!$B:$C, 2, FALSE)), "No load")</f>
        <v>No load</v>
      </c>
      <c r="D62" s="11">
        <f>0</f>
        <v>0</v>
      </c>
      <c r="E62" s="11">
        <f t="shared" ref="E62:E71" si="10">IF(OR(C62="", D62=""), "INCOMP", IFERROR(IF(C62="no load", 0, C62) + IF(D62="no load", 0, D62), "INCOMP"))</f>
        <v>0</v>
      </c>
      <c r="F62" s="12">
        <v>0</v>
      </c>
      <c r="G62" s="13">
        <f>0</f>
        <v>0</v>
      </c>
      <c r="H62" s="14">
        <f t="shared" si="2"/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6">
        <f t="shared" si="7"/>
        <v>0</v>
      </c>
      <c r="AS62" s="11">
        <f t="shared" si="1"/>
        <v>0</v>
      </c>
      <c r="AT62" s="13">
        <f t="shared" si="4"/>
        <v>0</v>
      </c>
    </row>
    <row r="63" spans="1:46">
      <c r="A63" s="8">
        <v>59</v>
      </c>
      <c r="B63" s="9" t="s">
        <v>73</v>
      </c>
      <c r="C63" s="10" t="str">
        <f>IFERROR(IF(VLOOKUP(B63, 'CREDIT LIST'!$B:$C, 2, FALSE)="TRUE", "no load", VLOOKUP(B63, 'CREDIT LIST'!$B:$C, 2, FALSE)), "No load")</f>
        <v>No load</v>
      </c>
      <c r="D63" s="11">
        <f>0</f>
        <v>0</v>
      </c>
      <c r="E63" s="11">
        <f t="shared" si="10"/>
        <v>0</v>
      </c>
      <c r="F63" s="12">
        <v>0</v>
      </c>
      <c r="G63" s="13">
        <f>0</f>
        <v>0</v>
      </c>
      <c r="H63" s="14">
        <f t="shared" si="2"/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6">
        <f t="shared" si="7"/>
        <v>0</v>
      </c>
      <c r="AS63" s="11">
        <f t="shared" si="1"/>
        <v>0</v>
      </c>
      <c r="AT63" s="13">
        <f t="shared" si="4"/>
        <v>0</v>
      </c>
    </row>
    <row r="64" spans="1:46">
      <c r="A64" s="8">
        <v>60</v>
      </c>
      <c r="B64" s="9" t="s">
        <v>74</v>
      </c>
      <c r="C64" s="10">
        <f>IFERROR(IF(VLOOKUP(B64, 'CREDIT LIST'!$B:$C, 2, FALSE)="TRUE", "no load", VLOOKUP(B64, 'CREDIT LIST'!$B:$C, 2, FALSE)), "No load")</f>
        <v>4840</v>
      </c>
      <c r="D64" s="11">
        <f>0</f>
        <v>0</v>
      </c>
      <c r="E64" s="11">
        <f t="shared" si="10"/>
        <v>4840</v>
      </c>
      <c r="F64" s="12">
        <v>0</v>
      </c>
      <c r="G64" s="13">
        <f>0</f>
        <v>0</v>
      </c>
      <c r="H64" s="14">
        <f t="shared" si="2"/>
        <v>4840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4840</v>
      </c>
      <c r="AN64" s="15">
        <v>0</v>
      </c>
      <c r="AO64" s="15">
        <v>0</v>
      </c>
      <c r="AP64" s="15">
        <v>0</v>
      </c>
      <c r="AQ64" s="15">
        <v>0</v>
      </c>
      <c r="AR64" s="16">
        <f t="shared" si="7"/>
        <v>4840</v>
      </c>
      <c r="AS64" s="11">
        <f t="shared" si="1"/>
        <v>0</v>
      </c>
      <c r="AT64" s="13">
        <f t="shared" si="4"/>
        <v>0</v>
      </c>
    </row>
    <row r="65" spans="1:46">
      <c r="A65" s="8">
        <v>61</v>
      </c>
      <c r="B65" s="9" t="s">
        <v>75</v>
      </c>
      <c r="C65" s="10">
        <f>IFERROR(IF(VLOOKUP(B65, 'CREDIT LIST'!$B:$C, 2, FALSE)="TRUE", "no load", VLOOKUP(B65, 'CREDIT LIST'!$B:$C, 2, FALSE)), "No load")</f>
        <v>23240</v>
      </c>
      <c r="D65" s="11">
        <f>0</f>
        <v>0</v>
      </c>
      <c r="E65" s="11">
        <f t="shared" si="10"/>
        <v>23240</v>
      </c>
      <c r="F65" s="12">
        <v>20</v>
      </c>
      <c r="G65" s="13">
        <f>0</f>
        <v>0</v>
      </c>
      <c r="H65" s="14">
        <f t="shared" si="2"/>
        <v>23220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6">
        <f t="shared" si="7"/>
        <v>0</v>
      </c>
      <c r="AS65" s="11">
        <f t="shared" si="1"/>
        <v>23220</v>
      </c>
      <c r="AT65" s="13">
        <f t="shared" si="4"/>
        <v>0</v>
      </c>
    </row>
    <row r="66" spans="1:46">
      <c r="A66" s="8">
        <v>62</v>
      </c>
      <c r="B66" s="17" t="s">
        <v>76</v>
      </c>
      <c r="C66" s="10" t="str">
        <f>IFERROR(IF(VLOOKUP(B66, 'CREDIT LIST'!$B:$C, 2, FALSE)="TRUE", "no load", VLOOKUP(B66, 'CREDIT LIST'!$B:$C, 2, FALSE)), "No load")</f>
        <v>No load</v>
      </c>
      <c r="D66" s="11">
        <f>0</f>
        <v>0</v>
      </c>
      <c r="E66" s="11">
        <f t="shared" si="10"/>
        <v>0</v>
      </c>
      <c r="F66" s="12">
        <v>0</v>
      </c>
      <c r="G66" s="13">
        <f>0</f>
        <v>0</v>
      </c>
      <c r="H66" s="14">
        <f t="shared" si="2"/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6">
        <f t="shared" si="7"/>
        <v>0</v>
      </c>
      <c r="AS66" s="11">
        <f t="shared" si="1"/>
        <v>0</v>
      </c>
      <c r="AT66" s="13">
        <f t="shared" si="4"/>
        <v>0</v>
      </c>
    </row>
    <row r="67" spans="1:46">
      <c r="A67" s="8">
        <v>63</v>
      </c>
      <c r="B67" s="9" t="s">
        <v>77</v>
      </c>
      <c r="C67" s="10">
        <f>IFERROR(IF(VLOOKUP(B67, 'CREDIT LIST'!$B:$C, 2, FALSE)="TRUE", "no load", VLOOKUP(B67, 'CREDIT LIST'!$B:$C, 2, FALSE)), "No load")</f>
        <v>13790</v>
      </c>
      <c r="D67" s="11">
        <f>0</f>
        <v>0</v>
      </c>
      <c r="E67" s="11">
        <f t="shared" si="10"/>
        <v>13790</v>
      </c>
      <c r="F67" s="12">
        <v>100</v>
      </c>
      <c r="G67" s="13">
        <f>0</f>
        <v>0</v>
      </c>
      <c r="H67" s="14">
        <f t="shared" si="2"/>
        <v>13690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6">
        <f t="shared" si="7"/>
        <v>0</v>
      </c>
      <c r="AS67" s="11">
        <f t="shared" si="1"/>
        <v>13690</v>
      </c>
      <c r="AT67" s="13">
        <f t="shared" si="4"/>
        <v>0</v>
      </c>
    </row>
    <row r="68" spans="1:46">
      <c r="A68" s="8">
        <v>64</v>
      </c>
      <c r="B68" s="9" t="s">
        <v>78</v>
      </c>
      <c r="C68" s="10">
        <f>IFERROR(IF(VLOOKUP(B68, 'CREDIT LIST'!$B:$C, 2, FALSE)="TRUE", "no load", VLOOKUP(B68, 'CREDIT LIST'!$B:$C, 2, FALSE)), "No load")</f>
        <v>5650</v>
      </c>
      <c r="D68" s="11">
        <f>0</f>
        <v>0</v>
      </c>
      <c r="E68" s="11">
        <f t="shared" si="10"/>
        <v>5650</v>
      </c>
      <c r="F68" s="12">
        <v>50</v>
      </c>
      <c r="G68" s="13">
        <f>0</f>
        <v>0</v>
      </c>
      <c r="H68" s="14">
        <f t="shared" si="2"/>
        <v>5600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6">
        <f t="shared" si="7"/>
        <v>0</v>
      </c>
      <c r="AS68" s="11">
        <f t="shared" si="1"/>
        <v>5600</v>
      </c>
      <c r="AT68" s="13">
        <f t="shared" si="4"/>
        <v>0</v>
      </c>
    </row>
    <row r="69" spans="1:46">
      <c r="A69" s="8">
        <v>65</v>
      </c>
      <c r="B69" s="9" t="s">
        <v>79</v>
      </c>
      <c r="C69" s="10">
        <f>IFERROR(IF(VLOOKUP(B69, 'CREDIT LIST'!$B:$C, 2, FALSE)="TRUE", "no load", VLOOKUP(B69, 'CREDIT LIST'!$B:$C, 2, FALSE)), "No load")</f>
        <v>40310</v>
      </c>
      <c r="D69" s="11">
        <f>0</f>
        <v>0</v>
      </c>
      <c r="E69" s="11">
        <f t="shared" si="10"/>
        <v>40310</v>
      </c>
      <c r="F69" s="12">
        <v>10</v>
      </c>
      <c r="G69" s="13">
        <f>0</f>
        <v>0</v>
      </c>
      <c r="H69" s="14">
        <f t="shared" si="2"/>
        <v>40300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6">
        <f t="shared" si="7"/>
        <v>0</v>
      </c>
      <c r="AS69" s="11">
        <f t="shared" si="1"/>
        <v>40300</v>
      </c>
      <c r="AT69" s="13">
        <f t="shared" si="4"/>
        <v>0</v>
      </c>
    </row>
    <row r="70" spans="1:46">
      <c r="A70" s="8">
        <v>66</v>
      </c>
      <c r="B70" s="9" t="s">
        <v>88</v>
      </c>
      <c r="C70" s="10">
        <f>IFERROR(IF(VLOOKUP(B70, 'CREDIT LIST'!$B:$C, 2, FALSE)="TRUE", "no load", VLOOKUP(B70, 'CREDIT LIST'!$B:$C, 2, FALSE)), "No load")</f>
        <v>13180</v>
      </c>
      <c r="D70" s="11">
        <f>0</f>
        <v>0</v>
      </c>
      <c r="E70" s="11">
        <f t="shared" si="10"/>
        <v>13180</v>
      </c>
      <c r="F70" s="12">
        <v>100</v>
      </c>
      <c r="G70" s="13">
        <f>0</f>
        <v>0</v>
      </c>
      <c r="H70" s="14">
        <f t="shared" si="2"/>
        <v>13080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13080</v>
      </c>
      <c r="AN70" s="15">
        <v>0</v>
      </c>
      <c r="AO70" s="15">
        <v>0</v>
      </c>
      <c r="AP70" s="15">
        <v>0</v>
      </c>
      <c r="AQ70" s="15">
        <v>0</v>
      </c>
      <c r="AR70" s="16">
        <f t="shared" si="7"/>
        <v>13080</v>
      </c>
      <c r="AS70" s="11">
        <f t="shared" si="1"/>
        <v>0</v>
      </c>
      <c r="AT70" s="13">
        <f t="shared" si="4"/>
        <v>0</v>
      </c>
    </row>
    <row r="71" spans="1:46">
      <c r="A71" s="8">
        <v>67</v>
      </c>
      <c r="B71" s="9" t="s">
        <v>87</v>
      </c>
      <c r="C71" s="10">
        <f>IFERROR(IF(VLOOKUP(B71, 'CREDIT LIST'!$B:$C, 2, FALSE)="TRUE", "no load", VLOOKUP(B71, 'CREDIT LIST'!$B:$C, 2, FALSE)), "No load")</f>
        <v>31100</v>
      </c>
      <c r="D71" s="11">
        <f>0</f>
        <v>0</v>
      </c>
      <c r="E71" s="11">
        <f t="shared" si="10"/>
        <v>31100</v>
      </c>
      <c r="F71" s="12">
        <v>0</v>
      </c>
      <c r="G71" s="13">
        <f>0</f>
        <v>0</v>
      </c>
      <c r="H71" s="14">
        <f t="shared" si="2"/>
        <v>31100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31100</v>
      </c>
      <c r="AP71" s="15">
        <v>0</v>
      </c>
      <c r="AQ71" s="15">
        <v>0</v>
      </c>
      <c r="AR71" s="16">
        <f t="shared" si="7"/>
        <v>31100</v>
      </c>
      <c r="AS71" s="11">
        <f t="shared" si="1"/>
        <v>0</v>
      </c>
      <c r="AT71" s="13">
        <f t="shared" si="4"/>
        <v>0</v>
      </c>
    </row>
    <row r="72" spans="1:46">
      <c r="A72" s="44" t="s">
        <v>80</v>
      </c>
      <c r="B72" s="45"/>
      <c r="C72" s="19">
        <f t="shared" ref="C72" si="11">SUM(C5:C71)</f>
        <v>2189930</v>
      </c>
      <c r="D72" s="19">
        <f>SUM(D5:D71)</f>
        <v>0</v>
      </c>
      <c r="E72" s="20">
        <f>SUM(E5:E71)</f>
        <v>2189930</v>
      </c>
      <c r="F72" s="19">
        <f t="shared" ref="F72:AP72" si="12">SUM(F5:F71)</f>
        <v>23660</v>
      </c>
      <c r="G72" s="19">
        <f t="shared" si="12"/>
        <v>0</v>
      </c>
      <c r="H72" s="19">
        <f t="shared" si="12"/>
        <v>2166270</v>
      </c>
      <c r="I72" s="21">
        <f t="shared" si="12"/>
        <v>2000</v>
      </c>
      <c r="J72" s="21">
        <f t="shared" si="12"/>
        <v>0</v>
      </c>
      <c r="K72" s="21">
        <f t="shared" si="12"/>
        <v>0</v>
      </c>
      <c r="L72" s="21">
        <f t="shared" si="12"/>
        <v>0</v>
      </c>
      <c r="M72" s="21">
        <f t="shared" si="12"/>
        <v>0</v>
      </c>
      <c r="N72" s="21">
        <f t="shared" si="12"/>
        <v>0</v>
      </c>
      <c r="O72" s="21">
        <f t="shared" si="12"/>
        <v>0</v>
      </c>
      <c r="P72" s="21">
        <f t="shared" si="12"/>
        <v>0</v>
      </c>
      <c r="Q72" s="21">
        <f t="shared" si="12"/>
        <v>0</v>
      </c>
      <c r="R72" s="21">
        <f t="shared" si="12"/>
        <v>0</v>
      </c>
      <c r="S72" s="21">
        <f t="shared" si="12"/>
        <v>2400</v>
      </c>
      <c r="T72" s="21">
        <f t="shared" si="12"/>
        <v>0</v>
      </c>
      <c r="U72" s="21">
        <f t="shared" si="12"/>
        <v>0</v>
      </c>
      <c r="V72" s="21">
        <f t="shared" si="12"/>
        <v>0</v>
      </c>
      <c r="W72" s="21">
        <f t="shared" si="12"/>
        <v>0</v>
      </c>
      <c r="X72" s="21">
        <f t="shared" si="12"/>
        <v>0</v>
      </c>
      <c r="Y72" s="21">
        <f t="shared" si="12"/>
        <v>0</v>
      </c>
      <c r="Z72" s="21">
        <f t="shared" si="12"/>
        <v>0</v>
      </c>
      <c r="AA72" s="21">
        <f t="shared" si="12"/>
        <v>0</v>
      </c>
      <c r="AB72" s="21">
        <f t="shared" si="12"/>
        <v>0</v>
      </c>
      <c r="AC72" s="21">
        <f t="shared" si="12"/>
        <v>20000</v>
      </c>
      <c r="AD72" s="21">
        <f t="shared" si="12"/>
        <v>0</v>
      </c>
      <c r="AE72" s="21">
        <f t="shared" si="12"/>
        <v>0</v>
      </c>
      <c r="AF72" s="21">
        <f t="shared" si="12"/>
        <v>0</v>
      </c>
      <c r="AG72" s="21">
        <f t="shared" si="12"/>
        <v>0</v>
      </c>
      <c r="AH72" s="21">
        <f t="shared" si="12"/>
        <v>39860</v>
      </c>
      <c r="AI72" s="21">
        <f t="shared" si="12"/>
        <v>0</v>
      </c>
      <c r="AJ72" s="21">
        <f t="shared" si="12"/>
        <v>0</v>
      </c>
      <c r="AK72" s="21">
        <f t="shared" si="12"/>
        <v>0</v>
      </c>
      <c r="AL72" s="21">
        <f t="shared" si="12"/>
        <v>0</v>
      </c>
      <c r="AM72" s="21">
        <f t="shared" si="12"/>
        <v>359820</v>
      </c>
      <c r="AN72" s="21">
        <f t="shared" si="12"/>
        <v>82210</v>
      </c>
      <c r="AO72" s="21">
        <f t="shared" si="12"/>
        <v>128540</v>
      </c>
      <c r="AP72" s="21">
        <f t="shared" si="12"/>
        <v>0</v>
      </c>
      <c r="AQ72" s="21">
        <f>SUM(AQ5:AQ71)</f>
        <v>0</v>
      </c>
      <c r="AR72" s="19">
        <f>SUM(AR5:AR71)</f>
        <v>634830</v>
      </c>
      <c r="AS72" s="19">
        <f>SUM(AS5:AS71)</f>
        <v>1531440</v>
      </c>
      <c r="AT72" s="19">
        <f>SUM(AT5:AT71)</f>
        <v>0</v>
      </c>
    </row>
    <row r="77" spans="1:46" ht="15.75" thickBot="1"/>
    <row r="78" spans="1:46">
      <c r="G78" s="22" t="s">
        <v>81</v>
      </c>
      <c r="H78" s="23" t="s">
        <v>82</v>
      </c>
      <c r="I78" s="23" t="s">
        <v>10</v>
      </c>
      <c r="J78" s="23" t="s">
        <v>11</v>
      </c>
      <c r="K78" s="23" t="s">
        <v>12</v>
      </c>
      <c r="L78" s="23" t="s">
        <v>13</v>
      </c>
      <c r="M78" s="24" t="s">
        <v>83</v>
      </c>
    </row>
    <row r="79" spans="1:46">
      <c r="G79" s="25" t="s">
        <v>91</v>
      </c>
      <c r="H79" s="33">
        <f>I72</f>
        <v>2000</v>
      </c>
      <c r="I79" s="33">
        <f>J72</f>
        <v>0</v>
      </c>
      <c r="J79" s="33">
        <f t="shared" ref="J79:L79" si="13">K72</f>
        <v>0</v>
      </c>
      <c r="K79" s="33">
        <f t="shared" si="13"/>
        <v>0</v>
      </c>
      <c r="L79" s="33">
        <f t="shared" si="13"/>
        <v>0</v>
      </c>
      <c r="M79" s="34">
        <f>SUM(H79:L79)</f>
        <v>2000</v>
      </c>
    </row>
    <row r="80" spans="1:46">
      <c r="G80" s="25" t="s">
        <v>94</v>
      </c>
      <c r="H80" s="33">
        <f>N72</f>
        <v>0</v>
      </c>
      <c r="I80" s="33">
        <f t="shared" ref="I80:L80" si="14">O72</f>
        <v>0</v>
      </c>
      <c r="J80" s="33">
        <f t="shared" si="14"/>
        <v>0</v>
      </c>
      <c r="K80" s="33">
        <f t="shared" si="14"/>
        <v>0</v>
      </c>
      <c r="L80" s="33">
        <f t="shared" si="14"/>
        <v>0</v>
      </c>
      <c r="M80" s="34">
        <f>SUM(H80:L80)</f>
        <v>0</v>
      </c>
    </row>
    <row r="81" spans="7:13">
      <c r="G81" s="25">
        <v>45664</v>
      </c>
      <c r="H81" s="33">
        <f>S72</f>
        <v>2400</v>
      </c>
      <c r="I81" s="33">
        <f t="shared" ref="I81:L81" si="15">T72</f>
        <v>0</v>
      </c>
      <c r="J81" s="33">
        <f t="shared" si="15"/>
        <v>0</v>
      </c>
      <c r="K81" s="33">
        <f t="shared" si="15"/>
        <v>0</v>
      </c>
      <c r="L81" s="33">
        <f t="shared" si="15"/>
        <v>0</v>
      </c>
      <c r="M81" s="34">
        <f t="shared" ref="M81:M85" si="16">SUM(H81:L81)</f>
        <v>2400</v>
      </c>
    </row>
    <row r="82" spans="7:13">
      <c r="G82" s="25">
        <v>45665</v>
      </c>
      <c r="H82" s="33">
        <f>X72</f>
        <v>0</v>
      </c>
      <c r="I82" s="33">
        <f t="shared" ref="I82:L82" si="17">Y72</f>
        <v>0</v>
      </c>
      <c r="J82" s="33">
        <f t="shared" si="17"/>
        <v>0</v>
      </c>
      <c r="K82" s="33">
        <f t="shared" si="17"/>
        <v>0</v>
      </c>
      <c r="L82" s="33">
        <f t="shared" si="17"/>
        <v>0</v>
      </c>
      <c r="M82" s="34">
        <f t="shared" si="16"/>
        <v>0</v>
      </c>
    </row>
    <row r="83" spans="7:13">
      <c r="G83" s="25">
        <v>45695</v>
      </c>
      <c r="H83" s="33">
        <f>AC72</f>
        <v>20000</v>
      </c>
      <c r="I83" s="33">
        <f t="shared" ref="I83:L83" si="18">AD72</f>
        <v>0</v>
      </c>
      <c r="J83" s="33">
        <f t="shared" si="18"/>
        <v>0</v>
      </c>
      <c r="K83" s="33">
        <f t="shared" si="18"/>
        <v>0</v>
      </c>
      <c r="L83" s="33">
        <f t="shared" si="18"/>
        <v>0</v>
      </c>
      <c r="M83" s="34">
        <f t="shared" si="16"/>
        <v>20000</v>
      </c>
    </row>
    <row r="84" spans="7:13">
      <c r="G84" s="25">
        <v>45696</v>
      </c>
      <c r="H84" s="33">
        <f>AH72</f>
        <v>39860</v>
      </c>
      <c r="I84" s="33">
        <f t="shared" ref="I84:L84" si="19">AI72</f>
        <v>0</v>
      </c>
      <c r="J84" s="33">
        <f t="shared" si="19"/>
        <v>0</v>
      </c>
      <c r="K84" s="33">
        <f t="shared" si="19"/>
        <v>0</v>
      </c>
      <c r="L84" s="33">
        <f t="shared" si="19"/>
        <v>0</v>
      </c>
      <c r="M84" s="34">
        <f t="shared" si="16"/>
        <v>39860</v>
      </c>
    </row>
    <row r="85" spans="7:13">
      <c r="G85" s="25">
        <v>45723</v>
      </c>
      <c r="H85" s="33">
        <f>AM72</f>
        <v>359820</v>
      </c>
      <c r="I85" s="33">
        <f t="shared" ref="I85:L85" si="20">AN72</f>
        <v>82210</v>
      </c>
      <c r="J85" s="33">
        <f t="shared" si="20"/>
        <v>128540</v>
      </c>
      <c r="K85" s="33">
        <f t="shared" si="20"/>
        <v>0</v>
      </c>
      <c r="L85" s="33">
        <f t="shared" si="20"/>
        <v>0</v>
      </c>
      <c r="M85" s="34">
        <f t="shared" si="16"/>
        <v>570570</v>
      </c>
    </row>
    <row r="86" spans="7:13">
      <c r="G86" s="26" t="s">
        <v>83</v>
      </c>
      <c r="H86" s="35">
        <f>SUM(H79:H85)</f>
        <v>424080</v>
      </c>
      <c r="I86" s="35">
        <f>SUM(I79:I85)</f>
        <v>82210</v>
      </c>
      <c r="J86" s="35">
        <f>SUM(J79:J85)</f>
        <v>128540</v>
      </c>
      <c r="K86" s="35">
        <f>SUM(K79:K85)</f>
        <v>0</v>
      </c>
      <c r="L86" s="35">
        <f>SUM(L79:L85)</f>
        <v>0</v>
      </c>
      <c r="M86" s="34">
        <f>SUM(H86:L86)</f>
        <v>634830</v>
      </c>
    </row>
  </sheetData>
  <sheetProtection selectLockedCells="1" selectUnlockedCells="1"/>
  <mergeCells count="56">
    <mergeCell ref="A1:H1"/>
    <mergeCell ref="A2:H2"/>
    <mergeCell ref="I2:M2"/>
    <mergeCell ref="N2:R2"/>
    <mergeCell ref="S2:W2"/>
    <mergeCell ref="A3:A4"/>
    <mergeCell ref="AC2:AG2"/>
    <mergeCell ref="AH2:AL2"/>
    <mergeCell ref="AM2:AQ2"/>
    <mergeCell ref="A72:B72"/>
    <mergeCell ref="L3:L4"/>
    <mergeCell ref="K3:K4"/>
    <mergeCell ref="J3:J4"/>
    <mergeCell ref="I3:I4"/>
    <mergeCell ref="H3:H4"/>
    <mergeCell ref="G3:G4"/>
    <mergeCell ref="X2:AB2"/>
    <mergeCell ref="F3:F4"/>
    <mergeCell ref="E3:E4"/>
    <mergeCell ref="D3:D4"/>
    <mergeCell ref="C3:C4"/>
    <mergeCell ref="B3:B4"/>
    <mergeCell ref="O3:O4"/>
    <mergeCell ref="N3:N4"/>
    <mergeCell ref="M3:M4"/>
    <mergeCell ref="AA3:AA4"/>
    <mergeCell ref="Z3:Z4"/>
    <mergeCell ref="Y3:Y4"/>
    <mergeCell ref="X3:X4"/>
    <mergeCell ref="W3:W4"/>
    <mergeCell ref="V3:V4"/>
    <mergeCell ref="U3:U4"/>
    <mergeCell ref="T3:T4"/>
    <mergeCell ref="S3:S4"/>
    <mergeCell ref="R3:R4"/>
    <mergeCell ref="Q3:Q4"/>
    <mergeCell ref="P3:P4"/>
    <mergeCell ref="AB3:AB4"/>
    <mergeCell ref="AQ3:AQ4"/>
    <mergeCell ref="AP3:AP4"/>
    <mergeCell ref="AN3:AN4"/>
    <mergeCell ref="AL3:AL4"/>
    <mergeCell ref="AK3:AK4"/>
    <mergeCell ref="AJ3:AJ4"/>
    <mergeCell ref="AM3:AM4"/>
    <mergeCell ref="AI3:AI4"/>
    <mergeCell ref="AH3:AH4"/>
    <mergeCell ref="AG3:AG4"/>
    <mergeCell ref="AF3:AF4"/>
    <mergeCell ref="AE3:AE4"/>
    <mergeCell ref="AO3:AO4"/>
    <mergeCell ref="AT3:AT4"/>
    <mergeCell ref="AR3:AR4"/>
    <mergeCell ref="AS3:AS4"/>
    <mergeCell ref="AD3:AD4"/>
    <mergeCell ref="AC3:A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C18" sqref="C18"/>
    </sheetView>
  </sheetViews>
  <sheetFormatPr defaultRowHeight="15"/>
  <cols>
    <col min="2" max="3" width="10.5703125" bestFit="1" customWidth="1"/>
  </cols>
  <sheetData>
    <row r="1" spans="1:3">
      <c r="A1" s="27" t="s">
        <v>84</v>
      </c>
      <c r="B1" s="27"/>
      <c r="C1" s="27"/>
    </row>
    <row r="2" spans="1:3">
      <c r="A2" s="28">
        <v>1</v>
      </c>
      <c r="B2" s="27" t="s">
        <v>18</v>
      </c>
      <c r="C2" s="29">
        <v>9640</v>
      </c>
    </row>
    <row r="3" spans="1:3">
      <c r="A3" s="28">
        <v>2</v>
      </c>
      <c r="B3" s="27" t="s">
        <v>19</v>
      </c>
      <c r="C3" s="29">
        <v>55710</v>
      </c>
    </row>
    <row r="4" spans="1:3">
      <c r="A4" s="28">
        <v>3</v>
      </c>
      <c r="B4" s="27" t="s">
        <v>11</v>
      </c>
      <c r="C4" s="29">
        <v>6410</v>
      </c>
    </row>
    <row r="5" spans="1:3">
      <c r="A5" s="28">
        <v>4</v>
      </c>
      <c r="B5" s="27" t="s">
        <v>25</v>
      </c>
      <c r="C5" s="29">
        <v>10320</v>
      </c>
    </row>
    <row r="6" spans="1:3">
      <c r="A6" s="28">
        <v>5</v>
      </c>
      <c r="B6" s="27" t="s">
        <v>27</v>
      </c>
      <c r="C6" s="29">
        <v>5720</v>
      </c>
    </row>
    <row r="7" spans="1:3">
      <c r="A7" s="28">
        <v>6</v>
      </c>
      <c r="B7" s="27" t="s">
        <v>28</v>
      </c>
      <c r="C7" s="29">
        <v>25320</v>
      </c>
    </row>
    <row r="8" spans="1:3">
      <c r="A8" s="28">
        <v>7</v>
      </c>
      <c r="B8" s="27" t="s">
        <v>29</v>
      </c>
      <c r="C8" s="29">
        <v>14600</v>
      </c>
    </row>
    <row r="9" spans="1:3">
      <c r="A9" s="28">
        <v>8</v>
      </c>
      <c r="B9" s="27" t="s">
        <v>34</v>
      </c>
      <c r="C9" s="29">
        <v>79930</v>
      </c>
    </row>
    <row r="10" spans="1:3">
      <c r="A10" s="28">
        <v>9</v>
      </c>
      <c r="B10" s="27" t="s">
        <v>35</v>
      </c>
      <c r="C10" s="29">
        <v>3620</v>
      </c>
    </row>
    <row r="11" spans="1:3">
      <c r="A11" s="28">
        <v>10</v>
      </c>
      <c r="B11" s="27" t="s">
        <v>38</v>
      </c>
      <c r="C11" s="29">
        <v>5760</v>
      </c>
    </row>
    <row r="12" spans="1:3">
      <c r="A12" s="28">
        <v>11</v>
      </c>
      <c r="B12" s="27" t="s">
        <v>85</v>
      </c>
      <c r="C12" s="29">
        <v>69550</v>
      </c>
    </row>
    <row r="13" spans="1:3">
      <c r="A13" s="28">
        <v>12</v>
      </c>
      <c r="B13" s="27" t="s">
        <v>40</v>
      </c>
      <c r="C13" s="29">
        <v>4800</v>
      </c>
    </row>
    <row r="14" spans="1:3">
      <c r="A14" s="28">
        <v>13</v>
      </c>
      <c r="B14" s="27" t="s">
        <v>41</v>
      </c>
      <c r="C14" s="29">
        <f>17650+2820</f>
        <v>20470</v>
      </c>
    </row>
    <row r="15" spans="1:3">
      <c r="A15" s="28">
        <v>14</v>
      </c>
      <c r="B15" s="27" t="s">
        <v>42</v>
      </c>
      <c r="C15" s="29">
        <v>29580</v>
      </c>
    </row>
    <row r="16" spans="1:3">
      <c r="A16" s="28">
        <v>15</v>
      </c>
      <c r="B16" s="27" t="s">
        <v>43</v>
      </c>
      <c r="C16" s="29">
        <v>34880</v>
      </c>
    </row>
    <row r="17" spans="1:3">
      <c r="A17" s="28">
        <v>16</v>
      </c>
      <c r="B17" s="27" t="s">
        <v>44</v>
      </c>
      <c r="C17" s="29">
        <v>53330</v>
      </c>
    </row>
    <row r="18" spans="1:3">
      <c r="A18" s="28">
        <v>17</v>
      </c>
      <c r="B18" s="27" t="s">
        <v>47</v>
      </c>
      <c r="C18" s="29">
        <v>23020</v>
      </c>
    </row>
    <row r="19" spans="1:3">
      <c r="A19" s="28">
        <v>18</v>
      </c>
      <c r="B19" s="27" t="s">
        <v>49</v>
      </c>
      <c r="C19" s="29">
        <v>2400</v>
      </c>
    </row>
    <row r="20" spans="1:3">
      <c r="A20" s="28">
        <v>19</v>
      </c>
      <c r="B20" s="27" t="s">
        <v>51</v>
      </c>
      <c r="C20" s="29">
        <v>953390</v>
      </c>
    </row>
    <row r="21" spans="1:3">
      <c r="A21" s="28">
        <v>20</v>
      </c>
      <c r="B21" s="27" t="s">
        <v>52</v>
      </c>
      <c r="C21" s="29">
        <v>62630</v>
      </c>
    </row>
    <row r="22" spans="1:3">
      <c r="A22" s="28">
        <v>21</v>
      </c>
      <c r="B22" s="27" t="s">
        <v>55</v>
      </c>
      <c r="C22" s="29">
        <v>41290</v>
      </c>
    </row>
    <row r="23" spans="1:3">
      <c r="A23" s="28">
        <v>22</v>
      </c>
      <c r="B23" s="27" t="s">
        <v>57</v>
      </c>
      <c r="C23" s="29">
        <v>44050</v>
      </c>
    </row>
    <row r="24" spans="1:3">
      <c r="A24" s="28">
        <v>23</v>
      </c>
      <c r="B24" s="27" t="s">
        <v>60</v>
      </c>
      <c r="C24" s="29">
        <v>93910</v>
      </c>
    </row>
    <row r="25" spans="1:3">
      <c r="A25" s="28">
        <v>24</v>
      </c>
      <c r="B25" s="27" t="s">
        <v>63</v>
      </c>
      <c r="C25" s="29">
        <v>41230</v>
      </c>
    </row>
    <row r="26" spans="1:3">
      <c r="A26" s="28">
        <v>25</v>
      </c>
      <c r="B26" s="27" t="s">
        <v>86</v>
      </c>
      <c r="C26" s="29">
        <v>23710</v>
      </c>
    </row>
    <row r="27" spans="1:3">
      <c r="A27" s="28">
        <v>26</v>
      </c>
      <c r="B27" s="27" t="s">
        <v>65</v>
      </c>
      <c r="C27" s="29">
        <v>47390</v>
      </c>
    </row>
    <row r="28" spans="1:3">
      <c r="A28" s="28">
        <v>27</v>
      </c>
      <c r="B28" s="27" t="s">
        <v>67</v>
      </c>
      <c r="C28" s="29">
        <v>231160</v>
      </c>
    </row>
    <row r="29" spans="1:3">
      <c r="A29" s="28">
        <v>28</v>
      </c>
      <c r="B29" s="27" t="s">
        <v>69</v>
      </c>
      <c r="C29" s="29">
        <v>6490</v>
      </c>
    </row>
    <row r="30" spans="1:3">
      <c r="A30" s="28">
        <v>29</v>
      </c>
      <c r="B30" s="27" t="s">
        <v>70</v>
      </c>
      <c r="C30" s="29">
        <v>51740</v>
      </c>
    </row>
    <row r="31" spans="1:3">
      <c r="A31" s="28">
        <v>30</v>
      </c>
      <c r="B31" s="27" t="s">
        <v>71</v>
      </c>
      <c r="C31" s="29">
        <v>5770</v>
      </c>
    </row>
    <row r="32" spans="1:3">
      <c r="A32" s="28">
        <v>31</v>
      </c>
      <c r="B32" s="27" t="s">
        <v>74</v>
      </c>
      <c r="C32" s="29">
        <v>4840</v>
      </c>
    </row>
    <row r="33" spans="1:3">
      <c r="A33" s="28">
        <v>32</v>
      </c>
      <c r="B33" s="27" t="s">
        <v>75</v>
      </c>
      <c r="C33" s="29">
        <v>23240</v>
      </c>
    </row>
    <row r="34" spans="1:3">
      <c r="A34" s="28">
        <v>33</v>
      </c>
      <c r="B34" s="27" t="s">
        <v>77</v>
      </c>
      <c r="C34" s="29">
        <v>13790</v>
      </c>
    </row>
    <row r="35" spans="1:3">
      <c r="A35" s="28">
        <v>34</v>
      </c>
      <c r="B35" s="27" t="s">
        <v>78</v>
      </c>
      <c r="C35" s="29">
        <v>5650</v>
      </c>
    </row>
    <row r="36" spans="1:3">
      <c r="A36" s="28">
        <v>35</v>
      </c>
      <c r="B36" s="27" t="s">
        <v>87</v>
      </c>
      <c r="C36" s="29">
        <v>31100</v>
      </c>
    </row>
    <row r="37" spans="1:3">
      <c r="A37" s="28">
        <v>36</v>
      </c>
      <c r="B37" s="27" t="s">
        <v>79</v>
      </c>
      <c r="C37" s="29">
        <v>40310</v>
      </c>
    </row>
    <row r="38" spans="1:3">
      <c r="A38" s="28">
        <v>37</v>
      </c>
      <c r="B38" s="27" t="s">
        <v>88</v>
      </c>
      <c r="C38" s="29">
        <v>13180</v>
      </c>
    </row>
    <row r="39" spans="1:3">
      <c r="A39" s="55" t="s">
        <v>89</v>
      </c>
      <c r="B39" s="56"/>
      <c r="C39" s="29">
        <v>2139960</v>
      </c>
    </row>
  </sheetData>
  <mergeCells count="1">
    <mergeCell ref="A39: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2025-09-29T11:08:24Z</dcterms:created>
  <dcterms:modified xsi:type="dcterms:W3CDTF">2025-10-23T10:37:08Z</dcterms:modified>
</cp:coreProperties>
</file>